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400" windowHeight="11655" tabRatio="478" activeTab="1"/>
  </bookViews>
  <sheets>
    <sheet name="ReadMe" sheetId="1" r:id="rId1"/>
    <sheet name="亿企凭证" sheetId="14" r:id="rId2"/>
    <sheet name="凭证查询卡片主表" sheetId="2" r:id="rId3"/>
    <sheet name="importDropDownContent" sheetId="3" state="hidden" r:id="rId4"/>
    <sheet name="参照" sheetId="4" r:id="rId5"/>
    <sheet name="用友科目" sheetId="6" r:id="rId6"/>
    <sheet name="亿企科目" sheetId="8" r:id="rId7"/>
    <sheet name="银行变二级" sheetId="9" r:id="rId8"/>
    <sheet name="项目" sheetId="10" r:id="rId9"/>
    <sheet name="客户" sheetId="11" r:id="rId10"/>
    <sheet name="供应商" sheetId="12" r:id="rId11"/>
    <sheet name="费用项目" sheetId="13" r:id="rId12"/>
    <sheet name="账簿" sheetId="15" r:id="rId13"/>
    <sheet name="importTemplateInfo" sheetId="5" state="hidden" r:id="rId14"/>
  </sheets>
  <definedNames>
    <definedName name="_xlnm._FilterDatabase" localSheetId="1" hidden="1">亿企凭证!$A$1:$CX$1193</definedName>
    <definedName name="_xlnm._FilterDatabase" localSheetId="4" hidden="1">参照!$A$2:$AE$95</definedName>
    <definedName name="_xlnm._FilterDatabase" localSheetId="5" hidden="1">用友科目!$A$1:$G$235</definedName>
    <definedName name="_xlnm._FilterDatabase" localSheetId="6" hidden="1">亿企科目!$A$1:$D$177</definedName>
    <definedName name="_xlnm._FilterDatabase" localSheetId="7" hidden="1">银行变二级!$A$1:$C$516</definedName>
    <definedName name="_xlnm._FilterDatabase" localSheetId="11" hidden="1">费用项目!$A$1:$E$50</definedName>
    <definedName name="_xlnm._FilterDatabase" localSheetId="12" hidden="1">账簿!$A$1:$C$60</definedName>
    <definedName name="enum_ExchangeRateMethod">importDropDownContent!$A$2:$A$3</definedName>
    <definedName name="enum_gl_standard_import_voucher_status">importDropDownContent!$B$2:$B$5</definedName>
    <definedName name="refer_finbd.bd_allaccbodyref0">参照!$C$3:$C$63</definedName>
    <definedName name="refer_fiepub.fiepub_accountbooktreeref1">参照!$G$3:$G$61</definedName>
    <definedName name="refer_fiepub.epub_vouchertype_ref2">参照!$K$3:$K$6</definedName>
    <definedName name="refer_bip_usercenter.bip_user_ref3">参照!$O$3:$O$95</definedName>
    <definedName name="refer_ucfbasedoc.bd_currencytenantref4">参照!$S$3:$S$3</definedName>
    <definedName name="refer_ucfbasedoc.bd_exchangeratetyperef5">参照!$W$3:$W$4</definedName>
    <definedName name="refer_productcenter.aa_productunit6">参照!$AA$3:$AA$37</definedName>
    <definedName name="refer_productcenter.aa_settlemethodref7">参照!$AE$3:$AE$9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<sst xmlns="http://schemas.openxmlformats.org/spreadsheetml/2006/main" count="66143" uniqueCount="23312">
  <si>
    <t>Excel模板使用指南：
模板格式：请严格遵守表格中既定字段顺序，不得擅自调整或增减表头字段，以确保模板合法性。
数据类型：单元格内请输入文本格式的数据，以确保数值不会因excel软件转换丢失精度。
必填标识：带星号（*）的字段为必须填写项，请确保不遗漏。
引用档案：黄色背景字段为引用档案（参照），请填写参照名称或编码。
日期格式：建议使用“YYYY-MM-DD”格式（例如：2021-06-06）来输入日期，确保日期信息的标准化。
特殊字段说明：浅绿色背景字段用于确保数据的唯一性。若无特定业务唯一性要求，则默认使用系统生成的ID（手工码）。若子孙表中有浅蓝色背景的手工码，它是用于关联主表与子表数据的关联标识。
导入过滤：“✓”标记用于指示该行数据在导入过程中将被忽略。此标识常见于业务说明、属性说明或错误明细文件中，以避免重复或错误数据的导入。
国际化格式支持：下载模板时，若启用了“我的首选”功能，下载的模板将自动应用“首选项”的时区、数值、时间等格式设置。在导入数据时，系统将依据这些设置进行自动转换与存储。
总结：请遵循上述指南，以确保数据导入的顺利进行和结果的准确性。</t>
  </si>
  <si>
    <t>日期</t>
  </si>
  <si>
    <t>凭证字号</t>
  </si>
  <si>
    <t>摘要</t>
  </si>
  <si>
    <t>科目</t>
  </si>
  <si>
    <t>借方金额</t>
  </si>
  <si>
    <t>贷方金额</t>
  </si>
  <si>
    <t>一级科目编码</t>
  </si>
  <si>
    <t>科目编码</t>
  </si>
  <si>
    <t>一级科目</t>
  </si>
  <si>
    <t>二级科目</t>
  </si>
  <si>
    <t>三级科目</t>
  </si>
  <si>
    <t>对应用友科目编码</t>
  </si>
  <si>
    <t>对应辅助核算类型</t>
  </si>
  <si>
    <t>对应辅助核算</t>
  </si>
  <si>
    <t>*(单据头)账簿#编码</t>
  </si>
  <si>
    <t>(单据头)账簿#名称</t>
  </si>
  <si>
    <t>*(单据头)日期</t>
  </si>
  <si>
    <t>(单据头)期间</t>
  </si>
  <si>
    <t>*(单据头)凭证字#编码</t>
  </si>
  <si>
    <t>(单据头)凭证字#名称</t>
  </si>
  <si>
    <t>*(单据头)凭证号</t>
  </si>
  <si>
    <t>*系统码</t>
  </si>
  <si>
    <t>*会计主体</t>
  </si>
  <si>
    <t>*账簿</t>
  </si>
  <si>
    <t>账簿名称</t>
  </si>
  <si>
    <t>*会计期间</t>
  </si>
  <si>
    <t>*制单日期</t>
  </si>
  <si>
    <t>*凭证类型</t>
  </si>
  <si>
    <t>凭证号</t>
  </si>
  <si>
    <t>凭证摘要</t>
  </si>
  <si>
    <t>制单人</t>
  </si>
  <si>
    <t>制单人名称</t>
  </si>
  <si>
    <t>附单据数</t>
  </si>
  <si>
    <t>凭证标识</t>
  </si>
  <si>
    <t>结转标识</t>
  </si>
  <si>
    <t>编码</t>
  </si>
  <si>
    <t>系统码</t>
  </si>
  <si>
    <t>分录号</t>
  </si>
  <si>
    <t>*科目</t>
  </si>
  <si>
    <t>科目名称</t>
  </si>
  <si>
    <t>*摘要</t>
  </si>
  <si>
    <t>*币种</t>
  </si>
  <si>
    <t>借方原币金额</t>
  </si>
  <si>
    <t>贷方原币金额</t>
  </si>
  <si>
    <t>本币汇率类型</t>
  </si>
  <si>
    <t>本币汇率折算方式</t>
  </si>
  <si>
    <t>本币汇率</t>
  </si>
  <si>
    <t>借方本币金额</t>
  </si>
  <si>
    <t>贷方本币金额</t>
  </si>
  <si>
    <t>计量单位</t>
  </si>
  <si>
    <t>计量单位名称</t>
  </si>
  <si>
    <t>单价</t>
  </si>
  <si>
    <t>借方数量</t>
  </si>
  <si>
    <t>贷方数量</t>
  </si>
  <si>
    <t>业务日期</t>
  </si>
  <si>
    <t>结算方式</t>
  </si>
  <si>
    <t>票据号</t>
  </si>
  <si>
    <t>票据日期</t>
  </si>
  <si>
    <t>银行对账码</t>
  </si>
  <si>
    <t>核销号</t>
  </si>
  <si>
    <t>内部单位</t>
  </si>
  <si>
    <t>现金流量主表项编码</t>
  </si>
  <si>
    <t>现金流量附表项编码</t>
  </si>
  <si>
    <t>现金流量项原币金额</t>
  </si>
  <si>
    <t>现金流量项本币金额</t>
  </si>
  <si>
    <t>部门_编码</t>
  </si>
  <si>
    <t>部门_名称</t>
  </si>
  <si>
    <t>项目_编码</t>
  </si>
  <si>
    <t>项目_名称</t>
  </si>
  <si>
    <t>人员_编码</t>
  </si>
  <si>
    <t>人员_名称</t>
  </si>
  <si>
    <t>供应商_编码</t>
  </si>
  <si>
    <t>供应商_名称</t>
  </si>
  <si>
    <t>客户_编码</t>
  </si>
  <si>
    <t>客户_名称</t>
  </si>
  <si>
    <t>物料_编码</t>
  </si>
  <si>
    <t>物料_名称</t>
  </si>
  <si>
    <t>物料分类_编码</t>
  </si>
  <si>
    <t>物料分类_名称</t>
  </si>
  <si>
    <t>成本中心_编码</t>
  </si>
  <si>
    <t>成本中心_名称</t>
  </si>
  <si>
    <t>业务伙伴_编码</t>
  </si>
  <si>
    <t>业务伙伴_名称</t>
  </si>
  <si>
    <t>利润中心_编码</t>
  </si>
  <si>
    <t>利润中心_名称</t>
  </si>
  <si>
    <t>业务活动类型_编码</t>
  </si>
  <si>
    <t>业务活动类型_名称</t>
  </si>
  <si>
    <t>业务组织_编码</t>
  </si>
  <si>
    <t>业务组织_名称</t>
  </si>
  <si>
    <t>土地_编码</t>
  </si>
  <si>
    <t>土地_名称</t>
  </si>
  <si>
    <t>员工_编码</t>
  </si>
  <si>
    <t>员工_名称</t>
  </si>
  <si>
    <t>会计商品_编码</t>
  </si>
  <si>
    <t>会计商品_名称</t>
  </si>
  <si>
    <t>内部核算单元_编码</t>
  </si>
  <si>
    <t>内部核算单元_名称</t>
  </si>
  <si>
    <t>费用项目_编码</t>
  </si>
  <si>
    <t>费用项目_名称</t>
  </si>
  <si>
    <t>银行账户_编码</t>
  </si>
  <si>
    <t>银行账户_名称</t>
  </si>
  <si>
    <t>昌邑泓澄水业有限公司</t>
  </si>
  <si>
    <t>2026-04-20</t>
  </si>
  <si>
    <t>记-001</t>
  </si>
  <si>
    <t>往来款,昌邑市城市建设发展投资集团有限公司</t>
  </si>
  <si>
    <t>100201 银行存款-工商银行3066</t>
  </si>
  <si>
    <t/>
  </si>
  <si>
    <t>记</t>
  </si>
  <si>
    <t>谭雅心</t>
  </si>
  <si>
    <t>CNY</t>
  </si>
  <si>
    <t>01</t>
  </si>
  <si>
    <t>*</t>
  </si>
  <si>
    <t>1</t>
  </si>
  <si>
    <t>122108 其他应收款-单位-昌邑市城市建设发展投资集团有限公司</t>
  </si>
  <si>
    <t>记-002</t>
  </si>
  <si>
    <t>往来款,昌邑市昌宜投资有限公司</t>
  </si>
  <si>
    <t>122108 其他应收款-单位-昌邑市昌宜投资有限公司</t>
  </si>
  <si>
    <t>记-003</t>
  </si>
  <si>
    <t>海洋水业公司并购,青岛天合易辉贸易有限公司</t>
  </si>
  <si>
    <t>151101 长期股权投资-投资成本-青岛天合易辉贸易有限公司</t>
  </si>
  <si>
    <t>记-004</t>
  </si>
  <si>
    <t>海洋水业公司并购,范光华</t>
  </si>
  <si>
    <t>151101 长期股权投资-投资成本-范光华</t>
  </si>
  <si>
    <t>2026-04-21</t>
  </si>
  <si>
    <t>记-005</t>
  </si>
  <si>
    <t>对公贷款利息支付,中长期并购贷款利息收入</t>
  </si>
  <si>
    <t>6603 财务费用-利息支出</t>
  </si>
  <si>
    <t>记-006</t>
  </si>
  <si>
    <t>跨行汇款手续费</t>
  </si>
  <si>
    <t>6603 财务费用-手续费</t>
  </si>
  <si>
    <t>2026-04-30</t>
  </si>
  <si>
    <t>记-007</t>
  </si>
  <si>
    <t>往来款,昌邑市城投股权投资管理有限公司</t>
  </si>
  <si>
    <t>122108 其他应收款-单位-昌邑市城投股权投资管理有限公司</t>
  </si>
  <si>
    <t>记-008</t>
  </si>
  <si>
    <t>结转本月损益</t>
  </si>
  <si>
    <t>4103 本年利润</t>
  </si>
  <si>
    <t>昌邑市昌荣城乡建设有限公司</t>
  </si>
  <si>
    <t>2026-04-21,昌邑市昌荣城乡建设有限公司,贷款还款</t>
  </si>
  <si>
    <t>100203 银行存款-潍坊银行5103</t>
  </si>
  <si>
    <t>2026-04-21,昌邑市国有资产经营投资有限公司,往来款</t>
  </si>
  <si>
    <t>122108 其他应收款-单位-昌邑市国有资产经营投资有限公司</t>
  </si>
  <si>
    <t>220202 应付账款-明细应付款-山东博林供应链管理服务有限公司</t>
  </si>
  <si>
    <t>支付金融利息支出,2026-03-24,26372000001300613776,利息收入,山东博林供应链管理服务有限公司;支付金融利息支出,2026-02-28,26372000000872431306,利息收入,山东博林供应链管理服务有限公司;支付金融利息支出,2026-01-28,26372000000431276296,利息收入,山东博林供应链管理服务有限公司</t>
  </si>
  <si>
    <t>支付金融利息支出,2026-02-28,26372000000872431306,利息收入,山东博林供应链管理服务有限公司</t>
  </si>
  <si>
    <t>支付金融利息支出,2026-03-24,26372000001300613776,利息收入,山东博林供应链管理服务有限公司</t>
  </si>
  <si>
    <t>支付金融利息支出,2026-04-28,26372000001964444461,利息收入,山东博林供应链管理服务有限公司</t>
  </si>
  <si>
    <t>调整四方协议</t>
  </si>
  <si>
    <t>224102 其他应付款-单位-昌邑市昌宜投资有限公司</t>
  </si>
  <si>
    <t>224102 其他应付款-单位-昌邑市惠合智能产业园投资有限公司</t>
  </si>
  <si>
    <t>122108 其他应收款-单位-昌邑市昌盛管网建设投资有限公司</t>
  </si>
  <si>
    <t>122108 其他应收款-单位-山东盛汇经贸有限公司</t>
  </si>
  <si>
    <t>记-009</t>
  </si>
  <si>
    <t>224102 其他应付款-单位-山东昌盛供应链有限公司</t>
  </si>
  <si>
    <t>调整四方协议，应该是其他应收款，3月10#科目选成了其他应付</t>
  </si>
  <si>
    <t>224102 其他应付款-单位-昌邑市城投股权投资管理有限公司</t>
  </si>
  <si>
    <t>记-010</t>
  </si>
  <si>
    <t>补提2025年第四季度土地使用税</t>
  </si>
  <si>
    <t>410401 利润分配-未分配利润</t>
  </si>
  <si>
    <t>222119 应交税费-应交土地使用税</t>
  </si>
  <si>
    <t>记-011</t>
  </si>
  <si>
    <t>昌邑市昌荣环保科技有限公司</t>
  </si>
  <si>
    <t>2026-04-29</t>
  </si>
  <si>
    <t>2026-04-29,网银转账,任伟新</t>
  </si>
  <si>
    <t>122111 其他应收款-内部往来-任伟新</t>
  </si>
  <si>
    <t>100203 银行存款-潍坊银行3535</t>
  </si>
  <si>
    <t>税收罚金</t>
  </si>
  <si>
    <t>671101 营业外支出-税收滞纳金、罚金、罚款</t>
  </si>
  <si>
    <t>工程造价咨询费，山东宜信建设项目管理有限公司</t>
  </si>
  <si>
    <t>6602 管理费用-咨询费</t>
  </si>
  <si>
    <t>224102 其他应付款-单位-山东宜信建设项目管理有限公司</t>
  </si>
  <si>
    <t>昌邑市昌荣农业科技有限责任公司</t>
  </si>
  <si>
    <t>2026-04-02</t>
  </si>
  <si>
    <t>网银转账,山东佳德贸易有限公司</t>
  </si>
  <si>
    <t>100202 银行存款-潍坊银行0950</t>
  </si>
  <si>
    <t>224102 其他应付款-单位-山东佳德贸易有限公司</t>
  </si>
  <si>
    <t>网银转账,昌邑市昌盛管网建设投资有限公司</t>
  </si>
  <si>
    <t>汇款,山东佳德贸易有限公司</t>
  </si>
  <si>
    <t>2026-04-03</t>
  </si>
  <si>
    <t>2026-04-14</t>
  </si>
  <si>
    <t>贷款还款,昌邑市昌荣农业科技有限责任公司</t>
  </si>
  <si>
    <t>汇款,昌邑市国有资产经营投资有限公司</t>
  </si>
  <si>
    <t>224102 其他应付款-单位-山东盛汇经贸有限公司</t>
  </si>
  <si>
    <t>122108 其他应收款-单位-昌邑市城投生态环保有限公司</t>
  </si>
  <si>
    <t>224102 其他应付款-单位-昌邑市盛汇农业科技有限公司</t>
  </si>
  <si>
    <t>122108 其他应收款-单位-昌邑市惠合智能产业园投资有限公司</t>
  </si>
  <si>
    <t>昌邑市昌盛水务发展有限责任公司</t>
  </si>
  <si>
    <t>2026-04-23</t>
  </si>
  <si>
    <t>支取定期,昌邑市昌盛水务发展有限责任公司</t>
  </si>
  <si>
    <t>100202 银行存款-建行5022</t>
  </si>
  <si>
    <t>100203 银行存款-建行定期户0029</t>
  </si>
  <si>
    <t>手续费</t>
  </si>
  <si>
    <t>转账,转账,昌邑市城投农业科技有限公司</t>
  </si>
  <si>
    <t>122108 其他应收款-单位-昌邑市城投农业科技有限公司</t>
  </si>
  <si>
    <t>昌邑市昌信农业综合开发有限公司</t>
  </si>
  <si>
    <t>2026-04-10</t>
  </si>
  <si>
    <t>2026-04-10,电子银行年服务费-企业网银服务费</t>
  </si>
  <si>
    <t>100207 银行存款-昌邑建行2334</t>
  </si>
  <si>
    <t>2026-04-21,普通汇兑,昌邑市城市建设发展投资集团有限公司</t>
  </si>
  <si>
    <t>100204 银行存款-昌邑农发行经营收入户3341</t>
  </si>
  <si>
    <t>2026-04-21,归还贷款</t>
  </si>
  <si>
    <t>昌邑市昌宜城乡建设有限公司</t>
  </si>
  <si>
    <t>贷款还款,昌邑市昌宜城乡建设有限公司</t>
  </si>
  <si>
    <t>122108 其他应收款-单位-昌邑市昌宜城乡建设有限公司</t>
  </si>
  <si>
    <t>100202 银行存款-潍坊银行8575</t>
  </si>
  <si>
    <t>1122 应收账款-昌邑市国有资产经营投资有限公司</t>
  </si>
  <si>
    <t>根据三方支付协议调整</t>
  </si>
  <si>
    <t>122108 其他应收款-单位-山东乾兴旭程建设工程有限公司</t>
  </si>
  <si>
    <t>昌邑市昌宜投资有限公司</t>
  </si>
  <si>
    <t>2026-04-17</t>
  </si>
  <si>
    <t>往来款,转账支取,山东潍禾农业发展有限公司</t>
  </si>
  <si>
    <t>224102 其他应付款-单位-山东潍禾农业发展有限公司</t>
  </si>
  <si>
    <t>100201 银行存款-潍坊银行7138</t>
  </si>
  <si>
    <t>拨付昌邑市非直供电小区供配电设施更新改造项目债券资金,汇款,昌邑市国库集中支付中心</t>
  </si>
  <si>
    <t>224102 其他应付款-单位-昌邑市国库集中支付中心</t>
  </si>
  <si>
    <t>往来款,汇兑,昌邑泓澄水业有限公司</t>
  </si>
  <si>
    <t>122108 其他应收款-单位-昌邑泓澄水业有限公司</t>
  </si>
  <si>
    <t>往来款，山东潍水田园农业发展有限公司</t>
  </si>
  <si>
    <t>122108 其他应收款-单位-山东潍水田园农业发展有限公司</t>
  </si>
  <si>
    <t>往来款,汇兑,昌邑市三农创新发展集团有限公司</t>
  </si>
  <si>
    <t>224102 其他应付款-单位-昌邑市三农创新发展集团有限公司</t>
  </si>
  <si>
    <t>往来款,汇兑,昌邑市国有资产经营投资有限公司</t>
  </si>
  <si>
    <t>转账支取,昌邑市国有资产经营投资有限公司</t>
  </si>
  <si>
    <t>调账,昌邑市国有资产经营投资有限公司</t>
  </si>
  <si>
    <t>往来款,网银转账,昌邑市城美苗木有限公司</t>
  </si>
  <si>
    <t>122108 其他应收款-单位-昌邑市城美苗木有限公司</t>
  </si>
  <si>
    <t>往来款,汇兑,昌邑市城市建设发展投资集团有限公司</t>
  </si>
  <si>
    <t>网银转账,昌邑市城市建设发展投资集团有限公司</t>
  </si>
  <si>
    <t>记-012</t>
  </si>
  <si>
    <t>转账支取,昌邑市城市建设发展投资集团有限公司</t>
  </si>
  <si>
    <t>记-013</t>
  </si>
  <si>
    <t>调账,昌邑市城市建设发展投资集团有限公司</t>
  </si>
  <si>
    <t>记-014</t>
  </si>
  <si>
    <t>记-015</t>
  </si>
  <si>
    <t>贷款还款,昌邑市昌宜投资有限公司</t>
  </si>
  <si>
    <t>记-016</t>
  </si>
  <si>
    <t>往来款,转账支取,昌邑市国有资产经营投资有限公司</t>
  </si>
  <si>
    <t>记-017</t>
  </si>
  <si>
    <t>记-018</t>
  </si>
  <si>
    <t>记-019</t>
  </si>
  <si>
    <t>往来款,网银转账,昌邑市城投股权投资管理有限公司</t>
  </si>
  <si>
    <t>2026-04-28</t>
  </si>
  <si>
    <t>记-020</t>
  </si>
  <si>
    <t>转贷借款,电子汇入,昌邑市昌华中小企业应急转贷基金有限公司</t>
  </si>
  <si>
    <t>100202 银行存款-建设银行5241</t>
  </si>
  <si>
    <t>224102 其他应付款-单位-昌邑市昌华中小企业应急转贷基金有限公司</t>
  </si>
  <si>
    <t>记-021</t>
  </si>
  <si>
    <t>电子转账,昌邑市昌华中小企业应急转贷基金有限公司</t>
  </si>
  <si>
    <t>记-022</t>
  </si>
  <si>
    <t>转账,电子汇入,昌邑市三农投资建设有限公司</t>
  </si>
  <si>
    <t>122108 其他应收款-单位-昌邑市三农投资建设有限公司</t>
  </si>
  <si>
    <t>记-023</t>
  </si>
  <si>
    <t>往来款,电子汇入,山东盛汇经贸有限公司</t>
  </si>
  <si>
    <t>记-024</t>
  </si>
  <si>
    <t>往来结算款,昌邑市城投生态环境产业发展有限公司</t>
  </si>
  <si>
    <t>122108 其他应收款-单位-昌邑市城投生态环境产业发展有限公司</t>
  </si>
  <si>
    <t>记-025</t>
  </si>
  <si>
    <t>记-026</t>
  </si>
  <si>
    <t>转账,电子转账,山东硕丰生态农业发展有限公司</t>
  </si>
  <si>
    <t>224102 其他应付款-单位-山东硕丰生态农业发展有限公司</t>
  </si>
  <si>
    <t>记-027</t>
  </si>
  <si>
    <t>转账,电子转账,昌邑市昌盛管网建设投资有限公司</t>
  </si>
  <si>
    <t>记-028</t>
  </si>
  <si>
    <t>网银盾费用,企业客户文鼎创新型通用盾安全产品应付款账户</t>
  </si>
  <si>
    <t>记-029</t>
  </si>
  <si>
    <t>对公转账手续费,手续费</t>
  </si>
  <si>
    <t>记-030</t>
  </si>
  <si>
    <t>记-031</t>
  </si>
  <si>
    <t>应急转贷综合服务费,昌邑市昌华中小企业应急转贷基金有限公司</t>
  </si>
  <si>
    <t>记-032</t>
  </si>
  <si>
    <t>调账,昌邑市昌华中小企业应急转贷基金有限公司</t>
  </si>
  <si>
    <t>记-033</t>
  </si>
  <si>
    <t>记-034</t>
  </si>
  <si>
    <t>支付应急转贷综合服务费,2026-04-29,26372000001985057761</t>
  </si>
  <si>
    <t>6603 财务费用-服务费</t>
  </si>
  <si>
    <t>记-035</t>
  </si>
  <si>
    <t>记-036</t>
  </si>
  <si>
    <t>122108 其他应收款-单位-山东昌盛供应链有限公司</t>
  </si>
  <si>
    <t>昌邑市城投城乡发展投资有限公司</t>
  </si>
  <si>
    <t>2026-04-19</t>
  </si>
  <si>
    <t>2026-04-19,对公结 算套餐 "普惠扬 帆（B版 ）"年费</t>
  </si>
  <si>
    <t>100206 银行存款-建行5322</t>
  </si>
  <si>
    <t>2026-04-21,贷款还款,昌邑市城投城乡发展投资有限公司</t>
  </si>
  <si>
    <t>100202 银行存款-潍坊银行昌邑支行8324</t>
  </si>
  <si>
    <t>2026-04-21,汇款,昌邑市城市建设发展投资集团有限公司</t>
  </si>
  <si>
    <t>100203 银行存款-农发行专户92021</t>
  </si>
  <si>
    <t>昌邑市城投股权投资管理有限公司</t>
  </si>
  <si>
    <t>2026-04-01</t>
  </si>
  <si>
    <t>还款,山东威航界建设工程有限公司</t>
  </si>
  <si>
    <t>100203 银行存款-潍坊银行基本户31796</t>
  </si>
  <si>
    <t>224102 其他应付款-单位-山东威航界建设工程有限公司</t>
  </si>
  <si>
    <t>往来款,网银转账,昌邑市城投建设工程有限公司</t>
  </si>
  <si>
    <t>122108 其他应收款-单位-昌邑市城投建设工程有限公司</t>
  </si>
  <si>
    <t>换本息,转账支取,昌邑市丽晶商贸有限公司</t>
  </si>
  <si>
    <t>224102 其他应付款-单位-昌邑市丽晶商贸有限公司</t>
  </si>
  <si>
    <t>往来款,网银转账,昌邑市昌盛管网建设投资有限公司</t>
  </si>
  <si>
    <t>汇兑,刘钱良</t>
  </si>
  <si>
    <t>利息,潍坊高福市政景观工程有限公司</t>
  </si>
  <si>
    <t>还款,汇兑,潍坊华创普惠产业投资合伙企业（有限合伙）</t>
  </si>
  <si>
    <t>224102 其他应付款-单位-潍坊华创普惠产业投资合伙企业（有限合伙）</t>
  </si>
  <si>
    <t>往来款,网银转账,昌邑市惠合水务有限公司</t>
  </si>
  <si>
    <t>122108 其他应收款-单位-昌邑市惠合水务有限公司</t>
  </si>
  <si>
    <t>转贷服务费,网银转账,山东德锦资产管理有限公司</t>
  </si>
  <si>
    <t>借款,网银转账,山东德锦资产管理有限公司</t>
  </si>
  <si>
    <t>224102 其他应付款-单位-山东德锦资产管理有限公司</t>
  </si>
  <si>
    <t>往来款,网银转账,昌邑市城投混凝土有限公司</t>
  </si>
  <si>
    <t>122108 其他应收款-单位-昌邑市城投混凝土有限公司</t>
  </si>
  <si>
    <t>2026-04-07</t>
  </si>
  <si>
    <t>往来款,转账支取,昌邑市三农创新发展集团有限公司</t>
  </si>
  <si>
    <t>往来款,网银转账,昌邑市融昌能源有限公司</t>
  </si>
  <si>
    <t>122108 其他应收款-单位-昌邑市融昌能源有限公司</t>
  </si>
  <si>
    <t>利息,汇兑,蒋海平</t>
  </si>
  <si>
    <t>利息,汇兑,范勇志</t>
  </si>
  <si>
    <t>利息,汇兑,张冬妹</t>
  </si>
  <si>
    <t>2026-04-09</t>
  </si>
  <si>
    <t>服务费,潍坊华创普惠产业投资合伙企业（有限合伙）</t>
  </si>
  <si>
    <t>退服务费,潍坊华创普惠产业投资合伙企业（有限合伙）</t>
  </si>
  <si>
    <t>转账,汇款,昌邑市三农创新发展集团有限公司</t>
  </si>
  <si>
    <t>还本金,网银转账,山东德锦资产管理有限公司</t>
  </si>
  <si>
    <t>往来款,网银转账,昌邑市城市建设发展投资集团有限公司</t>
  </si>
  <si>
    <t>汇兑,冯海忠</t>
  </si>
  <si>
    <t>还本金,汇兑,冯海忠</t>
  </si>
  <si>
    <t>122109 其他应收款-个人-冯海忠</t>
  </si>
  <si>
    <t>汇款,冯海忠</t>
  </si>
  <si>
    <t>往来款,网银转账,昌邑市惠合智能产业园投资有限公司</t>
  </si>
  <si>
    <t>记-037</t>
  </si>
  <si>
    <t>记-038</t>
  </si>
  <si>
    <t>往来款,汇款,山东盛汇经贸有限公司</t>
  </si>
  <si>
    <t>记-039</t>
  </si>
  <si>
    <t>付利息,转账支取,王松</t>
  </si>
  <si>
    <t>记-040</t>
  </si>
  <si>
    <t>付利息,昌邑市永昌农机有限公司</t>
  </si>
  <si>
    <t>记-041</t>
  </si>
  <si>
    <t>付利息,山东中潍水利科技有限公司</t>
  </si>
  <si>
    <t>记-042</t>
  </si>
  <si>
    <t>付利息（昌邑市香远食品有限公司）,张俊波</t>
  </si>
  <si>
    <t>记-043</t>
  </si>
  <si>
    <t>付利息（山东正业测绘技术有限公司）,邹胜伟</t>
  </si>
  <si>
    <t>2026-04-13</t>
  </si>
  <si>
    <t>记-044</t>
  </si>
  <si>
    <t>往来款,转账支取,昌邑市城投农业科技有限公司</t>
  </si>
  <si>
    <t>记-045</t>
  </si>
  <si>
    <t>记-046</t>
  </si>
  <si>
    <t>往来,汇款,昌邑市三农创新发展集团有限公司</t>
  </si>
  <si>
    <t>记-047</t>
  </si>
  <si>
    <t>记-048</t>
  </si>
  <si>
    <t>往来款,网银转账,昌邑市盛汇农业科技有限公司</t>
  </si>
  <si>
    <t>122108 其他应收款-单位-昌邑市盛汇农业科技有限公司</t>
  </si>
  <si>
    <t>记-049</t>
  </si>
  <si>
    <t>退款,网银转账,昌邑市盛汇农业科技有限公司</t>
  </si>
  <si>
    <t>记-050</t>
  </si>
  <si>
    <t>记-051</t>
  </si>
  <si>
    <t>往来款,网银转账,山东华邑发展有限责任公司</t>
  </si>
  <si>
    <t>122108 其他应收款-单位-山东华邑发展有限责任公司</t>
  </si>
  <si>
    <t>记-052</t>
  </si>
  <si>
    <t>还款,汇兑,昌邑市财政局</t>
  </si>
  <si>
    <t>224101 其他应付款-机关-昌邑市财政局</t>
  </si>
  <si>
    <t>记-053</t>
  </si>
  <si>
    <t>记-054</t>
  </si>
  <si>
    <t>利息,转账支取,潍坊韦瑞化工科技有限公司</t>
  </si>
  <si>
    <t>记-055</t>
  </si>
  <si>
    <t>往来款,转账支取,昌邑市华邑环境产业有限责任公司</t>
  </si>
  <si>
    <t>122108 其他应收款-单位-昌邑市华邑环境产业有限责任公司</t>
  </si>
  <si>
    <t>记-056</t>
  </si>
  <si>
    <t>往来款,汇兑,昌邑市城投生态环保有限公司</t>
  </si>
  <si>
    <t>记-057</t>
  </si>
  <si>
    <t>往来款,汇兑,山东潍水田园农业发展有限公司</t>
  </si>
  <si>
    <t>2026-04-15</t>
  </si>
  <si>
    <t>记-058</t>
  </si>
  <si>
    <t>还本金,转账支取,潍坊韦瑞化工科技有限公司</t>
  </si>
  <si>
    <t>224102 其他应付款-单位-潍坊韦瑞化工科技有限公司</t>
  </si>
  <si>
    <t>记-059</t>
  </si>
  <si>
    <t>借款,汇款,潍坊韦瑞化工科技有限公司</t>
  </si>
  <si>
    <t>记-060</t>
  </si>
  <si>
    <t>2026-04-16</t>
  </si>
  <si>
    <t>记-061</t>
  </si>
  <si>
    <t>记-062</t>
  </si>
  <si>
    <t>记-063</t>
  </si>
  <si>
    <t>记-064</t>
  </si>
  <si>
    <t>记-065</t>
  </si>
  <si>
    <t>记-066</t>
  </si>
  <si>
    <t>记-067</t>
  </si>
  <si>
    <t>记-068</t>
  </si>
  <si>
    <t>记-069</t>
  </si>
  <si>
    <t>记-070</t>
  </si>
  <si>
    <t>分配收益,网银转账,潍坊华创普惠产业投资合伙企业（有限合伙）</t>
  </si>
  <si>
    <t>记-071</t>
  </si>
  <si>
    <t>往来款,汇兑,昌邑市城投资本投资有限公司</t>
  </si>
  <si>
    <t>122108 其他应收款-单位-昌邑市城投资本投资有限公司</t>
  </si>
  <si>
    <t>记-072</t>
  </si>
  <si>
    <t>记-073</t>
  </si>
  <si>
    <t>记-074</t>
  </si>
  <si>
    <t>往来款,网银转账,昌邑市盛壤土地整理服务有限公司</t>
  </si>
  <si>
    <t>122108 其他应收款-单位-昌邑市盛壤土地整理服务有限公司</t>
  </si>
  <si>
    <t>记-075</t>
  </si>
  <si>
    <t>汇款,山东潍禾农业发展有限公司</t>
  </si>
  <si>
    <t>记-076</t>
  </si>
  <si>
    <t>记-077</t>
  </si>
  <si>
    <t>往来款,汇款,昌邑市城市建设发展投资集团有限公司</t>
  </si>
  <si>
    <t>记-078</t>
  </si>
  <si>
    <t>记-079</t>
  </si>
  <si>
    <t>往来款,网银转账,昌邑市兴邑农业科技有限公司</t>
  </si>
  <si>
    <t>122108 其他应收款-单位-昌邑市兴邑农业科技有限公司</t>
  </si>
  <si>
    <t>记-080</t>
  </si>
  <si>
    <t>利息,汇兑,昌邑盐业集团有限公司</t>
  </si>
  <si>
    <t>记-081</t>
  </si>
  <si>
    <t>记-082</t>
  </si>
  <si>
    <t>往来结算款,汇兑,昌邑市城市建设发展投资集团有限公司</t>
  </si>
  <si>
    <t>记-083</t>
  </si>
  <si>
    <t>记-084</t>
  </si>
  <si>
    <t>记-085</t>
  </si>
  <si>
    <t>往来款,网银转账,山东盛汇经贸有限公司</t>
  </si>
  <si>
    <t>记-086</t>
  </si>
  <si>
    <t>记-087</t>
  </si>
  <si>
    <t>记-088</t>
  </si>
  <si>
    <t>往来款,网银转账,潍水田园（山东）医养有限公司</t>
  </si>
  <si>
    <t>122108 其他应收款-单位-潍水田园（山东）医养有限公司</t>
  </si>
  <si>
    <t>2026-04-22</t>
  </si>
  <si>
    <t>记-089</t>
  </si>
  <si>
    <t>记-090</t>
  </si>
  <si>
    <t>借款,汇款,潍坊华创普惠产业投资合伙企业（有限合伙）</t>
  </si>
  <si>
    <t>记-091</t>
  </si>
  <si>
    <t>还本金,转账支取,潍坊华创普惠产业投资合伙企业（有限合伙）</t>
  </si>
  <si>
    <t>记-092</t>
  </si>
  <si>
    <t>往来款,转账支取,昌邑市城投资本投资有限公司</t>
  </si>
  <si>
    <t>记-093</t>
  </si>
  <si>
    <t>记-094</t>
  </si>
  <si>
    <t>利息,网银转账,昌邑市源泉水利投资发展有限公司</t>
  </si>
  <si>
    <t>记-095</t>
  </si>
  <si>
    <t>还本金,转账支取,昌邑市源泉水利投资发展有限公司</t>
  </si>
  <si>
    <t>224102 其他应付款-单位-昌邑市源泉水利投资发展有限公司</t>
  </si>
  <si>
    <t>记-096</t>
  </si>
  <si>
    <t>借款,网银转账,昌邑市源泉水利投资发展有限公司</t>
  </si>
  <si>
    <t>记-097</t>
  </si>
  <si>
    <t>往来款,汇兑,昌邑市昌盛城市建设投资有限公司</t>
  </si>
  <si>
    <t>122108 其他应收款-单位-昌邑市昌盛城市建设投资有限公司</t>
  </si>
  <si>
    <t>记-098</t>
  </si>
  <si>
    <t>记-099</t>
  </si>
  <si>
    <t>记-100</t>
  </si>
  <si>
    <t>记-101</t>
  </si>
  <si>
    <t>往来款,汇款,昌邑市城投建设工程有限公司</t>
  </si>
  <si>
    <t>记-102</t>
  </si>
  <si>
    <t>往来款,转账支取,昌邑市城投建设工程有限公司</t>
  </si>
  <si>
    <t>记-103</t>
  </si>
  <si>
    <t>记-104</t>
  </si>
  <si>
    <t>记-105</t>
  </si>
  <si>
    <t>还本金,网银转账,转账支取,山东德锦资产管理有限公司</t>
  </si>
  <si>
    <t>记-106</t>
  </si>
  <si>
    <t>记-107</t>
  </si>
  <si>
    <t>还款,汇款,昌邑市昌盛城市建设投资有限公司</t>
  </si>
  <si>
    <t>记-108</t>
  </si>
  <si>
    <t>往来款,网银转账,昌邑市昌宜投资有限公司</t>
  </si>
  <si>
    <t>2026-04-24</t>
  </si>
  <si>
    <t>记-109</t>
  </si>
  <si>
    <t>记-110</t>
  </si>
  <si>
    <t>转账,汇款,昌邑市城投农业科技有限公司</t>
  </si>
  <si>
    <t>记-111</t>
  </si>
  <si>
    <t>往来款,汇兑,昌邑市城投建设工程有限公司</t>
  </si>
  <si>
    <t>记-112</t>
  </si>
  <si>
    <t>记-113</t>
  </si>
  <si>
    <t>记-114</t>
  </si>
  <si>
    <t>记-115</t>
  </si>
  <si>
    <t>利息,汇兑,临朐县农旅投资集团有限公司</t>
  </si>
  <si>
    <t>记-116</t>
  </si>
  <si>
    <t>服务费,上海融投弘创企业管理有限公司</t>
  </si>
  <si>
    <t>记-117</t>
  </si>
  <si>
    <t>借款,上海融投弘创企业管理有限公司</t>
  </si>
  <si>
    <t>224102 其他应付款-单位-上海融投弘创企业管理有限公司</t>
  </si>
  <si>
    <t>2026-04-25</t>
  </si>
  <si>
    <t>记-118</t>
  </si>
  <si>
    <t>记-119</t>
  </si>
  <si>
    <t>2026-04-27</t>
  </si>
  <si>
    <t>记-120</t>
  </si>
  <si>
    <t>记-121</t>
  </si>
  <si>
    <t>服务费,汇兑,潍坊华创普惠产业投资合伙企业（有限合伙）</t>
  </si>
  <si>
    <t>记-122</t>
  </si>
  <si>
    <t>记-123</t>
  </si>
  <si>
    <t>记-124</t>
  </si>
  <si>
    <t>记-125</t>
  </si>
  <si>
    <t>记-126</t>
  </si>
  <si>
    <t>记-127</t>
  </si>
  <si>
    <t>记-128</t>
  </si>
  <si>
    <t>记-129</t>
  </si>
  <si>
    <t>往来款,网银转账,昌邑市城投文化旅游有限公司</t>
  </si>
  <si>
    <t>122108 其他应收款-单位-昌邑市城投文化旅游有限公司</t>
  </si>
  <si>
    <t>记-130</t>
  </si>
  <si>
    <t>服务费,汇款,潍坊华创普惠产业投资合伙企业（有限合伙）</t>
  </si>
  <si>
    <t>记-131</t>
  </si>
  <si>
    <t>记-132</t>
  </si>
  <si>
    <t>记-133</t>
  </si>
  <si>
    <t>记-134</t>
  </si>
  <si>
    <t>记-135</t>
  </si>
  <si>
    <t>记-136</t>
  </si>
  <si>
    <t>往来款,汇兑,昌邑市城投环保科技有限公司</t>
  </si>
  <si>
    <t>122108 其他应收款-单位-昌邑市城投环保科技有限公司</t>
  </si>
  <si>
    <t>记-137</t>
  </si>
  <si>
    <t>汇款,昌邑鼎基建设工程有限公司</t>
  </si>
  <si>
    <t>224102 其他应付款-单位-昌邑鼎基建设工程有限公司</t>
  </si>
  <si>
    <t>记-138</t>
  </si>
  <si>
    <t>汇款,山东昌源供应链有限公司</t>
  </si>
  <si>
    <t>122108 其他应收款-单位-山东昌源供应链有限公司</t>
  </si>
  <si>
    <t>记-139</t>
  </si>
  <si>
    <t>记-140</t>
  </si>
  <si>
    <t>记-141</t>
  </si>
  <si>
    <t>记-142</t>
  </si>
  <si>
    <t>记-143</t>
  </si>
  <si>
    <t>记-144</t>
  </si>
  <si>
    <t>记-145</t>
  </si>
  <si>
    <t>记-146</t>
  </si>
  <si>
    <t>记-147</t>
  </si>
  <si>
    <t>记-148</t>
  </si>
  <si>
    <t>记-149</t>
  </si>
  <si>
    <t>往来款,汇兑,山东华邑发展有限责任公司</t>
  </si>
  <si>
    <t>记-150</t>
  </si>
  <si>
    <t>记-151</t>
  </si>
  <si>
    <t>记-152</t>
  </si>
  <si>
    <t>往来款,网银转账,昌邑洺洋污水处理有限公司</t>
  </si>
  <si>
    <t>122108 其他应收款-单位-昌邑洺洋污水处理有限公司</t>
  </si>
  <si>
    <t>记-153</t>
  </si>
  <si>
    <t>借款,汇款,潍坊市财金普惠投资发展合伙企业（有限合伙）</t>
  </si>
  <si>
    <t>224102 其他应付款-单位-潍坊市财金普惠投资发展合伙企业（有限合伙）</t>
  </si>
  <si>
    <t>记-154</t>
  </si>
  <si>
    <t>还本金,刘钱良</t>
  </si>
  <si>
    <t>122109 其他应收款-个人-刘钱良</t>
  </si>
  <si>
    <t>记-155</t>
  </si>
  <si>
    <t>借款,昌邑市华海建材市场万友装饰材料商店</t>
  </si>
  <si>
    <t>224102 其他应付款-单位-昌邑市华海建材市场万友装饰材料商店</t>
  </si>
  <si>
    <t>记-156</t>
  </si>
  <si>
    <t>往来款,昌邑市城投生态环保有限公司</t>
  </si>
  <si>
    <t>记-157</t>
  </si>
  <si>
    <t>利息,汇兑,昌邑市华海建材市场万友装饰材料商店</t>
  </si>
  <si>
    <t>记-158</t>
  </si>
  <si>
    <t>借款利息</t>
  </si>
  <si>
    <t>记-159</t>
  </si>
  <si>
    <t>资金占用费</t>
  </si>
  <si>
    <t>记-160</t>
  </si>
  <si>
    <t>记-161</t>
  </si>
  <si>
    <t>记-162</t>
  </si>
  <si>
    <t>记-163</t>
  </si>
  <si>
    <t>记-164</t>
  </si>
  <si>
    <t>记-165</t>
  </si>
  <si>
    <t>汇款,昌邑泓澄水业有限公司</t>
  </si>
  <si>
    <t>记-166</t>
  </si>
  <si>
    <t>记-167</t>
  </si>
  <si>
    <t>往来款,网银转账,昌邑市昌盛城市建设投资有限公司</t>
  </si>
  <si>
    <t>记-168</t>
  </si>
  <si>
    <t>记-169</t>
  </si>
  <si>
    <t>记-170</t>
  </si>
  <si>
    <t>往来款,山东通诚机器有限公司</t>
  </si>
  <si>
    <t>122108 其他应收款-单位-山东通诚机器有限公司</t>
  </si>
  <si>
    <t>记-171</t>
  </si>
  <si>
    <t>往来款,昌邑市华邑环境产业有限责任公司</t>
  </si>
  <si>
    <t>记-172</t>
  </si>
  <si>
    <t>利息,汇兑,潍坊高福市政景观工程有限公司</t>
  </si>
  <si>
    <t>记-173</t>
  </si>
  <si>
    <t>记-174</t>
  </si>
  <si>
    <t>根据四方支付协议调整</t>
  </si>
  <si>
    <t>122108 其他应收款-单位-昌邑市围子街道富杰通建材经营部</t>
  </si>
  <si>
    <t>122108 其他应收款-单位-昌邑市盛汇能源有限公司</t>
  </si>
  <si>
    <t>记-175</t>
  </si>
  <si>
    <t>记-176</t>
  </si>
  <si>
    <t>122108 其他应收款-单位-山东佳德贸易有限公司</t>
  </si>
  <si>
    <t>记-177</t>
  </si>
  <si>
    <t>记-178</t>
  </si>
  <si>
    <t>记-179</t>
  </si>
  <si>
    <t>122108 其他应收款-单位-昌邑市昌荣城乡建设有限公司</t>
  </si>
  <si>
    <t>昌邑市城投环保科技有限公司</t>
  </si>
  <si>
    <t>2026-04-11</t>
  </si>
  <si>
    <t>2026-04-11,扣收网银数字证书年费,网银证书年费手续费收入</t>
  </si>
  <si>
    <t>100206 银行存款-齐鲁银行000032</t>
  </si>
  <si>
    <t>100201 银行存款-农发行30111</t>
  </si>
  <si>
    <t>2026-04-21,贷款还款,昌邑市城投环保科技有限公司</t>
  </si>
  <si>
    <t>100205 银行存款-潍坊银行042112</t>
  </si>
  <si>
    <t>2026-04-28,汇兑,昌邑市城投股权投资管理有限公司</t>
  </si>
  <si>
    <t>2026-04-28,普通汇兑,昌邑市城市建设发展投资集团有限公司</t>
  </si>
  <si>
    <t>100207 银行存款-农发行专户9951</t>
  </si>
  <si>
    <t>2026-04-28,普通汇兑,昌邑鼎基建设工程有限公司</t>
  </si>
  <si>
    <t>2026-04-28,普通汇兑,山东昌源供应链有限公司</t>
  </si>
  <si>
    <t>224102 其他应付款-单位-山东昌源供应链有限公司</t>
  </si>
  <si>
    <t>调整三方协议</t>
  </si>
  <si>
    <t>昌邑市城投建设工程有限公司</t>
  </si>
  <si>
    <t>2026-04-01,网银转账,昌邑市盛汇农业科技有限公司,往来款</t>
  </si>
  <si>
    <t>100207 银行存款-潍坊银行36375</t>
  </si>
  <si>
    <t>2026-04-01,网银转账,昌邑市城投股权投资管理有限公司,往来款</t>
  </si>
  <si>
    <t>2026-04-01,汇兑,潍坊华创普惠产业投资合伙企业（有限合伙）,还款</t>
  </si>
  <si>
    <t>2026-04-02,汇兑,广德市汇迎企业管理咨询服务有限公司,汇兑</t>
  </si>
  <si>
    <t>224102 其他应付款-单位-广德市汇迎企业管理咨询服务有限公司</t>
  </si>
  <si>
    <t>2026-04-02,网银转账,昌邑市昌盛管网建设投资有限公司,往来款</t>
  </si>
  <si>
    <t>2026-04-02,汇兑,潍坊华创普惠产业投资合伙企业（有限合伙）,还款</t>
  </si>
  <si>
    <t>2026-04-09,汇兑,潍坊华创普惠产业投资合伙企业（有限合伙）,服务费</t>
  </si>
  <si>
    <t>2026-04-10,网银转账,昌邑市城投股权投资管理有限公司,往来款</t>
  </si>
  <si>
    <t>付利息,转账支取,王松,利息</t>
  </si>
  <si>
    <t>224103 其他应付款-个人-王松</t>
  </si>
  <si>
    <t>付利息,转账支取,淮安市清河区新星装璜部,利息</t>
  </si>
  <si>
    <t>122108 其他应收款-单位-淮安市清河区新星装璜部</t>
  </si>
  <si>
    <t>付利息,转账支取,淮安市洪泽区璩成兵建材经营部（个体工商户）,利息</t>
  </si>
  <si>
    <t>224102 其他应付款-单位-淮安市洪泽区璩成兵建材经营部（个体工商户）</t>
  </si>
  <si>
    <t>付利息,转账支取,淮安弘时企业管理有限公司,利息</t>
  </si>
  <si>
    <t>224102 其他应付款-单位-淮安弘时企业管理有限公司</t>
  </si>
  <si>
    <t>付利息,转账支取,江苏乐开机电有限公司,利息</t>
  </si>
  <si>
    <t>224102 其他应付款-单位-江苏乐开机电有限公司</t>
  </si>
  <si>
    <t>付利息,转账支取,洪泽区高良涧伍福临门养生馆,利息</t>
  </si>
  <si>
    <t>224102 其他应付款-单位-洪泽区高良涧伍福临门养生馆</t>
  </si>
  <si>
    <t>付利息,转账支取,盐城朗春商贸有限公司,利息</t>
  </si>
  <si>
    <t>224102 其他应付款-单位-盐城朗春商贸有限公司</t>
  </si>
  <si>
    <t>付利息,转账支取,阜宁联宝计算机维修服务有限公司,利息</t>
  </si>
  <si>
    <t>224102 其他应付款-单位-阜宁联宝计算机维修服务有限公司</t>
  </si>
  <si>
    <t>付利息,转账支取,江苏清云居餐饮管理有限公司,利息</t>
  </si>
  <si>
    <t>224102 其他应付款-单位-江苏清云居餐饮管理有限公司</t>
  </si>
  <si>
    <t>付利息,转账支取,苏州每人雅企业咨询有限公司,利息</t>
  </si>
  <si>
    <t>224102 其他应付款-单位-苏州每人雅企业咨询有限公司</t>
  </si>
  <si>
    <t>付利息,转账支取,太仓市金盾消防工程有限公司淮安分公司,利息</t>
  </si>
  <si>
    <t>224102 其他应付款-单位-太仓市金盾消防工程有限公司淮安分公司</t>
  </si>
  <si>
    <t>付利息,转账支取,盐城瀚淼信息咨询有限公司,利息</t>
  </si>
  <si>
    <t>224102 其他应付款-单位-盐城翰淼信息咨询有限公司</t>
  </si>
  <si>
    <t>付利息,转账支取,山东郑家矿业有限公司,利息</t>
  </si>
  <si>
    <t>224102 其他应付款-单位-山东郑家矿业有限公司</t>
  </si>
  <si>
    <t>付利息,转账支取,潍坊丰瑞农业科技有限公司,利息</t>
  </si>
  <si>
    <t>224102 其他应付款-单位-潍坊丰瑞农业科技有限公司</t>
  </si>
  <si>
    <t>询证函手续费</t>
  </si>
  <si>
    <t>100203 银行存款-农商行基本户1182</t>
  </si>
  <si>
    <t>汇兑,广德市汇迎企业管理咨询服务有限公司,汇兑</t>
  </si>
  <si>
    <t>汇兑,昌邑市城投资本投资有限公司,往来款</t>
  </si>
  <si>
    <t>2026-04-20,往来款,昌邑市城美苗木有限公司</t>
  </si>
  <si>
    <t>100202 银行存款-农商行一般户14068</t>
  </si>
  <si>
    <t>网银转账,昌邑市城美苗木有限公司,往来款</t>
  </si>
  <si>
    <t>支付利息,汇款,潍坊市工业学校,利息</t>
  </si>
  <si>
    <t>224102 其他应付款-单位-潍坊市工业学校</t>
  </si>
  <si>
    <t>支付利息,汇兑,山东郑家矿业有限公司,利息</t>
  </si>
  <si>
    <t>支付利息,汇兑,潍坊市平安消防工程有限公司,利息</t>
  </si>
  <si>
    <t>224102 其他应付款-单位-潍坊市平安消防工程有限公司</t>
  </si>
  <si>
    <t>支付利息,汇兑,山东绿美生态环境工程集团有限公司,利息</t>
  </si>
  <si>
    <t>224102 其他应付款-单位-山东绿美生态环境工程集团有限公司</t>
  </si>
  <si>
    <t>汇款,昌邑市城美苗木有限公司,往来款</t>
  </si>
  <si>
    <t>100208 银行存款-齐鲁银行2294</t>
  </si>
  <si>
    <t>2026-04-21,当期偿还收回贷款利息,昌邑市城投建设工程有限公司</t>
  </si>
  <si>
    <t>贷款还款,昌邑市城投建设工程有限公司,贷款还款</t>
  </si>
  <si>
    <t>汇款,昌邑市三农创新发展集团有限公司,转账</t>
  </si>
  <si>
    <t>偿还本息,网银转账,潍坊市万森建筑工程有限公司,偿还本息</t>
  </si>
  <si>
    <t>224102 其他应付款-单位-潍坊市万森建筑工程有限公司</t>
  </si>
  <si>
    <t>2026-04-23,普通汇兑,汇兑,潍坊华创普惠产业投资合伙企业（有限合伙）</t>
  </si>
  <si>
    <t>100201 银行存款-农发行588081</t>
  </si>
  <si>
    <t>2026-04-23,普通汇兑,昌邑市城投股权投资管理有限公司</t>
  </si>
  <si>
    <t>2026-04-23,费用收取</t>
  </si>
  <si>
    <t>2026-04-23,普通汇兑,昌邑市城美苗木有限公司</t>
  </si>
  <si>
    <t>2026-04-23,普通汇兑,昌邑市惠合水务有限公司</t>
  </si>
  <si>
    <t>汇兑,昌邑市昌盛城市建设投资有限公司,往来款</t>
  </si>
  <si>
    <t>汇兑,潍坊华创普惠产业投资合伙企业（有限合伙）,服务费</t>
  </si>
  <si>
    <t>2026-04-24,汇兑,昌邑市城投资本投资有限公司</t>
  </si>
  <si>
    <t>2026-04-24,费用收取</t>
  </si>
  <si>
    <t>2026-04-24,普通汇兑,昌邑市盛汇农业科技有限公司,往来款</t>
  </si>
  <si>
    <t>2026-04-24,汇兑,昌邑市城投股权投资管理有限公司,往来款</t>
  </si>
  <si>
    <t>2026-04-24,普通汇兑,潍坊华创普惠产业投资合伙企业（有限合伙）,还款</t>
  </si>
  <si>
    <t>网银转账,潍坊润发汽车销售有限公司,退利息</t>
  </si>
  <si>
    <t>224102 其他应付款-单位-潍坊润发汽车销售有限公司</t>
  </si>
  <si>
    <t>2026-04-21,利息,山东绿美生态环境工程集团有限公司</t>
  </si>
  <si>
    <t>昌邑市城投农业科技有限公司</t>
  </si>
  <si>
    <t>普通汇兑,昌邑市盛汇水务有限公司,往来款</t>
  </si>
  <si>
    <t>100201 银行存款-农发行基本户554511</t>
  </si>
  <si>
    <t>122108 其他应收款-单位-昌邑市盛汇水务有限公司</t>
  </si>
  <si>
    <t>普通汇兑,昌邑市盛汇农业科技有限公司,货款</t>
  </si>
  <si>
    <t>汇兑,昌邑市昌盛管网建设投资有限公司,往来款</t>
  </si>
  <si>
    <t>费用收取</t>
  </si>
  <si>
    <t>收费,商务卡-单位结算卡年费</t>
  </si>
  <si>
    <t>100206 银行存款-建行02540</t>
  </si>
  <si>
    <t>普通汇兑,昌邑市城投股权投资管理有限公司,往来款</t>
  </si>
  <si>
    <t>往来款,昌邑市国有资产经营投资有限公司</t>
  </si>
  <si>
    <t>100205 银行存款-农商行15957</t>
  </si>
  <si>
    <t>汇兑,昌邑市国有资产经营投资有限公司,往来款</t>
  </si>
  <si>
    <t>100207 银行存款-潍坊银行一般36186</t>
  </si>
  <si>
    <t>网银转账,昌邑新盛农业发展有限公司,利息</t>
  </si>
  <si>
    <t>224102 其他应付款-单位-昌邑新盛农业发展有限公司</t>
  </si>
  <si>
    <t>普通汇兑,昌邑市国有资产经营投资有限公司,往来款</t>
  </si>
  <si>
    <t>100204 银行存款-农发行项目经营收入户575331</t>
  </si>
  <si>
    <t>归还贷款,昌邑市城投农业科技有限公司,归还贷款[37078600500014670]利息:[87833.33],归还贷款[37078600500014790]利息:[21958.33],归还贷款[37078600500014850]利息:[396111.11]</t>
  </si>
  <si>
    <t>当期偿还收回贷款利息,昌邑市城投农业科技有限公司</t>
  </si>
  <si>
    <t>贷款还款,昌邑市城投农业科技有限公司,贷款还款</t>
  </si>
  <si>
    <t>汇款,昌邑市国有资产经营投资有限公司,往来款</t>
  </si>
  <si>
    <t>普通汇兑,昌邑市昌盛水务发展有限责任公司,转账</t>
  </si>
  <si>
    <t>122108 其他应收款-单位-昌邑市昌盛水务发展有限责任公司</t>
  </si>
  <si>
    <t>普通汇兑,昌邑市惠合水务有限公司,转账</t>
  </si>
  <si>
    <t>普通汇兑,昌邑市盛汇生态环保有限公司,往来款</t>
  </si>
  <si>
    <t>122108 其他应收款-单位-昌邑市盛汇生态环保有限公司</t>
  </si>
  <si>
    <t>普通汇兑,昌邑市盛汇农业科技有限公司,转账</t>
  </si>
  <si>
    <t>普通汇兑,昌邑市城投股权投资管理有限公司,转账</t>
  </si>
  <si>
    <t>城投股权，盛汇农业科技，盛汇生态环保三公司转账手续费,费用收取</t>
  </si>
  <si>
    <t>普通汇兑,山东盛汇经贸有限公司,往来款</t>
  </si>
  <si>
    <t>短信服务费,短信服务费</t>
  </si>
  <si>
    <t>26372000001156720141,转贷服务费,昌邑市昌华中小企业应急转贷基金有限公司</t>
  </si>
  <si>
    <t>6603 财务费用-金融机构服务费</t>
  </si>
  <si>
    <t>222124 应交税费-待认证进项税额</t>
  </si>
  <si>
    <t>224102 其他应付款-单位-山东乾兴旭程建设工程有限公司</t>
  </si>
  <si>
    <t>224102 其他应付款-单位-昌邑市盛汇水务有限公司</t>
  </si>
  <si>
    <t>224102 其他应付款-单位-昌邑市昌宜城乡建设有限公司</t>
  </si>
  <si>
    <t>调整四方协议，应该是三农投资建设公司</t>
  </si>
  <si>
    <t>224102 其他应付款-单位-昌邑市三农投资建设有限公司</t>
  </si>
  <si>
    <t>调整五方协议</t>
  </si>
  <si>
    <t>224102 其他应付款-单位-昌邑市清泉水务有限公司</t>
  </si>
  <si>
    <t>昌邑市城投生态环境产业发展有限公司</t>
  </si>
  <si>
    <t>2026-04-08</t>
  </si>
  <si>
    <t>定期利息收入</t>
  </si>
  <si>
    <t>100203 银行存款-农发行基本户59581</t>
  </si>
  <si>
    <t>6603 财务费用-利息收入</t>
  </si>
  <si>
    <t>对公证书服务费,对公工行证书收入</t>
  </si>
  <si>
    <t>6602 管理费用-手续费</t>
  </si>
  <si>
    <t>100205 银行存款-工行一般户49870</t>
  </si>
  <si>
    <t>100209 银行存款-齐鲁银行02852</t>
  </si>
  <si>
    <t>贷款还款,昌邑市城投生态环境产业发展有限公司</t>
  </si>
  <si>
    <t>100206 银行存款-潍坊银行一般户9242</t>
  </si>
  <si>
    <t>归还贷款</t>
  </si>
  <si>
    <t>100202 银行存款-农发行专户13811</t>
  </si>
  <si>
    <t>财智账户卡普通卡年费</t>
  </si>
  <si>
    <t>往来结算款,昌邑市昌宜投资有限公司</t>
  </si>
  <si>
    <t>昌邑市城投水务工程有限公司</t>
  </si>
  <si>
    <t>汇款,昌邑市城市建设发展投资集团有限公司</t>
  </si>
  <si>
    <t>100207 银行存款-齐鲁银行000018</t>
  </si>
  <si>
    <t>贷款结息/还款,昌邑市城投水务工程有限公司</t>
  </si>
  <si>
    <t>贷款还款,昌邑市城投水务工程有限公司</t>
  </si>
  <si>
    <t>100205 银行存款-潍坊银行一般户39479</t>
  </si>
  <si>
    <t>普通汇兑,昌邑市城市建设发展投资集团有限公司</t>
  </si>
  <si>
    <t>100204 银行存款-农发行35371</t>
  </si>
  <si>
    <t>昌邑市城投文化旅游有限公司</t>
  </si>
  <si>
    <t>100201 银行存款-东营银行4993</t>
  </si>
  <si>
    <t>100210 银行存款-潍坊银行342 47</t>
  </si>
  <si>
    <t>支付借款利息,山东兴昌建设工程有限公司</t>
  </si>
  <si>
    <t>224102 其他应付款-单位-山东兴昌建设工程有限公司</t>
  </si>
  <si>
    <t>100212 银行存款-齐鲁银行2821</t>
  </si>
  <si>
    <t>100206 银行存款-农商行一般户013558</t>
  </si>
  <si>
    <t>贷款结息/还款,昌邑市城投文化旅游有限公司</t>
  </si>
  <si>
    <t>贷款还款,昌邑市城投文化旅游有限公司</t>
  </si>
  <si>
    <t>当期偿还收回贷款利息,昌邑市城投文化旅游有限公司</t>
  </si>
  <si>
    <t>支付审计服务费,永拓会计师事务所（特殊普通合伙）山东分所</t>
  </si>
  <si>
    <t>224102 其他应付款-单位-永拓会计师事务所（特殊普通合伙）山东分所</t>
  </si>
  <si>
    <t>往来款,昌邑市城投文化旅游有限公司</t>
  </si>
  <si>
    <t>100209 银行存款-建设银行一般户5025</t>
  </si>
  <si>
    <t>昌邑市浩龙新能源科技有限公司</t>
  </si>
  <si>
    <t>100204 银行存款-潍坊银行4395</t>
  </si>
  <si>
    <t>龙池工业园污泥暂存厂除臭及垃圾渗滤液处理设备采购安装项目工程款,山东省显通安装有限公司</t>
  </si>
  <si>
    <t>224102 其他应付款-单位-山东省显通安装有限公司</t>
  </si>
  <si>
    <t>网银转账 往来款,昌邑市国有资产经营投资有限公司</t>
  </si>
  <si>
    <t>100201 银行存款-东营5354</t>
  </si>
  <si>
    <t>贷款还款/结息,昌邑市浩龙新能源科技有限公司</t>
  </si>
  <si>
    <t>贷款结息/还款,昌邑市浩龙新能源科技有限公司</t>
  </si>
  <si>
    <t>龙池污泥暂存厂电费（3月）,国网山东省电力公司潍坊供电公司</t>
  </si>
  <si>
    <t>224102 其他应付款-单位-国网山东省电力公司潍坊供电公司</t>
  </si>
  <si>
    <t>昌邑市华邑城乡建设发展有限责任公司</t>
  </si>
  <si>
    <t>贷款发放存入,昌邑市华邑城乡建设发展有限责任公司</t>
  </si>
  <si>
    <t>100203 银行存款-潍坊银行3449</t>
  </si>
  <si>
    <t>122108 其他应收款-单位-昌邑市华邑城乡建设发展有限责任公司</t>
  </si>
  <si>
    <t>转账支取,昌邑市三农投资建设有限公司</t>
  </si>
  <si>
    <t>贷款还款,昌邑市华邑城乡建设发展有限责任公司</t>
  </si>
  <si>
    <t>2026-03-16,26372000001157302726,昌邑市昌华中小企业应急转贷基金有限公司</t>
  </si>
  <si>
    <t>昌邑市华邑建设投资有限公司</t>
  </si>
  <si>
    <t>往来款,昌邑市昌盛城市建设投资有限公司</t>
  </si>
  <si>
    <t>100201 银行存款-农业发展银行7051</t>
  </si>
  <si>
    <t>扣税,国库经收处待结算财政款项</t>
  </si>
  <si>
    <t>昌邑市华邑能源投资有限责任公司</t>
  </si>
  <si>
    <t>普通汇兑,昌邑市国有资产经营投资有限公司</t>
  </si>
  <si>
    <t>100202 银行存款-农发行专户3891</t>
  </si>
  <si>
    <t>100205 银行存款-潍坊银行6911</t>
  </si>
  <si>
    <t>贷款还款,昌邑市华邑能源投资有限责任公司</t>
  </si>
  <si>
    <t>昌邑市融昌能源有限公司</t>
  </si>
  <si>
    <t>汇兑,昌邑市城市建设发展投资集团有限公司,往来款</t>
  </si>
  <si>
    <t>100207 银行存款-潍坊银行39455</t>
  </si>
  <si>
    <t>转账支取,上海企众通合信息咨询有限公司,退款</t>
  </si>
  <si>
    <t>224102 其他应付款-单位-上海企众通合信息咨询有限公司</t>
  </si>
  <si>
    <t>网银转账,昌邑洺洋污水处理有限公司,往来款</t>
  </si>
  <si>
    <t>网银转账,昌邑市昌盛管网建设投资有限公司,往来款</t>
  </si>
  <si>
    <t>汇兑,转账支取,潍坊华创普惠产业投资合伙企业（有限合伙）,还款</t>
  </si>
  <si>
    <t>收费,账户维护-普通户账户管理费</t>
  </si>
  <si>
    <t>100206 银行存款-建行一般户3665</t>
  </si>
  <si>
    <t>网银转账,昌邑市城投股权投资管理有限公司,往来款</t>
  </si>
  <si>
    <t>数字证书年服务费</t>
  </si>
  <si>
    <t>100203 银行存款-农商行营业部4138</t>
  </si>
  <si>
    <t>网银转账,潍坊华创普惠产业投资合伙企业（有限合伙）,服务费</t>
  </si>
  <si>
    <t>汇兑,国网山东省电力公司潍坊供电公司,新盛热能电费龙池供电所：3750000297306</t>
  </si>
  <si>
    <t>224101 其他应付款-机关-国网山东省电力公司潍坊供电公司</t>
  </si>
  <si>
    <t>汇款,潍坊华创普惠产业投资合伙企业（有限合伙）,借款</t>
  </si>
  <si>
    <t>转账支取,昌邑市三农创新发展集团有限公司,往来款</t>
  </si>
  <si>
    <t>转账支取,昌邑市国有资产经营投资有限公司,往来款</t>
  </si>
  <si>
    <t>网银转账,昌邑市城市建设发展投资集团有限公司,往来款</t>
  </si>
  <si>
    <t>代扣税款土地使用税</t>
  </si>
  <si>
    <t>贷款还款,昌邑市融昌能源有限公司,贷款还款</t>
  </si>
  <si>
    <t>汇款,昌邑市城市建设发展投资集团有限公司,往来款</t>
  </si>
  <si>
    <t>汇款,山东昌源供应链有限公司,汇款</t>
  </si>
  <si>
    <t>汇兑,潍坊华创普惠产业投资合伙企业（有限合伙）,还款</t>
  </si>
  <si>
    <t>2026-04-26</t>
  </si>
  <si>
    <t>100204 银行存款-工行一般户46641</t>
  </si>
  <si>
    <t>汇兑，车险费,申能财产保险股份有限公司潍坊中心支公司,车险（鲁VF9A60)</t>
  </si>
  <si>
    <t>6602 管理费用-其他费用</t>
  </si>
  <si>
    <t>电费,国网山东省电力公司昌邑市供电公司</t>
  </si>
  <si>
    <t>6602 管理费用-水电费</t>
  </si>
  <si>
    <t>224101 其他应付款-机关-国网山东省电力公司昌邑市供电公司</t>
  </si>
  <si>
    <t>代收国家重大建设工程基金,代收国家重大水利工程建设基金,国网山东省电力公司昌邑市供电公司,电费年月：202603，户号：3750000297306，用电地址：山东省潍坊市昌邑市龙池镇王家庄子村东1500米</t>
  </si>
  <si>
    <t>汇款,网银转账,潍坊华创普惠产业投资合伙企业（有限合伙）,借款</t>
  </si>
  <si>
    <t>汇兑,网银转账,潍坊华创普惠产业投资合伙企业（有限合伙）,还款</t>
  </si>
  <si>
    <t>调整三方协议，盐业集团贷款</t>
  </si>
  <si>
    <t>224102 其他应付款-单位-昌邑盐业集团有限公司</t>
  </si>
  <si>
    <t>122108 其他应收款-单位-山东城南发展有限公司</t>
  </si>
  <si>
    <t>计提2026年第一年度土地使用税</t>
  </si>
  <si>
    <t>6403 税金及附加</t>
  </si>
  <si>
    <t>昌邑市盛昌城乡发展有限公司</t>
  </si>
  <si>
    <t>贷款还款,昌邑市盛昌城乡发展有限公司</t>
  </si>
  <si>
    <t>100201 银行存款-潍坊银行16241</t>
  </si>
  <si>
    <t>昌邑市盛汇城乡发展有限公司</t>
  </si>
  <si>
    <t>网银转账,张晗</t>
  </si>
  <si>
    <t>122109 其他应收款-个人-张晗</t>
  </si>
  <si>
    <t>100202 银行存款-潍坊银行5835</t>
  </si>
  <si>
    <t>代缴税收罚金</t>
  </si>
  <si>
    <t>昌邑市盛汇农业科技有限公司</t>
  </si>
  <si>
    <t>汇款,昌邑市城投农业科技有限公司,货款</t>
  </si>
  <si>
    <t>100209 银行存款-潍坊银行6258</t>
  </si>
  <si>
    <t>凭证出售,凭证出售</t>
  </si>
  <si>
    <t>存定期,转存定期,昌邑市盛汇农业科技有限公司,转存定期</t>
  </si>
  <si>
    <t>100213 银行存款-定期户潍坊银行9925</t>
  </si>
  <si>
    <t>转账存入,昌邑市盛汇农业科技有限公司,转账存入</t>
  </si>
  <si>
    <t>网银转账,昌邑市城投建设工程有限公司,往来款</t>
  </si>
  <si>
    <t>100214 银行存款-潍坊银行定期户9932</t>
  </si>
  <si>
    <t>网银转账,昌邑市城投股权投资管理有限公司,退款</t>
  </si>
  <si>
    <t>昌邑市盛汇农业科技有限公司,存单位定期</t>
  </si>
  <si>
    <t>100215 银行存款-潍坊银行定期9987</t>
  </si>
  <si>
    <t>网银转账,昌邑市国有资产经营投资有限公司</t>
  </si>
  <si>
    <t>100201 银行存款-东营银行5275</t>
  </si>
  <si>
    <t>贷款还款,昌邑市盛汇农业科技有限公司</t>
  </si>
  <si>
    <t>汇款,昌邑市城投农业科技有限公司,转账</t>
  </si>
  <si>
    <t>转账支取,昌邑市城投建设工程有限公司,往来款</t>
  </si>
  <si>
    <t>122108 其他应收款-单位-昌邑市环海农业发展有限公司</t>
  </si>
  <si>
    <t>224109 其他应付款-其他应付款_单位-山东硕丰生态农业发展有限公司</t>
  </si>
  <si>
    <t>224109 其他应付款-其他应付款_单位-山东昌源供应链有限公司</t>
  </si>
  <si>
    <t>224109 其他应付款-其他应付款_单位-山东潍禾农业发展有限公司</t>
  </si>
  <si>
    <t>224109 其他应付款-其他应付款_单位-山东盛汇经贸有限公司</t>
  </si>
  <si>
    <t>122108 其他应收款-单位-昌邑市昌荣农业科技有限责任公司</t>
  </si>
  <si>
    <t>昌邑市盛汇生态环保有限公司</t>
  </si>
  <si>
    <t>100201 银行存款-东营5282</t>
  </si>
  <si>
    <t>贷款还款,昌邑市盛汇生态环保有限公司</t>
  </si>
  <si>
    <t>100203 银行存款-潍坊银行2129</t>
  </si>
  <si>
    <t>往来款，昌邑市国有资产经营投资有限公司</t>
  </si>
  <si>
    <t>往来款，昌邑市城投农业科技有限公司</t>
  </si>
  <si>
    <t>还贷款本金</t>
  </si>
  <si>
    <t>2501 长期借款-昌邑市盛汇生态环保有限公司</t>
  </si>
  <si>
    <t>还贷款利息</t>
  </si>
  <si>
    <t>潍坊银行贷款本息代扣</t>
  </si>
  <si>
    <t>昌邑市盛汇水务有限公司</t>
  </si>
  <si>
    <t>100202 银行存款-潍坊银行12731</t>
  </si>
  <si>
    <t>2026-04-04</t>
  </si>
  <si>
    <t>企业银行各项费用</t>
  </si>
  <si>
    <t>100201 银行存款-招商银行10000</t>
  </si>
  <si>
    <t>询证函业务</t>
  </si>
  <si>
    <t>6602 管理费用-办公费</t>
  </si>
  <si>
    <t>2026-04-18</t>
  </si>
  <si>
    <t>贷款还款,昌邑市盛汇水务有限公司</t>
  </si>
  <si>
    <t>网银转账,昌邑市城美苗木有限公司</t>
  </si>
  <si>
    <t>昌邑市盛壤土地整理服务有限公司</t>
  </si>
  <si>
    <t>100201 银行存款-潍坊银行昌邑支行0321</t>
  </si>
  <si>
    <t>贷款还款,昌邑市盛壤土地整理服务有限公司,贷款还款</t>
  </si>
  <si>
    <t>2001 短期借款-潍坊银行贷款</t>
  </si>
  <si>
    <t>昌邑市文邑资产运营有限公司</t>
  </si>
  <si>
    <t>贷款还款,昌邑市文邑资产运营有限公司</t>
  </si>
  <si>
    <t>122108 其他应收款-单位-昌邑市文邑资产运营有限公司</t>
  </si>
  <si>
    <t>100203 银行存款-潍坊银行2318</t>
  </si>
  <si>
    <t>汇兑,昌邑市文邑资产运营有限公司</t>
  </si>
  <si>
    <t>100202 银行存款-建设银行5038</t>
  </si>
  <si>
    <t>昌邑市鑫昌城乡建设有限公司</t>
  </si>
  <si>
    <t>电子汇入,昌邑市三农投资建设有限公司</t>
  </si>
  <si>
    <t>100209 银行存款-建行一般户2539</t>
  </si>
  <si>
    <t>银行转账手续费</t>
  </si>
  <si>
    <t>往来款,昌邑市惠合水务有限公司</t>
  </si>
  <si>
    <t>单位结算卡年费</t>
  </si>
  <si>
    <t>100204 银行存款-齐鲁银行2869</t>
  </si>
  <si>
    <t>100208 银行存款-农商行一般户18578</t>
  </si>
  <si>
    <t>100205 银行存款-农发行586791</t>
  </si>
  <si>
    <t>100210 银行存款-潍坊银行专户33972</t>
  </si>
  <si>
    <t>贷款还款</t>
  </si>
  <si>
    <t>贷款还款,昌邑市鑫昌城乡建设有限公司</t>
  </si>
  <si>
    <t>当期偿还收回贷款利息,昌邑市鑫昌城乡建设有限公司</t>
  </si>
  <si>
    <t>昌邑市兴邑农业科技有限公司</t>
  </si>
  <si>
    <t>2026-01-19,工程造价咨询 费</t>
  </si>
  <si>
    <t>税款,税款</t>
  </si>
  <si>
    <t>100202 银行存款-潍坊银行3762</t>
  </si>
  <si>
    <t>222104 应交税费-应交印花税</t>
  </si>
  <si>
    <t>222129 应交税费-应交契税</t>
  </si>
  <si>
    <t>贷款还款,昌邑市兴邑农业科技有限公司,贷款还款</t>
  </si>
  <si>
    <t>补提24年11月印花税</t>
  </si>
  <si>
    <t>补计提2026年1-3月，土地使用税，2#</t>
  </si>
  <si>
    <t>640310 税金及附加-城镇土地使用税</t>
  </si>
  <si>
    <t>补计提2026年1-3月，土地使用税2#</t>
  </si>
  <si>
    <t>补提2026年4月契税</t>
  </si>
  <si>
    <t>640316 税金及附加-契税</t>
  </si>
  <si>
    <t>山东通诚机器有限公司</t>
  </si>
  <si>
    <t>租金,山东创膜纪新材料科技有限公司</t>
  </si>
  <si>
    <t>100208 银行存款-潍坊银行3676</t>
  </si>
  <si>
    <t>224102 其他应付款-单位-山东创膜纪新材料科技有限公司</t>
  </si>
  <si>
    <t>保证金,山东创膜纪新材料科技有限公司</t>
  </si>
  <si>
    <t>车险鲁GZ8V26,申能财产保险股份有限公司潍坊中心支公司</t>
  </si>
  <si>
    <t>112301 预付账款-空项目-申能财产保险股份有限公司潍坊中心支公司</t>
  </si>
  <si>
    <t>城镇土地使用税,国家金库昌邑市支库</t>
  </si>
  <si>
    <t>房产税,国家金库昌邑市支库</t>
  </si>
  <si>
    <t>222113 应交税费-应交房产税</t>
  </si>
  <si>
    <t>电子缴税,国家金库昌邑市支库</t>
  </si>
  <si>
    <t>100201 银行存款-东营银行4986</t>
  </si>
  <si>
    <t>网银转账 往来款,山东盛汇经贸有限公司</t>
  </si>
  <si>
    <t>100203 银行存款-临商银行3792</t>
  </si>
  <si>
    <t>贷款还款,山东通诚机器有限公司</t>
  </si>
  <si>
    <t>偿还贷款本息,潍坊银行贷款业务专户</t>
  </si>
  <si>
    <t>偿还贷款本期本息,潍坊银行贷款专户</t>
  </si>
  <si>
    <t>安保服务费</t>
  </si>
  <si>
    <t>6602 管理费用-服务费</t>
  </si>
  <si>
    <t>224102 其他应付款-单位-昌邑市蓝盾保安服务有限公司</t>
  </si>
  <si>
    <t>4月水费</t>
  </si>
  <si>
    <t>224102 其他应付款-单位-山东明河水业有限公司</t>
  </si>
  <si>
    <t>担保费,潍坊市再担保集团股份有限公司</t>
  </si>
  <si>
    <t>网银转账 往来款,昌邑市城投股权投资管理有限公司</t>
  </si>
  <si>
    <t>转账汇款失败调账,潍坊华创普惠产业投资合伙企业(有限合伙)</t>
  </si>
  <si>
    <t>服务费,潍坊华创普惠产业投资合伙企业(有限合伙）</t>
  </si>
  <si>
    <t>利息,山东通诚机器有限公司</t>
  </si>
  <si>
    <t>山东通诚投资发展有限公司</t>
  </si>
  <si>
    <t>贷款还款,山东通诚投资发展有限公司</t>
  </si>
  <si>
    <t>122108 其他应收款-单位-山东通诚投资发展有限公司</t>
  </si>
  <si>
    <t>100203 银行存款-潍坊银行5333</t>
  </si>
  <si>
    <t>凭证查询卡片主表</t>
  </si>
  <si>
    <t>凭证查询卡片子表</t>
  </si>
  <si>
    <t>实体编码</t>
  </si>
  <si>
    <t>egl.voucher.VoucherBO</t>
  </si>
  <si>
    <t>egl.voucher.VoucherBodyBO</t>
  </si>
  <si>
    <t>父实体编码</t>
  </si>
  <si>
    <t>ERROR_MSG</t>
  </si>
  <si>
    <t>filter_flag</t>
  </si>
  <si>
    <t>id</t>
  </si>
  <si>
    <t>org_code</t>
  </si>
  <si>
    <t>accBook_code</t>
  </si>
  <si>
    <t>accBook_name</t>
  </si>
  <si>
    <t>period</t>
  </si>
  <si>
    <t>makeTime</t>
  </si>
  <si>
    <t>voucherType_voucherstr</t>
  </si>
  <si>
    <t>billCode</t>
  </si>
  <si>
    <t>description</t>
  </si>
  <si>
    <t>maker_mobile</t>
  </si>
  <si>
    <t>maker_name</t>
  </si>
  <si>
    <t>attachedBill</t>
  </si>
  <si>
    <t>voucherStatus</t>
  </si>
  <si>
    <t>filter</t>
  </si>
  <si>
    <t>code</t>
  </si>
  <si>
    <t>recordNumber</t>
  </si>
  <si>
    <t>accSubject_code</t>
  </si>
  <si>
    <t>accSubject_name</t>
  </si>
  <si>
    <t>currency_code</t>
  </si>
  <si>
    <t>debitOriginal</t>
  </si>
  <si>
    <t>creditOriginal</t>
  </si>
  <si>
    <t>rateType_code</t>
  </si>
  <si>
    <t>rateOrgOps</t>
  </si>
  <si>
    <t>rateOrg</t>
  </si>
  <si>
    <t>debitOrg</t>
  </si>
  <si>
    <t>creditOrg</t>
  </si>
  <si>
    <t>measureDoc_code</t>
  </si>
  <si>
    <t>measureDoc_name</t>
  </si>
  <si>
    <t>price</t>
  </si>
  <si>
    <t>debitQuantity</t>
  </si>
  <si>
    <t>creditQuantity</t>
  </si>
  <si>
    <t>businessDate</t>
  </si>
  <si>
    <t>settlementMode_code</t>
  </si>
  <si>
    <t>billNo</t>
  </si>
  <si>
    <t>billTime</t>
  </si>
  <si>
    <t>bankVerifyCode</t>
  </si>
  <si>
    <t>verifyNo</t>
  </si>
  <si>
    <t>innerorg</t>
  </si>
  <si>
    <t>mainitem</t>
  </si>
  <si>
    <t>supitem</t>
  </si>
  <si>
    <t>amountoriginal</t>
  </si>
  <si>
    <t>amountorg</t>
  </si>
  <si>
    <t>0001</t>
  </si>
  <si>
    <t>0001_auxName</t>
  </si>
  <si>
    <t>0002</t>
  </si>
  <si>
    <t>0002_auxName</t>
  </si>
  <si>
    <t>0003</t>
  </si>
  <si>
    <t>0003_auxName</t>
  </si>
  <si>
    <t>0004</t>
  </si>
  <si>
    <t>0004_auxName</t>
  </si>
  <si>
    <t>0005</t>
  </si>
  <si>
    <t>0005_auxName</t>
  </si>
  <si>
    <t>0006</t>
  </si>
  <si>
    <t>0006_auxName</t>
  </si>
  <si>
    <t>0007</t>
  </si>
  <si>
    <t>0007_auxName</t>
  </si>
  <si>
    <t>0008</t>
  </si>
  <si>
    <t>0008_auxName</t>
  </si>
  <si>
    <t>0009</t>
  </si>
  <si>
    <t>0009_auxName</t>
  </si>
  <si>
    <t>0010</t>
  </si>
  <si>
    <t>0010_auxName</t>
  </si>
  <si>
    <t>0011</t>
  </si>
  <si>
    <t>0011_auxName</t>
  </si>
  <si>
    <t>busiOrgId</t>
  </si>
  <si>
    <t>busiOrgId_auxName</t>
  </si>
  <si>
    <t>TD01</t>
  </si>
  <si>
    <t>TD01_auxName</t>
  </si>
  <si>
    <t>employeeId</t>
  </si>
  <si>
    <t>employeeId_auxName</t>
  </si>
  <si>
    <t>kjsp</t>
  </si>
  <si>
    <t>kjsp_auxName</t>
  </si>
  <si>
    <t>twoLevelAccentityId</t>
  </si>
  <si>
    <t>twoLevelAccentityId_auxName</t>
  </si>
  <si>
    <t>costItemId</t>
  </si>
  <si>
    <t>costItemId_auxName</t>
  </si>
  <si>
    <t>bankAccount</t>
  </si>
  <si>
    <t>bankAccount_auxName</t>
  </si>
  <si>
    <t>qtwldw</t>
  </si>
  <si>
    <t>qtwldw_auxName</t>
  </si>
  <si>
    <t>PrimaryKey</t>
  </si>
  <si>
    <t>错误信息</t>
  </si>
  <si>
    <t>过滤标识</t>
  </si>
  <si>
    <t>定融产品_编码</t>
  </si>
  <si>
    <t>定融产品_名称</t>
  </si>
  <si>
    <t>√</t>
  </si>
  <si>
    <t>本字段用于标识属于同一张凭证，手工输入一个不重复的标识,相同凭证必一致</t>
  </si>
  <si>
    <t>账簿所属会计主体的编码</t>
  </si>
  <si>
    <t>输入核算账簿编码</t>
  </si>
  <si>
    <t>非必录字段，不做导入处理，仅显示</t>
  </si>
  <si>
    <t>凭证所属会计期间，2022-01 2022-12，或调整期的2022-12A等</t>
  </si>
  <si>
    <t>日期年-月-日格式</t>
  </si>
  <si>
    <t>必须存在，且与当前语言相同，凭证类别字</t>
  </si>
  <si>
    <t>相同凭证号为同一凭证，全为空则系统自动编号</t>
  </si>
  <si>
    <t>非必录字段</t>
  </si>
  <si>
    <t>必须是系统存在用户名或者手机号，如果用户名重复，请录入手机号</t>
  </si>
  <si>
    <t>非必录字段，不做导入处理，仅显示；支持导出</t>
  </si>
  <si>
    <t>附单据数为0或者不能超过9位的正整数</t>
  </si>
  <si>
    <t>作废凭证此字段填1，正常凭证不填，有错凭证填2，暂存凭证3，数量调整凭证4</t>
  </si>
  <si>
    <t>为空时为正常凭证，“1”表示损益结转凭证；2”表示汇兑损益凭证；“3”表示期末结转凭证</t>
  </si>
  <si>
    <t>导入时非必录。如录入，则同一凭证内此手工码不可重复，区分同一凭证分录行。导出时，系统默认为分录ID</t>
  </si>
  <si>
    <t>非必录字段，不做导入处理，仅显示，支持导出</t>
  </si>
  <si>
    <t>账簿对应科目表的末级科目编码</t>
  </si>
  <si>
    <t>交易币种简称，必须存在，且与当前语言相同币种名称</t>
  </si>
  <si>
    <t>借方、贷方金额不能同时为空，或同时不为空，原币本币必须方向相同</t>
  </si>
  <si>
    <t>为空时，默认为基本汇率类型</t>
  </si>
  <si>
    <t>汇率</t>
  </si>
  <si>
    <t>录入，按指定，未录按科目默认</t>
  </si>
  <si>
    <t>科目数量核算时，可录入。数量字段不为空时，单价不为空。</t>
  </si>
  <si>
    <t>科目数量核算时，可录入。不为空时，借方、贷方数量不能同时存在，必需与金额方向保持一致</t>
  </si>
  <si>
    <t>可输入，年-月-日</t>
  </si>
  <si>
    <t>银行属性科目，可输入，输入结算方式编码</t>
  </si>
  <si>
    <t>银行属性科目，可输入</t>
  </si>
  <si>
    <t>银行属性科目，可输入，年-月-日</t>
  </si>
  <si>
    <t>核销号，请输入长度在255内的文本</t>
  </si>
  <si>
    <t>必须是系统存在对应内部单位组织的编码（目前只支持每一分录录入一条）</t>
  </si>
  <si>
    <t>现金流量项目编码（目前只支持每一分录录入一条）</t>
  </si>
  <si>
    <t>现金流量金额，有现金流量项目编码时，必输（目前只支持每一分录录入一条）</t>
  </si>
  <si>
    <t>辅助核算项编码</t>
  </si>
  <si>
    <t>字符,长度200,必填</t>
  </si>
  <si>
    <t>档案,必填</t>
  </si>
  <si>
    <t>档案,长度255,必填</t>
  </si>
  <si>
    <t>字符,长度255</t>
  </si>
  <si>
    <t>日期,长度200,必填</t>
  </si>
  <si>
    <t>字符,长度11</t>
  </si>
  <si>
    <t>字符,长度500</t>
  </si>
  <si>
    <t>档案,长度25</t>
  </si>
  <si>
    <t>字符,长度200</t>
  </si>
  <si>
    <t>枚举,{1:作废凭证,2:标错凭证,3:暂存凭证,4:数量调整凭证}</t>
  </si>
  <si>
    <t>整数,长度15</t>
  </si>
  <si>
    <t>字符,长度500,必填</t>
  </si>
  <si>
    <t>档案,长度36,必填</t>
  </si>
  <si>
    <t>字符,长度32</t>
  </si>
  <si>
    <t>档案,长度200</t>
  </si>
  <si>
    <t>枚举,{1:*,2:/}</t>
  </si>
  <si>
    <t>档案,长度255</t>
  </si>
  <si>
    <t>日期,长度200</t>
  </si>
  <si>
    <t>字符</t>
  </si>
  <si>
    <t>2484380059444183421</t>
  </si>
  <si>
    <t>001001</t>
  </si>
  <si>
    <t>昌邑市昌盛城市建设投资有限公司</t>
  </si>
  <si>
    <t>2026-01</t>
  </si>
  <si>
    <t>2026-01-04</t>
  </si>
  <si>
    <t>17685918180</t>
  </si>
  <si>
    <t>张晗</t>
  </si>
  <si>
    <t>2484380059443921839</t>
  </si>
  <si>
    <t>122105</t>
  </si>
  <si>
    <t>其他应收款_内部往来</t>
  </si>
  <si>
    <t>环保科技代收韩龙祥购房款</t>
  </si>
  <si>
    <t>659163</t>
  </si>
  <si>
    <t>002012</t>
  </si>
  <si>
    <t>2484380059443921840</t>
  </si>
  <si>
    <t>2</t>
  </si>
  <si>
    <t>2203</t>
  </si>
  <si>
    <t>预收账款</t>
  </si>
  <si>
    <t>001588</t>
  </si>
  <si>
    <t>韩龙祥</t>
  </si>
  <si>
    <t>2484381365143077253</t>
  </si>
  <si>
    <t>2026-01-05</t>
  </si>
  <si>
    <t>2484381365142815111</t>
  </si>
  <si>
    <t>环保科技代收于晓惠房款</t>
  </si>
  <si>
    <t>2484381365142815112</t>
  </si>
  <si>
    <t>0001183</t>
  </si>
  <si>
    <t>于晓惠</t>
  </si>
  <si>
    <t>2487334283977687348</t>
  </si>
  <si>
    <t>3</t>
  </si>
  <si>
    <t>2487334283977425509</t>
  </si>
  <si>
    <t>220202</t>
  </si>
  <si>
    <t>应付账款_明细应付款</t>
  </si>
  <si>
    <t>开具销售不动产发票（韩龙祥）</t>
  </si>
  <si>
    <t>669163</t>
  </si>
  <si>
    <t>0000018</t>
  </si>
  <si>
    <t>中国华冶科工集团有限公司</t>
  </si>
  <si>
    <t>2487334283977425510</t>
  </si>
  <si>
    <t>600101</t>
  </si>
  <si>
    <t>主营业务收入_主营分项收入</t>
  </si>
  <si>
    <t>613911.01</t>
  </si>
  <si>
    <t>600110</t>
  </si>
  <si>
    <t>房屋销售</t>
  </si>
  <si>
    <t>2487344961283424262</t>
  </si>
  <si>
    <t>22210106</t>
  </si>
  <si>
    <t>应交税费_应交增值税_销项税额</t>
  </si>
  <si>
    <t>55251.99</t>
  </si>
  <si>
    <t>2484384509042360701</t>
  </si>
  <si>
    <t>2026-01-06</t>
  </si>
  <si>
    <t>4</t>
  </si>
  <si>
    <t>2484384509042098559</t>
  </si>
  <si>
    <t>6602</t>
  </si>
  <si>
    <t>管理费用</t>
  </si>
  <si>
    <t>环保科技代昌盛城建付消防验收费用</t>
  </si>
  <si>
    <t>146795</t>
  </si>
  <si>
    <t>660225</t>
  </si>
  <si>
    <t>服务费</t>
  </si>
  <si>
    <t>2484384509042098560</t>
  </si>
  <si>
    <t>2484387859103744423</t>
  </si>
  <si>
    <t>5</t>
  </si>
  <si>
    <t>2484387859103483442</t>
  </si>
  <si>
    <t>224102</t>
  </si>
  <si>
    <t>其他应付款_单位</t>
  </si>
  <si>
    <t>环保科技代昌盛城建还租金</t>
  </si>
  <si>
    <t>300000</t>
  </si>
  <si>
    <t>0002200</t>
  </si>
  <si>
    <t>中交融资租赁有限公司</t>
  </si>
  <si>
    <t>2484387859103483443</t>
  </si>
  <si>
    <t>2484391836250800512</t>
  </si>
  <si>
    <t>2026-01-07</t>
  </si>
  <si>
    <t>6</t>
  </si>
  <si>
    <t>2484391836250538370</t>
  </si>
  <si>
    <t>1123</t>
  </si>
  <si>
    <t>预付账款</t>
  </si>
  <si>
    <t>环保科技代城建支付电梯年检费</t>
  </si>
  <si>
    <t>3200</t>
  </si>
  <si>
    <t>22</t>
  </si>
  <si>
    <t>空项目</t>
  </si>
  <si>
    <t>0002000040</t>
  </si>
  <si>
    <t>潍坊市特种设备检验研究院</t>
  </si>
  <si>
    <t>2484391836250538371</t>
  </si>
  <si>
    <t>2484390899967328731</t>
  </si>
  <si>
    <t>7</t>
  </si>
  <si>
    <t>2484390899967066589</t>
  </si>
  <si>
    <t>1000</t>
  </si>
  <si>
    <t>0002000039</t>
  </si>
  <si>
    <t>中安检测集团（湖北）有限公司潍坊分公司</t>
  </si>
  <si>
    <t>2484390899967066590</t>
  </si>
  <si>
    <t>2487344574719852924</t>
  </si>
  <si>
    <t>8</t>
  </si>
  <si>
    <t>2487344574719590782</t>
  </si>
  <si>
    <t>开具销售不动产发票（胡增祥）</t>
  </si>
  <si>
    <t>585827.9</t>
  </si>
  <si>
    <t>2487344574719590783</t>
  </si>
  <si>
    <t>537456.79</t>
  </si>
  <si>
    <t>2487344574719590784</t>
  </si>
  <si>
    <t>48371.11</t>
  </si>
  <si>
    <t>2484393365264925132</t>
  </si>
  <si>
    <t>2026-01-08</t>
  </si>
  <si>
    <t>9</t>
  </si>
  <si>
    <t>2484393365264662990</t>
  </si>
  <si>
    <t>环保科技代昌盛城建付都昌街办棚户区改造项目工程款</t>
  </si>
  <si>
    <t>500000</t>
  </si>
  <si>
    <t>0002000041</t>
  </si>
  <si>
    <t>扬州北方建设工程有限公司</t>
  </si>
  <si>
    <t>2484393365264662991</t>
  </si>
  <si>
    <t>2484395005953442172</t>
  </si>
  <si>
    <t>10</t>
  </si>
  <si>
    <t>2484395005953180032</t>
  </si>
  <si>
    <t>环保科技代城建付11楼物业费（12月份）</t>
  </si>
  <si>
    <t>795</t>
  </si>
  <si>
    <t>2484395005953180033</t>
  </si>
  <si>
    <t>2487347220418658719</t>
  </si>
  <si>
    <t>2026-01-09</t>
  </si>
  <si>
    <t>11</t>
  </si>
  <si>
    <t>2487347229008330755</t>
  </si>
  <si>
    <t>开具销售不动产发票（刘增聚）</t>
  </si>
  <si>
    <t>695559</t>
  </si>
  <si>
    <t>2487347229008330756</t>
  </si>
  <si>
    <t>638127.52</t>
  </si>
  <si>
    <t>2487347229008330757</t>
  </si>
  <si>
    <t>57431.48</t>
  </si>
  <si>
    <t>2487347984923361474</t>
  </si>
  <si>
    <t>12</t>
  </si>
  <si>
    <t>2487347984923099332</t>
  </si>
  <si>
    <t>开具销售不动产发票（齐鲁静）</t>
  </si>
  <si>
    <t>589505</t>
  </si>
  <si>
    <t>2487347984923099333</t>
  </si>
  <si>
    <t>540830.27</t>
  </si>
  <si>
    <t>2487347984923099334</t>
  </si>
  <si>
    <t>48674.73</t>
  </si>
  <si>
    <t>2487348826746388867</t>
  </si>
  <si>
    <t>13</t>
  </si>
  <si>
    <t>2487348826746126725</t>
  </si>
  <si>
    <t>开具销售不动产发票（徐纪林）</t>
  </si>
  <si>
    <t>628419</t>
  </si>
  <si>
    <t>2487348826746126726</t>
  </si>
  <si>
    <t>51887.81</t>
  </si>
  <si>
    <t>2487348826746126727</t>
  </si>
  <si>
    <t>576531.19</t>
  </si>
  <si>
    <t>2487349513957933685</t>
  </si>
  <si>
    <t>14</t>
  </si>
  <si>
    <t>2487349513957671543</t>
  </si>
  <si>
    <t>开具销售不动产发票（苏全喜）</t>
  </si>
  <si>
    <t>672732</t>
  </si>
  <si>
    <t>2487349513957671544</t>
  </si>
  <si>
    <t>55546.68</t>
  </si>
  <si>
    <t>2487349513957671545</t>
  </si>
  <si>
    <t>617185.32</t>
  </si>
  <si>
    <t>2487350192537076096</t>
  </si>
  <si>
    <t>2026-01-12</t>
  </si>
  <si>
    <t>15</t>
  </si>
  <si>
    <t>2487350192536814457</t>
  </si>
  <si>
    <t>开具销售不动产发票（宋玉峰）</t>
  </si>
  <si>
    <t>680100</t>
  </si>
  <si>
    <t>00000000000004</t>
  </si>
  <si>
    <t>宋玉峰</t>
  </si>
  <si>
    <t>2487350192536814458</t>
  </si>
  <si>
    <t>56155.04</t>
  </si>
  <si>
    <t>2487350192536814459</t>
  </si>
  <si>
    <t>623944.96</t>
  </si>
  <si>
    <t>2487354315705418126</t>
  </si>
  <si>
    <t>冲红销售不动产发票（宋玉峰）</t>
  </si>
  <si>
    <t>2487354315705418127</t>
  </si>
  <si>
    <t>2487354315705418128</t>
  </si>
  <si>
    <t>2487356892684485063</t>
  </si>
  <si>
    <t>16</t>
  </si>
  <si>
    <t>2487356901274157091</t>
  </si>
  <si>
    <t>开具销售不动产发票（王佳琦）</t>
  </si>
  <si>
    <t>695539</t>
  </si>
  <si>
    <t>2487356901274157092</t>
  </si>
  <si>
    <t>57429.83</t>
  </si>
  <si>
    <t>2487356901274157093</t>
  </si>
  <si>
    <t>638109.17</t>
  </si>
  <si>
    <t>2487357571289842047</t>
  </si>
  <si>
    <t>17</t>
  </si>
  <si>
    <t>2487357571289579905</t>
  </si>
  <si>
    <t>开具销售不动产发票（于彩娥）</t>
  </si>
  <si>
    <t>672766</t>
  </si>
  <si>
    <t>2487357571289579906</t>
  </si>
  <si>
    <t>55549.49</t>
  </si>
  <si>
    <t>2487357571289579907</t>
  </si>
  <si>
    <t>617216.51</t>
  </si>
  <si>
    <t>2487367080347959490</t>
  </si>
  <si>
    <t>18</t>
  </si>
  <si>
    <t>2487367080347697348</t>
  </si>
  <si>
    <t>开具销售不动产发票（安建训）</t>
  </si>
  <si>
    <t>712697</t>
  </si>
  <si>
    <t>0002202</t>
  </si>
  <si>
    <t>安建训</t>
  </si>
  <si>
    <t>2487367080347697349</t>
  </si>
  <si>
    <t>58846.54</t>
  </si>
  <si>
    <t>2487367080347697350</t>
  </si>
  <si>
    <t>653850.46</t>
  </si>
  <si>
    <t>2487367080347697351</t>
  </si>
  <si>
    <t>冲红发票</t>
  </si>
  <si>
    <t>2487367080347697352</t>
  </si>
  <si>
    <t>58846.55</t>
  </si>
  <si>
    <t>2487367080347697353</t>
  </si>
  <si>
    <t>653850.45</t>
  </si>
  <si>
    <t>2487379716166386049</t>
  </si>
  <si>
    <t>2026-01-13</t>
  </si>
  <si>
    <t>19</t>
  </si>
  <si>
    <t>2487379716166123907</t>
  </si>
  <si>
    <t>开具销售不动产发票（于晓惠）</t>
  </si>
  <si>
    <t>628160</t>
  </si>
  <si>
    <t>2487379716166123908</t>
  </si>
  <si>
    <t>51866.42</t>
  </si>
  <si>
    <t>2487379716166123909</t>
  </si>
  <si>
    <t>576293.58</t>
  </si>
  <si>
    <t>2487378951647003001</t>
  </si>
  <si>
    <t>2026-01-14</t>
  </si>
  <si>
    <t>20</t>
  </si>
  <si>
    <t>2487378951646740859</t>
  </si>
  <si>
    <t>开具销售不动产发票（程兰英）</t>
  </si>
  <si>
    <t>679923</t>
  </si>
  <si>
    <t>2487378951646740860</t>
  </si>
  <si>
    <t>56140.43</t>
  </si>
  <si>
    <t>2487378951646740861</t>
  </si>
  <si>
    <t>623782.57</t>
  </si>
  <si>
    <t>2487378951646740862</t>
  </si>
  <si>
    <t>2487378951646740863</t>
  </si>
  <si>
    <t>2487378951646740864</t>
  </si>
  <si>
    <t>2487380248734990718</t>
  </si>
  <si>
    <t>21</t>
  </si>
  <si>
    <t>2487380248734728576</t>
  </si>
  <si>
    <t>开具销售不动产发票（马国华）</t>
  </si>
  <si>
    <t>561411.2</t>
  </si>
  <si>
    <t>2487380248734728577</t>
  </si>
  <si>
    <t>46355.05</t>
  </si>
  <si>
    <t>2487380248734728578</t>
  </si>
  <si>
    <t>515056.15</t>
  </si>
  <si>
    <t>2484506967160914333</t>
  </si>
  <si>
    <t>2026-01-16</t>
  </si>
  <si>
    <t>2484506975750586375</t>
  </si>
  <si>
    <t>220101</t>
  </si>
  <si>
    <t>应付票据_商业票据</t>
  </si>
  <si>
    <t>代昌盛城建兑付商票</t>
  </si>
  <si>
    <t>0000066</t>
  </si>
  <si>
    <t>山东祥龙建业集团有限公司</t>
  </si>
  <si>
    <t>2484506975750586376</t>
  </si>
  <si>
    <t>2484508702310924663</t>
  </si>
  <si>
    <t>23</t>
  </si>
  <si>
    <t>2484508702310662521</t>
  </si>
  <si>
    <t>221101</t>
  </si>
  <si>
    <t>应付职工薪酬_工资薪酬</t>
  </si>
  <si>
    <t>代城建支付60％工会经费</t>
  </si>
  <si>
    <t>2761.38</t>
  </si>
  <si>
    <t>2484508702310662522</t>
  </si>
  <si>
    <t>代城建支付40％工会经费</t>
  </si>
  <si>
    <t>1840.92</t>
  </si>
  <si>
    <t>2484508702310662523</t>
  </si>
  <si>
    <t>代城建支付个人部分工会经费</t>
  </si>
  <si>
    <t>621.6</t>
  </si>
  <si>
    <t>660217</t>
  </si>
  <si>
    <t>工会经费</t>
  </si>
  <si>
    <t>2484508702310662524</t>
  </si>
  <si>
    <t>5223.9</t>
  </si>
  <si>
    <t>2486044797361194032</t>
  </si>
  <si>
    <t>2026-01-19</t>
  </si>
  <si>
    <t>24</t>
  </si>
  <si>
    <t>2486044797360931890</t>
  </si>
  <si>
    <t>水务代昌盛城建兑付商票</t>
  </si>
  <si>
    <t>564873.68</t>
  </si>
  <si>
    <t>2486044797360931891</t>
  </si>
  <si>
    <t>224105</t>
  </si>
  <si>
    <t>其他应付款_内部往来</t>
  </si>
  <si>
    <t>001001003</t>
  </si>
  <si>
    <t>昌邑市惠合水务有限公司</t>
  </si>
  <si>
    <t>2484523580069773505</t>
  </si>
  <si>
    <t>2026-01-20</t>
  </si>
  <si>
    <t>25</t>
  </si>
  <si>
    <t>2484523580069511365</t>
  </si>
  <si>
    <t>224107</t>
  </si>
  <si>
    <t>其他应付款_代扣社保</t>
  </si>
  <si>
    <t>缴纳公积金</t>
  </si>
  <si>
    <t>2909.66</t>
  </si>
  <si>
    <t>0000271</t>
  </si>
  <si>
    <t>代扣住房公积金</t>
  </si>
  <si>
    <t>2484523580069511366</t>
  </si>
  <si>
    <t>5819.34</t>
  </si>
  <si>
    <t>660203</t>
  </si>
  <si>
    <t>住房公积金</t>
  </si>
  <si>
    <t>2484523580069511367</t>
  </si>
  <si>
    <t>122102</t>
  </si>
  <si>
    <t>其他应收款_单位</t>
  </si>
  <si>
    <t>8729</t>
  </si>
  <si>
    <t>2484523580069511368</t>
  </si>
  <si>
    <t>计提社保、医保</t>
  </si>
  <si>
    <t>0000273</t>
  </si>
  <si>
    <t>代扣养老保险</t>
  </si>
  <si>
    <t>2484523580069511369</t>
  </si>
  <si>
    <t>55020201</t>
  </si>
  <si>
    <t>养老保险</t>
  </si>
  <si>
    <t>2484523580069511370</t>
  </si>
  <si>
    <t>0000272</t>
  </si>
  <si>
    <t>代扣医疗保险</t>
  </si>
  <si>
    <t>2484523580069511371</t>
  </si>
  <si>
    <t>55020202</t>
  </si>
  <si>
    <t>医疗保险</t>
  </si>
  <si>
    <t>2484523580069511372</t>
  </si>
  <si>
    <t>0000574</t>
  </si>
  <si>
    <t>代扣失业保险</t>
  </si>
  <si>
    <t>2484523580069511373</t>
  </si>
  <si>
    <t>55020203</t>
  </si>
  <si>
    <t>失业保险</t>
  </si>
  <si>
    <t>2484523580069511374</t>
  </si>
  <si>
    <t>19563.93</t>
  </si>
  <si>
    <t>55020204</t>
  </si>
  <si>
    <t>工伤保险</t>
  </si>
  <si>
    <t>2484523580069511375</t>
  </si>
  <si>
    <t>19569.93</t>
  </si>
  <si>
    <t>2486044986339754373</t>
  </si>
  <si>
    <t>26</t>
  </si>
  <si>
    <t>2486044986339492231</t>
  </si>
  <si>
    <t>240000</t>
  </si>
  <si>
    <t>2486044986339492232</t>
  </si>
  <si>
    <t>2486047546139214202</t>
  </si>
  <si>
    <t>27</t>
  </si>
  <si>
    <t>2486047546138952060</t>
  </si>
  <si>
    <t>6603</t>
  </si>
  <si>
    <t>财务费用</t>
  </si>
  <si>
    <t>产业园代昌邑市昌盛城市建设付息</t>
  </si>
  <si>
    <t>2339243.92</t>
  </si>
  <si>
    <t>660302</t>
  </si>
  <si>
    <t>利息支出</t>
  </si>
  <si>
    <t>2486047546138952061</t>
  </si>
  <si>
    <t>001001004</t>
  </si>
  <si>
    <t>昌邑市惠合智能产业园投资有限公司</t>
  </si>
  <si>
    <t>2486049375791088099</t>
  </si>
  <si>
    <t>2026-01-21</t>
  </si>
  <si>
    <t>28</t>
  </si>
  <si>
    <t>2486049375790825995</t>
  </si>
  <si>
    <t>1798383.22</t>
  </si>
  <si>
    <t>2486049375790825996</t>
  </si>
  <si>
    <t>2989675.33</t>
  </si>
  <si>
    <t>2486049375790825997</t>
  </si>
  <si>
    <t>2001</t>
  </si>
  <si>
    <t>短期借款</t>
  </si>
  <si>
    <t>代昌盛城建偿还东营银行贷款本金</t>
  </si>
  <si>
    <t>1191292.11</t>
  </si>
  <si>
    <t>CQDK001</t>
  </si>
  <si>
    <t>东营银行</t>
  </si>
  <si>
    <t>2486045209694306690</t>
  </si>
  <si>
    <t>2026-01-22</t>
  </si>
  <si>
    <t>29</t>
  </si>
  <si>
    <t>2486045209694044548</t>
  </si>
  <si>
    <t>977010</t>
  </si>
  <si>
    <t>2486045209694044549</t>
  </si>
  <si>
    <t>2487383762001461630</t>
  </si>
  <si>
    <t>30</t>
  </si>
  <si>
    <t>2487383762001199488</t>
  </si>
  <si>
    <t>开具都昌街道幼儿园电费发票</t>
  </si>
  <si>
    <t>10911.48</t>
  </si>
  <si>
    <t>001638</t>
  </si>
  <si>
    <t>昌邑市都昌街道中心幼儿园</t>
  </si>
  <si>
    <t>2487383762001199489</t>
  </si>
  <si>
    <t>6051</t>
  </si>
  <si>
    <t>其他业务收入</t>
  </si>
  <si>
    <t>9656.17</t>
  </si>
  <si>
    <t>605104</t>
  </si>
  <si>
    <t>水电费</t>
  </si>
  <si>
    <t>2487383762001199490</t>
  </si>
  <si>
    <t>1255.31</t>
  </si>
  <si>
    <t>2484533604548608195</t>
  </si>
  <si>
    <t>2026-01-26</t>
  </si>
  <si>
    <t>31</t>
  </si>
  <si>
    <t>2484533604548346053</t>
  </si>
  <si>
    <t>2484533604548346054</t>
  </si>
  <si>
    <t>2486045390082933406</t>
  </si>
  <si>
    <t>2026-01-28</t>
  </si>
  <si>
    <t>32</t>
  </si>
  <si>
    <t>2486045390082671264</t>
  </si>
  <si>
    <t>428116.32</t>
  </si>
  <si>
    <t>2486045390082671265</t>
  </si>
  <si>
    <t>2484552072913224067</t>
  </si>
  <si>
    <t>2026-01-29</t>
  </si>
  <si>
    <t>33</t>
  </si>
  <si>
    <t>2484552081502896135</t>
  </si>
  <si>
    <t>224103</t>
  </si>
  <si>
    <t>其他应付款_个人</t>
  </si>
  <si>
    <t>环保科技退棚户区38＃东七东八保证金</t>
  </si>
  <si>
    <t>30000</t>
  </si>
  <si>
    <t>009787</t>
  </si>
  <si>
    <t>高秋香</t>
  </si>
  <si>
    <t>2484552081502896136</t>
  </si>
  <si>
    <t>2484404205748748479</t>
  </si>
  <si>
    <t>2026-01-30</t>
  </si>
  <si>
    <t>34</t>
  </si>
  <si>
    <t>2484404205748486337</t>
  </si>
  <si>
    <t>计提发放1月份工资</t>
  </si>
  <si>
    <t>46970</t>
  </si>
  <si>
    <t>2484404205748486338</t>
  </si>
  <si>
    <t>660201</t>
  </si>
  <si>
    <t>工资</t>
  </si>
  <si>
    <t>2484404205748486339</t>
  </si>
  <si>
    <t>939.4</t>
  </si>
  <si>
    <t>2484404205748486340</t>
  </si>
  <si>
    <t>2484404205748486341</t>
  </si>
  <si>
    <t>2484404205748486342</t>
  </si>
  <si>
    <t>4262.72</t>
  </si>
  <si>
    <t>2484404205748486343</t>
  </si>
  <si>
    <t>1065.68</t>
  </si>
  <si>
    <t>2484404205748486344</t>
  </si>
  <si>
    <t>159.86</t>
  </si>
  <si>
    <t>2484404205748486345</t>
  </si>
  <si>
    <t>2909</t>
  </si>
  <si>
    <t>2484404205748486346</t>
  </si>
  <si>
    <t>203.25</t>
  </si>
  <si>
    <t>0000121</t>
  </si>
  <si>
    <t>工会会员费</t>
  </si>
  <si>
    <t>2484404205748486347</t>
  </si>
  <si>
    <t>38369.49</t>
  </si>
  <si>
    <t>2484406542241366395</t>
  </si>
  <si>
    <t>35</t>
  </si>
  <si>
    <t>2484406542241104253</t>
  </si>
  <si>
    <t>环保科技代昌盛城建支付上诉费</t>
  </si>
  <si>
    <t>50</t>
  </si>
  <si>
    <t>660226</t>
  </si>
  <si>
    <t>其他费用</t>
  </si>
  <si>
    <t>2484406542241104254</t>
  </si>
  <si>
    <t>2484409153564705154</t>
  </si>
  <si>
    <t>36</t>
  </si>
  <si>
    <t>2484409153564443012</t>
  </si>
  <si>
    <t>环保科技代昌盛城市建设支付棚户区6号地块电费</t>
  </si>
  <si>
    <t>2284.58</t>
  </si>
  <si>
    <t>都昌街办棚户区改造项目</t>
  </si>
  <si>
    <t>0000942</t>
  </si>
  <si>
    <t>国网山东省电力公司潍坊供电公司</t>
  </si>
  <si>
    <t>2484409153564443013</t>
  </si>
  <si>
    <t>2484411739151794615</t>
  </si>
  <si>
    <t>37</t>
  </si>
  <si>
    <t>2484411739151532474</t>
  </si>
  <si>
    <t>环保科技代昌盛城建付劳务派遣服务费</t>
  </si>
  <si>
    <t>12841.03</t>
  </si>
  <si>
    <t>2484411739151532475</t>
  </si>
  <si>
    <t>2486045579055202695</t>
  </si>
  <si>
    <t>38</t>
  </si>
  <si>
    <t>2486045579054940553</t>
  </si>
  <si>
    <t>140000</t>
  </si>
  <si>
    <t>2486045579054940554</t>
  </si>
  <si>
    <t>5140000</t>
  </si>
  <si>
    <t>2486046240472564438</t>
  </si>
  <si>
    <t>水务代昌盛城建还本金</t>
  </si>
  <si>
    <t>5000000</t>
  </si>
  <si>
    <t>YH004</t>
  </si>
  <si>
    <t>农商行</t>
  </si>
  <si>
    <t>2486050827495276932</t>
  </si>
  <si>
    <t>39</t>
  </si>
  <si>
    <t>2486050827495014790</t>
  </si>
  <si>
    <t>产业园代昌盛城建支付都昌棚户区电费12月</t>
  </si>
  <si>
    <t>153492.26</t>
  </si>
  <si>
    <t>2486050827495014791</t>
  </si>
  <si>
    <t>2486046824597815685</t>
  </si>
  <si>
    <t>2026-01-31</t>
  </si>
  <si>
    <t>40</t>
  </si>
  <si>
    <t>2486046824597553543</t>
  </si>
  <si>
    <t>水务代昌盛城建公司还海西租赁执行款</t>
  </si>
  <si>
    <t>5586078.56</t>
  </si>
  <si>
    <t>0001005</t>
  </si>
  <si>
    <t>青岛海西融资租赁有限公司</t>
  </si>
  <si>
    <t>2486046824597553544</t>
  </si>
  <si>
    <t>2487476206877540543</t>
  </si>
  <si>
    <t>41</t>
  </si>
  <si>
    <t>2487476206877278401</t>
  </si>
  <si>
    <t>城投股权代付昌盛城建青岛市黄岛区人民法院执560号义务款项</t>
  </si>
  <si>
    <t>30883259.07</t>
  </si>
  <si>
    <t>2487476206877278402</t>
  </si>
  <si>
    <t>5407542.95</t>
  </si>
  <si>
    <t>2487476206877278403</t>
  </si>
  <si>
    <t>157731.28</t>
  </si>
  <si>
    <t>2487476206877278404</t>
  </si>
  <si>
    <t>103848.53</t>
  </si>
  <si>
    <t>2487476206877278405</t>
  </si>
  <si>
    <t>30966303.27</t>
  </si>
  <si>
    <t>002008</t>
  </si>
  <si>
    <t>2487476206877278406</t>
  </si>
  <si>
    <t>0000139</t>
  </si>
  <si>
    <t>昌邑市水务集团有限公司（昌邑市自来水公司）</t>
  </si>
  <si>
    <t>2487496384633897339</t>
  </si>
  <si>
    <t>42</t>
  </si>
  <si>
    <t>2487496393223569410</t>
  </si>
  <si>
    <t>水务代昌盛城建开具商票（华冶）</t>
  </si>
  <si>
    <t>11000000</t>
  </si>
  <si>
    <t>2487496393223569411</t>
  </si>
  <si>
    <t>2491995165307437433</t>
  </si>
  <si>
    <t>43</t>
  </si>
  <si>
    <t>2491995165307175292</t>
  </si>
  <si>
    <t>1002</t>
  </si>
  <si>
    <t>银行存款</t>
  </si>
  <si>
    <t>收农发行利息</t>
  </si>
  <si>
    <t>5625000</t>
  </si>
  <si>
    <t>农发行368581</t>
  </si>
  <si>
    <t>2491995165307175293</t>
  </si>
  <si>
    <t>-5625000</t>
  </si>
  <si>
    <t>1129</t>
  </si>
  <si>
    <t>660301</t>
  </si>
  <si>
    <t>利息收入</t>
  </si>
  <si>
    <t>2517910181927190901</t>
  </si>
  <si>
    <t>44</t>
  </si>
  <si>
    <t>15621717770</t>
  </si>
  <si>
    <t>任伟新</t>
  </si>
  <si>
    <t>2517910181926928759</t>
  </si>
  <si>
    <t>损益结转</t>
  </si>
  <si>
    <t>5870717.52</t>
  </si>
  <si>
    <t>2517910181926928760</t>
  </si>
  <si>
    <t>2517910181926928761</t>
  </si>
  <si>
    <t>4103</t>
  </si>
  <si>
    <t>本年利润</t>
  </si>
  <si>
    <t>7029499.72</t>
  </si>
  <si>
    <t>2517910181926928762</t>
  </si>
  <si>
    <t>160431.03</t>
  </si>
  <si>
    <t>2517910181926928763</t>
  </si>
  <si>
    <t>2517910181926928764</t>
  </si>
  <si>
    <t>1561</t>
  </si>
  <si>
    <t>2517910181926928765</t>
  </si>
  <si>
    <t>103898.53</t>
  </si>
  <si>
    <t>2517910181926928766</t>
  </si>
  <si>
    <t>2517910181926928767</t>
  </si>
  <si>
    <t>2517910181926928768</t>
  </si>
  <si>
    <t>2517910181926928769</t>
  </si>
  <si>
    <t>2517910181926928770</t>
  </si>
  <si>
    <t>2517910181926928771</t>
  </si>
  <si>
    <t>4137627.14</t>
  </si>
  <si>
    <t>2517910181926928772</t>
  </si>
  <si>
    <t>2533487925253112195</t>
  </si>
  <si>
    <t>45</t>
  </si>
  <si>
    <t>2533487925252850053</t>
  </si>
  <si>
    <t>收到个人所得税代征税款手续费</t>
  </si>
  <si>
    <t>25.79</t>
  </si>
  <si>
    <t>潍坊银行北海路支行2453</t>
  </si>
  <si>
    <t>2533487925252850054</t>
  </si>
  <si>
    <t>6301</t>
  </si>
  <si>
    <t>营业外收入</t>
  </si>
  <si>
    <t>1119</t>
  </si>
  <si>
    <t>2533488715533386811</t>
  </si>
  <si>
    <t>2026-01-23</t>
  </si>
  <si>
    <t>46</t>
  </si>
  <si>
    <t>2533488715533124669</t>
  </si>
  <si>
    <t>预收昌邑市都昌幼儿园12月水费</t>
  </si>
  <si>
    <t>963.6</t>
  </si>
  <si>
    <t>2533488715533124670</t>
  </si>
  <si>
    <t>1111</t>
  </si>
  <si>
    <t>2533490029787087231</t>
  </si>
  <si>
    <t>47</t>
  </si>
  <si>
    <t>2533490029786825089</t>
  </si>
  <si>
    <t>收到昌邑市都昌街道新村学校（昌邑市都昌街道中心学校）电费</t>
  </si>
  <si>
    <t>9947.88</t>
  </si>
  <si>
    <t>2533490029786825090</t>
  </si>
  <si>
    <t>0008221</t>
  </si>
  <si>
    <t>昌邑市都昌街道新村学校（昌邑市都昌街道中心学校）</t>
  </si>
  <si>
    <t>2444390812980346884</t>
  </si>
  <si>
    <t>002</t>
  </si>
  <si>
    <t>昌邑市城市建设发展投资集团有限公司</t>
  </si>
  <si>
    <t>13287693580</t>
  </si>
  <si>
    <t>赵甜星</t>
  </si>
  <si>
    <t>2444390812980084742</t>
  </si>
  <si>
    <t>支付银行手续费</t>
  </si>
  <si>
    <t>660304</t>
  </si>
  <si>
    <t>2444390812980084743</t>
  </si>
  <si>
    <t>建行一般户3517</t>
  </si>
  <si>
    <t>2444393321223421964</t>
  </si>
  <si>
    <t>2444393321223159822</t>
  </si>
  <si>
    <t>收到昌邑市城美苗木有限公司往来款</t>
  </si>
  <si>
    <t>49500000</t>
  </si>
  <si>
    <t>2444393321223159823</t>
  </si>
  <si>
    <t>001001006</t>
  </si>
  <si>
    <t>昌邑市城美苗木有限公司</t>
  </si>
  <si>
    <t>2444395777949958153</t>
  </si>
  <si>
    <t>2444395777949696011</t>
  </si>
  <si>
    <t>151101</t>
  </si>
  <si>
    <t>长期股权投资_投资成本</t>
  </si>
  <si>
    <t>支付昌邑市弘昌城市规划技术服务有限责任公司投资款</t>
  </si>
  <si>
    <t>50000000</t>
  </si>
  <si>
    <t>0007733</t>
  </si>
  <si>
    <t>昌邑市弘昌城市规划技术服务有限责任公司</t>
  </si>
  <si>
    <t>2444395777949696012</t>
  </si>
  <si>
    <t>2491212905734472115</t>
  </si>
  <si>
    <t>2491212905734209973</t>
  </si>
  <si>
    <t>收到昌邑市惠合智能产业园投资有限公司往来款</t>
  </si>
  <si>
    <t>2491212905734209974</t>
  </si>
  <si>
    <t>-500000</t>
  </si>
  <si>
    <t>2444391414275768334</t>
  </si>
  <si>
    <t>2444391414275506192</t>
  </si>
  <si>
    <t>200</t>
  </si>
  <si>
    <t>2444391414275506193</t>
  </si>
  <si>
    <t>2444396070014550172</t>
  </si>
  <si>
    <t>2444396070014288030</t>
  </si>
  <si>
    <t>2444396070014288031</t>
  </si>
  <si>
    <t>2491213034599743872</t>
  </si>
  <si>
    <t>2491213034599481730</t>
  </si>
  <si>
    <t>2491213034599481731</t>
  </si>
  <si>
    <t>2491223866515128702</t>
  </si>
  <si>
    <t>2491223866514866560</t>
  </si>
  <si>
    <t>收到山东盛汇经贸有限公司往来款</t>
  </si>
  <si>
    <t>2491223866514866561</t>
  </si>
  <si>
    <t>001001007</t>
  </si>
  <si>
    <t>-49500000</t>
  </si>
  <si>
    <t>山东盛汇经贸有限公司</t>
  </si>
  <si>
    <t>2444396181689466897</t>
  </si>
  <si>
    <t>2444396181689204755</t>
  </si>
  <si>
    <t>2444396181689204756</t>
  </si>
  <si>
    <t>2491214065375117507</t>
  </si>
  <si>
    <t>2491214065374855365</t>
  </si>
  <si>
    <t>收到昌邑市城投股权投资管理有限公司往来款</t>
  </si>
  <si>
    <t>2491214065374855366</t>
  </si>
  <si>
    <t>-50000000</t>
  </si>
  <si>
    <t>2491222139938275713</t>
  </si>
  <si>
    <t>2491222139938013571</t>
  </si>
  <si>
    <t>2491222139938013572</t>
  </si>
  <si>
    <t>2444391671971708941</t>
  </si>
  <si>
    <t>2444391671971446799</t>
  </si>
  <si>
    <t>255</t>
  </si>
  <si>
    <t>2444391671971446800</t>
  </si>
  <si>
    <t>2491214666670014852</t>
  </si>
  <si>
    <t>2491214666669752710</t>
  </si>
  <si>
    <t>91300000</t>
  </si>
  <si>
    <t>2491214666669752711</t>
  </si>
  <si>
    <t>-91300000</t>
  </si>
  <si>
    <t>2491216530686869878</t>
  </si>
  <si>
    <t>2491216530686607736</t>
  </si>
  <si>
    <t>收到昌邑市昌辉城乡发展有限公司往来款</t>
  </si>
  <si>
    <t>1200000</t>
  </si>
  <si>
    <t>2491216530686607737</t>
  </si>
  <si>
    <t>002014</t>
  </si>
  <si>
    <t>-1200000</t>
  </si>
  <si>
    <t>昌邑市昌辉城乡发展有限公司</t>
  </si>
  <si>
    <t>2491217681763795322</t>
  </si>
  <si>
    <t>2491217681763533180</t>
  </si>
  <si>
    <t>90000000</t>
  </si>
  <si>
    <t>1222</t>
  </si>
  <si>
    <t>2491217681763533182</t>
  </si>
  <si>
    <t>2491218695359299970</t>
  </si>
  <si>
    <t>2491218695359037828</t>
  </si>
  <si>
    <t>偿还昌邑市盛凯农业有限公司款项</t>
  </si>
  <si>
    <t>2492094</t>
  </si>
  <si>
    <t>0016322</t>
  </si>
  <si>
    <t>昌邑市盛凯农业有限公司</t>
  </si>
  <si>
    <t>2491218695359037830</t>
  </si>
  <si>
    <t>2491209710278279552</t>
  </si>
  <si>
    <t>2491209710278017410</t>
  </si>
  <si>
    <t>2202</t>
  </si>
  <si>
    <t>2491209710278017412</t>
  </si>
  <si>
    <t>2491214864238512927</t>
  </si>
  <si>
    <t>2491214864238251148</t>
  </si>
  <si>
    <t>1400000</t>
  </si>
  <si>
    <t>2491214864238251149</t>
  </si>
  <si>
    <t>-1400000</t>
  </si>
  <si>
    <t>2491215499919360383</t>
  </si>
  <si>
    <t>2491215499919098242</t>
  </si>
  <si>
    <t>收到昌邑市三农创新发展集团有限公司往来款</t>
  </si>
  <si>
    <t>100000000</t>
  </si>
  <si>
    <t>2491215499919098243</t>
  </si>
  <si>
    <t>-100000000</t>
  </si>
  <si>
    <t>0011072</t>
  </si>
  <si>
    <t>昌邑市三农创新发展集团有限公司</t>
  </si>
  <si>
    <t>2491216058239418375</t>
  </si>
  <si>
    <t>2491216058239156233</t>
  </si>
  <si>
    <t>收到昌邑市城投生态环保有限公司往来款</t>
  </si>
  <si>
    <t>20600000</t>
  </si>
  <si>
    <t>2491216058239156234</t>
  </si>
  <si>
    <t>002003</t>
  </si>
  <si>
    <t>-20600000</t>
  </si>
  <si>
    <t>昌邑市城投生态环保有限公司</t>
  </si>
  <si>
    <t>2491217973821571906</t>
  </si>
  <si>
    <t>2491217973821309764</t>
  </si>
  <si>
    <t>2491217973821309765</t>
  </si>
  <si>
    <t>2491220086943908223</t>
  </si>
  <si>
    <t>2491220086943646081</t>
  </si>
  <si>
    <t>支付昌邑市城投股权投资管理有限公司往来款</t>
  </si>
  <si>
    <t>22000000</t>
  </si>
  <si>
    <t>2491220086943646083</t>
  </si>
  <si>
    <t>2491220748344754561</t>
  </si>
  <si>
    <t>2491220748344492419</t>
  </si>
  <si>
    <t>报销员工差旅费（范泽涛）</t>
  </si>
  <si>
    <t>6874.04</t>
  </si>
  <si>
    <t>660204</t>
  </si>
  <si>
    <t>差旅费</t>
  </si>
  <si>
    <t>2491273808394584456</t>
  </si>
  <si>
    <t>22210101</t>
  </si>
  <si>
    <t>应交税费_应交增值税_进项税额</t>
  </si>
  <si>
    <t>48.96</t>
  </si>
  <si>
    <t>2491220748344492421</t>
  </si>
  <si>
    <t>报销员工差旅费（孙兵）</t>
  </si>
  <si>
    <t>2691.56</t>
  </si>
  <si>
    <t>2491273808394584458</t>
  </si>
  <si>
    <t>33.44</t>
  </si>
  <si>
    <t>2491220748344492423</t>
  </si>
  <si>
    <t>报销员工差旅费</t>
  </si>
  <si>
    <t>9648</t>
  </si>
  <si>
    <t>2491206154044309886</t>
  </si>
  <si>
    <t>2491206154044047744</t>
  </si>
  <si>
    <t>收到农发行定期存款利息收入</t>
  </si>
  <si>
    <t>1500000</t>
  </si>
  <si>
    <t>农发行414741</t>
  </si>
  <si>
    <t>2491206154044047745</t>
  </si>
  <si>
    <t>-1500000</t>
  </si>
  <si>
    <t>2491206497643266430</t>
  </si>
  <si>
    <t>2026-01-10</t>
  </si>
  <si>
    <t>2491206497643004288</t>
  </si>
  <si>
    <t>4500000</t>
  </si>
  <si>
    <t>2491206497643004289</t>
  </si>
  <si>
    <t>-4500000</t>
  </si>
  <si>
    <t>2491733919625642361</t>
  </si>
  <si>
    <t>2491733919625380219</t>
  </si>
  <si>
    <t>1200</t>
  </si>
  <si>
    <t>2491733919625380220</t>
  </si>
  <si>
    <t>2491735525969100992</t>
  </si>
  <si>
    <t>2491735525968838850</t>
  </si>
  <si>
    <t>60000000</t>
  </si>
  <si>
    <t>2491735525968838851</t>
  </si>
  <si>
    <t>-60000000</t>
  </si>
  <si>
    <t>2491735706359300479</t>
  </si>
  <si>
    <t>2491735706359038337</t>
  </si>
  <si>
    <t>1080000</t>
  </si>
  <si>
    <t>2491735706359038338</t>
  </si>
  <si>
    <t>-1080000</t>
  </si>
  <si>
    <t>2512065547504715069</t>
  </si>
  <si>
    <t>2512065547504452927</t>
  </si>
  <si>
    <t>收到山东盛汇经贸有限公司工会会员费（25.10-25.12）</t>
  </si>
  <si>
    <t>140.95</t>
  </si>
  <si>
    <t>2512065547504452928</t>
  </si>
  <si>
    <t>收到山东盛汇经贸有限公司工会经费60％（25.10-25.12）</t>
  </si>
  <si>
    <t>423.96</t>
  </si>
  <si>
    <t>2512065547504452929</t>
  </si>
  <si>
    <t>收到山东盛汇经贸有限公司工会经费40％（25.10-25.12）</t>
  </si>
  <si>
    <t>282.64</t>
  </si>
  <si>
    <t>2512065547504452930</t>
  </si>
  <si>
    <t>收到山东盛汇经贸有限公司工会经费及会员费</t>
  </si>
  <si>
    <t>847.55</t>
  </si>
  <si>
    <t>-847.55</t>
  </si>
  <si>
    <t>2512674316157714810</t>
  </si>
  <si>
    <t>2512674316157452668</t>
  </si>
  <si>
    <t>2512674316157452670</t>
  </si>
  <si>
    <t>2461486612443038216</t>
  </si>
  <si>
    <t>2461486612442776074</t>
  </si>
  <si>
    <t>偿还潍坊宝盛鑫物联科技有限公司本金及利息</t>
  </si>
  <si>
    <t>1000000</t>
  </si>
  <si>
    <t>0009486</t>
  </si>
  <si>
    <t>潍坊宝盛鑫物联科技有限公司（原潍坊宝盛鑫投资管理有限公司）</t>
  </si>
  <si>
    <t>2461486612442776075</t>
  </si>
  <si>
    <t>67275</t>
  </si>
  <si>
    <t>2461486612442776076</t>
  </si>
  <si>
    <t>191.67</t>
  </si>
  <si>
    <t>2461486612442776077</t>
  </si>
  <si>
    <t>1067466.67</t>
  </si>
  <si>
    <t>002006</t>
  </si>
  <si>
    <t>2491207571409207695</t>
  </si>
  <si>
    <t>2026-01-15</t>
  </si>
  <si>
    <t>2491207571408945553</t>
  </si>
  <si>
    <t>关于蒋善舟定融诉讼纠纷法院执行划转</t>
  </si>
  <si>
    <t>1780308.56</t>
  </si>
  <si>
    <t>002021</t>
  </si>
  <si>
    <t>0005000001</t>
  </si>
  <si>
    <t>昌邑市城投资本投资有限公司</t>
  </si>
  <si>
    <t>2491207571408945555</t>
  </si>
  <si>
    <t>2512672941786006371</t>
  </si>
  <si>
    <t>2512672941785744229</t>
  </si>
  <si>
    <t>收到山东华邑发展有限责任公司工会经费及会员费</t>
  </si>
  <si>
    <t>7509.41</t>
  </si>
  <si>
    <t>2512672941785744230</t>
  </si>
  <si>
    <t>收到山东华邑发展有限责任公司2025第4季度工会会员费</t>
  </si>
  <si>
    <t>893.85</t>
  </si>
  <si>
    <t>004</t>
  </si>
  <si>
    <t>-893.85</t>
  </si>
  <si>
    <t>山东华邑发展有限责任公司</t>
  </si>
  <si>
    <t>2512672941785744232</t>
  </si>
  <si>
    <t>收到山东华邑发展有限责任公司2025第4季度工会费40％</t>
  </si>
  <si>
    <t>2646.22</t>
  </si>
  <si>
    <t>-2646.22</t>
  </si>
  <si>
    <t>2512672941785744234</t>
  </si>
  <si>
    <t>收到山东华邑发展有限责任公司2025第4季度工会费60％</t>
  </si>
  <si>
    <t>3969.34</t>
  </si>
  <si>
    <t>-3969.34</t>
  </si>
  <si>
    <t>2491734297594822657</t>
  </si>
  <si>
    <t>2491734297594560515</t>
  </si>
  <si>
    <t>2491734297594560516</t>
  </si>
  <si>
    <t>2491739417183781244</t>
  </si>
  <si>
    <t>2491739417183519102</t>
  </si>
  <si>
    <t>收到昌邑市城投环保科技有限公司代城建支付60％工会经费</t>
  </si>
  <si>
    <t>2491739417183519103</t>
  </si>
  <si>
    <t>收到昌邑市城投环保科技有限公司代城建支付40％工会经费</t>
  </si>
  <si>
    <t>2491739417183519104</t>
  </si>
  <si>
    <t>收到昌邑市城投环保科技有限公司收到昌邑市城投环保科技有限公司代城建支付40％工会经费</t>
  </si>
  <si>
    <t>2491739417183519105</t>
  </si>
  <si>
    <t>-5223.9</t>
  </si>
  <si>
    <t>2491740559670772103</t>
  </si>
  <si>
    <t>2491740559670509961</t>
  </si>
  <si>
    <t>收到昌邑市城投混凝土有限公司工会会员费（25.10-25.12）</t>
  </si>
  <si>
    <t>843</t>
  </si>
  <si>
    <t>2491740559670509962</t>
  </si>
  <si>
    <t>收到昌邑市城投混凝土有限公司工会经费40％（25.10-25.12）</t>
  </si>
  <si>
    <t>1981.2</t>
  </si>
  <si>
    <t>2491740559670509963</t>
  </si>
  <si>
    <t>收到昌邑市城投混凝土有限公司工会经费60％（25.10-25.12）</t>
  </si>
  <si>
    <t>2971.8</t>
  </si>
  <si>
    <t>2491740559670509964</t>
  </si>
  <si>
    <t>5796</t>
  </si>
  <si>
    <t>003001</t>
  </si>
  <si>
    <t>昌邑市城投混凝土有限公司</t>
  </si>
  <si>
    <t>2512675003351433596</t>
  </si>
  <si>
    <t>2512675003351171454</t>
  </si>
  <si>
    <t>收到夏腾工会费转入</t>
  </si>
  <si>
    <t>200.55</t>
  </si>
  <si>
    <t>2512675003351171455</t>
  </si>
  <si>
    <t>122103</t>
  </si>
  <si>
    <t>其他应收款_个人</t>
  </si>
  <si>
    <t>0003970</t>
  </si>
  <si>
    <t>夏腾</t>
  </si>
  <si>
    <t>2512675561700327806</t>
  </si>
  <si>
    <t>2512675561700065664</t>
  </si>
  <si>
    <t>222141</t>
  </si>
  <si>
    <t>应交税费_应交个人所得税</t>
  </si>
  <si>
    <t>缴纳个人所得税</t>
  </si>
  <si>
    <t>13583.98</t>
  </si>
  <si>
    <t>2512675561700065666</t>
  </si>
  <si>
    <t>2512676016976822657</t>
  </si>
  <si>
    <t>2512676016976560518</t>
  </si>
  <si>
    <t>支付山东华邑发展有限责任公司往来款</t>
  </si>
  <si>
    <t>800000</t>
  </si>
  <si>
    <t>2512676016976560520</t>
  </si>
  <si>
    <t>2512677829436768445</t>
  </si>
  <si>
    <t>2512677829436506303</t>
  </si>
  <si>
    <t>支付昌邑市城市建设发展投资集团有限公司工会委员会2025年第四季度工会经费60%</t>
  </si>
  <si>
    <t>31299.02</t>
  </si>
  <si>
    <t>002019</t>
  </si>
  <si>
    <t>昌邑市城市建设发展投资集团有限公司工会委员会</t>
  </si>
  <si>
    <t>2512677829436506305</t>
  </si>
  <si>
    <t>支付昌邑市城市建设发展投资集团有限公司工会委员会2025年第四季度工会会员费</t>
  </si>
  <si>
    <t>7611.2</t>
  </si>
  <si>
    <t>2512677829436506307</t>
  </si>
  <si>
    <t>支付昌邑市城市建设发展投资集团有限公司工会委员会2025年第四季度工会会员费及工会经费60%</t>
  </si>
  <si>
    <t>38910.22</t>
  </si>
  <si>
    <t>2512712996641046914</t>
  </si>
  <si>
    <t>15610267668</t>
  </si>
  <si>
    <t>张淑静</t>
  </si>
  <si>
    <t>2512712996640784772</t>
  </si>
  <si>
    <t>报销张肖飞网络通信费</t>
  </si>
  <si>
    <t>4893</t>
  </si>
  <si>
    <t>660224</t>
  </si>
  <si>
    <t>通讯费</t>
  </si>
  <si>
    <t>2512712996640784774</t>
  </si>
  <si>
    <t>2512716054651994512</t>
  </si>
  <si>
    <t>2512716054651732382</t>
  </si>
  <si>
    <t>报销职工差旅费（马兆民）</t>
  </si>
  <si>
    <t>80</t>
  </si>
  <si>
    <t>2512716054651732384</t>
  </si>
  <si>
    <t>报销职工差旅费（魏良栋）</t>
  </si>
  <si>
    <t>180</t>
  </si>
  <si>
    <t>2512716054651732386</t>
  </si>
  <si>
    <t>188</t>
  </si>
  <si>
    <t>2512716054651732388</t>
  </si>
  <si>
    <t>296</t>
  </si>
  <si>
    <t>2512716054651732390</t>
  </si>
  <si>
    <t>报销职工差旅费</t>
  </si>
  <si>
    <t>744</t>
  </si>
  <si>
    <t>2512717712518807933</t>
  </si>
  <si>
    <t>2512717712518545792</t>
  </si>
  <si>
    <t>付济南市中鑫平安宾馆济南房间租赁，2026年第一季度</t>
  </si>
  <si>
    <t>23750</t>
  </si>
  <si>
    <t>660207</t>
  </si>
  <si>
    <t>办公费</t>
  </si>
  <si>
    <t>2512717712518545794</t>
  </si>
  <si>
    <t>2512719645260382596</t>
  </si>
  <si>
    <t>2512719645260120454</t>
  </si>
  <si>
    <t>付潍坊亿双餐饮管理有限公司25.11月餐费补贴</t>
  </si>
  <si>
    <t>3204</t>
  </si>
  <si>
    <t>660218</t>
  </si>
  <si>
    <t>职工福利费</t>
  </si>
  <si>
    <t>2512719645260120456</t>
  </si>
  <si>
    <t>付潍坊亿双餐饮管理有限公司25.12月餐费补贴</t>
  </si>
  <si>
    <t>6340</t>
  </si>
  <si>
    <t>561101</t>
  </si>
  <si>
    <t>2512719645260120458</t>
  </si>
  <si>
    <t>付潍坊亿双餐饮管理有限公司餐费补贴</t>
  </si>
  <si>
    <t>9544</t>
  </si>
  <si>
    <t>2512721706846257574</t>
  </si>
  <si>
    <t>2512721715435929605</t>
  </si>
  <si>
    <t>付昌邑市奎聚街道印达电子产品经营店网络耗材</t>
  </si>
  <si>
    <t>7886.13</t>
  </si>
  <si>
    <t>2512721715435929606</t>
  </si>
  <si>
    <t>22210110</t>
  </si>
  <si>
    <t>应交税费_应交增值税_待认证进项税额</t>
  </si>
  <si>
    <t>78.87</t>
  </si>
  <si>
    <t>2512721715435929607</t>
  </si>
  <si>
    <t>7965</t>
  </si>
  <si>
    <t>2512728114920161658</t>
  </si>
  <si>
    <t>2512728114919899516</t>
  </si>
  <si>
    <t>550000</t>
  </si>
  <si>
    <t>2512728114919899517</t>
  </si>
  <si>
    <t>2468939583292440960</t>
  </si>
  <si>
    <t>2468939583292178818</t>
  </si>
  <si>
    <t>2468939583292178820</t>
  </si>
  <si>
    <t>2512047242354622847</t>
  </si>
  <si>
    <t>48</t>
  </si>
  <si>
    <t>2512682888924234148</t>
  </si>
  <si>
    <t>支付滨州市福家居物业管理有限公司A座物业管理费</t>
  </si>
  <si>
    <t>30660.45</t>
  </si>
  <si>
    <t>2512682888924234150</t>
  </si>
  <si>
    <t>511007.58</t>
  </si>
  <si>
    <t>660222</t>
  </si>
  <si>
    <t>物业管理费</t>
  </si>
  <si>
    <t>2512047242354360707</t>
  </si>
  <si>
    <t>541668.03</t>
  </si>
  <si>
    <t>2512057696310788482</t>
  </si>
  <si>
    <t>49</t>
  </si>
  <si>
    <t>2512057696310526340</t>
  </si>
  <si>
    <t>缴纳工会会费收入</t>
  </si>
  <si>
    <t>20866.01</t>
  </si>
  <si>
    <t>2512057696310526342</t>
  </si>
  <si>
    <t>2468939840996770172</t>
  </si>
  <si>
    <t>2468939840996508036</t>
  </si>
  <si>
    <t>105.8</t>
  </si>
  <si>
    <t>2468939840996508037</t>
  </si>
  <si>
    <t>2512033197798457717</t>
  </si>
  <si>
    <t>51</t>
  </si>
  <si>
    <t>2512033197798195576</t>
  </si>
  <si>
    <t>支付昌邑市鑫昌城乡建设有限公司往来款</t>
  </si>
  <si>
    <t>109000</t>
  </si>
  <si>
    <t>2512038068300025329</t>
  </si>
  <si>
    <t>2512034692467523963</t>
  </si>
  <si>
    <t>52</t>
  </si>
  <si>
    <t>2512034692467261821</t>
  </si>
  <si>
    <t>支付昌邑市城投水务工程有限公司往来款</t>
  </si>
  <si>
    <t>394000</t>
  </si>
  <si>
    <t>002009</t>
  </si>
  <si>
    <t>2512034692467261822</t>
  </si>
  <si>
    <t>2512035130533740923</t>
  </si>
  <si>
    <t>53</t>
  </si>
  <si>
    <t>2512035130533478781</t>
  </si>
  <si>
    <t>支付昌邑市城投城乡发展投资有限公司往来款</t>
  </si>
  <si>
    <t>35000</t>
  </si>
  <si>
    <t>002010</t>
  </si>
  <si>
    <t>2512035130533478783</t>
  </si>
  <si>
    <t>2512035783387644279</t>
  </si>
  <si>
    <t>54</t>
  </si>
  <si>
    <t>2512035783387382137</t>
  </si>
  <si>
    <t>支付昌邑市昌盛管网建设投资有限公司往来款</t>
  </si>
  <si>
    <t>420000</t>
  </si>
  <si>
    <t>001001001</t>
  </si>
  <si>
    <t>昌邑市昌盛管网建设投资有限公司</t>
  </si>
  <si>
    <t>2512035783387382139</t>
  </si>
  <si>
    <t>2512037295194112384</t>
  </si>
  <si>
    <t>55</t>
  </si>
  <si>
    <t>2512037295193850242</t>
  </si>
  <si>
    <t>支付昌邑市融昌能源有限公司往来款</t>
  </si>
  <si>
    <t>002002</t>
  </si>
  <si>
    <t>2512037295193850244</t>
  </si>
  <si>
    <t>2512037690354700688</t>
  </si>
  <si>
    <t>56</t>
  </si>
  <si>
    <t>2512037690354438549</t>
  </si>
  <si>
    <t>支付山东省海创产业发展投资有限责任公司往来款</t>
  </si>
  <si>
    <t>38000</t>
  </si>
  <si>
    <t>0009472</t>
  </si>
  <si>
    <t>山东省海创产业发展投资有限责任公司</t>
  </si>
  <si>
    <t>2512037690354438551</t>
  </si>
  <si>
    <t>2512044261634211849</t>
  </si>
  <si>
    <t>57</t>
  </si>
  <si>
    <t>2512044261633949707</t>
  </si>
  <si>
    <t>支付昌邑恒联盐业有限公司利息</t>
  </si>
  <si>
    <t>60191.67</t>
  </si>
  <si>
    <t>1121</t>
  </si>
  <si>
    <t>0007453</t>
  </si>
  <si>
    <t>昌邑恒联盐业有限公司</t>
  </si>
  <si>
    <t>2512044261633949709</t>
  </si>
  <si>
    <t>2512044691131990396</t>
  </si>
  <si>
    <t>58</t>
  </si>
  <si>
    <t>2512044691131728254</t>
  </si>
  <si>
    <t>支付昌邑市人民医院利息</t>
  </si>
  <si>
    <t>128107.5</t>
  </si>
  <si>
    <t>0000161</t>
  </si>
  <si>
    <t>昌邑市人民医院</t>
  </si>
  <si>
    <t>2512044691131728256</t>
  </si>
  <si>
    <t>2512045060507046329</t>
  </si>
  <si>
    <t>59</t>
  </si>
  <si>
    <t>2512045060506784189</t>
  </si>
  <si>
    <t>支付潍坊市政金控股集团有限公司利息</t>
  </si>
  <si>
    <t>0008208</t>
  </si>
  <si>
    <t>潍坊市政金控股集团有限公司</t>
  </si>
  <si>
    <t>2512045060506784191</t>
  </si>
  <si>
    <t>2512048324686381443</t>
  </si>
  <si>
    <t>60</t>
  </si>
  <si>
    <t>2512048333276053506</t>
  </si>
  <si>
    <t>付昌邑市城市建设发展投资集团有限公司农商行贷款利息</t>
  </si>
  <si>
    <t>403968.23</t>
  </si>
  <si>
    <t>2512048333276053508</t>
  </si>
  <si>
    <t>2512047783510540675</t>
  </si>
  <si>
    <t>61</t>
  </si>
  <si>
    <t>2512047783510278533</t>
  </si>
  <si>
    <t>付昌邑市城市建设发展投资集团有限公司潍坊银行贷款利息</t>
  </si>
  <si>
    <t>949362.69</t>
  </si>
  <si>
    <t>2512047783510278535</t>
  </si>
  <si>
    <t>2512056974738456964</t>
  </si>
  <si>
    <t>62</t>
  </si>
  <si>
    <t>2512056974738194822</t>
  </si>
  <si>
    <t>缴纳社保</t>
  </si>
  <si>
    <t>30266.8</t>
  </si>
  <si>
    <t>2512056974738194823</t>
  </si>
  <si>
    <t>1134.99</t>
  </si>
  <si>
    <t>2512056974738194824</t>
  </si>
  <si>
    <t>7566.7</t>
  </si>
  <si>
    <t>2512056974738194825</t>
  </si>
  <si>
    <t>60533.6</t>
  </si>
  <si>
    <t>2512056974738194826</t>
  </si>
  <si>
    <t>2512056974738194827</t>
  </si>
  <si>
    <t>2648.4</t>
  </si>
  <si>
    <t>2512056974738194828</t>
  </si>
  <si>
    <t>6000</t>
  </si>
  <si>
    <t>2512056974738194830</t>
  </si>
  <si>
    <t>2118.71</t>
  </si>
  <si>
    <t>2512056974738194831</t>
  </si>
  <si>
    <t>140536</t>
  </si>
  <si>
    <t>2512056974738194832</t>
  </si>
  <si>
    <t>21003.67</t>
  </si>
  <si>
    <t>2512056974738194833</t>
  </si>
  <si>
    <t>42007.33</t>
  </si>
  <si>
    <t>2512056974738194834</t>
  </si>
  <si>
    <t>63011</t>
  </si>
  <si>
    <t>2512732839399915898</t>
  </si>
  <si>
    <t>63</t>
  </si>
  <si>
    <t>2512732847989587977</t>
  </si>
  <si>
    <t>3830000</t>
  </si>
  <si>
    <t>2512732847989587978</t>
  </si>
  <si>
    <t>-3830000</t>
  </si>
  <si>
    <t>2512735321892585844</t>
  </si>
  <si>
    <t>64</t>
  </si>
  <si>
    <t>2512735321892323702</t>
  </si>
  <si>
    <t>支付昌邑市城美苗木有限公司往来款</t>
  </si>
  <si>
    <t>410000</t>
  </si>
  <si>
    <t>2512735321892323704</t>
  </si>
  <si>
    <t>2468940124459368835</t>
  </si>
  <si>
    <t>65</t>
  </si>
  <si>
    <t>2468940124459106693</t>
  </si>
  <si>
    <t>155.2</t>
  </si>
  <si>
    <t>2468940124459106694</t>
  </si>
  <si>
    <t>2491192736576962947</t>
  </si>
  <si>
    <t>66</t>
  </si>
  <si>
    <t>2491192745166635016</t>
  </si>
  <si>
    <t>收到农商行利息</t>
  </si>
  <si>
    <t>870000</t>
  </si>
  <si>
    <t>农商行14905</t>
  </si>
  <si>
    <t>2491192745166635017</t>
  </si>
  <si>
    <t>-870000</t>
  </si>
  <si>
    <t>2512033472685277568</t>
  </si>
  <si>
    <t>67</t>
  </si>
  <si>
    <t>2512033472685015427</t>
  </si>
  <si>
    <t>2510000</t>
  </si>
  <si>
    <t>2512040619514265990</t>
  </si>
  <si>
    <t>2512034451949355391</t>
  </si>
  <si>
    <t>68</t>
  </si>
  <si>
    <t>2512034460539027460</t>
  </si>
  <si>
    <t>2650000</t>
  </si>
  <si>
    <t>2512034460539027462</t>
  </si>
  <si>
    <t>2512035319521214846</t>
  </si>
  <si>
    <t>69</t>
  </si>
  <si>
    <t>2512035319520952704</t>
  </si>
  <si>
    <t>1600000</t>
  </si>
  <si>
    <t>2512035319520952706</t>
  </si>
  <si>
    <t>2512036547862987130</t>
  </si>
  <si>
    <t>70</t>
  </si>
  <si>
    <t>2512036547862724988</t>
  </si>
  <si>
    <t>支付昌邑市昌信农业综合开发有限公司往来款</t>
  </si>
  <si>
    <t>590000</t>
  </si>
  <si>
    <t>002001</t>
  </si>
  <si>
    <t>2512036547862724990</t>
  </si>
  <si>
    <t>2512050729856008576</t>
  </si>
  <si>
    <t>71</t>
  </si>
  <si>
    <t>2512050729855746434</t>
  </si>
  <si>
    <t>收到山东城南发展有限公司夏腾工会40%和工会60%</t>
  </si>
  <si>
    <t>1203.55</t>
  </si>
  <si>
    <t>2512050729855746435</t>
  </si>
  <si>
    <t>收到山东城南发展有限公司夏腾工会40%</t>
  </si>
  <si>
    <t>481.42</t>
  </si>
  <si>
    <t>-481.42</t>
  </si>
  <si>
    <t>0011220</t>
  </si>
  <si>
    <t>山东城南发展有限公司</t>
  </si>
  <si>
    <t>2512050729855746437</t>
  </si>
  <si>
    <t>收到山东城南发展有限公司夏腾工会60%</t>
  </si>
  <si>
    <t>722.13</t>
  </si>
  <si>
    <t>2512728544410600294</t>
  </si>
  <si>
    <t>72</t>
  </si>
  <si>
    <t>2512728544410338152</t>
  </si>
  <si>
    <t>7350000</t>
  </si>
  <si>
    <t>2512728544410338153</t>
  </si>
  <si>
    <t>-7350000</t>
  </si>
  <si>
    <t>2468942752984596860</t>
  </si>
  <si>
    <t>73</t>
  </si>
  <si>
    <t>2468942752984334718</t>
  </si>
  <si>
    <t>收到稳岗返还</t>
  </si>
  <si>
    <t>28173.89</t>
  </si>
  <si>
    <t>2468942752984334719</t>
  </si>
  <si>
    <t>6117</t>
  </si>
  <si>
    <t>其他收益</t>
  </si>
  <si>
    <t>1219</t>
  </si>
  <si>
    <t>2512041770572054919</t>
  </si>
  <si>
    <t>74</t>
  </si>
  <si>
    <t>2512041770571792777</t>
  </si>
  <si>
    <t>偿还昌邑市盛凯农业有限公司本金</t>
  </si>
  <si>
    <t>8660583.6</t>
  </si>
  <si>
    <t>2512041770571792779</t>
  </si>
  <si>
    <t>2512043548669641079</t>
  </si>
  <si>
    <t>75</t>
  </si>
  <si>
    <t>2512043548669378937</t>
  </si>
  <si>
    <t>122101</t>
  </si>
  <si>
    <t>其他应收款_机关</t>
  </si>
  <si>
    <t>支付昌邑市荣潍高速公路协调推进领导小组办公室本金</t>
  </si>
  <si>
    <t>2000000</t>
  </si>
  <si>
    <t>00000000000011</t>
  </si>
  <si>
    <t>昌邑市荣潍高速公路协调推进领导小组办公室</t>
  </si>
  <si>
    <t>2512043548669378939</t>
  </si>
  <si>
    <t>2512715960156423102</t>
  </si>
  <si>
    <t>76</t>
  </si>
  <si>
    <t>2512715960156160961</t>
  </si>
  <si>
    <t>220</t>
  </si>
  <si>
    <t>2512715960156160962</t>
  </si>
  <si>
    <t>2512716956605088262</t>
  </si>
  <si>
    <t>77</t>
  </si>
  <si>
    <t>2512716956604826120</t>
  </si>
  <si>
    <t>4100000</t>
  </si>
  <si>
    <t>2512716956604826121</t>
  </si>
  <si>
    <t>-4100000</t>
  </si>
  <si>
    <t>2512717540716446392</t>
  </si>
  <si>
    <t>78</t>
  </si>
  <si>
    <t>2512717540716184250</t>
  </si>
  <si>
    <t>收到昌邑市融昌能源有限公司往来款</t>
  </si>
  <si>
    <t>6650000</t>
  </si>
  <si>
    <t>2512717540716184251</t>
  </si>
  <si>
    <t>-6650000</t>
  </si>
  <si>
    <t>2460782297949143493</t>
  </si>
  <si>
    <t>79</t>
  </si>
  <si>
    <t>2460782297948881351</t>
  </si>
  <si>
    <t>2460782297948881353</t>
  </si>
  <si>
    <t>2468878208222364031</t>
  </si>
  <si>
    <t>2468878208222101889</t>
  </si>
  <si>
    <t>10000</t>
  </si>
  <si>
    <t>2468878208222101891</t>
  </si>
  <si>
    <t>2468896290022097281</t>
  </si>
  <si>
    <t>81</t>
  </si>
  <si>
    <t>2468896290021835271</t>
  </si>
  <si>
    <t>94</t>
  </si>
  <si>
    <t>2468896290021835273</t>
  </si>
  <si>
    <t>报销职工差旅费（陈子龙）</t>
  </si>
  <si>
    <t>9103.85</t>
  </si>
  <si>
    <t>2468896994396471695</t>
  </si>
  <si>
    <t>47.15</t>
  </si>
  <si>
    <t>2468896290021835275</t>
  </si>
  <si>
    <t>报销职工差旅费（赵甜星）</t>
  </si>
  <si>
    <t>2468896290021835277</t>
  </si>
  <si>
    <t>2468896290021835279</t>
  </si>
  <si>
    <t>2468896290021835281</t>
  </si>
  <si>
    <t>9801</t>
  </si>
  <si>
    <t>2468893223415447557</t>
  </si>
  <si>
    <t>82</t>
  </si>
  <si>
    <t>2468893223415185415</t>
  </si>
  <si>
    <t>支付职工献血补贴（郝洪涛、杨孟祥、张恒、魏子健）</t>
  </si>
  <si>
    <t>8000</t>
  </si>
  <si>
    <t>2468893223415185417</t>
  </si>
  <si>
    <t>2468729731196649860</t>
  </si>
  <si>
    <t>83</t>
  </si>
  <si>
    <t>2468729731196387718</t>
  </si>
  <si>
    <t>2468729731196387719</t>
  </si>
  <si>
    <t>2468879299149299851</t>
  </si>
  <si>
    <t>84</t>
  </si>
  <si>
    <t>2468879299149037966</t>
  </si>
  <si>
    <t>支付昌邑市昌盛人力资源有限公司劳务派遣费（1-11月服务费）</t>
  </si>
  <si>
    <t>2619.1</t>
  </si>
  <si>
    <t>2468879299149037968</t>
  </si>
  <si>
    <t>130.9</t>
  </si>
  <si>
    <t>2468879299149037970</t>
  </si>
  <si>
    <t>2750</t>
  </si>
  <si>
    <t>2468729971726352767</t>
  </si>
  <si>
    <t>85</t>
  </si>
  <si>
    <t>2468729971726090625</t>
  </si>
  <si>
    <t>725.5</t>
  </si>
  <si>
    <t>2468729971726090626</t>
  </si>
  <si>
    <t>2468880424412905476</t>
  </si>
  <si>
    <t>86</t>
  </si>
  <si>
    <t>2468880424412643334</t>
  </si>
  <si>
    <t>224104</t>
  </si>
  <si>
    <t>其他应付款_员工</t>
  </si>
  <si>
    <t>支付任永浩2025年1-5月份社保个人缴纳退还调差部分</t>
  </si>
  <si>
    <t>182.6</t>
  </si>
  <si>
    <t>00000014</t>
  </si>
  <si>
    <t>任永浩</t>
  </si>
  <si>
    <t>2468880424412643336</t>
  </si>
  <si>
    <t>2468882597683134466</t>
  </si>
  <si>
    <t>87</t>
  </si>
  <si>
    <t>2468882597682872324</t>
  </si>
  <si>
    <t>支付国网山东省电力公司潍坊供电公司昌邑市交通街562号1幢电费（3750009592926）</t>
  </si>
  <si>
    <t>972.24</t>
  </si>
  <si>
    <t>2468882597682872326</t>
  </si>
  <si>
    <t>2468730177891598715</t>
  </si>
  <si>
    <t>88</t>
  </si>
  <si>
    <t>2468730177891336573</t>
  </si>
  <si>
    <t>2468730177891336574</t>
  </si>
  <si>
    <t>2468731586640871810</t>
  </si>
  <si>
    <t>89</t>
  </si>
  <si>
    <t>2468731586640609668</t>
  </si>
  <si>
    <t>710000</t>
  </si>
  <si>
    <t>2468731586640609669</t>
  </si>
  <si>
    <t>-710000</t>
  </si>
  <si>
    <t>2468884899775119365</t>
  </si>
  <si>
    <t>90</t>
  </si>
  <si>
    <t>2468884899774857223</t>
  </si>
  <si>
    <t>支付国网山东省电力公司潍坊供电公司综合服务中心A座电费（3750010362893））</t>
  </si>
  <si>
    <t>152435.17</t>
  </si>
  <si>
    <t>2468884899774857225</t>
  </si>
  <si>
    <t>支付国网山东省电力公司潍坊供电公司充电桩电费12月（3701044689826）</t>
  </si>
  <si>
    <t>2468884899774857227</t>
  </si>
  <si>
    <t>支付国网山东省电力公司潍坊供电公司充电桩电费12月（3701045314679）</t>
  </si>
  <si>
    <t>23000</t>
  </si>
  <si>
    <t>2468885561210307017</t>
  </si>
  <si>
    <t>支付国网山东省电力公司潍坊供电公司综合服务中心G座电费（3750010110395）</t>
  </si>
  <si>
    <t>43568.07</t>
  </si>
  <si>
    <t>2468884899774857229</t>
  </si>
  <si>
    <t>支付国网山东省电力公司潍坊供电公司充电桩电费12月（3701044683059）</t>
  </si>
  <si>
    <t>15000</t>
  </si>
  <si>
    <t>KH03517</t>
  </si>
  <si>
    <t>罗士选</t>
  </si>
  <si>
    <t>2468884899774857231</t>
  </si>
  <si>
    <t>支付国网山东省电力公司潍坊供电公司电费</t>
  </si>
  <si>
    <t>272003.24</t>
  </si>
  <si>
    <t>2468886626368225284</t>
  </si>
  <si>
    <t>91</t>
  </si>
  <si>
    <t>2468886626367963142</t>
  </si>
  <si>
    <t>支付昌邑市屹立建设工程检测有限公司调度中心人员工资</t>
  </si>
  <si>
    <t>19000</t>
  </si>
  <si>
    <t>0000145</t>
  </si>
  <si>
    <t>昌邑市屹立建设工程检测有限公司</t>
  </si>
  <si>
    <t>2468886626367963144</t>
  </si>
  <si>
    <t>2468890079505678716</t>
  </si>
  <si>
    <t>92</t>
  </si>
  <si>
    <t>2468890079505416574</t>
  </si>
  <si>
    <t>支付昌邑市昌盛人力资源有限公司劳务派遣费(工资、医保、社保、公积金）</t>
  </si>
  <si>
    <t>33136.28</t>
  </si>
  <si>
    <t>0000291</t>
  </si>
  <si>
    <t>昌邑市昌盛人力资源有限公司</t>
  </si>
  <si>
    <t>2468890079505416576</t>
  </si>
  <si>
    <t>2468890981442519423</t>
  </si>
  <si>
    <t>93</t>
  </si>
  <si>
    <t>2468890981442257281</t>
  </si>
  <si>
    <t>支付大业信托有限责任公司本息</t>
  </si>
  <si>
    <t>100000</t>
  </si>
  <si>
    <t>0015288</t>
  </si>
  <si>
    <t>大业信托有限责任公司</t>
  </si>
  <si>
    <t>2468890981442257283</t>
  </si>
  <si>
    <t>920.83</t>
  </si>
  <si>
    <t>2468890981442257285</t>
  </si>
  <si>
    <t>100920.83</t>
  </si>
  <si>
    <t>2468931259670462896</t>
  </si>
  <si>
    <t>2468931259670200754</t>
  </si>
  <si>
    <t>计提并发放1月份职工薪酬</t>
  </si>
  <si>
    <t>349219.53</t>
  </si>
  <si>
    <t>2468931259670200756</t>
  </si>
  <si>
    <t>1122</t>
  </si>
  <si>
    <t>-349219.53</t>
  </si>
  <si>
    <t>2468931259670200758</t>
  </si>
  <si>
    <t>计提1月份工会经费</t>
  </si>
  <si>
    <t>6984.39</t>
  </si>
  <si>
    <t>2468931259670200760</t>
  </si>
  <si>
    <t>221104</t>
  </si>
  <si>
    <t>应付职工薪酬_工会经费</t>
  </si>
  <si>
    <t>-6984.39</t>
  </si>
  <si>
    <t>2468931259670200762</t>
  </si>
  <si>
    <t>发放1月份职工薪酬</t>
  </si>
  <si>
    <t>2468931259670200764</t>
  </si>
  <si>
    <t>385.05</t>
  </si>
  <si>
    <t>2468931259670200766</t>
  </si>
  <si>
    <t>-30266.8</t>
  </si>
  <si>
    <t>2468931259670200768</t>
  </si>
  <si>
    <t>-7566.7</t>
  </si>
  <si>
    <t>2468931259670200770</t>
  </si>
  <si>
    <t>-1134.99</t>
  </si>
  <si>
    <t>2468931259670200772</t>
  </si>
  <si>
    <t>21004</t>
  </si>
  <si>
    <t>-21004</t>
  </si>
  <si>
    <t>2468931259670200774</t>
  </si>
  <si>
    <t>1613.6</t>
  </si>
  <si>
    <t>-1613.6</t>
  </si>
  <si>
    <t>2468931259670200776</t>
  </si>
  <si>
    <t>1189.25</t>
  </si>
  <si>
    <t>-1189.25</t>
  </si>
  <si>
    <t>2468931259670200780</t>
  </si>
  <si>
    <t>286829.24</t>
  </si>
  <si>
    <t>2491208258579333506</t>
  </si>
  <si>
    <t>95</t>
  </si>
  <si>
    <t>2491208258579071366</t>
  </si>
  <si>
    <t>1350000</t>
  </si>
  <si>
    <t>2491208258579071367</t>
  </si>
  <si>
    <t>-1350000</t>
  </si>
  <si>
    <t>2451098890460725250</t>
  </si>
  <si>
    <t>96</t>
  </si>
  <si>
    <t>2451098890460463123</t>
  </si>
  <si>
    <t>收到进贤县翰虹营销策划中心（个体工商户）代理费发票</t>
  </si>
  <si>
    <t>200000</t>
  </si>
  <si>
    <t>2451098890460463124</t>
  </si>
  <si>
    <t>2451098890460463125</t>
  </si>
  <si>
    <t>2512676523769856382</t>
  </si>
  <si>
    <t>97</t>
  </si>
  <si>
    <t>2512676523769594240</t>
  </si>
  <si>
    <t>收到国网山东省电力公司发票</t>
  </si>
  <si>
    <t>16697.29</t>
  </si>
  <si>
    <t>660205</t>
  </si>
  <si>
    <t>2512676523769594241</t>
  </si>
  <si>
    <t>2133.14</t>
  </si>
  <si>
    <t>2512676523769594242</t>
  </si>
  <si>
    <t>18830.43</t>
  </si>
  <si>
    <t>2518604351735071153</t>
  </si>
  <si>
    <t>98</t>
  </si>
  <si>
    <t>2518604351734809012</t>
  </si>
  <si>
    <t>2518604351734809013</t>
  </si>
  <si>
    <t>5583417.16</t>
  </si>
  <si>
    <t>2518604351734809014</t>
  </si>
  <si>
    <t>2518604351734809015</t>
  </si>
  <si>
    <t>31636.13</t>
  </si>
  <si>
    <t>2518604351734809016</t>
  </si>
  <si>
    <t>2518604351734809017</t>
  </si>
  <si>
    <t>2518604351734809018</t>
  </si>
  <si>
    <t>2518604351734809019</t>
  </si>
  <si>
    <t>2518604351734809020</t>
  </si>
  <si>
    <t>2518604351734809021</t>
  </si>
  <si>
    <t>36266.8</t>
  </si>
  <si>
    <t>2518604351734809022</t>
  </si>
  <si>
    <t>2518604351734809023</t>
  </si>
  <si>
    <t>2518604351734809024</t>
  </si>
  <si>
    <t>2518604351734809025</t>
  </si>
  <si>
    <t>2518604351734809026</t>
  </si>
  <si>
    <t>20063.45</t>
  </si>
  <si>
    <t>2518604351734809027</t>
  </si>
  <si>
    <t>11204</t>
  </si>
  <si>
    <t>2518604351734809028</t>
  </si>
  <si>
    <t>2518604351734809029</t>
  </si>
  <si>
    <t>2518604351734809030</t>
  </si>
  <si>
    <t>1353330.92</t>
  </si>
  <si>
    <t>2518604351734809031</t>
  </si>
  <si>
    <t>7186.5</t>
  </si>
  <si>
    <t>2518604351734809032</t>
  </si>
  <si>
    <t>-8220000</t>
  </si>
  <si>
    <t>ExchangeRateMethod</t>
  </si>
  <si>
    <t>gl_standard_import_voucher_status</t>
  </si>
  <si>
    <t>作废凭证</t>
  </si>
  <si>
    <t>/</t>
  </si>
  <si>
    <t>标错凭证</t>
  </si>
  <si>
    <t>暂存凭证</t>
  </si>
  <si>
    <t>数量调整凭证</t>
  </si>
  <si>
    <t>会计主体</t>
  </si>
  <si>
    <t>账簿</t>
  </si>
  <si>
    <t>凭证类型</t>
  </si>
  <si>
    <t>币种</t>
  </si>
  <si>
    <t>名称</t>
  </si>
  <si>
    <t>dropDown</t>
  </si>
  <si>
    <t>global00</t>
  </si>
  <si>
    <t>企业账号级</t>
  </si>
  <si>
    <t>企业账号级##global00</t>
  </si>
  <si>
    <t>001</t>
  </si>
  <si>
    <t>昌邑市渤潍控股有限公司</t>
  </si>
  <si>
    <t>昌邑市渤潍控股有限公司##001</t>
  </si>
  <si>
    <t>记账凭证</t>
  </si>
  <si>
    <t>记账凭证##1</t>
  </si>
  <si>
    <t>YHT-8195029-81953631597849379968</t>
  </si>
  <si>
    <t>ying34</t>
  </si>
  <si>
    <t>ying34##YHT-8195029-81953631597849379968</t>
  </si>
  <si>
    <t>人民币</t>
  </si>
  <si>
    <t>人民币##CNY</t>
  </si>
  <si>
    <t>基准汇率</t>
  </si>
  <si>
    <t>基准汇率##01</t>
  </si>
  <si>
    <t>KGM</t>
  </si>
  <si>
    <t>千克</t>
  </si>
  <si>
    <t>千克##KGM</t>
  </si>
  <si>
    <t>system_0003</t>
  </si>
  <si>
    <t>现金返利</t>
  </si>
  <si>
    <t>现金返利##system_0003</t>
  </si>
  <si>
    <t>昌邑市昌盛城市建设投资有限公司##001001</t>
  </si>
  <si>
    <t>转账凭证</t>
  </si>
  <si>
    <t>转账凭证##2</t>
  </si>
  <si>
    <t>YHT-8193067-81926701597849348194</t>
  </si>
  <si>
    <t>ying5</t>
  </si>
  <si>
    <t>ying5##YHT-8193067-81926701597849348194</t>
  </si>
  <si>
    <t>02</t>
  </si>
  <si>
    <t>用户自定义汇率</t>
  </si>
  <si>
    <t>用户自定义汇率##02</t>
  </si>
  <si>
    <t>GRM</t>
  </si>
  <si>
    <t>克</t>
  </si>
  <si>
    <t>克##GRM</t>
  </si>
  <si>
    <t>system_0004</t>
  </si>
  <si>
    <t>票据结算</t>
  </si>
  <si>
    <t>票据结算##system_0004</t>
  </si>
  <si>
    <t>003</t>
  </si>
  <si>
    <t>昌邑市国有资产经营投资有限公司</t>
  </si>
  <si>
    <t>昌邑市国有资产经营投资有限公司##003</t>
  </si>
  <si>
    <t>昌邑市昌盛管网建设投资有限公司##001001001</t>
  </si>
  <si>
    <t>收款凭证</t>
  </si>
  <si>
    <t>收款凭证##3</t>
  </si>
  <si>
    <t>YHT-8505177-85045911598100367570</t>
  </si>
  <si>
    <t>ying41</t>
  </si>
  <si>
    <t>ying41##YHT-8505177-85045911598100367570</t>
  </si>
  <si>
    <t>TNE</t>
  </si>
  <si>
    <t>吨</t>
  </si>
  <si>
    <t>吨##TNE</t>
  </si>
  <si>
    <t>直连转账</t>
  </si>
  <si>
    <t>直连转账##1</t>
  </si>
  <si>
    <t>山东华邑发展有限责任公司##004</t>
  </si>
  <si>
    <t>001001002</t>
  </si>
  <si>
    <t>昌邑市城投建设工程有限公司##001001002</t>
  </si>
  <si>
    <t>付款凭证</t>
  </si>
  <si>
    <t>付款凭证##4</t>
  </si>
  <si>
    <t>YHT-8193156-81927591597849375686</t>
  </si>
  <si>
    <t>ying31</t>
  </si>
  <si>
    <t>ying31##YHT-8193156-81927591597849375686</t>
  </si>
  <si>
    <t>MTR</t>
  </si>
  <si>
    <t>米</t>
  </si>
  <si>
    <t>米##MTR</t>
  </si>
  <si>
    <t>system_0001</t>
  </si>
  <si>
    <t>银行转账</t>
  </si>
  <si>
    <t>银行转账##system_0001</t>
  </si>
  <si>
    <t>昌邑市城市建设发展投资集团有限公司##002</t>
  </si>
  <si>
    <t>昌邑市惠合水务有限公司##001001003</t>
  </si>
  <si>
    <t>YHT-5003247-50030261597849406160</t>
  </si>
  <si>
    <t>ying52</t>
  </si>
  <si>
    <t>ying52##YHT-5003247-50030261597849406160</t>
  </si>
  <si>
    <t>DMT</t>
  </si>
  <si>
    <t>分米</t>
  </si>
  <si>
    <t>分米##DMT</t>
  </si>
  <si>
    <t>system_0002</t>
  </si>
  <si>
    <t>现金收付款</t>
  </si>
  <si>
    <t>现金收付款##system_0002</t>
  </si>
  <si>
    <t>昌邑市惠合智能产业园投资有限公司##001001004</t>
  </si>
  <si>
    <t>YHT-5209705-52094841598100435486</t>
  </si>
  <si>
    <t>ying69</t>
  </si>
  <si>
    <t>ying69##YHT-5209705-52094841598100435486</t>
  </si>
  <si>
    <t>CMT</t>
  </si>
  <si>
    <t>厘米</t>
  </si>
  <si>
    <t>厘米##CMT</t>
  </si>
  <si>
    <t>system_0005</t>
  </si>
  <si>
    <t>支票结算</t>
  </si>
  <si>
    <t>支票结算##system_0005</t>
  </si>
  <si>
    <t>昌邑市城投生态环保有限公司##002003</t>
  </si>
  <si>
    <t>001001005</t>
  </si>
  <si>
    <t>昌邑滨海建设投资有限责任公司</t>
  </si>
  <si>
    <t>昌邑滨海建设投资有限责任公司##001001005</t>
  </si>
  <si>
    <t>YHT-2728467-27288571597849414293</t>
  </si>
  <si>
    <t>ying57</t>
  </si>
  <si>
    <t>ying57##YHT-2728467-27288571597849414293</t>
  </si>
  <si>
    <t>KMT</t>
  </si>
  <si>
    <t>千米</t>
  </si>
  <si>
    <t>千米##KMT</t>
  </si>
  <si>
    <t>system_0006</t>
  </si>
  <si>
    <t>退款转预收</t>
  </si>
  <si>
    <t>退款转预收##system_0006</t>
  </si>
  <si>
    <t>001001011</t>
  </si>
  <si>
    <t>昌邑市盛昌城乡发展有限公司##001001011</t>
  </si>
  <si>
    <t>昌邑市城美苗木有限公司##001001006</t>
  </si>
  <si>
    <t>YHT-1998620-19985151634540514932</t>
  </si>
  <si>
    <t xml:space="preserve">马兆民 </t>
  </si>
  <si>
    <t>马兆民 ##YHT-1998620-19985151634540514932</t>
  </si>
  <si>
    <t>MKT</t>
  </si>
  <si>
    <t>平方米</t>
  </si>
  <si>
    <t>平方米##MKT</t>
  </si>
  <si>
    <t>003003</t>
  </si>
  <si>
    <t>昌邑市城投农业科技有限公司##003003</t>
  </si>
  <si>
    <t>山东盛汇经贸有限公司##001001007</t>
  </si>
  <si>
    <t>YHT-5003243-50030221597849402805</t>
  </si>
  <si>
    <t>ying50</t>
  </si>
  <si>
    <t>ying50##YHT-5003243-50030221597849402805</t>
  </si>
  <si>
    <t>KMK</t>
  </si>
  <si>
    <t>平方千米</t>
  </si>
  <si>
    <t>平方千米##KMK</t>
  </si>
  <si>
    <t>003010</t>
  </si>
  <si>
    <t>昌邑市昌荣环保科技有限公司##003010</t>
  </si>
  <si>
    <t>001001008</t>
  </si>
  <si>
    <t>山东潍河文旅管理有限公司</t>
  </si>
  <si>
    <t>山东潍河文旅管理有限公司##001001008</t>
  </si>
  <si>
    <t>YHT-8193254-81928571597849397988</t>
  </si>
  <si>
    <t>ying47</t>
  </si>
  <si>
    <t>ying47##YHT-8193254-81928571597849397988</t>
  </si>
  <si>
    <t>MTQ</t>
  </si>
  <si>
    <t>立方米</t>
  </si>
  <si>
    <t>立方米##MTQ</t>
  </si>
  <si>
    <t>003013</t>
  </si>
  <si>
    <t>昌邑市文邑资产运营有限公司##003013</t>
  </si>
  <si>
    <t>001001009</t>
  </si>
  <si>
    <t>山东潍河生态旅游开发股份有限公司</t>
  </si>
  <si>
    <t>山东潍河生态旅游开发股份有限公司##001001009</t>
  </si>
  <si>
    <t>fiyzbaudituser</t>
  </si>
  <si>
    <t>审核机器人</t>
  </si>
  <si>
    <t>审核机器人##fiyzbaudituser</t>
  </si>
  <si>
    <t>LTR</t>
  </si>
  <si>
    <t>升</t>
  </si>
  <si>
    <t>升##LTR</t>
  </si>
  <si>
    <t>030005</t>
  </si>
  <si>
    <t>昌邑市华邑能源投资有限责任公司##030005</t>
  </si>
  <si>
    <t>001001010</t>
  </si>
  <si>
    <t>昌邑市盛汇水务有限公司##001001010</t>
  </si>
  <si>
    <t>YHT-8193133-81927361597849368915</t>
  </si>
  <si>
    <t>ying26</t>
  </si>
  <si>
    <t>ying26##YHT-8193133-81927361597849368915</t>
  </si>
  <si>
    <t>BAO</t>
  </si>
  <si>
    <t>包</t>
  </si>
  <si>
    <t>包##BAO</t>
  </si>
  <si>
    <t>003016</t>
  </si>
  <si>
    <t>昌邑市盛汇城乡发展有限公司##003016</t>
  </si>
  <si>
    <t>YHT-8196109-81955231597849390639</t>
  </si>
  <si>
    <t>ying42</t>
  </si>
  <si>
    <t>ying42##YHT-8196109-81955231597849390639</t>
  </si>
  <si>
    <t>PIC</t>
  </si>
  <si>
    <t>只</t>
  </si>
  <si>
    <t>只##PIC</t>
  </si>
  <si>
    <t>003019</t>
  </si>
  <si>
    <t>昌邑市昌宜投资有限公司##003019</t>
  </si>
  <si>
    <t>YHT-8193362-81929651597849441156</t>
  </si>
  <si>
    <t>ying75</t>
  </si>
  <si>
    <t>ying75##YHT-8193362-81929651597849441156</t>
  </si>
  <si>
    <t>TAO</t>
  </si>
  <si>
    <t>套</t>
  </si>
  <si>
    <t>套##TAO</t>
  </si>
  <si>
    <t>030009</t>
  </si>
  <si>
    <t>昌邑市盛汇能源有限公司</t>
  </si>
  <si>
    <t>昌邑市盛汇能源有限公司##030009</t>
  </si>
  <si>
    <t>昌邑市昌信农业综合开发有限公司##002001</t>
  </si>
  <si>
    <t>YHT-5003262-50030411597849412668</t>
  </si>
  <si>
    <t>ying56</t>
  </si>
  <si>
    <t>ying56##YHT-5003262-50030411597849412668</t>
  </si>
  <si>
    <t>ZHI</t>
  </si>
  <si>
    <t>支</t>
  </si>
  <si>
    <t>支##ZHI</t>
  </si>
  <si>
    <t>003018</t>
  </si>
  <si>
    <t>昌邑市盛汇生态环保有限公司##003018</t>
  </si>
  <si>
    <t>昌邑市融昌能源有限公司##002002</t>
  </si>
  <si>
    <t>YHT-1220954-12209931765780187269</t>
  </si>
  <si>
    <t>陆肖艳</t>
  </si>
  <si>
    <t>陆肖艳##YHT-1220954-12209931765780187269</t>
  </si>
  <si>
    <t>EA</t>
  </si>
  <si>
    <t>个</t>
  </si>
  <si>
    <t>个##EA</t>
  </si>
  <si>
    <t>030008</t>
  </si>
  <si>
    <t>昌邑市华邑环境产业有限责任公司</t>
  </si>
  <si>
    <t>昌邑市华邑环境产业有限责任公司##030008</t>
  </si>
  <si>
    <t>YHT-8505096-85045101598100297902</t>
  </si>
  <si>
    <t>ying10</t>
  </si>
  <si>
    <t>ying10##YHT-8505096-85045101598100297902</t>
  </si>
  <si>
    <t>BOX</t>
  </si>
  <si>
    <t>箱</t>
  </si>
  <si>
    <t>箱##BOX</t>
  </si>
  <si>
    <t>003017</t>
  </si>
  <si>
    <t>昌邑市盛汇农业科技有限公司##003017</t>
  </si>
  <si>
    <t>002003001</t>
  </si>
  <si>
    <t>昌邑市浩龙新能源科技有限公司##002003001</t>
  </si>
  <si>
    <t>YHT-258946-2595071761183929232</t>
  </si>
  <si>
    <t>王志超</t>
  </si>
  <si>
    <t>王志超##YHT-258946-2595071761183929232</t>
  </si>
  <si>
    <t>BA</t>
  </si>
  <si>
    <t>把</t>
  </si>
  <si>
    <t>把##BA</t>
  </si>
  <si>
    <t>030004</t>
  </si>
  <si>
    <t>昌邑市盛壤土地整理服务有限公司##030004</t>
  </si>
  <si>
    <t>002004</t>
  </si>
  <si>
    <t>潍坊氢能产业技术研究院</t>
  </si>
  <si>
    <t>潍坊氢能产业技术研究院##002004</t>
  </si>
  <si>
    <t>YHT-8195046-81953801597849382819</t>
  </si>
  <si>
    <t>ying36</t>
  </si>
  <si>
    <t>ying36##YHT-8195046-81953801597849382819</t>
  </si>
  <si>
    <t>TIAO</t>
  </si>
  <si>
    <t>条</t>
  </si>
  <si>
    <t>条##TIAO</t>
  </si>
  <si>
    <t>030007</t>
  </si>
  <si>
    <t>昌邑市华邑城乡建设发展有限责任公司##030007</t>
  </si>
  <si>
    <t>002005</t>
  </si>
  <si>
    <t>昌邑市惠昌技术研究有限公司</t>
  </si>
  <si>
    <t>昌邑市惠昌技术研究有限公司##002005</t>
  </si>
  <si>
    <t>YHT-8196119-81955331597849393538</t>
  </si>
  <si>
    <t>ying44</t>
  </si>
  <si>
    <t>ying44##YHT-8196119-81955331597849393538</t>
  </si>
  <si>
    <t>TAI</t>
  </si>
  <si>
    <t>台</t>
  </si>
  <si>
    <t>台##TAI</t>
  </si>
  <si>
    <t>003011</t>
  </si>
  <si>
    <t>昌昌市兴邑农业科技有限公司</t>
  </si>
  <si>
    <t>昌昌市兴邑农业科技有限公司##003011</t>
  </si>
  <si>
    <t>002005001</t>
  </si>
  <si>
    <t>昌邑市惠昌农业产业技术研究院</t>
  </si>
  <si>
    <t>昌邑市惠昌农业产业技术研究院##002005001</t>
  </si>
  <si>
    <t>YHT-8194919-81952531597849346920</t>
  </si>
  <si>
    <t>ying4</t>
  </si>
  <si>
    <t>ying4##YHT-8194919-81952531597849346920</t>
  </si>
  <si>
    <t>HE</t>
  </si>
  <si>
    <t>盒</t>
  </si>
  <si>
    <t>盒##HE</t>
  </si>
  <si>
    <t>003012</t>
  </si>
  <si>
    <t>昌邑市昌荣城乡建设有限公司##003012</t>
  </si>
  <si>
    <t>昌邑市鑫昌城乡建设有限公司##002006</t>
  </si>
  <si>
    <t>YHT-5003187-50029661597849372991</t>
  </si>
  <si>
    <t>ying29</t>
  </si>
  <si>
    <t>ying29##YHT-5003187-50029661597849372991</t>
  </si>
  <si>
    <t>LIANG</t>
  </si>
  <si>
    <t>辆</t>
  </si>
  <si>
    <t>辆##LIANG</t>
  </si>
  <si>
    <t>030006</t>
  </si>
  <si>
    <t>昌邑市昌荣农业科技有限责任公司##030006</t>
  </si>
  <si>
    <t>002007</t>
  </si>
  <si>
    <t>昌邑市海创广告传媒有限公司</t>
  </si>
  <si>
    <t>昌邑市海创广告传媒有限公司##002007</t>
  </si>
  <si>
    <t>YHT-590122-5897721687678691413</t>
  </si>
  <si>
    <t>任伟新##YHT-590122-5897721687678691413</t>
  </si>
  <si>
    <t>KE</t>
  </si>
  <si>
    <t>颗</t>
  </si>
  <si>
    <t>颗##KE</t>
  </si>
  <si>
    <t>003009</t>
  </si>
  <si>
    <t>昌邑市昌盛水务发展有限责任公司##003009</t>
  </si>
  <si>
    <t>昌邑市城投股权投资管理有限公司##002008</t>
  </si>
  <si>
    <t>fiyzbsettleuser</t>
  </si>
  <si>
    <t>月结机器人</t>
  </si>
  <si>
    <t>月结机器人##fiyzbsettleuser</t>
  </si>
  <si>
    <t>SEC</t>
  </si>
  <si>
    <t>秒</t>
  </si>
  <si>
    <t>秒##SEC</t>
  </si>
  <si>
    <t>昌邑市城投环保科技有限公司##002012</t>
  </si>
  <si>
    <t>002008001</t>
  </si>
  <si>
    <t>山东玉柴机器有限公司</t>
  </si>
  <si>
    <t>山东玉柴机器有限公司##002008001</t>
  </si>
  <si>
    <t>YHT-8196123-81955371597849394969</t>
  </si>
  <si>
    <t>ying45</t>
  </si>
  <si>
    <t>ying45##YHT-8196123-81955371597849394969</t>
  </si>
  <si>
    <t>MIN</t>
  </si>
  <si>
    <t>分</t>
  </si>
  <si>
    <t>分##MIN</t>
  </si>
  <si>
    <t>002008002</t>
  </si>
  <si>
    <t>山东玉柴控股发展有限公司</t>
  </si>
  <si>
    <t>山东玉柴控股发展有限公司##002008002</t>
  </si>
  <si>
    <t>YHT-8195058-81953921597849385717</t>
  </si>
  <si>
    <t>ying38</t>
  </si>
  <si>
    <t>ying38##YHT-8195058-81953921597849385717</t>
  </si>
  <si>
    <t>HUR</t>
  </si>
  <si>
    <t>小时</t>
  </si>
  <si>
    <t>小时##HUR</t>
  </si>
  <si>
    <t>昌邑市城投混凝土有限公司##003001</t>
  </si>
  <si>
    <t>昌邑市城投水务工程有限公司##002009</t>
  </si>
  <si>
    <t>fiyzbtallyuser</t>
  </si>
  <si>
    <t>记账机器人</t>
  </si>
  <si>
    <t>记账机器人##fiyzbtallyuser</t>
  </si>
  <si>
    <t>DAY</t>
  </si>
  <si>
    <t>天</t>
  </si>
  <si>
    <t>天##DAY</t>
  </si>
  <si>
    <t>003002</t>
  </si>
  <si>
    <t>昌邑市城投文化旅游有限公司##003002</t>
  </si>
  <si>
    <t>昌邑市城投城乡发展投资有限公司##002010</t>
  </si>
  <si>
    <t>YHT-113130-1130501759025893845</t>
  </si>
  <si>
    <t>张津愷</t>
  </si>
  <si>
    <t>张津愷##YHT-113130-1130501759025893845</t>
  </si>
  <si>
    <t>DE</t>
  </si>
  <si>
    <t>度</t>
  </si>
  <si>
    <t>度##DE</t>
  </si>
  <si>
    <t>002011</t>
  </si>
  <si>
    <t>昌邑市城投生态环境产业发展有限公司##002011</t>
  </si>
  <si>
    <t>YHT-903293-9034801776333533727</t>
  </si>
  <si>
    <t>王嘉怡</t>
  </si>
  <si>
    <t>王嘉怡##YHT-903293-9034801776333533727</t>
  </si>
  <si>
    <t>V</t>
  </si>
  <si>
    <t>伏特</t>
  </si>
  <si>
    <t>伏特##V</t>
  </si>
  <si>
    <t>YHT-8502930-85025331598100295948</t>
  </si>
  <si>
    <t>ying9</t>
  </si>
  <si>
    <t>ying9##YHT-8502930-85025331598100295948</t>
  </si>
  <si>
    <t>OU</t>
  </si>
  <si>
    <t>欧姆</t>
  </si>
  <si>
    <t>欧姆##OU</t>
  </si>
  <si>
    <t>昌邑市城市建设发展投资集团有限公司工会委员会##002019</t>
  </si>
  <si>
    <t>002013</t>
  </si>
  <si>
    <t>昌邑市华邑建设投资有限公司##002013</t>
  </si>
  <si>
    <t>YHT-2728443-27288331597849384355</t>
  </si>
  <si>
    <t>ying37</t>
  </si>
  <si>
    <t>ying37##YHT-2728443-27288331597849384355</t>
  </si>
  <si>
    <t>KPA</t>
  </si>
  <si>
    <t>千帕</t>
  </si>
  <si>
    <t>千帕##KPA</t>
  </si>
  <si>
    <t>昌邑市昌辉城乡发展有限公司##002014</t>
  </si>
  <si>
    <t>YHT-584237-5850521765327783008</t>
  </si>
  <si>
    <t>张清涛</t>
  </si>
  <si>
    <t>张清涛##YHT-584237-5850521765327783008</t>
  </si>
  <si>
    <t>HB</t>
  </si>
  <si>
    <t>元</t>
  </si>
  <si>
    <t>元##HB</t>
  </si>
  <si>
    <t>002015</t>
  </si>
  <si>
    <t>山东昌盛供应链有限公司</t>
  </si>
  <si>
    <t>山东昌盛供应链有限公司##002015</t>
  </si>
  <si>
    <t>YHT-2728475-27288651597849419226</t>
  </si>
  <si>
    <t>ying60</t>
  </si>
  <si>
    <t>ying60##YHT-2728475-27288651597849419226</t>
  </si>
  <si>
    <t>D</t>
  </si>
  <si>
    <t>袋</t>
  </si>
  <si>
    <t>袋##D</t>
  </si>
  <si>
    <t>002018</t>
  </si>
  <si>
    <t>昌邑洺洋污水处理有限公司</t>
  </si>
  <si>
    <t>昌邑洺洋污水处理有限公司##002018</t>
  </si>
  <si>
    <t>YHT-8196086-81955001597849381290</t>
  </si>
  <si>
    <t>ying35</t>
  </si>
  <si>
    <t>ying35##YHT-8196086-81955001597849381290</t>
  </si>
  <si>
    <t>KW·h</t>
  </si>
  <si>
    <t>千瓦时</t>
  </si>
  <si>
    <t>千瓦时##KW·h</t>
  </si>
  <si>
    <t>YHT-1224354-12245911763533590905</t>
  </si>
  <si>
    <t>王甜甜</t>
  </si>
  <si>
    <t>王甜甜##YHT-1224354-12245911763533590905</t>
  </si>
  <si>
    <t>pcs</t>
  </si>
  <si>
    <t>pcs##001</t>
  </si>
  <si>
    <t>002020</t>
  </si>
  <si>
    <t>昌邑市颐合康养服务有限公司</t>
  </si>
  <si>
    <t>昌邑市颐合康养服务有限公司##002020</t>
  </si>
  <si>
    <t>YHT-8193213-81928161597849388579</t>
  </si>
  <si>
    <t>ying40</t>
  </si>
  <si>
    <t>ying40##YHT-8193213-81928161597849388579</t>
  </si>
  <si>
    <t>昌邑市城投资本投资有限公司##002021</t>
  </si>
  <si>
    <t>YHT-8195011-81953451597849374312</t>
  </si>
  <si>
    <t>ying30</t>
  </si>
  <si>
    <t>ying30##YHT-8195011-81953451597849374312</t>
  </si>
  <si>
    <t>002022</t>
  </si>
  <si>
    <t>昌邑泓澄水业有限公司##002022</t>
  </si>
  <si>
    <t>YHT-5003309-50030881597849435070</t>
  </si>
  <si>
    <t>ying71</t>
  </si>
  <si>
    <t>ying71##YHT-5003309-50030881597849435070</t>
  </si>
  <si>
    <t>YHT-5003319-50030981597849438053</t>
  </si>
  <si>
    <t>ying73</t>
  </si>
  <si>
    <t>ying73##YHT-5003319-50030981597849438053</t>
  </si>
  <si>
    <t>YHT-8194911-81952451597849344300</t>
  </si>
  <si>
    <t>ying2</t>
  </si>
  <si>
    <t>ying2##YHT-8194911-81952451597849344300</t>
  </si>
  <si>
    <t>YHT-8195212-81955461597849426826</t>
  </si>
  <si>
    <t>ying65</t>
  </si>
  <si>
    <t>ying65##YHT-8195212-81955461597849426826</t>
  </si>
  <si>
    <t>YHT-8195183-81955171597849420761</t>
  </si>
  <si>
    <t>ying61</t>
  </si>
  <si>
    <t>ying61##YHT-8195183-81955171597849420761</t>
  </si>
  <si>
    <t>YHT-8194933-81952671597849349436</t>
  </si>
  <si>
    <t>ying6</t>
  </si>
  <si>
    <t>ying6##YHT-8194933-81952671597849349436</t>
  </si>
  <si>
    <t>YHT-8195149-81954831597849409472</t>
  </si>
  <si>
    <t>ying54</t>
  </si>
  <si>
    <t>ying54##YHT-8195149-81954831597849409472</t>
  </si>
  <si>
    <t>昌邑市兴邑农业科技有限公司##003011</t>
  </si>
  <si>
    <t>YHT-5003327-50031061597849439604</t>
  </si>
  <si>
    <t>ying74</t>
  </si>
  <si>
    <t>ying74##YHT-5003327-50031061597849439604</t>
  </si>
  <si>
    <t>YHT-5003291-50030701597849428234</t>
  </si>
  <si>
    <t>ying66</t>
  </si>
  <si>
    <t>ying66##YHT-5003291-50030701597849428234</t>
  </si>
  <si>
    <t>YHT-8195988-81954021597849350738</t>
  </si>
  <si>
    <t>ying7</t>
  </si>
  <si>
    <t>ying7##YHT-8195988-81954021597849350738</t>
  </si>
  <si>
    <t>YHT-8193085-81926881597849352142</t>
  </si>
  <si>
    <t>ying8</t>
  </si>
  <si>
    <t>ying8##YHT-8193085-81926881597849352142</t>
  </si>
  <si>
    <t>YHT-576418-5771641678433229932</t>
  </si>
  <si>
    <t>王晓光</t>
  </si>
  <si>
    <t>王晓光##YHT-576418-5771641678433229932</t>
  </si>
  <si>
    <t>YHT-1465490-14658291777281728547</t>
  </si>
  <si>
    <t>滕丽荣</t>
  </si>
  <si>
    <t>滕丽荣##YHT-1465490-14658291777281728547</t>
  </si>
  <si>
    <t>YHT-1727427-17275791679552902582</t>
  </si>
  <si>
    <t>耿文静</t>
  </si>
  <si>
    <t>耿文静##YHT-1727427-17275791679552902582</t>
  </si>
  <si>
    <t>003020</t>
  </si>
  <si>
    <t>昌邑市昌宜城乡建设有限公司##003020</t>
  </si>
  <si>
    <t>YHT-8196228-81956421597849429687</t>
  </si>
  <si>
    <t>ying67</t>
  </si>
  <si>
    <t>ying67##YHT-8196228-81956421597849429687</t>
  </si>
  <si>
    <t>YHT-5003270-50030491597849417610</t>
  </si>
  <si>
    <t>ying59</t>
  </si>
  <si>
    <t>ying59##YHT-5003270-50030491597849417610</t>
  </si>
  <si>
    <t>YHT-8195025-81953591597849378545</t>
  </si>
  <si>
    <t>ying33</t>
  </si>
  <si>
    <t>ying33##YHT-8195025-81953591597849378545</t>
  </si>
  <si>
    <t>山东通诚机器有限公司##002008001</t>
  </si>
  <si>
    <t>YHT-232484-2318161762754402261</t>
  </si>
  <si>
    <t>刘永清</t>
  </si>
  <si>
    <t>刘永清##YHT-232484-2318161762754402261</t>
  </si>
  <si>
    <t>山东通诚投资发展有限公司##002008002</t>
  </si>
  <si>
    <t>YHT-1745442-17447441586330386651</t>
  </si>
  <si>
    <t>张晗##YHT-1745442-17447441586330386651</t>
  </si>
  <si>
    <t>YHT-927228-9269691768198216677</t>
  </si>
  <si>
    <t>API</t>
  </si>
  <si>
    <t>API##YHT-927228-9269691768198216677</t>
  </si>
  <si>
    <t>集团</t>
  </si>
  <si>
    <t>集团##0001</t>
  </si>
  <si>
    <t>YHT-8196053-81954671597849370282</t>
  </si>
  <si>
    <t>ying27</t>
  </si>
  <si>
    <t>ying27##YHT-8196053-81954671597849370282</t>
  </si>
  <si>
    <t>YHT-8195108-81954421597849401200</t>
  </si>
  <si>
    <t>ying49</t>
  </si>
  <si>
    <t>ying49##YHT-8195108-81954421597849401200</t>
  </si>
  <si>
    <t>YHT-2728471-27288611597849416028</t>
  </si>
  <si>
    <t>ying58</t>
  </si>
  <si>
    <t>ying58##YHT-2728471-27288611597849416028</t>
  </si>
  <si>
    <t>YHT-5003258-50030371597849411143</t>
  </si>
  <si>
    <t>ying55</t>
  </si>
  <si>
    <t>ying55##YHT-5003258-50030371597849411143</t>
  </si>
  <si>
    <t>YHT-8196145-81955591597849404516</t>
  </si>
  <si>
    <t>ying51</t>
  </si>
  <si>
    <t>ying51##YHT-8196145-81955591597849404516</t>
  </si>
  <si>
    <t>YHT-8196055-81954691597849371665</t>
  </si>
  <si>
    <t>ying28</t>
  </si>
  <si>
    <t>ying28##YHT-8196055-81954691597849371665</t>
  </si>
  <si>
    <t>YHT-392249-3931281758073266690</t>
  </si>
  <si>
    <t>张勇</t>
  </si>
  <si>
    <t>张勇##YHT-392249-3931281758073266690</t>
  </si>
  <si>
    <t>YHT-8196234-81956481597849431343</t>
  </si>
  <si>
    <t>ying68</t>
  </si>
  <si>
    <t>ying68##YHT-8196234-81956481597849431343</t>
  </si>
  <si>
    <t>YHT-680405-6803301763087118641</t>
  </si>
  <si>
    <t>于洋洋</t>
  </si>
  <si>
    <t>于洋洋##YHT-680405-6803301763087118641</t>
  </si>
  <si>
    <t>YHT-8196035-81954491597849364759</t>
  </si>
  <si>
    <t>ying23</t>
  </si>
  <si>
    <t>ying23##YHT-8196035-81954491597849364759</t>
  </si>
  <si>
    <t>YHT-902445-9019441776333508074</t>
  </si>
  <si>
    <t>谭雅心##YHT-902445-9019441776333508074</t>
  </si>
  <si>
    <t>YHT-787119-7876971686726405472</t>
  </si>
  <si>
    <t>于凡凡</t>
  </si>
  <si>
    <t>于凡凡##YHT-787119-7876971686726405472</t>
  </si>
  <si>
    <t>YHT-8196151-81955651597849407756</t>
  </si>
  <si>
    <t>ying53</t>
  </si>
  <si>
    <t>ying53##YHT-8196151-81955651597849407756</t>
  </si>
  <si>
    <t>YHT-8195017-81953511597849377148</t>
  </si>
  <si>
    <t>ying32</t>
  </si>
  <si>
    <t>ying32##YHT-8195017-81953511597849377148</t>
  </si>
  <si>
    <t>YHT-209006-2087841664238228267</t>
  </si>
  <si>
    <t>赵甜星##YHT-209006-2087841664238228267</t>
  </si>
  <si>
    <t>YHT-8196041-81954551597849366320</t>
  </si>
  <si>
    <t>ying24</t>
  </si>
  <si>
    <t>ying24##YHT-8196041-81954551597849366320</t>
  </si>
  <si>
    <t>YHT-8196023-81954371597849363270</t>
  </si>
  <si>
    <t>ying22</t>
  </si>
  <si>
    <t>ying22##YHT-8196023-81954371597849363270</t>
  </si>
  <si>
    <t>YHT-8195072-81954061597849392087</t>
  </si>
  <si>
    <t>ying43</t>
  </si>
  <si>
    <t>ying43##YHT-8195072-81954061597849392087</t>
  </si>
  <si>
    <t>YHT-1033431-10329321776646161495</t>
  </si>
  <si>
    <t>王业明</t>
  </si>
  <si>
    <t>王业明##YHT-1033431-10329321776646161495</t>
  </si>
  <si>
    <t>YHT-8193316-81929191597849422348</t>
  </si>
  <si>
    <t>ying62</t>
  </si>
  <si>
    <t>ying62##YHT-8193316-81929191597849422348</t>
  </si>
  <si>
    <t>YHT-389677-3896691750228928604</t>
  </si>
  <si>
    <t>王晓娜</t>
  </si>
  <si>
    <t>王晓娜##YHT-389677-3896691750228928604</t>
  </si>
  <si>
    <t>YHT-5003225-50030041597849396502</t>
  </si>
  <si>
    <t>ying46</t>
  </si>
  <si>
    <t>ying46##YHT-5003225-50030041597849396502</t>
  </si>
  <si>
    <t>YHT-1475822-14751541777281750576</t>
  </si>
  <si>
    <t>王琪</t>
  </si>
  <si>
    <t>王琪##YHT-1475822-14751541777281750576</t>
  </si>
  <si>
    <t>YHT-165607-1654141618297237625</t>
  </si>
  <si>
    <t>姚玮</t>
  </si>
  <si>
    <t>姚玮##YHT-165607-1654141618297237625</t>
  </si>
  <si>
    <t>YHT-8195101-81954351597849399605</t>
  </si>
  <si>
    <t>ying48</t>
  </si>
  <si>
    <t>ying48##YHT-8195101-81954351597849399605</t>
  </si>
  <si>
    <t>YHT-8193352-81929551597849436565</t>
  </si>
  <si>
    <t>ying72</t>
  </si>
  <si>
    <t>ying72##YHT-8193352-81929551597849436565</t>
  </si>
  <si>
    <t>HRC18653173872</t>
  </si>
  <si>
    <t>张永波</t>
  </si>
  <si>
    <t>张永波##HRC18653173872</t>
  </si>
  <si>
    <t>YHT-8195202-81955361597849425280</t>
  </si>
  <si>
    <t>ying64</t>
  </si>
  <si>
    <t>ying64##YHT-8195202-81955361597849425280</t>
  </si>
  <si>
    <t>YHT-8195230-81955641597849433417</t>
  </si>
  <si>
    <t>ying70</t>
  </si>
  <si>
    <t>ying70##YHT-8195230-81955641597849433417</t>
  </si>
  <si>
    <t>YHT-5003206-50029851597849387229</t>
  </si>
  <si>
    <t>ying39</t>
  </si>
  <si>
    <t>ying39##YHT-5003206-50029851597849387229</t>
  </si>
  <si>
    <t>YHT-5003141-50029201597849345578</t>
  </si>
  <si>
    <t>ying3</t>
  </si>
  <si>
    <t>ying3##YHT-5003141-50029201597849345578</t>
  </si>
  <si>
    <t>fiyzbmakeruser</t>
  </si>
  <si>
    <t>财务机器人</t>
  </si>
  <si>
    <t>财务机器人##fiyzbmakeruser</t>
  </si>
  <si>
    <t>YHT-8196205-81956191597849423765</t>
  </si>
  <si>
    <t>ying63</t>
  </si>
  <si>
    <t>ying63##YHT-8196205-81956191597849423765</t>
  </si>
  <si>
    <t>YHT-1745856-17451581586330540226</t>
  </si>
  <si>
    <t>张淑静##YHT-1745856-17451581586330540226</t>
  </si>
  <si>
    <t>YHT-8196047-81954611597849367752</t>
  </si>
  <si>
    <t>ying25</t>
  </si>
  <si>
    <t>ying25##YHT-8196047-81954611597849367752</t>
  </si>
  <si>
    <t>YHT-8502933-85025361598100299733</t>
  </si>
  <si>
    <t>ying11</t>
  </si>
  <si>
    <t>ying11##YHT-8502933-85025361598100299733</t>
  </si>
  <si>
    <t>科目层级</t>
  </si>
  <si>
    <t>启用状态</t>
  </si>
  <si>
    <t>会计要素</t>
  </si>
  <si>
    <t>余额方向</t>
  </si>
  <si>
    <t>辅助核算</t>
  </si>
  <si>
    <t>已启用</t>
  </si>
  <si>
    <t>1001</t>
  </si>
  <si>
    <t>库存现金</t>
  </si>
  <si>
    <t>资产</t>
  </si>
  <si>
    <t>借</t>
  </si>
  <si>
    <t>银行账户*</t>
  </si>
  <si>
    <t>1012</t>
  </si>
  <si>
    <t>其他货币资金</t>
  </si>
  <si>
    <t>应收票据</t>
  </si>
  <si>
    <t>112101</t>
  </si>
  <si>
    <t>应收票据_银行承兑</t>
  </si>
  <si>
    <t>112102</t>
  </si>
  <si>
    <t>应收票据_商业承兑</t>
  </si>
  <si>
    <t>客户*</t>
  </si>
  <si>
    <t>应收账款</t>
  </si>
  <si>
    <t>项目*|供应商*</t>
  </si>
  <si>
    <t>1221</t>
  </si>
  <si>
    <t>其他应收款</t>
  </si>
  <si>
    <t>122104</t>
  </si>
  <si>
    <t>其他应收款_员工往来</t>
  </si>
  <si>
    <t>员工*</t>
  </si>
  <si>
    <t>供应商*</t>
  </si>
  <si>
    <t>1231</t>
  </si>
  <si>
    <t>坏账准备</t>
  </si>
  <si>
    <t>贷</t>
  </si>
  <si>
    <t>1403</t>
  </si>
  <si>
    <t>原材料</t>
  </si>
  <si>
    <t>物料*</t>
  </si>
  <si>
    <t>1405</t>
  </si>
  <si>
    <t>库存商品</t>
  </si>
  <si>
    <t>140501</t>
  </si>
  <si>
    <t>库存商品_外购商品</t>
  </si>
  <si>
    <t>140502</t>
  </si>
  <si>
    <t>库存商品_自产产品</t>
  </si>
  <si>
    <t>140503</t>
  </si>
  <si>
    <t>库存商品_商品房</t>
  </si>
  <si>
    <t>140504</t>
  </si>
  <si>
    <t>库存商品_土地</t>
  </si>
  <si>
    <t>项目*</t>
  </si>
  <si>
    <t>1406</t>
  </si>
  <si>
    <t>发出商品</t>
  </si>
  <si>
    <t>1407</t>
  </si>
  <si>
    <t>低值易耗品</t>
  </si>
  <si>
    <t>1465</t>
  </si>
  <si>
    <t>消耗性生物资产</t>
  </si>
  <si>
    <t>1511</t>
  </si>
  <si>
    <t>长期股权投资</t>
  </si>
  <si>
    <t>151102</t>
  </si>
  <si>
    <t>长期股权投资_损益调整</t>
  </si>
  <si>
    <t>1512</t>
  </si>
  <si>
    <t>长期股权投资减值准备</t>
  </si>
  <si>
    <t>1521</t>
  </si>
  <si>
    <t>投资性房地产</t>
  </si>
  <si>
    <t>1531</t>
  </si>
  <si>
    <t>长期应收款</t>
  </si>
  <si>
    <t>1601</t>
  </si>
  <si>
    <t>固定资产</t>
  </si>
  <si>
    <t>1602</t>
  </si>
  <si>
    <t>累计折旧</t>
  </si>
  <si>
    <t>1603</t>
  </si>
  <si>
    <t>固定资产减值准备</t>
  </si>
  <si>
    <t>1604</t>
  </si>
  <si>
    <t>在建工程</t>
  </si>
  <si>
    <t>160401</t>
  </si>
  <si>
    <t>在建工程_工程款</t>
  </si>
  <si>
    <t>160402</t>
  </si>
  <si>
    <t>在建工程_设计费</t>
  </si>
  <si>
    <t>160403</t>
  </si>
  <si>
    <t>在建工程_监理费</t>
  </si>
  <si>
    <t>160404</t>
  </si>
  <si>
    <t>在建工程_水电费</t>
  </si>
  <si>
    <t>160405</t>
  </si>
  <si>
    <t>在建工程_土地</t>
  </si>
  <si>
    <t>160406</t>
  </si>
  <si>
    <t>在建工程_建设期利息</t>
  </si>
  <si>
    <t>160407</t>
  </si>
  <si>
    <t>在建工程_测绘费</t>
  </si>
  <si>
    <t>160408</t>
  </si>
  <si>
    <t>在建工程_设备款</t>
  </si>
  <si>
    <t>160409</t>
  </si>
  <si>
    <t>在建工程_土地租赁费</t>
  </si>
  <si>
    <t>160410</t>
  </si>
  <si>
    <t>在建工程_评估费</t>
  </si>
  <si>
    <t>160411</t>
  </si>
  <si>
    <t>在建工程_租赁费</t>
  </si>
  <si>
    <t>160412</t>
  </si>
  <si>
    <t>在建工程_临时道路</t>
  </si>
  <si>
    <t>160413</t>
  </si>
  <si>
    <t>在建工程_补偿款</t>
  </si>
  <si>
    <t>160414</t>
  </si>
  <si>
    <t>在建工程_文明施工费</t>
  </si>
  <si>
    <t>160415</t>
  </si>
  <si>
    <t>在建工程_城市基础设施配套费</t>
  </si>
  <si>
    <t>160416</t>
  </si>
  <si>
    <t>在建工程_箱变</t>
  </si>
  <si>
    <t>160417</t>
  </si>
  <si>
    <t>在建工程_其他费用</t>
  </si>
  <si>
    <t>160418</t>
  </si>
  <si>
    <t>在建工程_咨询费</t>
  </si>
  <si>
    <t>160419</t>
  </si>
  <si>
    <t>在建工程_村民临时安置费</t>
  </si>
  <si>
    <t>160420</t>
  </si>
  <si>
    <t>在建工程_户外广告施工费</t>
  </si>
  <si>
    <t>160421</t>
  </si>
  <si>
    <t>在建工程_其他工程款</t>
  </si>
  <si>
    <t>160422</t>
  </si>
  <si>
    <t>在建工程_用电工程施工</t>
  </si>
  <si>
    <t>160423</t>
  </si>
  <si>
    <t>在建工程_检测费</t>
  </si>
  <si>
    <t>160424</t>
  </si>
  <si>
    <t>在建工程_招标代理费</t>
  </si>
  <si>
    <t>160425</t>
  </si>
  <si>
    <t>在建工程_勘察费</t>
  </si>
  <si>
    <t>160426</t>
  </si>
  <si>
    <t>在建工程_人防费</t>
  </si>
  <si>
    <t>160427</t>
  </si>
  <si>
    <t>在建工程_职工福利费</t>
  </si>
  <si>
    <t>160428</t>
  </si>
  <si>
    <t>在建工程_服务费</t>
  </si>
  <si>
    <t>160429</t>
  </si>
  <si>
    <t>在建工程_民事补偿</t>
  </si>
  <si>
    <t>160430</t>
  </si>
  <si>
    <t>在建工程_信息化智慧系统</t>
  </si>
  <si>
    <t>160431</t>
  </si>
  <si>
    <t>在建工程_供暖费</t>
  </si>
  <si>
    <t>160432</t>
  </si>
  <si>
    <t>在建工程_电缆铺设</t>
  </si>
  <si>
    <t>160433</t>
  </si>
  <si>
    <t>在建工程_污泥处置费</t>
  </si>
  <si>
    <t>160434</t>
  </si>
  <si>
    <t>在建工程_安装费</t>
  </si>
  <si>
    <t>160435</t>
  </si>
  <si>
    <t>在建工程_审计费</t>
  </si>
  <si>
    <t>160436</t>
  </si>
  <si>
    <t>在建工程_勘测费</t>
  </si>
  <si>
    <t>160437</t>
  </si>
  <si>
    <t>在建工程_报告编制费</t>
  </si>
  <si>
    <t>160438</t>
  </si>
  <si>
    <t>在建工程_工程造价咨询预算款</t>
  </si>
  <si>
    <t>160439</t>
  </si>
  <si>
    <t>在建工程_间接费用</t>
  </si>
  <si>
    <t>160440</t>
  </si>
  <si>
    <t>在建工程_利息资本化</t>
  </si>
  <si>
    <t>160441</t>
  </si>
  <si>
    <t>在建工程_厂房</t>
  </si>
  <si>
    <t>160442</t>
  </si>
  <si>
    <t>在建工程_倒班楼</t>
  </si>
  <si>
    <t>160443</t>
  </si>
  <si>
    <t>在建工程_辅楼办公楼</t>
  </si>
  <si>
    <t>160444</t>
  </si>
  <si>
    <t>在建工程_配电室消防设备安装</t>
  </si>
  <si>
    <t>160445</t>
  </si>
  <si>
    <t>在建工程_其他在建工程</t>
  </si>
  <si>
    <t>160446</t>
  </si>
  <si>
    <t>在建工程_围挡</t>
  </si>
  <si>
    <t>160447</t>
  </si>
  <si>
    <t>在建工程_维修</t>
  </si>
  <si>
    <t>1605</t>
  </si>
  <si>
    <t>资产转入</t>
  </si>
  <si>
    <t>1606</t>
  </si>
  <si>
    <t>固定资产清理</t>
  </si>
  <si>
    <t>1607</t>
  </si>
  <si>
    <t>工程物资</t>
  </si>
  <si>
    <t>160701</t>
  </si>
  <si>
    <t>工程物资_专用材料</t>
  </si>
  <si>
    <t>1701</t>
  </si>
  <si>
    <t>无形资产</t>
  </si>
  <si>
    <t>170101</t>
  </si>
  <si>
    <t>无形资产_数字资产</t>
  </si>
  <si>
    <t>170102</t>
  </si>
  <si>
    <t>无形资产_商标权</t>
  </si>
  <si>
    <t>170103</t>
  </si>
  <si>
    <t>无形资产_租赁权</t>
  </si>
  <si>
    <t>170104</t>
  </si>
  <si>
    <t>无形资产_土地</t>
  </si>
  <si>
    <t>1702</t>
  </si>
  <si>
    <t>累计摊销</t>
  </si>
  <si>
    <t>1703</t>
  </si>
  <si>
    <t>无形资产减值准备</t>
  </si>
  <si>
    <t>1801</t>
  </si>
  <si>
    <t>长期待摊费用</t>
  </si>
  <si>
    <t>1811</t>
  </si>
  <si>
    <t>递延所得税资产</t>
  </si>
  <si>
    <t>1901</t>
  </si>
  <si>
    <t>待处理财产损溢</t>
  </si>
  <si>
    <t>1902</t>
  </si>
  <si>
    <t>其他流动资产</t>
  </si>
  <si>
    <t>190201</t>
  </si>
  <si>
    <t>其他流动资产_进项税额资产</t>
  </si>
  <si>
    <t>负债</t>
  </si>
  <si>
    <t>2201</t>
  </si>
  <si>
    <t>应付票据</t>
  </si>
  <si>
    <t>220102</t>
  </si>
  <si>
    <t>应付票据_银承票据</t>
  </si>
  <si>
    <t>应付账款</t>
  </si>
  <si>
    <t>220201</t>
  </si>
  <si>
    <t>应付账款_暂估应付款</t>
  </si>
  <si>
    <t>2211</t>
  </si>
  <si>
    <t>应付职工薪酬</t>
  </si>
  <si>
    <t>221102</t>
  </si>
  <si>
    <t>应付职工薪酬_职工福利</t>
  </si>
  <si>
    <t>221103</t>
  </si>
  <si>
    <t>应付职工薪酬_教育经费</t>
  </si>
  <si>
    <t>221105</t>
  </si>
  <si>
    <t>应付职工薪酬_社会保险</t>
  </si>
  <si>
    <t>221106</t>
  </si>
  <si>
    <t>应付职工薪酬_医疗保险</t>
  </si>
  <si>
    <t>221107</t>
  </si>
  <si>
    <t>应付职工薪酬_住房公积金</t>
  </si>
  <si>
    <t>2221</t>
  </si>
  <si>
    <t>应交税费</t>
  </si>
  <si>
    <t>222101</t>
  </si>
  <si>
    <t>应交税费_应交增值税</t>
  </si>
  <si>
    <t>22210102</t>
  </si>
  <si>
    <t>应交税费_应交增值税_已交税费</t>
  </si>
  <si>
    <t>22210103</t>
  </si>
  <si>
    <t>应交税费_应交增值税_减免税款</t>
  </si>
  <si>
    <t>22210105</t>
  </si>
  <si>
    <t>应交税费_应交增值税_转出未交增值税</t>
  </si>
  <si>
    <t>22210108</t>
  </si>
  <si>
    <t>应交税费_应交增值税_进项税额转出</t>
  </si>
  <si>
    <t>22210109</t>
  </si>
  <si>
    <t>应交税费_应交增值税_转出多交增值税</t>
  </si>
  <si>
    <t>222102</t>
  </si>
  <si>
    <t>应交税费_未交增值税</t>
  </si>
  <si>
    <t>222103</t>
  </si>
  <si>
    <t>应交税费_预交增值税</t>
  </si>
  <si>
    <t>222111</t>
  </si>
  <si>
    <t>应交税费_应交印花税</t>
  </si>
  <si>
    <t>222112</t>
  </si>
  <si>
    <t>应交税费_应交资源税</t>
  </si>
  <si>
    <t>222113</t>
  </si>
  <si>
    <t>应交税费_应交城市维护建设税</t>
  </si>
  <si>
    <t>222114</t>
  </si>
  <si>
    <t>应交税费_应交土地增值税</t>
  </si>
  <si>
    <t>222115</t>
  </si>
  <si>
    <t>应交税费_应交房产税</t>
  </si>
  <si>
    <t>222116</t>
  </si>
  <si>
    <t>应交税费_应交土地使用税</t>
  </si>
  <si>
    <t>222117</t>
  </si>
  <si>
    <t>应交税费_应交车船使用税</t>
  </si>
  <si>
    <t>222118</t>
  </si>
  <si>
    <t>应交税费_应交教育费附加</t>
  </si>
  <si>
    <t>222119</t>
  </si>
  <si>
    <t>应交税费_应交地方教育费附加</t>
  </si>
  <si>
    <t>222120</t>
  </si>
  <si>
    <t>应交税费_应交矿产资源补偿费</t>
  </si>
  <si>
    <t>222131</t>
  </si>
  <si>
    <t>应交税费_应交所得税</t>
  </si>
  <si>
    <t>222142</t>
  </si>
  <si>
    <t>应交税费_环境保护税</t>
  </si>
  <si>
    <t>222143</t>
  </si>
  <si>
    <t>应交税费_应交水利建设基金</t>
  </si>
  <si>
    <t>222144</t>
  </si>
  <si>
    <t>应交税费_应交水资源税</t>
  </si>
  <si>
    <t>2231</t>
  </si>
  <si>
    <t>应付利息</t>
  </si>
  <si>
    <t>2241</t>
  </si>
  <si>
    <t>其他应付款</t>
  </si>
  <si>
    <t>224101</t>
  </si>
  <si>
    <t>其他应付款_机关</t>
  </si>
  <si>
    <t>224106</t>
  </si>
  <si>
    <t>其他应付款_定融产品</t>
  </si>
  <si>
    <t>供应商*|定融产品</t>
  </si>
  <si>
    <t>2242</t>
  </si>
  <si>
    <t>应付上级经费</t>
  </si>
  <si>
    <t>2401</t>
  </si>
  <si>
    <t>递延收益</t>
  </si>
  <si>
    <t>2501</t>
  </si>
  <si>
    <t>长期借款</t>
  </si>
  <si>
    <t>2502</t>
  </si>
  <si>
    <t>长期债券</t>
  </si>
  <si>
    <t>2701</t>
  </si>
  <si>
    <t>长期应付款</t>
  </si>
  <si>
    <t>2711</t>
  </si>
  <si>
    <t>专项应付款</t>
  </si>
  <si>
    <t>2801</t>
  </si>
  <si>
    <t>预计负债</t>
  </si>
  <si>
    <t>2901</t>
  </si>
  <si>
    <t>递延所得税负债</t>
  </si>
  <si>
    <t>4001</t>
  </si>
  <si>
    <t>实收资本</t>
  </si>
  <si>
    <t>所有者权益</t>
  </si>
  <si>
    <t>4002</t>
  </si>
  <si>
    <t>资本公积</t>
  </si>
  <si>
    <t>400201</t>
  </si>
  <si>
    <t>资本公积_资本（或股本）溢价</t>
  </si>
  <si>
    <t>400202</t>
  </si>
  <si>
    <t>资本公积_股权投资准备</t>
  </si>
  <si>
    <t>400203</t>
  </si>
  <si>
    <t>资本公积_接受现金准备</t>
  </si>
  <si>
    <t>400204</t>
  </si>
  <si>
    <t>资本公积_接受捐赠非现金资产准备</t>
  </si>
  <si>
    <t>400205</t>
  </si>
  <si>
    <t>资本公积_拨款转入</t>
  </si>
  <si>
    <t>400219</t>
  </si>
  <si>
    <t>资本公积_其他资本公积</t>
  </si>
  <si>
    <t>4003</t>
  </si>
  <si>
    <t>其他综合收益</t>
  </si>
  <si>
    <t>4101</t>
  </si>
  <si>
    <t>盈余公积</t>
  </si>
  <si>
    <t>4104</t>
  </si>
  <si>
    <t>利润分配</t>
  </si>
  <si>
    <t>410401</t>
  </si>
  <si>
    <t>利润分配_提取法定盈余公积</t>
  </si>
  <si>
    <t>410402</t>
  </si>
  <si>
    <t>利润分配_提取任意盈余公积</t>
  </si>
  <si>
    <t>410403</t>
  </si>
  <si>
    <t>利润分配_应付股利</t>
  </si>
  <si>
    <t>410404</t>
  </si>
  <si>
    <t>利润分配_盈余公积补亏</t>
  </si>
  <si>
    <t>410405</t>
  </si>
  <si>
    <t>利润分配_未分配利润</t>
  </si>
  <si>
    <t>4222</t>
  </si>
  <si>
    <t>工会资金结余</t>
  </si>
  <si>
    <t>5001</t>
  </si>
  <si>
    <t>生产成本</t>
  </si>
  <si>
    <t>成本</t>
  </si>
  <si>
    <t>500101</t>
  </si>
  <si>
    <t>生产成本_直接材料费</t>
  </si>
  <si>
    <t>500102</t>
  </si>
  <si>
    <t>生产成本_直接人工费</t>
  </si>
  <si>
    <t>500103</t>
  </si>
  <si>
    <t>生产成本_固定制造费</t>
  </si>
  <si>
    <t>500104</t>
  </si>
  <si>
    <t>生产成本_变动制造费</t>
  </si>
  <si>
    <t>500105</t>
  </si>
  <si>
    <t>生产成本_设备折旧费</t>
  </si>
  <si>
    <t>500106</t>
  </si>
  <si>
    <t>生产成本_能源动力费</t>
  </si>
  <si>
    <t>500107</t>
  </si>
  <si>
    <t>生产成本_委外加工费</t>
  </si>
  <si>
    <t>500108</t>
  </si>
  <si>
    <t>生产成本_其他生产成本</t>
  </si>
  <si>
    <t>5101</t>
  </si>
  <si>
    <t>制造费用</t>
  </si>
  <si>
    <t>510101</t>
  </si>
  <si>
    <t>制造费用_工资</t>
  </si>
  <si>
    <t>510102</t>
  </si>
  <si>
    <t>制造费用_职工福利费</t>
  </si>
  <si>
    <t>510103</t>
  </si>
  <si>
    <t>制造费用_折旧</t>
  </si>
  <si>
    <t>510104</t>
  </si>
  <si>
    <t>制造费用_机物料消耗</t>
  </si>
  <si>
    <t>510105</t>
  </si>
  <si>
    <t>制造费用_办公费</t>
  </si>
  <si>
    <t>510106</t>
  </si>
  <si>
    <t>制造费用_低值易耗品摊销</t>
  </si>
  <si>
    <t>510107</t>
  </si>
  <si>
    <t>制造费用_租赁费</t>
  </si>
  <si>
    <t>510108</t>
  </si>
  <si>
    <t>制造费用_运输费</t>
  </si>
  <si>
    <t>510109</t>
  </si>
  <si>
    <t>制造费用_保险费</t>
  </si>
  <si>
    <t>510110</t>
  </si>
  <si>
    <t>制造费用_差旅费</t>
  </si>
  <si>
    <t>510111</t>
  </si>
  <si>
    <t>制造费用_水电费</t>
  </si>
  <si>
    <t>510112</t>
  </si>
  <si>
    <t>制造费用_职工教育经费</t>
  </si>
  <si>
    <t>510113</t>
  </si>
  <si>
    <t>制造费用_工会经费</t>
  </si>
  <si>
    <t>510114</t>
  </si>
  <si>
    <t>制造费用_外部加工费</t>
  </si>
  <si>
    <t>510115</t>
  </si>
  <si>
    <t>制造费用_设计制图费</t>
  </si>
  <si>
    <t>510116</t>
  </si>
  <si>
    <t>制造费用_劳动保护费</t>
  </si>
  <si>
    <t>510117</t>
  </si>
  <si>
    <t>制造费用_油费</t>
  </si>
  <si>
    <t>510118</t>
  </si>
  <si>
    <t>制造费用_餐费</t>
  </si>
  <si>
    <t>510199</t>
  </si>
  <si>
    <t>制造费用_其他</t>
  </si>
  <si>
    <t>5102</t>
  </si>
  <si>
    <t>开发成本</t>
  </si>
  <si>
    <t>5201</t>
  </si>
  <si>
    <t>劳务成本</t>
  </si>
  <si>
    <t>6001</t>
  </si>
  <si>
    <t>主营业务收入</t>
  </si>
  <si>
    <t>损益</t>
  </si>
  <si>
    <t>600102</t>
  </si>
  <si>
    <t>主营业务收入_销售收入</t>
  </si>
  <si>
    <t>6052</t>
  </si>
  <si>
    <t>工会经费收入</t>
  </si>
  <si>
    <t>6053</t>
  </si>
  <si>
    <t>拨缴经费收入</t>
  </si>
  <si>
    <t>6054</t>
  </si>
  <si>
    <t>补贴收入</t>
  </si>
  <si>
    <t>605401</t>
  </si>
  <si>
    <t>补贴收入_城市基础设施配套费</t>
  </si>
  <si>
    <t>605402</t>
  </si>
  <si>
    <t>补贴收入_财政补贴收入</t>
  </si>
  <si>
    <t>605403</t>
  </si>
  <si>
    <t>补贴收入_其他补贴收入</t>
  </si>
  <si>
    <t>6101</t>
  </si>
  <si>
    <t>公允价值变动损益</t>
  </si>
  <si>
    <t>6111</t>
  </si>
  <si>
    <t>投资收益</t>
  </si>
  <si>
    <t>6115</t>
  </si>
  <si>
    <t>资产处置损益</t>
  </si>
  <si>
    <t>6401</t>
  </si>
  <si>
    <t>主营业务成本</t>
  </si>
  <si>
    <t>640101</t>
  </si>
  <si>
    <t>主营业务成本_主营分项成本</t>
  </si>
  <si>
    <t>640102</t>
  </si>
  <si>
    <t>主营业务成本_销售成本</t>
  </si>
  <si>
    <t>6402</t>
  </si>
  <si>
    <t>其他业务支出</t>
  </si>
  <si>
    <t>6403</t>
  </si>
  <si>
    <t>税金及附加</t>
  </si>
  <si>
    <t>6601</t>
  </si>
  <si>
    <t>销售费用</t>
  </si>
  <si>
    <t>费用项目*</t>
  </si>
  <si>
    <t>6604</t>
  </si>
  <si>
    <t>工会经费支出</t>
  </si>
  <si>
    <t>6701</t>
  </si>
  <si>
    <t>资产减值损失</t>
  </si>
  <si>
    <t>6711</t>
  </si>
  <si>
    <t>营业外支出</t>
  </si>
  <si>
    <t>6801</t>
  </si>
  <si>
    <t>所得税</t>
  </si>
  <si>
    <t>6901</t>
  </si>
  <si>
    <t>以前年度损益调整</t>
  </si>
  <si>
    <t>银行承兑</t>
  </si>
  <si>
    <t>客户</t>
  </si>
  <si>
    <t>商业承兑</t>
  </si>
  <si>
    <t>供应商</t>
  </si>
  <si>
    <t>112301</t>
  </si>
  <si>
    <t>112302</t>
  </si>
  <si>
    <t>昌盛循环经济能源岛项目</t>
  </si>
  <si>
    <t>112303</t>
  </si>
  <si>
    <t>昌邑新盛热能项目</t>
  </si>
  <si>
    <t>112304</t>
  </si>
  <si>
    <t>昌邑市印染污泥暂存场项目</t>
  </si>
  <si>
    <t>112305</t>
  </si>
  <si>
    <t>绿博园项目</t>
  </si>
  <si>
    <t>112306</t>
  </si>
  <si>
    <t>122107</t>
  </si>
  <si>
    <t>机关</t>
  </si>
  <si>
    <t>122108</t>
  </si>
  <si>
    <t>单位</t>
  </si>
  <si>
    <t>122109</t>
  </si>
  <si>
    <t>个人</t>
  </si>
  <si>
    <t>122110</t>
  </si>
  <si>
    <t>员工往来</t>
  </si>
  <si>
    <t>122111</t>
  </si>
  <si>
    <t>内部往来</t>
  </si>
  <si>
    <t>存货</t>
  </si>
  <si>
    <t>外购商品</t>
  </si>
  <si>
    <t>自产产品</t>
  </si>
  <si>
    <t>商品房</t>
  </si>
  <si>
    <t>土地</t>
  </si>
  <si>
    <t>1411</t>
  </si>
  <si>
    <t>周转材料</t>
  </si>
  <si>
    <t>1421</t>
  </si>
  <si>
    <t>投资成本</t>
  </si>
  <si>
    <t>损益调整</t>
  </si>
  <si>
    <t>160501</t>
  </si>
  <si>
    <t>1632</t>
  </si>
  <si>
    <t>累计折耗</t>
  </si>
  <si>
    <t>商业票据</t>
  </si>
  <si>
    <t>银承票据</t>
  </si>
  <si>
    <t>暂估应付款</t>
  </si>
  <si>
    <t>明细应付款</t>
  </si>
  <si>
    <t>职工工资</t>
  </si>
  <si>
    <t>职工教育经费</t>
  </si>
  <si>
    <t>221112</t>
  </si>
  <si>
    <t>社会保险</t>
  </si>
  <si>
    <t>221113</t>
  </si>
  <si>
    <t>应交增值税</t>
  </si>
  <si>
    <t>进项税额</t>
  </si>
  <si>
    <t>已交税金</t>
  </si>
  <si>
    <t>转出未交增值税</t>
  </si>
  <si>
    <t>22210104</t>
  </si>
  <si>
    <t>减免税款</t>
  </si>
  <si>
    <t>销项税额</t>
  </si>
  <si>
    <t>出口退税</t>
  </si>
  <si>
    <t>转出多交增值税</t>
  </si>
  <si>
    <t>进项税额转出</t>
  </si>
  <si>
    <t>销项税额抵减</t>
  </si>
  <si>
    <t>22210111</t>
  </si>
  <si>
    <t>小规模增值税</t>
  </si>
  <si>
    <t>22210112</t>
  </si>
  <si>
    <t>增值税检查调整</t>
  </si>
  <si>
    <t>未交增值税</t>
  </si>
  <si>
    <t>应交所得税</t>
  </si>
  <si>
    <t>222104</t>
  </si>
  <si>
    <t>应交印花税</t>
  </si>
  <si>
    <t>222105</t>
  </si>
  <si>
    <t>应交营业税</t>
  </si>
  <si>
    <t>222106</t>
  </si>
  <si>
    <t>应交消费税</t>
  </si>
  <si>
    <t>222107</t>
  </si>
  <si>
    <t>应交城市维护建设税</t>
  </si>
  <si>
    <t>222108</t>
  </si>
  <si>
    <t>应交个人所得税</t>
  </si>
  <si>
    <t>222109</t>
  </si>
  <si>
    <t>应交教育费附加</t>
  </si>
  <si>
    <t>222110</t>
  </si>
  <si>
    <t>应交地方教育费附加</t>
  </si>
  <si>
    <t>应交水利基金/堤围费/河维费</t>
  </si>
  <si>
    <t>待抵扣进项税额</t>
  </si>
  <si>
    <t>应交房产税</t>
  </si>
  <si>
    <t>应交车船使用税</t>
  </si>
  <si>
    <t>应交资源税</t>
  </si>
  <si>
    <t>应交矿产资源补偿费</t>
  </si>
  <si>
    <t>应交排污费</t>
  </si>
  <si>
    <t>应交土地增值税</t>
  </si>
  <si>
    <t>应交土地使用税</t>
  </si>
  <si>
    <t>文化事业建设费</t>
  </si>
  <si>
    <t>222121</t>
  </si>
  <si>
    <t>应交残疾人就业保障金</t>
  </si>
  <si>
    <t>222122</t>
  </si>
  <si>
    <t>预交增值税</t>
  </si>
  <si>
    <t>222123</t>
  </si>
  <si>
    <t>简易计税</t>
  </si>
  <si>
    <t>222124</t>
  </si>
  <si>
    <t>待认证进项税额</t>
  </si>
  <si>
    <t>222125</t>
  </si>
  <si>
    <t>待转销项税额</t>
  </si>
  <si>
    <t>222128</t>
  </si>
  <si>
    <t>代扣代交增值税</t>
  </si>
  <si>
    <t>222129</t>
  </si>
  <si>
    <t>应交契税</t>
  </si>
  <si>
    <t>222145</t>
  </si>
  <si>
    <t>员工</t>
  </si>
  <si>
    <t>定融产品</t>
  </si>
  <si>
    <t>代扣社保</t>
  </si>
  <si>
    <t>224108</t>
  </si>
  <si>
    <t>224109</t>
  </si>
  <si>
    <t>224110</t>
  </si>
  <si>
    <t>224111</t>
  </si>
  <si>
    <t>应付债券</t>
  </si>
  <si>
    <t>400206</t>
  </si>
  <si>
    <t>未分配利润</t>
  </si>
  <si>
    <t>应付利润</t>
  </si>
  <si>
    <t>提取法定盈余公积</t>
  </si>
  <si>
    <t>提取任意盈余公积</t>
  </si>
  <si>
    <t>直接材料</t>
  </si>
  <si>
    <t>直接人工</t>
  </si>
  <si>
    <t>500111</t>
  </si>
  <si>
    <t>固定制造费</t>
  </si>
  <si>
    <t>500112</t>
  </si>
  <si>
    <t>变动制造费</t>
  </si>
  <si>
    <t>500113</t>
  </si>
  <si>
    <t>设备折旧费</t>
  </si>
  <si>
    <t>500114</t>
  </si>
  <si>
    <t>能源动力费</t>
  </si>
  <si>
    <t>500115</t>
  </si>
  <si>
    <t>委外加工费</t>
  </si>
  <si>
    <t>500116</t>
  </si>
  <si>
    <t>其他生产成本</t>
  </si>
  <si>
    <t>工资薪酬</t>
  </si>
  <si>
    <t>5202</t>
  </si>
  <si>
    <t>600107</t>
  </si>
  <si>
    <t>600108</t>
  </si>
  <si>
    <t>600109</t>
  </si>
  <si>
    <t>项目</t>
  </si>
  <si>
    <t>其他业务成本</t>
  </si>
  <si>
    <t>部门</t>
  </si>
  <si>
    <t>费用项目</t>
  </si>
  <si>
    <t>所得税费用</t>
  </si>
  <si>
    <t>账户编码</t>
  </si>
  <si>
    <t>账户名称</t>
  </si>
  <si>
    <t>20000030049900035108604</t>
  </si>
  <si>
    <t>北京银行8604</t>
  </si>
  <si>
    <t>2340026704205000018198</t>
  </si>
  <si>
    <t>农商行8198</t>
  </si>
  <si>
    <t>9550880239372300198</t>
  </si>
  <si>
    <t>广发监管账户00198</t>
  </si>
  <si>
    <t>中信潍城83468</t>
  </si>
  <si>
    <t>兴业昌邑13734</t>
  </si>
  <si>
    <t>农信发债户6642</t>
  </si>
  <si>
    <t>农信营业部50555</t>
  </si>
  <si>
    <t>农信还款还息户6659</t>
  </si>
  <si>
    <t>农发行一般26161</t>
  </si>
  <si>
    <t>农发行定期6011</t>
  </si>
  <si>
    <t>农行6014</t>
  </si>
  <si>
    <t>农行15-421001040026014</t>
  </si>
  <si>
    <t>农行昌邑0332</t>
  </si>
  <si>
    <t>城市停车场专项债偿债账户40761</t>
  </si>
  <si>
    <t>802160701421140761</t>
  </si>
  <si>
    <t>城市停车场专项债募集资金40778</t>
  </si>
  <si>
    <t>802160701421040778</t>
  </si>
  <si>
    <t>定期1</t>
  </si>
  <si>
    <t>定期</t>
  </si>
  <si>
    <t>建行3674</t>
  </si>
  <si>
    <t>建行3675</t>
  </si>
  <si>
    <t>建行3676</t>
  </si>
  <si>
    <t>建行3677</t>
  </si>
  <si>
    <t>建行846210189337（境外债）</t>
  </si>
  <si>
    <t>昌邑工行2133</t>
  </si>
  <si>
    <t>昌邑建行02669</t>
  </si>
  <si>
    <t>昌邑邮政8892</t>
  </si>
  <si>
    <t>潍坊银行昌邑募集6094</t>
  </si>
  <si>
    <t>潍坊银行昌邑小微6104</t>
  </si>
  <si>
    <t>潍坊银行昌邑支行0190</t>
  </si>
  <si>
    <t>潍坊银行昌邑支行0252</t>
  </si>
  <si>
    <t>潍坊银行昌邑支行6070</t>
  </si>
  <si>
    <t>潍坊银行昌邑支行6087</t>
  </si>
  <si>
    <t>潍坊银行昌邑支行8429</t>
  </si>
  <si>
    <t>邮储银行8889</t>
  </si>
  <si>
    <t>青岛银行潍坊41567</t>
  </si>
  <si>
    <t>103</t>
  </si>
  <si>
    <t>民生随享存</t>
  </si>
  <si>
    <t>1607005119200245065</t>
  </si>
  <si>
    <t>工商银行5065</t>
  </si>
  <si>
    <t>20337078600100000747381</t>
  </si>
  <si>
    <t>农发行存单747381</t>
  </si>
  <si>
    <t>20337078600100000748511</t>
  </si>
  <si>
    <t>农发行存单748511</t>
  </si>
  <si>
    <t>20337078600100000776271</t>
  </si>
  <si>
    <t>农发行定期存单776271</t>
  </si>
  <si>
    <t>536904007210105</t>
  </si>
  <si>
    <t>招商银行0105</t>
  </si>
  <si>
    <t>802162701411005570</t>
  </si>
  <si>
    <t>潍坊定期存单005570</t>
  </si>
  <si>
    <t>802162701411005587</t>
  </si>
  <si>
    <t>潍坊银行定期005587</t>
  </si>
  <si>
    <t>818800201421003266</t>
  </si>
  <si>
    <t>临商银行03266</t>
  </si>
  <si>
    <t>东营银行2023</t>
  </si>
  <si>
    <t>中行210453256502</t>
  </si>
  <si>
    <t>210453256502</t>
  </si>
  <si>
    <t>中行昌邑支行（0866）</t>
  </si>
  <si>
    <t>临商银行潍坊分行12007</t>
  </si>
  <si>
    <t>光大3221</t>
  </si>
  <si>
    <t>兴业银行45907</t>
  </si>
  <si>
    <t>农发行1年定期</t>
  </si>
  <si>
    <t>农发行380201</t>
  </si>
  <si>
    <t>农发行410221</t>
  </si>
  <si>
    <t>农发行疫情专项贷款户523361</t>
  </si>
  <si>
    <t>农发行疫情专项还款户524491</t>
  </si>
  <si>
    <t>农发行监管486401</t>
  </si>
  <si>
    <t>农发行贷款473651</t>
  </si>
  <si>
    <t>农发行贷款户378911</t>
  </si>
  <si>
    <t>农发行资本金474781</t>
  </si>
  <si>
    <t>农发行资本金户379071</t>
  </si>
  <si>
    <t>农发行项目经营收入475911</t>
  </si>
  <si>
    <t>农商行12683</t>
  </si>
  <si>
    <t>农商行13008</t>
  </si>
  <si>
    <t>农商行昌盛10251</t>
  </si>
  <si>
    <t>农行1377</t>
  </si>
  <si>
    <t>北京银行济南分行5416</t>
  </si>
  <si>
    <t>广发银行280</t>
  </si>
  <si>
    <t>广发银行监管96089</t>
  </si>
  <si>
    <t>广发银行监管</t>
  </si>
  <si>
    <t>建行2992</t>
  </si>
  <si>
    <t>建设银行2534</t>
  </si>
  <si>
    <t>昌盛支行10321</t>
  </si>
  <si>
    <t>昌邑农商行营业部11763</t>
  </si>
  <si>
    <t>民生保证金户</t>
  </si>
  <si>
    <t>民生定期一亿一</t>
  </si>
  <si>
    <t>民生银行3440</t>
  </si>
  <si>
    <t>潍坊银行昌邑支行6017户</t>
  </si>
  <si>
    <t>东营银行安丘支行5392户</t>
  </si>
  <si>
    <t>802162701421012580</t>
  </si>
  <si>
    <t>潍坊银行12580</t>
  </si>
  <si>
    <t>中国银行55730</t>
  </si>
  <si>
    <t>兴业7063</t>
  </si>
  <si>
    <t>农发行1亿定期存单646831</t>
  </si>
  <si>
    <t>农发行2亿定期存单925241</t>
  </si>
  <si>
    <t>农发行535951</t>
  </si>
  <si>
    <t>农发行一亿定期存单</t>
  </si>
  <si>
    <t>农发行存单510611</t>
  </si>
  <si>
    <t>农发行存单511741</t>
  </si>
  <si>
    <t>农发行存单512871</t>
  </si>
  <si>
    <t>农发行存单515291</t>
  </si>
  <si>
    <t>农发行存单516421</t>
  </si>
  <si>
    <t>农发行存单535951</t>
  </si>
  <si>
    <t>农发行存单570651</t>
  </si>
  <si>
    <t>农发行存单632951</t>
  </si>
  <si>
    <t>农发行定期560321</t>
  </si>
  <si>
    <t>农发行监管户453961</t>
  </si>
  <si>
    <t>定期11</t>
  </si>
  <si>
    <t>定期2</t>
  </si>
  <si>
    <t>定期存款一亿</t>
  </si>
  <si>
    <t>工行一般户248569</t>
  </si>
  <si>
    <t>工行保证金户00013867</t>
  </si>
  <si>
    <t>工行定期存款户0011785</t>
  </si>
  <si>
    <t>工行定期存款户248569</t>
  </si>
  <si>
    <t>广发银行0174</t>
  </si>
  <si>
    <t>广发银行0354</t>
  </si>
  <si>
    <t>建行一般3961</t>
  </si>
  <si>
    <t>建设银行004432</t>
  </si>
  <si>
    <t>潍坊银行1120万定期存单</t>
  </si>
  <si>
    <t>潍坊银行29658</t>
  </si>
  <si>
    <t>潍坊银行5500万定期存单</t>
  </si>
  <si>
    <t>潍坊银行两亿存单</t>
  </si>
  <si>
    <t>潍坊银行奎文19942</t>
  </si>
  <si>
    <t>潍坊银行定期006319</t>
  </si>
  <si>
    <t>潍坊银行定期6168</t>
  </si>
  <si>
    <t>潍坊银行监管36540</t>
  </si>
  <si>
    <t>邮储一般户0014</t>
  </si>
  <si>
    <t>0019建行存单</t>
  </si>
  <si>
    <t>东营银行05316</t>
  </si>
  <si>
    <t>东营银行存单00671</t>
  </si>
  <si>
    <t>东营银行存单00688</t>
  </si>
  <si>
    <t>东营银行存单00736</t>
  </si>
  <si>
    <t>东营银行存单00743</t>
  </si>
  <si>
    <t>东营银行存单00750</t>
  </si>
  <si>
    <t>东营银行存单01104</t>
  </si>
  <si>
    <t>东营银行安丘支行2085</t>
  </si>
  <si>
    <t>东营银行定期存单001214</t>
  </si>
  <si>
    <t>东营银行定期存单001221</t>
  </si>
  <si>
    <t>东营银行定期存单001238</t>
  </si>
  <si>
    <t>东营银行定期存单00774</t>
  </si>
  <si>
    <t>东营银行定期存单00808</t>
  </si>
  <si>
    <t>东营银行定期存单01252</t>
  </si>
  <si>
    <t>农发行152631</t>
  </si>
  <si>
    <t>农商行营业部77521</t>
  </si>
  <si>
    <t>工商银行-942</t>
  </si>
  <si>
    <t>广发银行00139</t>
  </si>
  <si>
    <t>建行一般户0320</t>
  </si>
  <si>
    <t>建行昌邑支行0321</t>
  </si>
  <si>
    <t>建行昌邑支行3110</t>
  </si>
  <si>
    <t>建行昌邑支行4151</t>
  </si>
  <si>
    <t>建行昌邑支行4635</t>
  </si>
  <si>
    <t>潍坊银行2181</t>
  </si>
  <si>
    <t>潍坊银行5471</t>
  </si>
  <si>
    <t>潍坊银行定期存单35841</t>
  </si>
  <si>
    <t>潍坊银行昌邑9041</t>
  </si>
  <si>
    <t>邮储昌邑6790</t>
  </si>
  <si>
    <t>244250069992</t>
  </si>
  <si>
    <t>中行244250069992</t>
  </si>
  <si>
    <t>3909</t>
  </si>
  <si>
    <t>建行3909</t>
  </si>
  <si>
    <t>6675</t>
  </si>
  <si>
    <t>邮储6675</t>
  </si>
  <si>
    <t>中国农业银行7707</t>
  </si>
  <si>
    <t>建行4829</t>
  </si>
  <si>
    <t>建设银行4830</t>
  </si>
  <si>
    <t>潍坊银行3607</t>
  </si>
  <si>
    <t>中国农业银行北孟分理处3780</t>
  </si>
  <si>
    <t>临商银行一天通知户</t>
  </si>
  <si>
    <t>临商银行七天通知户</t>
  </si>
  <si>
    <t>临商银行潍坊分行7858</t>
  </si>
  <si>
    <t>昌邑农发行4761</t>
  </si>
  <si>
    <t>昌邑农发行经营收入户3341</t>
  </si>
  <si>
    <t>昌邑农发行贷款户1081</t>
  </si>
  <si>
    <t>昌邑农发行资本金户2211</t>
  </si>
  <si>
    <t>昌邑农商行0102</t>
  </si>
  <si>
    <t>昌邑农商行山阳支行0099</t>
  </si>
  <si>
    <t>昌邑建行2334</t>
  </si>
  <si>
    <t>20337078600100000559191</t>
  </si>
  <si>
    <t>农发行9191</t>
  </si>
  <si>
    <t>保证金户14370</t>
  </si>
  <si>
    <t>农商行营业部4138</t>
  </si>
  <si>
    <t>工行一般户46641</t>
  </si>
  <si>
    <t>建行3470</t>
  </si>
  <si>
    <t>建行一般户3665</t>
  </si>
  <si>
    <t>潍坊银行39455</t>
  </si>
  <si>
    <t>农商行华海支行11502基本户</t>
  </si>
  <si>
    <t>农商行行政支行10736临时户</t>
  </si>
  <si>
    <t>农商行1261</t>
  </si>
  <si>
    <t>农商行1254</t>
  </si>
  <si>
    <t>801118101421007832</t>
  </si>
  <si>
    <t>齐商银行07832</t>
  </si>
  <si>
    <t>812190601421005017</t>
  </si>
  <si>
    <t>东营银行05017</t>
  </si>
  <si>
    <t>86623007101419000237</t>
  </si>
  <si>
    <t>齐鲁银行定期存单0237</t>
  </si>
  <si>
    <t>86623007101421002869</t>
  </si>
  <si>
    <t>齐鲁银行2869</t>
  </si>
  <si>
    <t>农发行586791</t>
  </si>
  <si>
    <t>农发行专户584531</t>
  </si>
  <si>
    <t>农发行专户585661</t>
  </si>
  <si>
    <t>农发行基本户553381</t>
  </si>
  <si>
    <t>农商行一般户18578</t>
  </si>
  <si>
    <t>建行一般户2539</t>
  </si>
  <si>
    <t>潍坊银行专户33972</t>
  </si>
  <si>
    <t>工行244287</t>
  </si>
  <si>
    <t>建行基本户02538</t>
  </si>
  <si>
    <t>潍坊银行6595</t>
  </si>
  <si>
    <t>建行0471</t>
  </si>
  <si>
    <t>建行一般户02533</t>
  </si>
  <si>
    <t>潍坊银行基本户31796</t>
  </si>
  <si>
    <t>0401</t>
  </si>
  <si>
    <t>建行3152</t>
  </si>
  <si>
    <t>20337078600100000605351</t>
  </si>
  <si>
    <t>农发行5351</t>
  </si>
  <si>
    <t>农发行33111</t>
  </si>
  <si>
    <t>农发行34241</t>
  </si>
  <si>
    <t>农发行35371</t>
  </si>
  <si>
    <t>潍坊银行一般户39479</t>
  </si>
  <si>
    <t>齐鲁定期000174</t>
  </si>
  <si>
    <t>齐鲁银行000018</t>
  </si>
  <si>
    <t>20337078600100000622621</t>
  </si>
  <si>
    <t>农发行昌邑市支行2621</t>
  </si>
  <si>
    <t>802160701421038324</t>
  </si>
  <si>
    <t>潍坊银行昌邑支行8324</t>
  </si>
  <si>
    <t>农发行专户92021</t>
  </si>
  <si>
    <t>农发行专户93151</t>
  </si>
  <si>
    <t>农发行专户95411</t>
  </si>
  <si>
    <t>建行5322</t>
  </si>
  <si>
    <t>农发行专户12681</t>
  </si>
  <si>
    <t>农发行专户13811</t>
  </si>
  <si>
    <t>农发行专户14941</t>
  </si>
  <si>
    <t>20337078600100000714941</t>
  </si>
  <si>
    <t>农发行基本户59581</t>
  </si>
  <si>
    <t>农发行定期存单2</t>
  </si>
  <si>
    <t>农发行定期存单</t>
  </si>
  <si>
    <t>工行一般户49870</t>
  </si>
  <si>
    <t>潍坊银行一般户9242</t>
  </si>
  <si>
    <t>潍坊银行保证金户051698</t>
  </si>
  <si>
    <t>潍坊银行定期47059</t>
  </si>
  <si>
    <t>潍坊银行定期存单52736</t>
  </si>
  <si>
    <t>齐鲁银行02852</t>
  </si>
  <si>
    <t>齐鲁银行定期存单</t>
  </si>
  <si>
    <t>20337078600100000730111</t>
  </si>
  <si>
    <t>农发行30111</t>
  </si>
  <si>
    <t>农发行39311</t>
  </si>
  <si>
    <t>农发行专户9951</t>
  </si>
  <si>
    <t>农发行基本户663131</t>
  </si>
  <si>
    <t>潍坊银行042112</t>
  </si>
  <si>
    <t>齐鲁银行00032</t>
  </si>
  <si>
    <t>齐鲁银行000032</t>
  </si>
  <si>
    <t>农业发展银行7051</t>
  </si>
  <si>
    <t>建行004938</t>
  </si>
  <si>
    <t>20337078600100000820171</t>
  </si>
  <si>
    <t>农发行820171</t>
  </si>
  <si>
    <t>20337078600100000824691</t>
  </si>
  <si>
    <t>农发行定期824691</t>
  </si>
  <si>
    <t>802162701421013659</t>
  </si>
  <si>
    <t>潍坊银行13659</t>
  </si>
  <si>
    <t>农发行2261</t>
  </si>
  <si>
    <t>农发行专户1131</t>
  </si>
  <si>
    <t>农发行专户2261</t>
  </si>
  <si>
    <t>潍坊8409</t>
  </si>
  <si>
    <t>潍坊银行定期006728</t>
  </si>
  <si>
    <t>潍坊银行定期006735</t>
  </si>
  <si>
    <t>潍坊银行定期007323</t>
  </si>
  <si>
    <t>潍坊银行定期存单8090</t>
  </si>
  <si>
    <t>农发行1131</t>
  </si>
  <si>
    <t>536905103310000</t>
  </si>
  <si>
    <t>招商银行0000</t>
  </si>
  <si>
    <t>802162701421014388</t>
  </si>
  <si>
    <t>潍坊银行014388</t>
  </si>
  <si>
    <t>潍坊银行保证金008588</t>
  </si>
  <si>
    <t>中国邮政储蓄银行</t>
  </si>
  <si>
    <t>中国邮政储蓄银行6689</t>
  </si>
  <si>
    <t>农商行9760</t>
  </si>
  <si>
    <t>农商行监管户</t>
  </si>
  <si>
    <t>农商行监管户9986</t>
  </si>
  <si>
    <t>潍坊银行</t>
  </si>
  <si>
    <t>潍坊银行3501</t>
  </si>
  <si>
    <t>工行16604</t>
  </si>
  <si>
    <t>1607005119200246765</t>
  </si>
  <si>
    <t>工行昌邑支行</t>
  </si>
  <si>
    <t>东营银行存单</t>
  </si>
  <si>
    <t>东营银行安丘支行2030</t>
  </si>
  <si>
    <t>农发行743831</t>
  </si>
  <si>
    <t>20337078600100000743831</t>
  </si>
  <si>
    <t>农商行昌盛支行10059</t>
  </si>
  <si>
    <t>农商行石埠10087</t>
  </si>
  <si>
    <t>农商行营业部3946</t>
  </si>
  <si>
    <t>定期（齐鲁银行）</t>
  </si>
  <si>
    <t>工行保证金账户</t>
  </si>
  <si>
    <t>建行3786</t>
  </si>
  <si>
    <t>37050167820800003786</t>
  </si>
  <si>
    <t>潍坊银行5639</t>
  </si>
  <si>
    <t>邮储银行298928</t>
  </si>
  <si>
    <t>937004010135298928</t>
  </si>
  <si>
    <t>齐商银行07887</t>
  </si>
  <si>
    <t>齐鲁银行0087</t>
  </si>
  <si>
    <t>86623007101421000087</t>
  </si>
  <si>
    <t>齐鲁银行7031</t>
  </si>
  <si>
    <t>13558定期户</t>
  </si>
  <si>
    <t>东营银行4993</t>
  </si>
  <si>
    <t>农发行77401</t>
  </si>
  <si>
    <t>农发行基本户405541</t>
  </si>
  <si>
    <t>农发行存单602931</t>
  </si>
  <si>
    <t>农发行定期存单665391</t>
  </si>
  <si>
    <t>农商行一般户013558</t>
  </si>
  <si>
    <t>北京银行潍坊分行15283</t>
  </si>
  <si>
    <t>定期存款齐鲁0220</t>
  </si>
  <si>
    <t>建设银行一般户5025</t>
  </si>
  <si>
    <t>潍坊银行34247</t>
  </si>
  <si>
    <t>潍坊银行342 47</t>
  </si>
  <si>
    <t>齐商银行7739</t>
  </si>
  <si>
    <t>齐鲁银行2821</t>
  </si>
  <si>
    <t>东营银行安丘支行4993</t>
  </si>
  <si>
    <t>东营银行定期7168</t>
  </si>
  <si>
    <t>802162701411007804</t>
  </si>
  <si>
    <t>潍坊银行保证金户07804</t>
  </si>
  <si>
    <t>802162701421016241</t>
  </si>
  <si>
    <t>潍坊银行16241</t>
  </si>
  <si>
    <t>建行5188</t>
  </si>
  <si>
    <t>20337078600100000612291</t>
  </si>
  <si>
    <t>农发行2291</t>
  </si>
  <si>
    <t>20337078600100000808551</t>
  </si>
  <si>
    <t>定期存单8551</t>
  </si>
  <si>
    <t>2340026704205000015483</t>
  </si>
  <si>
    <t>农商行15483</t>
  </si>
  <si>
    <t>2340026724205000010338</t>
  </si>
  <si>
    <t>农商行昌盛支行资金监管户</t>
  </si>
  <si>
    <t>2340026754205000011000</t>
  </si>
  <si>
    <t>农商行都昌支行11000</t>
  </si>
  <si>
    <t>377060100100048758</t>
  </si>
  <si>
    <t>兴业银行昌邑支行8758</t>
  </si>
  <si>
    <t>7031</t>
  </si>
  <si>
    <t>潍坊银行贷款户7031</t>
  </si>
  <si>
    <t>农商行都昌支行监管户10971</t>
  </si>
  <si>
    <t>建行2535</t>
  </si>
  <si>
    <t>招行潍坊分行0301</t>
  </si>
  <si>
    <t>民生银行一般户6793</t>
  </si>
  <si>
    <t>潍坊银行5093</t>
  </si>
  <si>
    <t>潍坊银行昌邑支行3958</t>
  </si>
  <si>
    <t>潍坊银行监管户4515</t>
  </si>
  <si>
    <t>农发行基本户554511</t>
  </si>
  <si>
    <t>农发行贷款户574201</t>
  </si>
  <si>
    <t>农发行资本金户573071</t>
  </si>
  <si>
    <t>农发行项目经营收入户575331</t>
  </si>
  <si>
    <t>农商行15957</t>
  </si>
  <si>
    <t>建行02540</t>
  </si>
  <si>
    <t>潍坊银行一般36186</t>
  </si>
  <si>
    <t>农发行6891</t>
  </si>
  <si>
    <t>建行5022</t>
  </si>
  <si>
    <t>建行定期户0029</t>
  </si>
  <si>
    <t>潍坊银行5914</t>
  </si>
  <si>
    <t>8181农发行</t>
  </si>
  <si>
    <t>建行5023</t>
  </si>
  <si>
    <t>建行定期户0028</t>
  </si>
  <si>
    <t>潍坊银行3535</t>
  </si>
  <si>
    <t>潍坊银行定期存单1100</t>
  </si>
  <si>
    <t>潍坊银行定期存单9361</t>
  </si>
  <si>
    <t>建行5024</t>
  </si>
  <si>
    <t>建行定期户0030</t>
  </si>
  <si>
    <t>潍坊银行3762</t>
  </si>
  <si>
    <t>5761农发行</t>
  </si>
  <si>
    <t>东营银行5323</t>
  </si>
  <si>
    <t>东营银行7436定期</t>
  </si>
  <si>
    <t>农行昌邑支行一般户27715</t>
  </si>
  <si>
    <t>潍坊银行5103</t>
  </si>
  <si>
    <t>建设银行0337</t>
  </si>
  <si>
    <t>建设银行5038</t>
  </si>
  <si>
    <t>潍坊银行2318</t>
  </si>
  <si>
    <t>建行5010</t>
  </si>
  <si>
    <t>建行定期户0031</t>
  </si>
  <si>
    <t>潍坊银行5835</t>
  </si>
  <si>
    <t>定期户7429</t>
  </si>
  <si>
    <t>定期户9767</t>
  </si>
  <si>
    <t>定期户9774</t>
  </si>
  <si>
    <t>定期户9822</t>
  </si>
  <si>
    <t>定期户9846</t>
  </si>
  <si>
    <t>定期户9918</t>
  </si>
  <si>
    <t>建行5191</t>
  </si>
  <si>
    <t>潍坊银行6258</t>
  </si>
  <si>
    <t>潍坊银行7794</t>
  </si>
  <si>
    <t>潍坊银行保证金户-8519</t>
  </si>
  <si>
    <t>潍坊银行保证金户-8526</t>
  </si>
  <si>
    <t>潍坊银行保证金户-8825</t>
  </si>
  <si>
    <t>潍坊银行保证金户8692</t>
  </si>
  <si>
    <t>东营银行5275</t>
  </si>
  <si>
    <t>东营5282</t>
  </si>
  <si>
    <t>东营7474</t>
  </si>
  <si>
    <t>潍坊银行2129</t>
  </si>
  <si>
    <t>潍坊银行保证金户2538</t>
  </si>
  <si>
    <t>潍坊银行定期存单8272</t>
  </si>
  <si>
    <t>建设银行5241</t>
  </si>
  <si>
    <t>潍坊银行7138</t>
  </si>
  <si>
    <t>潍坊银行昌邑支行0321</t>
  </si>
  <si>
    <t>农发行专户1631</t>
  </si>
  <si>
    <t>农发行专户2761</t>
  </si>
  <si>
    <t>农发行专户3891</t>
  </si>
  <si>
    <t>农发行基本户711551</t>
  </si>
  <si>
    <t>农行昌邑支行一般户27723</t>
  </si>
  <si>
    <t>建行0438</t>
  </si>
  <si>
    <t>潍坊银行6911</t>
  </si>
  <si>
    <t>建行3690</t>
  </si>
  <si>
    <t>建设银行3960</t>
  </si>
  <si>
    <t>潍坊银行0950</t>
  </si>
  <si>
    <t>潍坊银行1552</t>
  </si>
  <si>
    <t>农发行1241</t>
  </si>
  <si>
    <t>广发银行-托管账户-0157</t>
  </si>
  <si>
    <t>广发银行0247</t>
  </si>
  <si>
    <t>潍坊银行3432</t>
  </si>
  <si>
    <t>潍坊银行3449</t>
  </si>
  <si>
    <t>2371</t>
  </si>
  <si>
    <t>农发行基本户2371</t>
  </si>
  <si>
    <t>东营银行-5031</t>
  </si>
  <si>
    <t>东营银行定期户7151</t>
  </si>
  <si>
    <t>兴业银行-0772</t>
  </si>
  <si>
    <t>北京银行-1915</t>
  </si>
  <si>
    <t>建行-4081</t>
  </si>
  <si>
    <t>招商银行-0901</t>
  </si>
  <si>
    <t>潍坊银行-5488</t>
  </si>
  <si>
    <t>邮储-7783</t>
  </si>
  <si>
    <t>齐商银行-7722</t>
  </si>
  <si>
    <t>农发行-4671</t>
  </si>
  <si>
    <t>农发行专户3581</t>
  </si>
  <si>
    <t>农发行专户4711</t>
  </si>
  <si>
    <t>农发行专户5841</t>
  </si>
  <si>
    <t>农发行定期存单-7091</t>
  </si>
  <si>
    <t>农发行贷款户0143</t>
  </si>
  <si>
    <t>潍坊银行3528</t>
  </si>
  <si>
    <t>802160701411035614</t>
  </si>
  <si>
    <t>定期存单5614（2000万）</t>
  </si>
  <si>
    <t>802162701411003459</t>
  </si>
  <si>
    <t>潍坊银行定期存单3459</t>
  </si>
  <si>
    <t>802162701411003545</t>
  </si>
  <si>
    <t>定期存单3545（9000万）</t>
  </si>
  <si>
    <t>802162701411004425</t>
  </si>
  <si>
    <t>定期存单4425（10001万）</t>
  </si>
  <si>
    <t>农商行华海支行0512</t>
  </si>
  <si>
    <t>农商行营业部4075</t>
  </si>
  <si>
    <t>建行3516</t>
  </si>
  <si>
    <t>招商银行10601</t>
  </si>
  <si>
    <t>昌邑工行0248</t>
  </si>
  <si>
    <t>民生银行2834</t>
  </si>
  <si>
    <t>民生银行存单7728</t>
  </si>
  <si>
    <t>民生银行存单7731</t>
  </si>
  <si>
    <t>民生银行小额存单</t>
  </si>
  <si>
    <t>潍坊定期（5051)</t>
  </si>
  <si>
    <t>潍坊银行定期存单（5051万）</t>
  </si>
  <si>
    <t>潍坊银行北海路6585</t>
  </si>
  <si>
    <t>潍坊银行北海路7757</t>
  </si>
  <si>
    <t>潍坊银行北海路定期3136</t>
  </si>
  <si>
    <t>潍坊银行北海路定期3143</t>
  </si>
  <si>
    <t>潍坊银行定期</t>
  </si>
  <si>
    <t>农发行588081</t>
  </si>
  <si>
    <t>农商行0369</t>
  </si>
  <si>
    <t>农商行一般户14068</t>
  </si>
  <si>
    <t>农商行基本户1182</t>
  </si>
  <si>
    <t>定期存款齐鲁0181</t>
  </si>
  <si>
    <t>广发9550880239253900199</t>
  </si>
  <si>
    <t>9550880239253900199</t>
  </si>
  <si>
    <t>建行 3664</t>
  </si>
  <si>
    <t>37050167820800003664</t>
  </si>
  <si>
    <t>民生银行631018443</t>
  </si>
  <si>
    <t>民生银行保证金户39129</t>
  </si>
  <si>
    <t>潍坊银行36375</t>
  </si>
  <si>
    <t>邮储银行378895</t>
  </si>
  <si>
    <t>937003010135378895</t>
  </si>
  <si>
    <t>齐鲁银行2294</t>
  </si>
  <si>
    <t>建行定期户0041</t>
  </si>
  <si>
    <t>建设银行昌邑5723</t>
  </si>
  <si>
    <t>37050167820800004823</t>
  </si>
  <si>
    <t>建行04823</t>
  </si>
  <si>
    <t>东营银行812190601421005024</t>
  </si>
  <si>
    <t>812190601421005024</t>
  </si>
  <si>
    <t>临商银行定期存单18792</t>
  </si>
  <si>
    <t>818800101411018792</t>
  </si>
  <si>
    <t>临商银行潍坊分行12942</t>
  </si>
  <si>
    <t>农发行432171</t>
  </si>
  <si>
    <t>农发行477201</t>
  </si>
  <si>
    <t>农发行478331</t>
  </si>
  <si>
    <t>农发行一般户396341</t>
  </si>
  <si>
    <t>农发行协定存款户407801</t>
  </si>
  <si>
    <t>农发行贷款户9731</t>
  </si>
  <si>
    <t>农发行资本金户400861</t>
  </si>
  <si>
    <t>农发行资本金户476071</t>
  </si>
  <si>
    <t>农商行010002</t>
  </si>
  <si>
    <t>农商行一般户12784</t>
  </si>
  <si>
    <t>北京银行济南分行34910</t>
  </si>
  <si>
    <t>工行基本户0610</t>
  </si>
  <si>
    <t>工行监管户214776</t>
  </si>
  <si>
    <t>工行监管户214803</t>
  </si>
  <si>
    <t>昌邑北海村镇银行7010</t>
  </si>
  <si>
    <t>民生银行9347</t>
  </si>
  <si>
    <t>民生银行保证金户</t>
  </si>
  <si>
    <t>民生银行大额存单37426</t>
  </si>
  <si>
    <t>民生银行定期</t>
  </si>
  <si>
    <t>潍坊银行4550</t>
  </si>
  <si>
    <t>潍坊银行专户37891</t>
  </si>
  <si>
    <t>潍坊银行昌邑支行定期存单</t>
  </si>
  <si>
    <t>齐鲁银行4482</t>
  </si>
  <si>
    <t>1607005119200201833</t>
  </si>
  <si>
    <t>工行1833</t>
  </si>
  <si>
    <t>中行6502</t>
  </si>
  <si>
    <t>6022</t>
  </si>
  <si>
    <t>农业银行6022</t>
  </si>
  <si>
    <t>6232512200843739</t>
  </si>
  <si>
    <t>建行3739</t>
  </si>
  <si>
    <t>818800101411022140</t>
  </si>
  <si>
    <t>临商银行定期存单22140</t>
  </si>
  <si>
    <t>818800101411025134</t>
  </si>
  <si>
    <t>临商定期存单025134</t>
  </si>
  <si>
    <t>818800101421019116</t>
  </si>
  <si>
    <t>临商银行9116</t>
  </si>
  <si>
    <t>专用户458641</t>
  </si>
  <si>
    <t>东营银行005347</t>
  </si>
  <si>
    <t>临商银行818800101411028702</t>
  </si>
  <si>
    <t>818800101411028702</t>
  </si>
  <si>
    <t>交通银行88113</t>
  </si>
  <si>
    <t>农发行一般户455251</t>
  </si>
  <si>
    <t>农发行专用户456381</t>
  </si>
  <si>
    <t>农发行专用户457511</t>
  </si>
  <si>
    <t>农商行基本户12094</t>
  </si>
  <si>
    <t>北京银行潍坊分行50729</t>
  </si>
  <si>
    <t>建行3592</t>
  </si>
  <si>
    <t>37050167820800003592</t>
  </si>
  <si>
    <t>招商银行10901</t>
  </si>
  <si>
    <t>潍坊银行024880</t>
  </si>
  <si>
    <t>801118101421007849</t>
  </si>
  <si>
    <t>07849齐商银行</t>
  </si>
  <si>
    <t>812190601421005055</t>
  </si>
  <si>
    <t>东营银行005055</t>
  </si>
  <si>
    <t>86623007101419000167</t>
  </si>
  <si>
    <t>定期存款账户000167</t>
  </si>
  <si>
    <t>86623007101421002201</t>
  </si>
  <si>
    <t>齐鲁银行002201</t>
  </si>
  <si>
    <t>工行6916</t>
  </si>
  <si>
    <t>建行1084</t>
  </si>
  <si>
    <t>潍坊银行9462</t>
  </si>
  <si>
    <t>东营定期07182</t>
  </si>
  <si>
    <t>东营银行定期存款（1000万）</t>
  </si>
  <si>
    <t>37050167820800003443</t>
  </si>
  <si>
    <t>建行昌邑支行3443</t>
  </si>
  <si>
    <t>37050167820800004359</t>
  </si>
  <si>
    <t>建行4359</t>
  </si>
  <si>
    <t>8021 6070 1421 0388 29</t>
  </si>
  <si>
    <t>潍坊银行昌邑支行8829</t>
  </si>
  <si>
    <t>农发行746251</t>
  </si>
  <si>
    <t>农发行定期存款（保证金）</t>
  </si>
  <si>
    <t>工行248445</t>
  </si>
  <si>
    <t>1607005119200248445</t>
  </si>
  <si>
    <t>邮储银行8893</t>
  </si>
  <si>
    <t>937002010128968893</t>
  </si>
  <si>
    <t>潍坊银行6674</t>
  </si>
  <si>
    <t>潍坊银行36681</t>
  </si>
  <si>
    <t>1607005119200279340</t>
  </si>
  <si>
    <t>工商9340</t>
  </si>
  <si>
    <t>536904743610000</t>
  </si>
  <si>
    <t>招商银行10000</t>
  </si>
  <si>
    <t>802162701421012731</t>
  </si>
  <si>
    <t>潍坊银行12731</t>
  </si>
  <si>
    <t>农发行679271</t>
  </si>
  <si>
    <t>20337078600100000679271</t>
  </si>
  <si>
    <t>定期（农发行）</t>
  </si>
  <si>
    <t>20337078600100000680401</t>
  </si>
  <si>
    <t>农商行11261</t>
  </si>
  <si>
    <t>东营银行4986</t>
  </si>
  <si>
    <t>临商银行3792</t>
  </si>
  <si>
    <t>农发行0241</t>
  </si>
  <si>
    <t>农发行7241</t>
  </si>
  <si>
    <t>农发行8371</t>
  </si>
  <si>
    <t>农发行9501</t>
  </si>
  <si>
    <t>工行7080</t>
  </si>
  <si>
    <t>工行9914</t>
  </si>
  <si>
    <t>建设银行5215</t>
  </si>
  <si>
    <t>桂林银行0012</t>
  </si>
  <si>
    <t>潍坊银行3676</t>
  </si>
  <si>
    <t>齐商银行7760</t>
  </si>
  <si>
    <t>东营银行7175定期户</t>
  </si>
  <si>
    <t>东营银行潍坊安丘支行4986</t>
  </si>
  <si>
    <t>中信银行6925</t>
  </si>
  <si>
    <t>中国邮政0021</t>
  </si>
  <si>
    <t>潍坊银行5333</t>
  </si>
  <si>
    <t>潍坊银行长期借款8896</t>
  </si>
  <si>
    <t>东营5354</t>
  </si>
  <si>
    <t>东营7412</t>
  </si>
  <si>
    <t>兴业银行基本户35653</t>
  </si>
  <si>
    <t>潍坊银行4395</t>
  </si>
  <si>
    <t>潍坊银行7004</t>
  </si>
  <si>
    <t>潍坊银行7028</t>
  </si>
  <si>
    <t>潍坊银行9839定期</t>
  </si>
  <si>
    <t>潍坊银行保证金户8564</t>
  </si>
  <si>
    <t>东营银行安丘支行5354</t>
  </si>
  <si>
    <t>城投资本5697</t>
  </si>
  <si>
    <t>建行0452</t>
  </si>
  <si>
    <t>潍坊银行8575</t>
  </si>
  <si>
    <t>工商行0012</t>
  </si>
  <si>
    <t>工商银行3066</t>
  </si>
  <si>
    <t>定期户潍坊银行9925</t>
  </si>
  <si>
    <t>潍坊银行定期户9932</t>
  </si>
  <si>
    <t>潍坊银行定期9987</t>
  </si>
  <si>
    <t>项目编码</t>
  </si>
  <si>
    <t>项目名称</t>
  </si>
  <si>
    <t>所属项目类别</t>
  </si>
  <si>
    <t>土地转让</t>
  </si>
  <si>
    <t>主营项目</t>
  </si>
  <si>
    <t>盐田租赁</t>
  </si>
  <si>
    <t>600103</t>
  </si>
  <si>
    <t>BT项目</t>
  </si>
  <si>
    <t>600104</t>
  </si>
  <si>
    <t>工程管理</t>
  </si>
  <si>
    <t>600105</t>
  </si>
  <si>
    <t>土地整理</t>
  </si>
  <si>
    <t>600106</t>
  </si>
  <si>
    <t>房屋租赁</t>
  </si>
  <si>
    <t>门票</t>
  </si>
  <si>
    <t>605102</t>
  </si>
  <si>
    <t>委托贷款利息</t>
  </si>
  <si>
    <t>605103</t>
  </si>
  <si>
    <t>贷款利息</t>
  </si>
  <si>
    <t>预付农田水利灌溉配套工程款</t>
  </si>
  <si>
    <t>工程项目</t>
  </si>
  <si>
    <t>城东片区棚户区改造预付款</t>
  </si>
  <si>
    <t>文化中心</t>
  </si>
  <si>
    <t>会议中心</t>
  </si>
  <si>
    <t>城镇农村住房改造建设项目</t>
  </si>
  <si>
    <t>城东片区棚户区改造安居工程</t>
  </si>
  <si>
    <t>潍河（昌邑北部）水利枢纽工程</t>
  </si>
  <si>
    <t>潍河（昌邑段）生态综合治理</t>
  </si>
  <si>
    <t>智慧昌邑二期</t>
  </si>
  <si>
    <t>昌邑市广播影视中心</t>
  </si>
  <si>
    <t>昌邑市人口和计划生育局</t>
  </si>
  <si>
    <t>智能装备标准车间及基础设施配套项目</t>
  </si>
  <si>
    <t>密埠工业园</t>
  </si>
  <si>
    <t>供水管网升级改造项目建设</t>
  </si>
  <si>
    <t>县域城镇建设项目</t>
  </si>
  <si>
    <t>柳疃印染污泥暂存场</t>
  </si>
  <si>
    <t>柳疃工业园项目</t>
  </si>
  <si>
    <t>地表净化水厂</t>
  </si>
  <si>
    <t>现代农业科技推广园</t>
  </si>
  <si>
    <t>2018年度土地整治项目</t>
  </si>
  <si>
    <t>潍河水毁项目</t>
  </si>
  <si>
    <t>围子矿山地质环境修复项目</t>
  </si>
  <si>
    <t>北孟矿山环境生态修复项目</t>
  </si>
  <si>
    <t>智能装备标准车间及基础设施配套项目二期</t>
  </si>
  <si>
    <t>王家庄子回迁安置楼</t>
  </si>
  <si>
    <t>龙池北扩一期</t>
  </si>
  <si>
    <t>医疗卫生提升项目</t>
  </si>
  <si>
    <t>潍河堤岸苗木迁移工程</t>
  </si>
  <si>
    <t>电动汽车充电基础设施专项规划项目</t>
  </si>
  <si>
    <t>民兵训练基地项目</t>
  </si>
  <si>
    <t>档案馆建设项目</t>
  </si>
  <si>
    <t>氢能源项目</t>
  </si>
  <si>
    <t>全民健康智慧信息平台</t>
  </si>
  <si>
    <t>石埠污水处理厂</t>
  </si>
  <si>
    <t>农村生活污水管网建设一期</t>
  </si>
  <si>
    <t>堤河生态修复工程</t>
  </si>
  <si>
    <t>农村生活污水治理项目</t>
  </si>
  <si>
    <t>户外广告</t>
  </si>
  <si>
    <t>充电桩项目</t>
  </si>
  <si>
    <t>现代农业示范园一期工程</t>
  </si>
  <si>
    <t>维河文旅生态产业示范带</t>
  </si>
  <si>
    <t>废弃矿山恢复治理一期工程</t>
  </si>
  <si>
    <t>高端机械装备产业园</t>
  </si>
  <si>
    <t>高铁新城</t>
  </si>
  <si>
    <t>林业经济产业化项目</t>
  </si>
  <si>
    <t>现代农业示范园二期</t>
  </si>
  <si>
    <t>城乡建设用地增减挂钩</t>
  </si>
  <si>
    <t>农村生活污水管网建设二期</t>
  </si>
  <si>
    <t>北孟镇房屋拆迁项目</t>
  </si>
  <si>
    <t>妇幼保健院海棠苗木迁移</t>
  </si>
  <si>
    <t>潍河北段建设用矿砂勘探及储量</t>
  </si>
  <si>
    <t>济青高速两侧绿化养护项目</t>
  </si>
  <si>
    <t>下营经济开发区土地整理项目</t>
  </si>
  <si>
    <t>卜庄镇潍河故道生态修复项目</t>
  </si>
  <si>
    <t>北孟污水处理厂</t>
  </si>
  <si>
    <t>北孟次高压管线改造</t>
  </si>
  <si>
    <t>昌邑市水系连通项目</t>
  </si>
  <si>
    <t>昌邑市龙池镇湾塘治理蓄水工程</t>
  </si>
  <si>
    <t>龙池化工园区基础配套项目</t>
  </si>
  <si>
    <t>石埠排水管道（泵站)</t>
  </si>
  <si>
    <t>农村生活污水管网建设三期</t>
  </si>
  <si>
    <t>昌邑市胶莱河、虞河互花米草生物·治理项目</t>
  </si>
  <si>
    <t>柳疃镇防潮闸</t>
  </si>
  <si>
    <t>昌邑市生活污水治理工程收集池电力接入工程</t>
  </si>
  <si>
    <t>昌邑市生活污水治理工程末端信息化智慧系统工程</t>
  </si>
  <si>
    <t>昌邑市生活污水治理工程收集池围栏工程</t>
  </si>
  <si>
    <t>昌邑市中心城区雨污分流建设项目工程款</t>
  </si>
  <si>
    <t>潍河流域及入海口水生态修复与产业融合发展（EOD）项目</t>
  </si>
  <si>
    <t>玉柴</t>
  </si>
  <si>
    <t>文山片区更新</t>
  </si>
  <si>
    <t>605105</t>
  </si>
  <si>
    <t>租金费</t>
  </si>
  <si>
    <t>066</t>
  </si>
  <si>
    <t>石埠排水管道（泵站）</t>
  </si>
  <si>
    <t>TD001</t>
  </si>
  <si>
    <t>昌国用（2010）第315、316号土地</t>
  </si>
  <si>
    <t>未启用土地</t>
  </si>
  <si>
    <t>TD002</t>
  </si>
  <si>
    <t>昌国用（2009）第75号土地</t>
  </si>
  <si>
    <t>TD003</t>
  </si>
  <si>
    <t>昌国用（2012）第630号土地</t>
  </si>
  <si>
    <t>TD004</t>
  </si>
  <si>
    <t>昌国用（2012）第631号土地</t>
  </si>
  <si>
    <t>TD005</t>
  </si>
  <si>
    <t>2024-30号地块</t>
  </si>
  <si>
    <t>TD006</t>
  </si>
  <si>
    <t>2024-32号地块</t>
  </si>
  <si>
    <t>TD007</t>
  </si>
  <si>
    <t>2024-33号地块</t>
  </si>
  <si>
    <t>TD008</t>
  </si>
  <si>
    <t>2024-34号地块</t>
  </si>
  <si>
    <t>TD009</t>
  </si>
  <si>
    <t>2024-35号地块</t>
  </si>
  <si>
    <t>TD010</t>
  </si>
  <si>
    <t>2024-36号地块</t>
  </si>
  <si>
    <t>TD011</t>
  </si>
  <si>
    <t>2024-054</t>
  </si>
  <si>
    <t>TD012</t>
  </si>
  <si>
    <t>2024-25号地块</t>
  </si>
  <si>
    <t>TD013</t>
  </si>
  <si>
    <t>2017-27</t>
  </si>
  <si>
    <t>TD014</t>
  </si>
  <si>
    <t>2018-13</t>
  </si>
  <si>
    <t>TD015</t>
  </si>
  <si>
    <t>2018-14</t>
  </si>
  <si>
    <t>TD016</t>
  </si>
  <si>
    <t>2019-24</t>
  </si>
  <si>
    <t>TD017</t>
  </si>
  <si>
    <t>43678</t>
  </si>
  <si>
    <t>TD018</t>
  </si>
  <si>
    <t>2019-22</t>
  </si>
  <si>
    <t>TD019</t>
  </si>
  <si>
    <t>利民街人防工程土地</t>
  </si>
  <si>
    <t>TD020</t>
  </si>
  <si>
    <t>刘辛土地</t>
  </si>
  <si>
    <t>TD021</t>
  </si>
  <si>
    <t>购买渤潍土地</t>
  </si>
  <si>
    <t>TD022</t>
  </si>
  <si>
    <t>昌邑市交通街562号 1155</t>
  </si>
  <si>
    <t>TD023</t>
  </si>
  <si>
    <t>昌邑市利民街以北、奎聚路以东  1165</t>
  </si>
  <si>
    <t>TD024</t>
  </si>
  <si>
    <t>昌邑市交通街以南、文昌路以西 9864</t>
  </si>
  <si>
    <t>TD025</t>
  </si>
  <si>
    <t>天水附路以东（原昌邑市商务局土地）1903</t>
  </si>
  <si>
    <t>TD026</t>
  </si>
  <si>
    <t>55号地块</t>
  </si>
  <si>
    <t>TD027</t>
  </si>
  <si>
    <t>CYHZ2022-0009904号土地</t>
  </si>
  <si>
    <t>TD028</t>
  </si>
  <si>
    <t>CYHZ2022-0009980号土地</t>
  </si>
  <si>
    <t>TD029</t>
  </si>
  <si>
    <t>CYHZ2022-0009981号土地</t>
  </si>
  <si>
    <t>TD030</t>
  </si>
  <si>
    <t>CYHZ2022-0009914号土地</t>
  </si>
  <si>
    <t>TD031</t>
  </si>
  <si>
    <t>CYHZ2022-0009919号土地</t>
  </si>
  <si>
    <t>TD032</t>
  </si>
  <si>
    <t>出让土地使用权</t>
  </si>
  <si>
    <t>TD033</t>
  </si>
  <si>
    <t>国有划拨土地使用权</t>
  </si>
  <si>
    <t>TD034</t>
  </si>
  <si>
    <t>26号地块昌邑市高端机械装备产业园园区一路以东、次干三路以南 296507</t>
  </si>
  <si>
    <t>TD035</t>
  </si>
  <si>
    <t>59号地块昌邑市高端机械装备产业园园区一路以东、次干三路以南 15177</t>
  </si>
  <si>
    <t>TD036</t>
  </si>
  <si>
    <t>鲁2019第000847号</t>
  </si>
  <si>
    <t>TD037</t>
  </si>
  <si>
    <t>土地使用权44号地块</t>
  </si>
  <si>
    <t>TD038</t>
  </si>
  <si>
    <t>2019-73号地块</t>
  </si>
  <si>
    <t>TD039</t>
  </si>
  <si>
    <t>2019-95号地块</t>
  </si>
  <si>
    <t>TD040</t>
  </si>
  <si>
    <t>鲁（2018）不动产0004130号</t>
  </si>
  <si>
    <t>TD041</t>
  </si>
  <si>
    <t>昌国用（2009）第083号</t>
  </si>
  <si>
    <t>TD042</t>
  </si>
  <si>
    <t>昌国用（2009）第079号</t>
  </si>
  <si>
    <t>TD043</t>
  </si>
  <si>
    <t>昌国用（2011）第115号</t>
  </si>
  <si>
    <t>TD044</t>
  </si>
  <si>
    <t>昌国用（2009）第081号</t>
  </si>
  <si>
    <t>TD045</t>
  </si>
  <si>
    <t>昌国用（2009）第082号</t>
  </si>
  <si>
    <t>TD046</t>
  </si>
  <si>
    <t>昌国用（2009）第321号</t>
  </si>
  <si>
    <t>TD047</t>
  </si>
  <si>
    <t>630号盐田-2011（172）</t>
  </si>
  <si>
    <t>TD048</t>
  </si>
  <si>
    <t>626号盐田-2011（168）</t>
  </si>
  <si>
    <t>TD049</t>
  </si>
  <si>
    <t>625号盐田-2011（169）</t>
  </si>
  <si>
    <t>TD050</t>
  </si>
  <si>
    <t>629号盐田-2011（171）</t>
  </si>
  <si>
    <t>TD051</t>
  </si>
  <si>
    <t>627号盐田-2011（170）</t>
  </si>
  <si>
    <t>TD052</t>
  </si>
  <si>
    <t>昌国用（2010）第561号盐田</t>
  </si>
  <si>
    <t>TD053</t>
  </si>
  <si>
    <t>2012-804（1032）</t>
  </si>
  <si>
    <t>TD054</t>
  </si>
  <si>
    <t>2012-803（1033）</t>
  </si>
  <si>
    <t>TD055</t>
  </si>
  <si>
    <t>2012-801（1035）</t>
  </si>
  <si>
    <t>TD056</t>
  </si>
  <si>
    <t>2012-800（2013-246）</t>
  </si>
  <si>
    <t>设备租赁</t>
  </si>
  <si>
    <t>TD057</t>
  </si>
  <si>
    <t>2024-0081</t>
  </si>
  <si>
    <t>TD058</t>
  </si>
  <si>
    <t>2024-0082</t>
  </si>
  <si>
    <t>TD059</t>
  </si>
  <si>
    <t>2025-27</t>
  </si>
  <si>
    <t>TD060</t>
  </si>
  <si>
    <t>2025-22</t>
  </si>
  <si>
    <t>TD061</t>
  </si>
  <si>
    <t>2025-23</t>
  </si>
  <si>
    <t>TD062</t>
  </si>
  <si>
    <t>2025-24</t>
  </si>
  <si>
    <t>TD063</t>
  </si>
  <si>
    <t>2025-25</t>
  </si>
  <si>
    <t>TD064</t>
  </si>
  <si>
    <t>2025-26</t>
  </si>
  <si>
    <t>TD065</t>
  </si>
  <si>
    <t>2025</t>
  </si>
  <si>
    <t>海域</t>
  </si>
  <si>
    <t>qt001</t>
  </si>
  <si>
    <t>财务软件</t>
  </si>
  <si>
    <t>其他</t>
  </si>
  <si>
    <t>qt002</t>
  </si>
  <si>
    <t>U8C财务软件</t>
  </si>
  <si>
    <t>TD67</t>
  </si>
  <si>
    <t>qt003</t>
  </si>
  <si>
    <t>渤海明珠项目云服务器</t>
  </si>
  <si>
    <t>605106</t>
  </si>
  <si>
    <t>其他收入</t>
  </si>
  <si>
    <t>640201</t>
  </si>
  <si>
    <t>职工活动支出</t>
  </si>
  <si>
    <t>其他支出</t>
  </si>
  <si>
    <t>000</t>
  </si>
  <si>
    <t>设备</t>
  </si>
  <si>
    <t>600111</t>
  </si>
  <si>
    <t>运费</t>
  </si>
  <si>
    <t>客户编码</t>
  </si>
  <si>
    <t>客户名称</t>
  </si>
  <si>
    <t>0030002</t>
  </si>
  <si>
    <t>0030001</t>
  </si>
  <si>
    <t>范光华</t>
  </si>
  <si>
    <t>0020006</t>
  </si>
  <si>
    <t>青岛天合易辉贸易有限公司</t>
  </si>
  <si>
    <t>0020005</t>
  </si>
  <si>
    <t>山东派金真空科技有限公司</t>
  </si>
  <si>
    <t>0008220</t>
  </si>
  <si>
    <t>昌邑市中医院（昌邑市黄元御中医院、昌邑市康复医疗中心）</t>
  </si>
  <si>
    <t>0020004</t>
  </si>
  <si>
    <t>昌邑市融创视听文化传媒有限公司</t>
  </si>
  <si>
    <t>0070001</t>
  </si>
  <si>
    <t>互联网金融合作协议</t>
  </si>
  <si>
    <t>0020003</t>
  </si>
  <si>
    <t>青岛市黄岛区人民法院</t>
  </si>
  <si>
    <t>0020002</t>
  </si>
  <si>
    <t>上海企众通合信息咨询有限公司</t>
  </si>
  <si>
    <t>0020001</t>
  </si>
  <si>
    <t>南阳市湖逸信息科技有限公司</t>
  </si>
  <si>
    <t>00000000000012</t>
  </si>
  <si>
    <t>潍坊诺雷建筑工程有限公司</t>
  </si>
  <si>
    <t>00020000000001</t>
  </si>
  <si>
    <t>昌邑凯隆建筑工程有限公司</t>
  </si>
  <si>
    <t>00000000000010</t>
  </si>
  <si>
    <t>00000000000009</t>
  </si>
  <si>
    <t>昌邑海馨养殖有限公司</t>
  </si>
  <si>
    <t>00000000000008</t>
  </si>
  <si>
    <t>潍坊市春之染园林工程有限公司</t>
  </si>
  <si>
    <t>00000000000007</t>
  </si>
  <si>
    <t>昌邑泰庆纺织有限公司</t>
  </si>
  <si>
    <t>00000000000006</t>
  </si>
  <si>
    <t>昌邑市宏利机械有限公司</t>
  </si>
  <si>
    <t>00000000000005</t>
  </si>
  <si>
    <t>昌邑市柳疃镇总工会</t>
  </si>
  <si>
    <t>010709</t>
  </si>
  <si>
    <t>昌邑市奎聚街办南子亭便民门市部</t>
  </si>
  <si>
    <t>010810</t>
  </si>
  <si>
    <t>上海方团机电设备有限公司</t>
  </si>
  <si>
    <t>02014389</t>
  </si>
  <si>
    <t>北京鸿盈新能源有限公司</t>
  </si>
  <si>
    <t>02014390</t>
  </si>
  <si>
    <t>沧州赛京商贸有限公司</t>
  </si>
  <si>
    <t>02014398</t>
  </si>
  <si>
    <t>北京淼达发商贸有限公司</t>
  </si>
  <si>
    <t>02014394</t>
  </si>
  <si>
    <t>绩效</t>
  </si>
  <si>
    <t>02014402</t>
  </si>
  <si>
    <t>温州贝球多贸易有限公司</t>
  </si>
  <si>
    <t>02014399</t>
  </si>
  <si>
    <t>北京盛辉源科技有限公司</t>
  </si>
  <si>
    <t>02014421</t>
  </si>
  <si>
    <t>天津任启科技有限公司</t>
  </si>
  <si>
    <t>02014432</t>
  </si>
  <si>
    <t>潍坊禾源环保设备有限公司</t>
  </si>
  <si>
    <t>02014422</t>
  </si>
  <si>
    <t>天津彩聚科技有限公司</t>
  </si>
  <si>
    <t>02014431</t>
  </si>
  <si>
    <t>海南金虹网络科技有限公司</t>
  </si>
  <si>
    <t>UC009736</t>
  </si>
  <si>
    <t>马启剑</t>
  </si>
  <si>
    <t>02014434</t>
  </si>
  <si>
    <t>昌邑市烟汕路正阳广告部</t>
  </si>
  <si>
    <t>UC009772</t>
  </si>
  <si>
    <t>山东普洛汉兴医药有限公司</t>
  </si>
  <si>
    <t>009837</t>
  </si>
  <si>
    <t>潍坊泽明环保科技有限公司</t>
  </si>
  <si>
    <t>009844</t>
  </si>
  <si>
    <t>潍坊浩宇水利工程有限公司</t>
  </si>
  <si>
    <t>009845</t>
  </si>
  <si>
    <t>昌邑市都昌街道前埠经济合作社</t>
  </si>
  <si>
    <t>009854</t>
  </si>
  <si>
    <t>昌邑市围子宇丰泵业</t>
  </si>
  <si>
    <t>009847</t>
  </si>
  <si>
    <t>昌邑市机关事务服务中心</t>
  </si>
  <si>
    <t>010637</t>
  </si>
  <si>
    <t>昌邑润民物业管理有限公司</t>
  </si>
  <si>
    <t>010641</t>
  </si>
  <si>
    <t>潍坊旭贤装饰工程有限公司</t>
  </si>
  <si>
    <t>010642</t>
  </si>
  <si>
    <t>大连齐财科技有限公司</t>
  </si>
  <si>
    <t>010692</t>
  </si>
  <si>
    <t>昌邑市新时代纺织有限公司</t>
  </si>
  <si>
    <t>010694</t>
  </si>
  <si>
    <t>淮安市洪泽区璩成兵建材经营部（个体工商户）</t>
  </si>
  <si>
    <t>010693</t>
  </si>
  <si>
    <t>江苏乐开机电有限公司</t>
  </si>
  <si>
    <t>010695</t>
  </si>
  <si>
    <t>阜宁联宝计算机维修服务有限公司</t>
  </si>
  <si>
    <t>010696</t>
  </si>
  <si>
    <t>盐城朗春商贸有限公司</t>
  </si>
  <si>
    <t>010697</t>
  </si>
  <si>
    <t>江苏清云居餐饮管理有限公司</t>
  </si>
  <si>
    <t>010698</t>
  </si>
  <si>
    <t>淮安市清河区新星装璜部</t>
  </si>
  <si>
    <t>010699</t>
  </si>
  <si>
    <t>山东海创云信息科技有限公司</t>
  </si>
  <si>
    <t>010700</t>
  </si>
  <si>
    <t>洪泽区高良涧伍福临门养生馆</t>
  </si>
  <si>
    <t>010701</t>
  </si>
  <si>
    <t>淮安弘时企业管理有限公司</t>
  </si>
  <si>
    <t>010702</t>
  </si>
  <si>
    <t>淮安市淮阴区丰邦电器经营部</t>
  </si>
  <si>
    <t>010706</t>
  </si>
  <si>
    <t>潍坊安恒运营管理有限公司</t>
  </si>
  <si>
    <t>010705</t>
  </si>
  <si>
    <t>海盐县秦山环科建材经营部</t>
  </si>
  <si>
    <t>010708</t>
  </si>
  <si>
    <t>中国邮政集团有限公司潍坊市分公司</t>
  </si>
  <si>
    <t>010707</t>
  </si>
  <si>
    <t>宁津县三塑新材料有限公司</t>
  </si>
  <si>
    <t>004543</t>
  </si>
  <si>
    <t>山东天柱建设监理咨询有限公司鲁东分公司</t>
  </si>
  <si>
    <t>004544</t>
  </si>
  <si>
    <t>山东立德信房地产土地评估有限公司</t>
  </si>
  <si>
    <t>004621</t>
  </si>
  <si>
    <t>南京赛禾企业管理咨询有限公司</t>
  </si>
  <si>
    <t>004598</t>
  </si>
  <si>
    <t>王连山</t>
  </si>
  <si>
    <t>004625</t>
  </si>
  <si>
    <t>山东潍禾农业发展有限公司</t>
  </si>
  <si>
    <t>004635</t>
  </si>
  <si>
    <t>天成咨询公司</t>
  </si>
  <si>
    <t>004638</t>
  </si>
  <si>
    <t>昌邑市新兴街建芬物资经销处</t>
  </si>
  <si>
    <t>004647</t>
  </si>
  <si>
    <t>魏建凯</t>
  </si>
  <si>
    <t>004654</t>
  </si>
  <si>
    <t>供电公司</t>
  </si>
  <si>
    <t>004658</t>
  </si>
  <si>
    <t>暂缓发放工资</t>
  </si>
  <si>
    <t>004663</t>
  </si>
  <si>
    <t>009765</t>
  </si>
  <si>
    <t>山东锦园新纪供应链管理服务有限公司</t>
  </si>
  <si>
    <t>009773</t>
  </si>
  <si>
    <t>临沂国鑫基础设施建设有限公司</t>
  </si>
  <si>
    <t>009780</t>
  </si>
  <si>
    <t>山东省潍坊市昌邑市都昌街道高家道照村民委员会（昌邑市都昌街道高家道照社区股份经济合作社)</t>
  </si>
  <si>
    <t>009806</t>
  </si>
  <si>
    <t>海南易佰亿科技有限公司</t>
  </si>
  <si>
    <t>009808</t>
  </si>
  <si>
    <t>山东省安达消防技术服务有限公司</t>
  </si>
  <si>
    <t>009810</t>
  </si>
  <si>
    <t>潍坊千里餐饮管理有限公司</t>
  </si>
  <si>
    <t>009812</t>
  </si>
  <si>
    <t>昌邑市金恒商业管理有限公司</t>
  </si>
  <si>
    <t>009819</t>
  </si>
  <si>
    <t>昌邑市仓街官道加油站</t>
  </si>
  <si>
    <t>009827</t>
  </si>
  <si>
    <t>海南金亿宏科技有限公司</t>
  </si>
  <si>
    <t>009829</t>
  </si>
  <si>
    <t>上海得曙实业有限公司</t>
  </si>
  <si>
    <t>0016353</t>
  </si>
  <si>
    <t>山东和田旺生物科技有限公司</t>
  </si>
  <si>
    <t>0016352</t>
  </si>
  <si>
    <t>山东省阳森家纺有限公司</t>
  </si>
  <si>
    <t>0016354</t>
  </si>
  <si>
    <t>昌邑华利达印染有限公司</t>
  </si>
  <si>
    <t>004239</t>
  </si>
  <si>
    <t>陈光艳</t>
  </si>
  <si>
    <t>004240</t>
  </si>
  <si>
    <t>王湖滨</t>
  </si>
  <si>
    <t>004246</t>
  </si>
  <si>
    <t>谭伟权</t>
  </si>
  <si>
    <t>004332</t>
  </si>
  <si>
    <t>山东东弘农业装备集团有限公司</t>
  </si>
  <si>
    <t>004245</t>
  </si>
  <si>
    <t>张志刚</t>
  </si>
  <si>
    <t>004333</t>
  </si>
  <si>
    <t>潍坊东鲁电力工程有限公司</t>
  </si>
  <si>
    <t>004342</t>
  </si>
  <si>
    <t>潍坊烽宇工业设备有限公司</t>
  </si>
  <si>
    <t>004349</t>
  </si>
  <si>
    <t>广西玉柴机器股份有限公司</t>
  </si>
  <si>
    <t>004446</t>
  </si>
  <si>
    <t>潍坊江森通达工贸有限公司</t>
  </si>
  <si>
    <t>004430</t>
  </si>
  <si>
    <t>广西曙光知识产权代理有限公司</t>
  </si>
  <si>
    <t>004465</t>
  </si>
  <si>
    <t>烟台创晟检测技术有限公司</t>
  </si>
  <si>
    <t>004498</t>
  </si>
  <si>
    <t>潍坊市正宇电子科技有限公司</t>
  </si>
  <si>
    <t>004502</t>
  </si>
  <si>
    <t>潍坊中天建筑装饰工程有限公司</t>
  </si>
  <si>
    <t>004466</t>
  </si>
  <si>
    <t>烟台时代机电科技有限公司</t>
  </si>
  <si>
    <t>004511</t>
  </si>
  <si>
    <t>东弘沃丰(潍坊)农业机械有限公司</t>
  </si>
  <si>
    <t>004525</t>
  </si>
  <si>
    <t>李苹</t>
  </si>
  <si>
    <t>004540</t>
  </si>
  <si>
    <t>青岛罗博飞海洋技术有限公司</t>
  </si>
  <si>
    <t>004537</t>
  </si>
  <si>
    <t>潍坊市天元工程建设监理有限公司</t>
  </si>
  <si>
    <t>001601</t>
  </si>
  <si>
    <t>周文亮</t>
  </si>
  <si>
    <t>001602</t>
  </si>
  <si>
    <t>付倩倩</t>
  </si>
  <si>
    <t>001593</t>
  </si>
  <si>
    <t>李文明</t>
  </si>
  <si>
    <t>001620</t>
  </si>
  <si>
    <t>山东恒通土地房地产评估有限公司</t>
  </si>
  <si>
    <t>001596</t>
  </si>
  <si>
    <t>李玉萍</t>
  </si>
  <si>
    <t>001621</t>
  </si>
  <si>
    <t>梁爱梅</t>
  </si>
  <si>
    <t>001626</t>
  </si>
  <si>
    <t>昌邑天宇药业有限公司</t>
  </si>
  <si>
    <t>001629</t>
  </si>
  <si>
    <t>元狩投资控股(深圳)有限公司</t>
  </si>
  <si>
    <t>0016312</t>
  </si>
  <si>
    <t>邵莹</t>
  </si>
  <si>
    <t>0016323</t>
  </si>
  <si>
    <t>潍坊海森建材有限公司</t>
  </si>
  <si>
    <t>0016336</t>
  </si>
  <si>
    <t>张文超</t>
  </si>
  <si>
    <t>0016340</t>
  </si>
  <si>
    <t>山东稷耕农牧科技有限公司</t>
  </si>
  <si>
    <t>0016337</t>
  </si>
  <si>
    <t>鲁信诚城投资管理咨询（潍坊）有限公司</t>
  </si>
  <si>
    <t>0016341</t>
  </si>
  <si>
    <t>临朐县农旅投资集团有限公司</t>
  </si>
  <si>
    <t>0016343</t>
  </si>
  <si>
    <t>上海坤弘政安企业咨询有限公司</t>
  </si>
  <si>
    <t>0016346</t>
  </si>
  <si>
    <t>舟山阳丰企业管理有限公司</t>
  </si>
  <si>
    <t>0016347</t>
  </si>
  <si>
    <t>上海弘基畅发企业咨询有限公司</t>
  </si>
  <si>
    <t>0016348</t>
  </si>
  <si>
    <t>潍坊潍水建筑装饰工程有限公司</t>
  </si>
  <si>
    <t>0016349</t>
  </si>
  <si>
    <t>昌邑市香远食品有限公司</t>
  </si>
  <si>
    <t>0016350</t>
  </si>
  <si>
    <t>山东正业测绘技术有限公司</t>
  </si>
  <si>
    <t>0016351</t>
  </si>
  <si>
    <t>山东中潍水利科技有限公司</t>
  </si>
  <si>
    <t>0012555</t>
  </si>
  <si>
    <t>谭林平</t>
  </si>
  <si>
    <t>0012557</t>
  </si>
  <si>
    <t>谢芬</t>
  </si>
  <si>
    <t>0012553</t>
  </si>
  <si>
    <t>刘志豪</t>
  </si>
  <si>
    <t>0012556</t>
  </si>
  <si>
    <t>刘北平</t>
  </si>
  <si>
    <t>0012558</t>
  </si>
  <si>
    <t>王伟国</t>
  </si>
  <si>
    <t>0012559</t>
  </si>
  <si>
    <t>吕军伟</t>
  </si>
  <si>
    <t>0012560</t>
  </si>
  <si>
    <t>吕振朋</t>
  </si>
  <si>
    <t>0012744</t>
  </si>
  <si>
    <t>叶延玖</t>
  </si>
  <si>
    <t>0013336</t>
  </si>
  <si>
    <t>王建</t>
  </si>
  <si>
    <t>0012806</t>
  </si>
  <si>
    <t>山东屹疆建材有限公司</t>
  </si>
  <si>
    <t>0014342</t>
  </si>
  <si>
    <t>姚龙杰</t>
  </si>
  <si>
    <t>0013423</t>
  </si>
  <si>
    <t>刘建波</t>
  </si>
  <si>
    <t>0014570</t>
  </si>
  <si>
    <t>潍坊万利食品贸易有限公司</t>
  </si>
  <si>
    <t>0014789</t>
  </si>
  <si>
    <t>苗卫</t>
  </si>
  <si>
    <t>0015133</t>
  </si>
  <si>
    <t>昌邑市坤驰城乡规划勘察测绘有限公司</t>
  </si>
  <si>
    <t>0015284</t>
  </si>
  <si>
    <t>衡正国际工程咨询有限公司</t>
  </si>
  <si>
    <t>0015286</t>
  </si>
  <si>
    <t>潍坊奥斯工程咨询服务有限公司</t>
  </si>
  <si>
    <t>001591</t>
  </si>
  <si>
    <t>山东得和生物技术集团有限公司</t>
  </si>
  <si>
    <t>001592</t>
  </si>
  <si>
    <t>昌邑市环境卫生中心</t>
  </si>
  <si>
    <t>001595</t>
  </si>
  <si>
    <t>史依含</t>
  </si>
  <si>
    <t>0010662</t>
  </si>
  <si>
    <t>赵翔</t>
  </si>
  <si>
    <t>0010840</t>
  </si>
  <si>
    <t>王淑贞</t>
  </si>
  <si>
    <t>0011009</t>
  </si>
  <si>
    <t>山东煜疆新能源科技有限公司</t>
  </si>
  <si>
    <t>0011062</t>
  </si>
  <si>
    <t>潍坊圣泰人民电器有限公司</t>
  </si>
  <si>
    <t>00113424</t>
  </si>
  <si>
    <t>山东省财金信融投资控股有限公司</t>
  </si>
  <si>
    <t>0011063</t>
  </si>
  <si>
    <t>山东蓝顶化工科技股份有限公司</t>
  </si>
  <si>
    <t>0011427</t>
  </si>
  <si>
    <t>昌邑市交通街建波汽车专业养护店</t>
  </si>
  <si>
    <t>0011416</t>
  </si>
  <si>
    <t>黄胜霞</t>
  </si>
  <si>
    <t>0012099</t>
  </si>
  <si>
    <t>杨东林</t>
  </si>
  <si>
    <t>0012256</t>
  </si>
  <si>
    <t>昌邑浩源养殖有限公司</t>
  </si>
  <si>
    <t>0012465</t>
  </si>
  <si>
    <t>昌邑市鑫旺工程有限公司</t>
  </si>
  <si>
    <t>0011624</t>
  </si>
  <si>
    <t>江苏鑫河营销服务有限公司</t>
  </si>
  <si>
    <t>0012257</t>
  </si>
  <si>
    <t>昌邑市海昱育苗场</t>
  </si>
  <si>
    <t>0012466</t>
  </si>
  <si>
    <t>昌邑市利洲土石方工程有限公司</t>
  </si>
  <si>
    <t>0012467</t>
  </si>
  <si>
    <t>潍坊润景电力工程有限公司</t>
  </si>
  <si>
    <t>0012464</t>
  </si>
  <si>
    <t>昌邑市海丰水产养殖有限责任公司</t>
  </si>
  <si>
    <t>0012476</t>
  </si>
  <si>
    <t>山东卓越全程土地房地产评估有限公司潍坊分公司</t>
  </si>
  <si>
    <t>0012477</t>
  </si>
  <si>
    <t>山东海川项目管理有限公司</t>
  </si>
  <si>
    <t>0012552</t>
  </si>
  <si>
    <t>尹燕</t>
  </si>
  <si>
    <t>0012551</t>
  </si>
  <si>
    <t>谢新东</t>
  </si>
  <si>
    <t>0012478</t>
  </si>
  <si>
    <t>山东正阳工程咨询有限公司</t>
  </si>
  <si>
    <t>0009504</t>
  </si>
  <si>
    <t>潍坊诚达环保科技有限公司</t>
  </si>
  <si>
    <t>0008613</t>
  </si>
  <si>
    <t>青岛融商基础设施建设管理有限公司</t>
  </si>
  <si>
    <t>0009077</t>
  </si>
  <si>
    <t>昌邑市硕时农业有限公司</t>
  </si>
  <si>
    <t>0009507</t>
  </si>
  <si>
    <t>永拓会计师事务所（特殊普通合伙）山东分所</t>
  </si>
  <si>
    <t>0009508</t>
  </si>
  <si>
    <t>昌邑市硕圆绿化工程有限公司</t>
  </si>
  <si>
    <t>0009514</t>
  </si>
  <si>
    <t>昌邑龙港建筑工程有限公司</t>
  </si>
  <si>
    <t>0009517</t>
  </si>
  <si>
    <t>中国邮政集团有限公司山东省昌邑市分公司</t>
  </si>
  <si>
    <t>0009515</t>
  </si>
  <si>
    <t>济南长隆环保科技有限公司</t>
  </si>
  <si>
    <t>0009523</t>
  </si>
  <si>
    <t>昌邑市运通建筑工程有限公司</t>
  </si>
  <si>
    <t>0009524</t>
  </si>
  <si>
    <t>青岛荣通佳和工程管理有限公司</t>
  </si>
  <si>
    <t>0009551</t>
  </si>
  <si>
    <t>青岛万通建设监理有限责任公司</t>
  </si>
  <si>
    <t>0009578</t>
  </si>
  <si>
    <t>昌邑市财政局(棚户区科纸厂安置找补房款）</t>
  </si>
  <si>
    <t>0009556</t>
  </si>
  <si>
    <t>中勤万信会计师事务所（特殊普通合伙）</t>
  </si>
  <si>
    <t>0009591</t>
  </si>
  <si>
    <t>昌邑市建括建筑工程有限公司</t>
  </si>
  <si>
    <t>0009850</t>
  </si>
  <si>
    <t>境外债公司（暂估）</t>
  </si>
  <si>
    <t>0009754</t>
  </si>
  <si>
    <t>昌邑昌瑞市政建设有限公司</t>
  </si>
  <si>
    <t>0009852</t>
  </si>
  <si>
    <t>WISE-WHEEL HOLDINGS LIMITED</t>
  </si>
  <si>
    <t>0009933</t>
  </si>
  <si>
    <t>窦建兴</t>
  </si>
  <si>
    <t>0009999</t>
  </si>
  <si>
    <t>昌邑市江浩工程咨询服务有限公司</t>
  </si>
  <si>
    <t>0010579</t>
  </si>
  <si>
    <t>潍坊奥通药业有限公司</t>
  </si>
  <si>
    <t>0006964</t>
  </si>
  <si>
    <t>应付账款暂估（运费）</t>
  </si>
  <si>
    <t>0007204</t>
  </si>
  <si>
    <t>莱州市洁源环境治理有限公司</t>
  </si>
  <si>
    <t>0007474</t>
  </si>
  <si>
    <t>济南爱斯佩克试验仪器有限公司</t>
  </si>
  <si>
    <t>0007511</t>
  </si>
  <si>
    <t>预提利息</t>
  </si>
  <si>
    <t>0007521</t>
  </si>
  <si>
    <t>济南信高工程技术有限公司</t>
  </si>
  <si>
    <t>0007691</t>
  </si>
  <si>
    <t>孙诚勇</t>
  </si>
  <si>
    <t>0007732</t>
  </si>
  <si>
    <t>昌邑市海威水产有限责任公司</t>
  </si>
  <si>
    <t>0007734</t>
  </si>
  <si>
    <t>久悬户</t>
  </si>
  <si>
    <t>0008175</t>
  </si>
  <si>
    <t>山东裕源集团有限公司</t>
  </si>
  <si>
    <t>0008229</t>
  </si>
  <si>
    <t>李兵</t>
  </si>
  <si>
    <t>0008184</t>
  </si>
  <si>
    <t>林明海</t>
  </si>
  <si>
    <t>0008235</t>
  </si>
  <si>
    <t>潍坊永乐文化传媒有限公司</t>
  </si>
  <si>
    <t>0008597</t>
  </si>
  <si>
    <t>济南盈投潍财建设投资合伙企业（有限合伙）</t>
  </si>
  <si>
    <t>0008599</t>
  </si>
  <si>
    <t>王效俊</t>
  </si>
  <si>
    <t>0008602</t>
  </si>
  <si>
    <t>魏松松</t>
  </si>
  <si>
    <t>0008607</t>
  </si>
  <si>
    <t>李阿南</t>
  </si>
  <si>
    <t>0008612</t>
  </si>
  <si>
    <t>郝洪涛</t>
  </si>
  <si>
    <t>0008918</t>
  </si>
  <si>
    <t>杨孟祥</t>
  </si>
  <si>
    <t>0009081</t>
  </si>
  <si>
    <t>中兴财光华会计师事务所（特殊普通合伙）</t>
  </si>
  <si>
    <t>0009487</t>
  </si>
  <si>
    <t>山东海王银河医药有限公司</t>
  </si>
  <si>
    <t>0009492</t>
  </si>
  <si>
    <t>潍坊坤鑫农业发展有限公司</t>
  </si>
  <si>
    <t>0005044</t>
  </si>
  <si>
    <t>0005093</t>
  </si>
  <si>
    <t>莱州易居建材有限公司</t>
  </si>
  <si>
    <t>0005066</t>
  </si>
  <si>
    <t>昌邑市奎聚街道徐师傅建材经营部</t>
  </si>
  <si>
    <t>0005097</t>
  </si>
  <si>
    <t>天津豪霖科技有限公司</t>
  </si>
  <si>
    <t>0005099</t>
  </si>
  <si>
    <t>天津宏泰骏业科技有限公司</t>
  </si>
  <si>
    <t>0005126</t>
  </si>
  <si>
    <t>天津启合永利科技有限公司</t>
  </si>
  <si>
    <t>0005138</t>
  </si>
  <si>
    <t>天津清漪泓坤科技有限公司</t>
  </si>
  <si>
    <t>0005144</t>
  </si>
  <si>
    <t>天津创想智诚机械制造有限公司</t>
  </si>
  <si>
    <t>0005170</t>
  </si>
  <si>
    <t>义乌市吉贸贸易有限公司</t>
  </si>
  <si>
    <t>0005172</t>
  </si>
  <si>
    <t>友方士（苏州）高科技材料有限公司</t>
  </si>
  <si>
    <t>0005182</t>
  </si>
  <si>
    <t>义乌市垣玦贸易有限公司</t>
  </si>
  <si>
    <t>0005329</t>
  </si>
  <si>
    <t>山东益众教育咨询服务有限公司</t>
  </si>
  <si>
    <t>0005331</t>
  </si>
  <si>
    <t>山东裕源集团有限公司昌邑化工厂</t>
  </si>
  <si>
    <t>0005451</t>
  </si>
  <si>
    <t>杨学琴</t>
  </si>
  <si>
    <t>0005371</t>
  </si>
  <si>
    <t>张英赞</t>
  </si>
  <si>
    <t>0005521</t>
  </si>
  <si>
    <t>李强</t>
  </si>
  <si>
    <t>0005939</t>
  </si>
  <si>
    <t>昌邑市围子街道胜国运输服务队</t>
  </si>
  <si>
    <t>0006224</t>
  </si>
  <si>
    <t>昌邑市轩超建筑装饰材料有限公司</t>
  </si>
  <si>
    <t>0006490</t>
  </si>
  <si>
    <t>王俊让</t>
  </si>
  <si>
    <t>0006519</t>
  </si>
  <si>
    <t>昌邑市润昌产业发展投资集团有限公司（昌邑盛瑞农业投资有限公司）</t>
  </si>
  <si>
    <t>0006568</t>
  </si>
  <si>
    <t>昌邑市奎聚街道继见建材经营部</t>
  </si>
  <si>
    <t>0006516</t>
  </si>
  <si>
    <t>葛英虎</t>
  </si>
  <si>
    <t>0006572</t>
  </si>
  <si>
    <t>昌邑市聚鑫建材有限公司</t>
  </si>
  <si>
    <t>0004062</t>
  </si>
  <si>
    <t>昌邑市宏盛加油站</t>
  </si>
  <si>
    <t>0004054</t>
  </si>
  <si>
    <t>昌邑市奎聚街道卫波建材经营部</t>
  </si>
  <si>
    <t>0004058</t>
  </si>
  <si>
    <t>潍坊昌浩润建筑工程有限公司</t>
  </si>
  <si>
    <t>0004063</t>
  </si>
  <si>
    <t>潍坊浩雷建筑工程有限公司</t>
  </si>
  <si>
    <t>0004068</t>
  </si>
  <si>
    <t>昌邑市围子街道齐家建材经营部</t>
  </si>
  <si>
    <t>0004071</t>
  </si>
  <si>
    <t>昌邑市饮马镇恒源砂石场</t>
  </si>
  <si>
    <t>0004141</t>
  </si>
  <si>
    <t>潍坊格派建筑工程有限公司</t>
  </si>
  <si>
    <t>0004153</t>
  </si>
  <si>
    <t>莱州昕泽建材有限公司</t>
  </si>
  <si>
    <t>0004273</t>
  </si>
  <si>
    <t>山东俊毅农业科技发展有限公司</t>
  </si>
  <si>
    <t>0004349</t>
  </si>
  <si>
    <t>李威前</t>
  </si>
  <si>
    <t>0004366</t>
  </si>
  <si>
    <t>昌邑市忠茂建筑工程有限公司</t>
  </si>
  <si>
    <t>0004400</t>
  </si>
  <si>
    <t>武汉多弗实业发展有限公司</t>
  </si>
  <si>
    <t>0004519</t>
  </si>
  <si>
    <t>昌邑市顺华暖通工程有限公司</t>
  </si>
  <si>
    <t>0004582</t>
  </si>
  <si>
    <t>浙江甲秀网络科技有限公司</t>
  </si>
  <si>
    <t>0004586</t>
  </si>
  <si>
    <t>贵州昕瑞物资有限公司</t>
  </si>
  <si>
    <t>0004589</t>
  </si>
  <si>
    <t>贵州岩茂物资有限公司</t>
  </si>
  <si>
    <t>0004814</t>
  </si>
  <si>
    <t>莱州市御泰环境治理服务有限公司</t>
  </si>
  <si>
    <t>0004828</t>
  </si>
  <si>
    <t>昌邑市合赢产业园区发展有限公司</t>
  </si>
  <si>
    <t>0004847</t>
  </si>
  <si>
    <t>定融本金</t>
  </si>
  <si>
    <t>0004890</t>
  </si>
  <si>
    <t>山东极光海博信息科技有限公司</t>
  </si>
  <si>
    <t>0004897</t>
  </si>
  <si>
    <t>杭州耐特菲姆农业科技有限公司</t>
  </si>
  <si>
    <t>000498</t>
  </si>
  <si>
    <t>山东平安电气集团有限公司</t>
  </si>
  <si>
    <t>0004915</t>
  </si>
  <si>
    <t>山东耐菲新材料有限公司</t>
  </si>
  <si>
    <t>0003521</t>
  </si>
  <si>
    <t>孙小辉</t>
  </si>
  <si>
    <t>0003654</t>
  </si>
  <si>
    <t>昌邑市建达建筑工程劳务有限公司</t>
  </si>
  <si>
    <t>0003688</t>
  </si>
  <si>
    <t>昌邑厚兴电器有限公司</t>
  </si>
  <si>
    <t>0003646</t>
  </si>
  <si>
    <t>昌邑市卜庄镇中心卫生院</t>
  </si>
  <si>
    <t>0003689</t>
  </si>
  <si>
    <t>山东蓝舜商务咨询有限公司</t>
  </si>
  <si>
    <t>0003698</t>
  </si>
  <si>
    <t>应付账款暂估（电费）</t>
  </si>
  <si>
    <t>0003694</t>
  </si>
  <si>
    <t>中天昊建设管理集团股份有限公司潍坊分公司</t>
  </si>
  <si>
    <t>0003700</t>
  </si>
  <si>
    <t>应付账款暂估（油费）</t>
  </si>
  <si>
    <t>0003703</t>
  </si>
  <si>
    <t>昌邑市圣达农机有限公司</t>
  </si>
  <si>
    <t>0003704</t>
  </si>
  <si>
    <t>潍坊市旭建建筑工程有限公司</t>
  </si>
  <si>
    <t>0003714</t>
  </si>
  <si>
    <t>迎辉电气集团有限公司</t>
  </si>
  <si>
    <t>0003728</t>
  </si>
  <si>
    <t>滨州新具商务管理有限公司</t>
  </si>
  <si>
    <t>0003730</t>
  </si>
  <si>
    <t>舟山浩瀚实业有限公司</t>
  </si>
  <si>
    <t>0003929</t>
  </si>
  <si>
    <t>陕西信远工程造价咨询有限公司潍坊分公司</t>
  </si>
  <si>
    <t>0003933</t>
  </si>
  <si>
    <t>应付账款暂估（外加剂）</t>
  </si>
  <si>
    <t>0003932</t>
  </si>
  <si>
    <t>应付账款暂估（砂子）</t>
  </si>
  <si>
    <t>0003994</t>
  </si>
  <si>
    <t>昌邑传化物流有限公司</t>
  </si>
  <si>
    <t>0003977</t>
  </si>
  <si>
    <t>山东得和明兴生物科技有限公司</t>
  </si>
  <si>
    <t>0004047</t>
  </si>
  <si>
    <t>潍坊市坊子区鑫顺建材经销处</t>
  </si>
  <si>
    <t>0004048</t>
  </si>
  <si>
    <t>潍坊市森垚建材销售有限公司</t>
  </si>
  <si>
    <t>0002080</t>
  </si>
  <si>
    <t>山东潍坊产权交易服务有限公司</t>
  </si>
  <si>
    <t>0002147</t>
  </si>
  <si>
    <t>潍坊生态环保材料与技术研究院</t>
  </si>
  <si>
    <t>0002185</t>
  </si>
  <si>
    <t>山东省热电设计院</t>
  </si>
  <si>
    <t>0002321</t>
  </si>
  <si>
    <t>巫奕赛</t>
  </si>
  <si>
    <t>0002203</t>
  </si>
  <si>
    <t>王宝良</t>
  </si>
  <si>
    <t>0002362</t>
  </si>
  <si>
    <t>王佳奇</t>
  </si>
  <si>
    <t>0002363</t>
  </si>
  <si>
    <t>于彩娥</t>
  </si>
  <si>
    <t>0002364</t>
  </si>
  <si>
    <t>王胜彬</t>
  </si>
  <si>
    <t>0002425</t>
  </si>
  <si>
    <t>青岛特来电新能源科技有限公司</t>
  </si>
  <si>
    <t>0002430</t>
  </si>
  <si>
    <t>陈子龙</t>
  </si>
  <si>
    <t>0002442</t>
  </si>
  <si>
    <t>于永伟</t>
  </si>
  <si>
    <t>0002476</t>
  </si>
  <si>
    <t>昌邑市奎聚街道德强起重装卸队</t>
  </si>
  <si>
    <t>0002445</t>
  </si>
  <si>
    <t>姜胜杰</t>
  </si>
  <si>
    <t>0002503</t>
  </si>
  <si>
    <t>山东谷多多供应链管理有限公司</t>
  </si>
  <si>
    <t>0002575</t>
  </si>
  <si>
    <t>汪秀萍</t>
  </si>
  <si>
    <t>0002576</t>
  </si>
  <si>
    <t>张雄</t>
  </si>
  <si>
    <t>0002716</t>
  </si>
  <si>
    <t>潍坊丰瑞农业科技有限公司</t>
  </si>
  <si>
    <t>0002876</t>
  </si>
  <si>
    <t>付文波</t>
  </si>
  <si>
    <t>0003443</t>
  </si>
  <si>
    <t>朱江</t>
  </si>
  <si>
    <t>0003016</t>
  </si>
  <si>
    <t>刘淑芳</t>
  </si>
  <si>
    <t>0001489</t>
  </si>
  <si>
    <t>韩智</t>
  </si>
  <si>
    <t>0001483</t>
  </si>
  <si>
    <t>刘增聚</t>
  </si>
  <si>
    <t>0001539</t>
  </si>
  <si>
    <t>山东浩源市政园林工程有限公司</t>
  </si>
  <si>
    <t>0001551</t>
  </si>
  <si>
    <t>无锡市海洲机械有限公司</t>
  </si>
  <si>
    <t>0001570</t>
  </si>
  <si>
    <t>苑春孝</t>
  </si>
  <si>
    <t>0001811</t>
  </si>
  <si>
    <t>王洪伟</t>
  </si>
  <si>
    <t>0001813</t>
  </si>
  <si>
    <t>马连富</t>
  </si>
  <si>
    <t>0001814</t>
  </si>
  <si>
    <t>张益功</t>
  </si>
  <si>
    <t>0001816</t>
  </si>
  <si>
    <t>山东新兴建筑规划设计研究院</t>
  </si>
  <si>
    <t>0001815</t>
  </si>
  <si>
    <t>迟志勇</t>
  </si>
  <si>
    <t>0001820</t>
  </si>
  <si>
    <t>昌邑市晟安置业有限公司</t>
  </si>
  <si>
    <t>0001817</t>
  </si>
  <si>
    <t>山东郑家矿业有限公司</t>
  </si>
  <si>
    <t>0001829</t>
  </si>
  <si>
    <t>潍坊市和胜市政工程有限公司</t>
  </si>
  <si>
    <t>0001830</t>
  </si>
  <si>
    <t>潍坊港源国际物流有限公司</t>
  </si>
  <si>
    <t>0001834</t>
  </si>
  <si>
    <t>昌邑市硕达建筑工程有限公司</t>
  </si>
  <si>
    <t>0001844</t>
  </si>
  <si>
    <t>昌邑市国库集中支付中心</t>
  </si>
  <si>
    <t>0002020</t>
  </si>
  <si>
    <t>山东绿源达再生资源科技有限公司</t>
  </si>
  <si>
    <t>0002021</t>
  </si>
  <si>
    <t>山东天晖环保科技有限公司</t>
  </si>
  <si>
    <t>0002036</t>
  </si>
  <si>
    <t>枣庄博锐环保科技有限公司</t>
  </si>
  <si>
    <t>0002035</t>
  </si>
  <si>
    <t>青岛金厦新型建材有限公司</t>
  </si>
  <si>
    <t>0002050</t>
  </si>
  <si>
    <t>潍坊市财金投资集团有限公司</t>
  </si>
  <si>
    <t>0002069</t>
  </si>
  <si>
    <t>山东连润仓储有限公司</t>
  </si>
  <si>
    <t>0002052</t>
  </si>
  <si>
    <t>中交一公局第五工程有限公司</t>
  </si>
  <si>
    <t>0001218</t>
  </si>
  <si>
    <t>潍坊盛泓安科贸易有限公司</t>
  </si>
  <si>
    <t>0001233</t>
  </si>
  <si>
    <t>谢丁超</t>
  </si>
  <si>
    <t>0001237</t>
  </si>
  <si>
    <t>董高义</t>
  </si>
  <si>
    <t>0001236</t>
  </si>
  <si>
    <t>李小通</t>
  </si>
  <si>
    <t>0001281</t>
  </si>
  <si>
    <t>孙城勇</t>
  </si>
  <si>
    <t>0001282</t>
  </si>
  <si>
    <t>邰军龙</t>
  </si>
  <si>
    <t>0001284</t>
  </si>
  <si>
    <t>金通大药房</t>
  </si>
  <si>
    <t>0001291</t>
  </si>
  <si>
    <t>潍坊领腾建筑工程有限公司</t>
  </si>
  <si>
    <t>0001294</t>
  </si>
  <si>
    <t>昌邑市奎聚街道坤林建材经营部</t>
  </si>
  <si>
    <t>0001299</t>
  </si>
  <si>
    <t>昌邑市奎聚街道秀华建材经营部</t>
  </si>
  <si>
    <t>0001335</t>
  </si>
  <si>
    <t>田成林</t>
  </si>
  <si>
    <t>0001336</t>
  </si>
  <si>
    <t>李雷香</t>
  </si>
  <si>
    <t>0001338</t>
  </si>
  <si>
    <t>姜萌萌</t>
  </si>
  <si>
    <t>0001339</t>
  </si>
  <si>
    <t>个税手续费返还</t>
  </si>
  <si>
    <t>0001340</t>
  </si>
  <si>
    <t>徐纪林</t>
  </si>
  <si>
    <t>0001343</t>
  </si>
  <si>
    <t>青岛万通建设监理有限责任公司昌邑分公司</t>
  </si>
  <si>
    <t>0001359</t>
  </si>
  <si>
    <t>山东水立方建筑设计有限公司</t>
  </si>
  <si>
    <t>0001362</t>
  </si>
  <si>
    <t>潍坊和生工程建设有限公司</t>
  </si>
  <si>
    <t>0001363</t>
  </si>
  <si>
    <t>山东腾创世纪建筑设计有限公司</t>
  </si>
  <si>
    <t>0001368</t>
  </si>
  <si>
    <t>侯艳霞</t>
  </si>
  <si>
    <t>0001370</t>
  </si>
  <si>
    <t>唐亮亮</t>
  </si>
  <si>
    <t>0001369</t>
  </si>
  <si>
    <t>岳冰</t>
  </si>
  <si>
    <t>0001371</t>
  </si>
  <si>
    <t>杨雪</t>
  </si>
  <si>
    <t>0001424</t>
  </si>
  <si>
    <t>潍坊市海林咨询服务中心</t>
  </si>
  <si>
    <t>0001031</t>
  </si>
  <si>
    <t>北京千知绘城市规划设计有限公司</t>
  </si>
  <si>
    <t>0001036</t>
  </si>
  <si>
    <t>山东同力建设项目管理有限公司</t>
  </si>
  <si>
    <t>0001032</t>
  </si>
  <si>
    <t>昌邑市山前街金先锋电子服务部</t>
  </si>
  <si>
    <t>0001033</t>
  </si>
  <si>
    <t>山东金信达工程工程造价咨询有限公司潍坊分公司</t>
  </si>
  <si>
    <t>0001048</t>
  </si>
  <si>
    <t>潍坊军悦园林工程有限公司</t>
  </si>
  <si>
    <t>0001049</t>
  </si>
  <si>
    <t>山东科艺市政景观工程有限公司</t>
  </si>
  <si>
    <t>0001076</t>
  </si>
  <si>
    <t>青岛信达工程管理有限公司</t>
  </si>
  <si>
    <t>0001081</t>
  </si>
  <si>
    <t>孙晓辉</t>
  </si>
  <si>
    <t>0001089</t>
  </si>
  <si>
    <t>卢奇</t>
  </si>
  <si>
    <t>0001091</t>
  </si>
  <si>
    <t>刘爱弟</t>
  </si>
  <si>
    <t>0001093</t>
  </si>
  <si>
    <t>王娇月</t>
  </si>
  <si>
    <t>0001186</t>
  </si>
  <si>
    <t>刘耀耀</t>
  </si>
  <si>
    <t>0001185</t>
  </si>
  <si>
    <t>刘心山</t>
  </si>
  <si>
    <t>0001188</t>
  </si>
  <si>
    <t>韩芳瑶</t>
  </si>
  <si>
    <t>0001189</t>
  </si>
  <si>
    <t>温邦鹏</t>
  </si>
  <si>
    <t>0001192</t>
  </si>
  <si>
    <t>苏全喜</t>
  </si>
  <si>
    <t>0001194</t>
  </si>
  <si>
    <t>齐彩芝</t>
  </si>
  <si>
    <t>0001198</t>
  </si>
  <si>
    <t>齐鲁静</t>
  </si>
  <si>
    <t>0001214</t>
  </si>
  <si>
    <t>王惠杰</t>
  </si>
  <si>
    <t>0001201</t>
  </si>
  <si>
    <t>潍坊华宗资产管理有限公司</t>
  </si>
  <si>
    <t>0000675</t>
  </si>
  <si>
    <t>暂估应付账款</t>
  </si>
  <si>
    <t>00007242</t>
  </si>
  <si>
    <t>贵州明翰物资有限公司</t>
  </si>
  <si>
    <t>0000758</t>
  </si>
  <si>
    <t>山东荣达集成房屋有限公司</t>
  </si>
  <si>
    <t>0000768</t>
  </si>
  <si>
    <t>于鲁军</t>
  </si>
  <si>
    <t>0000767</t>
  </si>
  <si>
    <t>姜波</t>
  </si>
  <si>
    <t>0000789</t>
  </si>
  <si>
    <t>袁乃夫</t>
  </si>
  <si>
    <t>0000798</t>
  </si>
  <si>
    <t>青岛书城文化发展有限责任公司</t>
  </si>
  <si>
    <t>0000814</t>
  </si>
  <si>
    <t>田政</t>
  </si>
  <si>
    <t>0000829</t>
  </si>
  <si>
    <t>昌邑市静美物业管理有限公司</t>
  </si>
  <si>
    <t>0000839</t>
  </si>
  <si>
    <t>刘向稳</t>
  </si>
  <si>
    <t>0000869</t>
  </si>
  <si>
    <t>李静</t>
  </si>
  <si>
    <t>0000929</t>
  </si>
  <si>
    <t>王京鹏</t>
  </si>
  <si>
    <t>0000944</t>
  </si>
  <si>
    <t>昌邑市九如城九韵养老服务有限公司</t>
  </si>
  <si>
    <t>0000948</t>
  </si>
  <si>
    <t>昌邑天元嘉汇环境科技有限公司</t>
  </si>
  <si>
    <t>0000951</t>
  </si>
  <si>
    <t>山东省环科院环境工程有限公司</t>
  </si>
  <si>
    <t>0000950</t>
  </si>
  <si>
    <t>山东方元地理信息工程有限责任公司</t>
  </si>
  <si>
    <t>00009767</t>
  </si>
  <si>
    <t>山东昌驿水务有限公司</t>
  </si>
  <si>
    <t>0000986</t>
  </si>
  <si>
    <t>山东睿思堂房地产营销策划有限公司</t>
  </si>
  <si>
    <t>0001024</t>
  </si>
  <si>
    <t>山东青华园林设计有限公司</t>
  </si>
  <si>
    <t>0001025</t>
  </si>
  <si>
    <t>潍坊五洲和兴电气有限公司昌邑分公司</t>
  </si>
  <si>
    <t>0001028</t>
  </si>
  <si>
    <t>中恒信工程造价咨询有限公司潍坊分公司</t>
  </si>
  <si>
    <t>0000170</t>
  </si>
  <si>
    <t>昌邑市康宏房地产开发有限公司</t>
  </si>
  <si>
    <t>0000185</t>
  </si>
  <si>
    <t>昌邑市都昌街道南吴家庙社区经济合作社（昌邑市都昌街道吴家庙社区居民委员会）</t>
  </si>
  <si>
    <t>0000193</t>
  </si>
  <si>
    <t>昌邑市昌熙投资有限公司</t>
  </si>
  <si>
    <t>0000189</t>
  </si>
  <si>
    <t>昌邑市大昌汽车贸易有限公司</t>
  </si>
  <si>
    <t>0000202</t>
  </si>
  <si>
    <t>财政局拨入审计局购房款</t>
  </si>
  <si>
    <t>0000235</t>
  </si>
  <si>
    <t>0000281</t>
  </si>
  <si>
    <t>0000212</t>
  </si>
  <si>
    <t>王卫东</t>
  </si>
  <si>
    <t>0000286</t>
  </si>
  <si>
    <t>山东省海创产业发展投资有限责任公司（原昌邑市海创广告传媒有限公司）</t>
  </si>
  <si>
    <t>00003646</t>
  </si>
  <si>
    <t>山东昌驰建筑工程有限公司</t>
  </si>
  <si>
    <t>00003647</t>
  </si>
  <si>
    <t>张秀梅</t>
  </si>
  <si>
    <t>0000524</t>
  </si>
  <si>
    <t>昌邑市绿美园林绿化工程有限公司</t>
  </si>
  <si>
    <t>0000530</t>
  </si>
  <si>
    <t>昌邑市城投建设工程有限公司LX</t>
  </si>
  <si>
    <t>0000546</t>
  </si>
  <si>
    <t>临商银行潍坊分行</t>
  </si>
  <si>
    <t>0000542</t>
  </si>
  <si>
    <t>昌邑市城市建设发展投资集团有限公司LX</t>
  </si>
  <si>
    <t>0000545</t>
  </si>
  <si>
    <t>中国农业发展银行昌邑市支行</t>
  </si>
  <si>
    <t>0000576</t>
  </si>
  <si>
    <t>昌邑市昌盛新农村建设投资有限公司</t>
  </si>
  <si>
    <t>0000581</t>
  </si>
  <si>
    <t>黄鑫</t>
  </si>
  <si>
    <t>0000663</t>
  </si>
  <si>
    <t>棚户区住户电费</t>
  </si>
  <si>
    <t>0000668</t>
  </si>
  <si>
    <t>水利建设基金</t>
  </si>
  <si>
    <t>0000022</t>
  </si>
  <si>
    <t>赵兴东</t>
  </si>
  <si>
    <t>0000053</t>
  </si>
  <si>
    <t>深圳江岸投资咨询合伙企业（有限合伙）</t>
  </si>
  <si>
    <t>0000044</t>
  </si>
  <si>
    <t>潍坊东晨服装有限公司</t>
  </si>
  <si>
    <t>0000047</t>
  </si>
  <si>
    <t>土地款</t>
  </si>
  <si>
    <t>00000715</t>
  </si>
  <si>
    <t>王仲凯</t>
  </si>
  <si>
    <t>0000043</t>
  </si>
  <si>
    <t>潍坊工程咨询院有限公司</t>
  </si>
  <si>
    <t>0000087</t>
  </si>
  <si>
    <t>山东浩信昌盛汽车零部件智能制造有限公司</t>
  </si>
  <si>
    <t>0000109</t>
  </si>
  <si>
    <t>汇港管理咨询集团有限公司</t>
  </si>
  <si>
    <t>0000068</t>
  </si>
  <si>
    <t>山东五洲电气股份有限公司昌邑分公司</t>
  </si>
  <si>
    <t>0000012</t>
  </si>
  <si>
    <t>中信环境水务（昌邑有限公司）</t>
  </si>
  <si>
    <t>0000110</t>
  </si>
  <si>
    <t>黄涛</t>
  </si>
  <si>
    <t>0000126</t>
  </si>
  <si>
    <t>处理农行不良贷款</t>
  </si>
  <si>
    <t>0000117</t>
  </si>
  <si>
    <t>浩宏融资租赁（山东）有限公司</t>
  </si>
  <si>
    <t>0000141</t>
  </si>
  <si>
    <t>昌邑市中央大道商城管理有限公司</t>
  </si>
  <si>
    <t>0000125</t>
  </si>
  <si>
    <t>代扣职工保险费用</t>
  </si>
  <si>
    <t>0000142</t>
  </si>
  <si>
    <t>昌邑市育新街龙腾汽车养护美容店</t>
  </si>
  <si>
    <t>0000154</t>
  </si>
  <si>
    <t>昌邑市顺鑫安全技术培训有限公司</t>
  </si>
  <si>
    <t>0000149</t>
  </si>
  <si>
    <t>昌邑市文萱苗木专业合作社</t>
  </si>
  <si>
    <t>**007299</t>
  </si>
  <si>
    <t>北京国誉信诚科技有限公司</t>
  </si>
  <si>
    <t>**000843</t>
  </si>
  <si>
    <t>山东世纪鸢飞会计师事务所有限公司</t>
  </si>
  <si>
    <t>**007298</t>
  </si>
  <si>
    <t>北京环宇广纳商贸有限公司</t>
  </si>
  <si>
    <t>**000845</t>
  </si>
  <si>
    <t>昌乐正方有限责任会计师事务所</t>
  </si>
  <si>
    <t>**000833</t>
  </si>
  <si>
    <t>上海都市建筑设计有限公司</t>
  </si>
  <si>
    <t>**000834</t>
  </si>
  <si>
    <t>北京尚游科技有限公司</t>
  </si>
  <si>
    <t>**007297</t>
  </si>
  <si>
    <t>法南克化工（厦门）有限公司</t>
  </si>
  <si>
    <t>**000842</t>
  </si>
  <si>
    <t>山东坤硕项目管理有限公司</t>
  </si>
  <si>
    <t>**007302</t>
  </si>
  <si>
    <t>大连华杨科技有限公司</t>
  </si>
  <si>
    <t>**007300</t>
  </si>
  <si>
    <t>北京金泓启航科技有限公司</t>
  </si>
  <si>
    <t>00000000000003</t>
  </si>
  <si>
    <t>山东昌盛铁路物流有限公司</t>
  </si>
  <si>
    <t>00000000000002</t>
  </si>
  <si>
    <t>富祥（山东）新材料有限公司</t>
  </si>
  <si>
    <t>00050000000001</t>
  </si>
  <si>
    <t>009850</t>
  </si>
  <si>
    <t>山东省财金商业保理有限公司</t>
  </si>
  <si>
    <t>009855</t>
  </si>
  <si>
    <t>潍坊佳源保安服务有限公司</t>
  </si>
  <si>
    <t>010638</t>
  </si>
  <si>
    <t>潍坊千润投资有限公司</t>
  </si>
  <si>
    <t>010639</t>
  </si>
  <si>
    <t>昌邑市鲁地鑫达市政工程有限责任公司</t>
  </si>
  <si>
    <t>010640</t>
  </si>
  <si>
    <t>昌邑新盛农业发展有限公司</t>
  </si>
  <si>
    <t>010668</t>
  </si>
  <si>
    <t>潍坊市鑫鹏水泥制品有限公司</t>
  </si>
  <si>
    <t>02014403</t>
  </si>
  <si>
    <t>温州伟建贸易有限公司</t>
  </si>
  <si>
    <t>02014401</t>
  </si>
  <si>
    <t>龙港市胜古工艺品有限公司</t>
  </si>
  <si>
    <t>UC009904</t>
  </si>
  <si>
    <t>昌邑市房屋征收与补偿中心</t>
  </si>
  <si>
    <t>UC010257</t>
  </si>
  <si>
    <t>国民信托有限公司</t>
  </si>
  <si>
    <t>009793</t>
  </si>
  <si>
    <t>魏春林</t>
  </si>
  <si>
    <t>009799</t>
  </si>
  <si>
    <t>现代财产保险（中国）有限公司</t>
  </si>
  <si>
    <t>009801</t>
  </si>
  <si>
    <t>青岛美驻非融资性担保有限公司</t>
  </si>
  <si>
    <t>009800</t>
  </si>
  <si>
    <t>上海卓朗智策商务管理服务有限公司</t>
  </si>
  <si>
    <t>009804</t>
  </si>
  <si>
    <t>昌邑裕鑫物联科技有限公司</t>
  </si>
  <si>
    <t>009802</t>
  </si>
  <si>
    <t>潍坊亿联石油有限公司</t>
  </si>
  <si>
    <t>009809</t>
  </si>
  <si>
    <t>昌邑市望远建筑工程有限公司</t>
  </si>
  <si>
    <t>009811</t>
  </si>
  <si>
    <t>潍坊昌裕建筑工程有限公司</t>
  </si>
  <si>
    <t>009814</t>
  </si>
  <si>
    <t>北京市中舜农业发展有限公司</t>
  </si>
  <si>
    <t>009830</t>
  </si>
  <si>
    <t>山东蓝江检测有限公司</t>
  </si>
  <si>
    <t>009832</t>
  </si>
  <si>
    <t>昌邑市围子瑞昌顺达建筑材料销售部</t>
  </si>
  <si>
    <t>009834</t>
  </si>
  <si>
    <t>昌邑市胜磊建筑安装服务部（个体工商户）</t>
  </si>
  <si>
    <t>009846</t>
  </si>
  <si>
    <t>潍坊市财金发展集团有限公司</t>
  </si>
  <si>
    <t>009849</t>
  </si>
  <si>
    <t>魏子健</t>
  </si>
  <si>
    <t>009835</t>
  </si>
  <si>
    <t>山东德林工程项目管理有限公司</t>
  </si>
  <si>
    <t>009839</t>
  </si>
  <si>
    <t>山东蓝江环保工程有限公司</t>
  </si>
  <si>
    <t>004632</t>
  </si>
  <si>
    <t>潍坊天龙实验仪器有限公司</t>
  </si>
  <si>
    <t>004633</t>
  </si>
  <si>
    <t>山东中节能天融环保技术有限公司</t>
  </si>
  <si>
    <t>004631</t>
  </si>
  <si>
    <t>潍坊市鑫昱商贸有限公司</t>
  </si>
  <si>
    <t>004634</t>
  </si>
  <si>
    <t>无锡市金禾环保工程有限公司</t>
  </si>
  <si>
    <t>009551</t>
  </si>
  <si>
    <t>潍坊市坊子区迎丰商务服务中心</t>
  </si>
  <si>
    <t>004693</t>
  </si>
  <si>
    <t>天津华和盛安商业保理有限公司</t>
  </si>
  <si>
    <t>004745</t>
  </si>
  <si>
    <t>蓝深集团股份有限公司广州分公司</t>
  </si>
  <si>
    <t>009767</t>
  </si>
  <si>
    <t>潍坊元拓企业管理咨询有限公司</t>
  </si>
  <si>
    <t>004722</t>
  </si>
  <si>
    <t>中国联合网络通信有限公司潍坊市分公司</t>
  </si>
  <si>
    <t>009785</t>
  </si>
  <si>
    <t>博辰生态环境（潍坊）有限公司</t>
  </si>
  <si>
    <t>009783</t>
  </si>
  <si>
    <t>山东财金中小企业服务有限公司</t>
  </si>
  <si>
    <t>009782</t>
  </si>
  <si>
    <t>昌邑市永军汽车服务有限公司</t>
  </si>
  <si>
    <t>009788</t>
  </si>
  <si>
    <t>昌邑市人民政府</t>
  </si>
  <si>
    <t>009792</t>
  </si>
  <si>
    <t>爱沃特智能水务（安徽）有限公司</t>
  </si>
  <si>
    <t>004531</t>
  </si>
  <si>
    <t>山东玉柴控股发展有限公司（山东通诚投资发展有限公司）</t>
  </si>
  <si>
    <t>004532</t>
  </si>
  <si>
    <t>临沂弘全企业管理有限公司</t>
  </si>
  <si>
    <t>004534</t>
  </si>
  <si>
    <t>青岛振兴非融资性担保有限公司</t>
  </si>
  <si>
    <t>004539</t>
  </si>
  <si>
    <t>山东盈智达智能科技发展有限公司</t>
  </si>
  <si>
    <t>004536</t>
  </si>
  <si>
    <t>昌邑市自然资源和规划局</t>
  </si>
  <si>
    <t>004535</t>
  </si>
  <si>
    <t>潍坊市财政局</t>
  </si>
  <si>
    <t>004542</t>
  </si>
  <si>
    <t>潍坊海源工程建设监理有限公司昌邑分公司</t>
  </si>
  <si>
    <t>004541</t>
  </si>
  <si>
    <t>潍坊盛源测绘有限公司</t>
  </si>
  <si>
    <t>004545</t>
  </si>
  <si>
    <t>惠昌农业产业技术研究院</t>
  </si>
  <si>
    <t>004547</t>
  </si>
  <si>
    <t>潍坊聚合商贸有限公司</t>
  </si>
  <si>
    <t>004548</t>
  </si>
  <si>
    <t>潍水田园（山东）医养有限公司</t>
  </si>
  <si>
    <t>004587</t>
  </si>
  <si>
    <t>山西高步山企业管理有限公司</t>
  </si>
  <si>
    <t>004591</t>
  </si>
  <si>
    <t>陆维新</t>
  </si>
  <si>
    <t>004589</t>
  </si>
  <si>
    <t>奎文区博源咨询服务中心（个体工商户）</t>
  </si>
  <si>
    <t>004590</t>
  </si>
  <si>
    <t>刘胜男</t>
  </si>
  <si>
    <t>004630</t>
  </si>
  <si>
    <t>山东宜达环境检测有限公司综合保税区分公司</t>
  </si>
  <si>
    <t>0006520</t>
  </si>
  <si>
    <t>潍坊超泽农业科技有限公司</t>
  </si>
  <si>
    <t>0006525</t>
  </si>
  <si>
    <t>上海秋百投资管理有限公司</t>
  </si>
  <si>
    <t>0006523</t>
  </si>
  <si>
    <t>昌邑市宏吉机械工程有限公司</t>
  </si>
  <si>
    <t>0006554</t>
  </si>
  <si>
    <t>宫学全</t>
  </si>
  <si>
    <t>0006706</t>
  </si>
  <si>
    <t>袁玉勇</t>
  </si>
  <si>
    <t>0006732</t>
  </si>
  <si>
    <t>东郭村</t>
  </si>
  <si>
    <t>004242</t>
  </si>
  <si>
    <t>山东中疆生态农业有限公司</t>
  </si>
  <si>
    <t>004243</t>
  </si>
  <si>
    <t>张生民</t>
  </si>
  <si>
    <t>004300</t>
  </si>
  <si>
    <t>昌邑法院</t>
  </si>
  <si>
    <t>004317</t>
  </si>
  <si>
    <t>昌邑市人民法院</t>
  </si>
  <si>
    <t>004380</t>
  </si>
  <si>
    <t>康洁科技集团有限公司都昌分公司</t>
  </si>
  <si>
    <t>004385</t>
  </si>
  <si>
    <t>中国联合网络通信有限公司昌邑市分公司</t>
  </si>
  <si>
    <t>004523</t>
  </si>
  <si>
    <t>亚东机械</t>
  </si>
  <si>
    <t>004419</t>
  </si>
  <si>
    <t>山东高速信联支付有限公司</t>
  </si>
  <si>
    <t>004412</t>
  </si>
  <si>
    <t>玉柴润威发动机有限公司</t>
  </si>
  <si>
    <t>004338</t>
  </si>
  <si>
    <t>中铁二十一局集团第二工程有限公司</t>
  </si>
  <si>
    <t>004528</t>
  </si>
  <si>
    <t>阳光财产保险股份有限公司潍坊中心支公司</t>
  </si>
  <si>
    <t>004529</t>
  </si>
  <si>
    <t>联通</t>
  </si>
  <si>
    <t>004530</t>
  </si>
  <si>
    <t>山东玉柴机器有限公司（山东通诚机器有限公司）</t>
  </si>
  <si>
    <t>0005238</t>
  </si>
  <si>
    <t>姜岱宏</t>
  </si>
  <si>
    <t>0005197</t>
  </si>
  <si>
    <t>海南榕联贸易有限公司</t>
  </si>
  <si>
    <t>0005272</t>
  </si>
  <si>
    <t>何树余</t>
  </si>
  <si>
    <t>0005306</t>
  </si>
  <si>
    <t>温州欧乐贸易有限公司</t>
  </si>
  <si>
    <t>0005317</t>
  </si>
  <si>
    <t>青岛傲博源科技发展有限公司</t>
  </si>
  <si>
    <t>0005330</t>
  </si>
  <si>
    <t>芝罘区贸健企业营销策划中心</t>
  </si>
  <si>
    <t>0005339</t>
  </si>
  <si>
    <t>山东德澳精细化学品有限公司</t>
  </si>
  <si>
    <t>0005338</t>
  </si>
  <si>
    <t>潍坊昱通食品有限公司</t>
  </si>
  <si>
    <t>0005340</t>
  </si>
  <si>
    <t>潍坊市城市建设发展投资集团有限公司（潍烟高铁）</t>
  </si>
  <si>
    <t>0005349</t>
  </si>
  <si>
    <t>山东岩安经贸有限公司</t>
  </si>
  <si>
    <t>0016327</t>
  </si>
  <si>
    <t>潍坊城矿环保科技有限公司</t>
  </si>
  <si>
    <t>0016326</t>
  </si>
  <si>
    <t>昌邑森浩纺织厂</t>
  </si>
  <si>
    <t>0016325</t>
  </si>
  <si>
    <t>昌邑市万泰纺织厂</t>
  </si>
  <si>
    <t>0016328</t>
  </si>
  <si>
    <t>昌邑市丽晶商贸有限公司</t>
  </si>
  <si>
    <t>0016330</t>
  </si>
  <si>
    <t>上海泰橙众帮企业咨询有限公司</t>
  </si>
  <si>
    <t>0016331</t>
  </si>
  <si>
    <t>星合上成投资（山东）有限公司</t>
  </si>
  <si>
    <t>0016332</t>
  </si>
  <si>
    <t>潍坊鑫利达织造有限公司</t>
  </si>
  <si>
    <t>0016333</t>
  </si>
  <si>
    <t>驻马店市嘉峪企业服务有限公司</t>
  </si>
  <si>
    <t>0016334</t>
  </si>
  <si>
    <t>昌邑市宜达机械制造有限公司</t>
  </si>
  <si>
    <t>0005344</t>
  </si>
  <si>
    <t>芝罘区荣月市场推广服务中心</t>
  </si>
  <si>
    <t>0005352</t>
  </si>
  <si>
    <t>山东顺宏咨询服务有限公司</t>
  </si>
  <si>
    <t>0005356</t>
  </si>
  <si>
    <t>浙江昊阳液压机械科技有限公司</t>
  </si>
  <si>
    <t>0005359</t>
  </si>
  <si>
    <t>姜亚东</t>
  </si>
  <si>
    <t>0005396</t>
  </si>
  <si>
    <t>周家庄</t>
  </si>
  <si>
    <t>0005687</t>
  </si>
  <si>
    <t>密埠店</t>
  </si>
  <si>
    <t>0005764</t>
  </si>
  <si>
    <t>山东昌邑石化有限公司</t>
  </si>
  <si>
    <t>0005883</t>
  </si>
  <si>
    <t>李才村</t>
  </si>
  <si>
    <t>0006515</t>
  </si>
  <si>
    <t>郭松涛</t>
  </si>
  <si>
    <t>0006109</t>
  </si>
  <si>
    <t>滨州棣兴商务咨询服务有限公司</t>
  </si>
  <si>
    <t>0006348</t>
  </si>
  <si>
    <t>崔胜国</t>
  </si>
  <si>
    <t>0006103</t>
  </si>
  <si>
    <t>芝罘区达航市场推广服务中心</t>
  </si>
  <si>
    <t>0006517</t>
  </si>
  <si>
    <t>山东君诏投资管理有限公司</t>
  </si>
  <si>
    <t>0006518</t>
  </si>
  <si>
    <t>昌邑市退役军人事务局</t>
  </si>
  <si>
    <t>0006471</t>
  </si>
  <si>
    <t>吴焕强</t>
  </si>
  <si>
    <t>0016335</t>
  </si>
  <si>
    <t>0016342</t>
  </si>
  <si>
    <t>李永强</t>
  </si>
  <si>
    <t>0016339</t>
  </si>
  <si>
    <t>昌邑市城投股权投资管理有限公司拍卖专用款项</t>
  </si>
  <si>
    <t>0016338</t>
  </si>
  <si>
    <t>上海君融鑫达企业管理有限公司</t>
  </si>
  <si>
    <t>0016345</t>
  </si>
  <si>
    <t>昌邑鼎基建设工程有限公司</t>
  </si>
  <si>
    <t>0016555</t>
  </si>
  <si>
    <t>潍坊市水利建筑设计研究院有限公司</t>
  </si>
  <si>
    <t>001818</t>
  </si>
  <si>
    <t>陈涛</t>
  </si>
  <si>
    <t>0004599</t>
  </si>
  <si>
    <t>贵州实图物资有限公司</t>
  </si>
  <si>
    <t>0004641</t>
  </si>
  <si>
    <t>昌邑市润达建筑工程服务部</t>
  </si>
  <si>
    <t>0004653</t>
  </si>
  <si>
    <t>HONGKONG QIAN YIE GROUP CO.,LIMITED</t>
  </si>
  <si>
    <t>0004779</t>
  </si>
  <si>
    <t>天津博普物资有限公司</t>
  </si>
  <si>
    <t>0004600</t>
  </si>
  <si>
    <t>山东宇之通建设工程有限公司</t>
  </si>
  <si>
    <t>0004868</t>
  </si>
  <si>
    <t>昌邑市永达丰工程安装有限责任公司</t>
  </si>
  <si>
    <t>0004780</t>
  </si>
  <si>
    <t>昌邑市环海农业发展有限公司</t>
  </si>
  <si>
    <t>0004791</t>
  </si>
  <si>
    <t>山东汇邦电力建设工程有限公司</t>
  </si>
  <si>
    <t>0004871</t>
  </si>
  <si>
    <t>泰盈信诚投资管理咨询（潍坊）有限公司</t>
  </si>
  <si>
    <t>0004880</t>
  </si>
  <si>
    <t>深圳前海环融联易信息科技服务有限公司</t>
  </si>
  <si>
    <t>0004888</t>
  </si>
  <si>
    <t>福建国港汇供应链管理有限公司</t>
  </si>
  <si>
    <t>0004909</t>
  </si>
  <si>
    <t>中储发展股份有限公司上海吴淞分公司</t>
  </si>
  <si>
    <t>000495</t>
  </si>
  <si>
    <t>昌邑市文昌南路钧辰办公用品商店</t>
  </si>
  <si>
    <t>0015734</t>
  </si>
  <si>
    <t>任云</t>
  </si>
  <si>
    <t>0015647</t>
  </si>
  <si>
    <t>林州耀悦信息咨询中心（个体工商户）</t>
  </si>
  <si>
    <t>001585</t>
  </si>
  <si>
    <t>潍坊市致派景观工程有限公司</t>
  </si>
  <si>
    <t>0016055</t>
  </si>
  <si>
    <t>张源</t>
  </si>
  <si>
    <t>001612</t>
  </si>
  <si>
    <t>山东同创智联网络科技有限公司</t>
  </si>
  <si>
    <t>0016147</t>
  </si>
  <si>
    <t>广德市汇迎企业管理咨询服务有限公司</t>
  </si>
  <si>
    <t>0016134</t>
  </si>
  <si>
    <t>苏文</t>
  </si>
  <si>
    <t>001616</t>
  </si>
  <si>
    <t>昌邑市围子街道伟忠工程部</t>
  </si>
  <si>
    <t>0016309</t>
  </si>
  <si>
    <t>林州易淞企业管理中心（个体工商户）</t>
  </si>
  <si>
    <t>0016310</t>
  </si>
  <si>
    <t>林州子俊企业管理中心（个体工商户）</t>
  </si>
  <si>
    <t>000497</t>
  </si>
  <si>
    <t>国信诚资产管理（青岛）有限公司</t>
  </si>
  <si>
    <t>0005026</t>
  </si>
  <si>
    <t>浙江常睿金属材料有限公司</t>
  </si>
  <si>
    <t>0005036</t>
  </si>
  <si>
    <t>海南亿佳亿科技有限公司</t>
  </si>
  <si>
    <t>0005107</t>
  </si>
  <si>
    <t>潍坊昌大建设集团有限公司</t>
  </si>
  <si>
    <t>0005086</t>
  </si>
  <si>
    <t>山东冰岭基础工程有限公司</t>
  </si>
  <si>
    <t>0005041</t>
  </si>
  <si>
    <t>辽宁天浪实业有限公司</t>
  </si>
  <si>
    <t>0005117</t>
  </si>
  <si>
    <t>饮马顾仙村</t>
  </si>
  <si>
    <t>0005119</t>
  </si>
  <si>
    <t>仓街韩家村</t>
  </si>
  <si>
    <t>0005143</t>
  </si>
  <si>
    <t>无锡市炬申仓储有限公司</t>
  </si>
  <si>
    <t>0005183</t>
  </si>
  <si>
    <t>天津霞尚贸易有限公司</t>
  </si>
  <si>
    <t>0005239</t>
  </si>
  <si>
    <t>青岛纳凯万农业科技有限公司</t>
  </si>
  <si>
    <t>0016313</t>
  </si>
  <si>
    <t>宿迁乐顺信息咨询服务有限公司</t>
  </si>
  <si>
    <t>0016314</t>
  </si>
  <si>
    <t>马彦池</t>
  </si>
  <si>
    <t>0016316</t>
  </si>
  <si>
    <t>钱孝莉</t>
  </si>
  <si>
    <t>0016317</t>
  </si>
  <si>
    <t>邵璇</t>
  </si>
  <si>
    <t>0016318</t>
  </si>
  <si>
    <t>刘钱良</t>
  </si>
  <si>
    <t>0016319</t>
  </si>
  <si>
    <t>山东省合疆农业科技有限公司</t>
  </si>
  <si>
    <t>0016320</t>
  </si>
  <si>
    <t>杨霄</t>
  </si>
  <si>
    <t>0016321</t>
  </si>
  <si>
    <t>昌邑市静好物业管理服务有限公司</t>
  </si>
  <si>
    <t>0016324</t>
  </si>
  <si>
    <t>潍坊金丝燕家纺有限公司</t>
  </si>
  <si>
    <t>0004018</t>
  </si>
  <si>
    <t>山东新鸿源技术服务有限公司</t>
  </si>
  <si>
    <t>0004057</t>
  </si>
  <si>
    <t>威麟国际融资租赁有限公司</t>
  </si>
  <si>
    <t>0004046</t>
  </si>
  <si>
    <t>奎文区圣英经贸中心</t>
  </si>
  <si>
    <t>0004025</t>
  </si>
  <si>
    <t>重庆奢亚金属材料有限公司</t>
  </si>
  <si>
    <t>0004059</t>
  </si>
  <si>
    <t>昌邑市中汇建材有限公司</t>
  </si>
  <si>
    <t>0004073</t>
  </si>
  <si>
    <t>山东泰利嘉农业开发有限公司</t>
  </si>
  <si>
    <t>0004092</t>
  </si>
  <si>
    <t>于家郜村</t>
  </si>
  <si>
    <t>0004096</t>
  </si>
  <si>
    <t>杨家村</t>
  </si>
  <si>
    <t>0004123</t>
  </si>
  <si>
    <t>仇九松</t>
  </si>
  <si>
    <t>0004133</t>
  </si>
  <si>
    <t>大成府</t>
  </si>
  <si>
    <t>0004217</t>
  </si>
  <si>
    <t>孙斜村</t>
  </si>
  <si>
    <t>0004229</t>
  </si>
  <si>
    <t>民丰村</t>
  </si>
  <si>
    <t>0004227</t>
  </si>
  <si>
    <t>青岛久安日晟商务咨询有限公司</t>
  </si>
  <si>
    <t>0004221</t>
  </si>
  <si>
    <t>吴家庙</t>
  </si>
  <si>
    <t>0004231</t>
  </si>
  <si>
    <t>上海犇勃实业有限公司</t>
  </si>
  <si>
    <t>0004239</t>
  </si>
  <si>
    <t>李玲</t>
  </si>
  <si>
    <t>0015305</t>
  </si>
  <si>
    <t>仝香云</t>
  </si>
  <si>
    <t>0015307</t>
  </si>
  <si>
    <t>蒋志娟</t>
  </si>
  <si>
    <t>0015321</t>
  </si>
  <si>
    <t>山东佳德贸易有限公司</t>
  </si>
  <si>
    <t>0015299</t>
  </si>
  <si>
    <t>昌邑市源泉水利投资发展有限公司</t>
  </si>
  <si>
    <t>0015350</t>
  </si>
  <si>
    <t>李汶妍</t>
  </si>
  <si>
    <t>0015351</t>
  </si>
  <si>
    <t>仝艳南</t>
  </si>
  <si>
    <t>0015352</t>
  </si>
  <si>
    <t>王苗苗</t>
  </si>
  <si>
    <t>0015353</t>
  </si>
  <si>
    <t>潍坊高新区辰泽企业管理咨询服务中心</t>
  </si>
  <si>
    <t>0015354</t>
  </si>
  <si>
    <t>莱西市跃盈威企业服务中心（个体工商户）</t>
  </si>
  <si>
    <t>0015355</t>
  </si>
  <si>
    <t>莱西市宸煜昂企业服务中心（个体工商户）</t>
  </si>
  <si>
    <t>0004261</t>
  </si>
  <si>
    <t>吴丽莉</t>
  </si>
  <si>
    <t>0004260</t>
  </si>
  <si>
    <t>东堤村</t>
  </si>
  <si>
    <t>0004283</t>
  </si>
  <si>
    <t>民丰村刘伟杰</t>
  </si>
  <si>
    <t>0004300</t>
  </si>
  <si>
    <t>刘德</t>
  </si>
  <si>
    <t>0004332</t>
  </si>
  <si>
    <t>陈京波</t>
  </si>
  <si>
    <t>0004408</t>
  </si>
  <si>
    <t>SUZHOU HENSON TR ANSLATION SERVICE CO..LTD</t>
  </si>
  <si>
    <t>0004398</t>
  </si>
  <si>
    <t>武汉市峥锦恒金属材料有限责任公司</t>
  </si>
  <si>
    <t>0004451</t>
  </si>
  <si>
    <t>CENTRAL NEXTURN WEALTH  HOLDINGS LIMITED</t>
  </si>
  <si>
    <t>0004523</t>
  </si>
  <si>
    <t>曹丽</t>
  </si>
  <si>
    <t>0004536</t>
  </si>
  <si>
    <t>莱西市嘉澜宏企业服务中心（个体工商户）</t>
  </si>
  <si>
    <t>0004537</t>
  </si>
  <si>
    <t>昌邑甲东农业科技有限公司</t>
  </si>
  <si>
    <t>0004557</t>
  </si>
  <si>
    <t>山东鲁宾矿业有限公司</t>
  </si>
  <si>
    <t>0004567</t>
  </si>
  <si>
    <t>杭州逸淼企业管理有限公司</t>
  </si>
  <si>
    <t>0004558</t>
  </si>
  <si>
    <t>中储发展股份有限公司无锡物流中心</t>
  </si>
  <si>
    <t>0004597</t>
  </si>
  <si>
    <t>天津市千荷物资有限公司</t>
  </si>
  <si>
    <t>0015357</t>
  </si>
  <si>
    <t>张延春</t>
  </si>
  <si>
    <t>0015371</t>
  </si>
  <si>
    <t>上海三菱电梯有限公司潍坊分公司</t>
  </si>
  <si>
    <t>0015591</t>
  </si>
  <si>
    <t>江井根</t>
  </si>
  <si>
    <t>0015374</t>
  </si>
  <si>
    <t>李文举</t>
  </si>
  <si>
    <t>0015644</t>
  </si>
  <si>
    <t>林州沉丹企业管理中心（个体工商户）</t>
  </si>
  <si>
    <t>0015645</t>
  </si>
  <si>
    <t>林州乐毅信息咨询中心（个体工商户）</t>
  </si>
  <si>
    <t>0015646</t>
  </si>
  <si>
    <t>林州市倩雅企业管理中心（个体工商户）</t>
  </si>
  <si>
    <t>0003722</t>
  </si>
  <si>
    <t>上海全胜物流股份有限公司</t>
  </si>
  <si>
    <t>0003720</t>
  </si>
  <si>
    <t>上港物流金属仓储（上海）有限公司</t>
  </si>
  <si>
    <t>0003855</t>
  </si>
  <si>
    <t>阳信晨晓商务管理有限公司</t>
  </si>
  <si>
    <t>0003723</t>
  </si>
  <si>
    <t>潍坊铸美信息咨询管理有限公司</t>
  </si>
  <si>
    <t>0003864</t>
  </si>
  <si>
    <t>上海骆苹咨询管理有限公司</t>
  </si>
  <si>
    <t>0003895</t>
  </si>
  <si>
    <t>宽谷信息技术服务有限公司</t>
  </si>
  <si>
    <t>0003859</t>
  </si>
  <si>
    <t>朱兴亚</t>
  </si>
  <si>
    <t>0003873</t>
  </si>
  <si>
    <t>黄树明</t>
  </si>
  <si>
    <t>0003897</t>
  </si>
  <si>
    <t>普鑫化工</t>
  </si>
  <si>
    <t>0003911</t>
  </si>
  <si>
    <t>李洪彦</t>
  </si>
  <si>
    <t>0003939</t>
  </si>
  <si>
    <t>海南皮蛋鲁投资有限公司</t>
  </si>
  <si>
    <t>0003947</t>
  </si>
  <si>
    <t>魏志晓</t>
  </si>
  <si>
    <t>0003948</t>
  </si>
  <si>
    <t>潍坊市市政工程设计研究院有限公司</t>
  </si>
  <si>
    <t>0003949</t>
  </si>
  <si>
    <t>芝罘区建富市场推广服务中心</t>
  </si>
  <si>
    <t>0003971</t>
  </si>
  <si>
    <t>昌邑市妇幼保健院</t>
  </si>
  <si>
    <t>0003998</t>
  </si>
  <si>
    <t>潍坊昊力金属制品有限公司</t>
  </si>
  <si>
    <t>0003997</t>
  </si>
  <si>
    <t>昌邑市政和纺织有限公司</t>
  </si>
  <si>
    <t>0014758</t>
  </si>
  <si>
    <t>舟山达宇商务咨询服务有限公司</t>
  </si>
  <si>
    <t>0014911</t>
  </si>
  <si>
    <t>朱光亚</t>
  </si>
  <si>
    <t>0014912</t>
  </si>
  <si>
    <t>蒋兆霞</t>
  </si>
  <si>
    <t>0014913</t>
  </si>
  <si>
    <t>苏艳妮</t>
  </si>
  <si>
    <t>0014992</t>
  </si>
  <si>
    <t>王秀中</t>
  </si>
  <si>
    <t>0014993</t>
  </si>
  <si>
    <t>沙市区鑫城信息技术服务部（个体工商户）</t>
  </si>
  <si>
    <t>0015063</t>
  </si>
  <si>
    <t>潢川县翠美技术服务中心（个体工商户）</t>
  </si>
  <si>
    <t>0014996</t>
  </si>
  <si>
    <t>徐春梅</t>
  </si>
  <si>
    <t>0015131</t>
  </si>
  <si>
    <t>李敏</t>
  </si>
  <si>
    <t>0003999</t>
  </si>
  <si>
    <t>昌邑市志鹏纺织有限公司</t>
  </si>
  <si>
    <t>0004000</t>
  </si>
  <si>
    <t>昌邑市佳信织造有限公司</t>
  </si>
  <si>
    <t>0004003</t>
  </si>
  <si>
    <t>昌邑市三农投资建设有限公司</t>
  </si>
  <si>
    <t>0004009</t>
  </si>
  <si>
    <t>昌邑昌瑞农业投资有限 公司</t>
  </si>
  <si>
    <t>0004004</t>
  </si>
  <si>
    <t>泰盈信诚投资管理咨询(潍坊)有限公司</t>
  </si>
  <si>
    <t>0004008</t>
  </si>
  <si>
    <t>宽谷信息技术服务有限 公司</t>
  </si>
  <si>
    <t>0004011</t>
  </si>
  <si>
    <t>潍坊鼎运风险缓释投资服务合伙企业（有限合伙）</t>
  </si>
  <si>
    <t>0004010</t>
  </si>
  <si>
    <t>山东中创产业发展投资有限公司</t>
  </si>
  <si>
    <t>0004012</t>
  </si>
  <si>
    <t>潍坊鼎汇投资管理有限公司</t>
  </si>
  <si>
    <t>0004013</t>
  </si>
  <si>
    <t>潍坊市投资集团有限公司</t>
  </si>
  <si>
    <t>0004014</t>
  </si>
  <si>
    <t>潍坊融泽企业管理咨询服务有限公司</t>
  </si>
  <si>
    <t>0004015</t>
  </si>
  <si>
    <t>潍坊富汇企业管理咨询有限公司</t>
  </si>
  <si>
    <t>0015132</t>
  </si>
  <si>
    <t>山东坤鲁企业管理咨询有限公司</t>
  </si>
  <si>
    <t>0015135</t>
  </si>
  <si>
    <t>进贤县翰虹营销策划中心（个体工商户）</t>
  </si>
  <si>
    <t>0015261</t>
  </si>
  <si>
    <t>吴金花</t>
  </si>
  <si>
    <t>0015285</t>
  </si>
  <si>
    <t>昌邑市奎聚街道洪启道路养护队</t>
  </si>
  <si>
    <t>0015290</t>
  </si>
  <si>
    <t>王福兰</t>
  </si>
  <si>
    <t>0003476</t>
  </si>
  <si>
    <t>唐旭光</t>
  </si>
  <si>
    <t>0003257</t>
  </si>
  <si>
    <t>刘敏</t>
  </si>
  <si>
    <t>0003352</t>
  </si>
  <si>
    <t>中国人寿财产保险股份有限公司潍坊市中心支公司</t>
  </si>
  <si>
    <t>0003504</t>
  </si>
  <si>
    <t>于伟</t>
  </si>
  <si>
    <t>0003509</t>
  </si>
  <si>
    <t>中国华冶科工集团有限公司青岛分公司工资专户</t>
  </si>
  <si>
    <t>0003515</t>
  </si>
  <si>
    <t>昌邑天昊置业有限公司</t>
  </si>
  <si>
    <t>0003516</t>
  </si>
  <si>
    <t>潍坊市公共资源交易中心昌邑分中心</t>
  </si>
  <si>
    <t>0003643</t>
  </si>
  <si>
    <t>昌邑市恒昌市政工程有限公司</t>
  </si>
  <si>
    <t>0003558</t>
  </si>
  <si>
    <t>山东鸿安电力建设有限公司</t>
  </si>
  <si>
    <t>0003644</t>
  </si>
  <si>
    <t>昌邑市恒瑞建筑工程有限公司</t>
  </si>
  <si>
    <t>0003649</t>
  </si>
  <si>
    <t>潍坊浩隆建筑机械租赁有限公司</t>
  </si>
  <si>
    <t>0003652</t>
  </si>
  <si>
    <t>山东凯硕电力科技工程有限公司</t>
  </si>
  <si>
    <t>0003657</t>
  </si>
  <si>
    <t>北京建工集团有限责任公司</t>
  </si>
  <si>
    <t>0003655</t>
  </si>
  <si>
    <t>潍坊鲁优达建筑工程有限公司</t>
  </si>
  <si>
    <t>0014286</t>
  </si>
  <si>
    <t>潢川县漫锦信息咨询服务中心（个体工商户）</t>
  </si>
  <si>
    <t>0014293</t>
  </si>
  <si>
    <t>徐志飞</t>
  </si>
  <si>
    <t>0014297</t>
  </si>
  <si>
    <t>左亚利</t>
  </si>
  <si>
    <t>0014298</t>
  </si>
  <si>
    <t>青岛君泽逸商贸有限公司</t>
  </si>
  <si>
    <t>0014305</t>
  </si>
  <si>
    <t>高宇</t>
  </si>
  <si>
    <t>0014304</t>
  </si>
  <si>
    <t>潍坊睿行生物科技有限公司</t>
  </si>
  <si>
    <t>0014338</t>
  </si>
  <si>
    <t>彭海荣</t>
  </si>
  <si>
    <t>0014340</t>
  </si>
  <si>
    <t>顾国生</t>
  </si>
  <si>
    <t>0014507</t>
  </si>
  <si>
    <t>徐志宏</t>
  </si>
  <si>
    <t>0014508</t>
  </si>
  <si>
    <t>潍坊韦瑞化工科技有限公司</t>
  </si>
  <si>
    <t>0003675</t>
  </si>
  <si>
    <t>芝罘区润益市场推广服务中心</t>
  </si>
  <si>
    <t>0003673</t>
  </si>
  <si>
    <t>潍坊博陆文化旅游有限公司</t>
  </si>
  <si>
    <t>0003676</t>
  </si>
  <si>
    <t>山东省国际信托股份有限公司</t>
  </si>
  <si>
    <t>0003681</t>
  </si>
  <si>
    <t>昌邑民康制溴有限公司</t>
  </si>
  <si>
    <t>0003677</t>
  </si>
  <si>
    <t>万家共赢资产管理有限公司</t>
  </si>
  <si>
    <t>0003678</t>
  </si>
  <si>
    <t>昌邑市胜禾建筑工程施工有限公司</t>
  </si>
  <si>
    <t>0003685</t>
  </si>
  <si>
    <t>芝罘区吉至企业营销策划服务中心</t>
  </si>
  <si>
    <t>0003686</t>
  </si>
  <si>
    <t>山东德锦律师事务所</t>
  </si>
  <si>
    <t>0003687</t>
  </si>
  <si>
    <t>昌邑市旅投能源有限公司</t>
  </si>
  <si>
    <t>0003690</t>
  </si>
  <si>
    <t>潍坊沃旋信息服务有限公司</t>
  </si>
  <si>
    <t>0003692</t>
  </si>
  <si>
    <t>潍坊海拓金融服务外包有限公司</t>
  </si>
  <si>
    <t>0003693</t>
  </si>
  <si>
    <t>潍坊展益企业管理有限公司</t>
  </si>
  <si>
    <t>0003707</t>
  </si>
  <si>
    <t>芝罘区振吉市场推广服务中心</t>
  </si>
  <si>
    <t>0003711</t>
  </si>
  <si>
    <t>青岛宏郓祥数字科技有限公司</t>
  </si>
  <si>
    <t>0003713</t>
  </si>
  <si>
    <t>中铁上海工程局集团有限公司第七分公司</t>
  </si>
  <si>
    <t>0003702</t>
  </si>
  <si>
    <t>莱州中泰建筑工程有限公司</t>
  </si>
  <si>
    <t>0003719</t>
  </si>
  <si>
    <t>上海裕强供应链管理有限公司</t>
  </si>
  <si>
    <t>0003716</t>
  </si>
  <si>
    <t>山东承壹管理咨询企业有限公司</t>
  </si>
  <si>
    <t>0014509</t>
  </si>
  <si>
    <t>范勇志</t>
  </si>
  <si>
    <t>0014510</t>
  </si>
  <si>
    <t>顾田甜</t>
  </si>
  <si>
    <t>0014511</t>
  </si>
  <si>
    <t>山东威航界建设工程有限公司</t>
  </si>
  <si>
    <t>0014569</t>
  </si>
  <si>
    <t>章倩</t>
  </si>
  <si>
    <t>0014512</t>
  </si>
  <si>
    <t>潢川县菁亭信息咨询服务中心（个体工商户）</t>
  </si>
  <si>
    <t>0014752</t>
  </si>
  <si>
    <t>潍坊市滨海裕丰典当有限责任公司</t>
  </si>
  <si>
    <t>0014754</t>
  </si>
  <si>
    <t>0014756</t>
  </si>
  <si>
    <t>王成梅</t>
  </si>
  <si>
    <t>0014571</t>
  </si>
  <si>
    <t>潢川县鹏澄信息咨询服务中心（个体工商户）</t>
  </si>
  <si>
    <t>0002042</t>
  </si>
  <si>
    <t>昌邑市凯达机械制造有限公司</t>
  </si>
  <si>
    <t>0002041</t>
  </si>
  <si>
    <t>昌邑市万友无纺布有限公司</t>
  </si>
  <si>
    <t>0002054</t>
  </si>
  <si>
    <t>潍坊美和润物业服务有限公司</t>
  </si>
  <si>
    <t>0002056</t>
  </si>
  <si>
    <t>潍坊润发汽车销售有限公司</t>
  </si>
  <si>
    <t>0002075</t>
  </si>
  <si>
    <t>汇元金通股权投资管理有限公司</t>
  </si>
  <si>
    <t>0002116</t>
  </si>
  <si>
    <t>潍坊市城市建设发展投资集团有限公司（明董高速）</t>
  </si>
  <si>
    <t>0002077</t>
  </si>
  <si>
    <t>潍坊景悦安全技术咨询服务有限公司</t>
  </si>
  <si>
    <t>0002082</t>
  </si>
  <si>
    <t>青岛市宇泰典当有限公司</t>
  </si>
  <si>
    <t>0002133</t>
  </si>
  <si>
    <t>中国职工保险互助会潍坊办事处</t>
  </si>
  <si>
    <t>0002141</t>
  </si>
  <si>
    <t>诸城市杰冠企业管理咨询服务有限公司</t>
  </si>
  <si>
    <t>0002204</t>
  </si>
  <si>
    <t>昌邑市祥君贸易有限公司</t>
  </si>
  <si>
    <t>0002209</t>
  </si>
  <si>
    <t>汪乐云</t>
  </si>
  <si>
    <t>0002271</t>
  </si>
  <si>
    <t>山东省鲁信小额贷款股份有限公司</t>
  </si>
  <si>
    <t>0002293</t>
  </si>
  <si>
    <t>中交第二公路工程局有限公司</t>
  </si>
  <si>
    <t>0002296</t>
  </si>
  <si>
    <t>范满国</t>
  </si>
  <si>
    <t>0002365</t>
  </si>
  <si>
    <t>潍坊特来电新能源有限公司</t>
  </si>
  <si>
    <t>0002366</t>
  </si>
  <si>
    <t>青岛兆丰茂商贸有限责任公司</t>
  </si>
  <si>
    <t>0013424</t>
  </si>
  <si>
    <t>昌邑市汇科新能源有限公司</t>
  </si>
  <si>
    <t>0013553</t>
  </si>
  <si>
    <t>任琼思</t>
  </si>
  <si>
    <t>0013554</t>
  </si>
  <si>
    <t>范义龙</t>
  </si>
  <si>
    <t>0013502</t>
  </si>
  <si>
    <t>杭州诚投甄选企业管理咨询有限公司</t>
  </si>
  <si>
    <t>0013592</t>
  </si>
  <si>
    <t>周光美</t>
  </si>
  <si>
    <t>0013557</t>
  </si>
  <si>
    <t>潢川县景宸信息咨询服务中心（个体工商户）</t>
  </si>
  <si>
    <t>0013715</t>
  </si>
  <si>
    <t>张永翠</t>
  </si>
  <si>
    <t>0013819</t>
  </si>
  <si>
    <t>临沂善果财务咨询有限公司</t>
  </si>
  <si>
    <t>0013614</t>
  </si>
  <si>
    <t>河南蓝之田信息技术有限公司</t>
  </si>
  <si>
    <t>0002369</t>
  </si>
  <si>
    <t>李萍</t>
  </si>
  <si>
    <t>0002367</t>
  </si>
  <si>
    <t>济南云吉企业管理信息咨询有限公司</t>
  </si>
  <si>
    <t>0002410</t>
  </si>
  <si>
    <t>山东泓健盐业有限公司</t>
  </si>
  <si>
    <t>0002411</t>
  </si>
  <si>
    <t>昌邑市永昌农机有限公司</t>
  </si>
  <si>
    <t>0002409</t>
  </si>
  <si>
    <t>昌邑市惠昌水务有限责任公司</t>
  </si>
  <si>
    <t>0002423</t>
  </si>
  <si>
    <t>山东文思营销策划有限公司</t>
  </si>
  <si>
    <t>0002441</t>
  </si>
  <si>
    <t>山东军辉建筑工程有限公司</t>
  </si>
  <si>
    <t>0002454</t>
  </si>
  <si>
    <t>冯海忠</t>
  </si>
  <si>
    <t>0002444</t>
  </si>
  <si>
    <t>张金星</t>
  </si>
  <si>
    <t>0002455</t>
  </si>
  <si>
    <t>0002461</t>
  </si>
  <si>
    <t>张晓峰</t>
  </si>
  <si>
    <t>0002492</t>
  </si>
  <si>
    <t>山东宙通通讯科技有限公司</t>
  </si>
  <si>
    <t>0002493</t>
  </si>
  <si>
    <t>山东豪润被服有限公司</t>
  </si>
  <si>
    <t>0002517</t>
  </si>
  <si>
    <t>山东金邑矿业有限公司</t>
  </si>
  <si>
    <t>0002532</t>
  </si>
  <si>
    <t>潍坊新金奥房地产开发有限公司</t>
  </si>
  <si>
    <t>0002533</t>
  </si>
  <si>
    <t>昌邑市住房和城乡建设局</t>
  </si>
  <si>
    <t>0002588</t>
  </si>
  <si>
    <t>山东农旅传媒科技有限公司</t>
  </si>
  <si>
    <t>0002652</t>
  </si>
  <si>
    <t>顾丽丽</t>
  </si>
  <si>
    <t>0002940</t>
  </si>
  <si>
    <t>唐家村</t>
  </si>
  <si>
    <t>0002845</t>
  </si>
  <si>
    <t>丸和食品</t>
  </si>
  <si>
    <t>0002951</t>
  </si>
  <si>
    <t>李旖欣</t>
  </si>
  <si>
    <t>0014011</t>
  </si>
  <si>
    <t>傅强</t>
  </si>
  <si>
    <t>0014012</t>
  </si>
  <si>
    <t>任琼瑶</t>
  </si>
  <si>
    <t>0014151</t>
  </si>
  <si>
    <t>昌邑市瑞海生物科技有限公司</t>
  </si>
  <si>
    <t>0014112</t>
  </si>
  <si>
    <t>泽远佳运(北京)商务服务有限公司</t>
  </si>
  <si>
    <t>0014152</t>
  </si>
  <si>
    <t>潍坊鸿天化工有限公司</t>
  </si>
  <si>
    <t>0014159</t>
  </si>
  <si>
    <t>福州凯翔集信息咨询有限公司</t>
  </si>
  <si>
    <t>0014161</t>
  </si>
  <si>
    <t>渤海财产保险股份有限公司潍坊中心支公司</t>
  </si>
  <si>
    <t>0014283</t>
  </si>
  <si>
    <t>国泰悟桐（江苏）基金销售有限公司</t>
  </si>
  <si>
    <t>0014222</t>
  </si>
  <si>
    <t>潍坊市财金中小企业服务有限公司</t>
  </si>
  <si>
    <t>0014285</t>
  </si>
  <si>
    <t>李沧区峻泰企业服务中心（个体工商户）</t>
  </si>
  <si>
    <t>0001645</t>
  </si>
  <si>
    <t>潍坊旭通信息技术服务有限公司</t>
  </si>
  <si>
    <t>0001646</t>
  </si>
  <si>
    <t>昌邑市奎聚街道财政统计服务中心</t>
  </si>
  <si>
    <t>0001694</t>
  </si>
  <si>
    <t>山东铭智建筑工程有限公司</t>
  </si>
  <si>
    <t>0001738</t>
  </si>
  <si>
    <t>昌邑市昌华中小企业应急转贷基金有限公司</t>
  </si>
  <si>
    <t>0001704</t>
  </si>
  <si>
    <t>山东翰恒建设工程有限公司</t>
  </si>
  <si>
    <t>0001714</t>
  </si>
  <si>
    <t>徐静</t>
  </si>
  <si>
    <t>0001739</t>
  </si>
  <si>
    <t>青州普瀚咨询服务有限公司</t>
  </si>
  <si>
    <t>0001740</t>
  </si>
  <si>
    <t>山东海澳电器有限公司</t>
  </si>
  <si>
    <t>0001768</t>
  </si>
  <si>
    <t>潍坊嘉合信投资有限公司</t>
  </si>
  <si>
    <t>0001769</t>
  </si>
  <si>
    <t>潍坊郡泽企业管理咨询服务有限公司</t>
  </si>
  <si>
    <t>0001772</t>
  </si>
  <si>
    <t>滨州智棣资源综合利用有限责任公司</t>
  </si>
  <si>
    <t>0001774</t>
  </si>
  <si>
    <t>昌邑得元建筑工程有限公司</t>
  </si>
  <si>
    <t>0001775</t>
  </si>
  <si>
    <t>昌邑市东方汽车配件销售处</t>
  </si>
  <si>
    <t>0001819</t>
  </si>
  <si>
    <t>潍坊市平安消防工程有限公司</t>
  </si>
  <si>
    <t>0001821</t>
  </si>
  <si>
    <t>山东青泓金融软件服务外包有限公司</t>
  </si>
  <si>
    <t>0001828</t>
  </si>
  <si>
    <t>山东明河水业有限公司</t>
  </si>
  <si>
    <t>0012793</t>
  </si>
  <si>
    <t>北方农品汇(山东)仓储有限公司</t>
  </si>
  <si>
    <t>0012812</t>
  </si>
  <si>
    <t>张志宁</t>
  </si>
  <si>
    <t>0012800</t>
  </si>
  <si>
    <t>山东宏烨投资有限公司</t>
  </si>
  <si>
    <t>0001833</t>
  </si>
  <si>
    <t>山东众华新材料有限公司</t>
  </si>
  <si>
    <t>0001843</t>
  </si>
  <si>
    <t>山东省路桥集团有限公司</t>
  </si>
  <si>
    <t>0001835</t>
  </si>
  <si>
    <t>昌邑市海林建设工程安装有限公司</t>
  </si>
  <si>
    <t>0001891</t>
  </si>
  <si>
    <t>青岛三资环境技术服务有限公司</t>
  </si>
  <si>
    <t>0001922</t>
  </si>
  <si>
    <t>潍坊奕兴工程科技有限公司</t>
  </si>
  <si>
    <t>0001924</t>
  </si>
  <si>
    <t>昌邑市北孟镇财政统计服务中心</t>
  </si>
  <si>
    <t>0001980</t>
  </si>
  <si>
    <t>山东唐太丰企业管理信息咨询有限公司</t>
  </si>
  <si>
    <t>0002016</t>
  </si>
  <si>
    <t>滨州云创商务咨询服务有限公司</t>
  </si>
  <si>
    <t>0001981</t>
  </si>
  <si>
    <t>昌邑市惠诚生物技术有限公司</t>
  </si>
  <si>
    <t>0002019</t>
  </si>
  <si>
    <t>潍坊恒祥环保物流有限公司</t>
  </si>
  <si>
    <t>0002022</t>
  </si>
  <si>
    <t>山东经投中小企业服务有限公司</t>
  </si>
  <si>
    <t>0002034</t>
  </si>
  <si>
    <t>潍坊硕诚商贸有限公司</t>
  </si>
  <si>
    <t>0002023</t>
  </si>
  <si>
    <t>中开投（山东）投资有限公司</t>
  </si>
  <si>
    <t>0002038</t>
  </si>
  <si>
    <t>昌邑市亨誉铜材厂</t>
  </si>
  <si>
    <t>0002039</t>
  </si>
  <si>
    <t>昌邑市金汇机械有限公司</t>
  </si>
  <si>
    <t>0002040</t>
  </si>
  <si>
    <t>昌邑市柳疃镇诚信磨毛厂</t>
  </si>
  <si>
    <t>0012880</t>
  </si>
  <si>
    <t>王松</t>
  </si>
  <si>
    <t>0012885</t>
  </si>
  <si>
    <t>吴峰</t>
  </si>
  <si>
    <t>0012843</t>
  </si>
  <si>
    <t>九江优昌商务咨询有限公司</t>
  </si>
  <si>
    <t>0012894</t>
  </si>
  <si>
    <t>吴赛</t>
  </si>
  <si>
    <t>0012964</t>
  </si>
  <si>
    <t>吉晨明</t>
  </si>
  <si>
    <t>0013128</t>
  </si>
  <si>
    <t>张凤</t>
  </si>
  <si>
    <t>0013036</t>
  </si>
  <si>
    <t>山东省昌邑市玉海盐化有限公司</t>
  </si>
  <si>
    <t>0013019</t>
  </si>
  <si>
    <t>袁朋</t>
  </si>
  <si>
    <t>0013348</t>
  </si>
  <si>
    <t>范琳琳</t>
  </si>
  <si>
    <t>0013193</t>
  </si>
  <si>
    <t>山东盈投供应链管理有限公司</t>
  </si>
  <si>
    <t>00010785</t>
  </si>
  <si>
    <t>山东农旅生物科技有限公司</t>
  </si>
  <si>
    <t>0001150</t>
  </si>
  <si>
    <t>山东兴昌混凝土有限公司</t>
  </si>
  <si>
    <t>0001133</t>
  </si>
  <si>
    <t>昌邑市昌盛产业发展投资集团有限公司</t>
  </si>
  <si>
    <t>0001179</t>
  </si>
  <si>
    <t>昌邑市领圣建设项目管理有限公司</t>
  </si>
  <si>
    <t>0001199</t>
  </si>
  <si>
    <t>潍坊滨海人才发展集团有限公司</t>
  </si>
  <si>
    <t>0001230</t>
  </si>
  <si>
    <t>山东荣佰通信息咨询服务有限公司</t>
  </si>
  <si>
    <t>0001217</t>
  </si>
  <si>
    <t>潍坊市弘智检测服务有限公司</t>
  </si>
  <si>
    <t>0001231</t>
  </si>
  <si>
    <t>永诚财产保险股份有限公司山东分公司</t>
  </si>
  <si>
    <t>0001238</t>
  </si>
  <si>
    <t>昌邑市荣祥置业有限公司</t>
  </si>
  <si>
    <t>0001250</t>
  </si>
  <si>
    <t>中地寅岗建设集团有限公司</t>
  </si>
  <si>
    <t>0001277</t>
  </si>
  <si>
    <t>临沂张氏企业管理有限公司</t>
  </si>
  <si>
    <t>0001283</t>
  </si>
  <si>
    <t>潍坊中惠嘉维资产管理有限公司</t>
  </si>
  <si>
    <t>0001325</t>
  </si>
  <si>
    <t>昌邑市潍水文化旅游发展集团有限公司</t>
  </si>
  <si>
    <t>0001278</t>
  </si>
  <si>
    <t>北银红金（山东）商业保理有限公司</t>
  </si>
  <si>
    <t>0001331</t>
  </si>
  <si>
    <t>山东画牛仔创意智造有限公司</t>
  </si>
  <si>
    <t>0001342</t>
  </si>
  <si>
    <t>昌邑城投投资管理中心（有限合伙）</t>
  </si>
  <si>
    <t>0012208</t>
  </si>
  <si>
    <t>山东盛联经贸有限公司</t>
  </si>
  <si>
    <t>0012211</t>
  </si>
  <si>
    <t>山东昌宁集团有限公司</t>
  </si>
  <si>
    <t>0012212</t>
  </si>
  <si>
    <t>昌邑市海滨织造有限责任公司</t>
  </si>
  <si>
    <t>0012265</t>
  </si>
  <si>
    <t>沙市区玮腾企业管理中心(个体工商户)</t>
  </si>
  <si>
    <t>0012266</t>
  </si>
  <si>
    <t>河南芸雪技术有限公司</t>
  </si>
  <si>
    <t>0012321</t>
  </si>
  <si>
    <t>洪成云</t>
  </si>
  <si>
    <t>0012278</t>
  </si>
  <si>
    <t>山东泰利嘉农业开发有限公司（暂估）</t>
  </si>
  <si>
    <t>0012547</t>
  </si>
  <si>
    <t>国药器械（山东）医药科技有限公司</t>
  </si>
  <si>
    <t>0012548</t>
  </si>
  <si>
    <t>潍坊高福市政景观工程有限公司</t>
  </si>
  <si>
    <t>0012562</t>
  </si>
  <si>
    <t>中核商业保理有限公司</t>
  </si>
  <si>
    <t>0001360</t>
  </si>
  <si>
    <t>山东省建设监理咨询有限公司潍坊分公司</t>
  </si>
  <si>
    <t>0001364</t>
  </si>
  <si>
    <t>山东玖相企业服务有限公司</t>
  </si>
  <si>
    <t>0001366</t>
  </si>
  <si>
    <t>山东富润土地房地产资产评估有限公司昌邑分公司</t>
  </si>
  <si>
    <t>0001365</t>
  </si>
  <si>
    <t>山东和赢企业管理有限公司</t>
  </si>
  <si>
    <t>0001405</t>
  </si>
  <si>
    <t>Central International Securities Limited</t>
  </si>
  <si>
    <t>0001376</t>
  </si>
  <si>
    <t>山东世纪华都工程咨询有限公司</t>
  </si>
  <si>
    <t>0001416</t>
  </si>
  <si>
    <t>HARMONIA CAPITAL LIMITED</t>
  </si>
  <si>
    <t>0001367</t>
  </si>
  <si>
    <t>潍坊市宏悦建筑工程有限公司</t>
  </si>
  <si>
    <t>0001419</t>
  </si>
  <si>
    <t>RICHAPPLE RESOURCES LIMITED</t>
  </si>
  <si>
    <t>0001423</t>
  </si>
  <si>
    <t>青岛新产融投资管理有限公司</t>
  </si>
  <si>
    <t>0001425</t>
  </si>
  <si>
    <t>潍坊腾嘉信息技术咨询有限公司</t>
  </si>
  <si>
    <t>0001426</t>
  </si>
  <si>
    <t>山东鑫升应急转贷基金有限公司</t>
  </si>
  <si>
    <t>0001468</t>
  </si>
  <si>
    <t>山东潍河生态旅游开发有限责任公司</t>
  </si>
  <si>
    <t>0001444</t>
  </si>
  <si>
    <t>潍坊金丝达实业、昌邑市大富印花</t>
  </si>
  <si>
    <t>0001555</t>
  </si>
  <si>
    <t>山东硕泰投资有限公司</t>
  </si>
  <si>
    <t>0001553</t>
  </si>
  <si>
    <t>宜兴市丁蜀镇浩强机械厂</t>
  </si>
  <si>
    <t>0001561</t>
  </si>
  <si>
    <t>山东谷多多产业发展有限公司</t>
  </si>
  <si>
    <t>0001619</t>
  </si>
  <si>
    <t>昌邑市愉悦纺织有限公司</t>
  </si>
  <si>
    <t>0012590</t>
  </si>
  <si>
    <t>昌邑市航峰机械有限公司</t>
  </si>
  <si>
    <t>0012641</t>
  </si>
  <si>
    <t>济南华昌投资合伙企业（有限合伙）</t>
  </si>
  <si>
    <t>0012698</t>
  </si>
  <si>
    <t>葛姝涵</t>
  </si>
  <si>
    <t>0012681</t>
  </si>
  <si>
    <t>上海闵磐资产管理有限公司</t>
  </si>
  <si>
    <t>0012745</t>
  </si>
  <si>
    <t>汤志超</t>
  </si>
  <si>
    <t>0012788</t>
  </si>
  <si>
    <t>昌邑裕昌投资有限公司</t>
  </si>
  <si>
    <t>0012786</t>
  </si>
  <si>
    <t>潍坊东元连海环保科技有限公司</t>
  </si>
  <si>
    <t>0000901</t>
  </si>
  <si>
    <t>山东德诚转贷管理服务有限公司</t>
  </si>
  <si>
    <t>0000903</t>
  </si>
  <si>
    <t>山东易通金服中小企业服务有限公司</t>
  </si>
  <si>
    <t>0000945</t>
  </si>
  <si>
    <t>中交一公局第五工程有限公司昌邑市农村生活污水管网建设一期工程EPC总承包二标段项目经理部</t>
  </si>
  <si>
    <t>0000952</t>
  </si>
  <si>
    <t>山东省华诚工程咨询监理有限公司昌邑分公司</t>
  </si>
  <si>
    <t>0000954</t>
  </si>
  <si>
    <t>首创爱华（天津）市政环境工程有限公司</t>
  </si>
  <si>
    <t>0000955</t>
  </si>
  <si>
    <t>中铁十四局集团第二工程有限公司</t>
  </si>
  <si>
    <t>0000965</t>
  </si>
  <si>
    <t>山东创富金融服务外包有限公司</t>
  </si>
  <si>
    <t>0000958</t>
  </si>
  <si>
    <t>昌邑市龙池镇财政统计服务中心</t>
  </si>
  <si>
    <t>00009737</t>
  </si>
  <si>
    <t>青岛亿润安装建设工程有限公司</t>
  </si>
  <si>
    <t>0000984</t>
  </si>
  <si>
    <t>中国移动通信集团山东有限公司潍坊分公司</t>
  </si>
  <si>
    <t>00009738</t>
  </si>
  <si>
    <t>昌邑市国信房地产中介有限公司</t>
  </si>
  <si>
    <t>00009764</t>
  </si>
  <si>
    <t>中国人寿财产保险股份有限公司上海市分公司</t>
  </si>
  <si>
    <t>0000993</t>
  </si>
  <si>
    <t>中联汇金（天津）商业保理有限公司</t>
  </si>
  <si>
    <t>0001000</t>
  </si>
  <si>
    <t>昌邑市姜家大湾片区拆迁改造工程指挥部</t>
  </si>
  <si>
    <t>0001002</t>
  </si>
  <si>
    <t>潍坊鑫铮经贸有限公司</t>
  </si>
  <si>
    <t>0000992</t>
  </si>
  <si>
    <t>昌邑济贤养老中心有限公司</t>
  </si>
  <si>
    <t>0001012</t>
  </si>
  <si>
    <t>商丘市国茂信用资产备案服务中心有限公司</t>
  </si>
  <si>
    <t>0011688</t>
  </si>
  <si>
    <t>仝欢乐</t>
  </si>
  <si>
    <t>0011612</t>
  </si>
  <si>
    <t>潍坊市盈赢供应链管理有限公司</t>
  </si>
  <si>
    <t>0011625</t>
  </si>
  <si>
    <t>潍坊拾壹企业咨询有限公司</t>
  </si>
  <si>
    <t>0011713</t>
  </si>
  <si>
    <t>姜成志</t>
  </si>
  <si>
    <t>0011727</t>
  </si>
  <si>
    <t>蔡军</t>
  </si>
  <si>
    <t>0011769</t>
  </si>
  <si>
    <t>山东博林供应链管理服务有限公司</t>
  </si>
  <si>
    <t>0011756</t>
  </si>
  <si>
    <t>潍坊盛通农贸有限公司</t>
  </si>
  <si>
    <t>0011914</t>
  </si>
  <si>
    <t>黄桂凤</t>
  </si>
  <si>
    <t>0011871</t>
  </si>
  <si>
    <t>潍坊市东兴产业投资有限公司</t>
  </si>
  <si>
    <t>0011974</t>
  </si>
  <si>
    <t>杨淑娟</t>
  </si>
  <si>
    <t>0001021</t>
  </si>
  <si>
    <t>山东德勤招标评估造价咨询有限公司</t>
  </si>
  <si>
    <t>0001026</t>
  </si>
  <si>
    <t>山东绿美生态环境工程集团有限公司</t>
  </si>
  <si>
    <t>0001039</t>
  </si>
  <si>
    <t>昌邑市海能电气设备有限公司</t>
  </si>
  <si>
    <t>0001034</t>
  </si>
  <si>
    <t>烟台欧美亚电子科技有限公司（山东菱辰能源工程有限公司）</t>
  </si>
  <si>
    <t>0001041</t>
  </si>
  <si>
    <t>山东平安电气设备有限公司</t>
  </si>
  <si>
    <t>0001040</t>
  </si>
  <si>
    <t>潍坊银行昌邑支行</t>
  </si>
  <si>
    <t>0001052</t>
  </si>
  <si>
    <t>山东省显通安装有限公司</t>
  </si>
  <si>
    <t>0001054</t>
  </si>
  <si>
    <t>中国冶金地质总局山东正元地质勘查院</t>
  </si>
  <si>
    <t>0001051</t>
  </si>
  <si>
    <t>浙江工业大学工程设计集团有限公司</t>
  </si>
  <si>
    <t>0001058</t>
  </si>
  <si>
    <t>山东昌邑廒里盐化有限公司</t>
  </si>
  <si>
    <t>0001064</t>
  </si>
  <si>
    <t>潍坊市昌邑鸿泽商贸有限公司</t>
  </si>
  <si>
    <t>0001069</t>
  </si>
  <si>
    <t>山东恒通土地房地产资产评估有限公司</t>
  </si>
  <si>
    <t>00010747</t>
  </si>
  <si>
    <t>潍坊得元电子科技工程有限公司</t>
  </si>
  <si>
    <t>00010759</t>
  </si>
  <si>
    <t>潍坊海源工程建设监理有限公司</t>
  </si>
  <si>
    <t>0001125</t>
  </si>
  <si>
    <t>山东泽昌园林建设工程有限公司</t>
  </si>
  <si>
    <t>0012017</t>
  </si>
  <si>
    <t>张卫清</t>
  </si>
  <si>
    <t>0012121</t>
  </si>
  <si>
    <t>山东铁投股权投资有限公司</t>
  </si>
  <si>
    <t>0012088</t>
  </si>
  <si>
    <t>谷华</t>
  </si>
  <si>
    <t>0012201</t>
  </si>
  <si>
    <t>潍坊宝盛鑫物联科技有限公司</t>
  </si>
  <si>
    <t>0012120</t>
  </si>
  <si>
    <t>昌邑市华玮纺织有限公司</t>
  </si>
  <si>
    <t>0012200</t>
  </si>
  <si>
    <t>魏建强</t>
  </si>
  <si>
    <t>0012202</t>
  </si>
  <si>
    <t>山东金庆房地产土地评估测绘有限公司昌邑分公司</t>
  </si>
  <si>
    <t>0012203</t>
  </si>
  <si>
    <t>宜兴市人民法院</t>
  </si>
  <si>
    <t>0012204</t>
  </si>
  <si>
    <t>张玉清</t>
  </si>
  <si>
    <t>0012205</t>
  </si>
  <si>
    <t>昌邑海洋水业有限公司</t>
  </si>
  <si>
    <t>0000755</t>
  </si>
  <si>
    <t>昌邑市围子街道财政经管统计服务中心</t>
  </si>
  <si>
    <t>0000756</t>
  </si>
  <si>
    <t>潍坊皓天化纤有限公司</t>
  </si>
  <si>
    <t>0000759</t>
  </si>
  <si>
    <t>昌邑市蓝盾保安服务有限公司</t>
  </si>
  <si>
    <t>0000765</t>
  </si>
  <si>
    <t>铁投昌宜（济南）投资合伙企业（有限合伙）</t>
  </si>
  <si>
    <t>0000766</t>
  </si>
  <si>
    <t>铁投昌盛（济南）投资合伙企业（有限合伙）</t>
  </si>
  <si>
    <t>0000774</t>
  </si>
  <si>
    <t>昌邑市鑫达建筑有限公司</t>
  </si>
  <si>
    <t>0000776</t>
  </si>
  <si>
    <t>昌邑市地方粮食储备库</t>
  </si>
  <si>
    <t>0000775</t>
  </si>
  <si>
    <t>潍坊环境工程职业学院</t>
  </si>
  <si>
    <t>0000778</t>
  </si>
  <si>
    <t>青岛国铁建设投资有限公司</t>
  </si>
  <si>
    <t>0000781</t>
  </si>
  <si>
    <t>济南瑞宏信息咨询有限公司</t>
  </si>
  <si>
    <t>0000787</t>
  </si>
  <si>
    <t>无锡华光环保能源集团股份有限公司</t>
  </si>
  <si>
    <t>0000782</t>
  </si>
  <si>
    <t>潍坊嘉信投资有限公司</t>
  </si>
  <si>
    <t>0000791</t>
  </si>
  <si>
    <t>佟立</t>
  </si>
  <si>
    <t>0000792</t>
  </si>
  <si>
    <t>0000796</t>
  </si>
  <si>
    <t>山东翊健经贸有限公司</t>
  </si>
  <si>
    <t>0000806</t>
  </si>
  <si>
    <t>山东昭德商业保理有限公司</t>
  </si>
  <si>
    <t>0011215</t>
  </si>
  <si>
    <t>昌邑市旅投新能源发展有限公司</t>
  </si>
  <si>
    <t>0011217</t>
  </si>
  <si>
    <t>尊龙投资发展（山东）有限公司</t>
  </si>
  <si>
    <t>0011218</t>
  </si>
  <si>
    <t>北海清颍投资有限公司</t>
  </si>
  <si>
    <t>0011246</t>
  </si>
  <si>
    <t>潍坊聚格供应链管理服务有限公司</t>
  </si>
  <si>
    <t>0011219</t>
  </si>
  <si>
    <t>山东拓华资产管理有限公司</t>
  </si>
  <si>
    <t>0011414</t>
  </si>
  <si>
    <t>盐城尊礼企业管理咨询有限公司</t>
  </si>
  <si>
    <t>0011229</t>
  </si>
  <si>
    <t>昌邑市广通建筑工程有限公司</t>
  </si>
  <si>
    <t>0011425</t>
  </si>
  <si>
    <t>盐城宏鸥益企业管理咨询有限公司</t>
  </si>
  <si>
    <t>0011426</t>
  </si>
  <si>
    <t>融泽信诚（山东）非融资性担保有限公司</t>
  </si>
  <si>
    <t>0000817</t>
  </si>
  <si>
    <t>山东华邦建设集团有限公司</t>
  </si>
  <si>
    <t>0000797</t>
  </si>
  <si>
    <t>青州嘉通咨询服务有限公司</t>
  </si>
  <si>
    <t>0000818</t>
  </si>
  <si>
    <t>山东天成水利建设有限公司</t>
  </si>
  <si>
    <t>0000830</t>
  </si>
  <si>
    <t>青岛颐安康昱医疗科技有限公司</t>
  </si>
  <si>
    <t>0000847</t>
  </si>
  <si>
    <t>中证鹏元资信评估股份有限公司</t>
  </si>
  <si>
    <t>0000846</t>
  </si>
  <si>
    <t>山东祥康医疗科技有限公司</t>
  </si>
  <si>
    <t>0000849</t>
  </si>
  <si>
    <t>欧普康视科技股份有限公司</t>
  </si>
  <si>
    <t>0000852</t>
  </si>
  <si>
    <t>北京源鼎资产管理有限公司</t>
  </si>
  <si>
    <t>0000858</t>
  </si>
  <si>
    <t>潍坊博诚创展信息科技有限公司</t>
  </si>
  <si>
    <t>0000886</t>
  </si>
  <si>
    <t>青岛平建建筑安装股份有限公司</t>
  </si>
  <si>
    <t>0000890</t>
  </si>
  <si>
    <t>西藏产权交易中心有限责任公司</t>
  </si>
  <si>
    <t>0000857</t>
  </si>
  <si>
    <t>青岛宇泰民间资本管理有限公司</t>
  </si>
  <si>
    <t>0000853</t>
  </si>
  <si>
    <t>昌邑市政亨房地产开发有限公司</t>
  </si>
  <si>
    <t>0000899</t>
  </si>
  <si>
    <t>济南市济阳区北上信息咨询服务中心</t>
  </si>
  <si>
    <t>0011429</t>
  </si>
  <si>
    <t>昌邑市金达劳务有限公司</t>
  </si>
  <si>
    <t>0011430</t>
  </si>
  <si>
    <t>潍坊乾兴市政工程有限公司</t>
  </si>
  <si>
    <t>0011431</t>
  </si>
  <si>
    <t>山东明浩水利工程有限公司</t>
  </si>
  <si>
    <t>0011511</t>
  </si>
  <si>
    <t>徐晓燕</t>
  </si>
  <si>
    <t>0011523</t>
  </si>
  <si>
    <t>昌邑市艺博农业科技有限公司</t>
  </si>
  <si>
    <t>0011578</t>
  </si>
  <si>
    <t>昌邑市远通劳务有限公司</t>
  </si>
  <si>
    <t>0011526</t>
  </si>
  <si>
    <t>山东昌源供应链有限公司</t>
  </si>
  <si>
    <t>0011591</t>
  </si>
  <si>
    <t>张冬妹</t>
  </si>
  <si>
    <t>0011610</t>
  </si>
  <si>
    <t>潍坊志臻供应链管理有限公司</t>
  </si>
  <si>
    <t>0011611</t>
  </si>
  <si>
    <t>潍坊市琛俞投资管理有限公司</t>
  </si>
  <si>
    <t>0000284</t>
  </si>
  <si>
    <t>昌邑市石埠经济发展区管理委员会</t>
  </si>
  <si>
    <t>0000294</t>
  </si>
  <si>
    <t>北海水产公司</t>
  </si>
  <si>
    <t>0000292</t>
  </si>
  <si>
    <t>仓街沙发厂</t>
  </si>
  <si>
    <t>0000364</t>
  </si>
  <si>
    <t>王敏</t>
  </si>
  <si>
    <t>0000427</t>
  </si>
  <si>
    <t>李亚楠</t>
  </si>
  <si>
    <t>0000511</t>
  </si>
  <si>
    <t>昌邑市经济开发投资公司（昌邑市渤潍控股有限公司）</t>
  </si>
  <si>
    <t>0000525</t>
  </si>
  <si>
    <t>中国石油天然气股份有限公司山东潍坊销售</t>
  </si>
  <si>
    <t>0000527</t>
  </si>
  <si>
    <t>光大兴陇信托有限责任公司</t>
  </si>
  <si>
    <t>0000528</t>
  </si>
  <si>
    <t>山东浩信集团有限公司</t>
  </si>
  <si>
    <t>0000529</t>
  </si>
  <si>
    <t>昌邑市昌安资产管理有限公司</t>
  </si>
  <si>
    <t>0000533</t>
  </si>
  <si>
    <t>青州市水利建筑总公司（青州水建工程建设有限公司）</t>
  </si>
  <si>
    <t>0000537</t>
  </si>
  <si>
    <t>山东弗瑞亚机械设备有限公司</t>
  </si>
  <si>
    <t>0000555</t>
  </si>
  <si>
    <t>昌邑市大昌国土勘察测绘研究院有限公司</t>
  </si>
  <si>
    <t>0000534</t>
  </si>
  <si>
    <t>青岛瑞源工程集团有限公司</t>
  </si>
  <si>
    <t>0000567</t>
  </si>
  <si>
    <t>航天信息（山东）科技有限公司潍坊分公司</t>
  </si>
  <si>
    <t>0000568</t>
  </si>
  <si>
    <t>昌邑市财政局</t>
  </si>
  <si>
    <t>0009509</t>
  </si>
  <si>
    <t>昌邑市鑫鼎隆建筑机械工程有限公司</t>
  </si>
  <si>
    <t>0009565</t>
  </si>
  <si>
    <t>昌邑市石埠经济发展区财政统计服务中心</t>
  </si>
  <si>
    <t>0009513</t>
  </si>
  <si>
    <t>山东海科慧泽环保工程有限公司</t>
  </si>
  <si>
    <t>0009559</t>
  </si>
  <si>
    <t>山东科艺文化产业有限公司</t>
  </si>
  <si>
    <t>0009563</t>
  </si>
  <si>
    <t>昌邑市浩晶农业专业合作社--饮马镇政府</t>
  </si>
  <si>
    <t>0009525</t>
  </si>
  <si>
    <t>潍坊欧宁建材有限公司</t>
  </si>
  <si>
    <t>0009745</t>
  </si>
  <si>
    <t>山东景悦安全技术咨询服务有限公司</t>
  </si>
  <si>
    <t>0010716</t>
  </si>
  <si>
    <t>山东继祥财务管理咨询有限公司</t>
  </si>
  <si>
    <t>0010838</t>
  </si>
  <si>
    <t>潍坊智硕机电有限公司</t>
  </si>
  <si>
    <t>0010808</t>
  </si>
  <si>
    <t>高鹏</t>
  </si>
  <si>
    <t>0000569</t>
  </si>
  <si>
    <t>光大兴陇信托有限责任公司信托业务</t>
  </si>
  <si>
    <t>0000571</t>
  </si>
  <si>
    <t>紫光融资租赁有限公司</t>
  </si>
  <si>
    <t>0000573</t>
  </si>
  <si>
    <t>济南慕诗汀经贸有限责任公司</t>
  </si>
  <si>
    <t>0000575</t>
  </si>
  <si>
    <t>潍坊市热力有限公司</t>
  </si>
  <si>
    <t>0000579</t>
  </si>
  <si>
    <t>山东赋恒民间资本管理有限公司</t>
  </si>
  <si>
    <t>0000671</t>
  </si>
  <si>
    <t>山东金融资产交易中心有限公司</t>
  </si>
  <si>
    <t>0000584</t>
  </si>
  <si>
    <t>0000666</t>
  </si>
  <si>
    <t>山东贪玩儿信息科技有限公司</t>
  </si>
  <si>
    <t>0000662</t>
  </si>
  <si>
    <t>昌邑市卫生健康局</t>
  </si>
  <si>
    <t>0000678</t>
  </si>
  <si>
    <t>潍坊滨海联程人力资源服务有限公司</t>
  </si>
  <si>
    <t>0000752</t>
  </si>
  <si>
    <t>山东德锦资产管理有限公司</t>
  </si>
  <si>
    <t>0000754</t>
  </si>
  <si>
    <t>昌邑市饮马镇财政统计服务中心</t>
  </si>
  <si>
    <t>0010852</t>
  </si>
  <si>
    <t>潍坊易扬软件科技有限公司</t>
  </si>
  <si>
    <t>0010887</t>
  </si>
  <si>
    <t>山东亿润新能源科技有限公司</t>
  </si>
  <si>
    <t>0010943</t>
  </si>
  <si>
    <t>临沂助持经贸有限公司</t>
  </si>
  <si>
    <t>0010974</t>
  </si>
  <si>
    <t>海口琼山耀杉商务服务中心</t>
  </si>
  <si>
    <t>0011067</t>
  </si>
  <si>
    <t>昌邑市柳疃镇人民政府</t>
  </si>
  <si>
    <t>0010991</t>
  </si>
  <si>
    <t>昌颐建设工程（山东）有限公司</t>
  </si>
  <si>
    <t>0011071</t>
  </si>
  <si>
    <t>山东佑辰农业有限公司</t>
  </si>
  <si>
    <t>0011196</t>
  </si>
  <si>
    <t>潍坊市万森建筑工程有限公司</t>
  </si>
  <si>
    <t>0011191</t>
  </si>
  <si>
    <t>丁亦馨</t>
  </si>
  <si>
    <t>0000217</t>
  </si>
  <si>
    <t>裕欣食品有限公司</t>
  </si>
  <si>
    <t>0000219</t>
  </si>
  <si>
    <t>饮马财政所</t>
  </si>
  <si>
    <t>0000218</t>
  </si>
  <si>
    <t>宇香食品公司</t>
  </si>
  <si>
    <t>0000220</t>
  </si>
  <si>
    <t>盐业公司</t>
  </si>
  <si>
    <t>0000221</t>
  </si>
  <si>
    <t>夏店财政所</t>
  </si>
  <si>
    <t>0000223</t>
  </si>
  <si>
    <t>潍坊市再担保股份有限公司</t>
  </si>
  <si>
    <t>0000222</t>
  </si>
  <si>
    <t>下营港务局</t>
  </si>
  <si>
    <t>0000225</t>
  </si>
  <si>
    <t>潍坊昌和融资担保有限公司</t>
  </si>
  <si>
    <t>0000228</t>
  </si>
  <si>
    <t>天津花苗木工程有限公司</t>
  </si>
  <si>
    <t>0000232</t>
  </si>
  <si>
    <t>顺达实业公司</t>
  </si>
  <si>
    <t>0000233</t>
  </si>
  <si>
    <t>市委党校</t>
  </si>
  <si>
    <t>0000234</t>
  </si>
  <si>
    <t>石埠塑机厂</t>
  </si>
  <si>
    <t>0009080</t>
  </si>
  <si>
    <t>昌邑市围子街道富杰通建材经营部</t>
  </si>
  <si>
    <t>0008616</t>
  </si>
  <si>
    <t>潍坊正远粉体工程设备有限公司</t>
  </si>
  <si>
    <t>0009076</t>
  </si>
  <si>
    <t>孙一丹</t>
  </si>
  <si>
    <t>0009099</t>
  </si>
  <si>
    <t>苏小梅</t>
  </si>
  <si>
    <t>0009088</t>
  </si>
  <si>
    <t>奎文区会之市场策划咨询中心</t>
  </si>
  <si>
    <t>0009102</t>
  </si>
  <si>
    <t>昌邑市财政局（缴纳应急资金）</t>
  </si>
  <si>
    <t>0009169</t>
  </si>
  <si>
    <t>昌邑市宏义企业管理有限公司</t>
  </si>
  <si>
    <t>0009359</t>
  </si>
  <si>
    <t>青州市黑虎山建设有限公司</t>
  </si>
  <si>
    <t>0000237</t>
  </si>
  <si>
    <t>山东新嘉建设工程有限公司</t>
  </si>
  <si>
    <t>0000238</t>
  </si>
  <si>
    <t>山东浩博水利建设有限公司</t>
  </si>
  <si>
    <t>0000236</t>
  </si>
  <si>
    <t>山东颐龙苑智慧康养有限责任公司</t>
  </si>
  <si>
    <t>0000240</t>
  </si>
  <si>
    <t>赛奥丝绸有限公司</t>
  </si>
  <si>
    <t>0000239</t>
  </si>
  <si>
    <t>三得利公司</t>
  </si>
  <si>
    <t>0000245</t>
  </si>
  <si>
    <t>青乡财政所</t>
  </si>
  <si>
    <t>0000246</t>
  </si>
  <si>
    <t>青阜纺织印染有限公司</t>
  </si>
  <si>
    <t>0000247</t>
  </si>
  <si>
    <t>美尔雅巾被有限公司</t>
  </si>
  <si>
    <t>0000248</t>
  </si>
  <si>
    <t>柳疃塑机厂</t>
  </si>
  <si>
    <t>0000260</t>
  </si>
  <si>
    <t>华星矿业有限公司</t>
  </si>
  <si>
    <t>0000259</t>
  </si>
  <si>
    <t>化建公司</t>
  </si>
  <si>
    <t>0000258</t>
  </si>
  <si>
    <t>汇丰五金交电化有限公司</t>
  </si>
  <si>
    <t>0000265</t>
  </si>
  <si>
    <t>海利针纺公司</t>
  </si>
  <si>
    <t>0000266</t>
  </si>
  <si>
    <t>共享智能铸造产业创新中心（潍坊）有限公司</t>
  </si>
  <si>
    <t>0000269</t>
  </si>
  <si>
    <t>纺机厂（保险公司）</t>
  </si>
  <si>
    <t>0000268</t>
  </si>
  <si>
    <t>福利建材厂</t>
  </si>
  <si>
    <t>0000283</t>
  </si>
  <si>
    <t>昌邑市市政工程建设有限公司</t>
  </si>
  <si>
    <t>0009482</t>
  </si>
  <si>
    <t>昌邑市盛隆经贸有限公司（柳疃）</t>
  </si>
  <si>
    <t>0009457</t>
  </si>
  <si>
    <t>山东一四九一咨询服务有限公司</t>
  </si>
  <si>
    <t>0009483</t>
  </si>
  <si>
    <t>衣明相</t>
  </si>
  <si>
    <t>0009498</t>
  </si>
  <si>
    <t>中国航空规划设计研究总院有限公司</t>
  </si>
  <si>
    <t>0009501</t>
  </si>
  <si>
    <t>哥鲁科（上海）建筑规划设计有限公司</t>
  </si>
  <si>
    <t>0009506</t>
  </si>
  <si>
    <t>山东浩信资产评估土地房地产估价有限公司</t>
  </si>
  <si>
    <t>0000166</t>
  </si>
  <si>
    <t>昌邑市龙港新材料有限公司</t>
  </si>
  <si>
    <t>0000167</t>
  </si>
  <si>
    <t>昌邑市龙池镇人民政府</t>
  </si>
  <si>
    <t>0000168</t>
  </si>
  <si>
    <t>昌邑市龙池镇财政经管统计服务中心</t>
  </si>
  <si>
    <t>0000174</t>
  </si>
  <si>
    <t>昌邑市恒瑞热力有限公司</t>
  </si>
  <si>
    <t>0000169</t>
  </si>
  <si>
    <t>昌邑市坤成建设管理有限公司</t>
  </si>
  <si>
    <t>0000176</t>
  </si>
  <si>
    <t>昌邑市昊正建筑工程有限公司</t>
  </si>
  <si>
    <t>0000175</t>
  </si>
  <si>
    <t>昌邑市恒辉混凝土有限公司</t>
  </si>
  <si>
    <t>0000179</t>
  </si>
  <si>
    <t>昌邑市规划局</t>
  </si>
  <si>
    <t>0000177</t>
  </si>
  <si>
    <t>昌邑市国有资产运营管理中心</t>
  </si>
  <si>
    <t>0000178</t>
  </si>
  <si>
    <t>昌邑市国泰房地产开发有限公司</t>
  </si>
  <si>
    <t>0000182</t>
  </si>
  <si>
    <t>昌邑市凤仪建设项目管理有限公司</t>
  </si>
  <si>
    <t>0008230</t>
  </si>
  <si>
    <t>王金华</t>
  </si>
  <si>
    <t>0008231</t>
  </si>
  <si>
    <t>潍坊汇成新材料科技有限公司</t>
  </si>
  <si>
    <t>0008594</t>
  </si>
  <si>
    <t>王祺</t>
  </si>
  <si>
    <t>0008232</t>
  </si>
  <si>
    <t>金诺国际拍卖集团有限公司</t>
  </si>
  <si>
    <t>0008586</t>
  </si>
  <si>
    <t>潍坊坊子区万义文化策划中心</t>
  </si>
  <si>
    <t>0008587</t>
  </si>
  <si>
    <t>刘成龙</t>
  </si>
  <si>
    <t>0008590</t>
  </si>
  <si>
    <t>孙兵</t>
  </si>
  <si>
    <t>0000183</t>
  </si>
  <si>
    <t>昌邑市纺织行业办公室</t>
  </si>
  <si>
    <t>0000184</t>
  </si>
  <si>
    <t>昌邑市房屋征收与补偿中心（市拆迁办）</t>
  </si>
  <si>
    <t>0000186</t>
  </si>
  <si>
    <t>昌邑市东利房地产综合开发有限公司</t>
  </si>
  <si>
    <t>0000187</t>
  </si>
  <si>
    <t>昌邑市鼎恒商贸有限公司</t>
  </si>
  <si>
    <t>0000188</t>
  </si>
  <si>
    <t>昌邑市第一中学</t>
  </si>
  <si>
    <t>0000192</t>
  </si>
  <si>
    <t>昌邑市畅通建设工程管理有限公司</t>
  </si>
  <si>
    <t>0000190</t>
  </si>
  <si>
    <t>昌邑市程辉市政工程管理有限公司</t>
  </si>
  <si>
    <t>0000194</t>
  </si>
  <si>
    <t>昌邑市昌盛金融控股集团有限公司</t>
  </si>
  <si>
    <t>0000195</t>
  </si>
  <si>
    <t>昌邑市卜庄镇人民政府</t>
  </si>
  <si>
    <t>0000196</t>
  </si>
  <si>
    <t>昌邑市卜庄镇财政经管统计服务中心</t>
  </si>
  <si>
    <t>0000198</t>
  </si>
  <si>
    <t>昌邑农村商业银行</t>
  </si>
  <si>
    <t>0000200</t>
  </si>
  <si>
    <t>昌邑滨海（下营）经济开发区管理委员会</t>
  </si>
  <si>
    <t>0000199</t>
  </si>
  <si>
    <t>昌邑海景新能源有限公司</t>
  </si>
  <si>
    <t>0000208</t>
  </si>
  <si>
    <t>北京城建远东建设投资集团有限公司</t>
  </si>
  <si>
    <t>0000211</t>
  </si>
  <si>
    <t>安丘市安泰建安有限公司</t>
  </si>
  <si>
    <t>0000213</t>
  </si>
  <si>
    <t>中心商场</t>
  </si>
  <si>
    <t>0000214</t>
  </si>
  <si>
    <t>张肖飞</t>
  </si>
  <si>
    <t>0000216</t>
  </si>
  <si>
    <t>运输公司</t>
  </si>
  <si>
    <t>0008598</t>
  </si>
  <si>
    <t>张红蕾</t>
  </si>
  <si>
    <t>0008600</t>
  </si>
  <si>
    <t>范泽涛</t>
  </si>
  <si>
    <t>0008614</t>
  </si>
  <si>
    <t>武文梅</t>
  </si>
  <si>
    <t>0008615</t>
  </si>
  <si>
    <t>潍坊开泰投资管理有限公司</t>
  </si>
  <si>
    <t>0009048</t>
  </si>
  <si>
    <t>蒋海平</t>
  </si>
  <si>
    <t>0008746</t>
  </si>
  <si>
    <t>昌邑市金城房地产测绘有限公司</t>
  </si>
  <si>
    <t>0009027</t>
  </si>
  <si>
    <t>中储发展股份有限公司上海大场分公司</t>
  </si>
  <si>
    <t>0000083</t>
  </si>
  <si>
    <t>山东华维工程咨询有限公司潍坊分公司</t>
  </si>
  <si>
    <t>0000088</t>
  </si>
  <si>
    <t>山东国新视点文化旅游开发有限公司</t>
  </si>
  <si>
    <t>0000101</t>
  </si>
  <si>
    <t>聊城卓超商贸有限公司</t>
  </si>
  <si>
    <t>0000093</t>
  </si>
  <si>
    <t>山东晨宏化工科技有限公司</t>
  </si>
  <si>
    <t>0000084</t>
  </si>
  <si>
    <t>山东华诚工程咨询监理有限公司昌邑分公司</t>
  </si>
  <si>
    <t>0000091</t>
  </si>
  <si>
    <t>山东供销融资担保有限公司</t>
  </si>
  <si>
    <t>0000094</t>
  </si>
  <si>
    <t>山东昌邑石化有限公司第二加油站</t>
  </si>
  <si>
    <t>0000095</t>
  </si>
  <si>
    <t>艾森（山东）大健康产业园有限公司（山东艾森国际经贸发展有限公司）</t>
  </si>
  <si>
    <t>0000092</t>
  </si>
  <si>
    <t>山东大有印染织造有限公司</t>
  </si>
  <si>
    <t>00001051</t>
  </si>
  <si>
    <t>立信中联会计师事务所（特殊普通合伙）山东分所</t>
  </si>
  <si>
    <t>00001052</t>
  </si>
  <si>
    <t>王丛贞</t>
  </si>
  <si>
    <t>0000106</t>
  </si>
  <si>
    <t>建设局</t>
  </si>
  <si>
    <t>00001215</t>
  </si>
  <si>
    <t>鲁信国际融资租赁股份有限公司</t>
  </si>
  <si>
    <t>0000119</t>
  </si>
  <si>
    <t>国网山东省电力公司昌邑市供电公司</t>
  </si>
  <si>
    <t>0000108</t>
  </si>
  <si>
    <t>济南善行商贸有限公司</t>
  </si>
  <si>
    <t>0000136</t>
  </si>
  <si>
    <t>昌邑盐业集团有限公司</t>
  </si>
  <si>
    <t>0000123</t>
  </si>
  <si>
    <t>都昌法庭-五交化</t>
  </si>
  <si>
    <t>0000129</t>
  </si>
  <si>
    <t>城建综合开发公司</t>
  </si>
  <si>
    <t>0000132</t>
  </si>
  <si>
    <t>昌邑昱辉项目运营管理有限公司</t>
  </si>
  <si>
    <t>0007692</t>
  </si>
  <si>
    <t>昌邑市恒信达化工有限公司</t>
  </si>
  <si>
    <t>0007696</t>
  </si>
  <si>
    <t>潍坊莱茵经贸有限公司</t>
  </si>
  <si>
    <t>0007697</t>
  </si>
  <si>
    <t>明创（山东）投资有限公司</t>
  </si>
  <si>
    <t>0007698</t>
  </si>
  <si>
    <t>中为（山东）产业投资有限公司</t>
  </si>
  <si>
    <t>0007826</t>
  </si>
  <si>
    <t>黄健</t>
  </si>
  <si>
    <t>0007701</t>
  </si>
  <si>
    <t>潍坊润林企业管理咨询服务有限公司</t>
  </si>
  <si>
    <t>0007700</t>
  </si>
  <si>
    <t>临朐县聚元企业管理咨询中心</t>
  </si>
  <si>
    <t>0007699</t>
  </si>
  <si>
    <t>昌邑市荣源纺织有限公司</t>
  </si>
  <si>
    <t>0007702</t>
  </si>
  <si>
    <t>潍坊永信中和社会经济咨询服务有限公司</t>
  </si>
  <si>
    <t>0000140</t>
  </si>
  <si>
    <t>昌邑市自来水工程安装处</t>
  </si>
  <si>
    <t>0000144</t>
  </si>
  <si>
    <t>昌邑市饮马镇人民政府</t>
  </si>
  <si>
    <t>0000143</t>
  </si>
  <si>
    <t>昌邑市永富弹簧有限公司</t>
  </si>
  <si>
    <t>0000150</t>
  </si>
  <si>
    <t>昌邑市卫生和计划生育局</t>
  </si>
  <si>
    <t>0000147</t>
  </si>
  <si>
    <t>昌邑市新龙港置业有限公司</t>
  </si>
  <si>
    <t>0000148</t>
  </si>
  <si>
    <t>昌邑市下营镇财政统计服务中心</t>
  </si>
  <si>
    <t>0000153</t>
  </si>
  <si>
    <t>昌邑市唐谊市政工程管理有限公司</t>
  </si>
  <si>
    <t>0000151</t>
  </si>
  <si>
    <t>昌邑市土地储备中心</t>
  </si>
  <si>
    <t>0000156</t>
  </si>
  <si>
    <t>昌邑市市政工程建设有限责任公司</t>
  </si>
  <si>
    <t>0000158</t>
  </si>
  <si>
    <t>昌邑市人民政府奎聚街道办事处财政经管统计服务中心</t>
  </si>
  <si>
    <t>0000160</t>
  </si>
  <si>
    <t>昌邑市人民政府都昌街道办事处</t>
  </si>
  <si>
    <t>0000159</t>
  </si>
  <si>
    <t>昌邑市人民政府奎聚街道办事处</t>
  </si>
  <si>
    <t>0000163</t>
  </si>
  <si>
    <t>昌邑市启德建设管理有限公司</t>
  </si>
  <si>
    <t>0000157</t>
  </si>
  <si>
    <t>昌邑市人民政府围子街道办事处</t>
  </si>
  <si>
    <t>0000165</t>
  </si>
  <si>
    <t>昌邑市龙港置业有限公司</t>
  </si>
  <si>
    <t>0000164</t>
  </si>
  <si>
    <t>昌邑市平安机动车检测有限公司</t>
  </si>
  <si>
    <t>0000162</t>
  </si>
  <si>
    <t>昌邑市人民检察院</t>
  </si>
  <si>
    <t>0008183</t>
  </si>
  <si>
    <t>尹建明</t>
  </si>
  <si>
    <t>0008174</t>
  </si>
  <si>
    <t>潍坊科华投资管理有限公司</t>
  </si>
  <si>
    <t>0008176</t>
  </si>
  <si>
    <t>昌邑市高速公路协调推进领导小组办公室</t>
  </si>
  <si>
    <t>0008181</t>
  </si>
  <si>
    <t>山东瑞泰农业投资有限公司</t>
  </si>
  <si>
    <t>0008211</t>
  </si>
  <si>
    <t>山东乾兴旭程建设工程有限公司</t>
  </si>
  <si>
    <t>0008210</t>
  </si>
  <si>
    <t>山东泰坤宏硕投资发展有限公司</t>
  </si>
  <si>
    <t>0008207</t>
  </si>
  <si>
    <t>山东昌囡咨询服务有限公司</t>
  </si>
  <si>
    <t>0008224</t>
  </si>
  <si>
    <t>昌邑市中医院</t>
  </si>
  <si>
    <t>0008219</t>
  </si>
  <si>
    <t>潍坊华创普惠产业投资合伙企业(有限合伙)</t>
  </si>
  <si>
    <t>0000020</t>
  </si>
  <si>
    <t>中诚国际海洋工程勘察设计有限公司</t>
  </si>
  <si>
    <t>0000016</t>
  </si>
  <si>
    <t>中国石油天然气股份有限公司山东潍坊销售分公司</t>
  </si>
  <si>
    <t>0000030</t>
  </si>
  <si>
    <t>潍坊易龙医药科技有限公司</t>
  </si>
  <si>
    <t>0000015</t>
  </si>
  <si>
    <t>中交融资租赁（广州）有限公司</t>
  </si>
  <si>
    <t>0000028</t>
  </si>
  <si>
    <t>乌海金王金融服务有限公司</t>
  </si>
  <si>
    <t>0000031</t>
  </si>
  <si>
    <t>潍坊亿兴化工科技有限公司</t>
  </si>
  <si>
    <t>0000029</t>
  </si>
  <si>
    <t>潍坊挚隆置业有限公司</t>
  </si>
  <si>
    <t>0000019</t>
  </si>
  <si>
    <t>中国大地财产保险股份有限公司潍坊中心支公司</t>
  </si>
  <si>
    <t>0000034</t>
  </si>
  <si>
    <t>潍坊市再担保集团有限公司</t>
  </si>
  <si>
    <t>0000038</t>
  </si>
  <si>
    <t>潍坊市恒鼎置业有限公司</t>
  </si>
  <si>
    <t>0000045</t>
  </si>
  <si>
    <t>潍坊渤海湾光伏科技有限公司</t>
  </si>
  <si>
    <t>0000036</t>
  </si>
  <si>
    <t>潍坊市汇融财务咨询服务有限公司</t>
  </si>
  <si>
    <t>0000035</t>
  </si>
  <si>
    <t>潍坊市林海生物科技有限公司</t>
  </si>
  <si>
    <t>0000058</t>
  </si>
  <si>
    <t>山钢金控融资租赁（深圳）有限公司</t>
  </si>
  <si>
    <t>0000039</t>
  </si>
  <si>
    <t>潍坊金丝达实业有限公司</t>
  </si>
  <si>
    <t>0000048</t>
  </si>
  <si>
    <t>天津金融资产交易所有限责任公司</t>
  </si>
  <si>
    <t>0000049</t>
  </si>
  <si>
    <t>市法院-木材公司</t>
  </si>
  <si>
    <t>0000057</t>
  </si>
  <si>
    <t>商务局</t>
  </si>
  <si>
    <t>0000059</t>
  </si>
  <si>
    <t>山东卓秀商贸有限公司</t>
  </si>
  <si>
    <t>0007475</t>
  </si>
  <si>
    <t>昌邑城投股权投资合伙企业（有限合伙）</t>
  </si>
  <si>
    <t>0006750</t>
  </si>
  <si>
    <t>大章村大姜市场</t>
  </si>
  <si>
    <t>0007057</t>
  </si>
  <si>
    <t>曹北书</t>
  </si>
  <si>
    <t>0007414</t>
  </si>
  <si>
    <t>潍坊盛轩成融企业咨询管理有限公司</t>
  </si>
  <si>
    <t>0006755</t>
  </si>
  <si>
    <t>民丰村刘海涛</t>
  </si>
  <si>
    <t>0007480</t>
  </si>
  <si>
    <t>潍坊鑫冠化工有限公司</t>
  </si>
  <si>
    <t>0006939</t>
  </si>
  <si>
    <t>孙金辉</t>
  </si>
  <si>
    <t>0006936</t>
  </si>
  <si>
    <t>李家村</t>
  </si>
  <si>
    <t>0006739</t>
  </si>
  <si>
    <t>民丰刘考成</t>
  </si>
  <si>
    <t>0000061</t>
  </si>
  <si>
    <t>0000060</t>
  </si>
  <si>
    <t>山东中润信达投资有限公司</t>
  </si>
  <si>
    <t>0000064</t>
  </si>
  <si>
    <t>山东兴昌建设工程有限公司</t>
  </si>
  <si>
    <t>0000070</t>
  </si>
  <si>
    <t>山东潍水田园农业发展有限公司</t>
  </si>
  <si>
    <t>0000074</t>
  </si>
  <si>
    <t>山东天成工程咨询有限公司</t>
  </si>
  <si>
    <t>0000078</t>
  </si>
  <si>
    <t>山东龙信小额贷款有限公司</t>
  </si>
  <si>
    <t>0000077</t>
  </si>
  <si>
    <t>山东帕尔玛商贸有限公司</t>
  </si>
  <si>
    <t>0000073</t>
  </si>
  <si>
    <t>山东铁投融资租赁有限公司</t>
  </si>
  <si>
    <t>0000062</t>
  </si>
  <si>
    <t>山东益通安装有限公司</t>
  </si>
  <si>
    <t>0000080</t>
  </si>
  <si>
    <t>山东开弘佰盛机械有限公司</t>
  </si>
  <si>
    <t>0007657</t>
  </si>
  <si>
    <t>吴琼</t>
  </si>
  <si>
    <t>0007497</t>
  </si>
  <si>
    <t>昌邑市围子街道卫生院</t>
  </si>
  <si>
    <t>0007482</t>
  </si>
  <si>
    <t>芝罘区嘉罗市场推广服务中心</t>
  </si>
  <si>
    <t>0007481</t>
  </si>
  <si>
    <t>潍坊清泰博源环保工程有限公司</t>
  </si>
  <si>
    <t>0007508</t>
  </si>
  <si>
    <t>山东宜信建设项目管理有限公司</t>
  </si>
  <si>
    <t>0007496</t>
  </si>
  <si>
    <t>昌颐聚琛（山东）投资有限公司</t>
  </si>
  <si>
    <t>0007510</t>
  </si>
  <si>
    <t>昌邑易博环境工程咨询有限公司</t>
  </si>
  <si>
    <t>0007689</t>
  </si>
  <si>
    <t>昌邑市都昌街道办事处教育管理办公室（都昌幼儿园）</t>
  </si>
  <si>
    <t>0007687</t>
  </si>
  <si>
    <t>潍坊闵朔供应链管理服务有限公司</t>
  </si>
  <si>
    <t>0007498</t>
  </si>
  <si>
    <t>昌邑市疾病预防控制中心</t>
  </si>
  <si>
    <t>**007246</t>
  </si>
  <si>
    <t>用友网络科技股份有限公司</t>
  </si>
  <si>
    <t>0000008</t>
  </si>
  <si>
    <t>昌邑市石埠镇财政统计服务中心</t>
  </si>
  <si>
    <t>0000007</t>
  </si>
  <si>
    <t>昌邑市围子街道财政统计服务中心</t>
  </si>
  <si>
    <t>0000009</t>
  </si>
  <si>
    <t>昌邑市人民政府都昌街道办事处财政经管统计服务中心</t>
  </si>
  <si>
    <t>0000003</t>
  </si>
  <si>
    <t>昌邑市美澳天然气有限公司</t>
  </si>
  <si>
    <t>1966</t>
  </si>
  <si>
    <t>华翰建设集团有限公司</t>
  </si>
  <si>
    <t>0000013</t>
  </si>
  <si>
    <t>中铁九局集团工程检测试验有限公司</t>
  </si>
  <si>
    <t>752</t>
  </si>
  <si>
    <t>王鹏志</t>
  </si>
  <si>
    <t>0000011</t>
  </si>
  <si>
    <t>昌邑市卜庄镇财政统计服务中心</t>
  </si>
  <si>
    <t>0000010</t>
  </si>
  <si>
    <t>昌邑市柳疃镇财政统计服务中心</t>
  </si>
  <si>
    <t>0006694</t>
  </si>
  <si>
    <t>阳光嘉园住宅楼</t>
  </si>
  <si>
    <t>0005083</t>
  </si>
  <si>
    <t>城南片区临建</t>
  </si>
  <si>
    <t>0005068</t>
  </si>
  <si>
    <t>新苑花园</t>
  </si>
  <si>
    <t>0001695</t>
  </si>
  <si>
    <t>零售</t>
  </si>
  <si>
    <t>0000249</t>
  </si>
  <si>
    <t>利息费用</t>
  </si>
  <si>
    <t>0000257</t>
  </si>
  <si>
    <t>教育局恒信金融租赁</t>
  </si>
  <si>
    <t>0000256</t>
  </si>
  <si>
    <t>教育局环球租赁款</t>
  </si>
  <si>
    <t>0000215</t>
  </si>
  <si>
    <t>债券置换</t>
  </si>
  <si>
    <t>0000207</t>
  </si>
  <si>
    <t>北孟镇人民政府置换</t>
  </si>
  <si>
    <t>0000004</t>
  </si>
  <si>
    <t>一中远东租赁款</t>
  </si>
  <si>
    <t>0000005</t>
  </si>
  <si>
    <t>人民医院租赁款</t>
  </si>
  <si>
    <t>0000006</t>
  </si>
  <si>
    <t>代垫款项</t>
  </si>
  <si>
    <t>004665</t>
  </si>
  <si>
    <t>五险一金</t>
  </si>
  <si>
    <t>004303</t>
  </si>
  <si>
    <t>浩信评估</t>
  </si>
  <si>
    <t>004524</t>
  </si>
  <si>
    <t>重分类</t>
  </si>
  <si>
    <t>00010000000001</t>
  </si>
  <si>
    <t>供应商编码</t>
  </si>
  <si>
    <t>供应商名称</t>
  </si>
  <si>
    <t>0020023</t>
  </si>
  <si>
    <t>申能财产保险股份有限公司潍坊中心支公司</t>
  </si>
  <si>
    <t>0020022</t>
  </si>
  <si>
    <t>山东创膜纪新材料科技有限公司</t>
  </si>
  <si>
    <t>0020021</t>
  </si>
  <si>
    <t>0020020</t>
  </si>
  <si>
    <t>昌邑市清泉水务有限公司</t>
  </si>
  <si>
    <t>0020019</t>
  </si>
  <si>
    <t>昌邑市华海建材市场万友装饰材料商店</t>
  </si>
  <si>
    <t>0020018</t>
  </si>
  <si>
    <t>潍坊市财金普惠投资发展合伙企业（有限合伙）</t>
  </si>
  <si>
    <t>0020017</t>
  </si>
  <si>
    <t>上海融投弘创企业管理有限公司</t>
  </si>
  <si>
    <t>0020016</t>
  </si>
  <si>
    <t>山东郎泽建设集团有限公司</t>
  </si>
  <si>
    <t>0020015</t>
  </si>
  <si>
    <t>昌邑市奎聚街道英超建材经营部</t>
  </si>
  <si>
    <t>0020014</t>
  </si>
  <si>
    <t>DW00017</t>
  </si>
  <si>
    <t>DW00008</t>
  </si>
  <si>
    <t>昌邑市弘昌劳务有限公司</t>
  </si>
  <si>
    <t>0020013</t>
  </si>
  <si>
    <t>山东聚丰绿化工程有限公司</t>
  </si>
  <si>
    <t>0020012</t>
  </si>
  <si>
    <t>山东聚丰绿化</t>
  </si>
  <si>
    <t>0020011</t>
  </si>
  <si>
    <t>金智成建设集团股份有限公司</t>
  </si>
  <si>
    <t>0020010</t>
  </si>
  <si>
    <t>昌邑市德勤会计事务所</t>
  </si>
  <si>
    <t>0020009</t>
  </si>
  <si>
    <t>昌邑市非直供电小区供配电设施更新改造项目债券资金</t>
  </si>
  <si>
    <t>0010001</t>
  </si>
  <si>
    <t>0020008</t>
  </si>
  <si>
    <t>山东路畅油品销售有限公司昌邑市第一加油站</t>
  </si>
  <si>
    <t>0020007</t>
  </si>
  <si>
    <t>山东硕丰生态农业发展有限公司</t>
  </si>
  <si>
    <t>潍坊盈通机动车检测有限公司</t>
  </si>
  <si>
    <t>潍坊市再担保集团股份有限公司</t>
  </si>
  <si>
    <t>山东省垣海数字科技有限公司</t>
  </si>
  <si>
    <t>临朐吉辰盛信息咨询中心(个体工商户)</t>
  </si>
  <si>
    <t>潍坊泰信盈和建设项目管理有限公司</t>
  </si>
  <si>
    <t>0002000060</t>
  </si>
  <si>
    <t>盐城翰淼信息咨询有限公司</t>
  </si>
  <si>
    <t>0002000059</t>
  </si>
  <si>
    <t>工商银行</t>
  </si>
  <si>
    <t>0002000058</t>
  </si>
  <si>
    <t>伙伴智慧（北京）信息技术有限公司</t>
  </si>
  <si>
    <t>0002000057</t>
  </si>
  <si>
    <t>0002000056</t>
  </si>
  <si>
    <t>滨州市福家居物业管理有限公司</t>
  </si>
  <si>
    <t>0002000055</t>
  </si>
  <si>
    <t>昌邑市跃刚汽车维护中心</t>
  </si>
  <si>
    <t>0002000054</t>
  </si>
  <si>
    <t>长葛市古悦技术中心（个体工商户）</t>
  </si>
  <si>
    <t>0002000053</t>
  </si>
  <si>
    <t>山东中联工程管理有限公司潍坊分公司</t>
  </si>
  <si>
    <t>0002000052</t>
  </si>
  <si>
    <t>昌邑市围子街道君成建材经销处</t>
  </si>
  <si>
    <t>0002000051</t>
  </si>
  <si>
    <t>昌邑市奎聚街办中兵建材门市部</t>
  </si>
  <si>
    <t>0005000003</t>
  </si>
  <si>
    <t>0002000050</t>
  </si>
  <si>
    <t>潍坊山前节能建材科技有限公司</t>
  </si>
  <si>
    <t>0003000003</t>
  </si>
  <si>
    <t>魏曰斌</t>
  </si>
  <si>
    <t>0002000049</t>
  </si>
  <si>
    <t>潍坊昌渤建筑工程有限公司</t>
  </si>
  <si>
    <t>0002000048</t>
  </si>
  <si>
    <t>德嘉中诚物业发展（山东）有限公司</t>
  </si>
  <si>
    <t>0002000047</t>
  </si>
  <si>
    <t>昌邑市新太和办公设备店</t>
  </si>
  <si>
    <t>0002000046</t>
  </si>
  <si>
    <t>昌邑市益佳建材有限公司</t>
  </si>
  <si>
    <t>0002000045</t>
  </si>
  <si>
    <t>潍坊昌安交通设施有限公司</t>
  </si>
  <si>
    <t>0002000044</t>
  </si>
  <si>
    <t>0003000002</t>
  </si>
  <si>
    <t>YH008</t>
  </si>
  <si>
    <t>临商银行13517</t>
  </si>
  <si>
    <t>YH007</t>
  </si>
  <si>
    <t>农商行营业部1800</t>
  </si>
  <si>
    <t>0007000005</t>
  </si>
  <si>
    <t>潍坊银行5800</t>
  </si>
  <si>
    <t>ZXYFK009</t>
  </si>
  <si>
    <t>农发行水利枢纽项目配套资本金</t>
  </si>
  <si>
    <t>ZXYFK008</t>
  </si>
  <si>
    <t>潍河（昌邑段）生态综合治理项目资本金</t>
  </si>
  <si>
    <t>ZXYFK007</t>
  </si>
  <si>
    <t>城镇农村住房改造建设项目资本金</t>
  </si>
  <si>
    <t>ZXYFK006</t>
  </si>
  <si>
    <t>城东片区棚户区改造安居工程配套资金</t>
  </si>
  <si>
    <t>ZXYFK001</t>
  </si>
  <si>
    <t>城建资金</t>
  </si>
  <si>
    <t>ZXYFK005</t>
  </si>
  <si>
    <t>5亿元发债项目资本金</t>
  </si>
  <si>
    <t>ZXYFK002</t>
  </si>
  <si>
    <t>潍烟高铁</t>
  </si>
  <si>
    <t>CQDK024</t>
  </si>
  <si>
    <t>农发行都昌棚户区项目</t>
  </si>
  <si>
    <t>CQDK023</t>
  </si>
  <si>
    <t>中国银行</t>
  </si>
  <si>
    <t>CQDK022</t>
  </si>
  <si>
    <t>潍坊银行贷款</t>
  </si>
  <si>
    <t>CQDK021</t>
  </si>
  <si>
    <t>潍坊银行966</t>
  </si>
  <si>
    <t>CQDK020</t>
  </si>
  <si>
    <t>潍坊银行7800</t>
  </si>
  <si>
    <t>CQDK019</t>
  </si>
  <si>
    <t>潍坊银行7200</t>
  </si>
  <si>
    <t>CQDK018</t>
  </si>
  <si>
    <t>潍坊银行55267</t>
  </si>
  <si>
    <t>CQDK017</t>
  </si>
  <si>
    <t>潍坊银行14100</t>
  </si>
  <si>
    <t>CQDK015</t>
  </si>
  <si>
    <t>前期借款</t>
  </si>
  <si>
    <t>CQDK011</t>
  </si>
  <si>
    <t>农商行营业部</t>
  </si>
  <si>
    <t>CQDK014</t>
  </si>
  <si>
    <t>前期贷款</t>
  </si>
  <si>
    <t>CQDK010</t>
  </si>
  <si>
    <t>农商行棚户区项目</t>
  </si>
  <si>
    <t>CQDK013</t>
  </si>
  <si>
    <t>CQDK004</t>
  </si>
  <si>
    <t>农发行</t>
  </si>
  <si>
    <t>CQDK007</t>
  </si>
  <si>
    <t>农发行现代农业科技园项目</t>
  </si>
  <si>
    <t>CQDK003</t>
  </si>
  <si>
    <t>建行</t>
  </si>
  <si>
    <t>CQDK002</t>
  </si>
  <si>
    <t>建设银行4829</t>
  </si>
  <si>
    <t>CQDK005</t>
  </si>
  <si>
    <t>农发行2亿</t>
  </si>
  <si>
    <t>CQDK006</t>
  </si>
  <si>
    <t>农发行贷款</t>
  </si>
  <si>
    <t>CQDK009</t>
  </si>
  <si>
    <t>农商行贷款</t>
  </si>
  <si>
    <t>YH006</t>
  </si>
  <si>
    <t>银行借款</t>
  </si>
  <si>
    <t>YH005</t>
  </si>
  <si>
    <t>YH003</t>
  </si>
  <si>
    <t>临商银行</t>
  </si>
  <si>
    <t>YH002</t>
  </si>
  <si>
    <t>建设银行</t>
  </si>
  <si>
    <t>YH001</t>
  </si>
  <si>
    <t>齐鲁银行</t>
  </si>
  <si>
    <t>0007000002</t>
  </si>
  <si>
    <t>空</t>
  </si>
  <si>
    <t>0002000042</t>
  </si>
  <si>
    <t>中石化中原建设工程有限公司</t>
  </si>
  <si>
    <t>0010755</t>
  </si>
  <si>
    <t>李珊珊</t>
  </si>
  <si>
    <t>009838</t>
  </si>
  <si>
    <t>刘振英</t>
  </si>
  <si>
    <t>0010752</t>
  </si>
  <si>
    <t>于晓燕</t>
  </si>
  <si>
    <t>0010740</t>
  </si>
  <si>
    <t>韩卫平</t>
  </si>
  <si>
    <t>0010736</t>
  </si>
  <si>
    <t>宋兆文</t>
  </si>
  <si>
    <t>0010730</t>
  </si>
  <si>
    <t>王向红</t>
  </si>
  <si>
    <t>0010719</t>
  </si>
  <si>
    <t>王连津</t>
  </si>
  <si>
    <t>009777</t>
  </si>
  <si>
    <t>李曙光</t>
  </si>
  <si>
    <t>009770</t>
  </si>
  <si>
    <t>张锋润</t>
  </si>
  <si>
    <t>0010709</t>
  </si>
  <si>
    <t>徐建民</t>
  </si>
  <si>
    <t>0010707</t>
  </si>
  <si>
    <t>冯雷鸣</t>
  </si>
  <si>
    <t>0010706</t>
  </si>
  <si>
    <t>褚鲁鑫</t>
  </si>
  <si>
    <t>004723</t>
  </si>
  <si>
    <t>万福潇</t>
  </si>
  <si>
    <t>0010699</t>
  </si>
  <si>
    <t>魏雪萍</t>
  </si>
  <si>
    <t>0010696</t>
  </si>
  <si>
    <t>马继强</t>
  </si>
  <si>
    <t>0010689</t>
  </si>
  <si>
    <t>周肖萍</t>
  </si>
  <si>
    <t>0010691</t>
  </si>
  <si>
    <t>孙耀波</t>
  </si>
  <si>
    <t>004585</t>
  </si>
  <si>
    <t>高雨</t>
  </si>
  <si>
    <t>0010686</t>
  </si>
  <si>
    <t>朱红艳</t>
  </si>
  <si>
    <t>004580</t>
  </si>
  <si>
    <t>余忠贵</t>
  </si>
  <si>
    <t>0010681</t>
  </si>
  <si>
    <t>邢好娣</t>
  </si>
  <si>
    <t>004574</t>
  </si>
  <si>
    <t>余红艳</t>
  </si>
  <si>
    <t>0010661</t>
  </si>
  <si>
    <t>张树朋</t>
  </si>
  <si>
    <t>0010659</t>
  </si>
  <si>
    <t>王秀玲</t>
  </si>
  <si>
    <t>004554</t>
  </si>
  <si>
    <t>沈园</t>
  </si>
  <si>
    <t>004553</t>
  </si>
  <si>
    <t>梁智强</t>
  </si>
  <si>
    <t>004552</t>
  </si>
  <si>
    <t>杜青</t>
  </si>
  <si>
    <t>0010658</t>
  </si>
  <si>
    <t>陶虹</t>
  </si>
  <si>
    <t>0010654</t>
  </si>
  <si>
    <t>李术英</t>
  </si>
  <si>
    <t>0010651</t>
  </si>
  <si>
    <t>王绚</t>
  </si>
  <si>
    <t>0010650</t>
  </si>
  <si>
    <t>王文娇</t>
  </si>
  <si>
    <t>0010647</t>
  </si>
  <si>
    <t>陈洪举</t>
  </si>
  <si>
    <t>0010645</t>
  </si>
  <si>
    <t>陈盼盼</t>
  </si>
  <si>
    <t>0010642</t>
  </si>
  <si>
    <t>王伟芳</t>
  </si>
  <si>
    <t>0010637</t>
  </si>
  <si>
    <t>齐子康</t>
  </si>
  <si>
    <t>0010622</t>
  </si>
  <si>
    <t>李晓敏</t>
  </si>
  <si>
    <t>0010615</t>
  </si>
  <si>
    <t>高叙武</t>
  </si>
  <si>
    <t>0010621</t>
  </si>
  <si>
    <t>姜平</t>
  </si>
  <si>
    <t>0010611</t>
  </si>
  <si>
    <t>于新迎</t>
  </si>
  <si>
    <t>004235</t>
  </si>
  <si>
    <t>陈俊成</t>
  </si>
  <si>
    <t>0010595</t>
  </si>
  <si>
    <t>姜领燕</t>
  </si>
  <si>
    <t>0010589</t>
  </si>
  <si>
    <t>林晓红</t>
  </si>
  <si>
    <t>004234</t>
  </si>
  <si>
    <t>张桂英</t>
  </si>
  <si>
    <t>0010578</t>
  </si>
  <si>
    <t>李欣萍</t>
  </si>
  <si>
    <t>004232</t>
  </si>
  <si>
    <t>魏姗姗</t>
  </si>
  <si>
    <t>0010577</t>
  </si>
  <si>
    <t>人社局庄丽娜</t>
  </si>
  <si>
    <t>004218</t>
  </si>
  <si>
    <t>姜晓斐</t>
  </si>
  <si>
    <t>0010576</t>
  </si>
  <si>
    <t>高同新</t>
  </si>
  <si>
    <t>004217</t>
  </si>
  <si>
    <t>刘明坤</t>
  </si>
  <si>
    <t>0010575</t>
  </si>
  <si>
    <t>山东昌邑家宜巾被有限公司</t>
  </si>
  <si>
    <t>004214</t>
  </si>
  <si>
    <t>孙汶凯</t>
  </si>
  <si>
    <t>0010574</t>
  </si>
  <si>
    <t>孙惠芳</t>
  </si>
  <si>
    <t>004213</t>
  </si>
  <si>
    <t>韩晓君</t>
  </si>
  <si>
    <t>0010563</t>
  </si>
  <si>
    <t>葛安生</t>
  </si>
  <si>
    <t>004202</t>
  </si>
  <si>
    <t>0010534</t>
  </si>
  <si>
    <t>滕叶红</t>
  </si>
  <si>
    <t>0010519</t>
  </si>
  <si>
    <t>满明谦</t>
  </si>
  <si>
    <t>0010505</t>
  </si>
  <si>
    <t>苏晓丽</t>
  </si>
  <si>
    <t>004198</t>
  </si>
  <si>
    <t>山东省潍坊市昌邑市奎聚街道五里村民委员会</t>
  </si>
  <si>
    <t>004181</t>
  </si>
  <si>
    <t>王玉峰</t>
  </si>
  <si>
    <t>004178</t>
  </si>
  <si>
    <t>张欣</t>
  </si>
  <si>
    <t>0010503</t>
  </si>
  <si>
    <t>王长涛</t>
  </si>
  <si>
    <t>004158</t>
  </si>
  <si>
    <t>李磊杰</t>
  </si>
  <si>
    <t>0010496</t>
  </si>
  <si>
    <t>杨晓龙</t>
  </si>
  <si>
    <t>004155</t>
  </si>
  <si>
    <t>李世娟</t>
  </si>
  <si>
    <t>0010494</t>
  </si>
  <si>
    <t>于亮辰</t>
  </si>
  <si>
    <t>004154</t>
  </si>
  <si>
    <t>张潇凡</t>
  </si>
  <si>
    <t>0010479</t>
  </si>
  <si>
    <t>刘昆明</t>
  </si>
  <si>
    <t>004151</t>
  </si>
  <si>
    <t>孙囡囡</t>
  </si>
  <si>
    <t>0010477</t>
  </si>
  <si>
    <t>王荣芹</t>
  </si>
  <si>
    <t>004147</t>
  </si>
  <si>
    <t>付娜</t>
  </si>
  <si>
    <t>0010476</t>
  </si>
  <si>
    <t>邹燕娜</t>
  </si>
  <si>
    <t>004141</t>
  </si>
  <si>
    <t>朱静</t>
  </si>
  <si>
    <t>0010473</t>
  </si>
  <si>
    <t>刘江伟</t>
  </si>
  <si>
    <t>004140</t>
  </si>
  <si>
    <t>李金香</t>
  </si>
  <si>
    <t>0010463</t>
  </si>
  <si>
    <t>郝洪波</t>
  </si>
  <si>
    <t>004134</t>
  </si>
  <si>
    <t>迟晓倩</t>
  </si>
  <si>
    <t>0010462</t>
  </si>
  <si>
    <t>王建清</t>
  </si>
  <si>
    <t>004128</t>
  </si>
  <si>
    <t>陈志勇</t>
  </si>
  <si>
    <t>0010461</t>
  </si>
  <si>
    <t>孙贤军</t>
  </si>
  <si>
    <t>004126</t>
  </si>
  <si>
    <t>孙绍斗</t>
  </si>
  <si>
    <t>0010456</t>
  </si>
  <si>
    <t>温丽萍</t>
  </si>
  <si>
    <t>004121</t>
  </si>
  <si>
    <t>孔维齐</t>
  </si>
  <si>
    <t>0010450</t>
  </si>
  <si>
    <t>石晓峰</t>
  </si>
  <si>
    <t>004118</t>
  </si>
  <si>
    <t>毕吾家</t>
  </si>
  <si>
    <t>004116</t>
  </si>
  <si>
    <t>夏瑞金</t>
  </si>
  <si>
    <t>0010445</t>
  </si>
  <si>
    <t>鲁永刚</t>
  </si>
  <si>
    <t>0010444</t>
  </si>
  <si>
    <t>李红丽</t>
  </si>
  <si>
    <t>004109</t>
  </si>
  <si>
    <t>王凡</t>
  </si>
  <si>
    <t>0010429</t>
  </si>
  <si>
    <t>黄永恩</t>
  </si>
  <si>
    <t>004105</t>
  </si>
  <si>
    <t>朱雪</t>
  </si>
  <si>
    <t>0010421</t>
  </si>
  <si>
    <t>王风娥（市府办）</t>
  </si>
  <si>
    <t>004103</t>
  </si>
  <si>
    <t>崔蓓蓓</t>
  </si>
  <si>
    <t>004094</t>
  </si>
  <si>
    <t>王松君</t>
  </si>
  <si>
    <t>0010420</t>
  </si>
  <si>
    <t>郑雪燕</t>
  </si>
  <si>
    <t>0010414</t>
  </si>
  <si>
    <t>陈新红</t>
  </si>
  <si>
    <t>0010408</t>
  </si>
  <si>
    <t>徐云斌</t>
  </si>
  <si>
    <t>004086</t>
  </si>
  <si>
    <t>杨法光</t>
  </si>
  <si>
    <t>004077</t>
  </si>
  <si>
    <t>张艳丽</t>
  </si>
  <si>
    <t>0010407</t>
  </si>
  <si>
    <t>郭大洲</t>
  </si>
  <si>
    <t>004070</t>
  </si>
  <si>
    <t>张晓兵</t>
  </si>
  <si>
    <t>0010403</t>
  </si>
  <si>
    <t>付宗合</t>
  </si>
  <si>
    <t>004067</t>
  </si>
  <si>
    <t>王永胜</t>
  </si>
  <si>
    <t>0010394</t>
  </si>
  <si>
    <t>侯亚林</t>
  </si>
  <si>
    <t>004062</t>
  </si>
  <si>
    <t>王新锋</t>
  </si>
  <si>
    <t>0010388</t>
  </si>
  <si>
    <t>潘鹏声</t>
  </si>
  <si>
    <t>004061</t>
  </si>
  <si>
    <t>黄朝晖</t>
  </si>
  <si>
    <t>004057</t>
  </si>
  <si>
    <t>山东省潍坊市昌邑市奎聚街道杨家洼村民委员会</t>
  </si>
  <si>
    <t>0010376</t>
  </si>
  <si>
    <t>王华瑛</t>
  </si>
  <si>
    <t>0010373</t>
  </si>
  <si>
    <t>付宗吉</t>
  </si>
  <si>
    <t>004053</t>
  </si>
  <si>
    <t>徐立峰</t>
  </si>
  <si>
    <t>0010371</t>
  </si>
  <si>
    <t>王惠云</t>
  </si>
  <si>
    <t>004052</t>
  </si>
  <si>
    <t>于文超</t>
  </si>
  <si>
    <t>0010367</t>
  </si>
  <si>
    <t>王冬</t>
  </si>
  <si>
    <t>004051</t>
  </si>
  <si>
    <t>王晓芳</t>
  </si>
  <si>
    <t>004043</t>
  </si>
  <si>
    <t>舒鹏齐</t>
  </si>
  <si>
    <t>0010364</t>
  </si>
  <si>
    <t>于杰</t>
  </si>
  <si>
    <t>0010349</t>
  </si>
  <si>
    <t>崔珍</t>
  </si>
  <si>
    <t>004036</t>
  </si>
  <si>
    <t>王晓丽</t>
  </si>
  <si>
    <t>0010344</t>
  </si>
  <si>
    <t>常辉</t>
  </si>
  <si>
    <t>004033</t>
  </si>
  <si>
    <t>刘文辉</t>
  </si>
  <si>
    <t>0010343</t>
  </si>
  <si>
    <t>付建业</t>
  </si>
  <si>
    <t>004032</t>
  </si>
  <si>
    <t>刘树范</t>
  </si>
  <si>
    <t>004029</t>
  </si>
  <si>
    <t>山东省潍坊市昌邑市奎聚街道单家村民委员会</t>
  </si>
  <si>
    <t>0010340</t>
  </si>
  <si>
    <t>马丙祥</t>
  </si>
  <si>
    <t>0010334</t>
  </si>
  <si>
    <t>淄博奥川经贸有限公司</t>
  </si>
  <si>
    <t>004027</t>
  </si>
  <si>
    <t>山东省潍坊市昌邑市奎聚街道陶埠村民委员会</t>
  </si>
  <si>
    <t>0010333</t>
  </si>
  <si>
    <t>张海波</t>
  </si>
  <si>
    <t>004014</t>
  </si>
  <si>
    <t>王玉强</t>
  </si>
  <si>
    <t>0010332</t>
  </si>
  <si>
    <t>姜进辉</t>
  </si>
  <si>
    <t>004010</t>
  </si>
  <si>
    <t>宋福辉</t>
  </si>
  <si>
    <t>0010330</t>
  </si>
  <si>
    <t>张福前</t>
  </si>
  <si>
    <t>001997</t>
  </si>
  <si>
    <t>张彩霞</t>
  </si>
  <si>
    <t>0010323</t>
  </si>
  <si>
    <t>李阳</t>
  </si>
  <si>
    <t>001995</t>
  </si>
  <si>
    <t>李伟伉</t>
  </si>
  <si>
    <t>0010314</t>
  </si>
  <si>
    <t>潍坊政云工程机械有限公司</t>
  </si>
  <si>
    <t>001994</t>
  </si>
  <si>
    <t>张素云</t>
  </si>
  <si>
    <t>0010305</t>
  </si>
  <si>
    <t>韩霖</t>
  </si>
  <si>
    <t>001993</t>
  </si>
  <si>
    <t>王金枝</t>
  </si>
  <si>
    <t>001989</t>
  </si>
  <si>
    <t>许丽娟</t>
  </si>
  <si>
    <t>0010301</t>
  </si>
  <si>
    <t>陆安慧</t>
  </si>
  <si>
    <t>0010296</t>
  </si>
  <si>
    <t>刘山</t>
  </si>
  <si>
    <t>001980</t>
  </si>
  <si>
    <t>秦世友</t>
  </si>
  <si>
    <t>0010291</t>
  </si>
  <si>
    <t>孙湘</t>
  </si>
  <si>
    <t>001979</t>
  </si>
  <si>
    <t>刘英杰</t>
  </si>
  <si>
    <t>0010287</t>
  </si>
  <si>
    <t>邢晓惠</t>
  </si>
  <si>
    <t>001972</t>
  </si>
  <si>
    <t>周帅帅</t>
  </si>
  <si>
    <t>0010277</t>
  </si>
  <si>
    <t>郭丹弟</t>
  </si>
  <si>
    <t>001971</t>
  </si>
  <si>
    <t>徐德智</t>
  </si>
  <si>
    <t>0010273</t>
  </si>
  <si>
    <t>朱克亮</t>
  </si>
  <si>
    <t>001963</t>
  </si>
  <si>
    <t>徐焕升</t>
  </si>
  <si>
    <t>0010257</t>
  </si>
  <si>
    <t>马福涛</t>
  </si>
  <si>
    <t>001951</t>
  </si>
  <si>
    <t>王西波</t>
  </si>
  <si>
    <t>0010256</t>
  </si>
  <si>
    <t>李坡</t>
  </si>
  <si>
    <t>001946</t>
  </si>
  <si>
    <t>周江霞</t>
  </si>
  <si>
    <t>0010253</t>
  </si>
  <si>
    <t>吴秀英</t>
  </si>
  <si>
    <t>001943</t>
  </si>
  <si>
    <t>胡晓颖</t>
  </si>
  <si>
    <t>001025</t>
  </si>
  <si>
    <t>李青</t>
  </si>
  <si>
    <t>001941</t>
  </si>
  <si>
    <t>马进军</t>
  </si>
  <si>
    <t>0010247</t>
  </si>
  <si>
    <t>刘乃磊</t>
  </si>
  <si>
    <t>001931</t>
  </si>
  <si>
    <t>马宪霖</t>
  </si>
  <si>
    <t>0010246</t>
  </si>
  <si>
    <t>顾晓瑞</t>
  </si>
  <si>
    <t>001929</t>
  </si>
  <si>
    <t>韩兆峰</t>
  </si>
  <si>
    <t>0010244</t>
  </si>
  <si>
    <t>于乐刚</t>
  </si>
  <si>
    <t>001927</t>
  </si>
  <si>
    <t>昌邑市美澳天然气有限公司滨海分公司</t>
  </si>
  <si>
    <t>0010225</t>
  </si>
  <si>
    <t>徐娇妮</t>
  </si>
  <si>
    <t>001918</t>
  </si>
  <si>
    <t>山东省潍坊市昌邑市奎聚街道董家城后村民委员会</t>
  </si>
  <si>
    <t>0010221</t>
  </si>
  <si>
    <t>代云香</t>
  </si>
  <si>
    <t>001913</t>
  </si>
  <si>
    <t>祝爱芬</t>
  </si>
  <si>
    <t>0010206</t>
  </si>
  <si>
    <t>孙煜程</t>
  </si>
  <si>
    <t>001910</t>
  </si>
  <si>
    <t>刘在祥</t>
  </si>
  <si>
    <t>0010205</t>
  </si>
  <si>
    <t>杨瑞</t>
  </si>
  <si>
    <t>001908</t>
  </si>
  <si>
    <t>山东省潍坊市昌邑市奎聚街道西关村民委员会</t>
  </si>
  <si>
    <t>0010204</t>
  </si>
  <si>
    <t>夏炳旭</t>
  </si>
  <si>
    <t>0010201</t>
  </si>
  <si>
    <t>杨雨晴</t>
  </si>
  <si>
    <t>001885</t>
  </si>
  <si>
    <t>朱洪秀</t>
  </si>
  <si>
    <t>001874</t>
  </si>
  <si>
    <t>李海宁</t>
  </si>
  <si>
    <t>0010199</t>
  </si>
  <si>
    <t>于政</t>
  </si>
  <si>
    <t>001862</t>
  </si>
  <si>
    <t>卢蒙蒙</t>
  </si>
  <si>
    <t>0010197</t>
  </si>
  <si>
    <t>郝瑞卿</t>
  </si>
  <si>
    <t>001860</t>
  </si>
  <si>
    <t>刘锡云</t>
  </si>
  <si>
    <t>0010192</t>
  </si>
  <si>
    <t>王丽和</t>
  </si>
  <si>
    <t>001858</t>
  </si>
  <si>
    <t>张延兴</t>
  </si>
  <si>
    <t>0010190</t>
  </si>
  <si>
    <t>于梦麒</t>
  </si>
  <si>
    <t>001855</t>
  </si>
  <si>
    <t>王晓兰</t>
  </si>
  <si>
    <t>0010186</t>
  </si>
  <si>
    <t>陈彦波</t>
  </si>
  <si>
    <t>001851</t>
  </si>
  <si>
    <t>朱巧巧</t>
  </si>
  <si>
    <t>0010185</t>
  </si>
  <si>
    <t>于肖杰</t>
  </si>
  <si>
    <t>001850</t>
  </si>
  <si>
    <t>陶志明</t>
  </si>
  <si>
    <t>0010183</t>
  </si>
  <si>
    <t>闫冬梅</t>
  </si>
  <si>
    <t>001842</t>
  </si>
  <si>
    <t>马宁波</t>
  </si>
  <si>
    <t>0010182</t>
  </si>
  <si>
    <t>宫浩芳</t>
  </si>
  <si>
    <t>001841</t>
  </si>
  <si>
    <t>张世玮</t>
  </si>
  <si>
    <t>0010181</t>
  </si>
  <si>
    <t>马效杰</t>
  </si>
  <si>
    <t>001835</t>
  </si>
  <si>
    <t>王洪艳</t>
  </si>
  <si>
    <t>0010177</t>
  </si>
  <si>
    <t>朱亚宁</t>
  </si>
  <si>
    <t>001831</t>
  </si>
  <si>
    <t>冯利</t>
  </si>
  <si>
    <t>0010164</t>
  </si>
  <si>
    <t>翟亚男</t>
  </si>
  <si>
    <t>001829</t>
  </si>
  <si>
    <t>孙延柏</t>
  </si>
  <si>
    <t>0010163</t>
  </si>
  <si>
    <t>夏帅</t>
  </si>
  <si>
    <t>001828</t>
  </si>
  <si>
    <t>张耀广</t>
  </si>
  <si>
    <t>0010153</t>
  </si>
  <si>
    <t>郭培虎</t>
  </si>
  <si>
    <t>001826</t>
  </si>
  <si>
    <t>齐新辉</t>
  </si>
  <si>
    <t>0010140</t>
  </si>
  <si>
    <t>赵瑞梅</t>
  </si>
  <si>
    <t>001825</t>
  </si>
  <si>
    <t>付楚婷</t>
  </si>
  <si>
    <t>0010135</t>
  </si>
  <si>
    <t>刘安波</t>
  </si>
  <si>
    <t>001824</t>
  </si>
  <si>
    <t>史琳娜</t>
  </si>
  <si>
    <t>0010131</t>
  </si>
  <si>
    <t>薛卫伟</t>
  </si>
  <si>
    <t>0010123</t>
  </si>
  <si>
    <t>蒲修岭</t>
  </si>
  <si>
    <t>001817</t>
  </si>
  <si>
    <t>孟香莲</t>
  </si>
  <si>
    <t>0010121</t>
  </si>
  <si>
    <t>姜玲</t>
  </si>
  <si>
    <t>001816</t>
  </si>
  <si>
    <t>杨蕊</t>
  </si>
  <si>
    <t>0010120</t>
  </si>
  <si>
    <t>李海通</t>
  </si>
  <si>
    <t>001815</t>
  </si>
  <si>
    <t>朱晓菲</t>
  </si>
  <si>
    <t>0010119</t>
  </si>
  <si>
    <t>苗学升</t>
  </si>
  <si>
    <t>001813</t>
  </si>
  <si>
    <t>吕晓伟</t>
  </si>
  <si>
    <t>0010117</t>
  </si>
  <si>
    <t>孙岩志</t>
  </si>
  <si>
    <t>001807</t>
  </si>
  <si>
    <t>范婷</t>
  </si>
  <si>
    <t>001804</t>
  </si>
  <si>
    <t>马兴志</t>
  </si>
  <si>
    <t>0010111</t>
  </si>
  <si>
    <t>齐安宁</t>
  </si>
  <si>
    <t>0010104</t>
  </si>
  <si>
    <t>褚立阁</t>
  </si>
  <si>
    <t>001794</t>
  </si>
  <si>
    <t>姜利梅</t>
  </si>
  <si>
    <t>0010101</t>
  </si>
  <si>
    <t>尚美玲</t>
  </si>
  <si>
    <t>001793</t>
  </si>
  <si>
    <t>杨俊美</t>
  </si>
  <si>
    <t>0010098</t>
  </si>
  <si>
    <t>齐燕华</t>
  </si>
  <si>
    <t>001785</t>
  </si>
  <si>
    <t>郭孝涛</t>
  </si>
  <si>
    <t>0010092</t>
  </si>
  <si>
    <t>张美芹</t>
  </si>
  <si>
    <t>001779</t>
  </si>
  <si>
    <t>张乐凯</t>
  </si>
  <si>
    <t>0010089</t>
  </si>
  <si>
    <t>郭修东</t>
  </si>
  <si>
    <t>001778</t>
  </si>
  <si>
    <t>韩利</t>
  </si>
  <si>
    <t>0010084</t>
  </si>
  <si>
    <t>魏玉晓</t>
  </si>
  <si>
    <t>001777</t>
  </si>
  <si>
    <t>胡瑞芳</t>
  </si>
  <si>
    <t>0010081</t>
  </si>
  <si>
    <t>金旭日</t>
  </si>
  <si>
    <t>001776</t>
  </si>
  <si>
    <t>范莉萍</t>
  </si>
  <si>
    <t>0010080</t>
  </si>
  <si>
    <t>孙石勇</t>
  </si>
  <si>
    <t>001775</t>
  </si>
  <si>
    <t>徐媛媛</t>
  </si>
  <si>
    <t>0010078</t>
  </si>
  <si>
    <t>马雪涵</t>
  </si>
  <si>
    <t>001771</t>
  </si>
  <si>
    <t>王静雅</t>
  </si>
  <si>
    <t>0010073</t>
  </si>
  <si>
    <t>陈述娟</t>
  </si>
  <si>
    <t>001770</t>
  </si>
  <si>
    <t>魏志珍</t>
  </si>
  <si>
    <t>0010071</t>
  </si>
  <si>
    <t>徐伟锡</t>
  </si>
  <si>
    <t>001758</t>
  </si>
  <si>
    <t>夏晓飞</t>
  </si>
  <si>
    <t>0010070</t>
  </si>
  <si>
    <t>董新阳</t>
  </si>
  <si>
    <t>001757</t>
  </si>
  <si>
    <t>赵清华</t>
  </si>
  <si>
    <t>0010068</t>
  </si>
  <si>
    <t>魏春蕾</t>
  </si>
  <si>
    <t>001755</t>
  </si>
  <si>
    <t>张海源</t>
  </si>
  <si>
    <t>0010057</t>
  </si>
  <si>
    <t>于钦花</t>
  </si>
  <si>
    <t>001754</t>
  </si>
  <si>
    <t>胡国辉</t>
  </si>
  <si>
    <t>0010054</t>
  </si>
  <si>
    <t>王俊芳</t>
  </si>
  <si>
    <t>001753</t>
  </si>
  <si>
    <t>张国民</t>
  </si>
  <si>
    <t>0010052</t>
  </si>
  <si>
    <t>刘文栋</t>
  </si>
  <si>
    <t>001749</t>
  </si>
  <si>
    <t>朱旭芳</t>
  </si>
  <si>
    <t>0010050</t>
  </si>
  <si>
    <t>韩志东</t>
  </si>
  <si>
    <t>001742</t>
  </si>
  <si>
    <t>王宝峰</t>
  </si>
  <si>
    <t>001741</t>
  </si>
  <si>
    <t>魏全晋</t>
  </si>
  <si>
    <t>0010048</t>
  </si>
  <si>
    <t>徐建厂</t>
  </si>
  <si>
    <t>0010045</t>
  </si>
  <si>
    <t>韩付丽</t>
  </si>
  <si>
    <t>001740</t>
  </si>
  <si>
    <t>张梓凡</t>
  </si>
  <si>
    <t>0010044</t>
  </si>
  <si>
    <t>王瑞阳</t>
  </si>
  <si>
    <t>001739</t>
  </si>
  <si>
    <t>董存良</t>
  </si>
  <si>
    <t>0010041</t>
  </si>
  <si>
    <t>宋金峰</t>
  </si>
  <si>
    <t>001737</t>
  </si>
  <si>
    <t>明萌</t>
  </si>
  <si>
    <t>0010040</t>
  </si>
  <si>
    <t>刘来国</t>
  </si>
  <si>
    <t>001733</t>
  </si>
  <si>
    <t>刘建富</t>
  </si>
  <si>
    <t>0010036</t>
  </si>
  <si>
    <t>刘国强</t>
  </si>
  <si>
    <t>001732</t>
  </si>
  <si>
    <t>刘晓瑜</t>
  </si>
  <si>
    <t>0010030</t>
  </si>
  <si>
    <t>徐军生</t>
  </si>
  <si>
    <t>001730</t>
  </si>
  <si>
    <t>张其勇</t>
  </si>
  <si>
    <t>001728</t>
  </si>
  <si>
    <t>赵婧婧</t>
  </si>
  <si>
    <t>0010027</t>
  </si>
  <si>
    <t>姜琪</t>
  </si>
  <si>
    <t>0010026</t>
  </si>
  <si>
    <t>韩军宁</t>
  </si>
  <si>
    <t>001726</t>
  </si>
  <si>
    <t>孙宏祥</t>
  </si>
  <si>
    <t>0010020</t>
  </si>
  <si>
    <t>陈建新</t>
  </si>
  <si>
    <t>001725</t>
  </si>
  <si>
    <t>郝旭东</t>
  </si>
  <si>
    <t>0010018</t>
  </si>
  <si>
    <t>初鹏武</t>
  </si>
  <si>
    <t>001719</t>
  </si>
  <si>
    <t>黄继鹏</t>
  </si>
  <si>
    <t>001723</t>
  </si>
  <si>
    <t>潘雪丽</t>
  </si>
  <si>
    <t>0010019</t>
  </si>
  <si>
    <t>姜肖燕</t>
  </si>
  <si>
    <t>0010017</t>
  </si>
  <si>
    <t>高雨晨</t>
  </si>
  <si>
    <t>001717</t>
  </si>
  <si>
    <t>李林超</t>
  </si>
  <si>
    <t>0010015</t>
  </si>
  <si>
    <t>曲国萍</t>
  </si>
  <si>
    <t>001715</t>
  </si>
  <si>
    <t>徐文煜</t>
  </si>
  <si>
    <t>0010013</t>
  </si>
  <si>
    <t>姜唯一</t>
  </si>
  <si>
    <t>001713</t>
  </si>
  <si>
    <t>魏勇</t>
  </si>
  <si>
    <t>0010006</t>
  </si>
  <si>
    <t>刘金燕</t>
  </si>
  <si>
    <t>001709</t>
  </si>
  <si>
    <t>姜宝忠</t>
  </si>
  <si>
    <t>0010003</t>
  </si>
  <si>
    <t>魏松贤</t>
  </si>
  <si>
    <t>001704</t>
  </si>
  <si>
    <t>蔺永波</t>
  </si>
  <si>
    <t>0009996</t>
  </si>
  <si>
    <t>孙志超</t>
  </si>
  <si>
    <t>001702</t>
  </si>
  <si>
    <t>马智慧</t>
  </si>
  <si>
    <t>0009994</t>
  </si>
  <si>
    <t>吴昊</t>
  </si>
  <si>
    <t>001697</t>
  </si>
  <si>
    <t>张向峰</t>
  </si>
  <si>
    <t>0009992</t>
  </si>
  <si>
    <t>王显磊</t>
  </si>
  <si>
    <t>001695</t>
  </si>
  <si>
    <t>郝伟波</t>
  </si>
  <si>
    <t>0009991</t>
  </si>
  <si>
    <t>许振通</t>
  </si>
  <si>
    <t>001694</t>
  </si>
  <si>
    <t>张学健</t>
  </si>
  <si>
    <t>001690</t>
  </si>
  <si>
    <t>王亚丽</t>
  </si>
  <si>
    <t>0009990</t>
  </si>
  <si>
    <t>杨琳</t>
  </si>
  <si>
    <t>0009986</t>
  </si>
  <si>
    <t>林在志</t>
  </si>
  <si>
    <t>001689</t>
  </si>
  <si>
    <t>张震</t>
  </si>
  <si>
    <t>0009982</t>
  </si>
  <si>
    <t>寇知心</t>
  </si>
  <si>
    <t>001688</t>
  </si>
  <si>
    <t>马新宇</t>
  </si>
  <si>
    <t>0009977</t>
  </si>
  <si>
    <t>昌邑教体局围子教育办马继英</t>
  </si>
  <si>
    <t>001687</t>
  </si>
  <si>
    <t>司志新</t>
  </si>
  <si>
    <t>0009974</t>
  </si>
  <si>
    <t>史祥森</t>
  </si>
  <si>
    <t>001686</t>
  </si>
  <si>
    <t>段瑞鹏</t>
  </si>
  <si>
    <t>0009969</t>
  </si>
  <si>
    <t>孙国华</t>
  </si>
  <si>
    <t>001685</t>
  </si>
  <si>
    <t>闫志强</t>
  </si>
  <si>
    <t>0009968</t>
  </si>
  <si>
    <t>宫晓慧</t>
  </si>
  <si>
    <t>001684</t>
  </si>
  <si>
    <t>刘秋磊</t>
  </si>
  <si>
    <t>0009965</t>
  </si>
  <si>
    <t>于子廷</t>
  </si>
  <si>
    <t>001683</t>
  </si>
  <si>
    <t>邢振华</t>
  </si>
  <si>
    <t>0009964</t>
  </si>
  <si>
    <t>李瑞涛</t>
  </si>
  <si>
    <t>001681</t>
  </si>
  <si>
    <t>李金妮</t>
  </si>
  <si>
    <t>0009959</t>
  </si>
  <si>
    <t>王治宝</t>
  </si>
  <si>
    <t>001678</t>
  </si>
  <si>
    <t>陈红梅</t>
  </si>
  <si>
    <t>001676</t>
  </si>
  <si>
    <t>黄艳宁</t>
  </si>
  <si>
    <t>0009957</t>
  </si>
  <si>
    <t>蒋光武</t>
  </si>
  <si>
    <t>0009955</t>
  </si>
  <si>
    <t>刘志强</t>
  </si>
  <si>
    <t>001668</t>
  </si>
  <si>
    <t>林永春</t>
  </si>
  <si>
    <t>0009950</t>
  </si>
  <si>
    <t>朱晓琳</t>
  </si>
  <si>
    <t>001664</t>
  </si>
  <si>
    <t>韩志坚</t>
  </si>
  <si>
    <t>0009948</t>
  </si>
  <si>
    <t>贾可涛</t>
  </si>
  <si>
    <t>001659</t>
  </si>
  <si>
    <t>姜肖</t>
  </si>
  <si>
    <t>0009947</t>
  </si>
  <si>
    <t>王照林</t>
  </si>
  <si>
    <t>001657</t>
  </si>
  <si>
    <t>王长征</t>
  </si>
  <si>
    <t>0009943</t>
  </si>
  <si>
    <t>姜海洲</t>
  </si>
  <si>
    <t>001656</t>
  </si>
  <si>
    <t>王保坤</t>
  </si>
  <si>
    <t>0009940</t>
  </si>
  <si>
    <t>张浩星</t>
  </si>
  <si>
    <t>0009936</t>
  </si>
  <si>
    <t>齐许萍</t>
  </si>
  <si>
    <t>001655</t>
  </si>
  <si>
    <t>齐广训</t>
  </si>
  <si>
    <t>0009935</t>
  </si>
  <si>
    <t>林海龙</t>
  </si>
  <si>
    <t>001654</t>
  </si>
  <si>
    <t>孙继光</t>
  </si>
  <si>
    <t>0009928</t>
  </si>
  <si>
    <t>董帅</t>
  </si>
  <si>
    <t>001653</t>
  </si>
  <si>
    <t>朱广伟</t>
  </si>
  <si>
    <t>0009927</t>
  </si>
  <si>
    <t>王家迎</t>
  </si>
  <si>
    <t>001651</t>
  </si>
  <si>
    <t>李云杰</t>
  </si>
  <si>
    <t>0009921</t>
  </si>
  <si>
    <t>徐淑霞</t>
  </si>
  <si>
    <t>001650</t>
  </si>
  <si>
    <t>马增涛</t>
  </si>
  <si>
    <t>0009920</t>
  </si>
  <si>
    <t>郝朋晓</t>
  </si>
  <si>
    <t>0009919</t>
  </si>
  <si>
    <t>高乃华</t>
  </si>
  <si>
    <t>001649</t>
  </si>
  <si>
    <t>岳桂萍</t>
  </si>
  <si>
    <t>0009915</t>
  </si>
  <si>
    <t>任洪江</t>
  </si>
  <si>
    <t>001648</t>
  </si>
  <si>
    <t>汲淑艳</t>
  </si>
  <si>
    <t>0009911</t>
  </si>
  <si>
    <t>魏治存</t>
  </si>
  <si>
    <t>001647</t>
  </si>
  <si>
    <t>王朝辉</t>
  </si>
  <si>
    <t>001643</t>
  </si>
  <si>
    <t>李海元</t>
  </si>
  <si>
    <t>0009909</t>
  </si>
  <si>
    <t>刘华林</t>
  </si>
  <si>
    <t>001642</t>
  </si>
  <si>
    <t>姜冬梅</t>
  </si>
  <si>
    <t>0009906</t>
  </si>
  <si>
    <t>朱凤阁</t>
  </si>
  <si>
    <t>001641</t>
  </si>
  <si>
    <t>韩力</t>
  </si>
  <si>
    <t>0009905</t>
  </si>
  <si>
    <t>季洪成</t>
  </si>
  <si>
    <t>001639</t>
  </si>
  <si>
    <t>于西宁</t>
  </si>
  <si>
    <t>0009870</t>
  </si>
  <si>
    <t>杜怀玉</t>
  </si>
  <si>
    <t>0009860</t>
  </si>
  <si>
    <t>毕秀霞</t>
  </si>
  <si>
    <t>0009859</t>
  </si>
  <si>
    <t>王亚琳</t>
  </si>
  <si>
    <t>0009854</t>
  </si>
  <si>
    <t>高美华</t>
  </si>
  <si>
    <t>0009851</t>
  </si>
  <si>
    <t>夏六中</t>
  </si>
  <si>
    <t>0016135</t>
  </si>
  <si>
    <t>吴环</t>
  </si>
  <si>
    <t>0009848</t>
  </si>
  <si>
    <t>刘雪</t>
  </si>
  <si>
    <t>0016129</t>
  </si>
  <si>
    <t>周明</t>
  </si>
  <si>
    <t>0009847</t>
  </si>
  <si>
    <t>徐宁超</t>
  </si>
  <si>
    <t>0009842</t>
  </si>
  <si>
    <t>王捍卫</t>
  </si>
  <si>
    <t>0009841</t>
  </si>
  <si>
    <t>胡方奇</t>
  </si>
  <si>
    <t>0009840</t>
  </si>
  <si>
    <t>黄海涛</t>
  </si>
  <si>
    <t>0009836</t>
  </si>
  <si>
    <t>许德志</t>
  </si>
  <si>
    <t>0015373</t>
  </si>
  <si>
    <t>王雨辰</t>
  </si>
  <si>
    <t>0009835</t>
  </si>
  <si>
    <t>王咏梅</t>
  </si>
  <si>
    <t>0009833</t>
  </si>
  <si>
    <t>李亮亮</t>
  </si>
  <si>
    <t>0009831</t>
  </si>
  <si>
    <t>王晨</t>
  </si>
  <si>
    <t>0009825</t>
  </si>
  <si>
    <t>赵静</t>
  </si>
  <si>
    <t>0009818</t>
  </si>
  <si>
    <t>逄云阁</t>
  </si>
  <si>
    <t>0015304</t>
  </si>
  <si>
    <t>姜举胜</t>
  </si>
  <si>
    <t>0009816</t>
  </si>
  <si>
    <t>焦宗双</t>
  </si>
  <si>
    <t>0015303</t>
  </si>
  <si>
    <t>孙洪昌</t>
  </si>
  <si>
    <t>0009813</t>
  </si>
  <si>
    <t>田育敬</t>
  </si>
  <si>
    <t>0015302</t>
  </si>
  <si>
    <t>刘俊莲</t>
  </si>
  <si>
    <t>0009811</t>
  </si>
  <si>
    <t>陈强强</t>
  </si>
  <si>
    <t>0015301</t>
  </si>
  <si>
    <t>刘可涵</t>
  </si>
  <si>
    <t>0015287</t>
  </si>
  <si>
    <t>定融</t>
  </si>
  <si>
    <t>0009808</t>
  </si>
  <si>
    <t>李治美</t>
  </si>
  <si>
    <t>0009807</t>
  </si>
  <si>
    <t>陈少鹏</t>
  </si>
  <si>
    <t>0015201</t>
  </si>
  <si>
    <t>季庆祥</t>
  </si>
  <si>
    <t>0009804</t>
  </si>
  <si>
    <t>徐世锋</t>
  </si>
  <si>
    <t>0009803</t>
  </si>
  <si>
    <t>陈淑凤</t>
  </si>
  <si>
    <t>0015134</t>
  </si>
  <si>
    <t>刘晓丽</t>
  </si>
  <si>
    <t>0009801</t>
  </si>
  <si>
    <t>于海港</t>
  </si>
  <si>
    <t>0009799</t>
  </si>
  <si>
    <t>孙俊峰</t>
  </si>
  <si>
    <t>0009793</t>
  </si>
  <si>
    <t>薛锦州</t>
  </si>
  <si>
    <t>0009792</t>
  </si>
  <si>
    <t>胡丽君</t>
  </si>
  <si>
    <t>0009788</t>
  </si>
  <si>
    <t>王永新</t>
  </si>
  <si>
    <t>0009784</t>
  </si>
  <si>
    <t>徐永华</t>
  </si>
  <si>
    <t>0009782</t>
  </si>
  <si>
    <t>李云鹏</t>
  </si>
  <si>
    <t>0009781</t>
  </si>
  <si>
    <t>付秀英</t>
  </si>
  <si>
    <t>0009776</t>
  </si>
  <si>
    <t>高保弟</t>
  </si>
  <si>
    <t>0014441</t>
  </si>
  <si>
    <t>夏小进</t>
  </si>
  <si>
    <t>0009775</t>
  </si>
  <si>
    <t>孙雯雯</t>
  </si>
  <si>
    <t>0009774</t>
  </si>
  <si>
    <t>刘德超</t>
  </si>
  <si>
    <t>0009769</t>
  </si>
  <si>
    <t>孙朝晖</t>
  </si>
  <si>
    <t>0009767</t>
  </si>
  <si>
    <t>高瑞章</t>
  </si>
  <si>
    <t>0009766</t>
  </si>
  <si>
    <t>陆占礼</t>
  </si>
  <si>
    <t>0009763</t>
  </si>
  <si>
    <t>房述伟</t>
  </si>
  <si>
    <t>0009762</t>
  </si>
  <si>
    <t>梅青</t>
  </si>
  <si>
    <t>0009760</t>
  </si>
  <si>
    <t>马晓宁</t>
  </si>
  <si>
    <t>0009759</t>
  </si>
  <si>
    <t>王延玲</t>
  </si>
  <si>
    <t>0009757</t>
  </si>
  <si>
    <t>朱永旺</t>
  </si>
  <si>
    <t>0009755</t>
  </si>
  <si>
    <t>谢卫国</t>
  </si>
  <si>
    <t>0014150</t>
  </si>
  <si>
    <t>张福强</t>
  </si>
  <si>
    <t>0009751</t>
  </si>
  <si>
    <t>孙静静</t>
  </si>
  <si>
    <t>0009750</t>
  </si>
  <si>
    <t>付晓伟</t>
  </si>
  <si>
    <t>0014018</t>
  </si>
  <si>
    <t>刘阁间</t>
  </si>
  <si>
    <t>0009748</t>
  </si>
  <si>
    <t>韩远东</t>
  </si>
  <si>
    <t>0009747</t>
  </si>
  <si>
    <t>朱文娟</t>
  </si>
  <si>
    <t>0013985</t>
  </si>
  <si>
    <t>代云昌</t>
  </si>
  <si>
    <t>0009746</t>
  </si>
  <si>
    <t>邓志明</t>
  </si>
  <si>
    <t>0013973</t>
  </si>
  <si>
    <t>刘法升</t>
  </si>
  <si>
    <t>0013972</t>
  </si>
  <si>
    <t>齐武涛</t>
  </si>
  <si>
    <t>0009740</t>
  </si>
  <si>
    <t>孙绍强</t>
  </si>
  <si>
    <t>0013970</t>
  </si>
  <si>
    <t>傅昌文</t>
  </si>
  <si>
    <t>0009734</t>
  </si>
  <si>
    <t>李丽华</t>
  </si>
  <si>
    <t>0013969</t>
  </si>
  <si>
    <t>褚保伟</t>
  </si>
  <si>
    <t>0009733</t>
  </si>
  <si>
    <t>李小莉</t>
  </si>
  <si>
    <t>0013968</t>
  </si>
  <si>
    <t>董旭光</t>
  </si>
  <si>
    <t>0009732</t>
  </si>
  <si>
    <t>胡金枝</t>
  </si>
  <si>
    <t>0013967</t>
  </si>
  <si>
    <t>汲明胜</t>
  </si>
  <si>
    <t>0009727</t>
  </si>
  <si>
    <t>闫乐东</t>
  </si>
  <si>
    <t>0013966</t>
  </si>
  <si>
    <t>杨衡</t>
  </si>
  <si>
    <t>0009723</t>
  </si>
  <si>
    <t>付继烈</t>
  </si>
  <si>
    <t>0013965</t>
  </si>
  <si>
    <t>代荣华</t>
  </si>
  <si>
    <t>0013964</t>
  </si>
  <si>
    <t>闫晓鹏</t>
  </si>
  <si>
    <t>0009721</t>
  </si>
  <si>
    <t>徐国义</t>
  </si>
  <si>
    <t>0009717</t>
  </si>
  <si>
    <t>王冠英</t>
  </si>
  <si>
    <t>0013962</t>
  </si>
  <si>
    <t>张志家</t>
  </si>
  <si>
    <t>0009709</t>
  </si>
  <si>
    <t>魏光继</t>
  </si>
  <si>
    <t>0013961</t>
  </si>
  <si>
    <t>李伟宁</t>
  </si>
  <si>
    <t>0009706</t>
  </si>
  <si>
    <t>高正强</t>
  </si>
  <si>
    <t>0013960</t>
  </si>
  <si>
    <t>张术叁</t>
  </si>
  <si>
    <t>0009704</t>
  </si>
  <si>
    <t>马成收</t>
  </si>
  <si>
    <t>0013959</t>
  </si>
  <si>
    <t>史效峰</t>
  </si>
  <si>
    <t>0009698</t>
  </si>
  <si>
    <t>孙利娟</t>
  </si>
  <si>
    <t>0013958</t>
  </si>
  <si>
    <t>魏晓华</t>
  </si>
  <si>
    <t>0009691</t>
  </si>
  <si>
    <t>翟雪霞</t>
  </si>
  <si>
    <t>0013957</t>
  </si>
  <si>
    <t>韩吉光</t>
  </si>
  <si>
    <t>0009689</t>
  </si>
  <si>
    <t>任江华</t>
  </si>
  <si>
    <t>0013955</t>
  </si>
  <si>
    <t>郑卫东</t>
  </si>
  <si>
    <t>0009688</t>
  </si>
  <si>
    <t>刘孝联</t>
  </si>
  <si>
    <t>0013954</t>
  </si>
  <si>
    <t>冯福荣</t>
  </si>
  <si>
    <t>0009669</t>
  </si>
  <si>
    <t>孙兴涛</t>
  </si>
  <si>
    <t>0013953</t>
  </si>
  <si>
    <t>姜建涛</t>
  </si>
  <si>
    <t>0009667</t>
  </si>
  <si>
    <t>孙中华</t>
  </si>
  <si>
    <t>0013952</t>
  </si>
  <si>
    <t>姜海峰</t>
  </si>
  <si>
    <t>0009658</t>
  </si>
  <si>
    <t>李国霞</t>
  </si>
  <si>
    <t>0013951</t>
  </si>
  <si>
    <t>于秋雨</t>
  </si>
  <si>
    <t>0009653</t>
  </si>
  <si>
    <t>宋德英</t>
  </si>
  <si>
    <t>0013950</t>
  </si>
  <si>
    <t>刘振铎</t>
  </si>
  <si>
    <t>0009640</t>
  </si>
  <si>
    <t>徐洋</t>
  </si>
  <si>
    <t>0013944</t>
  </si>
  <si>
    <t>李延辉</t>
  </si>
  <si>
    <t>0009616</t>
  </si>
  <si>
    <t>胥妍汝</t>
  </si>
  <si>
    <t>0013942</t>
  </si>
  <si>
    <t>黄晓兵</t>
  </si>
  <si>
    <t>0009607</t>
  </si>
  <si>
    <t>李在义</t>
  </si>
  <si>
    <t>0013940</t>
  </si>
  <si>
    <t>刘德强</t>
  </si>
  <si>
    <t>0009602</t>
  </si>
  <si>
    <t>孙永梅</t>
  </si>
  <si>
    <t>0013928</t>
  </si>
  <si>
    <t>黄延华</t>
  </si>
  <si>
    <t>0009586</t>
  </si>
  <si>
    <t>史述合</t>
  </si>
  <si>
    <t>0013914</t>
  </si>
  <si>
    <t>彭卫刚</t>
  </si>
  <si>
    <t>0009583</t>
  </si>
  <si>
    <t>李伟光</t>
  </si>
  <si>
    <t>0013904</t>
  </si>
  <si>
    <t>常立森</t>
  </si>
  <si>
    <t>0009575</t>
  </si>
  <si>
    <t>潍坊亿坤置业有限公司</t>
  </si>
  <si>
    <t>0013902</t>
  </si>
  <si>
    <t>董盈盈</t>
  </si>
  <si>
    <t>0009540</t>
  </si>
  <si>
    <t>元凯</t>
  </si>
  <si>
    <t>0013900</t>
  </si>
  <si>
    <t>李兴业</t>
  </si>
  <si>
    <t>0009538</t>
  </si>
  <si>
    <t>赵萍萍</t>
  </si>
  <si>
    <t>0013899</t>
  </si>
  <si>
    <t>王志英</t>
  </si>
  <si>
    <t>0009537</t>
  </si>
  <si>
    <t>孙妮妮</t>
  </si>
  <si>
    <t>0013898</t>
  </si>
  <si>
    <t>陶玲玲</t>
  </si>
  <si>
    <t>0009535</t>
  </si>
  <si>
    <t>潍坊元汇投资有限公司</t>
  </si>
  <si>
    <t>0009536</t>
  </si>
  <si>
    <t>曹军</t>
  </si>
  <si>
    <t>0013897</t>
  </si>
  <si>
    <t>齐学书</t>
  </si>
  <si>
    <t>0013874</t>
  </si>
  <si>
    <t>翟乃喜</t>
  </si>
  <si>
    <t>0009532</t>
  </si>
  <si>
    <t>冯晓蒙</t>
  </si>
  <si>
    <t>0013872</t>
  </si>
  <si>
    <t>翟晓燕</t>
  </si>
  <si>
    <t>0013871</t>
  </si>
  <si>
    <t>张淳湘</t>
  </si>
  <si>
    <t>0013870</t>
  </si>
  <si>
    <t>张成治</t>
  </si>
  <si>
    <t>0009497</t>
  </si>
  <si>
    <t>朱丽静</t>
  </si>
  <si>
    <t>0009491</t>
  </si>
  <si>
    <t>万辰煜</t>
  </si>
  <si>
    <t>0013869</t>
  </si>
  <si>
    <t>李素贞</t>
  </si>
  <si>
    <t>0013867</t>
  </si>
  <si>
    <t>刘超群</t>
  </si>
  <si>
    <t>0009490</t>
  </si>
  <si>
    <t>齐东普</t>
  </si>
  <si>
    <t>0013865</t>
  </si>
  <si>
    <t>刘伟妮</t>
  </si>
  <si>
    <t>0009488</t>
  </si>
  <si>
    <t>于超志</t>
  </si>
  <si>
    <t>0013864</t>
  </si>
  <si>
    <t>陈阿荣</t>
  </si>
  <si>
    <t>0013858</t>
  </si>
  <si>
    <t>单丽燕</t>
  </si>
  <si>
    <t>0009479</t>
  </si>
  <si>
    <t>王大兵</t>
  </si>
  <si>
    <t>0013855</t>
  </si>
  <si>
    <t>朱永平</t>
  </si>
  <si>
    <t>0009478</t>
  </si>
  <si>
    <t>李景丽</t>
  </si>
  <si>
    <t>0013850</t>
  </si>
  <si>
    <t>王廷亮</t>
  </si>
  <si>
    <t>0009477</t>
  </si>
  <si>
    <t>王丽</t>
  </si>
  <si>
    <t>0013849</t>
  </si>
  <si>
    <t>李云娣</t>
  </si>
  <si>
    <t>0009475</t>
  </si>
  <si>
    <t>陈清波</t>
  </si>
  <si>
    <t>0013848</t>
  </si>
  <si>
    <t>张大江</t>
  </si>
  <si>
    <t>0009474</t>
  </si>
  <si>
    <t>曹海燕</t>
  </si>
  <si>
    <t>0013847</t>
  </si>
  <si>
    <t>朱松涛</t>
  </si>
  <si>
    <t>0009473</t>
  </si>
  <si>
    <t>方强</t>
  </si>
  <si>
    <t>0013846</t>
  </si>
  <si>
    <t>路成</t>
  </si>
  <si>
    <t>0009468</t>
  </si>
  <si>
    <t>王莉华</t>
  </si>
  <si>
    <t>0013845</t>
  </si>
  <si>
    <t>陈光军</t>
  </si>
  <si>
    <t>0009465</t>
  </si>
  <si>
    <t>卢静</t>
  </si>
  <si>
    <t>0013843</t>
  </si>
  <si>
    <t>徐龙春</t>
  </si>
  <si>
    <t>0009464</t>
  </si>
  <si>
    <t>邹瑞琨</t>
  </si>
  <si>
    <t>0013842</t>
  </si>
  <si>
    <t>魏明盛</t>
  </si>
  <si>
    <t>0009463</t>
  </si>
  <si>
    <t>柏娜</t>
  </si>
  <si>
    <t>0009462</t>
  </si>
  <si>
    <t>夏宗健</t>
  </si>
  <si>
    <t>0013841</t>
  </si>
  <si>
    <t>王通</t>
  </si>
  <si>
    <t>0013840</t>
  </si>
  <si>
    <t>颜廷龙</t>
  </si>
  <si>
    <t>0013835</t>
  </si>
  <si>
    <t>马旭日</t>
  </si>
  <si>
    <t>0009456</t>
  </si>
  <si>
    <t>姜晓颖</t>
  </si>
  <si>
    <t>0009455</t>
  </si>
  <si>
    <t>孙健</t>
  </si>
  <si>
    <t>0013834</t>
  </si>
  <si>
    <t>谢立业</t>
  </si>
  <si>
    <t>0013833</t>
  </si>
  <si>
    <t>闫述增</t>
  </si>
  <si>
    <t>0009453</t>
  </si>
  <si>
    <t>刘旭峰</t>
  </si>
  <si>
    <t>0013832</t>
  </si>
  <si>
    <t>马守钰</t>
  </si>
  <si>
    <t>0009452</t>
  </si>
  <si>
    <t>戴寂虹</t>
  </si>
  <si>
    <t>0013822</t>
  </si>
  <si>
    <t>昌邑市亿方建筑工程有限公司</t>
  </si>
  <si>
    <t>0009450</t>
  </si>
  <si>
    <t>张经国</t>
  </si>
  <si>
    <t>0009449</t>
  </si>
  <si>
    <t>郭文彦</t>
  </si>
  <si>
    <t>0009448</t>
  </si>
  <si>
    <t>宗晓璐</t>
  </si>
  <si>
    <t>0009446</t>
  </si>
  <si>
    <t>刘艳红</t>
  </si>
  <si>
    <t>0009444</t>
  </si>
  <si>
    <t>陆丽华</t>
  </si>
  <si>
    <t>0013242</t>
  </si>
  <si>
    <t>徐加琴</t>
  </si>
  <si>
    <t>0013238</t>
  </si>
  <si>
    <t>安海燕</t>
  </si>
  <si>
    <t>0009443</t>
  </si>
  <si>
    <t>杨保国</t>
  </si>
  <si>
    <t>0009441</t>
  </si>
  <si>
    <t>徐士毅</t>
  </si>
  <si>
    <t>0013233</t>
  </si>
  <si>
    <t>李林楠</t>
  </si>
  <si>
    <t>0009439</t>
  </si>
  <si>
    <t>徐晓晗</t>
  </si>
  <si>
    <t>0013231</t>
  </si>
  <si>
    <t>葛柽</t>
  </si>
  <si>
    <t>0009438</t>
  </si>
  <si>
    <t>苗泽慧</t>
  </si>
  <si>
    <t>0013217</t>
  </si>
  <si>
    <t>尤柏</t>
  </si>
  <si>
    <t>0009437</t>
  </si>
  <si>
    <t>赵果</t>
  </si>
  <si>
    <t>0013215</t>
  </si>
  <si>
    <t>卢红兵</t>
  </si>
  <si>
    <t>0009436</t>
  </si>
  <si>
    <t>谢书萍</t>
  </si>
  <si>
    <t>0013204</t>
  </si>
  <si>
    <t>杨春霞</t>
  </si>
  <si>
    <t>0009435</t>
  </si>
  <si>
    <t>李迎新</t>
  </si>
  <si>
    <t>0013202</t>
  </si>
  <si>
    <t>梅含润</t>
  </si>
  <si>
    <t>0009434</t>
  </si>
  <si>
    <t>于泳涛</t>
  </si>
  <si>
    <t>0013196</t>
  </si>
  <si>
    <t>杜友美</t>
  </si>
  <si>
    <t>0009433</t>
  </si>
  <si>
    <t>王世友</t>
  </si>
  <si>
    <t>0013195</t>
  </si>
  <si>
    <t>许虹</t>
  </si>
  <si>
    <t>0009432</t>
  </si>
  <si>
    <t>陈夙萍</t>
  </si>
  <si>
    <t>0013159</t>
  </si>
  <si>
    <t>吴润霞</t>
  </si>
  <si>
    <t>0009431</t>
  </si>
  <si>
    <t>朱迎春</t>
  </si>
  <si>
    <t>0013156</t>
  </si>
  <si>
    <t>王建康</t>
  </si>
  <si>
    <t>0009430</t>
  </si>
  <si>
    <t>王翠翠</t>
  </si>
  <si>
    <t>0013155</t>
  </si>
  <si>
    <t>司玥</t>
  </si>
  <si>
    <t>0009429</t>
  </si>
  <si>
    <t>马省委</t>
  </si>
  <si>
    <t>0013151</t>
  </si>
  <si>
    <t>周金兰</t>
  </si>
  <si>
    <t>0009428</t>
  </si>
  <si>
    <t>徐文升</t>
  </si>
  <si>
    <t>0013150</t>
  </si>
  <si>
    <t>秦卫卫</t>
  </si>
  <si>
    <t>0009427</t>
  </si>
  <si>
    <t>黄燕飞</t>
  </si>
  <si>
    <t>0013146</t>
  </si>
  <si>
    <t>孙倩</t>
  </si>
  <si>
    <t>0009425</t>
  </si>
  <si>
    <t>王玉见</t>
  </si>
  <si>
    <t>0013145</t>
  </si>
  <si>
    <t>封书芬</t>
  </si>
  <si>
    <t>0009423</t>
  </si>
  <si>
    <t>张继华</t>
  </si>
  <si>
    <t>0013143</t>
  </si>
  <si>
    <t>张小燕</t>
  </si>
  <si>
    <t>0009422</t>
  </si>
  <si>
    <t>黄晓晖</t>
  </si>
  <si>
    <t>0013139</t>
  </si>
  <si>
    <t>卞兰芳</t>
  </si>
  <si>
    <t>0009421</t>
  </si>
  <si>
    <t>孙晓燕</t>
  </si>
  <si>
    <t>0013132</t>
  </si>
  <si>
    <t>朱新兰</t>
  </si>
  <si>
    <t>0009420</t>
  </si>
  <si>
    <t>陈官升</t>
  </si>
  <si>
    <t>0013131</t>
  </si>
  <si>
    <t>王正蓉</t>
  </si>
  <si>
    <t>0009419</t>
  </si>
  <si>
    <t>刘引娣</t>
  </si>
  <si>
    <t>0013127</t>
  </si>
  <si>
    <t>史洪超</t>
  </si>
  <si>
    <t>0009417</t>
  </si>
  <si>
    <t>李晓辉</t>
  </si>
  <si>
    <t>0013122</t>
  </si>
  <si>
    <t>吴小飞</t>
  </si>
  <si>
    <t>0009416</t>
  </si>
  <si>
    <t>刘焕文</t>
  </si>
  <si>
    <t>0013121</t>
  </si>
  <si>
    <t>周尖菊</t>
  </si>
  <si>
    <t>0009415</t>
  </si>
  <si>
    <t>郑金金</t>
  </si>
  <si>
    <t>0013113</t>
  </si>
  <si>
    <t>汤其生</t>
  </si>
  <si>
    <t>0013079</t>
  </si>
  <si>
    <t>朱建军</t>
  </si>
  <si>
    <t>0009414</t>
  </si>
  <si>
    <t>齐爱华</t>
  </si>
  <si>
    <t>0009412</t>
  </si>
  <si>
    <t>董恩茂</t>
  </si>
  <si>
    <t>0013074</t>
  </si>
  <si>
    <t>陈琴</t>
  </si>
  <si>
    <t>0009411</t>
  </si>
  <si>
    <t>李建林</t>
  </si>
  <si>
    <t>0013069</t>
  </si>
  <si>
    <t>简洪俭</t>
  </si>
  <si>
    <t>0009406</t>
  </si>
  <si>
    <t>周晓梅</t>
  </si>
  <si>
    <t>0013068</t>
  </si>
  <si>
    <t>管晓燕</t>
  </si>
  <si>
    <t>0009405</t>
  </si>
  <si>
    <t>赵明国</t>
  </si>
  <si>
    <t>0013063</t>
  </si>
  <si>
    <t>居安平</t>
  </si>
  <si>
    <t>0009404</t>
  </si>
  <si>
    <t>杜春玲</t>
  </si>
  <si>
    <t>0013058</t>
  </si>
  <si>
    <t>查正芬</t>
  </si>
  <si>
    <t>0009403</t>
  </si>
  <si>
    <t>邢梅霞</t>
  </si>
  <si>
    <t>0013049</t>
  </si>
  <si>
    <t>徐翠芳</t>
  </si>
  <si>
    <t>0009401</t>
  </si>
  <si>
    <t>李艳艳</t>
  </si>
  <si>
    <t>0013046</t>
  </si>
  <si>
    <t>孙玉池</t>
  </si>
  <si>
    <t>0009400</t>
  </si>
  <si>
    <t>李秀山</t>
  </si>
  <si>
    <t>0013045</t>
  </si>
  <si>
    <t>严荣花</t>
  </si>
  <si>
    <t>0009399</t>
  </si>
  <si>
    <t>王成东</t>
  </si>
  <si>
    <t>0013011</t>
  </si>
  <si>
    <t>梁华</t>
  </si>
  <si>
    <t>0009398</t>
  </si>
  <si>
    <t>翟金花</t>
  </si>
  <si>
    <t>0009396</t>
  </si>
  <si>
    <t>孙振明</t>
  </si>
  <si>
    <t>0013010</t>
  </si>
  <si>
    <t>曹新华</t>
  </si>
  <si>
    <t>0009394</t>
  </si>
  <si>
    <t>苏东源</t>
  </si>
  <si>
    <t>0013008</t>
  </si>
  <si>
    <t>韩晶</t>
  </si>
  <si>
    <t>0009393</t>
  </si>
  <si>
    <t>孙述波</t>
  </si>
  <si>
    <t>0012993</t>
  </si>
  <si>
    <t>袁冬兰</t>
  </si>
  <si>
    <t>0009392</t>
  </si>
  <si>
    <t>卢西杰</t>
  </si>
  <si>
    <t>0012988</t>
  </si>
  <si>
    <t>赵爱兵</t>
  </si>
  <si>
    <t>0009391</t>
  </si>
  <si>
    <t>王亚楠</t>
  </si>
  <si>
    <t>0012985</t>
  </si>
  <si>
    <t>马以干</t>
  </si>
  <si>
    <t>0009390</t>
  </si>
  <si>
    <t>马路遥</t>
  </si>
  <si>
    <t>0012975</t>
  </si>
  <si>
    <t>刘岚坤</t>
  </si>
  <si>
    <t>0009389</t>
  </si>
  <si>
    <t>孙亚梅</t>
  </si>
  <si>
    <t>0012974</t>
  </si>
  <si>
    <t>赵正苏</t>
  </si>
  <si>
    <t>0009375</t>
  </si>
  <si>
    <t>陈玲</t>
  </si>
  <si>
    <t>0012973</t>
  </si>
  <si>
    <t>唐盼盼</t>
  </si>
  <si>
    <t>0009369</t>
  </si>
  <si>
    <t>徐晓琴</t>
  </si>
  <si>
    <t>0009360</t>
  </si>
  <si>
    <t>李兴民</t>
  </si>
  <si>
    <t>0012962</t>
  </si>
  <si>
    <t>韦祥号</t>
  </si>
  <si>
    <t>0012956</t>
  </si>
  <si>
    <t>孙干超</t>
  </si>
  <si>
    <t>0009358</t>
  </si>
  <si>
    <t>董友伟</t>
  </si>
  <si>
    <t>0009357</t>
  </si>
  <si>
    <t>孙兵兵</t>
  </si>
  <si>
    <t>0012937</t>
  </si>
  <si>
    <t>宋芹</t>
  </si>
  <si>
    <t>0012932</t>
  </si>
  <si>
    <t>许梦阳</t>
  </si>
  <si>
    <t>0009356</t>
  </si>
  <si>
    <t>王瑞霞</t>
  </si>
  <si>
    <t>0012917</t>
  </si>
  <si>
    <t>韩正东</t>
  </si>
  <si>
    <t>0012915</t>
  </si>
  <si>
    <t>季秀花</t>
  </si>
  <si>
    <t>0009355</t>
  </si>
  <si>
    <t>朱新华</t>
  </si>
  <si>
    <t>0009353</t>
  </si>
  <si>
    <t>郭明波</t>
  </si>
  <si>
    <t>0012907</t>
  </si>
  <si>
    <t>胡珞珞</t>
  </si>
  <si>
    <t>0012900</t>
  </si>
  <si>
    <t>张万海</t>
  </si>
  <si>
    <t>0012876</t>
  </si>
  <si>
    <t>黄海彪</t>
  </si>
  <si>
    <t>0009352</t>
  </si>
  <si>
    <t>张玉波</t>
  </si>
  <si>
    <t>0012870</t>
  </si>
  <si>
    <t>秦春霞</t>
  </si>
  <si>
    <t>0009351</t>
  </si>
  <si>
    <t>隋照艳</t>
  </si>
  <si>
    <t>0012869</t>
  </si>
  <si>
    <t>唐明良</t>
  </si>
  <si>
    <t>0009350</t>
  </si>
  <si>
    <t>姜强</t>
  </si>
  <si>
    <t>0012867</t>
  </si>
  <si>
    <t>卞强</t>
  </si>
  <si>
    <t>0009348</t>
  </si>
  <si>
    <t>董霖</t>
  </si>
  <si>
    <t>0012859</t>
  </si>
  <si>
    <t>余梦冉</t>
  </si>
  <si>
    <t>0009346</t>
  </si>
  <si>
    <t>张军勇</t>
  </si>
  <si>
    <t>0012847</t>
  </si>
  <si>
    <t>葛玉庆</t>
  </si>
  <si>
    <t>0009345</t>
  </si>
  <si>
    <t>高长江</t>
  </si>
  <si>
    <t>0009344</t>
  </si>
  <si>
    <t>邵长福</t>
  </si>
  <si>
    <t>0012841</t>
  </si>
  <si>
    <t>向以奎</t>
  </si>
  <si>
    <t>0009343</t>
  </si>
  <si>
    <t>杨阿娜</t>
  </si>
  <si>
    <t>0012840</t>
  </si>
  <si>
    <t>张桂清</t>
  </si>
  <si>
    <t>0009342</t>
  </si>
  <si>
    <t>孙超</t>
  </si>
  <si>
    <t>0012826</t>
  </si>
  <si>
    <t>汤作学</t>
  </si>
  <si>
    <t>0009341</t>
  </si>
  <si>
    <t>刘家欢</t>
  </si>
  <si>
    <t>0012820</t>
  </si>
  <si>
    <t>朱玉干</t>
  </si>
  <si>
    <t>0009340</t>
  </si>
  <si>
    <t>于彩霞</t>
  </si>
  <si>
    <t>0012819</t>
  </si>
  <si>
    <t>薛城宁</t>
  </si>
  <si>
    <t>0009338</t>
  </si>
  <si>
    <t>徐国安</t>
  </si>
  <si>
    <t>0012813</t>
  </si>
  <si>
    <t>黄永云</t>
  </si>
  <si>
    <t>0009337</t>
  </si>
  <si>
    <t>迟映</t>
  </si>
  <si>
    <t>0012809</t>
  </si>
  <si>
    <t>蔡志恒</t>
  </si>
  <si>
    <t>0009336</t>
  </si>
  <si>
    <t>范慧君</t>
  </si>
  <si>
    <t>0009335</t>
  </si>
  <si>
    <t>张爱英</t>
  </si>
  <si>
    <t>0012799</t>
  </si>
  <si>
    <t>丁书华</t>
  </si>
  <si>
    <t>0009334</t>
  </si>
  <si>
    <t>朱言璋</t>
  </si>
  <si>
    <t>0012796</t>
  </si>
  <si>
    <t>卢青</t>
  </si>
  <si>
    <t>0012789</t>
  </si>
  <si>
    <t>卢君</t>
  </si>
  <si>
    <t>0009331</t>
  </si>
  <si>
    <t>李爱萍</t>
  </si>
  <si>
    <t>0009330</t>
  </si>
  <si>
    <t>姜希英</t>
  </si>
  <si>
    <t>0012781</t>
  </si>
  <si>
    <t>余小祥</t>
  </si>
  <si>
    <t>0009329</t>
  </si>
  <si>
    <t>王春祥</t>
  </si>
  <si>
    <t>0012779</t>
  </si>
  <si>
    <t>夏国庆</t>
  </si>
  <si>
    <t>0009328</t>
  </si>
  <si>
    <t>王学芳</t>
  </si>
  <si>
    <t>0012773</t>
  </si>
  <si>
    <t>杨正红</t>
  </si>
  <si>
    <t>0009327</t>
  </si>
  <si>
    <t>卢云江</t>
  </si>
  <si>
    <t>0012768</t>
  </si>
  <si>
    <t>谢辉</t>
  </si>
  <si>
    <t>0009325</t>
  </si>
  <si>
    <t>徐伟</t>
  </si>
  <si>
    <t>0012767</t>
  </si>
  <si>
    <t>陈太华</t>
  </si>
  <si>
    <t>0009324</t>
  </si>
  <si>
    <t>王全忠</t>
  </si>
  <si>
    <t>0012762</t>
  </si>
  <si>
    <t>张天鸿</t>
  </si>
  <si>
    <t>0009320</t>
  </si>
  <si>
    <t>韩宪昌</t>
  </si>
  <si>
    <t>0012761</t>
  </si>
  <si>
    <t>侯庆峰</t>
  </si>
  <si>
    <t>0009319</t>
  </si>
  <si>
    <t>董翠玲</t>
  </si>
  <si>
    <t>0012752</t>
  </si>
  <si>
    <t>朱明春</t>
  </si>
  <si>
    <t>0009317</t>
  </si>
  <si>
    <t>鲁桂君</t>
  </si>
  <si>
    <t>0012751</t>
  </si>
  <si>
    <t>蔡钧</t>
  </si>
  <si>
    <t>0009315</t>
  </si>
  <si>
    <t>王淑芳</t>
  </si>
  <si>
    <t>0012750</t>
  </si>
  <si>
    <t>刘广华</t>
  </si>
  <si>
    <t>0009314</t>
  </si>
  <si>
    <t>宋雪芹</t>
  </si>
  <si>
    <t>0012749</t>
  </si>
  <si>
    <t>马世明</t>
  </si>
  <si>
    <t>0009313</t>
  </si>
  <si>
    <t>鲁燕妮</t>
  </si>
  <si>
    <t>0012748</t>
  </si>
  <si>
    <t>董小红</t>
  </si>
  <si>
    <t>0009312</t>
  </si>
  <si>
    <t>唐晓妮</t>
  </si>
  <si>
    <t>0009311</t>
  </si>
  <si>
    <t>尹玉杰</t>
  </si>
  <si>
    <t>0012714</t>
  </si>
  <si>
    <t>吴江帆</t>
  </si>
  <si>
    <t>0012712</t>
  </si>
  <si>
    <t>鄢云</t>
  </si>
  <si>
    <t>0009309</t>
  </si>
  <si>
    <t>翟龙山</t>
  </si>
  <si>
    <t>0012707</t>
  </si>
  <si>
    <t>葛毅</t>
  </si>
  <si>
    <t>0009307</t>
  </si>
  <si>
    <t>王国</t>
  </si>
  <si>
    <t>0009305</t>
  </si>
  <si>
    <t>高能能</t>
  </si>
  <si>
    <t>0012668</t>
  </si>
  <si>
    <t>祝新</t>
  </si>
  <si>
    <t>0009304</t>
  </si>
  <si>
    <t>吉星群</t>
  </si>
  <si>
    <t>0012647</t>
  </si>
  <si>
    <t>邵童</t>
  </si>
  <si>
    <t>0009303</t>
  </si>
  <si>
    <t>孙广富</t>
  </si>
  <si>
    <t>0012644</t>
  </si>
  <si>
    <t>满竹青</t>
  </si>
  <si>
    <t>0012638</t>
  </si>
  <si>
    <t>骆开群</t>
  </si>
  <si>
    <t>0009301</t>
  </si>
  <si>
    <t>魏效光</t>
  </si>
  <si>
    <t>0009299</t>
  </si>
  <si>
    <t>王丰华</t>
  </si>
  <si>
    <t>0012637</t>
  </si>
  <si>
    <t>濮群燕</t>
  </si>
  <si>
    <t>0009297</t>
  </si>
  <si>
    <t>杨学丽</t>
  </si>
  <si>
    <t>0012636</t>
  </si>
  <si>
    <t>朱庆田</t>
  </si>
  <si>
    <t>0009295</t>
  </si>
  <si>
    <t>蔺晓云</t>
  </si>
  <si>
    <t>0012635</t>
  </si>
  <si>
    <t>陈海莉</t>
  </si>
  <si>
    <t>0009294</t>
  </si>
  <si>
    <t>王飞</t>
  </si>
  <si>
    <t>0012625</t>
  </si>
  <si>
    <t>吴其军</t>
  </si>
  <si>
    <t>0009293</t>
  </si>
  <si>
    <t>张淑倩</t>
  </si>
  <si>
    <t>0012610</t>
  </si>
  <si>
    <t>柏传林</t>
  </si>
  <si>
    <t>0009292</t>
  </si>
  <si>
    <t>马蒙蒙</t>
  </si>
  <si>
    <t>0012581</t>
  </si>
  <si>
    <t>卜亚平</t>
  </si>
  <si>
    <t>0009290</t>
  </si>
  <si>
    <t>刘金城</t>
  </si>
  <si>
    <t>0012564</t>
  </si>
  <si>
    <t>沈吉云</t>
  </si>
  <si>
    <t>0009289</t>
  </si>
  <si>
    <t>谢书广</t>
  </si>
  <si>
    <t>0012563</t>
  </si>
  <si>
    <t>项秀萍</t>
  </si>
  <si>
    <t>0009288</t>
  </si>
  <si>
    <t>王志方</t>
  </si>
  <si>
    <t>0012546</t>
  </si>
  <si>
    <t>朱剑萍</t>
  </si>
  <si>
    <t>0009287</t>
  </si>
  <si>
    <t>董艳菲</t>
  </si>
  <si>
    <t>0012545</t>
  </si>
  <si>
    <t>朱莉萍</t>
  </si>
  <si>
    <t>0009286</t>
  </si>
  <si>
    <t>王成伟</t>
  </si>
  <si>
    <t>0012541</t>
  </si>
  <si>
    <t>宋栋栋</t>
  </si>
  <si>
    <t>0009285</t>
  </si>
  <si>
    <t>杨龙飞</t>
  </si>
  <si>
    <t>0012521</t>
  </si>
  <si>
    <t>高晓丽</t>
  </si>
  <si>
    <t>0009284</t>
  </si>
  <si>
    <t>徐竹惠</t>
  </si>
  <si>
    <t>0012511</t>
  </si>
  <si>
    <t>姜郁花</t>
  </si>
  <si>
    <t>0009283</t>
  </si>
  <si>
    <t>刘晓芳</t>
  </si>
  <si>
    <t>0012480</t>
  </si>
  <si>
    <t>张贤慧</t>
  </si>
  <si>
    <t>0009282</t>
  </si>
  <si>
    <t>于菲</t>
  </si>
  <si>
    <t>0012479</t>
  </si>
  <si>
    <t>周自可</t>
  </si>
  <si>
    <t>0009281</t>
  </si>
  <si>
    <t>魏子扬</t>
  </si>
  <si>
    <t>0012452</t>
  </si>
  <si>
    <t>许进承</t>
  </si>
  <si>
    <t>0009279</t>
  </si>
  <si>
    <t>刘延平</t>
  </si>
  <si>
    <t>0009280</t>
  </si>
  <si>
    <t>于忠亮</t>
  </si>
  <si>
    <t>0012428</t>
  </si>
  <si>
    <t>蒋文</t>
  </si>
  <si>
    <t>0012418</t>
  </si>
  <si>
    <t>刘晓琴</t>
  </si>
  <si>
    <t>0009277</t>
  </si>
  <si>
    <t>黄京旗</t>
  </si>
  <si>
    <t>0012353</t>
  </si>
  <si>
    <t>张鑫宇</t>
  </si>
  <si>
    <t>0009276</t>
  </si>
  <si>
    <t>张永玲</t>
  </si>
  <si>
    <t>0012327</t>
  </si>
  <si>
    <t>聂信天</t>
  </si>
  <si>
    <t>0009275</t>
  </si>
  <si>
    <t>姚淑婧</t>
  </si>
  <si>
    <t>0009274</t>
  </si>
  <si>
    <t>赵敏</t>
  </si>
  <si>
    <t>0009273</t>
  </si>
  <si>
    <t>陆建农</t>
  </si>
  <si>
    <t>0009272</t>
  </si>
  <si>
    <t>姜亦斌</t>
  </si>
  <si>
    <t>0009271</t>
  </si>
  <si>
    <t>闫兴超</t>
  </si>
  <si>
    <t>0012153</t>
  </si>
  <si>
    <t>胡建华</t>
  </si>
  <si>
    <t>0009270</t>
  </si>
  <si>
    <t>徐亚妮</t>
  </si>
  <si>
    <t>0009269</t>
  </si>
  <si>
    <t>付光华</t>
  </si>
  <si>
    <t>0012116</t>
  </si>
  <si>
    <t>黄克勇</t>
  </si>
  <si>
    <t>0009268</t>
  </si>
  <si>
    <t>王晓东</t>
  </si>
  <si>
    <t>0012113</t>
  </si>
  <si>
    <t>刘伟雯</t>
  </si>
  <si>
    <t>0009265</t>
  </si>
  <si>
    <t>李栋梁</t>
  </si>
  <si>
    <t>0012103</t>
  </si>
  <si>
    <t>张进步</t>
  </si>
  <si>
    <t>0009263</t>
  </si>
  <si>
    <t>杨瑞坤</t>
  </si>
  <si>
    <t>0012089</t>
  </si>
  <si>
    <t>陈以龙</t>
  </si>
  <si>
    <t>0009262</t>
  </si>
  <si>
    <t>王媛媛</t>
  </si>
  <si>
    <t>0012061</t>
  </si>
  <si>
    <t>陈慧君</t>
  </si>
  <si>
    <t>0009261</t>
  </si>
  <si>
    <t>刘欣</t>
  </si>
  <si>
    <t>0009260</t>
  </si>
  <si>
    <t>郝明启</t>
  </si>
  <si>
    <t>0011997</t>
  </si>
  <si>
    <t>郝晓艳</t>
  </si>
  <si>
    <t>0011972</t>
  </si>
  <si>
    <t>于琳</t>
  </si>
  <si>
    <t>0009259</t>
  </si>
  <si>
    <t>张晓蒙</t>
  </si>
  <si>
    <t>0009258</t>
  </si>
  <si>
    <t>姜建华</t>
  </si>
  <si>
    <t>0009256</t>
  </si>
  <si>
    <t>卢科举</t>
  </si>
  <si>
    <t>0009255</t>
  </si>
  <si>
    <t>陶万芝</t>
  </si>
  <si>
    <t>0009253</t>
  </si>
  <si>
    <t>王焕香</t>
  </si>
  <si>
    <t>0011696</t>
  </si>
  <si>
    <t>韦光璧</t>
  </si>
  <si>
    <t>0009252</t>
  </si>
  <si>
    <t>徐茂升</t>
  </si>
  <si>
    <t>0011692</t>
  </si>
  <si>
    <t>戴咸园</t>
  </si>
  <si>
    <t>0009251</t>
  </si>
  <si>
    <t>佟显春</t>
  </si>
  <si>
    <t>0011672</t>
  </si>
  <si>
    <t>张其龙</t>
  </si>
  <si>
    <t>0009249</t>
  </si>
  <si>
    <t>朱小云</t>
  </si>
  <si>
    <t>0011642</t>
  </si>
  <si>
    <t>朱颖</t>
  </si>
  <si>
    <t>0009245</t>
  </si>
  <si>
    <t>刘晓梅</t>
  </si>
  <si>
    <t>0009244</t>
  </si>
  <si>
    <t>齐玲玲</t>
  </si>
  <si>
    <t>0009243</t>
  </si>
  <si>
    <t>李文超</t>
  </si>
  <si>
    <t>0009242</t>
  </si>
  <si>
    <t>刘炳超</t>
  </si>
  <si>
    <t>0009241</t>
  </si>
  <si>
    <t>管春华</t>
  </si>
  <si>
    <t>0009240</t>
  </si>
  <si>
    <t>姜洪涛</t>
  </si>
  <si>
    <t>0009238</t>
  </si>
  <si>
    <t>马永华</t>
  </si>
  <si>
    <t>0009237</t>
  </si>
  <si>
    <t>黄官祝</t>
  </si>
  <si>
    <t>0011508</t>
  </si>
  <si>
    <t>张寿勇</t>
  </si>
  <si>
    <t>0009236</t>
  </si>
  <si>
    <t>赵李</t>
  </si>
  <si>
    <t>0011453</t>
  </si>
  <si>
    <t>钱华</t>
  </si>
  <si>
    <t>0009235</t>
  </si>
  <si>
    <t>张兴龙</t>
  </si>
  <si>
    <t>0009234</t>
  </si>
  <si>
    <t>高宁宁</t>
  </si>
  <si>
    <t>0009232</t>
  </si>
  <si>
    <t>李静静</t>
  </si>
  <si>
    <t>0009231</t>
  </si>
  <si>
    <t>杨鹏飞</t>
  </si>
  <si>
    <t>0009230</t>
  </si>
  <si>
    <t>林晓娜</t>
  </si>
  <si>
    <t>0009228</t>
  </si>
  <si>
    <t>马万涛</t>
  </si>
  <si>
    <t>0011339</t>
  </si>
  <si>
    <t>佘健</t>
  </si>
  <si>
    <t>0011332</t>
  </si>
  <si>
    <t>贺洁</t>
  </si>
  <si>
    <t>0009226</t>
  </si>
  <si>
    <t>赵琳娜</t>
  </si>
  <si>
    <t>0009224</t>
  </si>
  <si>
    <t>王风阁</t>
  </si>
  <si>
    <t>0009223</t>
  </si>
  <si>
    <t>李元祥</t>
  </si>
  <si>
    <t>0011226</t>
  </si>
  <si>
    <t>谢丽英</t>
  </si>
  <si>
    <t>0009222</t>
  </si>
  <si>
    <t>王配章</t>
  </si>
  <si>
    <t>0009220</t>
  </si>
  <si>
    <t>姜凌芬</t>
  </si>
  <si>
    <t>0009219</t>
  </si>
  <si>
    <t>唐淑燕</t>
  </si>
  <si>
    <t>0009218</t>
  </si>
  <si>
    <t>孙淑慧</t>
  </si>
  <si>
    <t>0011121</t>
  </si>
  <si>
    <t>彭晓玲</t>
  </si>
  <si>
    <t>0009217</t>
  </si>
  <si>
    <t>闫许风</t>
  </si>
  <si>
    <t>0011075</t>
  </si>
  <si>
    <t>陈总巍</t>
  </si>
  <si>
    <t>0009216</t>
  </si>
  <si>
    <t>0009215</t>
  </si>
  <si>
    <t>孙振煜</t>
  </si>
  <si>
    <t>0011057</t>
  </si>
  <si>
    <t>杨连兵</t>
  </si>
  <si>
    <t>0009214</t>
  </si>
  <si>
    <t>高文颖</t>
  </si>
  <si>
    <t>0009213</t>
  </si>
  <si>
    <t>林园</t>
  </si>
  <si>
    <t>0011014</t>
  </si>
  <si>
    <t>徐帅年</t>
  </si>
  <si>
    <t>0011000</t>
  </si>
  <si>
    <t>明旭朋</t>
  </si>
  <si>
    <t>0009212</t>
  </si>
  <si>
    <t>迟国磊</t>
  </si>
  <si>
    <t>0010993</t>
  </si>
  <si>
    <t>韩小玲</t>
  </si>
  <si>
    <t>0009211</t>
  </si>
  <si>
    <t>李增泽</t>
  </si>
  <si>
    <t>0010989</t>
  </si>
  <si>
    <t>宫明军</t>
  </si>
  <si>
    <t>0009210</t>
  </si>
  <si>
    <t>范焕平</t>
  </si>
  <si>
    <t>0009209</t>
  </si>
  <si>
    <t>王克涛</t>
  </si>
  <si>
    <t>0010960</t>
  </si>
  <si>
    <t>张楠</t>
  </si>
  <si>
    <t>0009207</t>
  </si>
  <si>
    <t>张秀苇</t>
  </si>
  <si>
    <t>0010959</t>
  </si>
  <si>
    <t>王瑞</t>
  </si>
  <si>
    <t>0009205</t>
  </si>
  <si>
    <t>董朝霞</t>
  </si>
  <si>
    <t>0010958</t>
  </si>
  <si>
    <t>翟燕妮</t>
  </si>
  <si>
    <t>0009203</t>
  </si>
  <si>
    <t>赵金翠</t>
  </si>
  <si>
    <t>0010956</t>
  </si>
  <si>
    <t>杨腾腾</t>
  </si>
  <si>
    <t>0010957</t>
  </si>
  <si>
    <t>王帅帅</t>
  </si>
  <si>
    <t>0009202</t>
  </si>
  <si>
    <t>曹夕明</t>
  </si>
  <si>
    <t>0009201</t>
  </si>
  <si>
    <t>柳国慧</t>
  </si>
  <si>
    <t>0010955</t>
  </si>
  <si>
    <t>苗雪</t>
  </si>
  <si>
    <t>0010953</t>
  </si>
  <si>
    <t>孙建涛</t>
  </si>
  <si>
    <t>0009200</t>
  </si>
  <si>
    <t>徐利敏</t>
  </si>
  <si>
    <t>0009199</t>
  </si>
  <si>
    <t>魏丽娟</t>
  </si>
  <si>
    <t>0009145</t>
  </si>
  <si>
    <t>贾巧莲</t>
  </si>
  <si>
    <t>0010952</t>
  </si>
  <si>
    <t>张新生</t>
  </si>
  <si>
    <t>0009198</t>
  </si>
  <si>
    <t>董红顺</t>
  </si>
  <si>
    <t>0009142</t>
  </si>
  <si>
    <t>侯文东</t>
  </si>
  <si>
    <t>0010951</t>
  </si>
  <si>
    <t>马绪斌</t>
  </si>
  <si>
    <t>0009197</t>
  </si>
  <si>
    <t>明素杰</t>
  </si>
  <si>
    <t>0010950</t>
  </si>
  <si>
    <t>魏元春</t>
  </si>
  <si>
    <t>0009141</t>
  </si>
  <si>
    <t>张延廷</t>
  </si>
  <si>
    <t>0009196</t>
  </si>
  <si>
    <t>刘庆庆</t>
  </si>
  <si>
    <t>0009140</t>
  </si>
  <si>
    <t>王文祥</t>
  </si>
  <si>
    <t>0010949</t>
  </si>
  <si>
    <t>宋晓华</t>
  </si>
  <si>
    <t>0009195</t>
  </si>
  <si>
    <t>李亚兰</t>
  </si>
  <si>
    <t>0009139</t>
  </si>
  <si>
    <t>赵雪梅</t>
  </si>
  <si>
    <t>0010948</t>
  </si>
  <si>
    <t>葛建鑫</t>
  </si>
  <si>
    <t>0009194</t>
  </si>
  <si>
    <t>刘伟华</t>
  </si>
  <si>
    <t>0009138</t>
  </si>
  <si>
    <t>王梦宇</t>
  </si>
  <si>
    <t>0010947</t>
  </si>
  <si>
    <t>董伟民</t>
  </si>
  <si>
    <t>0009193</t>
  </si>
  <si>
    <t>崔京</t>
  </si>
  <si>
    <t>0009137</t>
  </si>
  <si>
    <t>周淑青</t>
  </si>
  <si>
    <t>0009192</t>
  </si>
  <si>
    <t>侯腾</t>
  </si>
  <si>
    <t>0009191</t>
  </si>
  <si>
    <t>杨文武</t>
  </si>
  <si>
    <t>0009136</t>
  </si>
  <si>
    <t>崔文刚</t>
  </si>
  <si>
    <t>0010945</t>
  </si>
  <si>
    <t>于旭光</t>
  </si>
  <si>
    <t>0009190</t>
  </si>
  <si>
    <t>董桂欣</t>
  </si>
  <si>
    <t>0009132</t>
  </si>
  <si>
    <t>孙赛玉</t>
  </si>
  <si>
    <t>0010944</t>
  </si>
  <si>
    <t>乔冰</t>
  </si>
  <si>
    <t>0009188</t>
  </si>
  <si>
    <t>孙述亮</t>
  </si>
  <si>
    <t>0009131</t>
  </si>
  <si>
    <t>王德前</t>
  </si>
  <si>
    <t>0009187</t>
  </si>
  <si>
    <t>刘文波</t>
  </si>
  <si>
    <t>0009130</t>
  </si>
  <si>
    <t>张建强</t>
  </si>
  <si>
    <t>0010942</t>
  </si>
  <si>
    <t>梁光荣</t>
  </si>
  <si>
    <t>0009186</t>
  </si>
  <si>
    <t>冯晓民</t>
  </si>
  <si>
    <t>0009129</t>
  </si>
  <si>
    <t>姜芳</t>
  </si>
  <si>
    <t>0010938</t>
  </si>
  <si>
    <t>迟志宏</t>
  </si>
  <si>
    <t>0009185</t>
  </si>
  <si>
    <t>王世云</t>
  </si>
  <si>
    <t>0009128</t>
  </si>
  <si>
    <t>冯旭东</t>
  </si>
  <si>
    <t>0010937</t>
  </si>
  <si>
    <t>张秀娟</t>
  </si>
  <si>
    <t>0009181</t>
  </si>
  <si>
    <t>韩冰</t>
  </si>
  <si>
    <t>0009126</t>
  </si>
  <si>
    <t>栾敏</t>
  </si>
  <si>
    <t>0010936</t>
  </si>
  <si>
    <t>姜广征</t>
  </si>
  <si>
    <t>0009178</t>
  </si>
  <si>
    <t>孙明霞</t>
  </si>
  <si>
    <t>0009124</t>
  </si>
  <si>
    <t>朱军杰</t>
  </si>
  <si>
    <t>0010935</t>
  </si>
  <si>
    <t>王晓钗</t>
  </si>
  <si>
    <t>0009177</t>
  </si>
  <si>
    <t>马秋鹏</t>
  </si>
  <si>
    <t>0009123</t>
  </si>
  <si>
    <t>李法贵</t>
  </si>
  <si>
    <t>0010934</t>
  </si>
  <si>
    <t>齐忠庆</t>
  </si>
  <si>
    <t>0009176</t>
  </si>
  <si>
    <t>周连仁</t>
  </si>
  <si>
    <t>0009122</t>
  </si>
  <si>
    <t>李传璞</t>
  </si>
  <si>
    <t>0010932</t>
  </si>
  <si>
    <t>高爱欣</t>
  </si>
  <si>
    <t>0009175</t>
  </si>
  <si>
    <t>姜建民</t>
  </si>
  <si>
    <t>0009121</t>
  </si>
  <si>
    <t>王新亭</t>
  </si>
  <si>
    <t>0009174</t>
  </si>
  <si>
    <t>沙丰凯</t>
  </si>
  <si>
    <t>0010931</t>
  </si>
  <si>
    <t>任珊珊</t>
  </si>
  <si>
    <t>0009120</t>
  </si>
  <si>
    <t>宋雪梅</t>
  </si>
  <si>
    <t>0009173</t>
  </si>
  <si>
    <t>郝英伟</t>
  </si>
  <si>
    <t>0009119</t>
  </si>
  <si>
    <t>徐睿</t>
  </si>
  <si>
    <t>0010886</t>
  </si>
  <si>
    <t>董学民</t>
  </si>
  <si>
    <t>0009172</t>
  </si>
  <si>
    <t>胡晓芹</t>
  </si>
  <si>
    <t>0009118</t>
  </si>
  <si>
    <t>袁锦美</t>
  </si>
  <si>
    <t>0010843</t>
  </si>
  <si>
    <t>张世松</t>
  </si>
  <si>
    <t>0009171</t>
  </si>
  <si>
    <t>宋新伟</t>
  </si>
  <si>
    <t>0009117</t>
  </si>
  <si>
    <t>刘涛</t>
  </si>
  <si>
    <t>0010832</t>
  </si>
  <si>
    <t>苏坤</t>
  </si>
  <si>
    <t>0009116</t>
  </si>
  <si>
    <t>宋宗田</t>
  </si>
  <si>
    <t>0009170</t>
  </si>
  <si>
    <t>赵耀</t>
  </si>
  <si>
    <t>0010817</t>
  </si>
  <si>
    <t>刘金华</t>
  </si>
  <si>
    <t>0009164</t>
  </si>
  <si>
    <t>张朝辉</t>
  </si>
  <si>
    <t>0009115</t>
  </si>
  <si>
    <t>柳兴民</t>
  </si>
  <si>
    <t>0010802</t>
  </si>
  <si>
    <t>王继胜</t>
  </si>
  <si>
    <t>0009161</t>
  </si>
  <si>
    <t>岳绪富</t>
  </si>
  <si>
    <t>0009160</t>
  </si>
  <si>
    <t>李永成</t>
  </si>
  <si>
    <t>0009108</t>
  </si>
  <si>
    <t>赵云</t>
  </si>
  <si>
    <t>0009159</t>
  </si>
  <si>
    <t>魏慧敏</t>
  </si>
  <si>
    <t>0010794</t>
  </si>
  <si>
    <t>李炳贵</t>
  </si>
  <si>
    <t>0009158</t>
  </si>
  <si>
    <t>范筱凡</t>
  </si>
  <si>
    <t>0010788</t>
  </si>
  <si>
    <t>任志元</t>
  </si>
  <si>
    <t>0009082</t>
  </si>
  <si>
    <t>商华</t>
  </si>
  <si>
    <t>0009157</t>
  </si>
  <si>
    <t>史祥义</t>
  </si>
  <si>
    <t>0010783</t>
  </si>
  <si>
    <t>刘启明</t>
  </si>
  <si>
    <t>0009156</t>
  </si>
  <si>
    <t>魏振凤</t>
  </si>
  <si>
    <t>0010778</t>
  </si>
  <si>
    <t>吴梦嵋</t>
  </si>
  <si>
    <t>0009155</t>
  </si>
  <si>
    <t>翟述斌</t>
  </si>
  <si>
    <t>0010777</t>
  </si>
  <si>
    <t>季昌隆</t>
  </si>
  <si>
    <t>0008994</t>
  </si>
  <si>
    <t>查同军</t>
  </si>
  <si>
    <t>0009154</t>
  </si>
  <si>
    <t>刘阿娜</t>
  </si>
  <si>
    <t>0010775</t>
  </si>
  <si>
    <t>张秋远</t>
  </si>
  <si>
    <t>0008993</t>
  </si>
  <si>
    <t>梁春</t>
  </si>
  <si>
    <t>0009152</t>
  </si>
  <si>
    <t>林兴彬</t>
  </si>
  <si>
    <t>0010768</t>
  </si>
  <si>
    <t>蔺永明</t>
  </si>
  <si>
    <t>0008932</t>
  </si>
  <si>
    <t>李富常</t>
  </si>
  <si>
    <t>0009151</t>
  </si>
  <si>
    <t>王可香</t>
  </si>
  <si>
    <t>0010764</t>
  </si>
  <si>
    <t>朱昌宇</t>
  </si>
  <si>
    <t>0009146</t>
  </si>
  <si>
    <t>孙全伟</t>
  </si>
  <si>
    <t>0010757</t>
  </si>
  <si>
    <t>魏秀花</t>
  </si>
  <si>
    <t>0008609</t>
  </si>
  <si>
    <t>齐美萍</t>
  </si>
  <si>
    <t>0008601</t>
  </si>
  <si>
    <t>魏春艳</t>
  </si>
  <si>
    <t>0008580</t>
  </si>
  <si>
    <t>焦丹阳</t>
  </si>
  <si>
    <t>0008482</t>
  </si>
  <si>
    <t>陈明友</t>
  </si>
  <si>
    <t>0008513</t>
  </si>
  <si>
    <t>陈财根</t>
  </si>
  <si>
    <t>0008435</t>
  </si>
  <si>
    <t>刘淑霞</t>
  </si>
  <si>
    <t>0008430</t>
  </si>
  <si>
    <t>杨金妹</t>
  </si>
  <si>
    <t>0008415</t>
  </si>
  <si>
    <t>胡美兰</t>
  </si>
  <si>
    <t>0008407</t>
  </si>
  <si>
    <t>刘丽萍</t>
  </si>
  <si>
    <t>0008302</t>
  </si>
  <si>
    <t>王黎明</t>
  </si>
  <si>
    <t>0008293</t>
  </si>
  <si>
    <t>朱婕</t>
  </si>
  <si>
    <t>010616</t>
  </si>
  <si>
    <t>赵淑芹</t>
  </si>
  <si>
    <t>010615</t>
  </si>
  <si>
    <t>张志梅</t>
  </si>
  <si>
    <t>010614</t>
  </si>
  <si>
    <t>张占卿</t>
  </si>
  <si>
    <t>010613</t>
  </si>
  <si>
    <t>张云先</t>
  </si>
  <si>
    <t>010612</t>
  </si>
  <si>
    <t>张誉宸</t>
  </si>
  <si>
    <t>010611</t>
  </si>
  <si>
    <t>张秀华</t>
  </si>
  <si>
    <t>010610</t>
  </si>
  <si>
    <t>张顺东</t>
  </si>
  <si>
    <t>010609</t>
  </si>
  <si>
    <t>张仁连</t>
  </si>
  <si>
    <t>010608</t>
  </si>
  <si>
    <t>张朋</t>
  </si>
  <si>
    <t>010607</t>
  </si>
  <si>
    <t>张连贞</t>
  </si>
  <si>
    <t>010606</t>
  </si>
  <si>
    <t>张立芳</t>
  </si>
  <si>
    <t>010604</t>
  </si>
  <si>
    <t>张桂婷</t>
  </si>
  <si>
    <t>010605</t>
  </si>
  <si>
    <t>张合</t>
  </si>
  <si>
    <t>010603</t>
  </si>
  <si>
    <t>张桂海</t>
  </si>
  <si>
    <t>010602</t>
  </si>
  <si>
    <t>张春周</t>
  </si>
  <si>
    <t>010601</t>
  </si>
  <si>
    <t>张传宾</t>
  </si>
  <si>
    <t>010600</t>
  </si>
  <si>
    <t>张弛</t>
  </si>
  <si>
    <t>010598</t>
  </si>
  <si>
    <t>于立君</t>
  </si>
  <si>
    <t>010599</t>
  </si>
  <si>
    <t>岳岩</t>
  </si>
  <si>
    <t>010597</t>
  </si>
  <si>
    <t>于红玲</t>
  </si>
  <si>
    <t>010596</t>
  </si>
  <si>
    <t>于昌润</t>
  </si>
  <si>
    <t>010595</t>
  </si>
  <si>
    <t>尹志英</t>
  </si>
  <si>
    <t>010594</t>
  </si>
  <si>
    <t>尹文华</t>
  </si>
  <si>
    <t>010593</t>
  </si>
  <si>
    <t>尹淑娟</t>
  </si>
  <si>
    <t>0008228</t>
  </si>
  <si>
    <t>焦阳</t>
  </si>
  <si>
    <t>0008204</t>
  </si>
  <si>
    <t>王冠焱</t>
  </si>
  <si>
    <t>0008192</t>
  </si>
  <si>
    <t>董晶</t>
  </si>
  <si>
    <t>0007981</t>
  </si>
  <si>
    <t>黄琰</t>
  </si>
  <si>
    <t>0007971</t>
  </si>
  <si>
    <t>胡国英</t>
  </si>
  <si>
    <t>0007930</t>
  </si>
  <si>
    <t>秦雅林</t>
  </si>
  <si>
    <t>0007883</t>
  </si>
  <si>
    <t>王硕</t>
  </si>
  <si>
    <t>0007784</t>
  </si>
  <si>
    <t>于彬</t>
  </si>
  <si>
    <t>0007722</t>
  </si>
  <si>
    <t>于建海</t>
  </si>
  <si>
    <t>0007682</t>
  </si>
  <si>
    <t>匙云霞</t>
  </si>
  <si>
    <t>0007581</t>
  </si>
  <si>
    <t>颜冬梅</t>
  </si>
  <si>
    <t>0007507</t>
  </si>
  <si>
    <t>蒋晓波</t>
  </si>
  <si>
    <t>0007504</t>
  </si>
  <si>
    <t>马赫</t>
  </si>
  <si>
    <t>0007486</t>
  </si>
  <si>
    <t>刘德佳</t>
  </si>
  <si>
    <t>0007483</t>
  </si>
  <si>
    <t>罗兴平</t>
  </si>
  <si>
    <t>0007441</t>
  </si>
  <si>
    <t>王晓霞</t>
  </si>
  <si>
    <t>0007377</t>
  </si>
  <si>
    <t>梁爱平</t>
  </si>
  <si>
    <t>0007051</t>
  </si>
  <si>
    <t>张敏</t>
  </si>
  <si>
    <t>0007148</t>
  </si>
  <si>
    <t>黎作明</t>
  </si>
  <si>
    <t>0006980</t>
  </si>
  <si>
    <t>董敬贵</t>
  </si>
  <si>
    <t>0006963</t>
  </si>
  <si>
    <t>李冰</t>
  </si>
  <si>
    <t>0006961</t>
  </si>
  <si>
    <t>范芳</t>
  </si>
  <si>
    <t>0006955</t>
  </si>
  <si>
    <t>潘广亮</t>
  </si>
  <si>
    <t>0006876</t>
  </si>
  <si>
    <t>周滋云</t>
  </si>
  <si>
    <t>0006808</t>
  </si>
  <si>
    <t>吴长庚</t>
  </si>
  <si>
    <t>0006872</t>
  </si>
  <si>
    <t>杨冬梅</t>
  </si>
  <si>
    <t>010592</t>
  </si>
  <si>
    <t>尹仕宇</t>
  </si>
  <si>
    <t>010591</t>
  </si>
  <si>
    <t>姚瑞贞</t>
  </si>
  <si>
    <t>010590</t>
  </si>
  <si>
    <t>杨晓燕</t>
  </si>
  <si>
    <t>010589</t>
  </si>
  <si>
    <t>杨淑华</t>
  </si>
  <si>
    <t>010588</t>
  </si>
  <si>
    <t>杨绍英</t>
  </si>
  <si>
    <t>010587</t>
  </si>
  <si>
    <t>杨翠华</t>
  </si>
  <si>
    <t>010586</t>
  </si>
  <si>
    <t>闫晓杰</t>
  </si>
  <si>
    <t>010585</t>
  </si>
  <si>
    <t>徐志德</t>
  </si>
  <si>
    <t>010584</t>
  </si>
  <si>
    <t>徐正</t>
  </si>
  <si>
    <t>010583</t>
  </si>
  <si>
    <t>徐兆慧</t>
  </si>
  <si>
    <t>010582</t>
  </si>
  <si>
    <t>徐向伟</t>
  </si>
  <si>
    <t>010581</t>
  </si>
  <si>
    <t>徐述鑫</t>
  </si>
  <si>
    <t>010580</t>
  </si>
  <si>
    <t>徐丽婷</t>
  </si>
  <si>
    <t>010579</t>
  </si>
  <si>
    <t>徐坤贵</t>
  </si>
  <si>
    <t>010578</t>
  </si>
  <si>
    <t>徐君玉</t>
  </si>
  <si>
    <t>010577</t>
  </si>
  <si>
    <t>徐军梅</t>
  </si>
  <si>
    <t>010576</t>
  </si>
  <si>
    <t>徐金荣</t>
  </si>
  <si>
    <t>010575</t>
  </si>
  <si>
    <t>徐洁</t>
  </si>
  <si>
    <t>010574</t>
  </si>
  <si>
    <t>肖祥钰</t>
  </si>
  <si>
    <t>010573</t>
  </si>
  <si>
    <t>夏新廷</t>
  </si>
  <si>
    <t>010572</t>
  </si>
  <si>
    <t>夏炳华</t>
  </si>
  <si>
    <t>010571</t>
  </si>
  <si>
    <t>温雪芹</t>
  </si>
  <si>
    <t>010570</t>
  </si>
  <si>
    <t>温桂荣</t>
  </si>
  <si>
    <t>010569</t>
  </si>
  <si>
    <t>魏雪欣</t>
  </si>
  <si>
    <t>010568</t>
  </si>
  <si>
    <t>魏明森</t>
  </si>
  <si>
    <t>010567</t>
  </si>
  <si>
    <t>魏敏灵</t>
  </si>
  <si>
    <t>010566</t>
  </si>
  <si>
    <t>魏翠兰</t>
  </si>
  <si>
    <t>010565</t>
  </si>
  <si>
    <t>王永越</t>
  </si>
  <si>
    <t>010564</t>
  </si>
  <si>
    <t>王旭东</t>
  </si>
  <si>
    <t>010563</t>
  </si>
  <si>
    <t>王秀芝</t>
  </si>
  <si>
    <t>010562</t>
  </si>
  <si>
    <t>王秀贞</t>
  </si>
  <si>
    <t>010561</t>
  </si>
  <si>
    <t>王秀芹</t>
  </si>
  <si>
    <t>010560</t>
  </si>
  <si>
    <t>王晓卿</t>
  </si>
  <si>
    <t>010559</t>
  </si>
  <si>
    <t>王香枝</t>
  </si>
  <si>
    <t>010557</t>
  </si>
  <si>
    <t>王素杰</t>
  </si>
  <si>
    <t>010558</t>
  </si>
  <si>
    <t>王万伟</t>
  </si>
  <si>
    <t>010556</t>
  </si>
  <si>
    <t>王淑珍</t>
  </si>
  <si>
    <t>0006792</t>
  </si>
  <si>
    <t>孙卫云</t>
  </si>
  <si>
    <t>0006695</t>
  </si>
  <si>
    <t>杨娟</t>
  </si>
  <si>
    <t>0006677</t>
  </si>
  <si>
    <t>刘爱华</t>
  </si>
  <si>
    <t>0006659</t>
  </si>
  <si>
    <t>曾雯</t>
  </si>
  <si>
    <t>0006644</t>
  </si>
  <si>
    <t>刘帅</t>
  </si>
  <si>
    <t>0006472</t>
  </si>
  <si>
    <t>祝介栋</t>
  </si>
  <si>
    <t>0006268</t>
  </si>
  <si>
    <t>袁开芳</t>
  </si>
  <si>
    <t>0006263</t>
  </si>
  <si>
    <t>周红梅</t>
  </si>
  <si>
    <t>0006258</t>
  </si>
  <si>
    <t>岑川波</t>
  </si>
  <si>
    <t>0006131</t>
  </si>
  <si>
    <t>陈爱华</t>
  </si>
  <si>
    <t>0006113</t>
  </si>
  <si>
    <t>王雪飞</t>
  </si>
  <si>
    <t>0006099</t>
  </si>
  <si>
    <t>陈慧平</t>
  </si>
  <si>
    <t>0006084</t>
  </si>
  <si>
    <t>宋玉珍</t>
  </si>
  <si>
    <t>0005789</t>
  </si>
  <si>
    <t>徐晓虹</t>
  </si>
  <si>
    <t>0006075</t>
  </si>
  <si>
    <t>徐鹏</t>
  </si>
  <si>
    <t>0005753</t>
  </si>
  <si>
    <t>明宗芝</t>
  </si>
  <si>
    <t>0005693</t>
  </si>
  <si>
    <t>胡苗</t>
  </si>
  <si>
    <t>0005552</t>
  </si>
  <si>
    <t>田凯</t>
  </si>
  <si>
    <t>0005546</t>
  </si>
  <si>
    <t>宗兴</t>
  </si>
  <si>
    <t>0005540</t>
  </si>
  <si>
    <t>许一</t>
  </si>
  <si>
    <t>0005500</t>
  </si>
  <si>
    <t>徐立鹏</t>
  </si>
  <si>
    <t>0005487</t>
  </si>
  <si>
    <t>黄伟涛</t>
  </si>
  <si>
    <t>0005449</t>
  </si>
  <si>
    <t>范金福</t>
  </si>
  <si>
    <t>0005422</t>
  </si>
  <si>
    <t>陈睿</t>
  </si>
  <si>
    <t>0005360</t>
  </si>
  <si>
    <t>汤莉</t>
  </si>
  <si>
    <t>0005357</t>
  </si>
  <si>
    <t>李先玉</t>
  </si>
  <si>
    <t>0005334</t>
  </si>
  <si>
    <t>侯笑笑</t>
  </si>
  <si>
    <t>0005301</t>
  </si>
  <si>
    <t>张霞</t>
  </si>
  <si>
    <t>010555</t>
  </si>
  <si>
    <t>王淑卿</t>
  </si>
  <si>
    <t>010554</t>
  </si>
  <si>
    <t>王生香</t>
  </si>
  <si>
    <t>010553</t>
  </si>
  <si>
    <t>王瑞贞</t>
  </si>
  <si>
    <t>010552</t>
  </si>
  <si>
    <t>王启凡</t>
  </si>
  <si>
    <t>010551</t>
  </si>
  <si>
    <t>王琦</t>
  </si>
  <si>
    <t>010550</t>
  </si>
  <si>
    <t>王培莲</t>
  </si>
  <si>
    <t>010549</t>
  </si>
  <si>
    <t>王培福</t>
  </si>
  <si>
    <t>010548</t>
  </si>
  <si>
    <t>王龙江</t>
  </si>
  <si>
    <t>010547</t>
  </si>
  <si>
    <t>王连胜</t>
  </si>
  <si>
    <t>010546</t>
  </si>
  <si>
    <t>王俊惠</t>
  </si>
  <si>
    <t>010545</t>
  </si>
  <si>
    <t>王佳伟</t>
  </si>
  <si>
    <t>010543</t>
  </si>
  <si>
    <t>王春凯</t>
  </si>
  <si>
    <t>010544</t>
  </si>
  <si>
    <t>王桂芬</t>
  </si>
  <si>
    <t>010542</t>
  </si>
  <si>
    <t>王保森</t>
  </si>
  <si>
    <t>010541</t>
  </si>
  <si>
    <t>王安家</t>
  </si>
  <si>
    <t>010540</t>
  </si>
  <si>
    <t>王爱美</t>
  </si>
  <si>
    <t>010539</t>
  </si>
  <si>
    <t>田玉香</t>
  </si>
  <si>
    <t>010538</t>
  </si>
  <si>
    <t>田红星</t>
  </si>
  <si>
    <t>010536</t>
  </si>
  <si>
    <t>孙玉川</t>
  </si>
  <si>
    <t>010537</t>
  </si>
  <si>
    <t>唐晓红</t>
  </si>
  <si>
    <t>010535</t>
  </si>
  <si>
    <t>孙旭日</t>
  </si>
  <si>
    <t>010533</t>
  </si>
  <si>
    <t>孙文娟</t>
  </si>
  <si>
    <t>010534</t>
  </si>
  <si>
    <t>孙文萱</t>
  </si>
  <si>
    <t>010532</t>
  </si>
  <si>
    <t>孙同玉</t>
  </si>
  <si>
    <t>010531</t>
  </si>
  <si>
    <t>孙明新</t>
  </si>
  <si>
    <t>010530</t>
  </si>
  <si>
    <t>孙娈</t>
  </si>
  <si>
    <t>010529</t>
  </si>
  <si>
    <t>孙立华</t>
  </si>
  <si>
    <t>010528</t>
  </si>
  <si>
    <t>孙军德</t>
  </si>
  <si>
    <t>010527</t>
  </si>
  <si>
    <t>孙凤仙</t>
  </si>
  <si>
    <t>010526</t>
  </si>
  <si>
    <t>孙纯正</t>
  </si>
  <si>
    <t>010525</t>
  </si>
  <si>
    <t>孙晨曦</t>
  </si>
  <si>
    <t>010523</t>
  </si>
  <si>
    <t>宋伟杰</t>
  </si>
  <si>
    <t>010524</t>
  </si>
  <si>
    <t>宋晓艳</t>
  </si>
  <si>
    <t>0005299</t>
  </si>
  <si>
    <t>代淑娥</t>
  </si>
  <si>
    <t>0005295</t>
  </si>
  <si>
    <t>安小丽</t>
  </si>
  <si>
    <t>0005279</t>
  </si>
  <si>
    <t>卢浩</t>
  </si>
  <si>
    <t>0005273</t>
  </si>
  <si>
    <t>王玉宽</t>
  </si>
  <si>
    <t>0005268</t>
  </si>
  <si>
    <t>杨承森</t>
  </si>
  <si>
    <t>0005271</t>
  </si>
  <si>
    <t>温晓芳</t>
  </si>
  <si>
    <t>0005265</t>
  </si>
  <si>
    <t>姜建波</t>
  </si>
  <si>
    <t>0005260</t>
  </si>
  <si>
    <t>张书晨</t>
  </si>
  <si>
    <t>0005259</t>
  </si>
  <si>
    <t>刘英伟</t>
  </si>
  <si>
    <t>0005252</t>
  </si>
  <si>
    <t>周惠成</t>
  </si>
  <si>
    <t>0005251</t>
  </si>
  <si>
    <t>高相民</t>
  </si>
  <si>
    <t>0005249</t>
  </si>
  <si>
    <t>谭兆海</t>
  </si>
  <si>
    <t>0005242</t>
  </si>
  <si>
    <t>方聪儿</t>
  </si>
  <si>
    <t>0005234</t>
  </si>
  <si>
    <t>黄复宝</t>
  </si>
  <si>
    <t>0005232</t>
  </si>
  <si>
    <t>段硕</t>
  </si>
  <si>
    <t>0005228</t>
  </si>
  <si>
    <t>李伟</t>
  </si>
  <si>
    <t>0005227</t>
  </si>
  <si>
    <t>萧佳清</t>
  </si>
  <si>
    <t>0005226</t>
  </si>
  <si>
    <t>张博远</t>
  </si>
  <si>
    <t>0005225</t>
  </si>
  <si>
    <t>王效忠</t>
  </si>
  <si>
    <t>0005221</t>
  </si>
  <si>
    <t>李仲亮</t>
  </si>
  <si>
    <t>0005220</t>
  </si>
  <si>
    <t>俞深洁</t>
  </si>
  <si>
    <t>0005219</t>
  </si>
  <si>
    <t>元英豪</t>
  </si>
  <si>
    <t>0005217</t>
  </si>
  <si>
    <t>王健宁</t>
  </si>
  <si>
    <t>0005213</t>
  </si>
  <si>
    <t>魏乐芹</t>
  </si>
  <si>
    <t>0005212</t>
  </si>
  <si>
    <t>魏信国</t>
  </si>
  <si>
    <t>0005209</t>
  </si>
  <si>
    <t>毕赛科</t>
  </si>
  <si>
    <t>0005208</t>
  </si>
  <si>
    <t>刘晨菲</t>
  </si>
  <si>
    <t>0005150</t>
  </si>
  <si>
    <t>刘菲菲</t>
  </si>
  <si>
    <t>0005088</t>
  </si>
  <si>
    <t>李超</t>
  </si>
  <si>
    <t>0005047</t>
  </si>
  <si>
    <t>蔡新法</t>
  </si>
  <si>
    <t>0005046</t>
  </si>
  <si>
    <t>张赛枫</t>
  </si>
  <si>
    <t>0005032</t>
  </si>
  <si>
    <t>李燕</t>
  </si>
  <si>
    <t>0004957</t>
  </si>
  <si>
    <t>卓兴伟</t>
  </si>
  <si>
    <t>0004948</t>
  </si>
  <si>
    <t>钱海明</t>
  </si>
  <si>
    <t>010522</t>
  </si>
  <si>
    <t>宋荣华</t>
  </si>
  <si>
    <t>010521</t>
  </si>
  <si>
    <t>宋国晨</t>
  </si>
  <si>
    <t>010520</t>
  </si>
  <si>
    <t>史金华</t>
  </si>
  <si>
    <t>010519</t>
  </si>
  <si>
    <t>任洪业</t>
  </si>
  <si>
    <t>010518</t>
  </si>
  <si>
    <t>曲风芹</t>
  </si>
  <si>
    <t>010517</t>
  </si>
  <si>
    <t>齐晓旭</t>
  </si>
  <si>
    <t>010516</t>
  </si>
  <si>
    <t>齐睿</t>
  </si>
  <si>
    <t>010515</t>
  </si>
  <si>
    <t>齐佃涛</t>
  </si>
  <si>
    <t>010514</t>
  </si>
  <si>
    <t>潘效贞</t>
  </si>
  <si>
    <t>010513</t>
  </si>
  <si>
    <t>明旭森</t>
  </si>
  <si>
    <t>010512</t>
  </si>
  <si>
    <t>苗萍萍</t>
  </si>
  <si>
    <t>010511</t>
  </si>
  <si>
    <t>孟苏婷</t>
  </si>
  <si>
    <t>010510</t>
  </si>
  <si>
    <t>马燕妮</t>
  </si>
  <si>
    <t>010509</t>
  </si>
  <si>
    <t>马素霞</t>
  </si>
  <si>
    <t>010508</t>
  </si>
  <si>
    <t>马守岳</t>
  </si>
  <si>
    <t>010507</t>
  </si>
  <si>
    <t>马庆华</t>
  </si>
  <si>
    <t>010506</t>
  </si>
  <si>
    <t>马黎轩</t>
  </si>
  <si>
    <t>010505</t>
  </si>
  <si>
    <t>栾旭东</t>
  </si>
  <si>
    <t>010504</t>
  </si>
  <si>
    <t>陆香馥</t>
  </si>
  <si>
    <t>010503</t>
  </si>
  <si>
    <t>陆廷明</t>
  </si>
  <si>
    <t>010502</t>
  </si>
  <si>
    <t>陆丽静</t>
  </si>
  <si>
    <t>010501</t>
  </si>
  <si>
    <t>陆桂霞</t>
  </si>
  <si>
    <t>010500</t>
  </si>
  <si>
    <t>鲁琛</t>
  </si>
  <si>
    <t>010499</t>
  </si>
  <si>
    <t>卢廷家</t>
  </si>
  <si>
    <t>010498</t>
  </si>
  <si>
    <t>柳晓波</t>
  </si>
  <si>
    <t>010497</t>
  </si>
  <si>
    <t>柳美荣</t>
  </si>
  <si>
    <t>010496</t>
  </si>
  <si>
    <t>刘玉海</t>
  </si>
  <si>
    <t>010495</t>
  </si>
  <si>
    <t>刘永芹</t>
  </si>
  <si>
    <t>010494</t>
  </si>
  <si>
    <t>刘翔</t>
  </si>
  <si>
    <t>010493</t>
  </si>
  <si>
    <t>刘维忠</t>
  </si>
  <si>
    <t>010492</t>
  </si>
  <si>
    <t>刘同银</t>
  </si>
  <si>
    <t>010491</t>
  </si>
  <si>
    <t>刘素英</t>
  </si>
  <si>
    <t>010490</t>
  </si>
  <si>
    <t>刘妮妮</t>
  </si>
  <si>
    <t>010489</t>
  </si>
  <si>
    <t>刘乃庆</t>
  </si>
  <si>
    <t>010488</t>
  </si>
  <si>
    <t>刘乃聪</t>
  </si>
  <si>
    <t>010487</t>
  </si>
  <si>
    <t>刘金霞</t>
  </si>
  <si>
    <t>010486</t>
  </si>
  <si>
    <t>刘家乐</t>
  </si>
  <si>
    <t>010484</t>
  </si>
  <si>
    <t>刘吉云</t>
  </si>
  <si>
    <t>0004752</t>
  </si>
  <si>
    <t>翟玉娟</t>
  </si>
  <si>
    <t>0004749</t>
  </si>
  <si>
    <t>成勤</t>
  </si>
  <si>
    <t>0004747</t>
  </si>
  <si>
    <t>李双双</t>
  </si>
  <si>
    <t>0004706</t>
  </si>
  <si>
    <t>李建虹</t>
  </si>
  <si>
    <t>0004691</t>
  </si>
  <si>
    <t>王华平</t>
  </si>
  <si>
    <t>0004689</t>
  </si>
  <si>
    <t>邱燕英</t>
  </si>
  <si>
    <t>0004682</t>
  </si>
  <si>
    <t>冯延春</t>
  </si>
  <si>
    <t>0004680</t>
  </si>
  <si>
    <t>莫美芬</t>
  </si>
  <si>
    <t>0004677</t>
  </si>
  <si>
    <t>刘海凤</t>
  </si>
  <si>
    <t>0004663</t>
  </si>
  <si>
    <t>顾红芹</t>
  </si>
  <si>
    <t>0004640</t>
  </si>
  <si>
    <t>张宝秀</t>
  </si>
  <si>
    <t>0004630</t>
  </si>
  <si>
    <t>左杨松</t>
  </si>
  <si>
    <t>0004621</t>
  </si>
  <si>
    <t>徐兴生</t>
  </si>
  <si>
    <t>0004570</t>
  </si>
  <si>
    <t>施娟丽</t>
  </si>
  <si>
    <t>0004584</t>
  </si>
  <si>
    <t>丁国红</t>
  </si>
  <si>
    <t>0004569</t>
  </si>
  <si>
    <t>薛朝辉</t>
  </si>
  <si>
    <t>0004556</t>
  </si>
  <si>
    <t>盛荣</t>
  </si>
  <si>
    <t>0004552</t>
  </si>
  <si>
    <t>刘金芬</t>
  </si>
  <si>
    <t>0004421</t>
  </si>
  <si>
    <t>李颖</t>
  </si>
  <si>
    <t>0004419</t>
  </si>
  <si>
    <t>杨青</t>
  </si>
  <si>
    <t>0004309</t>
  </si>
  <si>
    <t>陈海峰</t>
  </si>
  <si>
    <t>0004299</t>
  </si>
  <si>
    <t>朱文慧</t>
  </si>
  <si>
    <t>0004258</t>
  </si>
  <si>
    <t>唐巍巍</t>
  </si>
  <si>
    <t>0004245</t>
  </si>
  <si>
    <t>方国敏</t>
  </si>
  <si>
    <t>0004243</t>
  </si>
  <si>
    <t>王洋洋</t>
  </si>
  <si>
    <t>0004173</t>
  </si>
  <si>
    <t>王鸣</t>
  </si>
  <si>
    <t>0004126</t>
  </si>
  <si>
    <t>李洪艳</t>
  </si>
  <si>
    <t>0004105</t>
  </si>
  <si>
    <t>蔡万毅</t>
  </si>
  <si>
    <t>010485</t>
  </si>
  <si>
    <t>刘加旭</t>
  </si>
  <si>
    <t>010483</t>
  </si>
  <si>
    <t>刘桂珍</t>
  </si>
  <si>
    <t>010482</t>
  </si>
  <si>
    <t>刘风珠</t>
  </si>
  <si>
    <t>010481</t>
  </si>
  <si>
    <t>刘风强</t>
  </si>
  <si>
    <t>010480</t>
  </si>
  <si>
    <t>刘畅</t>
  </si>
  <si>
    <t>010479</t>
  </si>
  <si>
    <t>刘爱香</t>
  </si>
  <si>
    <t>010478</t>
  </si>
  <si>
    <t>林旭</t>
  </si>
  <si>
    <t>010477</t>
  </si>
  <si>
    <t>梁静</t>
  </si>
  <si>
    <t>010476</t>
  </si>
  <si>
    <t>李玉庭</t>
  </si>
  <si>
    <t>010475</t>
  </si>
  <si>
    <t>李友奎</t>
  </si>
  <si>
    <t>010474</t>
  </si>
  <si>
    <t>李迎波</t>
  </si>
  <si>
    <t>010473</t>
  </si>
  <si>
    <t>李学智</t>
  </si>
  <si>
    <t>010472</t>
  </si>
  <si>
    <t>李旭杰</t>
  </si>
  <si>
    <t>010471</t>
  </si>
  <si>
    <t>李向英</t>
  </si>
  <si>
    <t>010470</t>
  </si>
  <si>
    <t>李向荣</t>
  </si>
  <si>
    <t>010469</t>
  </si>
  <si>
    <t>李文波</t>
  </si>
  <si>
    <t>010468</t>
  </si>
  <si>
    <t>李术芳</t>
  </si>
  <si>
    <t>010467</t>
  </si>
  <si>
    <t>李庆荣</t>
  </si>
  <si>
    <t>010466</t>
  </si>
  <si>
    <t>李钧波</t>
  </si>
  <si>
    <t>010465</t>
  </si>
  <si>
    <t>李京龙</t>
  </si>
  <si>
    <t>010464</t>
  </si>
  <si>
    <t>李弘飞</t>
  </si>
  <si>
    <t>010463</t>
  </si>
  <si>
    <t>郎益芬</t>
  </si>
  <si>
    <t>010462</t>
  </si>
  <si>
    <t>焦一霖</t>
  </si>
  <si>
    <t>010461</t>
  </si>
  <si>
    <t>焦素美</t>
  </si>
  <si>
    <t>010460</t>
  </si>
  <si>
    <t>姜玉华</t>
  </si>
  <si>
    <t>010459</t>
  </si>
  <si>
    <t>姜宇轩</t>
  </si>
  <si>
    <t>010458</t>
  </si>
  <si>
    <t>姜亦竹</t>
  </si>
  <si>
    <t>010457</t>
  </si>
  <si>
    <t>姜亦明</t>
  </si>
  <si>
    <t>010456</t>
  </si>
  <si>
    <t>姜言升</t>
  </si>
  <si>
    <t>010455</t>
  </si>
  <si>
    <t>姜晓辉</t>
  </si>
  <si>
    <t>010454</t>
  </si>
  <si>
    <t>姜翔腾</t>
  </si>
  <si>
    <t>010453</t>
  </si>
  <si>
    <t>姜灵灵</t>
  </si>
  <si>
    <t>010452</t>
  </si>
  <si>
    <t>姜金平</t>
  </si>
  <si>
    <t>0004001</t>
  </si>
  <si>
    <t>赵长江</t>
  </si>
  <si>
    <t>0003986</t>
  </si>
  <si>
    <t>董峰</t>
  </si>
  <si>
    <t>0003984</t>
  </si>
  <si>
    <t>夏小宁</t>
  </si>
  <si>
    <t>0003974</t>
  </si>
  <si>
    <t>夏勉勉</t>
  </si>
  <si>
    <t>0003960</t>
  </si>
  <si>
    <t>姜秀芬</t>
  </si>
  <si>
    <t>0003958</t>
  </si>
  <si>
    <t>徐丽君</t>
  </si>
  <si>
    <t>0003952</t>
  </si>
  <si>
    <t>葛爱菊</t>
  </si>
  <si>
    <t>0003953</t>
  </si>
  <si>
    <t>王述香</t>
  </si>
  <si>
    <t>0003883</t>
  </si>
  <si>
    <t>王虹</t>
  </si>
  <si>
    <t>0003880</t>
  </si>
  <si>
    <t>孙晓芳</t>
  </si>
  <si>
    <t>0003874</t>
  </si>
  <si>
    <t>李朝辉</t>
  </si>
  <si>
    <t>0003862</t>
  </si>
  <si>
    <t>仲维花</t>
  </si>
  <si>
    <t>0003846</t>
  </si>
  <si>
    <t>马海涛</t>
  </si>
  <si>
    <t>0003844</t>
  </si>
  <si>
    <t>卢敏</t>
  </si>
  <si>
    <t>0003796</t>
  </si>
  <si>
    <t>李鹏</t>
  </si>
  <si>
    <t>0003809</t>
  </si>
  <si>
    <t>吕中华</t>
  </si>
  <si>
    <t>010451</t>
  </si>
  <si>
    <t>姜红梅</t>
  </si>
  <si>
    <t>010450</t>
  </si>
  <si>
    <t>姜汉杰</t>
  </si>
  <si>
    <t>010449</t>
  </si>
  <si>
    <t>姜桂芬</t>
  </si>
  <si>
    <t>010448</t>
  </si>
  <si>
    <t>贾继然</t>
  </si>
  <si>
    <t>010447</t>
  </si>
  <si>
    <t>贾风希</t>
  </si>
  <si>
    <t>010446</t>
  </si>
  <si>
    <t>纪宗宗</t>
  </si>
  <si>
    <t>010445</t>
  </si>
  <si>
    <t>汲言毅</t>
  </si>
  <si>
    <t>010444</t>
  </si>
  <si>
    <t>汲建廷</t>
  </si>
  <si>
    <t>010443</t>
  </si>
  <si>
    <t>胡宇航</t>
  </si>
  <si>
    <t>010442</t>
  </si>
  <si>
    <t>胡英杰</t>
  </si>
  <si>
    <t>010441</t>
  </si>
  <si>
    <t>侯艳艳</t>
  </si>
  <si>
    <t>010440</t>
  </si>
  <si>
    <t>侯丽雪</t>
  </si>
  <si>
    <t>010439</t>
  </si>
  <si>
    <t>何敏</t>
  </si>
  <si>
    <t>010438</t>
  </si>
  <si>
    <t>郝婧含</t>
  </si>
  <si>
    <t>010437</t>
  </si>
  <si>
    <t>郝金涛</t>
  </si>
  <si>
    <t>010436</t>
  </si>
  <si>
    <t>韩佳雪</t>
  </si>
  <si>
    <t>010435</t>
  </si>
  <si>
    <t>郭志贞</t>
  </si>
  <si>
    <t>010434</t>
  </si>
  <si>
    <t>郭秀贞</t>
  </si>
  <si>
    <t>010433</t>
  </si>
  <si>
    <t>郭心美</t>
  </si>
  <si>
    <t>010432</t>
  </si>
  <si>
    <t>郭美芹</t>
  </si>
  <si>
    <t>010430</t>
  </si>
  <si>
    <t>耿金平</t>
  </si>
  <si>
    <t>010431</t>
  </si>
  <si>
    <t>宫秀芳</t>
  </si>
  <si>
    <t>010429</t>
  </si>
  <si>
    <t>高云霞</t>
  </si>
  <si>
    <t>010428</t>
  </si>
  <si>
    <t>高毅</t>
  </si>
  <si>
    <t>010427</t>
  </si>
  <si>
    <t>高秀香</t>
  </si>
  <si>
    <t>010426</t>
  </si>
  <si>
    <t>高素霞</t>
  </si>
  <si>
    <t>010425</t>
  </si>
  <si>
    <t>高灵杰</t>
  </si>
  <si>
    <t>010424</t>
  </si>
  <si>
    <t>高金爱</t>
  </si>
  <si>
    <t>010423</t>
  </si>
  <si>
    <t>高春兴</t>
  </si>
  <si>
    <t>010422</t>
  </si>
  <si>
    <t>付玉珍</t>
  </si>
  <si>
    <t>010421</t>
  </si>
  <si>
    <t>冯洪芬</t>
  </si>
  <si>
    <t>010420</t>
  </si>
  <si>
    <t>方丽红</t>
  </si>
  <si>
    <t>010419</t>
  </si>
  <si>
    <t>范应军</t>
  </si>
  <si>
    <t>010418</t>
  </si>
  <si>
    <t>范秀贞</t>
  </si>
  <si>
    <t>010417</t>
  </si>
  <si>
    <t>段文玲</t>
  </si>
  <si>
    <t>010416</t>
  </si>
  <si>
    <t>杜伟</t>
  </si>
  <si>
    <t>010415</t>
  </si>
  <si>
    <t>董桂芳</t>
  </si>
  <si>
    <t>0003640</t>
  </si>
  <si>
    <t>陈园春</t>
  </si>
  <si>
    <t>0003535</t>
  </si>
  <si>
    <t>肖学南</t>
  </si>
  <si>
    <t>0003517</t>
  </si>
  <si>
    <t>刘保勇</t>
  </si>
  <si>
    <t>0003495</t>
  </si>
  <si>
    <t>朱凤霞</t>
  </si>
  <si>
    <t>0003488</t>
  </si>
  <si>
    <t>单连杰</t>
  </si>
  <si>
    <t>0003487</t>
  </si>
  <si>
    <t>管利红</t>
  </si>
  <si>
    <t>0003486</t>
  </si>
  <si>
    <t>王占平</t>
  </si>
  <si>
    <t>0003484</t>
  </si>
  <si>
    <t>张兴涛</t>
  </si>
  <si>
    <t>0003475</t>
  </si>
  <si>
    <t>元志明</t>
  </si>
  <si>
    <t>0003474</t>
  </si>
  <si>
    <t>马力岷</t>
  </si>
  <si>
    <t>0003473</t>
  </si>
  <si>
    <t>孟琳</t>
  </si>
  <si>
    <t>0003472</t>
  </si>
  <si>
    <t>范超</t>
  </si>
  <si>
    <t>0003468</t>
  </si>
  <si>
    <t>曹香云</t>
  </si>
  <si>
    <t>0003451</t>
  </si>
  <si>
    <t>王德康</t>
  </si>
  <si>
    <t>0003426</t>
  </si>
  <si>
    <t>徐洪锋</t>
  </si>
  <si>
    <t>0003395</t>
  </si>
  <si>
    <t>周红</t>
  </si>
  <si>
    <t>0003385</t>
  </si>
  <si>
    <t>周萍</t>
  </si>
  <si>
    <t>0003376</t>
  </si>
  <si>
    <t>刘孝国</t>
  </si>
  <si>
    <t>0003375</t>
  </si>
  <si>
    <t>杨升明</t>
  </si>
  <si>
    <t>0003374</t>
  </si>
  <si>
    <t>李生生</t>
  </si>
  <si>
    <t>0003324</t>
  </si>
  <si>
    <t>姜清华</t>
  </si>
  <si>
    <t>0003316</t>
  </si>
  <si>
    <t>高妍</t>
  </si>
  <si>
    <t>0003311</t>
  </si>
  <si>
    <t>昌邑市伟杰纺织有限公司（定融）</t>
  </si>
  <si>
    <t>0003300</t>
  </si>
  <si>
    <t>徐澎涛</t>
  </si>
  <si>
    <t>0003268</t>
  </si>
  <si>
    <t>陈火庆</t>
  </si>
  <si>
    <t>0003250</t>
  </si>
  <si>
    <t>王金霞</t>
  </si>
  <si>
    <t>0003247</t>
  </si>
  <si>
    <t>张锦涛</t>
  </si>
  <si>
    <t>0003237</t>
  </si>
  <si>
    <t>姜阿娜</t>
  </si>
  <si>
    <t>0003231</t>
  </si>
  <si>
    <t>王晓宇</t>
  </si>
  <si>
    <t>0003226</t>
  </si>
  <si>
    <t>闫小磊</t>
  </si>
  <si>
    <t>0003225</t>
  </si>
  <si>
    <t>季国兴</t>
  </si>
  <si>
    <t>0003195</t>
  </si>
  <si>
    <t>梁金晓</t>
  </si>
  <si>
    <t>0003193</t>
  </si>
  <si>
    <t>蒋芸</t>
  </si>
  <si>
    <t>010414</t>
  </si>
  <si>
    <t>丁永顺</t>
  </si>
  <si>
    <t>010413</t>
  </si>
  <si>
    <t>翟建宏</t>
  </si>
  <si>
    <t>010412</t>
  </si>
  <si>
    <t>翟建</t>
  </si>
  <si>
    <t>010411</t>
  </si>
  <si>
    <t>代本之</t>
  </si>
  <si>
    <t>010410</t>
  </si>
  <si>
    <t>陈左珍</t>
  </si>
  <si>
    <t>010409</t>
  </si>
  <si>
    <t>陈玉和</t>
  </si>
  <si>
    <t>010408</t>
  </si>
  <si>
    <t>陈永芳</t>
  </si>
  <si>
    <t>010407</t>
  </si>
  <si>
    <t>陈晓静</t>
  </si>
  <si>
    <t>010406</t>
  </si>
  <si>
    <t>陈丕祥</t>
  </si>
  <si>
    <t>010405</t>
  </si>
  <si>
    <t>陈鹏治</t>
  </si>
  <si>
    <t>010404</t>
  </si>
  <si>
    <t>陈慧杰</t>
  </si>
  <si>
    <t>010403</t>
  </si>
  <si>
    <t>陈贵苗</t>
  </si>
  <si>
    <t>010402</t>
  </si>
  <si>
    <t>陈翠翠</t>
  </si>
  <si>
    <t>010401</t>
  </si>
  <si>
    <t>车述成</t>
  </si>
  <si>
    <t>010398</t>
  </si>
  <si>
    <t>毕克成</t>
  </si>
  <si>
    <t>010397</t>
  </si>
  <si>
    <t>安秋玲</t>
  </si>
  <si>
    <t>010399</t>
  </si>
  <si>
    <t>曹飞飞</t>
  </si>
  <si>
    <t>010284</t>
  </si>
  <si>
    <t>孙涵睿</t>
  </si>
  <si>
    <t>010255</t>
  </si>
  <si>
    <t>丁秀芳</t>
  </si>
  <si>
    <t>010252</t>
  </si>
  <si>
    <t>葛昭友</t>
  </si>
  <si>
    <t>010250</t>
  </si>
  <si>
    <t>陈德全</t>
  </si>
  <si>
    <t>010248</t>
  </si>
  <si>
    <t>魏愚</t>
  </si>
  <si>
    <t>010246</t>
  </si>
  <si>
    <t>齐文宇</t>
  </si>
  <si>
    <t>010245</t>
  </si>
  <si>
    <t>褚江东</t>
  </si>
  <si>
    <t>010242</t>
  </si>
  <si>
    <t>郝嘉霖</t>
  </si>
  <si>
    <t>010241</t>
  </si>
  <si>
    <t>张家强</t>
  </si>
  <si>
    <t>010240</t>
  </si>
  <si>
    <t>杨子鉴</t>
  </si>
  <si>
    <t>010239</t>
  </si>
  <si>
    <t>张博亭</t>
  </si>
  <si>
    <t>010238</t>
  </si>
  <si>
    <t>姜全红</t>
  </si>
  <si>
    <t>010237</t>
  </si>
  <si>
    <t>刘祖斌</t>
  </si>
  <si>
    <t>010235</t>
  </si>
  <si>
    <t>董述国</t>
  </si>
  <si>
    <t>010214</t>
  </si>
  <si>
    <t>刘昌昊</t>
  </si>
  <si>
    <t>010210</t>
  </si>
  <si>
    <t>龚雨婷</t>
  </si>
  <si>
    <t>010209</t>
  </si>
  <si>
    <t>张宜斌</t>
  </si>
  <si>
    <t>010203</t>
  </si>
  <si>
    <t>任洪清</t>
  </si>
  <si>
    <t>010193</t>
  </si>
  <si>
    <t>闫述芬</t>
  </si>
  <si>
    <t>0003188</t>
  </si>
  <si>
    <t>高燕</t>
  </si>
  <si>
    <t>0003179</t>
  </si>
  <si>
    <t>张俊鹏</t>
  </si>
  <si>
    <t>0003155</t>
  </si>
  <si>
    <t>陈金明</t>
  </si>
  <si>
    <t>0003104</t>
  </si>
  <si>
    <t>徐金凤</t>
  </si>
  <si>
    <t>0003087</t>
  </si>
  <si>
    <t>赵文娟</t>
  </si>
  <si>
    <t>0003084</t>
  </si>
  <si>
    <t>朱志永</t>
  </si>
  <si>
    <t>0003083</t>
  </si>
  <si>
    <t>李仁香</t>
  </si>
  <si>
    <t>0003082</t>
  </si>
  <si>
    <t>魏伟娜</t>
  </si>
  <si>
    <t>0003067</t>
  </si>
  <si>
    <t>郑伟军</t>
  </si>
  <si>
    <t>0003066</t>
  </si>
  <si>
    <t>冯宗耀</t>
  </si>
  <si>
    <t>0003042</t>
  </si>
  <si>
    <t>王培培</t>
  </si>
  <si>
    <t>0003030</t>
  </si>
  <si>
    <t>张秀芹</t>
  </si>
  <si>
    <t>0003015</t>
  </si>
  <si>
    <t>孙玉梅</t>
  </si>
  <si>
    <t>0003003</t>
  </si>
  <si>
    <t>陈晓民</t>
  </si>
  <si>
    <t>0003002</t>
  </si>
  <si>
    <t>赵艳香</t>
  </si>
  <si>
    <t>0003000</t>
  </si>
  <si>
    <t>鲁泽林</t>
  </si>
  <si>
    <t>0002992</t>
  </si>
  <si>
    <t>李承昊</t>
  </si>
  <si>
    <t>0002987</t>
  </si>
  <si>
    <t>李志强</t>
  </si>
  <si>
    <t>0002980</t>
  </si>
  <si>
    <t>王光玉</t>
  </si>
  <si>
    <t>0002966</t>
  </si>
  <si>
    <t>于效鹏</t>
  </si>
  <si>
    <t>0002962</t>
  </si>
  <si>
    <t>徐秀丽</t>
  </si>
  <si>
    <t>0002960</t>
  </si>
  <si>
    <t>张立华</t>
  </si>
  <si>
    <t>0002956</t>
  </si>
  <si>
    <t>姜东方</t>
  </si>
  <si>
    <t>0002950</t>
  </si>
  <si>
    <t>方宗国</t>
  </si>
  <si>
    <t>0002948</t>
  </si>
  <si>
    <t>朱爱琴</t>
  </si>
  <si>
    <t>00029342</t>
  </si>
  <si>
    <t>李红梅</t>
  </si>
  <si>
    <t>0002930</t>
  </si>
  <si>
    <t>韩月梅</t>
  </si>
  <si>
    <t>0002929</t>
  </si>
  <si>
    <t>刘倩</t>
  </si>
  <si>
    <t>0002925</t>
  </si>
  <si>
    <t>刘兆圣</t>
  </si>
  <si>
    <t>0002915</t>
  </si>
  <si>
    <t>王县</t>
  </si>
  <si>
    <t>0002908</t>
  </si>
  <si>
    <t>张红红</t>
  </si>
  <si>
    <t>0002907</t>
  </si>
  <si>
    <t>姜森亮</t>
  </si>
  <si>
    <t>0002901</t>
  </si>
  <si>
    <t>温晓丽</t>
  </si>
  <si>
    <t>0002896</t>
  </si>
  <si>
    <t>张广东</t>
  </si>
  <si>
    <t>0002891</t>
  </si>
  <si>
    <t>董菊英</t>
  </si>
  <si>
    <t>0002883</t>
  </si>
  <si>
    <t>黄倩倩</t>
  </si>
  <si>
    <t>0002887</t>
  </si>
  <si>
    <t>吴玲燕</t>
  </si>
  <si>
    <t>010191</t>
  </si>
  <si>
    <t>王钦东</t>
  </si>
  <si>
    <t>010188</t>
  </si>
  <si>
    <t>徐秀霞</t>
  </si>
  <si>
    <t>010187</t>
  </si>
  <si>
    <t>史林源</t>
  </si>
  <si>
    <t>010185</t>
  </si>
  <si>
    <t>孙小丽</t>
  </si>
  <si>
    <t>010180</t>
  </si>
  <si>
    <t>王晓坤</t>
  </si>
  <si>
    <t>010174</t>
  </si>
  <si>
    <t>陶慎荣</t>
  </si>
  <si>
    <t>010173</t>
  </si>
  <si>
    <t>韩重峰</t>
  </si>
  <si>
    <t>010172</t>
  </si>
  <si>
    <t>孙文信</t>
  </si>
  <si>
    <t>010170</t>
  </si>
  <si>
    <t>高磊</t>
  </si>
  <si>
    <t>010169</t>
  </si>
  <si>
    <t>于花萍</t>
  </si>
  <si>
    <t>010168</t>
  </si>
  <si>
    <t>汲靖儒</t>
  </si>
  <si>
    <t>010167</t>
  </si>
  <si>
    <t>王梦迪</t>
  </si>
  <si>
    <t>010165</t>
  </si>
  <si>
    <t>李朝霞</t>
  </si>
  <si>
    <t>010158</t>
  </si>
  <si>
    <t>邵亚宁</t>
  </si>
  <si>
    <t>010157</t>
  </si>
  <si>
    <t>韩瑞香</t>
  </si>
  <si>
    <t>010156</t>
  </si>
  <si>
    <t>魏爱英</t>
  </si>
  <si>
    <t>010155</t>
  </si>
  <si>
    <t>姚洪君</t>
  </si>
  <si>
    <t>010154</t>
  </si>
  <si>
    <t>傅琦</t>
  </si>
  <si>
    <t>010153</t>
  </si>
  <si>
    <t>姜言东</t>
  </si>
  <si>
    <t>010152</t>
  </si>
  <si>
    <t>马强</t>
  </si>
  <si>
    <t>010150</t>
  </si>
  <si>
    <t>张树芹</t>
  </si>
  <si>
    <t>010151</t>
  </si>
  <si>
    <t>单风才</t>
  </si>
  <si>
    <t>010149</t>
  </si>
  <si>
    <t>李睿涵</t>
  </si>
  <si>
    <t>010148</t>
  </si>
  <si>
    <t>李美洁</t>
  </si>
  <si>
    <t>010147</t>
  </si>
  <si>
    <t>陈爱真</t>
  </si>
  <si>
    <t>010146</t>
  </si>
  <si>
    <t>李晓红</t>
  </si>
  <si>
    <t>010145</t>
  </si>
  <si>
    <t>郑文辉</t>
  </si>
  <si>
    <t>010144</t>
  </si>
  <si>
    <t>马爱荣</t>
  </si>
  <si>
    <t>010142</t>
  </si>
  <si>
    <t>元丽红</t>
  </si>
  <si>
    <t>010141</t>
  </si>
  <si>
    <t>刘伯奇</t>
  </si>
  <si>
    <t>010140</t>
  </si>
  <si>
    <t>隋秀伟</t>
  </si>
  <si>
    <t>010139</t>
  </si>
  <si>
    <t>张重阳</t>
  </si>
  <si>
    <t>010138</t>
  </si>
  <si>
    <t>冯文谦</t>
  </si>
  <si>
    <t>010137</t>
  </si>
  <si>
    <t>姜龙章</t>
  </si>
  <si>
    <t>0002870</t>
  </si>
  <si>
    <t>王宇歌</t>
  </si>
  <si>
    <t>0002866</t>
  </si>
  <si>
    <t>卢涛</t>
  </si>
  <si>
    <t>0002865</t>
  </si>
  <si>
    <t>刘明群</t>
  </si>
  <si>
    <t>0002864</t>
  </si>
  <si>
    <t>姜晓宁</t>
  </si>
  <si>
    <t>0002858</t>
  </si>
  <si>
    <t>徐孝辉</t>
  </si>
  <si>
    <t>0002857</t>
  </si>
  <si>
    <t>朱芳</t>
  </si>
  <si>
    <t>0002853</t>
  </si>
  <si>
    <t>方冬云</t>
  </si>
  <si>
    <t>0002852</t>
  </si>
  <si>
    <t>李来春</t>
  </si>
  <si>
    <t>0002848</t>
  </si>
  <si>
    <t>赵洪霞</t>
  </si>
  <si>
    <t>0002847</t>
  </si>
  <si>
    <t>苏菲菲</t>
  </si>
  <si>
    <t>0002846</t>
  </si>
  <si>
    <t>张旭波</t>
  </si>
  <si>
    <t>0002843</t>
  </si>
  <si>
    <t>魏晓红</t>
  </si>
  <si>
    <t>0002842</t>
  </si>
  <si>
    <t>韩英华</t>
  </si>
  <si>
    <t>0002835</t>
  </si>
  <si>
    <t>孙建美</t>
  </si>
  <si>
    <t>0002814</t>
  </si>
  <si>
    <t>孙国伟</t>
  </si>
  <si>
    <t>0002813</t>
  </si>
  <si>
    <t>赵红丽</t>
  </si>
  <si>
    <t>0002811</t>
  </si>
  <si>
    <t>齐建军</t>
  </si>
  <si>
    <t>0002810</t>
  </si>
  <si>
    <t>张爱芹</t>
  </si>
  <si>
    <t>0002809</t>
  </si>
  <si>
    <t>卢志明</t>
  </si>
  <si>
    <t>0002808</t>
  </si>
  <si>
    <t>刘长利</t>
  </si>
  <si>
    <t>0002804</t>
  </si>
  <si>
    <t>吴琦</t>
  </si>
  <si>
    <t>0002801</t>
  </si>
  <si>
    <t>刘清华</t>
  </si>
  <si>
    <t>0002781</t>
  </si>
  <si>
    <t>李立明</t>
  </si>
  <si>
    <t>0002787</t>
  </si>
  <si>
    <t>王占伟</t>
  </si>
  <si>
    <t>0002706</t>
  </si>
  <si>
    <t>尹莉莉</t>
  </si>
  <si>
    <t>0002699</t>
  </si>
  <si>
    <t>邱新强</t>
  </si>
  <si>
    <t>0002617</t>
  </si>
  <si>
    <t>樊峥</t>
  </si>
  <si>
    <t>0002643</t>
  </si>
  <si>
    <t>刘梦泽</t>
  </si>
  <si>
    <t>0002606</t>
  </si>
  <si>
    <t>施静</t>
  </si>
  <si>
    <t>0002597</t>
  </si>
  <si>
    <t>陈晓莉</t>
  </si>
  <si>
    <t>0002569</t>
  </si>
  <si>
    <t>刘小珍</t>
  </si>
  <si>
    <t>0002553</t>
  </si>
  <si>
    <t>徐月华</t>
  </si>
  <si>
    <t>0002544</t>
  </si>
  <si>
    <t>张琴</t>
  </si>
  <si>
    <t>010136</t>
  </si>
  <si>
    <t>闫桂云</t>
  </si>
  <si>
    <t>010131</t>
  </si>
  <si>
    <t>高源</t>
  </si>
  <si>
    <t>010134</t>
  </si>
  <si>
    <t>刘尚义</t>
  </si>
  <si>
    <t>010130</t>
  </si>
  <si>
    <t>邢秀英</t>
  </si>
  <si>
    <t>010129</t>
  </si>
  <si>
    <t>王子璇</t>
  </si>
  <si>
    <t>010128</t>
  </si>
  <si>
    <t>王瑞兴</t>
  </si>
  <si>
    <t>010127</t>
  </si>
  <si>
    <t>赵玉兰</t>
  </si>
  <si>
    <t>010126</t>
  </si>
  <si>
    <t>王金鹏</t>
  </si>
  <si>
    <t>010125</t>
  </si>
  <si>
    <t>邵成文</t>
  </si>
  <si>
    <t>010124</t>
  </si>
  <si>
    <t>王兴爱</t>
  </si>
  <si>
    <t>010123</t>
  </si>
  <si>
    <t>孙秀臻</t>
  </si>
  <si>
    <t>010122</t>
  </si>
  <si>
    <t>于克荣</t>
  </si>
  <si>
    <t>010119</t>
  </si>
  <si>
    <t>褚美华</t>
  </si>
  <si>
    <t>010120</t>
  </si>
  <si>
    <t>张艺弛</t>
  </si>
  <si>
    <t>010116</t>
  </si>
  <si>
    <t>佟绍启</t>
  </si>
  <si>
    <t>010118</t>
  </si>
  <si>
    <t>朱治国</t>
  </si>
  <si>
    <t>010117</t>
  </si>
  <si>
    <t>代相岩</t>
  </si>
  <si>
    <t>010114</t>
  </si>
  <si>
    <t>郝永腾</t>
  </si>
  <si>
    <t>010113</t>
  </si>
  <si>
    <t>张耀丹</t>
  </si>
  <si>
    <t>010112</t>
  </si>
  <si>
    <t>苗在勇</t>
  </si>
  <si>
    <t>010111</t>
  </si>
  <si>
    <t>齐霄鹏</t>
  </si>
  <si>
    <t>010109</t>
  </si>
  <si>
    <t>张述栋</t>
  </si>
  <si>
    <t>010108</t>
  </si>
  <si>
    <t>于希平</t>
  </si>
  <si>
    <t>010107</t>
  </si>
  <si>
    <t>孙美英</t>
  </si>
  <si>
    <t>010106</t>
  </si>
  <si>
    <t>单连华</t>
  </si>
  <si>
    <t>010105</t>
  </si>
  <si>
    <t>于晓明</t>
  </si>
  <si>
    <t>010104</t>
  </si>
  <si>
    <t>姜鹏超</t>
  </si>
  <si>
    <t>010103</t>
  </si>
  <si>
    <t>徐凤均</t>
  </si>
  <si>
    <t>010102</t>
  </si>
  <si>
    <t>黄桂琪</t>
  </si>
  <si>
    <t>010101</t>
  </si>
  <si>
    <t>薛传杰</t>
  </si>
  <si>
    <t>010100</t>
  </si>
  <si>
    <t>王丹阳</t>
  </si>
  <si>
    <t>010099</t>
  </si>
  <si>
    <t>朱振国</t>
  </si>
  <si>
    <t>010098</t>
  </si>
  <si>
    <t>闫涛</t>
  </si>
  <si>
    <t>010097</t>
  </si>
  <si>
    <t>陈丕宣</t>
  </si>
  <si>
    <t>010096</t>
  </si>
  <si>
    <t>赵琳</t>
  </si>
  <si>
    <t>0002534</t>
  </si>
  <si>
    <t>吴诚</t>
  </si>
  <si>
    <t>0002514</t>
  </si>
  <si>
    <t>刘洪斌</t>
  </si>
  <si>
    <t>0002530</t>
  </si>
  <si>
    <t>沈彬彬</t>
  </si>
  <si>
    <t>0002491</t>
  </si>
  <si>
    <t>魏良栋</t>
  </si>
  <si>
    <t>0002452</t>
  </si>
  <si>
    <t>韩燕飞</t>
  </si>
  <si>
    <t>0002439</t>
  </si>
  <si>
    <t>王敬萧</t>
  </si>
  <si>
    <t>0002397</t>
  </si>
  <si>
    <t>张秀英</t>
  </si>
  <si>
    <t>0002392</t>
  </si>
  <si>
    <t>刘冰</t>
  </si>
  <si>
    <t>0002384</t>
  </si>
  <si>
    <t>陈黎萍</t>
  </si>
  <si>
    <t>0002373</t>
  </si>
  <si>
    <t>祝仰敬</t>
  </si>
  <si>
    <t>0001752</t>
  </si>
  <si>
    <t>王岚</t>
  </si>
  <si>
    <t>0001692</t>
  </si>
  <si>
    <t>蒋静</t>
  </si>
  <si>
    <t>010095</t>
  </si>
  <si>
    <t>魏建波</t>
  </si>
  <si>
    <t>010093</t>
  </si>
  <si>
    <t>尹丽洁</t>
  </si>
  <si>
    <t>010092</t>
  </si>
  <si>
    <t>陈春林</t>
  </si>
  <si>
    <t>010091</t>
  </si>
  <si>
    <t>孙浩钧</t>
  </si>
  <si>
    <t>010090</t>
  </si>
  <si>
    <t>张晓辉</t>
  </si>
  <si>
    <t>010089</t>
  </si>
  <si>
    <t>董恩惠</t>
  </si>
  <si>
    <t>010087</t>
  </si>
  <si>
    <t>翟龙江</t>
  </si>
  <si>
    <t>010085</t>
  </si>
  <si>
    <t>高文芳</t>
  </si>
  <si>
    <t>010086</t>
  </si>
  <si>
    <t>丁伟波</t>
  </si>
  <si>
    <t>010084</t>
  </si>
  <si>
    <t>郝丽芳</t>
  </si>
  <si>
    <t>010082</t>
  </si>
  <si>
    <t>陈兰纪</t>
  </si>
  <si>
    <t>010081</t>
  </si>
  <si>
    <t>李江波</t>
  </si>
  <si>
    <t>010080</t>
  </si>
  <si>
    <t>孙嘉丽</t>
  </si>
  <si>
    <t>010079</t>
  </si>
  <si>
    <t>付秋华</t>
  </si>
  <si>
    <t>010078</t>
  </si>
  <si>
    <t>朱秀芹</t>
  </si>
  <si>
    <t>010076</t>
  </si>
  <si>
    <t>张启祥</t>
  </si>
  <si>
    <t>010075</t>
  </si>
  <si>
    <t>迟桂川</t>
  </si>
  <si>
    <t>010073</t>
  </si>
  <si>
    <t>韩巍</t>
  </si>
  <si>
    <t>010072</t>
  </si>
  <si>
    <t>赵京田</t>
  </si>
  <si>
    <t>010071</t>
  </si>
  <si>
    <t>韩瑞英</t>
  </si>
  <si>
    <t>010070</t>
  </si>
  <si>
    <t>张军英</t>
  </si>
  <si>
    <t>010069</t>
  </si>
  <si>
    <t>闫述芳</t>
  </si>
  <si>
    <t>010068</t>
  </si>
  <si>
    <t>赵建涛</t>
  </si>
  <si>
    <t>010067</t>
  </si>
  <si>
    <t>刘真</t>
  </si>
  <si>
    <t>010066</t>
  </si>
  <si>
    <t>马德松</t>
  </si>
  <si>
    <t>010065</t>
  </si>
  <si>
    <t>赵爱伟</t>
  </si>
  <si>
    <t>010064</t>
  </si>
  <si>
    <t>李长来</t>
  </si>
  <si>
    <t>010063</t>
  </si>
  <si>
    <t>韩佳鑫</t>
  </si>
  <si>
    <t>010062</t>
  </si>
  <si>
    <t>高旭杉</t>
  </si>
  <si>
    <t>010060</t>
  </si>
  <si>
    <t>王志卿</t>
  </si>
  <si>
    <t>010059</t>
  </si>
  <si>
    <t>鲁志林</t>
  </si>
  <si>
    <t>010058</t>
  </si>
  <si>
    <t>王文娟</t>
  </si>
  <si>
    <t>010057</t>
  </si>
  <si>
    <t>韦増艳</t>
  </si>
  <si>
    <t>0001615</t>
  </si>
  <si>
    <t>蒋丽华</t>
  </si>
  <si>
    <t>0001406</t>
  </si>
  <si>
    <t>徐志明</t>
  </si>
  <si>
    <t>0001175</t>
  </si>
  <si>
    <t>朱小刚</t>
  </si>
  <si>
    <t>0001120</t>
  </si>
  <si>
    <t>徐长春</t>
  </si>
  <si>
    <t>0001059</t>
  </si>
  <si>
    <t>昌邑华龙房地产开发有限公司</t>
  </si>
  <si>
    <t>010056</t>
  </si>
  <si>
    <t>姜晓晓</t>
  </si>
  <si>
    <t>010054</t>
  </si>
  <si>
    <t>徐言富</t>
  </si>
  <si>
    <t>010039</t>
  </si>
  <si>
    <t>范志云</t>
  </si>
  <si>
    <t>010038</t>
  </si>
  <si>
    <t>赵述华</t>
  </si>
  <si>
    <t>010037</t>
  </si>
  <si>
    <t>张学蕾</t>
  </si>
  <si>
    <t>010033</t>
  </si>
  <si>
    <t>贾秀芝</t>
  </si>
  <si>
    <t>010032</t>
  </si>
  <si>
    <t>刘旭庆</t>
  </si>
  <si>
    <t>010031</t>
  </si>
  <si>
    <t>刘伟丽</t>
  </si>
  <si>
    <t>010030</t>
  </si>
  <si>
    <t>朱桂英</t>
  </si>
  <si>
    <t>010029</t>
  </si>
  <si>
    <t>马玉英</t>
  </si>
  <si>
    <t>010028</t>
  </si>
  <si>
    <t>王风涛</t>
  </si>
  <si>
    <t>010027</t>
  </si>
  <si>
    <t>孙卓</t>
  </si>
  <si>
    <t>010026</t>
  </si>
  <si>
    <t>董江龙</t>
  </si>
  <si>
    <t>010025</t>
  </si>
  <si>
    <t>赵焕禄</t>
  </si>
  <si>
    <t>010024</t>
  </si>
  <si>
    <t>董胜智</t>
  </si>
  <si>
    <t>010023</t>
  </si>
  <si>
    <t>黄素欣</t>
  </si>
  <si>
    <t>010022</t>
  </si>
  <si>
    <t>于晓平</t>
  </si>
  <si>
    <t>010021</t>
  </si>
  <si>
    <t>单勇</t>
  </si>
  <si>
    <t>010020</t>
  </si>
  <si>
    <t>侯开风</t>
  </si>
  <si>
    <t>010018</t>
  </si>
  <si>
    <t>陈连花</t>
  </si>
  <si>
    <t>010016</t>
  </si>
  <si>
    <t>于秀珍</t>
  </si>
  <si>
    <t>010015</t>
  </si>
  <si>
    <t>张桂霞</t>
  </si>
  <si>
    <t>010014</t>
  </si>
  <si>
    <t>曹术宁</t>
  </si>
  <si>
    <t>010013</t>
  </si>
  <si>
    <t>高鲁康</t>
  </si>
  <si>
    <t>010012</t>
  </si>
  <si>
    <t>谭爱莲</t>
  </si>
  <si>
    <t>010010</t>
  </si>
  <si>
    <t>刘德中</t>
  </si>
  <si>
    <t>010011</t>
  </si>
  <si>
    <t>马天博</t>
  </si>
  <si>
    <t>010009</t>
  </si>
  <si>
    <t>谢希才</t>
  </si>
  <si>
    <t>010007</t>
  </si>
  <si>
    <t>徐江波</t>
  </si>
  <si>
    <t>010008</t>
  </si>
  <si>
    <t>姜欢晏</t>
  </si>
  <si>
    <t>010005</t>
  </si>
  <si>
    <t>姜雨萌</t>
  </si>
  <si>
    <t>010004</t>
  </si>
  <si>
    <t>姜娟玲</t>
  </si>
  <si>
    <t>010002</t>
  </si>
  <si>
    <t>付立明</t>
  </si>
  <si>
    <t>010003</t>
  </si>
  <si>
    <t>闫行</t>
  </si>
  <si>
    <t>010001</t>
  </si>
  <si>
    <t>范少卿</t>
  </si>
  <si>
    <t>009999</t>
  </si>
  <si>
    <t>刘素华</t>
  </si>
  <si>
    <t>009998</t>
  </si>
  <si>
    <t>韩海南</t>
  </si>
  <si>
    <t>009997</t>
  </si>
  <si>
    <t>姜博骞</t>
  </si>
  <si>
    <t>009996</t>
  </si>
  <si>
    <t>马俊会</t>
  </si>
  <si>
    <t>009995</t>
  </si>
  <si>
    <t>赵雪怡</t>
  </si>
  <si>
    <t>0000930</t>
  </si>
  <si>
    <t>谢汝良</t>
  </si>
  <si>
    <t>00008618</t>
  </si>
  <si>
    <t>谢洁华</t>
  </si>
  <si>
    <t>0000826</t>
  </si>
  <si>
    <t>张素英</t>
  </si>
  <si>
    <t>0000729</t>
  </si>
  <si>
    <t>李国明</t>
  </si>
  <si>
    <t>0000689</t>
  </si>
  <si>
    <t>查小明</t>
  </si>
  <si>
    <t>0000652</t>
  </si>
  <si>
    <t>徐晓磊</t>
  </si>
  <si>
    <t>0000590</t>
  </si>
  <si>
    <t>杨军</t>
  </si>
  <si>
    <t>0000588</t>
  </si>
  <si>
    <t>深圳华富贰号投资合伙企业（有限合伙）</t>
  </si>
  <si>
    <t>009994</t>
  </si>
  <si>
    <t>齐杰三</t>
  </si>
  <si>
    <t>009992</t>
  </si>
  <si>
    <t>车春娟</t>
  </si>
  <si>
    <t>009993</t>
  </si>
  <si>
    <t>刘瑞图</t>
  </si>
  <si>
    <t>009991</t>
  </si>
  <si>
    <t>张立泽</t>
  </si>
  <si>
    <t>009990</t>
  </si>
  <si>
    <t>夏晓东</t>
  </si>
  <si>
    <t>009989</t>
  </si>
  <si>
    <t>谭瑞芬</t>
  </si>
  <si>
    <t>009988</t>
  </si>
  <si>
    <t>任翠花</t>
  </si>
  <si>
    <t>009987</t>
  </si>
  <si>
    <t>刘玉娥</t>
  </si>
  <si>
    <t>009986</t>
  </si>
  <si>
    <t>李增先</t>
  </si>
  <si>
    <t>009985</t>
  </si>
  <si>
    <t>冯晓华</t>
  </si>
  <si>
    <t>009983</t>
  </si>
  <si>
    <t>王淑芹</t>
  </si>
  <si>
    <t>009984</t>
  </si>
  <si>
    <t>荆杰</t>
  </si>
  <si>
    <t>009982</t>
  </si>
  <si>
    <t>韩爱华</t>
  </si>
  <si>
    <t>009980</t>
  </si>
  <si>
    <t>祝贺</t>
  </si>
  <si>
    <t>009981</t>
  </si>
  <si>
    <t>徐文君</t>
  </si>
  <si>
    <t>009979</t>
  </si>
  <si>
    <t>韩光</t>
  </si>
  <si>
    <t>009977</t>
  </si>
  <si>
    <t>李新兰</t>
  </si>
  <si>
    <t>009976</t>
  </si>
  <si>
    <t>元成凤</t>
  </si>
  <si>
    <t>009975</t>
  </si>
  <si>
    <t>姜素华</t>
  </si>
  <si>
    <t>009974</t>
  </si>
  <si>
    <t>李郝琛</t>
  </si>
  <si>
    <t>009973</t>
  </si>
  <si>
    <t>李晓燕</t>
  </si>
  <si>
    <t>009972</t>
  </si>
  <si>
    <t>宫清凯</t>
  </si>
  <si>
    <t>009969</t>
  </si>
  <si>
    <t>刘毅</t>
  </si>
  <si>
    <t>009971</t>
  </si>
  <si>
    <t>胡钦宁</t>
  </si>
  <si>
    <t>009968</t>
  </si>
  <si>
    <t>薛李梅</t>
  </si>
  <si>
    <t>009966</t>
  </si>
  <si>
    <t>李江姗</t>
  </si>
  <si>
    <t>009967</t>
  </si>
  <si>
    <t>潘国超</t>
  </si>
  <si>
    <t>009964</t>
  </si>
  <si>
    <t>张玉增</t>
  </si>
  <si>
    <t>009962</t>
  </si>
  <si>
    <t>蔡彬彬</t>
  </si>
  <si>
    <t>009961</t>
  </si>
  <si>
    <t>魏谦谦</t>
  </si>
  <si>
    <t>0000490</t>
  </si>
  <si>
    <t>戴小景</t>
  </si>
  <si>
    <t>0000473</t>
  </si>
  <si>
    <t>顾菊兰</t>
  </si>
  <si>
    <t>0000451</t>
  </si>
  <si>
    <t>黄海</t>
  </si>
  <si>
    <t>0000437</t>
  </si>
  <si>
    <t>李国栋</t>
  </si>
  <si>
    <t>0000360</t>
  </si>
  <si>
    <t>王新强</t>
  </si>
  <si>
    <t>0000367</t>
  </si>
  <si>
    <t>王丽华</t>
  </si>
  <si>
    <t>0000359</t>
  </si>
  <si>
    <t>王玉芹</t>
  </si>
  <si>
    <t>0000316</t>
  </si>
  <si>
    <t>张倩</t>
  </si>
  <si>
    <t>0000131</t>
  </si>
  <si>
    <t>陈教贵</t>
  </si>
  <si>
    <t>009960</t>
  </si>
  <si>
    <t>姜皓晖</t>
  </si>
  <si>
    <t>009959</t>
  </si>
  <si>
    <t>王生琴</t>
  </si>
  <si>
    <t>009958</t>
  </si>
  <si>
    <t>李建群</t>
  </si>
  <si>
    <t>009957</t>
  </si>
  <si>
    <t>刘枫霞</t>
  </si>
  <si>
    <t>009956</t>
  </si>
  <si>
    <t>朱爱花</t>
  </si>
  <si>
    <t>009955</t>
  </si>
  <si>
    <t>陈智远</t>
  </si>
  <si>
    <t>009954</t>
  </si>
  <si>
    <t>陈连振</t>
  </si>
  <si>
    <t>009953</t>
  </si>
  <si>
    <t>史焕霞</t>
  </si>
  <si>
    <t>009952</t>
  </si>
  <si>
    <t>郭洪霞</t>
  </si>
  <si>
    <t>009950</t>
  </si>
  <si>
    <t>周延波</t>
  </si>
  <si>
    <t>009949</t>
  </si>
  <si>
    <t>张睿婷</t>
  </si>
  <si>
    <t>009948</t>
  </si>
  <si>
    <t>张言铭</t>
  </si>
  <si>
    <t>009947</t>
  </si>
  <si>
    <t>姚洪伟</t>
  </si>
  <si>
    <t>009946</t>
  </si>
  <si>
    <t>崔吉胜</t>
  </si>
  <si>
    <t>009945</t>
  </si>
  <si>
    <t>王楷然</t>
  </si>
  <si>
    <t>009941</t>
  </si>
  <si>
    <t>刘美菊</t>
  </si>
  <si>
    <t>009940</t>
  </si>
  <si>
    <t>刘秀梅</t>
  </si>
  <si>
    <t>009939</t>
  </si>
  <si>
    <t>冯昊楠</t>
  </si>
  <si>
    <t>009938</t>
  </si>
  <si>
    <t>刘盈辉</t>
  </si>
  <si>
    <t>009937</t>
  </si>
  <si>
    <t>胡爱丽</t>
  </si>
  <si>
    <t>009936</t>
  </si>
  <si>
    <t>李江珊</t>
  </si>
  <si>
    <t>009935</t>
  </si>
  <si>
    <t>徐海胜</t>
  </si>
  <si>
    <t>009934</t>
  </si>
  <si>
    <t>李兴奇</t>
  </si>
  <si>
    <t>009933</t>
  </si>
  <si>
    <t>朱春安</t>
  </si>
  <si>
    <t>009932</t>
  </si>
  <si>
    <t>徐振宁</t>
  </si>
  <si>
    <t>009931</t>
  </si>
  <si>
    <t>陈晓莹</t>
  </si>
  <si>
    <t>009930</t>
  </si>
  <si>
    <t>宋扬</t>
  </si>
  <si>
    <t>009929</t>
  </si>
  <si>
    <t>王贻臣</t>
  </si>
  <si>
    <t>009928</t>
  </si>
  <si>
    <t>张桂芬</t>
  </si>
  <si>
    <t>009927</t>
  </si>
  <si>
    <t>夏文德</t>
  </si>
  <si>
    <t>009924</t>
  </si>
  <si>
    <t>姚玉春</t>
  </si>
  <si>
    <t>009923</t>
  </si>
  <si>
    <t>范彦卿</t>
  </si>
  <si>
    <t>009922</t>
  </si>
  <si>
    <t>王延广</t>
  </si>
  <si>
    <t>009921</t>
  </si>
  <si>
    <t>祝洪梅</t>
  </si>
  <si>
    <t>009919</t>
  </si>
  <si>
    <t>邢霄杰</t>
  </si>
  <si>
    <t>009918</t>
  </si>
  <si>
    <t>姜言亮</t>
  </si>
  <si>
    <t>**007309</t>
  </si>
  <si>
    <t>青岛杭西奥电梯有限公司</t>
  </si>
  <si>
    <t>**000847</t>
  </si>
  <si>
    <t>青岛涌鑫劳务作业有限公司</t>
  </si>
  <si>
    <t>**000846</t>
  </si>
  <si>
    <t>山东菱辰能源工程有限公司</t>
  </si>
  <si>
    <t>**000844</t>
  </si>
  <si>
    <t>中兴华会计事务所（特殊普通合伙）江苏分行</t>
  </si>
  <si>
    <t>02014419</t>
  </si>
  <si>
    <t>国殿物流发展（重庆）有限公司</t>
  </si>
  <si>
    <t>02014418</t>
  </si>
  <si>
    <t>重庆鼎利恒互联网信息科技有限公司</t>
  </si>
  <si>
    <t>010704</t>
  </si>
  <si>
    <t>姜在超</t>
  </si>
  <si>
    <t>010691</t>
  </si>
  <si>
    <t>丁佳宁</t>
  </si>
  <si>
    <t>0106891</t>
  </si>
  <si>
    <t>郭宝利</t>
  </si>
  <si>
    <t>010690</t>
  </si>
  <si>
    <t>范秀卿</t>
  </si>
  <si>
    <t>010689</t>
  </si>
  <si>
    <t>张艺千</t>
  </si>
  <si>
    <t>010688</t>
  </si>
  <si>
    <t>苑希娟</t>
  </si>
  <si>
    <t>010687</t>
  </si>
  <si>
    <t>杨鲁东</t>
  </si>
  <si>
    <t>010686</t>
  </si>
  <si>
    <t>徐志杰</t>
  </si>
  <si>
    <t>010685</t>
  </si>
  <si>
    <t>吴春玲</t>
  </si>
  <si>
    <t>010684</t>
  </si>
  <si>
    <t>魏淑霞</t>
  </si>
  <si>
    <t>010683</t>
  </si>
  <si>
    <t>韦增艳</t>
  </si>
  <si>
    <t>009917</t>
  </si>
  <si>
    <t>林鹏</t>
  </si>
  <si>
    <t>009916</t>
  </si>
  <si>
    <t>郭金浩</t>
  </si>
  <si>
    <t>009915</t>
  </si>
  <si>
    <t>李素梅</t>
  </si>
  <si>
    <t>009914</t>
  </si>
  <si>
    <t>王淼</t>
  </si>
  <si>
    <t>009913</t>
  </si>
  <si>
    <t>赵国玮</t>
  </si>
  <si>
    <t>009912</t>
  </si>
  <si>
    <t>刘品</t>
  </si>
  <si>
    <t>009909</t>
  </si>
  <si>
    <t>魏叔霞</t>
  </si>
  <si>
    <t>009908</t>
  </si>
  <si>
    <t>马淑芬</t>
  </si>
  <si>
    <t>009907</t>
  </si>
  <si>
    <t>郝梦瑶</t>
  </si>
  <si>
    <t>009906</t>
  </si>
  <si>
    <t>翟瑞芬</t>
  </si>
  <si>
    <t>009905</t>
  </si>
  <si>
    <t>魏晓波</t>
  </si>
  <si>
    <t>009904</t>
  </si>
  <si>
    <t>姜亦钦</t>
  </si>
  <si>
    <t>009903</t>
  </si>
  <si>
    <t>姜新周</t>
  </si>
  <si>
    <t>009901</t>
  </si>
  <si>
    <t>王素霞</t>
  </si>
  <si>
    <t>009899</t>
  </si>
  <si>
    <t>徐海涵</t>
  </si>
  <si>
    <t>009897</t>
  </si>
  <si>
    <t>姜亦武</t>
  </si>
  <si>
    <t>009898</t>
  </si>
  <si>
    <t>翟腾宇</t>
  </si>
  <si>
    <t>009896</t>
  </si>
  <si>
    <t>高建伟</t>
  </si>
  <si>
    <t>009894</t>
  </si>
  <si>
    <t>朱清芝</t>
  </si>
  <si>
    <t>009893</t>
  </si>
  <si>
    <t>贾云峰</t>
  </si>
  <si>
    <t>009889</t>
  </si>
  <si>
    <t>李素文</t>
  </si>
  <si>
    <t>009890</t>
  </si>
  <si>
    <t>贾凯平</t>
  </si>
  <si>
    <t>009887</t>
  </si>
  <si>
    <t>陈沐阳</t>
  </si>
  <si>
    <t>009886</t>
  </si>
  <si>
    <t>张峰</t>
  </si>
  <si>
    <t>009885</t>
  </si>
  <si>
    <t>李文阶</t>
  </si>
  <si>
    <t>009884</t>
  </si>
  <si>
    <t>姜思远</t>
  </si>
  <si>
    <t>009883</t>
  </si>
  <si>
    <t>黄闻博</t>
  </si>
  <si>
    <t>009882</t>
  </si>
  <si>
    <t>徐政烨</t>
  </si>
  <si>
    <t>009881</t>
  </si>
  <si>
    <t>魏翠霞</t>
  </si>
  <si>
    <t>009879</t>
  </si>
  <si>
    <t>王爱香</t>
  </si>
  <si>
    <t>009880</t>
  </si>
  <si>
    <t>徐伟强</t>
  </si>
  <si>
    <t>009877</t>
  </si>
  <si>
    <t>于凤梅</t>
  </si>
  <si>
    <t>009878</t>
  </si>
  <si>
    <t>张以恩</t>
  </si>
  <si>
    <t>009876</t>
  </si>
  <si>
    <t>胡春俊</t>
  </si>
  <si>
    <t>010682</t>
  </si>
  <si>
    <t>孙三正</t>
  </si>
  <si>
    <t>010680</t>
  </si>
  <si>
    <t>刘祖彬</t>
  </si>
  <si>
    <t>010679</t>
  </si>
  <si>
    <t>刘梅菊</t>
  </si>
  <si>
    <t>010681</t>
  </si>
  <si>
    <t>孙嘉俪</t>
  </si>
  <si>
    <t>010678</t>
  </si>
  <si>
    <t>刘津波</t>
  </si>
  <si>
    <t>010677</t>
  </si>
  <si>
    <t>李志浩</t>
  </si>
  <si>
    <t>010676</t>
  </si>
  <si>
    <t>李尧成</t>
  </si>
  <si>
    <t>010675</t>
  </si>
  <si>
    <t>贾腾</t>
  </si>
  <si>
    <t>010674</t>
  </si>
  <si>
    <t>许晓辉</t>
  </si>
  <si>
    <t>010673</t>
  </si>
  <si>
    <t>苏畅</t>
  </si>
  <si>
    <t>010671</t>
  </si>
  <si>
    <t>刘秀兰</t>
  </si>
  <si>
    <t>010672</t>
  </si>
  <si>
    <t>王涵</t>
  </si>
  <si>
    <t>010633</t>
  </si>
  <si>
    <t>李林凯</t>
  </si>
  <si>
    <t>010669</t>
  </si>
  <si>
    <t>李童</t>
  </si>
  <si>
    <t>010629</t>
  </si>
  <si>
    <t>冯馨冬</t>
  </si>
  <si>
    <t>010630</t>
  </si>
  <si>
    <t>傅英俊</t>
  </si>
  <si>
    <t>010636</t>
  </si>
  <si>
    <t>张起帆</t>
  </si>
  <si>
    <t>010670</t>
  </si>
  <si>
    <t>石洪奎</t>
  </si>
  <si>
    <t>010627</t>
  </si>
  <si>
    <t>朱忠太</t>
  </si>
  <si>
    <t>010628</t>
  </si>
  <si>
    <t>陈岩</t>
  </si>
  <si>
    <t>009875</t>
  </si>
  <si>
    <t>王洁辉</t>
  </si>
  <si>
    <t>009873</t>
  </si>
  <si>
    <t>马晓静</t>
  </si>
  <si>
    <t>009870</t>
  </si>
  <si>
    <t>杨照华</t>
  </si>
  <si>
    <t>009872</t>
  </si>
  <si>
    <t>夏军</t>
  </si>
  <si>
    <t>009874</t>
  </si>
  <si>
    <t>刘宜林</t>
  </si>
  <si>
    <t>009869</t>
  </si>
  <si>
    <t>赵修君</t>
  </si>
  <si>
    <t>009868</t>
  </si>
  <si>
    <t>方若桐</t>
  </si>
  <si>
    <t>009865</t>
  </si>
  <si>
    <t>王心汝</t>
  </si>
  <si>
    <t>009867</t>
  </si>
  <si>
    <t>刘雪梅</t>
  </si>
  <si>
    <t>009866</t>
  </si>
  <si>
    <t>冯永瑞</t>
  </si>
  <si>
    <t>009864</t>
  </si>
  <si>
    <t>王珠江</t>
  </si>
  <si>
    <t>009860</t>
  </si>
  <si>
    <t>王建贞</t>
  </si>
  <si>
    <t>009862</t>
  </si>
  <si>
    <t>张英健</t>
  </si>
  <si>
    <t>009863</t>
  </si>
  <si>
    <t>齐宝湖</t>
  </si>
  <si>
    <t>009859</t>
  </si>
  <si>
    <t>孙浩哲</t>
  </si>
  <si>
    <t>009858</t>
  </si>
  <si>
    <t>魏培忠</t>
  </si>
  <si>
    <t>009856</t>
  </si>
  <si>
    <t>闫浩铭</t>
  </si>
  <si>
    <t>010619</t>
  </si>
  <si>
    <t>郑云贞</t>
  </si>
  <si>
    <t>010618</t>
  </si>
  <si>
    <t>郑玉霞</t>
  </si>
  <si>
    <t>010623</t>
  </si>
  <si>
    <t>朱继军</t>
  </si>
  <si>
    <t>010626</t>
  </si>
  <si>
    <t>朱志华</t>
  </si>
  <si>
    <t>010621</t>
  </si>
  <si>
    <t>周兴华</t>
  </si>
  <si>
    <t>010625</t>
  </si>
  <si>
    <t>朱同梅</t>
  </si>
  <si>
    <t>010617</t>
  </si>
  <si>
    <t>郑化贵</t>
  </si>
  <si>
    <t>010624</t>
  </si>
  <si>
    <t>朱克友</t>
  </si>
  <si>
    <t>010622</t>
  </si>
  <si>
    <t>朱爱民</t>
  </si>
  <si>
    <t>010620</t>
  </si>
  <si>
    <t>周凤英</t>
  </si>
  <si>
    <t>0002000038</t>
  </si>
  <si>
    <t>潍坊慧谷园林绿化工程有限公司</t>
  </si>
  <si>
    <t>0002000037</t>
  </si>
  <si>
    <t>0002000036</t>
  </si>
  <si>
    <t>昌邑市逸点信息技术服务部</t>
  </si>
  <si>
    <t>0002000034</t>
  </si>
  <si>
    <t>0002000033</t>
  </si>
  <si>
    <t>0002000032</t>
  </si>
  <si>
    <t>0002000031</t>
  </si>
  <si>
    <t>0002000030</t>
  </si>
  <si>
    <t>河南颂琅企业管理有限公司</t>
  </si>
  <si>
    <t>0002000029</t>
  </si>
  <si>
    <t>河南舒凝企业管理有限公司</t>
  </si>
  <si>
    <t>0002000028</t>
  </si>
  <si>
    <t>0001000002</t>
  </si>
  <si>
    <t>0001000001</t>
  </si>
  <si>
    <t>0002000027</t>
  </si>
  <si>
    <t>青州市黑虎山</t>
  </si>
  <si>
    <t>0002000026</t>
  </si>
  <si>
    <t>山东文宇律师事务所</t>
  </si>
  <si>
    <t>0002000025</t>
  </si>
  <si>
    <t>昌邑市鑫宝水利建安工程有限公司</t>
  </si>
  <si>
    <t>0002000024</t>
  </si>
  <si>
    <t>0002000023</t>
  </si>
  <si>
    <t>山东博尔惠环境科技有限公司</t>
  </si>
  <si>
    <t>0002000022</t>
  </si>
  <si>
    <t>0007000001</t>
  </si>
  <si>
    <t>潍坊银行北海路支行</t>
  </si>
  <si>
    <t>0002000021</t>
  </si>
  <si>
    <t>0002000020</t>
  </si>
  <si>
    <t>潍坊领航信息科技有限公司</t>
  </si>
  <si>
    <t>0002000019</t>
  </si>
  <si>
    <t>深圳风向标产教融科技有限公司</t>
  </si>
  <si>
    <t>0002000018</t>
  </si>
  <si>
    <t>亚龙智能装备集团股份有限公司</t>
  </si>
  <si>
    <t>0002000017</t>
  </si>
  <si>
    <t>潍坊市工业学校</t>
  </si>
  <si>
    <t>0002000016</t>
  </si>
  <si>
    <t>0002000015</t>
  </si>
  <si>
    <t>太仓市金盾消防工程有限公司淮安分公司</t>
  </si>
  <si>
    <t>0002000014</t>
  </si>
  <si>
    <t>0002000013</t>
  </si>
  <si>
    <t>苏州每人雅企业咨询有限公司</t>
  </si>
  <si>
    <t>0002000012</t>
  </si>
  <si>
    <t>0002000011</t>
  </si>
  <si>
    <t>0002000010</t>
  </si>
  <si>
    <t>0002000009</t>
  </si>
  <si>
    <t>0002000008</t>
  </si>
  <si>
    <t>0002000007</t>
  </si>
  <si>
    <t>0002000006</t>
  </si>
  <si>
    <t>0002000005</t>
  </si>
  <si>
    <t>潍坊天硕劳务服务有限公司</t>
  </si>
  <si>
    <t>0003000001</t>
  </si>
  <si>
    <t>0002000003</t>
  </si>
  <si>
    <t>0002000002</t>
  </si>
  <si>
    <t>康洁科技集团有限公司昌邑分公司</t>
  </si>
  <si>
    <t>0002000001</t>
  </si>
  <si>
    <t>KH05390</t>
  </si>
  <si>
    <t>黄家泽</t>
  </si>
  <si>
    <t>KH00516</t>
  </si>
  <si>
    <t>姜浩宇</t>
  </si>
  <si>
    <t>KH04935</t>
  </si>
  <si>
    <t>周凤云</t>
  </si>
  <si>
    <t>KH04898</t>
  </si>
  <si>
    <t>杨延生</t>
  </si>
  <si>
    <t>KH04887</t>
  </si>
  <si>
    <t>王生明</t>
  </si>
  <si>
    <t>KH04886</t>
  </si>
  <si>
    <t>陈锡云</t>
  </si>
  <si>
    <t>KH01643</t>
  </si>
  <si>
    <t>王俊杰</t>
  </si>
  <si>
    <t>KH04937</t>
  </si>
  <si>
    <t>孟爱东</t>
  </si>
  <si>
    <t>KH04888</t>
  </si>
  <si>
    <t>穆进</t>
  </si>
  <si>
    <t>KH03154</t>
  </si>
  <si>
    <t>李开兰</t>
  </si>
  <si>
    <t>KH04600</t>
  </si>
  <si>
    <t>管炳章</t>
  </si>
  <si>
    <t>KH01248</t>
  </si>
  <si>
    <t>张忠铸</t>
  </si>
  <si>
    <t>KH03965</t>
  </si>
  <si>
    <t>时晨</t>
  </si>
  <si>
    <t>KH03429</t>
  </si>
  <si>
    <t>徐向阳</t>
  </si>
  <si>
    <t>KH03428</t>
  </si>
  <si>
    <t>顾兴伟</t>
  </si>
  <si>
    <t>KH03958</t>
  </si>
  <si>
    <t>胡华玲</t>
  </si>
  <si>
    <t>KH03427</t>
  </si>
  <si>
    <t>袁娌咏</t>
  </si>
  <si>
    <t>KH05992</t>
  </si>
  <si>
    <t>杨建春</t>
  </si>
  <si>
    <t>KH03417</t>
  </si>
  <si>
    <t>汤英</t>
  </si>
  <si>
    <t>KH03414</t>
  </si>
  <si>
    <t>陈丽明</t>
  </si>
  <si>
    <t>KH00747</t>
  </si>
  <si>
    <t>李永亮</t>
  </si>
  <si>
    <t>KH03937</t>
  </si>
  <si>
    <t>徐华英</t>
  </si>
  <si>
    <t>KH03404</t>
  </si>
  <si>
    <t>肖巾华</t>
  </si>
  <si>
    <t>KH05968</t>
  </si>
  <si>
    <t>仲伟瑛</t>
  </si>
  <si>
    <t>KH00728</t>
  </si>
  <si>
    <t>李新昌</t>
  </si>
  <si>
    <t>KH03401</t>
  </si>
  <si>
    <t>曾桂军</t>
  </si>
  <si>
    <t>KH03398</t>
  </si>
  <si>
    <t>曹鲲</t>
  </si>
  <si>
    <t>KH03906</t>
  </si>
  <si>
    <t>徐晓东</t>
  </si>
  <si>
    <t>KH03389</t>
  </si>
  <si>
    <t>眭圣美</t>
  </si>
  <si>
    <t>KH00697</t>
  </si>
  <si>
    <t>李淑霞</t>
  </si>
  <si>
    <t>KH06963</t>
  </si>
  <si>
    <t>赵小莉</t>
  </si>
  <si>
    <t>KH03383</t>
  </si>
  <si>
    <t>陈志明</t>
  </si>
  <si>
    <t>KH00686</t>
  </si>
  <si>
    <t>李清军</t>
  </si>
  <si>
    <t>KH03894</t>
  </si>
  <si>
    <t>张文霞</t>
  </si>
  <si>
    <t>KH03379</t>
  </si>
  <si>
    <t>朱桂芹</t>
  </si>
  <si>
    <t>KH03377</t>
  </si>
  <si>
    <t>眭世华</t>
  </si>
  <si>
    <t>KH00677</t>
  </si>
  <si>
    <t>李乃有</t>
  </si>
  <si>
    <t>KH00676</t>
  </si>
  <si>
    <t>李娜娜</t>
  </si>
  <si>
    <t>KH03374</t>
  </si>
  <si>
    <t>徐正伟</t>
  </si>
  <si>
    <t>KH03373</t>
  </si>
  <si>
    <t>任步金</t>
  </si>
  <si>
    <t>KH03372</t>
  </si>
  <si>
    <t>朱群</t>
  </si>
  <si>
    <t>KH03886</t>
  </si>
  <si>
    <t>潘建德</t>
  </si>
  <si>
    <t>KH00671</t>
  </si>
  <si>
    <t>KH03370</t>
  </si>
  <si>
    <t>丁在芹</t>
  </si>
  <si>
    <t>KH03882</t>
  </si>
  <si>
    <t>寿桂花</t>
  </si>
  <si>
    <t>KH03368</t>
  </si>
  <si>
    <t>王跃</t>
  </si>
  <si>
    <t>KH03367</t>
  </si>
  <si>
    <t>田兆方</t>
  </si>
  <si>
    <t>KH03366</t>
  </si>
  <si>
    <t>冯绍新</t>
  </si>
  <si>
    <t>KH03365</t>
  </si>
  <si>
    <t>杜春雨</t>
  </si>
  <si>
    <t>KH03364</t>
  </si>
  <si>
    <t>魏宏</t>
  </si>
  <si>
    <t>KH03875</t>
  </si>
  <si>
    <t>陈新华</t>
  </si>
  <si>
    <t>KH03354</t>
  </si>
  <si>
    <t>宋汉粉</t>
  </si>
  <si>
    <t>KH03353</t>
  </si>
  <si>
    <t>彭晅</t>
  </si>
  <si>
    <t>KH03352</t>
  </si>
  <si>
    <t>李秀英</t>
  </si>
  <si>
    <t>KH03350</t>
  </si>
  <si>
    <t>郑家新</t>
  </si>
  <si>
    <t>KH00638</t>
  </si>
  <si>
    <t>李会强</t>
  </si>
  <si>
    <t>KH03347</t>
  </si>
  <si>
    <t>范舒茜</t>
  </si>
  <si>
    <t>KH03346</t>
  </si>
  <si>
    <t>王兴亮</t>
  </si>
  <si>
    <t>KH06922</t>
  </si>
  <si>
    <t>陈连蓉</t>
  </si>
  <si>
    <t>KH06919</t>
  </si>
  <si>
    <t>王辉</t>
  </si>
  <si>
    <t>KH03338</t>
  </si>
  <si>
    <t>唐善平</t>
  </si>
  <si>
    <t>KH05902</t>
  </si>
  <si>
    <t>蒋文君</t>
  </si>
  <si>
    <t>KH00610</t>
  </si>
  <si>
    <t>李翠芹</t>
  </si>
  <si>
    <t>KH00606</t>
  </si>
  <si>
    <t>李臣先</t>
  </si>
  <si>
    <t>KH03839</t>
  </si>
  <si>
    <t>陈宝强</t>
  </si>
  <si>
    <t>KH03329</t>
  </si>
  <si>
    <t>王娟</t>
  </si>
  <si>
    <t>KH00578</t>
  </si>
  <si>
    <t>姜子进</t>
  </si>
  <si>
    <t>KH06505</t>
  </si>
  <si>
    <t>张帆</t>
  </si>
  <si>
    <t>KH00562</t>
  </si>
  <si>
    <t>姜亚菲</t>
  </si>
  <si>
    <t>KH05872</t>
  </si>
  <si>
    <t>安妮</t>
  </si>
  <si>
    <t>KH03306</t>
  </si>
  <si>
    <t>杨弟</t>
  </si>
  <si>
    <t>KH03814</t>
  </si>
  <si>
    <t>姚义宗</t>
  </si>
  <si>
    <t>KH06881</t>
  </si>
  <si>
    <t>陶孝洁</t>
  </si>
  <si>
    <t>KH04468</t>
  </si>
  <si>
    <t>陈芳</t>
  </si>
  <si>
    <t>KH04961</t>
  </si>
  <si>
    <t>徐卫光</t>
  </si>
  <si>
    <t>KH05478</t>
  </si>
  <si>
    <t>刘伟</t>
  </si>
  <si>
    <t>KH00545</t>
  </si>
  <si>
    <t>姜淑清</t>
  </si>
  <si>
    <t>KH04461</t>
  </si>
  <si>
    <t>夏乃滨</t>
  </si>
  <si>
    <t>KH03800</t>
  </si>
  <si>
    <t>KH05858</t>
  </si>
  <si>
    <t>朱斌</t>
  </si>
  <si>
    <t>KH03798</t>
  </si>
  <si>
    <t>雷秀云</t>
  </si>
  <si>
    <t>KH05855</t>
  </si>
  <si>
    <t>邱美琴</t>
  </si>
  <si>
    <t>KH03796</t>
  </si>
  <si>
    <t>徐海妹</t>
  </si>
  <si>
    <t>KH00521</t>
  </si>
  <si>
    <t>姜继峰</t>
  </si>
  <si>
    <t>KH04452</t>
  </si>
  <si>
    <t>蒋欣盛</t>
  </si>
  <si>
    <t>KH00520</t>
  </si>
  <si>
    <t>姜慧青</t>
  </si>
  <si>
    <t>KH02410</t>
  </si>
  <si>
    <t>胡奡</t>
  </si>
  <si>
    <t>KH00511</t>
  </si>
  <si>
    <t>姜国利</t>
  </si>
  <si>
    <t>KH04446</t>
  </si>
  <si>
    <t>颜建军</t>
  </si>
  <si>
    <t>KH04445</t>
  </si>
  <si>
    <t>徐中秋</t>
  </si>
  <si>
    <t>KH03284</t>
  </si>
  <si>
    <t>李明</t>
  </si>
  <si>
    <t>KH00503</t>
  </si>
  <si>
    <t>姜彬廷</t>
  </si>
  <si>
    <t>KH04443</t>
  </si>
  <si>
    <t>曹建中</t>
  </si>
  <si>
    <t>KH05454</t>
  </si>
  <si>
    <t>钟宝丽</t>
  </si>
  <si>
    <t>KH02402</t>
  </si>
  <si>
    <t>KH03279</t>
  </si>
  <si>
    <t>KH03278</t>
  </si>
  <si>
    <t>熊新平</t>
  </si>
  <si>
    <t>KH00496</t>
  </si>
  <si>
    <t>贾素丽</t>
  </si>
  <si>
    <t>KH03273</t>
  </si>
  <si>
    <t>戴粉梅</t>
  </si>
  <si>
    <t>KH03774</t>
  </si>
  <si>
    <t>岳志杰</t>
  </si>
  <si>
    <t>KH06450</t>
  </si>
  <si>
    <t>隆亚琼</t>
  </si>
  <si>
    <t>KH03266</t>
  </si>
  <si>
    <t>刘琴</t>
  </si>
  <si>
    <t>KH00467</t>
  </si>
  <si>
    <t>黄青兰</t>
  </si>
  <si>
    <t>KH04913</t>
  </si>
  <si>
    <t>刘晟</t>
  </si>
  <si>
    <t>KH03261</t>
  </si>
  <si>
    <t>包莉莉</t>
  </si>
  <si>
    <t>KH02383</t>
  </si>
  <si>
    <t>谢宏香</t>
  </si>
  <si>
    <t>KH03260</t>
  </si>
  <si>
    <t>陈尚钻</t>
  </si>
  <si>
    <t>KH03259</t>
  </si>
  <si>
    <t>徐宝财</t>
  </si>
  <si>
    <t>KH02379</t>
  </si>
  <si>
    <t>屠荣平</t>
  </si>
  <si>
    <t>KH06434</t>
  </si>
  <si>
    <t>徐冰</t>
  </si>
  <si>
    <t>KH03254</t>
  </si>
  <si>
    <t>刘海泓</t>
  </si>
  <si>
    <t>KH05816</t>
  </si>
  <si>
    <t>王洪</t>
  </si>
  <si>
    <t>KH00439</t>
  </si>
  <si>
    <t>侯淑娟</t>
  </si>
  <si>
    <t>KH03249</t>
  </si>
  <si>
    <t>赵一霏</t>
  </si>
  <si>
    <t>KH03247</t>
  </si>
  <si>
    <t>沈婷婷</t>
  </si>
  <si>
    <t>KH05413</t>
  </si>
  <si>
    <t>薛德宏</t>
  </si>
  <si>
    <t>KH03241</t>
  </si>
  <si>
    <t>KH06811</t>
  </si>
  <si>
    <t>朱美霞</t>
  </si>
  <si>
    <t>KH03237</t>
  </si>
  <si>
    <t>伏伟</t>
  </si>
  <si>
    <t>KH03234</t>
  </si>
  <si>
    <t>蒋桂娣</t>
  </si>
  <si>
    <t>KH06408</t>
  </si>
  <si>
    <t>李桂姣</t>
  </si>
  <si>
    <t>KH06407</t>
  </si>
  <si>
    <t>王鹏</t>
  </si>
  <si>
    <t>KH03231</t>
  </si>
  <si>
    <t>张林华</t>
  </si>
  <si>
    <t>KH03229</t>
  </si>
  <si>
    <t>高明</t>
  </si>
  <si>
    <t>KH06800</t>
  </si>
  <si>
    <t>陆海潮</t>
  </si>
  <si>
    <t>KH06403</t>
  </si>
  <si>
    <t>沈东</t>
  </si>
  <si>
    <t>KH05389</t>
  </si>
  <si>
    <t>李秀兰</t>
  </si>
  <si>
    <t>KH06401</t>
  </si>
  <si>
    <t>刘孝鸿</t>
  </si>
  <si>
    <t>KH05386</t>
  </si>
  <si>
    <t>吕素芳</t>
  </si>
  <si>
    <t>KH03226</t>
  </si>
  <si>
    <t>高绪红</t>
  </si>
  <si>
    <t>KH02348</t>
  </si>
  <si>
    <t>刘刚</t>
  </si>
  <si>
    <t>KH03224</t>
  </si>
  <si>
    <t>韦玉青</t>
  </si>
  <si>
    <t>KH05384</t>
  </si>
  <si>
    <t>崔晓霞</t>
  </si>
  <si>
    <t>KH05382</t>
  </si>
  <si>
    <t>王桂红</t>
  </si>
  <si>
    <t>KH02344</t>
  </si>
  <si>
    <t>余敏萍</t>
  </si>
  <si>
    <t>KH03221</t>
  </si>
  <si>
    <t>KH05779</t>
  </si>
  <si>
    <t>陈亚丽</t>
  </si>
  <si>
    <t>KH07396</t>
  </si>
  <si>
    <t>唐晓梅</t>
  </si>
  <si>
    <t>KH04360</t>
  </si>
  <si>
    <t>褚新华</t>
  </si>
  <si>
    <t>KH05368</t>
  </si>
  <si>
    <t>朱俊官</t>
  </si>
  <si>
    <t>KH04355</t>
  </si>
  <si>
    <t>陈峰</t>
  </si>
  <si>
    <t>KH03209</t>
  </si>
  <si>
    <t>KH04346</t>
  </si>
  <si>
    <t>季海梅</t>
  </si>
  <si>
    <t>KH02325</t>
  </si>
  <si>
    <t>周欢</t>
  </si>
  <si>
    <t>KH03203</t>
  </si>
  <si>
    <t>陈杰</t>
  </si>
  <si>
    <t>KH02322</t>
  </si>
  <si>
    <t>叶金忠</t>
  </si>
  <si>
    <t>KH02321</t>
  </si>
  <si>
    <t>王佳</t>
  </si>
  <si>
    <t>KH05348</t>
  </si>
  <si>
    <t>谭越</t>
  </si>
  <si>
    <t>KH04337</t>
  </si>
  <si>
    <t>陆亚</t>
  </si>
  <si>
    <t>KH06360</t>
  </si>
  <si>
    <t>谢忠</t>
  </si>
  <si>
    <t>KH04329</t>
  </si>
  <si>
    <t>张华</t>
  </si>
  <si>
    <t>KH00333</t>
  </si>
  <si>
    <t>宫继强</t>
  </si>
  <si>
    <t>KH05337</t>
  </si>
  <si>
    <t>柏洪顺</t>
  </si>
  <si>
    <t>KH05336</t>
  </si>
  <si>
    <t>纪青青</t>
  </si>
  <si>
    <t>KH04317</t>
  </si>
  <si>
    <t>商其军</t>
  </si>
  <si>
    <t>KH03184</t>
  </si>
  <si>
    <t>孙阿娣</t>
  </si>
  <si>
    <t>KH04800</t>
  </si>
  <si>
    <t>冯春才</t>
  </si>
  <si>
    <t>KH03179</t>
  </si>
  <si>
    <t>陈青华</t>
  </si>
  <si>
    <t>KH07342</t>
  </si>
  <si>
    <t>周弢</t>
  </si>
  <si>
    <t>KH06325</t>
  </si>
  <si>
    <t>谢世凤</t>
  </si>
  <si>
    <t>KH05311</t>
  </si>
  <si>
    <t>朱仁华</t>
  </si>
  <si>
    <t>KH03174</t>
  </si>
  <si>
    <t>曹嘉理</t>
  </si>
  <si>
    <t>KH03675</t>
  </si>
  <si>
    <t>李炳媛</t>
  </si>
  <si>
    <t>KH03171</t>
  </si>
  <si>
    <t>王行生</t>
  </si>
  <si>
    <t>KH02273</t>
  </si>
  <si>
    <t>徐介纲</t>
  </si>
  <si>
    <t>KH03672</t>
  </si>
  <si>
    <t>黄兆加</t>
  </si>
  <si>
    <t>KH05304</t>
  </si>
  <si>
    <t>陈瑞祯</t>
  </si>
  <si>
    <t>KH06741</t>
  </si>
  <si>
    <t>李贺达</t>
  </si>
  <si>
    <t>KH03169</t>
  </si>
  <si>
    <t>KH03670</t>
  </si>
  <si>
    <t>王春林</t>
  </si>
  <si>
    <t>KH03168</t>
  </si>
  <si>
    <t>葛素珍</t>
  </si>
  <si>
    <t>KH03166</t>
  </si>
  <si>
    <t>徐桂芳</t>
  </si>
  <si>
    <t>KH03165</t>
  </si>
  <si>
    <t>陶国琴</t>
  </si>
  <si>
    <t>KH06737</t>
  </si>
  <si>
    <t>姜勇</t>
  </si>
  <si>
    <t>KH03663</t>
  </si>
  <si>
    <t>丁权辉</t>
  </si>
  <si>
    <t>KH03161</t>
  </si>
  <si>
    <t>徐建林</t>
  </si>
  <si>
    <t>KH05296</t>
  </si>
  <si>
    <t>丁怀兵</t>
  </si>
  <si>
    <t>KH04283</t>
  </si>
  <si>
    <t>张金许</t>
  </si>
  <si>
    <t>KH03662</t>
  </si>
  <si>
    <t>贾茹</t>
  </si>
  <si>
    <t>KH03160</t>
  </si>
  <si>
    <t>周亮</t>
  </si>
  <si>
    <t>KH03156</t>
  </si>
  <si>
    <t>朱芝香</t>
  </si>
  <si>
    <t>KH04279</t>
  </si>
  <si>
    <t>张爱民</t>
  </si>
  <si>
    <t>KH03655</t>
  </si>
  <si>
    <t>陶庆佩</t>
  </si>
  <si>
    <t>KH03654</t>
  </si>
  <si>
    <t>潘进兰</t>
  </si>
  <si>
    <t>KH03151</t>
  </si>
  <si>
    <t>彭标</t>
  </si>
  <si>
    <t>KH03651</t>
  </si>
  <si>
    <t>于芳</t>
  </si>
  <si>
    <t>KH02234</t>
  </si>
  <si>
    <t>于延浩</t>
  </si>
  <si>
    <t>KH04272</t>
  </si>
  <si>
    <t>杨旭</t>
  </si>
  <si>
    <t>KH04761</t>
  </si>
  <si>
    <t>张志林</t>
  </si>
  <si>
    <t>KH05279</t>
  </si>
  <si>
    <t>刘中祥</t>
  </si>
  <si>
    <t>KH02232</t>
  </si>
  <si>
    <t>魏汝山</t>
  </si>
  <si>
    <t>KH03647</t>
  </si>
  <si>
    <t>严山</t>
  </si>
  <si>
    <t>KH03145</t>
  </si>
  <si>
    <t>朱党林</t>
  </si>
  <si>
    <t>KH04266</t>
  </si>
  <si>
    <t>曾杰</t>
  </si>
  <si>
    <t>KH04264</t>
  </si>
  <si>
    <t>项淑敏</t>
  </si>
  <si>
    <t>KH04263</t>
  </si>
  <si>
    <t>沈学敏</t>
  </si>
  <si>
    <t>KH06284</t>
  </si>
  <si>
    <t>陶步生</t>
  </si>
  <si>
    <t>KH00246</t>
  </si>
  <si>
    <t>付慧超</t>
  </si>
  <si>
    <t>KH07294</t>
  </si>
  <si>
    <t>谈依心</t>
  </si>
  <si>
    <t>KH04254</t>
  </si>
  <si>
    <t>王明勇</t>
  </si>
  <si>
    <t>KH04253</t>
  </si>
  <si>
    <t>邱贵敏</t>
  </si>
  <si>
    <t>KH04251</t>
  </si>
  <si>
    <t>陆晓峰</t>
  </si>
  <si>
    <t>KH06705</t>
  </si>
  <si>
    <t>罗玉明</t>
  </si>
  <si>
    <t>KH03635</t>
  </si>
  <si>
    <t>王吉文成</t>
  </si>
  <si>
    <t>KH03130</t>
  </si>
  <si>
    <t>夏友梅</t>
  </si>
  <si>
    <t>KH05256</t>
  </si>
  <si>
    <t>李苏丰</t>
  </si>
  <si>
    <t>KH03630</t>
  </si>
  <si>
    <t>刘国安</t>
  </si>
  <si>
    <t>KH03128</t>
  </si>
  <si>
    <t>杨桂红</t>
  </si>
  <si>
    <t>KH07276</t>
  </si>
  <si>
    <t>包磊</t>
  </si>
  <si>
    <t>KH03627</t>
  </si>
  <si>
    <t>陈秋旺</t>
  </si>
  <si>
    <t>KH02202</t>
  </si>
  <si>
    <t>王伯天</t>
  </si>
  <si>
    <t>KH03626</t>
  </si>
  <si>
    <t>翁明霞</t>
  </si>
  <si>
    <t>KH03620</t>
  </si>
  <si>
    <t>王其海</t>
  </si>
  <si>
    <t>KH00210</t>
  </si>
  <si>
    <t>范瑞容</t>
  </si>
  <si>
    <t>KH03614</t>
  </si>
  <si>
    <t>杨吟群</t>
  </si>
  <si>
    <t>KH06683</t>
  </si>
  <si>
    <t>潘丽萍</t>
  </si>
  <si>
    <t>KH00198</t>
  </si>
  <si>
    <t>杜云萍</t>
  </si>
  <si>
    <t>KH02174</t>
  </si>
  <si>
    <t>王爱霞</t>
  </si>
  <si>
    <t>KH05237</t>
  </si>
  <si>
    <t>黄海龙</t>
  </si>
  <si>
    <t>KH06247</t>
  </si>
  <si>
    <t>杨再成</t>
  </si>
  <si>
    <t>KH03608</t>
  </si>
  <si>
    <t>杨萌</t>
  </si>
  <si>
    <t>KH03606</t>
  </si>
  <si>
    <t>张国昆</t>
  </si>
  <si>
    <t>KH03105</t>
  </si>
  <si>
    <t>刁加惠</t>
  </si>
  <si>
    <t>KH05662</t>
  </si>
  <si>
    <t>李斌</t>
  </si>
  <si>
    <t>KH06671</t>
  </si>
  <si>
    <t>张琳丽</t>
  </si>
  <si>
    <t>KH00178</t>
  </si>
  <si>
    <t>董瑞兴</t>
  </si>
  <si>
    <t>KH03597</t>
  </si>
  <si>
    <t>徐永丰</t>
  </si>
  <si>
    <t>KH04213</t>
  </si>
  <si>
    <t>KH03595</t>
  </si>
  <si>
    <t>曹春林</t>
  </si>
  <si>
    <t>KH03594</t>
  </si>
  <si>
    <t>沈月华</t>
  </si>
  <si>
    <t>KH03093</t>
  </si>
  <si>
    <t>谢桂兰</t>
  </si>
  <si>
    <t>KH03593</t>
  </si>
  <si>
    <t>陈东</t>
  </si>
  <si>
    <t>KH04209</t>
  </si>
  <si>
    <t>王甫华</t>
  </si>
  <si>
    <t>KH03592</t>
  </si>
  <si>
    <t>王芹</t>
  </si>
  <si>
    <t>KH03091</t>
  </si>
  <si>
    <t>黄长华</t>
  </si>
  <si>
    <t>KH03590</t>
  </si>
  <si>
    <t>张正专</t>
  </si>
  <si>
    <t>KH03089</t>
  </si>
  <si>
    <t>曹磊</t>
  </si>
  <si>
    <t>KH06226</t>
  </si>
  <si>
    <t>陈霆</t>
  </si>
  <si>
    <t>KH07238</t>
  </si>
  <si>
    <t>屈民</t>
  </si>
  <si>
    <t>KH03087</t>
  </si>
  <si>
    <t>顾金凤</t>
  </si>
  <si>
    <t>KH03085</t>
  </si>
  <si>
    <t>汪源溪</t>
  </si>
  <si>
    <t>KH05208</t>
  </si>
  <si>
    <t>李传霞</t>
  </si>
  <si>
    <t>KH05207</t>
  </si>
  <si>
    <t>曹志芳</t>
  </si>
  <si>
    <t>KH03583</t>
  </si>
  <si>
    <t>腾学兰</t>
  </si>
  <si>
    <t>KH02120</t>
  </si>
  <si>
    <t>杨美荣</t>
  </si>
  <si>
    <t>KH06218</t>
  </si>
  <si>
    <t>杨梅求</t>
  </si>
  <si>
    <t>KH04686</t>
  </si>
  <si>
    <t>吴紫玉</t>
  </si>
  <si>
    <t>KH06216</t>
  </si>
  <si>
    <t>庄丽</t>
  </si>
  <si>
    <t>KH05632</t>
  </si>
  <si>
    <t>朱玲玲</t>
  </si>
  <si>
    <t>KH00147</t>
  </si>
  <si>
    <t>翟秀华</t>
  </si>
  <si>
    <t>KH03076</t>
  </si>
  <si>
    <t>印星</t>
  </si>
  <si>
    <t>KH03575</t>
  </si>
  <si>
    <t>伍光云</t>
  </si>
  <si>
    <t>KH04190</t>
  </si>
  <si>
    <t>周珠毅</t>
  </si>
  <si>
    <t>KH06210</t>
  </si>
  <si>
    <t>张春梅</t>
  </si>
  <si>
    <t>KH03074</t>
  </si>
  <si>
    <t>汲红芹</t>
  </si>
  <si>
    <t>KH00142</t>
  </si>
  <si>
    <t>翟庆普</t>
  </si>
  <si>
    <t>KH03071</t>
  </si>
  <si>
    <t>李玉红</t>
  </si>
  <si>
    <t>KH06205</t>
  </si>
  <si>
    <t>王国栋</t>
  </si>
  <si>
    <t>KH02106</t>
  </si>
  <si>
    <t>温海霞</t>
  </si>
  <si>
    <t>KH03067</t>
  </si>
  <si>
    <t>王波</t>
  </si>
  <si>
    <t>KH03066</t>
  </si>
  <si>
    <t>郭健</t>
  </si>
  <si>
    <t>KH07209</t>
  </si>
  <si>
    <t>吴士毕</t>
  </si>
  <si>
    <t>KH03064</t>
  </si>
  <si>
    <t>周海霞</t>
  </si>
  <si>
    <t>KH07208</t>
  </si>
  <si>
    <t>贺碧华</t>
  </si>
  <si>
    <t>KH04172</t>
  </si>
  <si>
    <t>沙安勇</t>
  </si>
  <si>
    <t>KH03061</t>
  </si>
  <si>
    <t>翟学荣</t>
  </si>
  <si>
    <t>KH06628</t>
  </si>
  <si>
    <t>姚明波</t>
  </si>
  <si>
    <t>KH04654</t>
  </si>
  <si>
    <t>陈晶晶</t>
  </si>
  <si>
    <t>KH03555</t>
  </si>
  <si>
    <t>张洪芳</t>
  </si>
  <si>
    <t>KH02937</t>
  </si>
  <si>
    <t>刘宏官</t>
  </si>
  <si>
    <t>KH04160</t>
  </si>
  <si>
    <t>张莉莉</t>
  </si>
  <si>
    <t>KH07192</t>
  </si>
  <si>
    <t>高曙华</t>
  </si>
  <si>
    <t>KH05164</t>
  </si>
  <si>
    <t>张建华</t>
  </si>
  <si>
    <t>KH03550</t>
  </si>
  <si>
    <t>戴兴国</t>
  </si>
  <si>
    <t>KH03048</t>
  </si>
  <si>
    <t>叶青</t>
  </si>
  <si>
    <t>KH02932</t>
  </si>
  <si>
    <t>陈小明</t>
  </si>
  <si>
    <t>KH03548</t>
  </si>
  <si>
    <t>魏风丽</t>
  </si>
  <si>
    <t>KH03046</t>
  </si>
  <si>
    <t>KH06616</t>
  </si>
  <si>
    <t>张旭</t>
  </si>
  <si>
    <t>KH03545</t>
  </si>
  <si>
    <t>孔伟凤</t>
  </si>
  <si>
    <t>KH03543</t>
  </si>
  <si>
    <t>刘亚琴</t>
  </si>
  <si>
    <t>KH02040</t>
  </si>
  <si>
    <t>孙大伟</t>
  </si>
  <si>
    <t>KH04142</t>
  </si>
  <si>
    <t>邵艳青</t>
  </si>
  <si>
    <t>KH04632</t>
  </si>
  <si>
    <t>勾金玉</t>
  </si>
  <si>
    <t>KH03542</t>
  </si>
  <si>
    <t>KH03040</t>
  </si>
  <si>
    <t>陈玉春</t>
  </si>
  <si>
    <t>KH03037</t>
  </si>
  <si>
    <t>金海锋</t>
  </si>
  <si>
    <t>KH05140</t>
  </si>
  <si>
    <t>章顺莲</t>
  </si>
  <si>
    <t>KH02032</t>
  </si>
  <si>
    <t>魏永胜</t>
  </si>
  <si>
    <t>KH03535</t>
  </si>
  <si>
    <t>陈兰</t>
  </si>
  <si>
    <t>KH04126</t>
  </si>
  <si>
    <t>唐爱东</t>
  </si>
  <si>
    <t>KH03029</t>
  </si>
  <si>
    <t>吕晓红</t>
  </si>
  <si>
    <t>KH03528</t>
  </si>
  <si>
    <t>李建新</t>
  </si>
  <si>
    <t>KH04113</t>
  </si>
  <si>
    <t>孙广文</t>
  </si>
  <si>
    <t>KH02908</t>
  </si>
  <si>
    <t>崔立珍</t>
  </si>
  <si>
    <t>KH03524</t>
  </si>
  <si>
    <t>孙艳安</t>
  </si>
  <si>
    <t>KH04107</t>
  </si>
  <si>
    <t>姜方梅</t>
  </si>
  <si>
    <t>KH02906</t>
  </si>
  <si>
    <t>杨宁芳</t>
  </si>
  <si>
    <t>KH03020</t>
  </si>
  <si>
    <t>胡玉良</t>
  </si>
  <si>
    <t>KH03019</t>
  </si>
  <si>
    <t>周晓程</t>
  </si>
  <si>
    <t>KH05575</t>
  </si>
  <si>
    <t>刘兆荣</t>
  </si>
  <si>
    <t>KH07137</t>
  </si>
  <si>
    <t>高先科</t>
  </si>
  <si>
    <t>KH04591</t>
  </si>
  <si>
    <t>KH04095</t>
  </si>
  <si>
    <t>刘玉明</t>
  </si>
  <si>
    <t>KH07130</t>
  </si>
  <si>
    <t>厉庆赋</t>
  </si>
  <si>
    <t>KH03515</t>
  </si>
  <si>
    <t>王建娟</t>
  </si>
  <si>
    <t>KH03013</t>
  </si>
  <si>
    <t>徐士忠</t>
  </si>
  <si>
    <t>KH03513</t>
  </si>
  <si>
    <t>辅金华</t>
  </si>
  <si>
    <t>KH07127</t>
  </si>
  <si>
    <t>陈红</t>
  </si>
  <si>
    <t>KH07123</t>
  </si>
  <si>
    <t>王迎娣</t>
  </si>
  <si>
    <t>KH04580</t>
  </si>
  <si>
    <t>张孝海</t>
  </si>
  <si>
    <t>KH03010</t>
  </si>
  <si>
    <t>严巧霞</t>
  </si>
  <si>
    <t>KH03510</t>
  </si>
  <si>
    <t>高国建</t>
  </si>
  <si>
    <t>KH06576</t>
  </si>
  <si>
    <t>俞世芳</t>
  </si>
  <si>
    <t>KH05560</t>
  </si>
  <si>
    <t>叶岚</t>
  </si>
  <si>
    <t>KH03003</t>
  </si>
  <si>
    <t>沈正波</t>
  </si>
  <si>
    <t>KH02884</t>
  </si>
  <si>
    <t>沈素兰</t>
  </si>
  <si>
    <t>KH03000</t>
  </si>
  <si>
    <t>高善英</t>
  </si>
  <si>
    <t>KH05066</t>
  </si>
  <si>
    <t>任家红</t>
  </si>
  <si>
    <t>KH05065</t>
  </si>
  <si>
    <t>王霞</t>
  </si>
  <si>
    <t>KH04564</t>
  </si>
  <si>
    <t>齐东亮</t>
  </si>
  <si>
    <t>KH03500</t>
  </si>
  <si>
    <t>卞良</t>
  </si>
  <si>
    <t>KH02999</t>
  </si>
  <si>
    <t>袁凯</t>
  </si>
  <si>
    <t>KH02882</t>
  </si>
  <si>
    <t>朱琴</t>
  </si>
  <si>
    <t>KH03499</t>
  </si>
  <si>
    <t>杨雅雯</t>
  </si>
  <si>
    <t>KH02881</t>
  </si>
  <si>
    <t>陈在法</t>
  </si>
  <si>
    <t>KH05552</t>
  </si>
  <si>
    <t>苏蓉</t>
  </si>
  <si>
    <t>KH03495</t>
  </si>
  <si>
    <t>张红亚</t>
  </si>
  <si>
    <t>KH02994</t>
  </si>
  <si>
    <t>巴桂珠</t>
  </si>
  <si>
    <t>KH03494</t>
  </si>
  <si>
    <t>孙粉秀</t>
  </si>
  <si>
    <t>KH03493</t>
  </si>
  <si>
    <t>杭金华</t>
  </si>
  <si>
    <t>KH05547</t>
  </si>
  <si>
    <t>白杨</t>
  </si>
  <si>
    <t>KH02991</t>
  </si>
  <si>
    <t>李秀梅</t>
  </si>
  <si>
    <t>KH03490</t>
  </si>
  <si>
    <t>杨国柱</t>
  </si>
  <si>
    <t>KH02989</t>
  </si>
  <si>
    <t>孙灯明</t>
  </si>
  <si>
    <t>KH05544</t>
  </si>
  <si>
    <t>谭超</t>
  </si>
  <si>
    <t>KH02987</t>
  </si>
  <si>
    <t>陈智</t>
  </si>
  <si>
    <t>KH05540</t>
  </si>
  <si>
    <t>谭仁海</t>
  </si>
  <si>
    <t>KH03484</t>
  </si>
  <si>
    <t>邱卫华</t>
  </si>
  <si>
    <t>KH04047</t>
  </si>
  <si>
    <t>沈庄英</t>
  </si>
  <si>
    <t>KH04538</t>
  </si>
  <si>
    <t>孙海玲</t>
  </si>
  <si>
    <t>KH05536</t>
  </si>
  <si>
    <t>徐澄妮</t>
  </si>
  <si>
    <t>KH02979</t>
  </si>
  <si>
    <t>李娟</t>
  </si>
  <si>
    <t>DW00044</t>
  </si>
  <si>
    <t>江苏森威集团飞达股份有限公司</t>
  </si>
  <si>
    <t>KH02977</t>
  </si>
  <si>
    <t>季兰</t>
  </si>
  <si>
    <t>KH02861</t>
  </si>
  <si>
    <t>朱士芳</t>
  </si>
  <si>
    <t>KH01943</t>
  </si>
  <si>
    <t>赵瑜</t>
  </si>
  <si>
    <t>KH04040</t>
  </si>
  <si>
    <t>刘爱勤</t>
  </si>
  <si>
    <t>KH02975</t>
  </si>
  <si>
    <t>董俭</t>
  </si>
  <si>
    <t>KH01934</t>
  </si>
  <si>
    <t>张秋菊</t>
  </si>
  <si>
    <t>KH06057</t>
  </si>
  <si>
    <t>赵厚良</t>
  </si>
  <si>
    <t>KH03475</t>
  </si>
  <si>
    <t>李金龙</t>
  </si>
  <si>
    <t>KH02856</t>
  </si>
  <si>
    <t>翟文忠</t>
  </si>
  <si>
    <t>KH03472</t>
  </si>
  <si>
    <t>黄霞</t>
  </si>
  <si>
    <t>KH02852</t>
  </si>
  <si>
    <t>刘后兵</t>
  </si>
  <si>
    <t>KH03470</t>
  </si>
  <si>
    <t>陈旭海</t>
  </si>
  <si>
    <t>KH03469</t>
  </si>
  <si>
    <t>邵萍</t>
  </si>
  <si>
    <t>KH04515</t>
  </si>
  <si>
    <t>邵韦韦</t>
  </si>
  <si>
    <t>KH06534</t>
  </si>
  <si>
    <t>丰飞雨</t>
  </si>
  <si>
    <t>KH02966</t>
  </si>
  <si>
    <t>周庆姜</t>
  </si>
  <si>
    <t>KH03467</t>
  </si>
  <si>
    <t>姜小闳</t>
  </si>
  <si>
    <t>KH02848</t>
  </si>
  <si>
    <t>谭奎</t>
  </si>
  <si>
    <t>KH03466</t>
  </si>
  <si>
    <t>张兆才</t>
  </si>
  <si>
    <t>KH06041</t>
  </si>
  <si>
    <t>孙芳</t>
  </si>
  <si>
    <t>KH01917</t>
  </si>
  <si>
    <t>孙晓君</t>
  </si>
  <si>
    <t>KH04011</t>
  </si>
  <si>
    <t>王德明</t>
  </si>
  <si>
    <t>KH04502</t>
  </si>
  <si>
    <t>张芸</t>
  </si>
  <si>
    <t>KH03462</t>
  </si>
  <si>
    <t>周舟</t>
  </si>
  <si>
    <t>KH01911</t>
  </si>
  <si>
    <t>王金曼</t>
  </si>
  <si>
    <t>KH03461</t>
  </si>
  <si>
    <t>杨君朗</t>
  </si>
  <si>
    <t>KH04007</t>
  </si>
  <si>
    <t>江波</t>
  </si>
  <si>
    <t>KH06029</t>
  </si>
  <si>
    <t>殷梅</t>
  </si>
  <si>
    <t>KH06028</t>
  </si>
  <si>
    <t>刘秀金</t>
  </si>
  <si>
    <t>KH03458</t>
  </si>
  <si>
    <t>单艳</t>
  </si>
  <si>
    <t>KH02956</t>
  </si>
  <si>
    <t>尹建生</t>
  </si>
  <si>
    <t>KH04493</t>
  </si>
  <si>
    <t>高士斌</t>
  </si>
  <si>
    <t>KH03457</t>
  </si>
  <si>
    <t>臧超</t>
  </si>
  <si>
    <t>KH02955</t>
  </si>
  <si>
    <t>龙跃飞</t>
  </si>
  <si>
    <t>DW00019</t>
  </si>
  <si>
    <t>昌邑市伟杰纺织有限公司</t>
  </si>
  <si>
    <t>KH02836</t>
  </si>
  <si>
    <t>孙德全</t>
  </si>
  <si>
    <t>KH03995</t>
  </si>
  <si>
    <t>卢和建</t>
  </si>
  <si>
    <t>KH02835</t>
  </si>
  <si>
    <t>巫立</t>
  </si>
  <si>
    <t>KH02951</t>
  </si>
  <si>
    <t>田玉和</t>
  </si>
  <si>
    <t>KH02833</t>
  </si>
  <si>
    <t>张君</t>
  </si>
  <si>
    <t>KH04484</t>
  </si>
  <si>
    <t>周建高</t>
  </si>
  <si>
    <t>KH03989</t>
  </si>
  <si>
    <t>陈远莉</t>
  </si>
  <si>
    <t>KH06011</t>
  </si>
  <si>
    <t>刘迪琨</t>
  </si>
  <si>
    <t>KH04479</t>
  </si>
  <si>
    <t>陈平</t>
  </si>
  <si>
    <t>KH02949</t>
  </si>
  <si>
    <t>李云</t>
  </si>
  <si>
    <t>KH02832</t>
  </si>
  <si>
    <t>陆万红</t>
  </si>
  <si>
    <t>KH02831</t>
  </si>
  <si>
    <t>谢益琴</t>
  </si>
  <si>
    <t>KH02947</t>
  </si>
  <si>
    <t>杨伯献</t>
  </si>
  <si>
    <t>KH04476</t>
  </si>
  <si>
    <t>严卉</t>
  </si>
  <si>
    <t>KH03984</t>
  </si>
  <si>
    <t>薛琴</t>
  </si>
  <si>
    <t>KH02945</t>
  </si>
  <si>
    <t>丁洪云</t>
  </si>
  <si>
    <t>KH06512</t>
  </si>
  <si>
    <t>江再地</t>
  </si>
  <si>
    <t>KH03978</t>
  </si>
  <si>
    <t>崔玉仙</t>
  </si>
  <si>
    <t>KH01663</t>
  </si>
  <si>
    <t>姚玉珍</t>
  </si>
  <si>
    <t>KH05500</t>
  </si>
  <si>
    <t>周群</t>
  </si>
  <si>
    <t>KH03444</t>
  </si>
  <si>
    <t>姚仕云</t>
  </si>
  <si>
    <t>KH03443</t>
  </si>
  <si>
    <t>郁连生</t>
  </si>
  <si>
    <t>KH01620</t>
  </si>
  <si>
    <t>宋波涛</t>
  </si>
  <si>
    <t>KH01614</t>
  </si>
  <si>
    <t>朱琳</t>
  </si>
  <si>
    <t>KH02940</t>
  </si>
  <si>
    <t>荣珊珊</t>
  </si>
  <si>
    <t>KH02939</t>
  </si>
  <si>
    <t>唐书娟</t>
  </si>
  <si>
    <t>KH02820</t>
  </si>
  <si>
    <t>KH02819</t>
  </si>
  <si>
    <t>邓广銮</t>
  </si>
  <si>
    <t>KH01605</t>
  </si>
  <si>
    <t>朱振伟</t>
  </si>
  <si>
    <t>KH02817</t>
  </si>
  <si>
    <t>唐菊玉</t>
  </si>
  <si>
    <t>KH02813</t>
  </si>
  <si>
    <t>陈月扣</t>
  </si>
  <si>
    <t>KH01856</t>
  </si>
  <si>
    <t>魏汝东</t>
  </si>
  <si>
    <t>KH01561</t>
  </si>
  <si>
    <t>赵兰杰</t>
  </si>
  <si>
    <t>KH02797</t>
  </si>
  <si>
    <t>徐建军</t>
  </si>
  <si>
    <t>KH01799</t>
  </si>
  <si>
    <t>张超</t>
  </si>
  <si>
    <t>KH02786</t>
  </si>
  <si>
    <t>石学强</t>
  </si>
  <si>
    <t>KH02785</t>
  </si>
  <si>
    <t>郑步英</t>
  </si>
  <si>
    <t>KH02783</t>
  </si>
  <si>
    <t>周越洋</t>
  </si>
  <si>
    <t>KH02780</t>
  </si>
  <si>
    <t>张震宇</t>
  </si>
  <si>
    <t>KH02778</t>
  </si>
  <si>
    <t>KH02777</t>
  </si>
  <si>
    <t>杨燕</t>
  </si>
  <si>
    <t>KH02773</t>
  </si>
  <si>
    <t>徐张</t>
  </si>
  <si>
    <t>KH01780</t>
  </si>
  <si>
    <t>王明芳</t>
  </si>
  <si>
    <t>KH02771</t>
  </si>
  <si>
    <t>田勇</t>
  </si>
  <si>
    <t>KH02768</t>
  </si>
  <si>
    <t>贾志忠</t>
  </si>
  <si>
    <t>KH02766</t>
  </si>
  <si>
    <t>孙春艳</t>
  </si>
  <si>
    <t>KH01768</t>
  </si>
  <si>
    <t>王召龙</t>
  </si>
  <si>
    <t>KH02763</t>
  </si>
  <si>
    <t>周德飞</t>
  </si>
  <si>
    <t>KH02761</t>
  </si>
  <si>
    <t>苏俊维</t>
  </si>
  <si>
    <t>KH02760</t>
  </si>
  <si>
    <t>胡乐臣</t>
  </si>
  <si>
    <t>KH02759</t>
  </si>
  <si>
    <t>杨建军</t>
  </si>
  <si>
    <t>KH01757</t>
  </si>
  <si>
    <t>王本泉</t>
  </si>
  <si>
    <t>KH02754</t>
  </si>
  <si>
    <t>陈小敏</t>
  </si>
  <si>
    <t>KH02753</t>
  </si>
  <si>
    <t>张春雷</t>
  </si>
  <si>
    <t>KH02749</t>
  </si>
  <si>
    <t>钱阿平</t>
  </si>
  <si>
    <t>KH02748</t>
  </si>
  <si>
    <t>张学慧</t>
  </si>
  <si>
    <t>KH01355</t>
  </si>
  <si>
    <t>孙金元</t>
  </si>
  <si>
    <t>KH01333</t>
  </si>
  <si>
    <t>KH01707</t>
  </si>
  <si>
    <t>郑苗苗</t>
  </si>
  <si>
    <t>KH01293</t>
  </si>
  <si>
    <t>孙兰平</t>
  </si>
  <si>
    <t>KH01270</t>
  </si>
  <si>
    <t>于在霞</t>
  </si>
  <si>
    <t>KH01253</t>
  </si>
  <si>
    <t>魏英波</t>
  </si>
  <si>
    <t>KH01246</t>
  </si>
  <si>
    <t>张俊波</t>
  </si>
  <si>
    <t>KH01232</t>
  </si>
  <si>
    <t>张建吾</t>
  </si>
  <si>
    <t>KH01223</t>
  </si>
  <si>
    <t>颜萍</t>
  </si>
  <si>
    <t>KH01220</t>
  </si>
  <si>
    <t>于子越</t>
  </si>
  <si>
    <t>KH01198</t>
  </si>
  <si>
    <t>徐常涛</t>
  </si>
  <si>
    <t>KH01193</t>
  </si>
  <si>
    <t>伊胜广</t>
  </si>
  <si>
    <t>KH01165</t>
  </si>
  <si>
    <t>郑少辉</t>
  </si>
  <si>
    <t>KH01162</t>
  </si>
  <si>
    <t>宋淑红</t>
  </si>
  <si>
    <t>KH01126</t>
  </si>
  <si>
    <t>齐美建</t>
  </si>
  <si>
    <t>KH02597</t>
  </si>
  <si>
    <t>蔡选月</t>
  </si>
  <si>
    <t>KH01097</t>
  </si>
  <si>
    <t>牛凤涛</t>
  </si>
  <si>
    <t>KH02559</t>
  </si>
  <si>
    <t>施峰</t>
  </si>
  <si>
    <t>KH01066</t>
  </si>
  <si>
    <t>马占杰</t>
  </si>
  <si>
    <t>KH01047</t>
  </si>
  <si>
    <t>马向阳</t>
  </si>
  <si>
    <t>KH01032</t>
  </si>
  <si>
    <t>马明贞</t>
  </si>
  <si>
    <t>KH02539</t>
  </si>
  <si>
    <t>丁春霞</t>
  </si>
  <si>
    <t>KH01016</t>
  </si>
  <si>
    <t>马骋</t>
  </si>
  <si>
    <t>KH01009</t>
  </si>
  <si>
    <t>吕明洲</t>
  </si>
  <si>
    <t>KH00983</t>
  </si>
  <si>
    <t>鲁飞强</t>
  </si>
  <si>
    <t>KH00968</t>
  </si>
  <si>
    <t>柳允河</t>
  </si>
  <si>
    <t>KH02492</t>
  </si>
  <si>
    <t>王风芹</t>
  </si>
  <si>
    <t>KH02487</t>
  </si>
  <si>
    <t>任洪杰</t>
  </si>
  <si>
    <t>KH02459</t>
  </si>
  <si>
    <t>宋翠英</t>
  </si>
  <si>
    <t>KH00839</t>
  </si>
  <si>
    <t>刘剑飞</t>
  </si>
  <si>
    <t>KH02457</t>
  </si>
  <si>
    <t>马卫波</t>
  </si>
  <si>
    <t>KH00787</t>
  </si>
  <si>
    <t>刘爱民</t>
  </si>
  <si>
    <t>KH01691</t>
  </si>
  <si>
    <t>张达贵</t>
  </si>
  <si>
    <t>KH02936</t>
  </si>
  <si>
    <t>郭焱</t>
  </si>
  <si>
    <t>KH04472</t>
  </si>
  <si>
    <t>朱国强</t>
  </si>
  <si>
    <t>KH06504</t>
  </si>
  <si>
    <t>李岸祖</t>
  </si>
  <si>
    <t>KH02935</t>
  </si>
  <si>
    <t>明昌华</t>
  </si>
  <si>
    <t>KH05494</t>
  </si>
  <si>
    <t>吴春</t>
  </si>
  <si>
    <t>KH04471</t>
  </si>
  <si>
    <t>邵桂军</t>
  </si>
  <si>
    <t>KH06503</t>
  </si>
  <si>
    <t>周琴</t>
  </si>
  <si>
    <t>KH02934</t>
  </si>
  <si>
    <t>吴荷英</t>
  </si>
  <si>
    <t>KH05493</t>
  </si>
  <si>
    <t>鲍振娟</t>
  </si>
  <si>
    <t>KH04470</t>
  </si>
  <si>
    <t>王大林</t>
  </si>
  <si>
    <t>KH06502</t>
  </si>
  <si>
    <t>周秀容</t>
  </si>
  <si>
    <t>KH02933</t>
  </si>
  <si>
    <t>陆庆连</t>
  </si>
  <si>
    <t>KH05492</t>
  </si>
  <si>
    <t>高海燕</t>
  </si>
  <si>
    <t>KH04469</t>
  </si>
  <si>
    <t>李婷</t>
  </si>
  <si>
    <t>KH04972</t>
  </si>
  <si>
    <t>刘霞</t>
  </si>
  <si>
    <t>KH06501</t>
  </si>
  <si>
    <t>赵红梅</t>
  </si>
  <si>
    <t>KH05491</t>
  </si>
  <si>
    <t>章顺梅</t>
  </si>
  <si>
    <t>KH04971</t>
  </si>
  <si>
    <t>田辅月</t>
  </si>
  <si>
    <t>KH06500</t>
  </si>
  <si>
    <t>潘旭章</t>
  </si>
  <si>
    <t>KH02931</t>
  </si>
  <si>
    <t>程惠芳</t>
  </si>
  <si>
    <t>KH05490</t>
  </si>
  <si>
    <t>眭世明</t>
  </si>
  <si>
    <t>KH04467</t>
  </si>
  <si>
    <t>周友锦</t>
  </si>
  <si>
    <t>KH04970</t>
  </si>
  <si>
    <t>李婉莹</t>
  </si>
  <si>
    <t>KH06499</t>
  </si>
  <si>
    <t>傅丽丽</t>
  </si>
  <si>
    <t>KH05489</t>
  </si>
  <si>
    <t>郑智权</t>
  </si>
  <si>
    <t>KH04466</t>
  </si>
  <si>
    <t>方晓明</t>
  </si>
  <si>
    <t>KH04969</t>
  </si>
  <si>
    <t>汪宗亮</t>
  </si>
  <si>
    <t>KH06498</t>
  </si>
  <si>
    <t>綦惠玲</t>
  </si>
  <si>
    <t>KH05488</t>
  </si>
  <si>
    <t>刘桂英</t>
  </si>
  <si>
    <t>KH04465</t>
  </si>
  <si>
    <t>杨素英</t>
  </si>
  <si>
    <t>KH04968</t>
  </si>
  <si>
    <t>张兵</t>
  </si>
  <si>
    <t>KH06497</t>
  </si>
  <si>
    <t>陈海燕</t>
  </si>
  <si>
    <t>KH02928</t>
  </si>
  <si>
    <t>徐华</t>
  </si>
  <si>
    <t>KH04464</t>
  </si>
  <si>
    <t>王进</t>
  </si>
  <si>
    <t>KH04967</t>
  </si>
  <si>
    <t>郭其华</t>
  </si>
  <si>
    <t>KH06496</t>
  </si>
  <si>
    <t>李立梅</t>
  </si>
  <si>
    <t>KH04463</t>
  </si>
  <si>
    <t>沈东林</t>
  </si>
  <si>
    <t>KH04966</t>
  </si>
  <si>
    <t>张燕侠</t>
  </si>
  <si>
    <t>KH06495</t>
  </si>
  <si>
    <t>李志远</t>
  </si>
  <si>
    <t>KH04462</t>
  </si>
  <si>
    <t>沈道伟</t>
  </si>
  <si>
    <t>KH04965</t>
  </si>
  <si>
    <t>王坤</t>
  </si>
  <si>
    <t>KH06494</t>
  </si>
  <si>
    <t>金益芬</t>
  </si>
  <si>
    <t>KH04964</t>
  </si>
  <si>
    <t>何燕萍</t>
  </si>
  <si>
    <t>KH06493</t>
  </si>
  <si>
    <t>郑杏娟</t>
  </si>
  <si>
    <t>KH04460</t>
  </si>
  <si>
    <t>蒋兆平</t>
  </si>
  <si>
    <t>KH04963</t>
  </si>
  <si>
    <t>张士栓</t>
  </si>
  <si>
    <t>KH06492</t>
  </si>
  <si>
    <t>陈洁</t>
  </si>
  <si>
    <t>KH01646</t>
  </si>
  <si>
    <t>王伟</t>
  </si>
  <si>
    <t>KH04459</t>
  </si>
  <si>
    <t>张瑜</t>
  </si>
  <si>
    <t>KH04962</t>
  </si>
  <si>
    <t>郑有根</t>
  </si>
  <si>
    <t>KH06491</t>
  </si>
  <si>
    <t>钟雷华</t>
  </si>
  <si>
    <t>KH04458</t>
  </si>
  <si>
    <t>贺晓芬</t>
  </si>
  <si>
    <t>KH06490</t>
  </si>
  <si>
    <t>杨柯捷</t>
  </si>
  <si>
    <t>KH04457</t>
  </si>
  <si>
    <t>王晓鸳</t>
  </si>
  <si>
    <t>KH04960</t>
  </si>
  <si>
    <t>王雅如</t>
  </si>
  <si>
    <t>KH06489</t>
  </si>
  <si>
    <t>褚妹芳</t>
  </si>
  <si>
    <t>KH02920</t>
  </si>
  <si>
    <t>KH04456</t>
  </si>
  <si>
    <t>朱亚明</t>
  </si>
  <si>
    <t>KH04959</t>
  </si>
  <si>
    <t>葛倩倩</t>
  </si>
  <si>
    <t>KH06488</t>
  </si>
  <si>
    <t>朱晓倩</t>
  </si>
  <si>
    <t>KH04455</t>
  </si>
  <si>
    <t>朱青霞</t>
  </si>
  <si>
    <t>KH04958</t>
  </si>
  <si>
    <t>张驰</t>
  </si>
  <si>
    <t>KH06487</t>
  </si>
  <si>
    <t>叶秀云</t>
  </si>
  <si>
    <t>KH04957</t>
  </si>
  <si>
    <t>蔡筛全</t>
  </si>
  <si>
    <t>KH04454</t>
  </si>
  <si>
    <t>刘汉春</t>
  </si>
  <si>
    <t>KH06486</t>
  </si>
  <si>
    <t>申春生</t>
  </si>
  <si>
    <t>KH04453</t>
  </si>
  <si>
    <t>陆兰芳</t>
  </si>
  <si>
    <t>KH04956</t>
  </si>
  <si>
    <t>陈秀良</t>
  </si>
  <si>
    <t>KH06485</t>
  </si>
  <si>
    <t>陆琴</t>
  </si>
  <si>
    <t>KH04955</t>
  </si>
  <si>
    <t>解厚明</t>
  </si>
  <si>
    <t>KH06484</t>
  </si>
  <si>
    <t>陈金湘</t>
  </si>
  <si>
    <t>KH04451</t>
  </si>
  <si>
    <t>陈志伟</t>
  </si>
  <si>
    <t>KH04954</t>
  </si>
  <si>
    <t>倪勇</t>
  </si>
  <si>
    <t>KH06483</t>
  </si>
  <si>
    <t>李维勇</t>
  </si>
  <si>
    <t>KH04450</t>
  </si>
  <si>
    <t>沈晨阳</t>
  </si>
  <si>
    <t>KH04953</t>
  </si>
  <si>
    <t>陈明明</t>
  </si>
  <si>
    <t>KH06482</t>
  </si>
  <si>
    <t>周铁梅</t>
  </si>
  <si>
    <t>KH04449</t>
  </si>
  <si>
    <t>蒋小林</t>
  </si>
  <si>
    <t>KH04952</t>
  </si>
  <si>
    <t>李秀萍</t>
  </si>
  <si>
    <t>KH06481</t>
  </si>
  <si>
    <t>裴义婷</t>
  </si>
  <si>
    <t>KH04448</t>
  </si>
  <si>
    <t>何雪华</t>
  </si>
  <si>
    <t>KH04951</t>
  </si>
  <si>
    <t>包树兴</t>
  </si>
  <si>
    <t>KH06480</t>
  </si>
  <si>
    <t>陈贵网</t>
  </si>
  <si>
    <t>KH04447</t>
  </si>
  <si>
    <t>叶小玉</t>
  </si>
  <si>
    <t>KH04950</t>
  </si>
  <si>
    <t>陈贵祖</t>
  </si>
  <si>
    <t>KH06479</t>
  </si>
  <si>
    <t>李海兰</t>
  </si>
  <si>
    <t>KH04949</t>
  </si>
  <si>
    <t>吉万成</t>
  </si>
  <si>
    <t>KH06478</t>
  </si>
  <si>
    <t>KH04948</t>
  </si>
  <si>
    <t>彭从霞</t>
  </si>
  <si>
    <t>KH06477</t>
  </si>
  <si>
    <t>刘士凡</t>
  </si>
  <si>
    <t>KH04444</t>
  </si>
  <si>
    <t>严林凤</t>
  </si>
  <si>
    <t>KH04947</t>
  </si>
  <si>
    <t>张党英</t>
  </si>
  <si>
    <t>KH06476</t>
  </si>
  <si>
    <t>徐毓艳</t>
  </si>
  <si>
    <t>KH05466</t>
  </si>
  <si>
    <t>刘晓燕</t>
  </si>
  <si>
    <t>KH04946</t>
  </si>
  <si>
    <t>高素珍</t>
  </si>
  <si>
    <t>KH06475</t>
  </si>
  <si>
    <t>王利平</t>
  </si>
  <si>
    <t>KH04442</t>
  </si>
  <si>
    <t>张航</t>
  </si>
  <si>
    <t>KH04945</t>
  </si>
  <si>
    <t>缪巧云</t>
  </si>
  <si>
    <t>KH06474</t>
  </si>
  <si>
    <t>朱保林</t>
  </si>
  <si>
    <t>KH04441</t>
  </si>
  <si>
    <t>赵春艳</t>
  </si>
  <si>
    <t>KH04944</t>
  </si>
  <si>
    <t>唐月玲</t>
  </si>
  <si>
    <t>KH06473</t>
  </si>
  <si>
    <t>徐正喜</t>
  </si>
  <si>
    <t>KH04440</t>
  </si>
  <si>
    <t>高星</t>
  </si>
  <si>
    <t>KH04943</t>
  </si>
  <si>
    <t>张生慧</t>
  </si>
  <si>
    <t>KH06472</t>
  </si>
  <si>
    <t>吉利</t>
  </si>
  <si>
    <t>KH04439</t>
  </si>
  <si>
    <t>包金芳</t>
  </si>
  <si>
    <t>KH06471</t>
  </si>
  <si>
    <t>黄雪莲</t>
  </si>
  <si>
    <t>KH04942</t>
  </si>
  <si>
    <t>王萍</t>
  </si>
  <si>
    <t>KH04438</t>
  </si>
  <si>
    <t>万里杰</t>
  </si>
  <si>
    <t>KH04941</t>
  </si>
  <si>
    <t>朱爱玲</t>
  </si>
  <si>
    <t>KH06470</t>
  </si>
  <si>
    <t>华庆富</t>
  </si>
  <si>
    <t>KH04437</t>
  </si>
  <si>
    <t>周加栋</t>
  </si>
  <si>
    <t>KH04940</t>
  </si>
  <si>
    <t>杨可欣</t>
  </si>
  <si>
    <t>KH06469</t>
  </si>
  <si>
    <t>李司先</t>
  </si>
  <si>
    <t>KH04436</t>
  </si>
  <si>
    <t>田秀锦</t>
  </si>
  <si>
    <t>KH04939</t>
  </si>
  <si>
    <t>刘春霞</t>
  </si>
  <si>
    <t>KH06468</t>
  </si>
  <si>
    <t>薛文健</t>
  </si>
  <si>
    <t>KH04435</t>
  </si>
  <si>
    <t>陆中华</t>
  </si>
  <si>
    <t>KH04938</t>
  </si>
  <si>
    <t>周华</t>
  </si>
  <si>
    <t>KH06467</t>
  </si>
  <si>
    <t>王兰华</t>
  </si>
  <si>
    <t>KH04434</t>
  </si>
  <si>
    <t>季海连</t>
  </si>
  <si>
    <t>KH06466</t>
  </si>
  <si>
    <t>金厚龙</t>
  </si>
  <si>
    <t>KH05456</t>
  </si>
  <si>
    <t>唐珊</t>
  </si>
  <si>
    <t>KH04433</t>
  </si>
  <si>
    <t>仇鹏</t>
  </si>
  <si>
    <t>KH04936</t>
  </si>
  <si>
    <t>杨小霞</t>
  </si>
  <si>
    <t>KH06465</t>
  </si>
  <si>
    <t>KH04432</t>
  </si>
  <si>
    <t>王晓玲</t>
  </si>
  <si>
    <t>KH06464</t>
  </si>
  <si>
    <t>齐正云</t>
  </si>
  <si>
    <t>KH04934</t>
  </si>
  <si>
    <t>孔智群</t>
  </si>
  <si>
    <t>KH04431</t>
  </si>
  <si>
    <t>谢娇</t>
  </si>
  <si>
    <t>KH04933</t>
  </si>
  <si>
    <t>朱婷</t>
  </si>
  <si>
    <t>KH06463</t>
  </si>
  <si>
    <t>陈向凝</t>
  </si>
  <si>
    <t>KH04430</t>
  </si>
  <si>
    <t>范亚红</t>
  </si>
  <si>
    <t>KH04932</t>
  </si>
  <si>
    <t>吴秀芬</t>
  </si>
  <si>
    <t>KH06462</t>
  </si>
  <si>
    <t>庄卫东</t>
  </si>
  <si>
    <t>KH04429</t>
  </si>
  <si>
    <t>钱惠良</t>
  </si>
  <si>
    <t>KH04931</t>
  </si>
  <si>
    <t>仲汉连</t>
  </si>
  <si>
    <t>KH06461</t>
  </si>
  <si>
    <t>吴金英</t>
  </si>
  <si>
    <t>KH04428</t>
  </si>
  <si>
    <t>沈锦华</t>
  </si>
  <si>
    <t>KH04930</t>
  </si>
  <si>
    <t>朱加刚</t>
  </si>
  <si>
    <t>KH06460</t>
  </si>
  <si>
    <t>俞敏娟</t>
  </si>
  <si>
    <t>KH04427</t>
  </si>
  <si>
    <t>刘金剑</t>
  </si>
  <si>
    <t>KH04929</t>
  </si>
  <si>
    <t>唐兆芳</t>
  </si>
  <si>
    <t>KH06459</t>
  </si>
  <si>
    <t>张真</t>
  </si>
  <si>
    <t>KH02385</t>
  </si>
  <si>
    <t>张静</t>
  </si>
  <si>
    <t>KH04426</t>
  </si>
  <si>
    <t>黎坤兰</t>
  </si>
  <si>
    <t>KH04928</t>
  </si>
  <si>
    <t>王兰香</t>
  </si>
  <si>
    <t>KH06458</t>
  </si>
  <si>
    <t>何益秀</t>
  </si>
  <si>
    <t>KH04425</t>
  </si>
  <si>
    <t>石建平</t>
  </si>
  <si>
    <t>KH04927</t>
  </si>
  <si>
    <t>韩浩灵</t>
  </si>
  <si>
    <t>KH06457</t>
  </si>
  <si>
    <t>俞福荣</t>
  </si>
  <si>
    <t>KH04424</t>
  </si>
  <si>
    <t>谭兆军</t>
  </si>
  <si>
    <t>KH04926</t>
  </si>
  <si>
    <t>高英</t>
  </si>
  <si>
    <t>KH06456</t>
  </si>
  <si>
    <t>纪闻</t>
  </si>
  <si>
    <t>KH04925</t>
  </si>
  <si>
    <t>杨永芳</t>
  </si>
  <si>
    <t>KH04423</t>
  </si>
  <si>
    <t>何秀东</t>
  </si>
  <si>
    <t>KH06455</t>
  </si>
  <si>
    <t>殷国忠</t>
  </si>
  <si>
    <t>KH04422</t>
  </si>
  <si>
    <t>仇仕和</t>
  </si>
  <si>
    <t>KH04924</t>
  </si>
  <si>
    <t>马汝军</t>
  </si>
  <si>
    <t>KH06454</t>
  </si>
  <si>
    <t>宋薇</t>
  </si>
  <si>
    <t>KH04421</t>
  </si>
  <si>
    <t>毛君婷</t>
  </si>
  <si>
    <t>KH04923</t>
  </si>
  <si>
    <t>陈銮</t>
  </si>
  <si>
    <t>KH06453</t>
  </si>
  <si>
    <t>朱晓燕</t>
  </si>
  <si>
    <t>KH04420</t>
  </si>
  <si>
    <t>王文惠</t>
  </si>
  <si>
    <t>KH04922</t>
  </si>
  <si>
    <t>吴广亚</t>
  </si>
  <si>
    <t>KH06452</t>
  </si>
  <si>
    <t>贾婧知</t>
  </si>
  <si>
    <t>KH04419</t>
  </si>
  <si>
    <t>赵攀</t>
  </si>
  <si>
    <t>KH04921</t>
  </si>
  <si>
    <t>丁粉红</t>
  </si>
  <si>
    <t>KH06451</t>
  </si>
  <si>
    <t>张志芍</t>
  </si>
  <si>
    <t>KH04418</t>
  </si>
  <si>
    <t>戴龙新</t>
  </si>
  <si>
    <t>KH04920</t>
  </si>
  <si>
    <t>董扣华</t>
  </si>
  <si>
    <t>KH04417</t>
  </si>
  <si>
    <t>鲁奕含</t>
  </si>
  <si>
    <t>KH04919</t>
  </si>
  <si>
    <t>孙崇桂</t>
  </si>
  <si>
    <t>KH06449</t>
  </si>
  <si>
    <t>李丽苹</t>
  </si>
  <si>
    <t>KH04416</t>
  </si>
  <si>
    <t>薛花</t>
  </si>
  <si>
    <t>KH04918</t>
  </si>
  <si>
    <t>赵丹花</t>
  </si>
  <si>
    <t>KH06448</t>
  </si>
  <si>
    <t>盛琳娜</t>
  </si>
  <si>
    <t>KH04415</t>
  </si>
  <si>
    <t>黄晓锋</t>
  </si>
  <si>
    <t>KH04917</t>
  </si>
  <si>
    <t>徐娟</t>
  </si>
  <si>
    <t>KH06447</t>
  </si>
  <si>
    <t>马建英</t>
  </si>
  <si>
    <t>KH04414</t>
  </si>
  <si>
    <t>叶国强</t>
  </si>
  <si>
    <t>KH04916</t>
  </si>
  <si>
    <t>陈李</t>
  </si>
  <si>
    <t>KH06446</t>
  </si>
  <si>
    <t>卞向荣</t>
  </si>
  <si>
    <t>KH04413</t>
  </si>
  <si>
    <t>陈林</t>
  </si>
  <si>
    <t>KH04915</t>
  </si>
  <si>
    <t>罗玉洋</t>
  </si>
  <si>
    <t>KH06445</t>
  </si>
  <si>
    <t>商新月</t>
  </si>
  <si>
    <t>KH05434</t>
  </si>
  <si>
    <t>刘华</t>
  </si>
  <si>
    <t>KH04412</t>
  </si>
  <si>
    <t>吴春桥</t>
  </si>
  <si>
    <t>KH04914</t>
  </si>
  <si>
    <t>KH06444</t>
  </si>
  <si>
    <t>袁美英</t>
  </si>
  <si>
    <t>KH04411</t>
  </si>
  <si>
    <t>李志燕</t>
  </si>
  <si>
    <t>KH06443</t>
  </si>
  <si>
    <t>何文秀</t>
  </si>
  <si>
    <t>KH02874</t>
  </si>
  <si>
    <t>KH04410</t>
  </si>
  <si>
    <t>孙燕</t>
  </si>
  <si>
    <t>KH04912</t>
  </si>
  <si>
    <t>兰新华</t>
  </si>
  <si>
    <t>KH06442</t>
  </si>
  <si>
    <t>殷翔宇</t>
  </si>
  <si>
    <t>KH04409</t>
  </si>
  <si>
    <t>蔡柳柳</t>
  </si>
  <si>
    <t>KH04911</t>
  </si>
  <si>
    <t>孙涛</t>
  </si>
  <si>
    <t>KH06441</t>
  </si>
  <si>
    <t>汪明英</t>
  </si>
  <si>
    <t>KH04408</t>
  </si>
  <si>
    <t>李义华</t>
  </si>
  <si>
    <t>KH04910</t>
  </si>
  <si>
    <t>梁尚付</t>
  </si>
  <si>
    <t>KH06440</t>
  </si>
  <si>
    <t>骆晓凤</t>
  </si>
  <si>
    <t>KH04407</t>
  </si>
  <si>
    <t>高榴娟</t>
  </si>
  <si>
    <t>KH04909</t>
  </si>
  <si>
    <t>王苏明</t>
  </si>
  <si>
    <t>KH06439</t>
  </si>
  <si>
    <t>潘可可</t>
  </si>
  <si>
    <t>KH04406</t>
  </si>
  <si>
    <t>黄国华</t>
  </si>
  <si>
    <t>KH06438</t>
  </si>
  <si>
    <t>茅前程</t>
  </si>
  <si>
    <t>KH04908</t>
  </si>
  <si>
    <t>沈鹏英</t>
  </si>
  <si>
    <t>KH04405</t>
  </si>
  <si>
    <t>吴荣华</t>
  </si>
  <si>
    <t>KH04907</t>
  </si>
  <si>
    <t>李艳霞</t>
  </si>
  <si>
    <t>KH06437</t>
  </si>
  <si>
    <t>徐瑞寅</t>
  </si>
  <si>
    <t>KH02868</t>
  </si>
  <si>
    <t>KH04404</t>
  </si>
  <si>
    <t>赵素琴</t>
  </si>
  <si>
    <t>KH04906</t>
  </si>
  <si>
    <t>吴晓</t>
  </si>
  <si>
    <t>KH06436</t>
  </si>
  <si>
    <t>陈淑兰</t>
  </si>
  <si>
    <t>KH04403</t>
  </si>
  <si>
    <t>杨静</t>
  </si>
  <si>
    <t>KH04905</t>
  </si>
  <si>
    <t>钱红萍</t>
  </si>
  <si>
    <t>KH06435</t>
  </si>
  <si>
    <t>冯亚琼</t>
  </si>
  <si>
    <t>KH02866</t>
  </si>
  <si>
    <t>陈敏</t>
  </si>
  <si>
    <t>KH04402</t>
  </si>
  <si>
    <t>陈健</t>
  </si>
  <si>
    <t>KH04904</t>
  </si>
  <si>
    <t>王丽云</t>
  </si>
  <si>
    <t>KH04401</t>
  </si>
  <si>
    <t>罗旭</t>
  </si>
  <si>
    <t>KH04903</t>
  </si>
  <si>
    <t>林旺东</t>
  </si>
  <si>
    <t>KH06433</t>
  </si>
  <si>
    <t>韩超</t>
  </si>
  <si>
    <t>KH04400</t>
  </si>
  <si>
    <t>江兵</t>
  </si>
  <si>
    <t>KH04902</t>
  </si>
  <si>
    <t>刘小华</t>
  </si>
  <si>
    <t>KH06432</t>
  </si>
  <si>
    <t>陈晓君</t>
  </si>
  <si>
    <t>KH04399</t>
  </si>
  <si>
    <t>臧德招</t>
  </si>
  <si>
    <t>KH06431</t>
  </si>
  <si>
    <t>钱荣斌</t>
  </si>
  <si>
    <t>KH04901</t>
  </si>
  <si>
    <t>周旭卫</t>
  </si>
  <si>
    <t>KH04398</t>
  </si>
  <si>
    <t>周亚萍</t>
  </si>
  <si>
    <t>KH04900</t>
  </si>
  <si>
    <t>薛桂生</t>
  </si>
  <si>
    <t>KH06430</t>
  </si>
  <si>
    <t>徐本兰</t>
  </si>
  <si>
    <t>KH04397</t>
  </si>
  <si>
    <t>李艳萍</t>
  </si>
  <si>
    <t>KH04899</t>
  </si>
  <si>
    <t>殷亚伯</t>
  </si>
  <si>
    <t>KH06429</t>
  </si>
  <si>
    <t>杨桂荣</t>
  </si>
  <si>
    <t>KH04396</t>
  </si>
  <si>
    <t>陈卉</t>
  </si>
  <si>
    <t>KH04897</t>
  </si>
  <si>
    <t>丁加桂</t>
  </si>
  <si>
    <t>KH06428</t>
  </si>
  <si>
    <t>余蕴芳</t>
  </si>
  <si>
    <t>KH04395</t>
  </si>
  <si>
    <t>吕晓萍</t>
  </si>
  <si>
    <t>KH06427</t>
  </si>
  <si>
    <t>黄亦彪</t>
  </si>
  <si>
    <t>KH04896</t>
  </si>
  <si>
    <t>崔业同</t>
  </si>
  <si>
    <t>KH02858</t>
  </si>
  <si>
    <t>潘丽</t>
  </si>
  <si>
    <t>KH04394</t>
  </si>
  <si>
    <t>陈夕坤</t>
  </si>
  <si>
    <t>KH04895</t>
  </si>
  <si>
    <t>何孝俊</t>
  </si>
  <si>
    <t>KH06426</t>
  </si>
  <si>
    <t>梁伟杰</t>
  </si>
  <si>
    <t>KH04393</t>
  </si>
  <si>
    <t>吴晓丹</t>
  </si>
  <si>
    <t>KH06425</t>
  </si>
  <si>
    <t>周翠</t>
  </si>
  <si>
    <t>KH04894</t>
  </si>
  <si>
    <t>马晓兰</t>
  </si>
  <si>
    <t>KH04893</t>
  </si>
  <si>
    <t>鲍桂官</t>
  </si>
  <si>
    <t>KH04392</t>
  </si>
  <si>
    <t>张勤</t>
  </si>
  <si>
    <t>KH06424</t>
  </si>
  <si>
    <t>滕学萍</t>
  </si>
  <si>
    <t>KH04391</t>
  </si>
  <si>
    <t>蔡甦</t>
  </si>
  <si>
    <t>KH04892</t>
  </si>
  <si>
    <t>崔业华</t>
  </si>
  <si>
    <t>KH06423</t>
  </si>
  <si>
    <t>吴海宁</t>
  </si>
  <si>
    <t>KH04390</t>
  </si>
  <si>
    <t>蒋智勇</t>
  </si>
  <si>
    <t>KH04891</t>
  </si>
  <si>
    <t>丁珍云</t>
  </si>
  <si>
    <t>KH06422</t>
  </si>
  <si>
    <t>李向军</t>
  </si>
  <si>
    <t>KH05411</t>
  </si>
  <si>
    <t>杨洋</t>
  </si>
  <si>
    <t>KH04389</t>
  </si>
  <si>
    <t>范琳</t>
  </si>
  <si>
    <t>KH04890</t>
  </si>
  <si>
    <t>贾吉宏</t>
  </si>
  <si>
    <t>KH06421</t>
  </si>
  <si>
    <t>刘消寒</t>
  </si>
  <si>
    <t>KH04388</t>
  </si>
  <si>
    <t>李晓俊</t>
  </si>
  <si>
    <t>KH04889</t>
  </si>
  <si>
    <t>周德本</t>
  </si>
  <si>
    <t>KH06420</t>
  </si>
  <si>
    <t>杜东</t>
  </si>
  <si>
    <t>KH04387</t>
  </si>
  <si>
    <t>朱立云</t>
  </si>
  <si>
    <t>KH06419</t>
  </si>
  <si>
    <t>王志梅</t>
  </si>
  <si>
    <t>KH04386</t>
  </si>
  <si>
    <t>曹建国</t>
  </si>
  <si>
    <t>KH04885</t>
  </si>
  <si>
    <t>王桂生</t>
  </si>
  <si>
    <t>KH06418</t>
  </si>
  <si>
    <t>高建青</t>
  </si>
  <si>
    <t>KH04385</t>
  </si>
  <si>
    <t>唐旭敏</t>
  </si>
  <si>
    <t>KH04884</t>
  </si>
  <si>
    <t>薛松才</t>
  </si>
  <si>
    <t>KH06417</t>
  </si>
  <si>
    <t>盖锡民</t>
  </si>
  <si>
    <t>KH04384</t>
  </si>
  <si>
    <t>沈春丽</t>
  </si>
  <si>
    <t>KH04883</t>
  </si>
  <si>
    <t>王金娟</t>
  </si>
  <si>
    <t>KH06416</t>
  </si>
  <si>
    <t>韦珍</t>
  </si>
  <si>
    <t>KH04383</t>
  </si>
  <si>
    <t>张惠芬</t>
  </si>
  <si>
    <t>KH04882</t>
  </si>
  <si>
    <t>周悦霞</t>
  </si>
  <si>
    <t>KH06415</t>
  </si>
  <si>
    <t>陈金龙</t>
  </si>
  <si>
    <t>KH04382</t>
  </si>
  <si>
    <t>唐蓝萍</t>
  </si>
  <si>
    <t>KH06414</t>
  </si>
  <si>
    <t>李茜</t>
  </si>
  <si>
    <t>KH04881</t>
  </si>
  <si>
    <t>陈春</t>
  </si>
  <si>
    <t>KH04381</t>
  </si>
  <si>
    <t>张志华</t>
  </si>
  <si>
    <t>KH04880</t>
  </si>
  <si>
    <t>杨春兰</t>
  </si>
  <si>
    <t>KH06413</t>
  </si>
  <si>
    <t>李建</t>
  </si>
  <si>
    <t>KH04380</t>
  </si>
  <si>
    <t>刘荣</t>
  </si>
  <si>
    <t>KH04879</t>
  </si>
  <si>
    <t>翁金祥</t>
  </si>
  <si>
    <t>KH06412</t>
  </si>
  <si>
    <t>蒋宏花</t>
  </si>
  <si>
    <t>KH04379</t>
  </si>
  <si>
    <t>陈景</t>
  </si>
  <si>
    <t>KH04878</t>
  </si>
  <si>
    <t>严德珊</t>
  </si>
  <si>
    <t>KH06411</t>
  </si>
  <si>
    <t>陆云娣</t>
  </si>
  <si>
    <t>KH04378</t>
  </si>
  <si>
    <t>蔡金兰</t>
  </si>
  <si>
    <t>KH06410</t>
  </si>
  <si>
    <t>张恒琴</t>
  </si>
  <si>
    <t>KH04877</t>
  </si>
  <si>
    <t>周扬</t>
  </si>
  <si>
    <t>KH04876</t>
  </si>
  <si>
    <t>于金宏</t>
  </si>
  <si>
    <t>KH04377</t>
  </si>
  <si>
    <t>燕德宏</t>
  </si>
  <si>
    <t>KH06409</t>
  </si>
  <si>
    <t>钱琳琳</t>
  </si>
  <si>
    <t>KH04376</t>
  </si>
  <si>
    <t>陈桂云</t>
  </si>
  <si>
    <t>KH04875</t>
  </si>
  <si>
    <t>夏巧香</t>
  </si>
  <si>
    <t>KH04874</t>
  </si>
  <si>
    <t>杨炳中</t>
  </si>
  <si>
    <t>KH04375</t>
  </si>
  <si>
    <t>沈洁</t>
  </si>
  <si>
    <t>KH04374</t>
  </si>
  <si>
    <t>周冬梅</t>
  </si>
  <si>
    <t>KH04873</t>
  </si>
  <si>
    <t>KH06406</t>
  </si>
  <si>
    <t>徐菊平</t>
  </si>
  <si>
    <t>KH04373</t>
  </si>
  <si>
    <t>仇亚琴</t>
  </si>
  <si>
    <t>KH04872</t>
  </si>
  <si>
    <t>夏小兵</t>
  </si>
  <si>
    <t>KH06405</t>
  </si>
  <si>
    <t>滕学梅</t>
  </si>
  <si>
    <t>KH04372</t>
  </si>
  <si>
    <t>李琴</t>
  </si>
  <si>
    <t>KH04871</t>
  </si>
  <si>
    <t>严忠萍</t>
  </si>
  <si>
    <t>KH06404</t>
  </si>
  <si>
    <t>施元忠</t>
  </si>
  <si>
    <t>KH04371</t>
  </si>
  <si>
    <t>蒋伟</t>
  </si>
  <si>
    <t>KH04870</t>
  </si>
  <si>
    <t>朱爱武</t>
  </si>
  <si>
    <t>KH04370</t>
  </si>
  <si>
    <t>陈丽华</t>
  </si>
  <si>
    <t>KH04869</t>
  </si>
  <si>
    <t>潘才巧</t>
  </si>
  <si>
    <t>KH06402</t>
  </si>
  <si>
    <t>徐巧兰</t>
  </si>
  <si>
    <t>KH04369</t>
  </si>
  <si>
    <t>张迎迁</t>
  </si>
  <si>
    <t>KH04868</t>
  </si>
  <si>
    <t>蔡兆阳</t>
  </si>
  <si>
    <t>KH04368</t>
  </si>
  <si>
    <t>张海萍</t>
  </si>
  <si>
    <t>KH04867</t>
  </si>
  <si>
    <t>唐千喆</t>
  </si>
  <si>
    <t>KH06400</t>
  </si>
  <si>
    <t>韩小波</t>
  </si>
  <si>
    <t>KH04367</t>
  </si>
  <si>
    <t>朱春女</t>
  </si>
  <si>
    <t>KH04866</t>
  </si>
  <si>
    <t>王茜</t>
  </si>
  <si>
    <t>KH06399</t>
  </si>
  <si>
    <t>陈易</t>
  </si>
  <si>
    <t>KH04366</t>
  </si>
  <si>
    <t>陈亮</t>
  </si>
  <si>
    <t>KH04865</t>
  </si>
  <si>
    <t>刘雪捷</t>
  </si>
  <si>
    <t>KH06398</t>
  </si>
  <si>
    <t>曹静</t>
  </si>
  <si>
    <t>KH04365</t>
  </si>
  <si>
    <t>张建红</t>
  </si>
  <si>
    <t>KH04864</t>
  </si>
  <si>
    <t>周辉</t>
  </si>
  <si>
    <t>KH06397</t>
  </si>
  <si>
    <t>林通兵</t>
  </si>
  <si>
    <t>KH04364</t>
  </si>
  <si>
    <t>刘小健</t>
  </si>
  <si>
    <t>KH04863</t>
  </si>
  <si>
    <t>卞金标</t>
  </si>
  <si>
    <t>KH06396</t>
  </si>
  <si>
    <t>冯眉月</t>
  </si>
  <si>
    <t>KH04363</t>
  </si>
  <si>
    <t>刘军</t>
  </si>
  <si>
    <t>KH04862</t>
  </si>
  <si>
    <t>孔玮</t>
  </si>
  <si>
    <t>KH06395</t>
  </si>
  <si>
    <t>金军方</t>
  </si>
  <si>
    <t>KH05383</t>
  </si>
  <si>
    <t>赵艳</t>
  </si>
  <si>
    <t>KH04362</t>
  </si>
  <si>
    <t>孔爱红</t>
  </si>
  <si>
    <t>KH04861</t>
  </si>
  <si>
    <t>蔡萍</t>
  </si>
  <si>
    <t>KH06394</t>
  </si>
  <si>
    <t>孙华娣</t>
  </si>
  <si>
    <t>KH04361</t>
  </si>
  <si>
    <t>蒋兰萍</t>
  </si>
  <si>
    <t>KH04860</t>
  </si>
  <si>
    <t>王锦荣</t>
  </si>
  <si>
    <t>KH06393</t>
  </si>
  <si>
    <t>黄咏仪</t>
  </si>
  <si>
    <t>KH04859</t>
  </si>
  <si>
    <t>朱胜英</t>
  </si>
  <si>
    <t>KH06392</t>
  </si>
  <si>
    <t>程红花</t>
  </si>
  <si>
    <t>KH02822</t>
  </si>
  <si>
    <t>郑长干</t>
  </si>
  <si>
    <t>KH04359</t>
  </si>
  <si>
    <t>褚年华</t>
  </si>
  <si>
    <t>KH04858</t>
  </si>
  <si>
    <t>王旭红</t>
  </si>
  <si>
    <t>KH06391</t>
  </si>
  <si>
    <t>王洋帆</t>
  </si>
  <si>
    <t>KH04358</t>
  </si>
  <si>
    <t>KH04857</t>
  </si>
  <si>
    <t>张文安</t>
  </si>
  <si>
    <t>KH06390</t>
  </si>
  <si>
    <t>郑洁</t>
  </si>
  <si>
    <t>KH04357</t>
  </si>
  <si>
    <t>严志祥</t>
  </si>
  <si>
    <t>KH04856</t>
  </si>
  <si>
    <t>严红玉</t>
  </si>
  <si>
    <t>KH06389</t>
  </si>
  <si>
    <t>吴扣英</t>
  </si>
  <si>
    <t>KH04356</t>
  </si>
  <si>
    <t>李新生</t>
  </si>
  <si>
    <t>KH04855</t>
  </si>
  <si>
    <t>史莉萍</t>
  </si>
  <si>
    <t>KH06388</t>
  </si>
  <si>
    <t>姜晓荣</t>
  </si>
  <si>
    <t>KH04854</t>
  </si>
  <si>
    <t>张红梅</t>
  </si>
  <si>
    <t>KH06387</t>
  </si>
  <si>
    <t>欧芷萍</t>
  </si>
  <si>
    <t>KH04354</t>
  </si>
  <si>
    <t>徐佩娟</t>
  </si>
  <si>
    <t>KH06386</t>
  </si>
  <si>
    <t>苗振</t>
  </si>
  <si>
    <t>KH04853</t>
  </si>
  <si>
    <t>KH04353</t>
  </si>
  <si>
    <t>邵凤珍</t>
  </si>
  <si>
    <t>KH04852</t>
  </si>
  <si>
    <t>姚士高</t>
  </si>
  <si>
    <t>KH06385</t>
  </si>
  <si>
    <t>陈银珠</t>
  </si>
  <si>
    <t>KH04352</t>
  </si>
  <si>
    <t>张玉珍</t>
  </si>
  <si>
    <t>KH04851</t>
  </si>
  <si>
    <t>乐洪元</t>
  </si>
  <si>
    <t>KH06384</t>
  </si>
  <si>
    <t>代敏</t>
  </si>
  <si>
    <t>KH02814</t>
  </si>
  <si>
    <t>KH04351</t>
  </si>
  <si>
    <t>刘彩英</t>
  </si>
  <si>
    <t>KH04850</t>
  </si>
  <si>
    <t>李玉芹</t>
  </si>
  <si>
    <t>KH06383</t>
  </si>
  <si>
    <t>舒新宽</t>
  </si>
  <si>
    <t>KH04350</t>
  </si>
  <si>
    <t>余文萍</t>
  </si>
  <si>
    <t>KH04849</t>
  </si>
  <si>
    <t>戴德珍</t>
  </si>
  <si>
    <t>KH06382</t>
  </si>
  <si>
    <t>马君秀</t>
  </si>
  <si>
    <t>KH04349</t>
  </si>
  <si>
    <t>蒋栋超</t>
  </si>
  <si>
    <t>KH04848</t>
  </si>
  <si>
    <t>袁冬冬</t>
  </si>
  <si>
    <t>KH06381</t>
  </si>
  <si>
    <t>杨英朝</t>
  </si>
  <si>
    <t>KH04348</t>
  </si>
  <si>
    <t>赵剑华</t>
  </si>
  <si>
    <t>KH04847</t>
  </si>
  <si>
    <t>祁玲</t>
  </si>
  <si>
    <t>KH06380</t>
  </si>
  <si>
    <t>谢贻谋</t>
  </si>
  <si>
    <t>KH04347</t>
  </si>
  <si>
    <t>孙才军</t>
  </si>
  <si>
    <t>KH04846</t>
  </si>
  <si>
    <t>严莉</t>
  </si>
  <si>
    <t>KH06379</t>
  </si>
  <si>
    <t>王春明</t>
  </si>
  <si>
    <t>KH04845</t>
  </si>
  <si>
    <t>杨彦</t>
  </si>
  <si>
    <t>KH06378</t>
  </si>
  <si>
    <t>赵笑一</t>
  </si>
  <si>
    <t>KH02808</t>
  </si>
  <si>
    <t>邵传益</t>
  </si>
  <si>
    <t>KH04345</t>
  </si>
  <si>
    <t>陈志祥</t>
  </si>
  <si>
    <t>KH04844</t>
  </si>
  <si>
    <t>王国波</t>
  </si>
  <si>
    <t>KH06377</t>
  </si>
  <si>
    <t>张莹</t>
  </si>
  <si>
    <t>KH04344</t>
  </si>
  <si>
    <t>顾德勇</t>
  </si>
  <si>
    <t>KH04843</t>
  </si>
  <si>
    <t>李汶静</t>
  </si>
  <si>
    <t>KH06376</t>
  </si>
  <si>
    <t>骆晓明</t>
  </si>
  <si>
    <t>KH02806</t>
  </si>
  <si>
    <t>KH04343</t>
  </si>
  <si>
    <t>KH04842</t>
  </si>
  <si>
    <t>丁海英</t>
  </si>
  <si>
    <t>KH06375</t>
  </si>
  <si>
    <t>唐如海</t>
  </si>
  <si>
    <t>KH04342</t>
  </si>
  <si>
    <t>刘飞</t>
  </si>
  <si>
    <t>KH04841</t>
  </si>
  <si>
    <t>成永清</t>
  </si>
  <si>
    <t>KH06374</t>
  </si>
  <si>
    <t>李国俊</t>
  </si>
  <si>
    <t>KH04341</t>
  </si>
  <si>
    <t>张亚芳</t>
  </si>
  <si>
    <t>KH04840</t>
  </si>
  <si>
    <t>任桂华</t>
  </si>
  <si>
    <t>KH06373</t>
  </si>
  <si>
    <t>朱成正</t>
  </si>
  <si>
    <t>KH04340</t>
  </si>
  <si>
    <t>周晓萍</t>
  </si>
  <si>
    <t>KH04839</t>
  </si>
  <si>
    <t>王吉明</t>
  </si>
  <si>
    <t>KH06372</t>
  </si>
  <si>
    <t>王悦</t>
  </si>
  <si>
    <t>KH04339</t>
  </si>
  <si>
    <t>吴敏杰</t>
  </si>
  <si>
    <t>KH04838</t>
  </si>
  <si>
    <t>邹翠香</t>
  </si>
  <si>
    <t>KH06371</t>
  </si>
  <si>
    <t>余勇</t>
  </si>
  <si>
    <t>KH04338</t>
  </si>
  <si>
    <t>王年云</t>
  </si>
  <si>
    <t>KH04837</t>
  </si>
  <si>
    <t>瞿汉东</t>
  </si>
  <si>
    <t>KH06370</t>
  </si>
  <si>
    <t>凌定广</t>
  </si>
  <si>
    <t>KH04836</t>
  </si>
  <si>
    <t>沈道荣</t>
  </si>
  <si>
    <t>KH06369</t>
  </si>
  <si>
    <t>王艾珍</t>
  </si>
  <si>
    <t>KH04336</t>
  </si>
  <si>
    <t>杨益清</t>
  </si>
  <si>
    <t>KH04835</t>
  </si>
  <si>
    <t>陆义和</t>
  </si>
  <si>
    <t>KH06368</t>
  </si>
  <si>
    <t>余志琴</t>
  </si>
  <si>
    <t>KH04335</t>
  </si>
  <si>
    <t>徐艳</t>
  </si>
  <si>
    <t>KH04834</t>
  </si>
  <si>
    <t>顾小梅</t>
  </si>
  <si>
    <t>KH06367</t>
  </si>
  <si>
    <t>沈凌燕</t>
  </si>
  <si>
    <t>KH04334</t>
  </si>
  <si>
    <t>李春兴</t>
  </si>
  <si>
    <t>KH06366</t>
  </si>
  <si>
    <t>牛东杰</t>
  </si>
  <si>
    <t>KH04833</t>
  </si>
  <si>
    <t>王玉霞</t>
  </si>
  <si>
    <t>KH04333</t>
  </si>
  <si>
    <t>石剑斐</t>
  </si>
  <si>
    <t>KH06365</t>
  </si>
  <si>
    <t>王宇锋</t>
  </si>
  <si>
    <t>KH04832</t>
  </si>
  <si>
    <t>周红云</t>
  </si>
  <si>
    <t>KH02795</t>
  </si>
  <si>
    <t>朱敏</t>
  </si>
  <si>
    <t>KH04332</t>
  </si>
  <si>
    <t>孙亚男</t>
  </si>
  <si>
    <t>KH04831</t>
  </si>
  <si>
    <t>蔡云河</t>
  </si>
  <si>
    <t>KH06364</t>
  </si>
  <si>
    <t>王巧琴</t>
  </si>
  <si>
    <t>KH04331</t>
  </si>
  <si>
    <t>孙美华</t>
  </si>
  <si>
    <t>KH04830</t>
  </si>
  <si>
    <t>赵倩</t>
  </si>
  <si>
    <t>KH06363</t>
  </si>
  <si>
    <t>马桂亚</t>
  </si>
  <si>
    <t>KH02793</t>
  </si>
  <si>
    <t>祁锡军</t>
  </si>
  <si>
    <t>KH04330</t>
  </si>
  <si>
    <t>葛至倩</t>
  </si>
  <si>
    <t>KH04829</t>
  </si>
  <si>
    <t>刘晨</t>
  </si>
  <si>
    <t>KH06362</t>
  </si>
  <si>
    <t>黄定华</t>
  </si>
  <si>
    <t>KH04828</t>
  </si>
  <si>
    <t>韦林</t>
  </si>
  <si>
    <t>KH06361</t>
  </si>
  <si>
    <t>庙胜富</t>
  </si>
  <si>
    <t>KH04328</t>
  </si>
  <si>
    <t>李一</t>
  </si>
  <si>
    <t>KH04827</t>
  </si>
  <si>
    <t>徐皓</t>
  </si>
  <si>
    <t>KH02790</t>
  </si>
  <si>
    <t>孙从英</t>
  </si>
  <si>
    <t>KH04327</t>
  </si>
  <si>
    <t>张月珍</t>
  </si>
  <si>
    <t>KH04826</t>
  </si>
  <si>
    <t>杨阳</t>
  </si>
  <si>
    <t>KH06359</t>
  </si>
  <si>
    <t>高彬</t>
  </si>
  <si>
    <t>KH04326</t>
  </si>
  <si>
    <t>伏来娣</t>
  </si>
  <si>
    <t>KH04825</t>
  </si>
  <si>
    <t>徐丹</t>
  </si>
  <si>
    <t>KH06358</t>
  </si>
  <si>
    <t>崔咏梅</t>
  </si>
  <si>
    <t>KH04325</t>
  </si>
  <si>
    <t>朱梅兰</t>
  </si>
  <si>
    <t>KH04824</t>
  </si>
  <si>
    <t>赵志刚</t>
  </si>
  <si>
    <t>KH06357</t>
  </si>
  <si>
    <t>于红</t>
  </si>
  <si>
    <t>KH04324</t>
  </si>
  <si>
    <t>吕新兰</t>
  </si>
  <si>
    <t>KH04823</t>
  </si>
  <si>
    <t>张红琴</t>
  </si>
  <si>
    <t>KH06356</t>
  </si>
  <si>
    <t>张坤福</t>
  </si>
  <si>
    <t>KH04323</t>
  </si>
  <si>
    <t>孔春美</t>
  </si>
  <si>
    <t>KH04822</t>
  </si>
  <si>
    <t>王艳</t>
  </si>
  <si>
    <t>KH06355</t>
  </si>
  <si>
    <t>卢珠海</t>
  </si>
  <si>
    <t>KH04322</t>
  </si>
  <si>
    <t>范鑫</t>
  </si>
  <si>
    <t>KH04821</t>
  </si>
  <si>
    <t>徐月娥</t>
  </si>
  <si>
    <t>KH06354</t>
  </si>
  <si>
    <t>秦勤</t>
  </si>
  <si>
    <t>KH04321</t>
  </si>
  <si>
    <t>秦法坤</t>
  </si>
  <si>
    <t>KH04820</t>
  </si>
  <si>
    <t>苏雅萍</t>
  </si>
  <si>
    <t>KH06353</t>
  </si>
  <si>
    <t>赵同景</t>
  </si>
  <si>
    <t>KH04320</t>
  </si>
  <si>
    <t>顾建凤</t>
  </si>
  <si>
    <t>KH04819</t>
  </si>
  <si>
    <t>季秀芹</t>
  </si>
  <si>
    <t>KH06352</t>
  </si>
  <si>
    <t>李培钧</t>
  </si>
  <si>
    <t>KH04319</t>
  </si>
  <si>
    <t>孙科</t>
  </si>
  <si>
    <t>KH04818</t>
  </si>
  <si>
    <t>衡爱花</t>
  </si>
  <si>
    <t>KH06351</t>
  </si>
  <si>
    <t>韩梅香</t>
  </si>
  <si>
    <t>KH04318</t>
  </si>
  <si>
    <t>龙卫红</t>
  </si>
  <si>
    <t>KH04817</t>
  </si>
  <si>
    <t>陈洪美</t>
  </si>
  <si>
    <t>KH06350</t>
  </si>
  <si>
    <t>郑忠芬</t>
  </si>
  <si>
    <t>KH04816</t>
  </si>
  <si>
    <t>赵雪兰</t>
  </si>
  <si>
    <t>KH06349</t>
  </si>
  <si>
    <t>娄霞</t>
  </si>
  <si>
    <t>KH04316</t>
  </si>
  <si>
    <t>KH04815</t>
  </si>
  <si>
    <t>丁梅</t>
  </si>
  <si>
    <t>KH06348</t>
  </si>
  <si>
    <t>曹建洋</t>
  </si>
  <si>
    <t>KH04315</t>
  </si>
  <si>
    <t>郝华</t>
  </si>
  <si>
    <t>KH04814</t>
  </si>
  <si>
    <t>唐超</t>
  </si>
  <si>
    <t>KH06347</t>
  </si>
  <si>
    <t>余龙敏</t>
  </si>
  <si>
    <t>KH04314</t>
  </si>
  <si>
    <t>夏薇娜</t>
  </si>
  <si>
    <t>KH04813</t>
  </si>
  <si>
    <t>何正花</t>
  </si>
  <si>
    <t>KH06346</t>
  </si>
  <si>
    <t>王长法</t>
  </si>
  <si>
    <t>KH04313</t>
  </si>
  <si>
    <t>陈国玲</t>
  </si>
  <si>
    <t>KH04812</t>
  </si>
  <si>
    <t>毕洪艳</t>
  </si>
  <si>
    <t>KH06345</t>
  </si>
  <si>
    <t>孔淑懿</t>
  </si>
  <si>
    <t>KH04312</t>
  </si>
  <si>
    <t>魏华</t>
  </si>
  <si>
    <t>KH04811</t>
  </si>
  <si>
    <t>金中生</t>
  </si>
  <si>
    <t>KH06344</t>
  </si>
  <si>
    <t>孟义生</t>
  </si>
  <si>
    <t>KH04311</t>
  </si>
  <si>
    <t>孙丁妮</t>
  </si>
  <si>
    <t>KH04810</t>
  </si>
  <si>
    <t>蒋媚</t>
  </si>
  <si>
    <t>KH06343</t>
  </si>
  <si>
    <t>单正慧</t>
  </si>
  <si>
    <t>KH04310</t>
  </si>
  <si>
    <t>程涛</t>
  </si>
  <si>
    <t>KH04809</t>
  </si>
  <si>
    <t>林新梅</t>
  </si>
  <si>
    <t>KH02770</t>
  </si>
  <si>
    <t>王华</t>
  </si>
  <si>
    <t>KH04804</t>
  </si>
  <si>
    <t>王春凤</t>
  </si>
  <si>
    <t>KH03968</t>
  </si>
  <si>
    <t>程苏淮</t>
  </si>
  <si>
    <t>KH05324</t>
  </si>
  <si>
    <t>朱燕</t>
  </si>
  <si>
    <t>KH03967</t>
  </si>
  <si>
    <t>张露莎</t>
  </si>
  <si>
    <t>KH02765</t>
  </si>
  <si>
    <t>刘莉</t>
  </si>
  <si>
    <t>KH03966</t>
  </si>
  <si>
    <t>周建慧</t>
  </si>
  <si>
    <t>KH04801</t>
  </si>
  <si>
    <t>董亚萍</t>
  </si>
  <si>
    <t>KH05321</t>
  </si>
  <si>
    <t>朱晓静</t>
  </si>
  <si>
    <t>KH03964</t>
  </si>
  <si>
    <t>胡洁</t>
  </si>
  <si>
    <t>KH03963</t>
  </si>
  <si>
    <t>KH03962</t>
  </si>
  <si>
    <t>屠小燕</t>
  </si>
  <si>
    <t>KH03961</t>
  </si>
  <si>
    <t>张国宗</t>
  </si>
  <si>
    <t>KH03960</t>
  </si>
  <si>
    <t>杨明</t>
  </si>
  <si>
    <t>KH03959</t>
  </si>
  <si>
    <t>燕霞</t>
  </si>
  <si>
    <t>KH03957</t>
  </si>
  <si>
    <t>冯光</t>
  </si>
  <si>
    <t>KH03956</t>
  </si>
  <si>
    <t>丁锐</t>
  </si>
  <si>
    <t>KH03954</t>
  </si>
  <si>
    <t>孙云兰</t>
  </si>
  <si>
    <t>KH03953</t>
  </si>
  <si>
    <t>张雪莉</t>
  </si>
  <si>
    <t>KH04289</t>
  </si>
  <si>
    <t>王秀云</t>
  </si>
  <si>
    <t>KH03951</t>
  </si>
  <si>
    <t>沈欢</t>
  </si>
  <si>
    <t>KH03950</t>
  </si>
  <si>
    <t>钱卫荣</t>
  </si>
  <si>
    <t>KH05308</t>
  </si>
  <si>
    <t>李松</t>
  </si>
  <si>
    <t>KH03949</t>
  </si>
  <si>
    <t>石仲妃</t>
  </si>
  <si>
    <t>KH03948</t>
  </si>
  <si>
    <t>萧亚军</t>
  </si>
  <si>
    <t>KH03947</t>
  </si>
  <si>
    <t>沈新花</t>
  </si>
  <si>
    <t>KH03946</t>
  </si>
  <si>
    <t>沈小花</t>
  </si>
  <si>
    <t>KH01344</t>
  </si>
  <si>
    <t>王亚倩</t>
  </si>
  <si>
    <t>KH03945</t>
  </si>
  <si>
    <t>马美玉</t>
  </si>
  <si>
    <t>KH02745</t>
  </si>
  <si>
    <t>杨霞</t>
  </si>
  <si>
    <t>KH03944</t>
  </si>
  <si>
    <t>徐阿祥</t>
  </si>
  <si>
    <t>KH03942</t>
  </si>
  <si>
    <t>章嘉炎</t>
  </si>
  <si>
    <t>KH03941</t>
  </si>
  <si>
    <t>陆春妹</t>
  </si>
  <si>
    <t>KH02742</t>
  </si>
  <si>
    <t>杨健</t>
  </si>
  <si>
    <t>KH03940</t>
  </si>
  <si>
    <t>朱佳茜</t>
  </si>
  <si>
    <t>KH04778</t>
  </si>
  <si>
    <t>KH03939</t>
  </si>
  <si>
    <t>徐卫峰</t>
  </si>
  <si>
    <t>KH03938</t>
  </si>
  <si>
    <t>金超</t>
  </si>
  <si>
    <t>KH03932</t>
  </si>
  <si>
    <t>董其华</t>
  </si>
  <si>
    <t>KH03931</t>
  </si>
  <si>
    <t>吴娟英</t>
  </si>
  <si>
    <t>KH06306</t>
  </si>
  <si>
    <t>杨振英</t>
  </si>
  <si>
    <t>KH03929</t>
  </si>
  <si>
    <t>陈程</t>
  </si>
  <si>
    <t>KH04772</t>
  </si>
  <si>
    <t>张娟</t>
  </si>
  <si>
    <t>KH05293</t>
  </si>
  <si>
    <t>杨丽</t>
  </si>
  <si>
    <t>KH03928</t>
  </si>
  <si>
    <t>陈桂华</t>
  </si>
  <si>
    <t>KH03927</t>
  </si>
  <si>
    <t>商兰英</t>
  </si>
  <si>
    <t>KH02733</t>
  </si>
  <si>
    <t>高飞</t>
  </si>
  <si>
    <t>KH03925</t>
  </si>
  <si>
    <t>袁正祥</t>
  </si>
  <si>
    <t>KH03922</t>
  </si>
  <si>
    <t>施顺琪</t>
  </si>
  <si>
    <t>KH03921</t>
  </si>
  <si>
    <t>孙广海</t>
  </si>
  <si>
    <t>KH03920</t>
  </si>
  <si>
    <t>林彧</t>
  </si>
  <si>
    <t>KH03917</t>
  </si>
  <si>
    <t>夏永红</t>
  </si>
  <si>
    <t>KH03916</t>
  </si>
  <si>
    <t>王超琼</t>
  </si>
  <si>
    <t>KH03915</t>
  </si>
  <si>
    <t>沈双琼</t>
  </si>
  <si>
    <t>KH03914</t>
  </si>
  <si>
    <t>徐羚</t>
  </si>
  <si>
    <t>KH03913</t>
  </si>
  <si>
    <t>张晓怡</t>
  </si>
  <si>
    <t>KH03912</t>
  </si>
  <si>
    <t>褚娟飞</t>
  </si>
  <si>
    <t>KH03911</t>
  </si>
  <si>
    <t>张尧庭</t>
  </si>
  <si>
    <t>KH04759</t>
  </si>
  <si>
    <t>李芳</t>
  </si>
  <si>
    <t>KH04259</t>
  </si>
  <si>
    <t>郭强</t>
  </si>
  <si>
    <t>KH03910</t>
  </si>
  <si>
    <t>田莉君</t>
  </si>
  <si>
    <t>KH04758</t>
  </si>
  <si>
    <t>KH01301</t>
  </si>
  <si>
    <t>于洋</t>
  </si>
  <si>
    <t>KH03907</t>
  </si>
  <si>
    <t>郑加标</t>
  </si>
  <si>
    <t>KH03905</t>
  </si>
  <si>
    <t>沈顺江</t>
  </si>
  <si>
    <t>KH03904</t>
  </si>
  <si>
    <t>谢凯臣</t>
  </si>
  <si>
    <t>KH01294</t>
  </si>
  <si>
    <t>KH03903</t>
  </si>
  <si>
    <t>陆美菊</t>
  </si>
  <si>
    <t>KH03901</t>
  </si>
  <si>
    <t>徐荣</t>
  </si>
  <si>
    <t>KH06285</t>
  </si>
  <si>
    <t>王芳</t>
  </si>
  <si>
    <t>KH03900</t>
  </si>
  <si>
    <t>施中兰</t>
  </si>
  <si>
    <t>KH03899</t>
  </si>
  <si>
    <t>倪美玲</t>
  </si>
  <si>
    <t>KH03898</t>
  </si>
  <si>
    <t>马艳</t>
  </si>
  <si>
    <t>KH03897</t>
  </si>
  <si>
    <t>施亚芬</t>
  </si>
  <si>
    <t>KH03896</t>
  </si>
  <si>
    <t>于淦琴</t>
  </si>
  <si>
    <t>KH03893</t>
  </si>
  <si>
    <t>芮赛花</t>
  </si>
  <si>
    <t>KH04245</t>
  </si>
  <si>
    <t>周勇</t>
  </si>
  <si>
    <t>KH03892</t>
  </si>
  <si>
    <t>吴鑫明</t>
  </si>
  <si>
    <t>KH02706</t>
  </si>
  <si>
    <t>刘红</t>
  </si>
  <si>
    <t>KH03891</t>
  </si>
  <si>
    <t>沈维琴</t>
  </si>
  <si>
    <t>KH03890</t>
  </si>
  <si>
    <t>沈斌</t>
  </si>
  <si>
    <t>KH03889</t>
  </si>
  <si>
    <t>程建红</t>
  </si>
  <si>
    <t>KH03888</t>
  </si>
  <si>
    <t>郑佳</t>
  </si>
  <si>
    <t>KH03887</t>
  </si>
  <si>
    <t>吕小明</t>
  </si>
  <si>
    <t>KH03885</t>
  </si>
  <si>
    <t>梁军英</t>
  </si>
  <si>
    <t>KH03883</t>
  </si>
  <si>
    <t>孙洪杰</t>
  </si>
  <si>
    <t>KH03881</t>
  </si>
  <si>
    <t>张建龙</t>
  </si>
  <si>
    <t>KH03880</t>
  </si>
  <si>
    <t>余强荣</t>
  </si>
  <si>
    <t>KH03879</t>
  </si>
  <si>
    <t>陈雅</t>
  </si>
  <si>
    <t>KH03878</t>
  </si>
  <si>
    <t>杨鲜梅</t>
  </si>
  <si>
    <t>KH03876</t>
  </si>
  <si>
    <t>张彩花</t>
  </si>
  <si>
    <t>KH03874</t>
  </si>
  <si>
    <t>戚宪锋</t>
  </si>
  <si>
    <t>KH03873</t>
  </si>
  <si>
    <t>马志尚</t>
  </si>
  <si>
    <t>KH03872</t>
  </si>
  <si>
    <t>张金花</t>
  </si>
  <si>
    <t>KH04225</t>
  </si>
  <si>
    <t>丁兴华</t>
  </si>
  <si>
    <t>KH03871</t>
  </si>
  <si>
    <t>王月珍</t>
  </si>
  <si>
    <t>KH03869</t>
  </si>
  <si>
    <t>朱志强</t>
  </si>
  <si>
    <t>KH03868</t>
  </si>
  <si>
    <t>黄家麟</t>
  </si>
  <si>
    <t>KH03866</t>
  </si>
  <si>
    <t>丁锋</t>
  </si>
  <si>
    <t>KH03865</t>
  </si>
  <si>
    <t>周滨</t>
  </si>
  <si>
    <t>KH05242</t>
  </si>
  <si>
    <t>刘建华</t>
  </si>
  <si>
    <t>KH03864</t>
  </si>
  <si>
    <t>杨叶华</t>
  </si>
  <si>
    <t>KH04218</t>
  </si>
  <si>
    <t>谷秀琴</t>
  </si>
  <si>
    <t>KH03863</t>
  </si>
  <si>
    <t>孙金才</t>
  </si>
  <si>
    <t>KH03861</t>
  </si>
  <si>
    <t>陈友付</t>
  </si>
  <si>
    <t>KH03860</t>
  </si>
  <si>
    <t>周列臣</t>
  </si>
  <si>
    <t>KH03859</t>
  </si>
  <si>
    <t>陈根妹</t>
  </si>
  <si>
    <t>KH03858</t>
  </si>
  <si>
    <t>嵇永根</t>
  </si>
  <si>
    <t>KH03857</t>
  </si>
  <si>
    <t>KH03855</t>
  </si>
  <si>
    <t>陈星知</t>
  </si>
  <si>
    <t>KH03854</t>
  </si>
  <si>
    <t>陈迪南</t>
  </si>
  <si>
    <t>KH03853</t>
  </si>
  <si>
    <t>宋可欣</t>
  </si>
  <si>
    <t>KH03852</t>
  </si>
  <si>
    <t>裘会清</t>
  </si>
  <si>
    <t>KH03851</t>
  </si>
  <si>
    <t>章彩娟</t>
  </si>
  <si>
    <t>KH03850</t>
  </si>
  <si>
    <t>方惠英</t>
  </si>
  <si>
    <t>KH03849</t>
  </si>
  <si>
    <t>王玲莉</t>
  </si>
  <si>
    <t>KH02668</t>
  </si>
  <si>
    <t>KH03848</t>
  </si>
  <si>
    <t>慎惠峰</t>
  </si>
  <si>
    <t>KH02667</t>
  </si>
  <si>
    <t>KH03847</t>
  </si>
  <si>
    <t>钱敏</t>
  </si>
  <si>
    <t>KH03846</t>
  </si>
  <si>
    <t>朱浩灿</t>
  </si>
  <si>
    <t>KH03845</t>
  </si>
  <si>
    <t>KH03844</t>
  </si>
  <si>
    <t>肖素存</t>
  </si>
  <si>
    <t>KH03843</t>
  </si>
  <si>
    <t>夏生源</t>
  </si>
  <si>
    <t>KH03842</t>
  </si>
  <si>
    <t>李培胜</t>
  </si>
  <si>
    <t>KH03841</t>
  </si>
  <si>
    <t>成玉松</t>
  </si>
  <si>
    <t>KH03840</t>
  </si>
  <si>
    <t>KH03838</t>
  </si>
  <si>
    <t>马叶洪</t>
  </si>
  <si>
    <t>KH03837</t>
  </si>
  <si>
    <t>KH03836</t>
  </si>
  <si>
    <t>KH03835</t>
  </si>
  <si>
    <t>田延会</t>
  </si>
  <si>
    <t>KH03834</t>
  </si>
  <si>
    <t>金春妹</t>
  </si>
  <si>
    <t>KH03833</t>
  </si>
  <si>
    <t>张萌</t>
  </si>
  <si>
    <t>KH04189</t>
  </si>
  <si>
    <t>王林</t>
  </si>
  <si>
    <t>KH03832</t>
  </si>
  <si>
    <t>余文凤</t>
  </si>
  <si>
    <t>KH03831</t>
  </si>
  <si>
    <t>王峻奇</t>
  </si>
  <si>
    <t>KH03830</t>
  </si>
  <si>
    <t>章珩</t>
  </si>
  <si>
    <t>KH03829</t>
  </si>
  <si>
    <t>黄芳</t>
  </si>
  <si>
    <t>KH03828</t>
  </si>
  <si>
    <t>殳欢</t>
  </si>
  <si>
    <t>KH03827</t>
  </si>
  <si>
    <t>黄念</t>
  </si>
  <si>
    <t>KH03826</t>
  </si>
  <si>
    <t>王兰</t>
  </si>
  <si>
    <t>KH02644</t>
  </si>
  <si>
    <t>KH03825</t>
  </si>
  <si>
    <t>方桂莲</t>
  </si>
  <si>
    <t>KH03824</t>
  </si>
  <si>
    <t>徐婵</t>
  </si>
  <si>
    <t>KH03823</t>
  </si>
  <si>
    <t>尹雅晨</t>
  </si>
  <si>
    <t>KH03822</t>
  </si>
  <si>
    <t>董菊</t>
  </si>
  <si>
    <t>KH03821</t>
  </si>
  <si>
    <t>魏娟</t>
  </si>
  <si>
    <t>KH03820</t>
  </si>
  <si>
    <t>施瑶</t>
  </si>
  <si>
    <t>KH03819</t>
  </si>
  <si>
    <t>沈萍</t>
  </si>
  <si>
    <t>KH03818</t>
  </si>
  <si>
    <t>陈裕凤</t>
  </si>
  <si>
    <t>KH03817</t>
  </si>
  <si>
    <t>KH03816</t>
  </si>
  <si>
    <t>曹凯凯</t>
  </si>
  <si>
    <t>KH03815</t>
  </si>
  <si>
    <t>周雅琴</t>
  </si>
  <si>
    <t>KH03813</t>
  </si>
  <si>
    <t>赵娟</t>
  </si>
  <si>
    <t>KH05190</t>
  </si>
  <si>
    <t>孙艳</t>
  </si>
  <si>
    <t>KH03811</t>
  </si>
  <si>
    <t>袁焕志</t>
  </si>
  <si>
    <t>KH03809</t>
  </si>
  <si>
    <t>李守芹</t>
  </si>
  <si>
    <t>KH03808</t>
  </si>
  <si>
    <t>KH06201</t>
  </si>
  <si>
    <t>KH03807</t>
  </si>
  <si>
    <t>崔进</t>
  </si>
  <si>
    <t>KH03806</t>
  </si>
  <si>
    <t>孙安松</t>
  </si>
  <si>
    <t>KH03805</t>
  </si>
  <si>
    <t>程伟</t>
  </si>
  <si>
    <t>KH06198</t>
  </si>
  <si>
    <t>王建华</t>
  </si>
  <si>
    <t>KH03804</t>
  </si>
  <si>
    <t>孙中会</t>
  </si>
  <si>
    <t>KH02624</t>
  </si>
  <si>
    <t>吕红</t>
  </si>
  <si>
    <t>KH03803</t>
  </si>
  <si>
    <t>丁龙祥</t>
  </si>
  <si>
    <t>KH03802</t>
  </si>
  <si>
    <t>唐德杰</t>
  </si>
  <si>
    <t>KH05180</t>
  </si>
  <si>
    <t>KH03801</t>
  </si>
  <si>
    <t>罗来武</t>
  </si>
  <si>
    <t>KH03799</t>
  </si>
  <si>
    <t>金荣明</t>
  </si>
  <si>
    <t>KH03797</t>
  </si>
  <si>
    <t>孙智颖</t>
  </si>
  <si>
    <t>KH03795</t>
  </si>
  <si>
    <t>林晓静</t>
  </si>
  <si>
    <t>KH03794</t>
  </si>
  <si>
    <t>韩蔚业</t>
  </si>
  <si>
    <t>KH03793</t>
  </si>
  <si>
    <t>贾秋玲</t>
  </si>
  <si>
    <t>KH03792</t>
  </si>
  <si>
    <t>马素梅</t>
  </si>
  <si>
    <t>KH03791</t>
  </si>
  <si>
    <t>张法贞</t>
  </si>
  <si>
    <t>KH03790</t>
  </si>
  <si>
    <t>范秋菊</t>
  </si>
  <si>
    <t>KH03789</t>
  </si>
  <si>
    <t>邹胜伟</t>
  </si>
  <si>
    <t>KH03788</t>
  </si>
  <si>
    <t>王树美</t>
  </si>
  <si>
    <t>KH03787</t>
  </si>
  <si>
    <t>王德平</t>
  </si>
  <si>
    <t>KH03786</t>
  </si>
  <si>
    <t>张金尧</t>
  </si>
  <si>
    <t>KH03785</t>
  </si>
  <si>
    <t>王希宗</t>
  </si>
  <si>
    <t>KH03784</t>
  </si>
  <si>
    <t>张培合</t>
  </si>
  <si>
    <t>KH03783</t>
  </si>
  <si>
    <t>赵建奎</t>
  </si>
  <si>
    <t>KH03782</t>
  </si>
  <si>
    <t>夏寿泰</t>
  </si>
  <si>
    <t>KH03780</t>
  </si>
  <si>
    <t>任英惠</t>
  </si>
  <si>
    <t>KH03779</t>
  </si>
  <si>
    <t>高兴敏</t>
  </si>
  <si>
    <t>KH03439</t>
  </si>
  <si>
    <t>孙婷</t>
  </si>
  <si>
    <t>KH03438</t>
  </si>
  <si>
    <t>成卫华</t>
  </si>
  <si>
    <t>KH03437</t>
  </si>
  <si>
    <t>陆力</t>
  </si>
  <si>
    <t>KH03436</t>
  </si>
  <si>
    <t>吴红兰</t>
  </si>
  <si>
    <t>KH03435</t>
  </si>
  <si>
    <t>郭雪桃</t>
  </si>
  <si>
    <t>KH03434</t>
  </si>
  <si>
    <t>李佩</t>
  </si>
  <si>
    <t>KH03433</t>
  </si>
  <si>
    <t>袁卫国</t>
  </si>
  <si>
    <t>KH07013</t>
  </si>
  <si>
    <t>解可</t>
  </si>
  <si>
    <t>KH07012</t>
  </si>
  <si>
    <t>陈小焕</t>
  </si>
  <si>
    <t>KH07011</t>
  </si>
  <si>
    <t>雷培均</t>
  </si>
  <si>
    <t>KH07010</t>
  </si>
  <si>
    <t>周万祥</t>
  </si>
  <si>
    <t>KH07009</t>
  </si>
  <si>
    <t>李晨玲</t>
  </si>
  <si>
    <t>KH03432</t>
  </si>
  <si>
    <t>孙玉雁</t>
  </si>
  <si>
    <t>KH03431</t>
  </si>
  <si>
    <t>郑建春</t>
  </si>
  <si>
    <t>KH03430</t>
  </si>
  <si>
    <t>洪波</t>
  </si>
  <si>
    <t>KH07008</t>
  </si>
  <si>
    <t>张丹</t>
  </si>
  <si>
    <t>KH07007</t>
  </si>
  <si>
    <t>杜利丽</t>
  </si>
  <si>
    <t>KH07006</t>
  </si>
  <si>
    <t>陈中</t>
  </si>
  <si>
    <t>KH07005</t>
  </si>
  <si>
    <t>潘燕芬</t>
  </si>
  <si>
    <t>KH07004</t>
  </si>
  <si>
    <t>曹晶晶</t>
  </si>
  <si>
    <t>KH05979</t>
  </si>
  <si>
    <t>戴国荣</t>
  </si>
  <si>
    <t>KH07003</t>
  </si>
  <si>
    <t>吴佳晶</t>
  </si>
  <si>
    <t>KH07002</t>
  </si>
  <si>
    <t>KH07001</t>
  </si>
  <si>
    <t>凌伟伟</t>
  </si>
  <si>
    <t>KH07000</t>
  </si>
  <si>
    <t>吴丽新</t>
  </si>
  <si>
    <t>KH06999</t>
  </si>
  <si>
    <t>冯含芳</t>
  </si>
  <si>
    <t>KH06998</t>
  </si>
  <si>
    <t>沈庆武</t>
  </si>
  <si>
    <t>KH06997</t>
  </si>
  <si>
    <t>罗建平</t>
  </si>
  <si>
    <t>KH06995</t>
  </si>
  <si>
    <t>顾莉</t>
  </si>
  <si>
    <t>KH06994</t>
  </si>
  <si>
    <t>吴晓龙</t>
  </si>
  <si>
    <t>KH06993</t>
  </si>
  <si>
    <t>周春涛</t>
  </si>
  <si>
    <t>KH06992</t>
  </si>
  <si>
    <t>王凯军</t>
  </si>
  <si>
    <t>KH06991</t>
  </si>
  <si>
    <t>袁凤娟</t>
  </si>
  <si>
    <t>KH06990</t>
  </si>
  <si>
    <t>谢云金</t>
  </si>
  <si>
    <t>KH06989</t>
  </si>
  <si>
    <t>孙泰来</t>
  </si>
  <si>
    <t>KH06988</t>
  </si>
  <si>
    <t>余月苗</t>
  </si>
  <si>
    <t>KH06987</t>
  </si>
  <si>
    <t>王银琴</t>
  </si>
  <si>
    <t>KH06986</t>
  </si>
  <si>
    <t>莫炎根</t>
  </si>
  <si>
    <t>KH06985</t>
  </si>
  <si>
    <t>孟伟祥</t>
  </si>
  <si>
    <t>KH05961</t>
  </si>
  <si>
    <t>刘海</t>
  </si>
  <si>
    <t>KH06984</t>
  </si>
  <si>
    <t>章嘉瑞</t>
  </si>
  <si>
    <t>KH06983</t>
  </si>
  <si>
    <t>朱大吉</t>
  </si>
  <si>
    <t>KH06982</t>
  </si>
  <si>
    <t>金阿龙</t>
  </si>
  <si>
    <t>KH06981</t>
  </si>
  <si>
    <t>王信禄</t>
  </si>
  <si>
    <t>KH06980</t>
  </si>
  <si>
    <t>余秋萍</t>
  </si>
  <si>
    <t>KH06979</t>
  </si>
  <si>
    <t>黄佳佳</t>
  </si>
  <si>
    <t>KH03426</t>
  </si>
  <si>
    <t>王卫群</t>
  </si>
  <si>
    <t>KH04620</t>
  </si>
  <si>
    <t>张英</t>
  </si>
  <si>
    <t>KH03425</t>
  </si>
  <si>
    <t>倪坤</t>
  </si>
  <si>
    <t>KH04619</t>
  </si>
  <si>
    <t>赵玮</t>
  </si>
  <si>
    <t>KH03424</t>
  </si>
  <si>
    <t>赵青萍</t>
  </si>
  <si>
    <t>KH06978</t>
  </si>
  <si>
    <t>喻孝华</t>
  </si>
  <si>
    <t>KH06977</t>
  </si>
  <si>
    <t>应荣华</t>
  </si>
  <si>
    <t>KH06976</t>
  </si>
  <si>
    <t>陈新国</t>
  </si>
  <si>
    <t>KH06975</t>
  </si>
  <si>
    <t>祁龙根</t>
  </si>
  <si>
    <t>KH06974</t>
  </si>
  <si>
    <t>陈旱苗</t>
  </si>
  <si>
    <t>KH06973</t>
  </si>
  <si>
    <t>邵雅芳</t>
  </si>
  <si>
    <t>KH06972</t>
  </si>
  <si>
    <t>蒋娟美</t>
  </si>
  <si>
    <t>KH06971</t>
  </si>
  <si>
    <t>郑相根</t>
  </si>
  <si>
    <t>KH06970</t>
  </si>
  <si>
    <t>喻九斤</t>
  </si>
  <si>
    <t>KH06969</t>
  </si>
  <si>
    <t>朱贡明</t>
  </si>
  <si>
    <t>KH06968</t>
  </si>
  <si>
    <t>陈银芬</t>
  </si>
  <si>
    <t>KH06967</t>
  </si>
  <si>
    <t>马国亚</t>
  </si>
  <si>
    <t>KH04117</t>
  </si>
  <si>
    <t>陆军</t>
  </si>
  <si>
    <t>KH03423</t>
  </si>
  <si>
    <t>张寿照</t>
  </si>
  <si>
    <t>KH03422</t>
  </si>
  <si>
    <t>杨翠翠</t>
  </si>
  <si>
    <t>KH03421</t>
  </si>
  <si>
    <t>张正敏</t>
  </si>
  <si>
    <t>KH06966</t>
  </si>
  <si>
    <t>周根琴</t>
  </si>
  <si>
    <t>KH06965</t>
  </si>
  <si>
    <t>李建红</t>
  </si>
  <si>
    <t>KH06964</t>
  </si>
  <si>
    <t>徐红英</t>
  </si>
  <si>
    <t>KH06962</t>
  </si>
  <si>
    <t>樊银娣</t>
  </si>
  <si>
    <t>KH06961</t>
  </si>
  <si>
    <t>何建华</t>
  </si>
  <si>
    <t>KH07458</t>
  </si>
  <si>
    <t>孙磊</t>
  </si>
  <si>
    <t>KH06960</t>
  </si>
  <si>
    <t>马凤尧</t>
  </si>
  <si>
    <t>KH06959</t>
  </si>
  <si>
    <t>高一萍</t>
  </si>
  <si>
    <t>KH06958</t>
  </si>
  <si>
    <t>周国飞</t>
  </si>
  <si>
    <t>KH06957</t>
  </si>
  <si>
    <t>丁上明</t>
  </si>
  <si>
    <t>KH06956</t>
  </si>
  <si>
    <t>夏秋芬</t>
  </si>
  <si>
    <t>KH03420</t>
  </si>
  <si>
    <t>赵洪林</t>
  </si>
  <si>
    <t>KH03419</t>
  </si>
  <si>
    <t>蒋同国</t>
  </si>
  <si>
    <t>KH03418</t>
  </si>
  <si>
    <t>孙建萍</t>
  </si>
  <si>
    <t>KH06955</t>
  </si>
  <si>
    <t>朱琦因</t>
  </si>
  <si>
    <t>KH06954</t>
  </si>
  <si>
    <t>徐国利</t>
  </si>
  <si>
    <t>KH06953</t>
  </si>
  <si>
    <t>罗君飞</t>
  </si>
  <si>
    <t>KH06952</t>
  </si>
  <si>
    <t>戴尖兵</t>
  </si>
  <si>
    <t>KH06951</t>
  </si>
  <si>
    <t>秦桂芹</t>
  </si>
  <si>
    <t>KH06950</t>
  </si>
  <si>
    <t>陆华</t>
  </si>
  <si>
    <t>KH07446</t>
  </si>
  <si>
    <t>高峰</t>
  </si>
  <si>
    <t>KH06949</t>
  </si>
  <si>
    <t>陶刚</t>
  </si>
  <si>
    <t>KH07445</t>
  </si>
  <si>
    <t>周芹</t>
  </si>
  <si>
    <t>KH03416</t>
  </si>
  <si>
    <t>陈天顺</t>
  </si>
  <si>
    <t>KH03415</t>
  </si>
  <si>
    <t>田军</t>
  </si>
  <si>
    <t>KH02570</t>
  </si>
  <si>
    <t>仓亚清</t>
  </si>
  <si>
    <t>KH06948</t>
  </si>
  <si>
    <t>陈丽丽</t>
  </si>
  <si>
    <t>KH06947</t>
  </si>
  <si>
    <t>祁春花</t>
  </si>
  <si>
    <t>KH06946</t>
  </si>
  <si>
    <t>沈银生</t>
  </si>
  <si>
    <t>KH06945</t>
  </si>
  <si>
    <t>吕琳</t>
  </si>
  <si>
    <t>KH06944</t>
  </si>
  <si>
    <t>马博媛</t>
  </si>
  <si>
    <t>KH06943</t>
  </si>
  <si>
    <t>连珂瑶</t>
  </si>
  <si>
    <t>KH05919</t>
  </si>
  <si>
    <t>陈建华</t>
  </si>
  <si>
    <t>KH06942</t>
  </si>
  <si>
    <t>茅娟素</t>
  </si>
  <si>
    <t>KH06941</t>
  </si>
  <si>
    <t>卢佳丰</t>
  </si>
  <si>
    <t>KH06940</t>
  </si>
  <si>
    <t>毛雪梅</t>
  </si>
  <si>
    <t>KH03413</t>
  </si>
  <si>
    <t>吉士洲</t>
  </si>
  <si>
    <t>KH03412</t>
  </si>
  <si>
    <t>陶杰</t>
  </si>
  <si>
    <t>KH06938</t>
  </si>
  <si>
    <t>徐晓晓</t>
  </si>
  <si>
    <t>KH06937</t>
  </si>
  <si>
    <t>庄秀云</t>
  </si>
  <si>
    <t>KH06936</t>
  </si>
  <si>
    <t>王勇</t>
  </si>
  <si>
    <t>KH06935</t>
  </si>
  <si>
    <t>丁世海</t>
  </si>
  <si>
    <t>KH06934</t>
  </si>
  <si>
    <t>乔作刚</t>
  </si>
  <si>
    <t>KH06933</t>
  </si>
  <si>
    <t>李秀贞</t>
  </si>
  <si>
    <t>KH05911</t>
  </si>
  <si>
    <t>徐芳</t>
  </si>
  <si>
    <t>KH06932</t>
  </si>
  <si>
    <t>张薇</t>
  </si>
  <si>
    <t>KH06931</t>
  </si>
  <si>
    <t>崔军</t>
  </si>
  <si>
    <t>KH06930</t>
  </si>
  <si>
    <t>苏晓琳</t>
  </si>
  <si>
    <t>KH03411</t>
  </si>
  <si>
    <t>赵国伟</t>
  </si>
  <si>
    <t>KH04104</t>
  </si>
  <si>
    <t>张健</t>
  </si>
  <si>
    <t>KH03410</t>
  </si>
  <si>
    <t>杜军</t>
  </si>
  <si>
    <t>KH03409</t>
  </si>
  <si>
    <t>林巧莲</t>
  </si>
  <si>
    <t>KH06929</t>
  </si>
  <si>
    <t>桑文玉</t>
  </si>
  <si>
    <t>KH06928</t>
  </si>
  <si>
    <t>刘志远</t>
  </si>
  <si>
    <t>KH06927</t>
  </si>
  <si>
    <t>王美</t>
  </si>
  <si>
    <t>KH06926</t>
  </si>
  <si>
    <t>刘桂林</t>
  </si>
  <si>
    <t>KH06925</t>
  </si>
  <si>
    <t>宋兆宁</t>
  </si>
  <si>
    <t>KH06924</t>
  </si>
  <si>
    <t>耿生彬</t>
  </si>
  <si>
    <t>KH06923</t>
  </si>
  <si>
    <t>张国兰</t>
  </si>
  <si>
    <t>KH06921</t>
  </si>
  <si>
    <t>武红霞</t>
  </si>
  <si>
    <t>KH03408</t>
  </si>
  <si>
    <t>路春香</t>
  </si>
  <si>
    <t>KH03407</t>
  </si>
  <si>
    <t>晁冬梅</t>
  </si>
  <si>
    <t>KH03406</t>
  </si>
  <si>
    <t>柏文冬</t>
  </si>
  <si>
    <t>KH06920</t>
  </si>
  <si>
    <t>杨红尊</t>
  </si>
  <si>
    <t>KH06918</t>
  </si>
  <si>
    <t>吴运标</t>
  </si>
  <si>
    <t>KH07416</t>
  </si>
  <si>
    <t>张云华</t>
  </si>
  <si>
    <t>KH06917</t>
  </si>
  <si>
    <t>吴红英</t>
  </si>
  <si>
    <t>KH06916</t>
  </si>
  <si>
    <t>赵文军</t>
  </si>
  <si>
    <t>KH06915</t>
  </si>
  <si>
    <t>鲍爱莲</t>
  </si>
  <si>
    <t>KH06914</t>
  </si>
  <si>
    <t>张园</t>
  </si>
  <si>
    <t>KH06913</t>
  </si>
  <si>
    <t>蒋云</t>
  </si>
  <si>
    <t>KH03405</t>
  </si>
  <si>
    <t>缪红芹</t>
  </si>
  <si>
    <t>KH03403</t>
  </si>
  <si>
    <t>陈晓凤</t>
  </si>
  <si>
    <t>KH06912</t>
  </si>
  <si>
    <t>陈霞</t>
  </si>
  <si>
    <t>KH06911</t>
  </si>
  <si>
    <t>熊尚君</t>
  </si>
  <si>
    <t>KH06910</t>
  </si>
  <si>
    <t>倪勤</t>
  </si>
  <si>
    <t>KH06909</t>
  </si>
  <si>
    <t>朱兴勇</t>
  </si>
  <si>
    <t>KH06908</t>
  </si>
  <si>
    <t>刘斌</t>
  </si>
  <si>
    <t>KH06907</t>
  </si>
  <si>
    <t>陈刚</t>
  </si>
  <si>
    <t>KH06906</t>
  </si>
  <si>
    <t>王永国</t>
  </si>
  <si>
    <t>KH03402</t>
  </si>
  <si>
    <t>韩林</t>
  </si>
  <si>
    <t>KH03400</t>
  </si>
  <si>
    <t>陈笑</t>
  </si>
  <si>
    <t>KH06905</t>
  </si>
  <si>
    <t>刘金彦</t>
  </si>
  <si>
    <t>KH06904</t>
  </si>
  <si>
    <t>庄晓东</t>
  </si>
  <si>
    <t>KH06903</t>
  </si>
  <si>
    <t>卜建荣</t>
  </si>
  <si>
    <t>KH06902</t>
  </si>
  <si>
    <t>顾新</t>
  </si>
  <si>
    <t>KH06901</t>
  </si>
  <si>
    <t>陶佳露</t>
  </si>
  <si>
    <t>KH06900</t>
  </si>
  <si>
    <t>夏桂喜</t>
  </si>
  <si>
    <t>KH06899</t>
  </si>
  <si>
    <t>高小江</t>
  </si>
  <si>
    <t>KH03399</t>
  </si>
  <si>
    <t>戴夕珍</t>
  </si>
  <si>
    <t>KH06126</t>
  </si>
  <si>
    <t>李勇</t>
  </si>
  <si>
    <t>KH03397</t>
  </si>
  <si>
    <t>刘蒙蒙</t>
  </si>
  <si>
    <t>KH06898</t>
  </si>
  <si>
    <t>徐亚芳</t>
  </si>
  <si>
    <t>KH06897</t>
  </si>
  <si>
    <t>杜银萍</t>
  </si>
  <si>
    <t>KH06896</t>
  </si>
  <si>
    <t>陈利棠</t>
  </si>
  <si>
    <t>KH06895</t>
  </si>
  <si>
    <t>朱兰君</t>
  </si>
  <si>
    <t>KH06894</t>
  </si>
  <si>
    <t>何志鸿</t>
  </si>
  <si>
    <t>KH06893</t>
  </si>
  <si>
    <t>涂永宝</t>
  </si>
  <si>
    <t>KH06892</t>
  </si>
  <si>
    <t>吴长明</t>
  </si>
  <si>
    <t>KH03396</t>
  </si>
  <si>
    <t>杨文</t>
  </si>
  <si>
    <t>KH03395</t>
  </si>
  <si>
    <t>刘美华</t>
  </si>
  <si>
    <t>KH03394</t>
  </si>
  <si>
    <t>乔晓波</t>
  </si>
  <si>
    <t>KH06891</t>
  </si>
  <si>
    <t>王正东</t>
  </si>
  <si>
    <t>KH06890</t>
  </si>
  <si>
    <t>刘婷婷</t>
  </si>
  <si>
    <t>KH06889</t>
  </si>
  <si>
    <t>杨兆胜</t>
  </si>
  <si>
    <t>KH06888</t>
  </si>
  <si>
    <t>张义才</t>
  </si>
  <si>
    <t>KH06887</t>
  </si>
  <si>
    <t>文平</t>
  </si>
  <si>
    <t>KH06886</t>
  </si>
  <si>
    <t>周金宏</t>
  </si>
  <si>
    <t>KH06885</t>
  </si>
  <si>
    <t>叶银缝</t>
  </si>
  <si>
    <t>KH06884</t>
  </si>
  <si>
    <t>沈国怡</t>
  </si>
  <si>
    <t>KH06883</t>
  </si>
  <si>
    <t>蒋长星</t>
  </si>
  <si>
    <t>KH03393</t>
  </si>
  <si>
    <t>陈功</t>
  </si>
  <si>
    <t>KH05098</t>
  </si>
  <si>
    <t>马云霞</t>
  </si>
  <si>
    <t>KH03392</t>
  </si>
  <si>
    <t>祁春红</t>
  </si>
  <si>
    <t>KH03391</t>
  </si>
  <si>
    <t>KH06882</t>
  </si>
  <si>
    <t>项金香</t>
  </si>
  <si>
    <t>KH06880</t>
  </si>
  <si>
    <t>殷中华</t>
  </si>
  <si>
    <t>KH05857</t>
  </si>
  <si>
    <t>张慧</t>
  </si>
  <si>
    <t>KH06879</t>
  </si>
  <si>
    <t>章兼朴</t>
  </si>
  <si>
    <t>KH06878</t>
  </si>
  <si>
    <t>金菡燕</t>
  </si>
  <si>
    <t>KH06877</t>
  </si>
  <si>
    <t>田亮</t>
  </si>
  <si>
    <t>KH05854</t>
  </si>
  <si>
    <t>KH06876</t>
  </si>
  <si>
    <t>胡德蓉</t>
  </si>
  <si>
    <t>KH06875</t>
  </si>
  <si>
    <t>郭京香</t>
  </si>
  <si>
    <t>KH06874</t>
  </si>
  <si>
    <t>孔令胜</t>
  </si>
  <si>
    <t>KH05097</t>
  </si>
  <si>
    <t>KH03725</t>
  </si>
  <si>
    <t>KH03390</t>
  </si>
  <si>
    <t>晁燕</t>
  </si>
  <si>
    <t>KH06873</t>
  </si>
  <si>
    <t>张利美</t>
  </si>
  <si>
    <t>KH06872</t>
  </si>
  <si>
    <t>赵培云</t>
  </si>
  <si>
    <t>KH06871</t>
  </si>
  <si>
    <t>袁俊飞</t>
  </si>
  <si>
    <t>KH06870</t>
  </si>
  <si>
    <t>毕四成</t>
  </si>
  <si>
    <t>KH06869</t>
  </si>
  <si>
    <t>朱泽文</t>
  </si>
  <si>
    <t>KH06868</t>
  </si>
  <si>
    <t>袁明</t>
  </si>
  <si>
    <t>KH06867</t>
  </si>
  <si>
    <t>王菊青</t>
  </si>
  <si>
    <t>KH06866</t>
  </si>
  <si>
    <t>赵和春</t>
  </si>
  <si>
    <t>KH03388</t>
  </si>
  <si>
    <t>郭兆亮</t>
  </si>
  <si>
    <t>KH03387</t>
  </si>
  <si>
    <t>赵长祥</t>
  </si>
  <si>
    <t>KH06865</t>
  </si>
  <si>
    <t>聂克斌</t>
  </si>
  <si>
    <t>KH06864</t>
  </si>
  <si>
    <t>杨渝光</t>
  </si>
  <si>
    <t>KH06863</t>
  </si>
  <si>
    <t>罗德芬</t>
  </si>
  <si>
    <t>KH06862</t>
  </si>
  <si>
    <t>罗创</t>
  </si>
  <si>
    <t>KH06861</t>
  </si>
  <si>
    <t>曾雷平</t>
  </si>
  <si>
    <t>KH06860</t>
  </si>
  <si>
    <t>刘琼</t>
  </si>
  <si>
    <t>KH06859</t>
  </si>
  <si>
    <t>颜欣颖</t>
  </si>
  <si>
    <t>KH06858</t>
  </si>
  <si>
    <t>杨宗亭</t>
  </si>
  <si>
    <t>KH06857</t>
  </si>
  <si>
    <t>李慎江</t>
  </si>
  <si>
    <t>KH03386</t>
  </si>
  <si>
    <t>唐仕忠</t>
  </si>
  <si>
    <t>KH03385</t>
  </si>
  <si>
    <t>眭世兰</t>
  </si>
  <si>
    <t>KH03384</t>
  </si>
  <si>
    <t>王春梅</t>
  </si>
  <si>
    <t>KH06856</t>
  </si>
  <si>
    <t>李泮伟</t>
  </si>
  <si>
    <t>KH06855</t>
  </si>
  <si>
    <t>刘安玲</t>
  </si>
  <si>
    <t>KH06854</t>
  </si>
  <si>
    <t>林光升</t>
  </si>
  <si>
    <t>KH06853</t>
  </si>
  <si>
    <t>毕娜娜</t>
  </si>
  <si>
    <t>KH06852</t>
  </si>
  <si>
    <t>李元方</t>
  </si>
  <si>
    <t>KH06851</t>
  </si>
  <si>
    <t>钱蕾</t>
  </si>
  <si>
    <t>KH06850</t>
  </si>
  <si>
    <t>王玉成</t>
  </si>
  <si>
    <t>KH05827</t>
  </si>
  <si>
    <t>张明</t>
  </si>
  <si>
    <t>KH06849</t>
  </si>
  <si>
    <t>史锦樵</t>
  </si>
  <si>
    <t>KH06848</t>
  </si>
  <si>
    <t>陆正棠</t>
  </si>
  <si>
    <t>KH03382</t>
  </si>
  <si>
    <t>沈业友</t>
  </si>
  <si>
    <t>KH06847</t>
  </si>
  <si>
    <t>陈定华</t>
  </si>
  <si>
    <t>KH06846</t>
  </si>
  <si>
    <t>丁军</t>
  </si>
  <si>
    <t>KH06845</t>
  </si>
  <si>
    <t>陆宝银</t>
  </si>
  <si>
    <t>KH06844</t>
  </si>
  <si>
    <t>严晓萍</t>
  </si>
  <si>
    <t>KH06843</t>
  </si>
  <si>
    <t>王军</t>
  </si>
  <si>
    <t>KH06842</t>
  </si>
  <si>
    <t>张月贵</t>
  </si>
  <si>
    <t>KH06841</t>
  </si>
  <si>
    <t>崔凌</t>
  </si>
  <si>
    <t>KH06840</t>
  </si>
  <si>
    <t>束玉</t>
  </si>
  <si>
    <t>KH06839</t>
  </si>
  <si>
    <t>吴永娟</t>
  </si>
  <si>
    <t>KH06838</t>
  </si>
  <si>
    <t>裴青</t>
  </si>
  <si>
    <t>KH03381</t>
  </si>
  <si>
    <t>解娟</t>
  </si>
  <si>
    <t>KH03380</t>
  </si>
  <si>
    <t>孙蒸妮</t>
  </si>
  <si>
    <t>KH06837</t>
  </si>
  <si>
    <t>高斌</t>
  </si>
  <si>
    <t>KH06836</t>
  </si>
  <si>
    <t>朱梅</t>
  </si>
  <si>
    <t>KH07332</t>
  </si>
  <si>
    <t>张波</t>
  </si>
  <si>
    <t>KH06835</t>
  </si>
  <si>
    <t>孙霓</t>
  </si>
  <si>
    <t>KH07331</t>
  </si>
  <si>
    <t>KH06834</t>
  </si>
  <si>
    <t>陈冬明</t>
  </si>
  <si>
    <t>KH06833</t>
  </si>
  <si>
    <t>都兴红</t>
  </si>
  <si>
    <t>KH06832</t>
  </si>
  <si>
    <t>KH06831</t>
  </si>
  <si>
    <t>周建美</t>
  </si>
  <si>
    <t>KH06830</t>
  </si>
  <si>
    <t>陈凯</t>
  </si>
  <si>
    <t>KH06829</t>
  </si>
  <si>
    <t>金菊</t>
  </si>
  <si>
    <t>KH03378</t>
  </si>
  <si>
    <t>张文庆</t>
  </si>
  <si>
    <t>KH03376</t>
  </si>
  <si>
    <t>陈桂玲</t>
  </si>
  <si>
    <t>KH00946</t>
  </si>
  <si>
    <t>刘玉芬</t>
  </si>
  <si>
    <t>KH05786</t>
  </si>
  <si>
    <t>陈辉</t>
  </si>
  <si>
    <t>KH03375</t>
  </si>
  <si>
    <t>KH04567</t>
  </si>
  <si>
    <t>谢亚芳</t>
  </si>
  <si>
    <t>KH06797</t>
  </si>
  <si>
    <t>刘萍</t>
  </si>
  <si>
    <t>KH03371</t>
  </si>
  <si>
    <t>华洋</t>
  </si>
  <si>
    <t>KH04565</t>
  </si>
  <si>
    <t>KH06791</t>
  </si>
  <si>
    <t>薛松</t>
  </si>
  <si>
    <t>KH05767</t>
  </si>
  <si>
    <t>刘燕</t>
  </si>
  <si>
    <t>KH03369</t>
  </si>
  <si>
    <t>戴夕芹</t>
  </si>
  <si>
    <t>KH07278</t>
  </si>
  <si>
    <t>王超</t>
  </si>
  <si>
    <t>KH05063</t>
  </si>
  <si>
    <t>张岩</t>
  </si>
  <si>
    <t>KH06092</t>
  </si>
  <si>
    <t>王学兰</t>
  </si>
  <si>
    <t>KH04057</t>
  </si>
  <si>
    <t>周霞</t>
  </si>
  <si>
    <t>KH03363</t>
  </si>
  <si>
    <t>于海洋</t>
  </si>
  <si>
    <t>KH03362</t>
  </si>
  <si>
    <t>陈春莲</t>
  </si>
  <si>
    <t>KH04054</t>
  </si>
  <si>
    <t>KH03361</t>
  </si>
  <si>
    <t>张晓坚</t>
  </si>
  <si>
    <t>KH07257</t>
  </si>
  <si>
    <t>王秀英</t>
  </si>
  <si>
    <t>KH05738</t>
  </si>
  <si>
    <t>KH06755</t>
  </si>
  <si>
    <t>KH03360</t>
  </si>
  <si>
    <t>李大宽</t>
  </si>
  <si>
    <t>KH03359</t>
  </si>
  <si>
    <t>郇红梅</t>
  </si>
  <si>
    <t>KH04051</t>
  </si>
  <si>
    <t>胡静</t>
  </si>
  <si>
    <t>KH03358</t>
  </si>
  <si>
    <t>王陈香</t>
  </si>
  <si>
    <t>KH07242</t>
  </si>
  <si>
    <t>KH05725</t>
  </si>
  <si>
    <t>张玉萍</t>
  </si>
  <si>
    <t>KH03357</t>
  </si>
  <si>
    <t>张亚芹</t>
  </si>
  <si>
    <t>KH03356</t>
  </si>
  <si>
    <t>鲍飞</t>
  </si>
  <si>
    <t>KH05720</t>
  </si>
  <si>
    <t>王婷婷</t>
  </si>
  <si>
    <t>KH05718</t>
  </si>
  <si>
    <t>KH05717</t>
  </si>
  <si>
    <t>刘宁</t>
  </si>
  <si>
    <t>KH03355</t>
  </si>
  <si>
    <t>陈进</t>
  </si>
  <si>
    <t>KH00919</t>
  </si>
  <si>
    <t>KH05050</t>
  </si>
  <si>
    <t>王蕾</t>
  </si>
  <si>
    <t>KH05708</t>
  </si>
  <si>
    <t>KH03351</t>
  </si>
  <si>
    <t>赵广中</t>
  </si>
  <si>
    <t>KH03349</t>
  </si>
  <si>
    <t>沈海滨</t>
  </si>
  <si>
    <t>KH06724</t>
  </si>
  <si>
    <t>KH06722</t>
  </si>
  <si>
    <t>李仁涛</t>
  </si>
  <si>
    <t>KH03348</t>
  </si>
  <si>
    <t>KH05691</t>
  </si>
  <si>
    <t>KH03345</t>
  </si>
  <si>
    <t>KH06070</t>
  </si>
  <si>
    <t>卢爱华</t>
  </si>
  <si>
    <t>KH04037</t>
  </si>
  <si>
    <t>张钧</t>
  </si>
  <si>
    <t>KH03344</t>
  </si>
  <si>
    <t>沈玲</t>
  </si>
  <si>
    <t>KH06703</t>
  </si>
  <si>
    <t>陈浙蓉</t>
  </si>
  <si>
    <t>KH03343</t>
  </si>
  <si>
    <t>孙伏解</t>
  </si>
  <si>
    <t>KH04035</t>
  </si>
  <si>
    <t>KH03342</t>
  </si>
  <si>
    <t>陆卫</t>
  </si>
  <si>
    <t>KH03341</t>
  </si>
  <si>
    <t>张立</t>
  </si>
  <si>
    <t>KH03340</t>
  </si>
  <si>
    <t>韦芳</t>
  </si>
  <si>
    <t>KH05037</t>
  </si>
  <si>
    <t>孙可忠</t>
  </si>
  <si>
    <t>KH04534</t>
  </si>
  <si>
    <t>郑巍</t>
  </si>
  <si>
    <t>KH03339</t>
  </si>
  <si>
    <t>徐维府</t>
  </si>
  <si>
    <t>KH05661</t>
  </si>
  <si>
    <t>KH03337</t>
  </si>
  <si>
    <t>胥全迎</t>
  </si>
  <si>
    <t>KH03336</t>
  </si>
  <si>
    <t>朱步良</t>
  </si>
  <si>
    <t>KH03335</t>
  </si>
  <si>
    <t>祝加敏</t>
  </si>
  <si>
    <t>KH03334</t>
  </si>
  <si>
    <t>万永胜</t>
  </si>
  <si>
    <t>KH03333</t>
  </si>
  <si>
    <t>孙浩</t>
  </si>
  <si>
    <t>KH04527</t>
  </si>
  <si>
    <t>KH03332</t>
  </si>
  <si>
    <t>乔阿琴</t>
  </si>
  <si>
    <t>KH04024</t>
  </si>
  <si>
    <t>陈建军</t>
  </si>
  <si>
    <t>KH03331</t>
  </si>
  <si>
    <t>丁惠云</t>
  </si>
  <si>
    <t>KH03330</t>
  </si>
  <si>
    <t>袁乃芸</t>
  </si>
  <si>
    <t>KH03328</t>
  </si>
  <si>
    <t>杜建江</t>
  </si>
  <si>
    <t>KH03327</t>
  </si>
  <si>
    <t>孙肖雅</t>
  </si>
  <si>
    <t>KH06652</t>
  </si>
  <si>
    <t>KH03326</t>
  </si>
  <si>
    <t>于国平</t>
  </si>
  <si>
    <t>KH03325</t>
  </si>
  <si>
    <t>丁红粉</t>
  </si>
  <si>
    <t>KH05618</t>
  </si>
  <si>
    <t>陈颖</t>
  </si>
  <si>
    <t>KH03324</t>
  </si>
  <si>
    <t>王圣华</t>
  </si>
  <si>
    <t>KH03657</t>
  </si>
  <si>
    <t>KH03323</t>
  </si>
  <si>
    <t>黄娟</t>
  </si>
  <si>
    <t>KH03322</t>
  </si>
  <si>
    <t>张海军</t>
  </si>
  <si>
    <t>KH06641</t>
  </si>
  <si>
    <t>赵玲爱</t>
  </si>
  <si>
    <t>KH03321</t>
  </si>
  <si>
    <t>吴英娣</t>
  </si>
  <si>
    <t>KH03320</t>
  </si>
  <si>
    <t>翟学娟</t>
  </si>
  <si>
    <t>KH03319</t>
  </si>
  <si>
    <t>卞恒广</t>
  </si>
  <si>
    <t>KH03318</t>
  </si>
  <si>
    <t>徐丽</t>
  </si>
  <si>
    <t>KH03317</t>
  </si>
  <si>
    <t>赵红</t>
  </si>
  <si>
    <t>KH03316</t>
  </si>
  <si>
    <t>陈莲</t>
  </si>
  <si>
    <t>KH07122</t>
  </si>
  <si>
    <t>KH03315</t>
  </si>
  <si>
    <t>俞平</t>
  </si>
  <si>
    <t>KH03314</t>
  </si>
  <si>
    <t>王亚玲</t>
  </si>
  <si>
    <t>KH03313</t>
  </si>
  <si>
    <t>朱永忠</t>
  </si>
  <si>
    <t>KH03312</t>
  </si>
  <si>
    <t>蔡慧琴</t>
  </si>
  <si>
    <t>KH03311</t>
  </si>
  <si>
    <t>恽忠</t>
  </si>
  <si>
    <t>KH03310</t>
  </si>
  <si>
    <t>殷琴琴</t>
  </si>
  <si>
    <t>KH03309</t>
  </si>
  <si>
    <t>胡花</t>
  </si>
  <si>
    <t>KH03308</t>
  </si>
  <si>
    <t>单秀停</t>
  </si>
  <si>
    <t>KH05582</t>
  </si>
  <si>
    <t>王志平</t>
  </si>
  <si>
    <t>KH03307</t>
  </si>
  <si>
    <t>王必红</t>
  </si>
  <si>
    <t>KH03305</t>
  </si>
  <si>
    <t>戴正芳</t>
  </si>
  <si>
    <t>KH03304</t>
  </si>
  <si>
    <t>刘培芹</t>
  </si>
  <si>
    <t>KH03303</t>
  </si>
  <si>
    <t>杜星星</t>
  </si>
  <si>
    <t>KH03302</t>
  </si>
  <si>
    <t>王建玉</t>
  </si>
  <si>
    <t>KH03301</t>
  </si>
  <si>
    <t>王龙涛</t>
  </si>
  <si>
    <t>KH06596</t>
  </si>
  <si>
    <t>陈军</t>
  </si>
  <si>
    <t>KH03300</t>
  </si>
  <si>
    <t>张群</t>
  </si>
  <si>
    <t>KH03299</t>
  </si>
  <si>
    <t>董银娣</t>
  </si>
  <si>
    <t>KH03298</t>
  </si>
  <si>
    <t>张进军</t>
  </si>
  <si>
    <t>KH03297</t>
  </si>
  <si>
    <t>夏唯伟</t>
  </si>
  <si>
    <t>KH03296</t>
  </si>
  <si>
    <t>陈云</t>
  </si>
  <si>
    <t>KH02451</t>
  </si>
  <si>
    <t>KH03295</t>
  </si>
  <si>
    <t>夏龙宝</t>
  </si>
  <si>
    <t>KH03294</t>
  </si>
  <si>
    <t>李粉兰</t>
  </si>
  <si>
    <t>KH03293</t>
  </si>
  <si>
    <t>马以俊</t>
  </si>
  <si>
    <t>KH04487</t>
  </si>
  <si>
    <t>KH03292</t>
  </si>
  <si>
    <t>宋厚芹</t>
  </si>
  <si>
    <t>KH03291</t>
  </si>
  <si>
    <t>杭芹</t>
  </si>
  <si>
    <t>KH03290</t>
  </si>
  <si>
    <t>张军</t>
  </si>
  <si>
    <t>KH03286</t>
  </si>
  <si>
    <t>沈艳</t>
  </si>
  <si>
    <t>KH06545</t>
  </si>
  <si>
    <t>KH07033</t>
  </si>
  <si>
    <t>KH06530</t>
  </si>
  <si>
    <t>王晶</t>
  </si>
  <si>
    <t>KH03272</t>
  </si>
  <si>
    <t>KH03265</t>
  </si>
  <si>
    <t>KH03589</t>
  </si>
  <si>
    <t>陈娟</t>
  </si>
  <si>
    <t>KH00782</t>
  </si>
  <si>
    <t>林子玉</t>
  </si>
  <si>
    <t>KH00784</t>
  </si>
  <si>
    <t>蔺耿华</t>
  </si>
  <si>
    <t>KH00783</t>
  </si>
  <si>
    <t>蔺爱玉</t>
  </si>
  <si>
    <t>KH00778</t>
  </si>
  <si>
    <t>林乐庆</t>
  </si>
  <si>
    <t>KH00775</t>
  </si>
  <si>
    <t>林光华</t>
  </si>
  <si>
    <t>KH00776</t>
  </si>
  <si>
    <t>林海</t>
  </si>
  <si>
    <t>KH00774</t>
  </si>
  <si>
    <t>林传新</t>
  </si>
  <si>
    <t>KH00771</t>
  </si>
  <si>
    <t>梁莹莹</t>
  </si>
  <si>
    <t>KH00770</t>
  </si>
  <si>
    <t>梁晓玲</t>
  </si>
  <si>
    <t>KH00773</t>
  </si>
  <si>
    <t>林保军</t>
  </si>
  <si>
    <t>KH00769</t>
  </si>
  <si>
    <t>梁庆波</t>
  </si>
  <si>
    <t>KH00766</t>
  </si>
  <si>
    <t>李志英</t>
  </si>
  <si>
    <t>KH00765</t>
  </si>
  <si>
    <t>李志伟</t>
  </si>
  <si>
    <t>KH00764</t>
  </si>
  <si>
    <t>李志梅</t>
  </si>
  <si>
    <t>KH03245</t>
  </si>
  <si>
    <t>KH00762</t>
  </si>
  <si>
    <t>李振宝</t>
  </si>
  <si>
    <t>KH00761</t>
  </si>
  <si>
    <t>李兆森</t>
  </si>
  <si>
    <t>KH00760</t>
  </si>
  <si>
    <t>李长存</t>
  </si>
  <si>
    <t>KH00754</t>
  </si>
  <si>
    <t>李源波</t>
  </si>
  <si>
    <t>KH00756</t>
  </si>
  <si>
    <t>李云峰</t>
  </si>
  <si>
    <t>KH00753</t>
  </si>
  <si>
    <t>李玉先</t>
  </si>
  <si>
    <t>KH00751</t>
  </si>
  <si>
    <t>李玉杰</t>
  </si>
  <si>
    <t>KH00750</t>
  </si>
  <si>
    <t>李玉成</t>
  </si>
  <si>
    <t>KH00749</t>
  </si>
  <si>
    <t>李玉琛</t>
  </si>
  <si>
    <t>KH00745</t>
  </si>
  <si>
    <t>李应</t>
  </si>
  <si>
    <t>KH00744</t>
  </si>
  <si>
    <t>李义利</t>
  </si>
  <si>
    <t>KH00740</t>
  </si>
  <si>
    <t>李彦珍</t>
  </si>
  <si>
    <t>KH00743</t>
  </si>
  <si>
    <t>李尧合</t>
  </si>
  <si>
    <t>KH00741</t>
  </si>
  <si>
    <t>李艳玲</t>
  </si>
  <si>
    <t>KH00737</t>
  </si>
  <si>
    <t>李亚萍</t>
  </si>
  <si>
    <t>KH00738</t>
  </si>
  <si>
    <t>李延刚</t>
  </si>
  <si>
    <t>KH00736</t>
  </si>
  <si>
    <t>李亚恒</t>
  </si>
  <si>
    <t>KH00731</t>
  </si>
  <si>
    <t>李徐州</t>
  </si>
  <si>
    <t>KH00730</t>
  </si>
  <si>
    <t>李秀香</t>
  </si>
  <si>
    <t>KH00725</t>
  </si>
  <si>
    <t>李晓雅</t>
  </si>
  <si>
    <t>KH00724</t>
  </si>
  <si>
    <t>李晓腾</t>
  </si>
  <si>
    <t>KH00723</t>
  </si>
  <si>
    <t>李晓宁</t>
  </si>
  <si>
    <t>KH00721</t>
  </si>
  <si>
    <t>李晓龙</t>
  </si>
  <si>
    <t>KH00718</t>
  </si>
  <si>
    <t>李晓</t>
  </si>
  <si>
    <t>KH00715</t>
  </si>
  <si>
    <t>李香利</t>
  </si>
  <si>
    <t>KH03572</t>
  </si>
  <si>
    <t>李学华</t>
  </si>
  <si>
    <t>KH00714</t>
  </si>
  <si>
    <t>李霞</t>
  </si>
  <si>
    <t>KH00713</t>
  </si>
  <si>
    <t>李武昌</t>
  </si>
  <si>
    <t>KH00712</t>
  </si>
  <si>
    <t>李文霞</t>
  </si>
  <si>
    <t>KH00711</t>
  </si>
  <si>
    <t>李文卫</t>
  </si>
  <si>
    <t>KH00703</t>
  </si>
  <si>
    <t>李田英</t>
  </si>
  <si>
    <t>KH00710</t>
  </si>
  <si>
    <t>李文泉</t>
  </si>
  <si>
    <t>KH00700</t>
  </si>
  <si>
    <t>李术京</t>
  </si>
  <si>
    <t>KH00695</t>
  </si>
  <si>
    <t>李石磊</t>
  </si>
  <si>
    <t>KH00694</t>
  </si>
  <si>
    <t>李生述</t>
  </si>
  <si>
    <t>KH00691</t>
  </si>
  <si>
    <t>李瑞英</t>
  </si>
  <si>
    <t>KH00689</t>
  </si>
  <si>
    <t>KH00688</t>
  </si>
  <si>
    <t>李庆社</t>
  </si>
  <si>
    <t>KH00684</t>
  </si>
  <si>
    <t>李钦荣</t>
  </si>
  <si>
    <t>KH00682</t>
  </si>
  <si>
    <t>李启林</t>
  </si>
  <si>
    <t>KH00681</t>
  </si>
  <si>
    <t>李启琛</t>
  </si>
  <si>
    <t>KH00679</t>
  </si>
  <si>
    <t>李朋山</t>
  </si>
  <si>
    <t>KH00678</t>
  </si>
  <si>
    <t>李佩果</t>
  </si>
  <si>
    <t>KH00675</t>
  </si>
  <si>
    <t>李娜</t>
  </si>
  <si>
    <t>KH00673</t>
  </si>
  <si>
    <t>李明鹏</t>
  </si>
  <si>
    <t>KH00670</t>
  </si>
  <si>
    <t>李美霞</t>
  </si>
  <si>
    <t>KH00672</t>
  </si>
  <si>
    <t>李明春</t>
  </si>
  <si>
    <t>KH00668</t>
  </si>
  <si>
    <t>李路宁</t>
  </si>
  <si>
    <t>KH00667</t>
  </si>
  <si>
    <t>李令秀</t>
  </si>
  <si>
    <t>KH03561</t>
  </si>
  <si>
    <t>KH00666</t>
  </si>
  <si>
    <t>李领东</t>
  </si>
  <si>
    <t>KH00665</t>
  </si>
  <si>
    <t>李琳</t>
  </si>
  <si>
    <t>KH00664</t>
  </si>
  <si>
    <t>李林勋</t>
  </si>
  <si>
    <t>KH00663</t>
  </si>
  <si>
    <t>李林涛</t>
  </si>
  <si>
    <t>KH00659</t>
  </si>
  <si>
    <t>李良柱</t>
  </si>
  <si>
    <t>KH00658</t>
  </si>
  <si>
    <t>李连峰</t>
  </si>
  <si>
    <t>KH00657</t>
  </si>
  <si>
    <t>李丽媛</t>
  </si>
  <si>
    <t>KH00653</t>
  </si>
  <si>
    <t>KH00655</t>
  </si>
  <si>
    <t>李立祥</t>
  </si>
  <si>
    <t>KH00652</t>
  </si>
  <si>
    <t>李凯</t>
  </si>
  <si>
    <t>KH00651</t>
  </si>
  <si>
    <t>李开元</t>
  </si>
  <si>
    <t>KH00649</t>
  </si>
  <si>
    <t>李军英</t>
  </si>
  <si>
    <t>KH00643</t>
  </si>
  <si>
    <t>李金丰</t>
  </si>
  <si>
    <t>KH00648</t>
  </si>
  <si>
    <t>李敬涛</t>
  </si>
  <si>
    <t>KH00642</t>
  </si>
  <si>
    <t>李婕</t>
  </si>
  <si>
    <t>KH00640</t>
  </si>
  <si>
    <t>李健</t>
  </si>
  <si>
    <t>KH00641</t>
  </si>
  <si>
    <t>李洁玉</t>
  </si>
  <si>
    <t>KH00639</t>
  </si>
  <si>
    <t>李纪文</t>
  </si>
  <si>
    <t>KH00636</t>
  </si>
  <si>
    <t>李焕仁</t>
  </si>
  <si>
    <t>KH00637</t>
  </si>
  <si>
    <t>李会芳</t>
  </si>
  <si>
    <t>KH00635</t>
  </si>
  <si>
    <t>李华芹</t>
  </si>
  <si>
    <t>KH00634</t>
  </si>
  <si>
    <t>李洪霞</t>
  </si>
  <si>
    <t>KH00633</t>
  </si>
  <si>
    <t>李洪伟</t>
  </si>
  <si>
    <t>KH00624</t>
  </si>
  <si>
    <t>李国顺</t>
  </si>
  <si>
    <t>KH00621</t>
  </si>
  <si>
    <t>李桂香</t>
  </si>
  <si>
    <t>KH00620</t>
  </si>
  <si>
    <t>李桂芹</t>
  </si>
  <si>
    <t>KH00619</t>
  </si>
  <si>
    <t>李广军</t>
  </si>
  <si>
    <t>KH00618</t>
  </si>
  <si>
    <t>李福勤</t>
  </si>
  <si>
    <t>KH00617</t>
  </si>
  <si>
    <t>李风英</t>
  </si>
  <si>
    <t>KH00615</t>
  </si>
  <si>
    <t>李东升</t>
  </si>
  <si>
    <t>KH00614</t>
  </si>
  <si>
    <t>李东山</t>
  </si>
  <si>
    <t>KH00613</t>
  </si>
  <si>
    <t>李德荣</t>
  </si>
  <si>
    <t>KH00611</t>
  </si>
  <si>
    <t>李翠婷</t>
  </si>
  <si>
    <t>KH00609</t>
  </si>
  <si>
    <t>李春英</t>
  </si>
  <si>
    <t>KH00608</t>
  </si>
  <si>
    <t>李春花</t>
  </si>
  <si>
    <t>KH00601</t>
  </si>
  <si>
    <t>李百功</t>
  </si>
  <si>
    <t>KH00600</t>
  </si>
  <si>
    <t>李爱民</t>
  </si>
  <si>
    <t>KH00595</t>
  </si>
  <si>
    <t>寇建光</t>
  </si>
  <si>
    <t>KH00592</t>
  </si>
  <si>
    <t>菊红英</t>
  </si>
  <si>
    <t>KH00594</t>
  </si>
  <si>
    <t>孔祥英</t>
  </si>
  <si>
    <t>KH00591</t>
  </si>
  <si>
    <t>金占霞</t>
  </si>
  <si>
    <t>KH00589</t>
  </si>
  <si>
    <t>金敬宾</t>
  </si>
  <si>
    <t>KH00588</t>
  </si>
  <si>
    <t>金桂芬</t>
  </si>
  <si>
    <t>KH00587</t>
  </si>
  <si>
    <t>解丰超</t>
  </si>
  <si>
    <t>KH00585</t>
  </si>
  <si>
    <t>焦振跃</t>
  </si>
  <si>
    <t>KH00583</t>
  </si>
  <si>
    <t>焦延春</t>
  </si>
  <si>
    <t>KH00581</t>
  </si>
  <si>
    <t>焦尉雯</t>
  </si>
  <si>
    <t>KH00577</t>
  </si>
  <si>
    <t>姜在涛</t>
  </si>
  <si>
    <t>KH00576</t>
  </si>
  <si>
    <t>姜在德</t>
  </si>
  <si>
    <t>KH00573</t>
  </si>
  <si>
    <t>姜友谊</t>
  </si>
  <si>
    <t>KH00572</t>
  </si>
  <si>
    <t>姜拥军</t>
  </si>
  <si>
    <t>KH00570</t>
  </si>
  <si>
    <t>姜亦迎</t>
  </si>
  <si>
    <t>KH00568</t>
  </si>
  <si>
    <t>姜彦全</t>
  </si>
  <si>
    <t>KH00567</t>
  </si>
  <si>
    <t>姜言尧</t>
  </si>
  <si>
    <t>KH00565</t>
  </si>
  <si>
    <t>姜言红</t>
  </si>
  <si>
    <t>KH00564</t>
  </si>
  <si>
    <t>姜言峰</t>
  </si>
  <si>
    <t>KH03170</t>
  </si>
  <si>
    <t>KH03539</t>
  </si>
  <si>
    <t>KH00561</t>
  </si>
  <si>
    <t>姜秀华</t>
  </si>
  <si>
    <t>KH00560</t>
  </si>
  <si>
    <t>姜鑫</t>
  </si>
  <si>
    <t>KH00559</t>
  </si>
  <si>
    <t>姜新太</t>
  </si>
  <si>
    <t>KH00558</t>
  </si>
  <si>
    <t>姜新畅</t>
  </si>
  <si>
    <t>KH00554</t>
  </si>
  <si>
    <t>姜晓菲</t>
  </si>
  <si>
    <t>KH00551</t>
  </si>
  <si>
    <t>姜文朋</t>
  </si>
  <si>
    <t>KH00552</t>
  </si>
  <si>
    <t>姜祥志</t>
  </si>
  <si>
    <t>KH00550</t>
  </si>
  <si>
    <t>姜伟</t>
  </si>
  <si>
    <t>KH00548</t>
  </si>
  <si>
    <t>姜维建</t>
  </si>
  <si>
    <t>KH00543</t>
  </si>
  <si>
    <t>姜瑞华</t>
  </si>
  <si>
    <t>KH00542</t>
  </si>
  <si>
    <t>姜全胜</t>
  </si>
  <si>
    <t>KH00541</t>
  </si>
  <si>
    <t>姜秋霞</t>
  </si>
  <si>
    <t>KH00539</t>
  </si>
  <si>
    <t>姜其良</t>
  </si>
  <si>
    <t>KH00538</t>
  </si>
  <si>
    <t>姜其诚</t>
  </si>
  <si>
    <t>KH00530</t>
  </si>
  <si>
    <t>姜连一</t>
  </si>
  <si>
    <t>KH00536</t>
  </si>
  <si>
    <t>姜娜娜</t>
  </si>
  <si>
    <t>KH00528</t>
  </si>
  <si>
    <t>姜丽华</t>
  </si>
  <si>
    <t>KH00527</t>
  </si>
  <si>
    <t>姜磊</t>
  </si>
  <si>
    <t>KH00525</t>
  </si>
  <si>
    <t>姜坤鹏</t>
  </si>
  <si>
    <t>KH00519</t>
  </si>
  <si>
    <t>姜洪运</t>
  </si>
  <si>
    <t>KH00512</t>
  </si>
  <si>
    <t>姜国强</t>
  </si>
  <si>
    <t>KH00508</t>
  </si>
  <si>
    <t>姜风珍</t>
  </si>
  <si>
    <t>KH00510</t>
  </si>
  <si>
    <t>姜桂珍</t>
  </si>
  <si>
    <t>KH00505</t>
  </si>
  <si>
    <t>姜春玲</t>
  </si>
  <si>
    <t>KH03143</t>
  </si>
  <si>
    <t>徐军</t>
  </si>
  <si>
    <t>KH03140</t>
  </si>
  <si>
    <t>KH03126</t>
  </si>
  <si>
    <t>王兵</t>
  </si>
  <si>
    <t>KH03124</t>
  </si>
  <si>
    <t>单志坚</t>
  </si>
  <si>
    <t>KH03114</t>
  </si>
  <si>
    <t>唐玉平</t>
  </si>
  <si>
    <t>KH03508</t>
  </si>
  <si>
    <t>KH03095</t>
  </si>
  <si>
    <t>王新</t>
  </si>
  <si>
    <t>KH03502</t>
  </si>
  <si>
    <t>KH00260</t>
  </si>
  <si>
    <t>KH00230</t>
  </si>
  <si>
    <t>KH03489</t>
  </si>
  <si>
    <t>王丽娟</t>
  </si>
  <si>
    <t>KH03488</t>
  </si>
  <si>
    <t>KH00191</t>
  </si>
  <si>
    <t>KH03045</t>
  </si>
  <si>
    <t>KH03042</t>
  </si>
  <si>
    <t>刘凤霞</t>
  </si>
  <si>
    <t>KH03041</t>
  </si>
  <si>
    <t>KH00097</t>
  </si>
  <si>
    <t>初朋利</t>
  </si>
  <si>
    <t>KH00051</t>
  </si>
  <si>
    <t>DW00052</t>
  </si>
  <si>
    <t>DW00047</t>
  </si>
  <si>
    <t>DW00024</t>
  </si>
  <si>
    <t>DW00022</t>
  </si>
  <si>
    <t>DW00015</t>
  </si>
  <si>
    <t>KH02930</t>
  </si>
  <si>
    <t>朱芸芸</t>
  </si>
  <si>
    <t>KH05487</t>
  </si>
  <si>
    <t>刘如荣</t>
  </si>
  <si>
    <t>KH02929</t>
  </si>
  <si>
    <t>孙海武</t>
  </si>
  <si>
    <t>KH05486</t>
  </si>
  <si>
    <t>章士顺</t>
  </si>
  <si>
    <t>KH06003</t>
  </si>
  <si>
    <t>阚奇林</t>
  </si>
  <si>
    <t>KH05485</t>
  </si>
  <si>
    <t>孙猛年</t>
  </si>
  <si>
    <t>KH02927</t>
  </si>
  <si>
    <t>吴勇新</t>
  </si>
  <si>
    <t>KH05484</t>
  </si>
  <si>
    <t>吕大文</t>
  </si>
  <si>
    <t>KH06002</t>
  </si>
  <si>
    <t>沈斐斐</t>
  </si>
  <si>
    <t>KH02926</t>
  </si>
  <si>
    <t>孙本起</t>
  </si>
  <si>
    <t>KH06001</t>
  </si>
  <si>
    <t>黄燕萍</t>
  </si>
  <si>
    <t>KH05483</t>
  </si>
  <si>
    <t>沈玉桂</t>
  </si>
  <si>
    <t>KH02925</t>
  </si>
  <si>
    <t>马兰</t>
  </si>
  <si>
    <t>KH06000</t>
  </si>
  <si>
    <t>李文祥</t>
  </si>
  <si>
    <t>KH05482</t>
  </si>
  <si>
    <t>石怡</t>
  </si>
  <si>
    <t>KH06828</t>
  </si>
  <si>
    <t>李秋颖</t>
  </si>
  <si>
    <t>KH04309</t>
  </si>
  <si>
    <t>林心宇</t>
  </si>
  <si>
    <t>KH03289</t>
  </si>
  <si>
    <t>杨月凯</t>
  </si>
  <si>
    <t>KH00501</t>
  </si>
  <si>
    <t>姜安巧</t>
  </si>
  <si>
    <t>KH06342</t>
  </si>
  <si>
    <t>周东军</t>
  </si>
  <si>
    <t>KH04808</t>
  </si>
  <si>
    <t>唐鸣</t>
  </si>
  <si>
    <t>KH03781</t>
  </si>
  <si>
    <t>李瑞智</t>
  </si>
  <si>
    <t>KH06827</t>
  </si>
  <si>
    <t>王玉海</t>
  </si>
  <si>
    <t>KH03288</t>
  </si>
  <si>
    <t>顾跃进</t>
  </si>
  <si>
    <t>KH04308</t>
  </si>
  <si>
    <t>邹碧湖</t>
  </si>
  <si>
    <t>KH06341</t>
  </si>
  <si>
    <t>胡锦涛</t>
  </si>
  <si>
    <t>KH00500</t>
  </si>
  <si>
    <t>贾岩岩</t>
  </si>
  <si>
    <t>KH04807</t>
  </si>
  <si>
    <t>王延芳</t>
  </si>
  <si>
    <t>KH06826</t>
  </si>
  <si>
    <t>王一波</t>
  </si>
  <si>
    <t>KH03287</t>
  </si>
  <si>
    <t>王洪祥</t>
  </si>
  <si>
    <t>KH04307</t>
  </si>
  <si>
    <t>蒋新凤</t>
  </si>
  <si>
    <t>KH06340</t>
  </si>
  <si>
    <t>刘志辉</t>
  </si>
  <si>
    <t>KH04806</t>
  </si>
  <si>
    <t>杨启芳</t>
  </si>
  <si>
    <t>KH00499</t>
  </si>
  <si>
    <t>贾孝启</t>
  </si>
  <si>
    <t>KH06825</t>
  </si>
  <si>
    <t>苗燕</t>
  </si>
  <si>
    <t>KH04306</t>
  </si>
  <si>
    <t>夏凤兰</t>
  </si>
  <si>
    <t>KH06339</t>
  </si>
  <si>
    <t>宋迎华</t>
  </si>
  <si>
    <t>KH02924</t>
  </si>
  <si>
    <t>KH05999</t>
  </si>
  <si>
    <t>林德宝</t>
  </si>
  <si>
    <t>KH05481</t>
  </si>
  <si>
    <t>林万香</t>
  </si>
  <si>
    <t>KH05998</t>
  </si>
  <si>
    <t>郑翠娟</t>
  </si>
  <si>
    <t>KH02923</t>
  </si>
  <si>
    <t>王恒</t>
  </si>
  <si>
    <t>KH05480</t>
  </si>
  <si>
    <t>周娟</t>
  </si>
  <si>
    <t>KH02922</t>
  </si>
  <si>
    <t>王孝慧</t>
  </si>
  <si>
    <t>KH05997</t>
  </si>
  <si>
    <t>马小敏</t>
  </si>
  <si>
    <t>KH05479</t>
  </si>
  <si>
    <t>董学美</t>
  </si>
  <si>
    <t>KH02921</t>
  </si>
  <si>
    <t>窦顺红</t>
  </si>
  <si>
    <t>KH05996</t>
  </si>
  <si>
    <t>赵国绒</t>
  </si>
  <si>
    <t>KH02919</t>
  </si>
  <si>
    <t>董俊</t>
  </si>
  <si>
    <t>KH05994</t>
  </si>
  <si>
    <t>何健</t>
  </si>
  <si>
    <t>KH05477</t>
  </si>
  <si>
    <t>宋祥军</t>
  </si>
  <si>
    <t>KH05995</t>
  </si>
  <si>
    <t>王子浩</t>
  </si>
  <si>
    <t>KH02918</t>
  </si>
  <si>
    <t>陆安</t>
  </si>
  <si>
    <t>KH05476</t>
  </si>
  <si>
    <t>王兆忠</t>
  </si>
  <si>
    <t>KH05993</t>
  </si>
  <si>
    <t>马桂春</t>
  </si>
  <si>
    <t>KH05475</t>
  </si>
  <si>
    <t>徐金凰</t>
  </si>
  <si>
    <t>KH00498</t>
  </si>
  <si>
    <t>贾小皓</t>
  </si>
  <si>
    <t>KH04805</t>
  </si>
  <si>
    <t>杨美华</t>
  </si>
  <si>
    <t>KH03778</t>
  </si>
  <si>
    <t>孙志章</t>
  </si>
  <si>
    <t>KH06824</t>
  </si>
  <si>
    <t>谢志宏</t>
  </si>
  <si>
    <t>KH03285</t>
  </si>
  <si>
    <t>姜海梅</t>
  </si>
  <si>
    <t>KH04305</t>
  </si>
  <si>
    <t>潘新民</t>
  </si>
  <si>
    <t>KH06338</t>
  </si>
  <si>
    <t>周瑞捷</t>
  </si>
  <si>
    <t>KH00497</t>
  </si>
  <si>
    <t>贾卫平</t>
  </si>
  <si>
    <t>KH03777</t>
  </si>
  <si>
    <t>李锡芳</t>
  </si>
  <si>
    <t>KH06823</t>
  </si>
  <si>
    <t>潘华虹</t>
  </si>
  <si>
    <t>KH04304</t>
  </si>
  <si>
    <t>杨守益</t>
  </si>
  <si>
    <t>KH06337</t>
  </si>
  <si>
    <t>KH04803</t>
  </si>
  <si>
    <t>赵家娟</t>
  </si>
  <si>
    <t>KH03776</t>
  </si>
  <si>
    <t>孟令强</t>
  </si>
  <si>
    <t>KH06821</t>
  </si>
  <si>
    <t>林丽琼</t>
  </si>
  <si>
    <t>KH03283</t>
  </si>
  <si>
    <t>郭建梅</t>
  </si>
  <si>
    <t>KH04303</t>
  </si>
  <si>
    <t>袁昌平</t>
  </si>
  <si>
    <t>KH04802</t>
  </si>
  <si>
    <t>KH00495</t>
  </si>
  <si>
    <t>贾敏</t>
  </si>
  <si>
    <t>KH02917</t>
  </si>
  <si>
    <t>吴其巧</t>
  </si>
  <si>
    <t>KH05474</t>
  </si>
  <si>
    <t>沈风军</t>
  </si>
  <si>
    <t>KH02916</t>
  </si>
  <si>
    <t>刘长翠</t>
  </si>
  <si>
    <t>KH05991</t>
  </si>
  <si>
    <t>仇慧成</t>
  </si>
  <si>
    <t>KH05473</t>
  </si>
  <si>
    <t>蔡如莲</t>
  </si>
  <si>
    <t>KH02915</t>
  </si>
  <si>
    <t>吴长芳</t>
  </si>
  <si>
    <t>KH05472</t>
  </si>
  <si>
    <t>李俊生</t>
  </si>
  <si>
    <t>KH05990</t>
  </si>
  <si>
    <t>徐华进</t>
  </si>
  <si>
    <t>KH02914</t>
  </si>
  <si>
    <t>薛寒</t>
  </si>
  <si>
    <t>KH05989</t>
  </si>
  <si>
    <t>秦小凤</t>
  </si>
  <si>
    <t>KH05471</t>
  </si>
  <si>
    <t>郭静</t>
  </si>
  <si>
    <t>KH02913</t>
  </si>
  <si>
    <t>杨俊</t>
  </si>
  <si>
    <t>KH05988</t>
  </si>
  <si>
    <t>石岩</t>
  </si>
  <si>
    <t>KH02912</t>
  </si>
  <si>
    <t>胡玉琴</t>
  </si>
  <si>
    <t>KH05470</t>
  </si>
  <si>
    <t>刘姝</t>
  </si>
  <si>
    <t>KH05987</t>
  </si>
  <si>
    <t>孙玉祥</t>
  </si>
  <si>
    <t>KH05469</t>
  </si>
  <si>
    <t>黄枝娟</t>
  </si>
  <si>
    <t>KH02911</t>
  </si>
  <si>
    <t>蒋皛玥</t>
  </si>
  <si>
    <t>KH05986</t>
  </si>
  <si>
    <t>王海燕</t>
  </si>
  <si>
    <t>KH05468</t>
  </si>
  <si>
    <t>章顺林</t>
  </si>
  <si>
    <t>KH02910</t>
  </si>
  <si>
    <t>董书怀</t>
  </si>
  <si>
    <t>KH06336</t>
  </si>
  <si>
    <t>徐斌</t>
  </si>
  <si>
    <t>KH03775</t>
  </si>
  <si>
    <t>高利民</t>
  </si>
  <si>
    <t>KH06820</t>
  </si>
  <si>
    <t>王菽芳</t>
  </si>
  <si>
    <t>KH03282</t>
  </si>
  <si>
    <t>周书贤</t>
  </si>
  <si>
    <t>KH04302</t>
  </si>
  <si>
    <t>王永强</t>
  </si>
  <si>
    <t>KH06335</t>
  </si>
  <si>
    <t>葛新民</t>
  </si>
  <si>
    <t>KH00492</t>
  </si>
  <si>
    <t>贾洪泉</t>
  </si>
  <si>
    <t>KH03281</t>
  </si>
  <si>
    <t>韩成</t>
  </si>
  <si>
    <t>KH06819</t>
  </si>
  <si>
    <t>余惠芬</t>
  </si>
  <si>
    <t>KH04301</t>
  </si>
  <si>
    <t>沙清华</t>
  </si>
  <si>
    <t>KH06334</t>
  </si>
  <si>
    <t>朱晓红</t>
  </si>
  <si>
    <t>KH00483</t>
  </si>
  <si>
    <t>汲淑玲</t>
  </si>
  <si>
    <t>KH03773</t>
  </si>
  <si>
    <t>宋德周</t>
  </si>
  <si>
    <t>KH06818</t>
  </si>
  <si>
    <t>叶桂芳</t>
  </si>
  <si>
    <t>KH03280</t>
  </si>
  <si>
    <t>廖书芹</t>
  </si>
  <si>
    <t>KH05985</t>
  </si>
  <si>
    <t>刘晶</t>
  </si>
  <si>
    <t>KH05467</t>
  </si>
  <si>
    <t>王建祥</t>
  </si>
  <si>
    <t>KH05984</t>
  </si>
  <si>
    <t>黄凯</t>
  </si>
  <si>
    <t>KH02909</t>
  </si>
  <si>
    <t>KH05983</t>
  </si>
  <si>
    <t>龚佩</t>
  </si>
  <si>
    <t>KH05465</t>
  </si>
  <si>
    <t>刘玉霞</t>
  </si>
  <si>
    <t>KH02907</t>
  </si>
  <si>
    <t>徐春萌</t>
  </si>
  <si>
    <t>KH05982</t>
  </si>
  <si>
    <t>李晓峰</t>
  </si>
  <si>
    <t>KH05464</t>
  </si>
  <si>
    <t>许晓晖</t>
  </si>
  <si>
    <t>KH05981</t>
  </si>
  <si>
    <t>曹祥熬</t>
  </si>
  <si>
    <t>KH05463</t>
  </si>
  <si>
    <t>郑红</t>
  </si>
  <si>
    <t>KH02905</t>
  </si>
  <si>
    <t>王茹</t>
  </si>
  <si>
    <t>KH05980</t>
  </si>
  <si>
    <t>李慧敏</t>
  </si>
  <si>
    <t>KH05462</t>
  </si>
  <si>
    <t>丁玉明</t>
  </si>
  <si>
    <t>KH02904</t>
  </si>
  <si>
    <t>张电侠</t>
  </si>
  <si>
    <t>KH05461</t>
  </si>
  <si>
    <t>刘秀芬</t>
  </si>
  <si>
    <t>KH02903</t>
  </si>
  <si>
    <t>王兴武</t>
  </si>
  <si>
    <t>KH05978</t>
  </si>
  <si>
    <t>王爱华</t>
  </si>
  <si>
    <t>KH05460</t>
  </si>
  <si>
    <t>孙广勇</t>
  </si>
  <si>
    <t>KH02902</t>
  </si>
  <si>
    <t>顾祝维</t>
  </si>
  <si>
    <t>KH05977</t>
  </si>
  <si>
    <t>景燕</t>
  </si>
  <si>
    <t>KH05459</t>
  </si>
  <si>
    <t>KH04300</t>
  </si>
  <si>
    <t>丁志萍</t>
  </si>
  <si>
    <t>KH06333</t>
  </si>
  <si>
    <t>房晓兰</t>
  </si>
  <si>
    <t>KH00479</t>
  </si>
  <si>
    <t>吉少静</t>
  </si>
  <si>
    <t>KH04799</t>
  </si>
  <si>
    <t>顾云昌</t>
  </si>
  <si>
    <t>KH03772</t>
  </si>
  <si>
    <t>马继艳</t>
  </si>
  <si>
    <t>KH06817</t>
  </si>
  <si>
    <t>丁跃春</t>
  </si>
  <si>
    <t>KH04299</t>
  </si>
  <si>
    <t>钱海良</t>
  </si>
  <si>
    <t>KH06332</t>
  </si>
  <si>
    <t>赵岳梅</t>
  </si>
  <si>
    <t>KH00478</t>
  </si>
  <si>
    <t>吉芳</t>
  </si>
  <si>
    <t>KH04798</t>
  </si>
  <si>
    <t>周爱玲</t>
  </si>
  <si>
    <t>KH03771</t>
  </si>
  <si>
    <t>齐淑萍</t>
  </si>
  <si>
    <t>KH06816</t>
  </si>
  <si>
    <t>胡淑君</t>
  </si>
  <si>
    <t>KH04298</t>
  </si>
  <si>
    <t>王丽蓉</t>
  </si>
  <si>
    <t>KH06331</t>
  </si>
  <si>
    <t>李玉臻</t>
  </si>
  <si>
    <t>KH00477</t>
  </si>
  <si>
    <t>黄泊然</t>
  </si>
  <si>
    <t>KH04797</t>
  </si>
  <si>
    <t>刘一戎</t>
  </si>
  <si>
    <t>KH06815</t>
  </si>
  <si>
    <t>阎莉</t>
  </si>
  <si>
    <t>KH03770</t>
  </si>
  <si>
    <t>刘吉君</t>
  </si>
  <si>
    <t>KH04297</t>
  </si>
  <si>
    <t>甘秀兰</t>
  </si>
  <si>
    <t>KH03277</t>
  </si>
  <si>
    <t>王瑞琴</t>
  </si>
  <si>
    <t>KH06330</t>
  </si>
  <si>
    <t>赵玲玲</t>
  </si>
  <si>
    <t>KH02901</t>
  </si>
  <si>
    <t>许冬云</t>
  </si>
  <si>
    <t>KH05976</t>
  </si>
  <si>
    <t>田国栋</t>
  </si>
  <si>
    <t>KH05458</t>
  </si>
  <si>
    <t>吉兆芳</t>
  </si>
  <si>
    <t>KH02900</t>
  </si>
  <si>
    <t>徐保凤</t>
  </si>
  <si>
    <t>KH05975</t>
  </si>
  <si>
    <t>忻军</t>
  </si>
  <si>
    <t>KH05457</t>
  </si>
  <si>
    <t>沈万芳</t>
  </si>
  <si>
    <t>KH02899</t>
  </si>
  <si>
    <t>朱玲文</t>
  </si>
  <si>
    <t>KH05974</t>
  </si>
  <si>
    <t>周科屹</t>
  </si>
  <si>
    <t>KH02898</t>
  </si>
  <si>
    <t>王雯</t>
  </si>
  <si>
    <t>KH05973</t>
  </si>
  <si>
    <t>NISHIDA MINYU</t>
  </si>
  <si>
    <t>KH05455</t>
  </si>
  <si>
    <t>时同兰</t>
  </si>
  <si>
    <t>KH02897</t>
  </si>
  <si>
    <t>徐顺保</t>
  </si>
  <si>
    <t>KH05972</t>
  </si>
  <si>
    <t>郑明霞</t>
  </si>
  <si>
    <t>KH02896</t>
  </si>
  <si>
    <t>施旭忠</t>
  </si>
  <si>
    <t>KH05971</t>
  </si>
  <si>
    <t>孙允香</t>
  </si>
  <si>
    <t>KH05453</t>
  </si>
  <si>
    <t>张军生</t>
  </si>
  <si>
    <t>KH02895</t>
  </si>
  <si>
    <t>蔡国锦</t>
  </si>
  <si>
    <t>KH05970</t>
  </si>
  <si>
    <t>张小红</t>
  </si>
  <si>
    <t>KH05452</t>
  </si>
  <si>
    <t>陈逸勇</t>
  </si>
  <si>
    <t>KH02894</t>
  </si>
  <si>
    <t>徐悦</t>
  </si>
  <si>
    <t>KH05969</t>
  </si>
  <si>
    <t>曹志勇</t>
  </si>
  <si>
    <t>KH05451</t>
  </si>
  <si>
    <t>周莉萍</t>
  </si>
  <si>
    <t>KH02893</t>
  </si>
  <si>
    <t>陶玲</t>
  </si>
  <si>
    <t>KH05450</t>
  </si>
  <si>
    <t>蒋旭明</t>
  </si>
  <si>
    <t>KH02892</t>
  </si>
  <si>
    <t>储启文</t>
  </si>
  <si>
    <t>KH04796</t>
  </si>
  <si>
    <t>傅佳思</t>
  </si>
  <si>
    <t>KH00476</t>
  </si>
  <si>
    <t>黄勇</t>
  </si>
  <si>
    <t>KH03769</t>
  </si>
  <si>
    <t>栾春燕</t>
  </si>
  <si>
    <t>KH06814</t>
  </si>
  <si>
    <t>陈冬兴</t>
  </si>
  <si>
    <t>KH03276</t>
  </si>
  <si>
    <t>郑大玲</t>
  </si>
  <si>
    <t>KH04296</t>
  </si>
  <si>
    <t>黄应球</t>
  </si>
  <si>
    <t>KH06329</t>
  </si>
  <si>
    <t>宋兆萍</t>
  </si>
  <si>
    <t>KH04795</t>
  </si>
  <si>
    <t>高照松</t>
  </si>
  <si>
    <t>KH00472</t>
  </si>
  <si>
    <t>黄学坤</t>
  </si>
  <si>
    <t>KH03768</t>
  </si>
  <si>
    <t>王淑云</t>
  </si>
  <si>
    <t>KH06813</t>
  </si>
  <si>
    <t>马丽</t>
  </si>
  <si>
    <t>KH04295</t>
  </si>
  <si>
    <t>朱丽</t>
  </si>
  <si>
    <t>KH03275</t>
  </si>
  <si>
    <t>单庆和</t>
  </si>
  <si>
    <t>KH06328</t>
  </si>
  <si>
    <t>邹波</t>
  </si>
  <si>
    <t>KH00471</t>
  </si>
  <si>
    <t>黄绪民</t>
  </si>
  <si>
    <t>KH04794</t>
  </si>
  <si>
    <t>李炳鹏</t>
  </si>
  <si>
    <t>KH06812</t>
  </si>
  <si>
    <t>王洪桔</t>
  </si>
  <si>
    <t>KH03767</t>
  </si>
  <si>
    <t>王春丽</t>
  </si>
  <si>
    <t>KH03274</t>
  </si>
  <si>
    <t>王金彪</t>
  </si>
  <si>
    <t>KH04294</t>
  </si>
  <si>
    <t>黄兴康</t>
  </si>
  <si>
    <t>KH06327</t>
  </si>
  <si>
    <t>修长渠</t>
  </si>
  <si>
    <t>KH00470</t>
  </si>
  <si>
    <t>黄欣荣</t>
  </si>
  <si>
    <t>KH04793</t>
  </si>
  <si>
    <t>郭德柱</t>
  </si>
  <si>
    <t>KH05449</t>
  </si>
  <si>
    <t>沈法龙</t>
  </si>
  <si>
    <t>KH05967</t>
  </si>
  <si>
    <t>李训</t>
  </si>
  <si>
    <t>KH02891</t>
  </si>
  <si>
    <t>张芹英</t>
  </si>
  <si>
    <t>KH05966</t>
  </si>
  <si>
    <t>向丽琴</t>
  </si>
  <si>
    <t>KH05448</t>
  </si>
  <si>
    <t>朱硕敏</t>
  </si>
  <si>
    <t>KH02890</t>
  </si>
  <si>
    <t>钱玲琳</t>
  </si>
  <si>
    <t>KH05965</t>
  </si>
  <si>
    <t>李武扬</t>
  </si>
  <si>
    <t>KH05447</t>
  </si>
  <si>
    <t>谭晓民</t>
  </si>
  <si>
    <t>KH02889</t>
  </si>
  <si>
    <t>马海霞</t>
  </si>
  <si>
    <t>KH05964</t>
  </si>
  <si>
    <t>汪前艳</t>
  </si>
  <si>
    <t>KH05446</t>
  </si>
  <si>
    <t>郑云芳</t>
  </si>
  <si>
    <t>KH02888</t>
  </si>
  <si>
    <t>姚锋</t>
  </si>
  <si>
    <t>KH05963</t>
  </si>
  <si>
    <t>李翠</t>
  </si>
  <si>
    <t>KH05445</t>
  </si>
  <si>
    <t>张小春</t>
  </si>
  <si>
    <t>KH05962</t>
  </si>
  <si>
    <t>廖文舟</t>
  </si>
  <si>
    <t>KH02887</t>
  </si>
  <si>
    <t>KH02886</t>
  </si>
  <si>
    <t>冯庆干</t>
  </si>
  <si>
    <t>KH05444</t>
  </si>
  <si>
    <t>许巧云</t>
  </si>
  <si>
    <t>KH05443</t>
  </si>
  <si>
    <t>王正玲</t>
  </si>
  <si>
    <t>KH02885</t>
  </si>
  <si>
    <t>董青宇</t>
  </si>
  <si>
    <t>KH05960</t>
  </si>
  <si>
    <t>闫桂林</t>
  </si>
  <si>
    <t>KH05442</t>
  </si>
  <si>
    <t>叶敬新</t>
  </si>
  <si>
    <t>KH05959</t>
  </si>
  <si>
    <t>李红玲</t>
  </si>
  <si>
    <t>KH03766</t>
  </si>
  <si>
    <t>朱语丰</t>
  </si>
  <si>
    <t>KH04293</t>
  </si>
  <si>
    <t>陈巧云</t>
  </si>
  <si>
    <t>KH06326</t>
  </si>
  <si>
    <t>刘桓桓</t>
  </si>
  <si>
    <t>KH00468</t>
  </si>
  <si>
    <t>黄仕敏</t>
  </si>
  <si>
    <t>KH04792</t>
  </si>
  <si>
    <t>孙如友</t>
  </si>
  <si>
    <t>KH03765</t>
  </si>
  <si>
    <t>陈红红</t>
  </si>
  <si>
    <t>KH06810</t>
  </si>
  <si>
    <t>白原治</t>
  </si>
  <si>
    <t>KH04292</t>
  </si>
  <si>
    <t>贺雅</t>
  </si>
  <si>
    <t>KH04791</t>
  </si>
  <si>
    <t>傅学仁</t>
  </si>
  <si>
    <t>KH03764</t>
  </si>
  <si>
    <t>韩德育</t>
  </si>
  <si>
    <t>KH06809</t>
  </si>
  <si>
    <t>郭孝乐</t>
  </si>
  <si>
    <t>KH03271</t>
  </si>
  <si>
    <t>李颦</t>
  </si>
  <si>
    <t>KH00465</t>
  </si>
  <si>
    <t>黄奇志</t>
  </si>
  <si>
    <t>KH06324</t>
  </si>
  <si>
    <t>彭小凤</t>
  </si>
  <si>
    <t>KH04291</t>
  </si>
  <si>
    <t>金忠苗</t>
  </si>
  <si>
    <t>KH04790</t>
  </si>
  <si>
    <t>刘贤军</t>
  </si>
  <si>
    <t>KH05441</t>
  </si>
  <si>
    <t>仇银中</t>
  </si>
  <si>
    <t>KH02883</t>
  </si>
  <si>
    <t>王奔</t>
  </si>
  <si>
    <t>KH05440</t>
  </si>
  <si>
    <t>孙秀萍</t>
  </si>
  <si>
    <t>KH05958</t>
  </si>
  <si>
    <t>罗红梅</t>
  </si>
  <si>
    <t>KH05957</t>
  </si>
  <si>
    <t>赵涪明</t>
  </si>
  <si>
    <t>KH05439</t>
  </si>
  <si>
    <t>王云</t>
  </si>
  <si>
    <t>KH05956</t>
  </si>
  <si>
    <t>王娅湄</t>
  </si>
  <si>
    <t>KH05437</t>
  </si>
  <si>
    <t>侍亚群</t>
  </si>
  <si>
    <t>KH02880</t>
  </si>
  <si>
    <t>陈春莺</t>
  </si>
  <si>
    <t>KH05955</t>
  </si>
  <si>
    <t>赵健霖</t>
  </si>
  <si>
    <t>KH07459</t>
  </si>
  <si>
    <t>KH02879</t>
  </si>
  <si>
    <t>王慧</t>
  </si>
  <si>
    <t>KH05436</t>
  </si>
  <si>
    <t>李红海</t>
  </si>
  <si>
    <t>KH05954</t>
  </si>
  <si>
    <t>邹敏</t>
  </si>
  <si>
    <t>KH05435</t>
  </si>
  <si>
    <t>卞遂金</t>
  </si>
  <si>
    <t>KH02878</t>
  </si>
  <si>
    <t>张福翠</t>
  </si>
  <si>
    <t>KH05953</t>
  </si>
  <si>
    <t>蒋金莲</t>
  </si>
  <si>
    <t>KH07457</t>
  </si>
  <si>
    <t>孙效敬</t>
  </si>
  <si>
    <t>KH02877</t>
  </si>
  <si>
    <t>薛鋆新</t>
  </si>
  <si>
    <t>KH05952</t>
  </si>
  <si>
    <t>樊德英</t>
  </si>
  <si>
    <t>KH07456</t>
  </si>
  <si>
    <t>侯延富</t>
  </si>
  <si>
    <t>KH05433</t>
  </si>
  <si>
    <t>张小花</t>
  </si>
  <si>
    <t>KH02876</t>
  </si>
  <si>
    <t>薛萍</t>
  </si>
  <si>
    <t>KH03763</t>
  </si>
  <si>
    <t>徐春霞</t>
  </si>
  <si>
    <t>KH06808</t>
  </si>
  <si>
    <t>胡丽萍</t>
  </si>
  <si>
    <t>KH03270</t>
  </si>
  <si>
    <t>丁田宇</t>
  </si>
  <si>
    <t>KH06323</t>
  </si>
  <si>
    <t>程蕾娣</t>
  </si>
  <si>
    <t>KH04290</t>
  </si>
  <si>
    <t>蒲忠伟</t>
  </si>
  <si>
    <t>KH00464</t>
  </si>
  <si>
    <t>黄其梅</t>
  </si>
  <si>
    <t>KH03762</t>
  </si>
  <si>
    <t>李慧玲</t>
  </si>
  <si>
    <t>KH04789</t>
  </si>
  <si>
    <t>施丽娟</t>
  </si>
  <si>
    <t>KH06807</t>
  </si>
  <si>
    <t>李学爱</t>
  </si>
  <si>
    <t>KH03269</t>
  </si>
  <si>
    <t>李海兵</t>
  </si>
  <si>
    <t>KH06322</t>
  </si>
  <si>
    <t>茆益民</t>
  </si>
  <si>
    <t>KH00461</t>
  </si>
  <si>
    <t>黄复钧</t>
  </si>
  <si>
    <t>KH04788</t>
  </si>
  <si>
    <t>朱晶晶</t>
  </si>
  <si>
    <t>KH03761</t>
  </si>
  <si>
    <t>朱丙亮</t>
  </si>
  <si>
    <t>KH06806</t>
  </si>
  <si>
    <t>张学霞</t>
  </si>
  <si>
    <t>KH03268</t>
  </si>
  <si>
    <t>周挺</t>
  </si>
  <si>
    <t>KH06321</t>
  </si>
  <si>
    <t>王月东</t>
  </si>
  <si>
    <t>KH04288</t>
  </si>
  <si>
    <t>于涛清</t>
  </si>
  <si>
    <t>KH00459</t>
  </si>
  <si>
    <t>郇宁宁</t>
  </si>
  <si>
    <t>KH04787</t>
  </si>
  <si>
    <t>陆美玲</t>
  </si>
  <si>
    <t>KH03760</t>
  </si>
  <si>
    <t>孙振波</t>
  </si>
  <si>
    <t>KH06805</t>
  </si>
  <si>
    <t>陈俊</t>
  </si>
  <si>
    <t>KH05951</t>
  </si>
  <si>
    <t>余金凤</t>
  </si>
  <si>
    <t>KH07455</t>
  </si>
  <si>
    <t>刘美玲</t>
  </si>
  <si>
    <t>KH05432</t>
  </si>
  <si>
    <t>张骁</t>
  </si>
  <si>
    <t>KH02875</t>
  </si>
  <si>
    <t>李江梅</t>
  </si>
  <si>
    <t>KH05950</t>
  </si>
  <si>
    <t>何超</t>
  </si>
  <si>
    <t>KH07454</t>
  </si>
  <si>
    <t>宋国庆</t>
  </si>
  <si>
    <t>KH05431</t>
  </si>
  <si>
    <t>赵长美</t>
  </si>
  <si>
    <t>KH05949</t>
  </si>
  <si>
    <t>吴润元</t>
  </si>
  <si>
    <t>KH07453</t>
  </si>
  <si>
    <t>于秀芝</t>
  </si>
  <si>
    <t>KH05430</t>
  </si>
  <si>
    <t>程翠琴</t>
  </si>
  <si>
    <t>KH02873</t>
  </si>
  <si>
    <t>袁康清</t>
  </si>
  <si>
    <t>KH05948</t>
  </si>
  <si>
    <t>陈小丽</t>
  </si>
  <si>
    <t>KH07452</t>
  </si>
  <si>
    <t>宋振刚</t>
  </si>
  <si>
    <t>KH05429</t>
  </si>
  <si>
    <t>刘丽春</t>
  </si>
  <si>
    <t>KH02872</t>
  </si>
  <si>
    <t>周鹏飞</t>
  </si>
  <si>
    <t>KH05947</t>
  </si>
  <si>
    <t>赵燕辉</t>
  </si>
  <si>
    <t>KH07451</t>
  </si>
  <si>
    <t>刘朝霞</t>
  </si>
  <si>
    <t>KH05428</t>
  </si>
  <si>
    <t>郑海华</t>
  </si>
  <si>
    <t>KH02871</t>
  </si>
  <si>
    <t>周小敏</t>
  </si>
  <si>
    <t>KH05946</t>
  </si>
  <si>
    <t>毛水维</t>
  </si>
  <si>
    <t>KH07450</t>
  </si>
  <si>
    <t>张勤德</t>
  </si>
  <si>
    <t>KH05427</t>
  </si>
  <si>
    <t>薛伟祥</t>
  </si>
  <si>
    <t>KH02870</t>
  </si>
  <si>
    <t>刘思佳</t>
  </si>
  <si>
    <t>KH05945</t>
  </si>
  <si>
    <t>郑慧玲</t>
  </si>
  <si>
    <t>KH03267</t>
  </si>
  <si>
    <t>丁亚萍</t>
  </si>
  <si>
    <t>KH04287</t>
  </si>
  <si>
    <t>郑贵才</t>
  </si>
  <si>
    <t>KH06320</t>
  </si>
  <si>
    <t>毛云</t>
  </si>
  <si>
    <t>KH00456</t>
  </si>
  <si>
    <t>胡小雨</t>
  </si>
  <si>
    <t>KH04786</t>
  </si>
  <si>
    <t>吴荣金</t>
  </si>
  <si>
    <t>KH03759</t>
  </si>
  <si>
    <t>张兰平</t>
  </si>
  <si>
    <t>KH06804</t>
  </si>
  <si>
    <t>田小舟</t>
  </si>
  <si>
    <t>KH06319</t>
  </si>
  <si>
    <t>顾红林</t>
  </si>
  <si>
    <t>KH04286</t>
  </si>
  <si>
    <t>张忠红</t>
  </si>
  <si>
    <t>KH00455</t>
  </si>
  <si>
    <t>胡伟</t>
  </si>
  <si>
    <t>KH04785</t>
  </si>
  <si>
    <t>周学勇</t>
  </si>
  <si>
    <t>KH03758</t>
  </si>
  <si>
    <t>徐洪太</t>
  </si>
  <si>
    <t>KH06803</t>
  </si>
  <si>
    <t>腾秀兰</t>
  </si>
  <si>
    <t>KH04285</t>
  </si>
  <si>
    <t>王成爱</t>
  </si>
  <si>
    <t>KH06318</t>
  </si>
  <si>
    <t>张宪芳</t>
  </si>
  <si>
    <t>KH00454</t>
  </si>
  <si>
    <t>胡瑞梅</t>
  </si>
  <si>
    <t>KH04784</t>
  </si>
  <si>
    <t>戚良昱</t>
  </si>
  <si>
    <t>KH03757</t>
  </si>
  <si>
    <t>谢建武</t>
  </si>
  <si>
    <t>KH06802</t>
  </si>
  <si>
    <t>吴娜君</t>
  </si>
  <si>
    <t>KH03264</t>
  </si>
  <si>
    <t>王珏</t>
  </si>
  <si>
    <t>KH04284</t>
  </si>
  <si>
    <t>江丽青</t>
  </si>
  <si>
    <t>KH06317</t>
  </si>
  <si>
    <t>祁莹</t>
  </si>
  <si>
    <t>KH07449</t>
  </si>
  <si>
    <t>代立海</t>
  </si>
  <si>
    <t>KH05426</t>
  </si>
  <si>
    <t>裔艳君</t>
  </si>
  <si>
    <t>KH02869</t>
  </si>
  <si>
    <t>樊忠卿</t>
  </si>
  <si>
    <t>KH05944</t>
  </si>
  <si>
    <t>葛志伟</t>
  </si>
  <si>
    <t>KH07447</t>
  </si>
  <si>
    <t>蒋小龙</t>
  </si>
  <si>
    <t>KH05425</t>
  </si>
  <si>
    <t>付民</t>
  </si>
  <si>
    <t>KH05943</t>
  </si>
  <si>
    <t>成国庆</t>
  </si>
  <si>
    <t>KH05424</t>
  </si>
  <si>
    <t>尤秀华</t>
  </si>
  <si>
    <t>KH02867</t>
  </si>
  <si>
    <t>李蓉</t>
  </si>
  <si>
    <t>KH05942</t>
  </si>
  <si>
    <t>叶蕾</t>
  </si>
  <si>
    <t>KH05423</t>
  </si>
  <si>
    <t>周传进</t>
  </si>
  <si>
    <t>KH05941</t>
  </si>
  <si>
    <t>邹琎</t>
  </si>
  <si>
    <t>KH07444</t>
  </si>
  <si>
    <t>刘建明</t>
  </si>
  <si>
    <t>KH05422</t>
  </si>
  <si>
    <t>KH02865</t>
  </si>
  <si>
    <t>KH05940</t>
  </si>
  <si>
    <t>季进杰</t>
  </si>
  <si>
    <t>KH07443</t>
  </si>
  <si>
    <t>许建飞</t>
  </si>
  <si>
    <t>KH05421</t>
  </si>
  <si>
    <t>吕勇</t>
  </si>
  <si>
    <t>KH02864</t>
  </si>
  <si>
    <t>戴夕丽</t>
  </si>
  <si>
    <t>KH05939</t>
  </si>
  <si>
    <t>张方其</t>
  </si>
  <si>
    <t>KH07442</t>
  </si>
  <si>
    <t>陆挺清</t>
  </si>
  <si>
    <t>KH05420</t>
  </si>
  <si>
    <t>许宏新</t>
  </si>
  <si>
    <t>KH02863</t>
  </si>
  <si>
    <t>唐晔</t>
  </si>
  <si>
    <t>KH05938</t>
  </si>
  <si>
    <t>顾建明</t>
  </si>
  <si>
    <t>KH04783</t>
  </si>
  <si>
    <t>朱翠连</t>
  </si>
  <si>
    <t>KH00452</t>
  </si>
  <si>
    <t>胡骞月</t>
  </si>
  <si>
    <t>KH03756</t>
  </si>
  <si>
    <t>刘嵬</t>
  </si>
  <si>
    <t>KH06801</t>
  </si>
  <si>
    <t>楼小敏</t>
  </si>
  <si>
    <t>KH03263</t>
  </si>
  <si>
    <t>高海霞</t>
  </si>
  <si>
    <t>KH06316</t>
  </si>
  <si>
    <t>王荣花</t>
  </si>
  <si>
    <t>KH00451</t>
  </si>
  <si>
    <t>胡明华</t>
  </si>
  <si>
    <t>KH04782</t>
  </si>
  <si>
    <t>季佳佳</t>
  </si>
  <si>
    <t>KH03755</t>
  </si>
  <si>
    <t>元国利</t>
  </si>
  <si>
    <t>KH03262</t>
  </si>
  <si>
    <t>马汝梅</t>
  </si>
  <si>
    <t>KH04282</t>
  </si>
  <si>
    <t>肖素珍</t>
  </si>
  <si>
    <t>KH06315</t>
  </si>
  <si>
    <t>范长干</t>
  </si>
  <si>
    <t>KH00448</t>
  </si>
  <si>
    <t>胡焕芬</t>
  </si>
  <si>
    <t>KH04781</t>
  </si>
  <si>
    <t>赵曼曼</t>
  </si>
  <si>
    <t>KH03754</t>
  </si>
  <si>
    <t>林修梓</t>
  </si>
  <si>
    <t>KH06799</t>
  </si>
  <si>
    <t>李宝娟</t>
  </si>
  <si>
    <t>KH04281</t>
  </si>
  <si>
    <t>沈子莲</t>
  </si>
  <si>
    <t>KH06314</t>
  </si>
  <si>
    <t>陈黎明</t>
  </si>
  <si>
    <t>KH00447</t>
  </si>
  <si>
    <t>胡红光</t>
  </si>
  <si>
    <t>KH03753</t>
  </si>
  <si>
    <t>孙鲁宾</t>
  </si>
  <si>
    <t>KH04780</t>
  </si>
  <si>
    <t>郜艳艳</t>
  </si>
  <si>
    <t>KH06798</t>
  </si>
  <si>
    <t>马秀兰</t>
  </si>
  <si>
    <t>KH06313</t>
  </si>
  <si>
    <t>顾春</t>
  </si>
  <si>
    <t>KH04280</t>
  </si>
  <si>
    <t>沈春杭</t>
  </si>
  <si>
    <t>KH00446</t>
  </si>
  <si>
    <t>胡国庆</t>
  </si>
  <si>
    <t>KH04779</t>
  </si>
  <si>
    <t>孙晓艳</t>
  </si>
  <si>
    <t>KH03752</t>
  </si>
  <si>
    <t>KH07441</t>
  </si>
  <si>
    <t>马安泉</t>
  </si>
  <si>
    <t>KH05419</t>
  </si>
  <si>
    <t>周同官</t>
  </si>
  <si>
    <t>KH02862</t>
  </si>
  <si>
    <t>张年春</t>
  </si>
  <si>
    <t>KH05937</t>
  </si>
  <si>
    <t>张瑞艳</t>
  </si>
  <si>
    <t>KH07440</t>
  </si>
  <si>
    <t>张社文</t>
  </si>
  <si>
    <t>KH05418</t>
  </si>
  <si>
    <t>韩建民</t>
  </si>
  <si>
    <t>KH05936</t>
  </si>
  <si>
    <t>施岳炎</t>
  </si>
  <si>
    <t>KH07439</t>
  </si>
  <si>
    <t>吴克卫</t>
  </si>
  <si>
    <t>KH05417</t>
  </si>
  <si>
    <t>张勇群</t>
  </si>
  <si>
    <t>KH02860</t>
  </si>
  <si>
    <t>雷小红</t>
  </si>
  <si>
    <t>KH05935</t>
  </si>
  <si>
    <t>赖常来</t>
  </si>
  <si>
    <t>KH07438</t>
  </si>
  <si>
    <t>徐平</t>
  </si>
  <si>
    <t>KH05416</t>
  </si>
  <si>
    <t>张国芳</t>
  </si>
  <si>
    <t>KH02859</t>
  </si>
  <si>
    <t>李轩</t>
  </si>
  <si>
    <t>KH05934</t>
  </si>
  <si>
    <t>周黎明</t>
  </si>
  <si>
    <t>KH07437</t>
  </si>
  <si>
    <t>申向兵</t>
  </si>
  <si>
    <t>KH05415</t>
  </si>
  <si>
    <t>李洪锋</t>
  </si>
  <si>
    <t>KH05933</t>
  </si>
  <si>
    <t>蒋姣娟</t>
  </si>
  <si>
    <t>KH07436</t>
  </si>
  <si>
    <t>倪昌兵</t>
  </si>
  <si>
    <t>KH05414</t>
  </si>
  <si>
    <t>徐莉</t>
  </si>
  <si>
    <t>KH02857</t>
  </si>
  <si>
    <t>成玉准</t>
  </si>
  <si>
    <t>KH05932</t>
  </si>
  <si>
    <t>王明辉</t>
  </si>
  <si>
    <t>KH06312</t>
  </si>
  <si>
    <t>杨楠芳</t>
  </si>
  <si>
    <t>KH00443</t>
  </si>
  <si>
    <t>胡宝珠</t>
  </si>
  <si>
    <t>KH03750</t>
  </si>
  <si>
    <t>王静</t>
  </si>
  <si>
    <t>KH06796</t>
  </si>
  <si>
    <t>李春梅</t>
  </si>
  <si>
    <t>KH06311</t>
  </si>
  <si>
    <t>KH03258</t>
  </si>
  <si>
    <t>吴燕</t>
  </si>
  <si>
    <t>KH04278</t>
  </si>
  <si>
    <t>陆文贤</t>
  </si>
  <si>
    <t>KH04777</t>
  </si>
  <si>
    <t>葛春勤</t>
  </si>
  <si>
    <t>KH03749</t>
  </si>
  <si>
    <t>刘建梅</t>
  </si>
  <si>
    <t>KH03257</t>
  </si>
  <si>
    <t>张永英</t>
  </si>
  <si>
    <t>KH06795</t>
  </si>
  <si>
    <t>王淑荣</t>
  </si>
  <si>
    <t>KH04277</t>
  </si>
  <si>
    <t>李平</t>
  </si>
  <si>
    <t>KH06310</t>
  </si>
  <si>
    <t>赵双珍</t>
  </si>
  <si>
    <t>KH00438</t>
  </si>
  <si>
    <t>侯清清</t>
  </si>
  <si>
    <t>KH06794</t>
  </si>
  <si>
    <t>李玉霞</t>
  </si>
  <si>
    <t>KH04776</t>
  </si>
  <si>
    <t>陈尖山</t>
  </si>
  <si>
    <t>KH03748</t>
  </si>
  <si>
    <t>杜洪霞</t>
  </si>
  <si>
    <t>KH04276</t>
  </si>
  <si>
    <t>周刚</t>
  </si>
  <si>
    <t>KH03256</t>
  </si>
  <si>
    <t>杨玉凤</t>
  </si>
  <si>
    <t>KH06309</t>
  </si>
  <si>
    <t>王奔月</t>
  </si>
  <si>
    <t>KH00436</t>
  </si>
  <si>
    <t>侯怀祥</t>
  </si>
  <si>
    <t>KH04775</t>
  </si>
  <si>
    <t>朱正红</t>
  </si>
  <si>
    <t>KH03747</t>
  </si>
  <si>
    <t>张建波</t>
  </si>
  <si>
    <t>KH06793</t>
  </si>
  <si>
    <t>许婧琳</t>
  </si>
  <si>
    <t>KH04275</t>
  </si>
  <si>
    <t>薛寿庆</t>
  </si>
  <si>
    <t>KH03255</t>
  </si>
  <si>
    <t>曹步法</t>
  </si>
  <si>
    <t>KH06308</t>
  </si>
  <si>
    <t>张红星</t>
  </si>
  <si>
    <t>KH00435</t>
  </si>
  <si>
    <t>侯付超</t>
  </si>
  <si>
    <t>KH07435</t>
  </si>
  <si>
    <t>刘容</t>
  </si>
  <si>
    <t>KH05931</t>
  </si>
  <si>
    <t>俞夏英</t>
  </si>
  <si>
    <t>KH07434</t>
  </si>
  <si>
    <t>曾顺清</t>
  </si>
  <si>
    <t>KH05412</t>
  </si>
  <si>
    <t>梁承平</t>
  </si>
  <si>
    <t>KH02855</t>
  </si>
  <si>
    <t>KH05930</t>
  </si>
  <si>
    <t>杨兴娣</t>
  </si>
  <si>
    <t>KH07433</t>
  </si>
  <si>
    <t>聂秀清</t>
  </si>
  <si>
    <t>KH02854</t>
  </si>
  <si>
    <t>李文东</t>
  </si>
  <si>
    <t>KH05929</t>
  </si>
  <si>
    <t>陈亚春</t>
  </si>
  <si>
    <t>KH07432</t>
  </si>
  <si>
    <t>马玉君</t>
  </si>
  <si>
    <t>KH05410</t>
  </si>
  <si>
    <t>管德勤</t>
  </si>
  <si>
    <t>KH05928</t>
  </si>
  <si>
    <t>战爱丽</t>
  </si>
  <si>
    <t>KH07431</t>
  </si>
  <si>
    <t>张树芬</t>
  </si>
  <si>
    <t>KH05409</t>
  </si>
  <si>
    <t>刘文燕</t>
  </si>
  <si>
    <t>KH02851</t>
  </si>
  <si>
    <t>KH05927</t>
  </si>
  <si>
    <t>罗银芬</t>
  </si>
  <si>
    <t>KH07430</t>
  </si>
  <si>
    <t>任夫国</t>
  </si>
  <si>
    <t>KH05408</t>
  </si>
  <si>
    <t>徐永红</t>
  </si>
  <si>
    <t>KH02850</t>
  </si>
  <si>
    <t>唐春燕</t>
  </si>
  <si>
    <t>KH07429</t>
  </si>
  <si>
    <t>王桂荣</t>
  </si>
  <si>
    <t>KH05926</t>
  </si>
  <si>
    <t>胡志江</t>
  </si>
  <si>
    <t>KH05407</t>
  </si>
  <si>
    <t>边洪明</t>
  </si>
  <si>
    <t>KH02849</t>
  </si>
  <si>
    <t>孙建英</t>
  </si>
  <si>
    <t>KH04774</t>
  </si>
  <si>
    <t>陈惠</t>
  </si>
  <si>
    <t>KH03746</t>
  </si>
  <si>
    <t>窦学平</t>
  </si>
  <si>
    <t>KH06792</t>
  </si>
  <si>
    <t>周海晖</t>
  </si>
  <si>
    <t>KH04274</t>
  </si>
  <si>
    <t>金莉萍</t>
  </si>
  <si>
    <t>KH00431</t>
  </si>
  <si>
    <t>郝兴礼</t>
  </si>
  <si>
    <t>KH06307</t>
  </si>
  <si>
    <t>张利飞</t>
  </si>
  <si>
    <t>KH03743</t>
  </si>
  <si>
    <t>宫雪慧</t>
  </si>
  <si>
    <t>KH04773</t>
  </si>
  <si>
    <t>陈海慧</t>
  </si>
  <si>
    <t>KH03253</t>
  </si>
  <si>
    <t>桂宝风</t>
  </si>
  <si>
    <t>KH00430</t>
  </si>
  <si>
    <t>郝鑫玉</t>
  </si>
  <si>
    <t>KH04273</t>
  </si>
  <si>
    <t>安志毅</t>
  </si>
  <si>
    <t>KH06790</t>
  </si>
  <si>
    <t>孙锦华</t>
  </si>
  <si>
    <t>KH03742</t>
  </si>
  <si>
    <t>张鲁涛</t>
  </si>
  <si>
    <t>KH03252</t>
  </si>
  <si>
    <t>张芹</t>
  </si>
  <si>
    <t>KH06305</t>
  </si>
  <si>
    <t>张丽君</t>
  </si>
  <si>
    <t>KH00429</t>
  </si>
  <si>
    <t>郝西俊</t>
  </si>
  <si>
    <t>KH06789</t>
  </si>
  <si>
    <t>郑洲民</t>
  </si>
  <si>
    <t>KH03251</t>
  </si>
  <si>
    <t>刘国才</t>
  </si>
  <si>
    <t>KH04771</t>
  </si>
  <si>
    <t>李益平</t>
  </si>
  <si>
    <t>KH03741</t>
  </si>
  <si>
    <t>张鹏</t>
  </si>
  <si>
    <t>KH04271</t>
  </si>
  <si>
    <t>夏玲萍</t>
  </si>
  <si>
    <t>KH06304</t>
  </si>
  <si>
    <t>陈道忠</t>
  </si>
  <si>
    <t>KH00425</t>
  </si>
  <si>
    <t>郝黎明</t>
  </si>
  <si>
    <t>KH04770</t>
  </si>
  <si>
    <t>郑马云</t>
  </si>
  <si>
    <t>KH03740</t>
  </si>
  <si>
    <t>王明海</t>
  </si>
  <si>
    <t>KH06788</t>
  </si>
  <si>
    <t>俞庆萍</t>
  </si>
  <si>
    <t>KH03250</t>
  </si>
  <si>
    <t>夏菲菲</t>
  </si>
  <si>
    <t>KH04270</t>
  </si>
  <si>
    <t>秦江舸</t>
  </si>
  <si>
    <t>KH06303</t>
  </si>
  <si>
    <t>刘长友</t>
  </si>
  <si>
    <t>KH05925</t>
  </si>
  <si>
    <t>林利</t>
  </si>
  <si>
    <t>KH07428</t>
  </si>
  <si>
    <t>吉文柱</t>
  </si>
  <si>
    <t>KH05406</t>
  </si>
  <si>
    <t>梁文峰</t>
  </si>
  <si>
    <t>KH05924</t>
  </si>
  <si>
    <t>孙晓峰</t>
  </si>
  <si>
    <t>KH07427</t>
  </si>
  <si>
    <t>颜燕辉</t>
  </si>
  <si>
    <t>KH05405</t>
  </si>
  <si>
    <t>王满浮</t>
  </si>
  <si>
    <t>KH02847</t>
  </si>
  <si>
    <t>KH05923</t>
  </si>
  <si>
    <t>杜文忠</t>
  </si>
  <si>
    <t>KH07426</t>
  </si>
  <si>
    <t>唐维维</t>
  </si>
  <si>
    <t>KH05404</t>
  </si>
  <si>
    <t>韩娟</t>
  </si>
  <si>
    <t>KH05922</t>
  </si>
  <si>
    <t>王从祥</t>
  </si>
  <si>
    <t>KH02846</t>
  </si>
  <si>
    <t>周春香</t>
  </si>
  <si>
    <t>KH07425</t>
  </si>
  <si>
    <t>陈莉瑢</t>
  </si>
  <si>
    <t>KH05403</t>
  </si>
  <si>
    <t>郝福中</t>
  </si>
  <si>
    <t>KH02845</t>
  </si>
  <si>
    <t>袁玖富</t>
  </si>
  <si>
    <t>KH05921</t>
  </si>
  <si>
    <t>王伯田</t>
  </si>
  <si>
    <t>KH07424</t>
  </si>
  <si>
    <t>王森</t>
  </si>
  <si>
    <t>KH05402</t>
  </si>
  <si>
    <t>黄妍</t>
  </si>
  <si>
    <t>KH02844</t>
  </si>
  <si>
    <t>袁莉</t>
  </si>
  <si>
    <t>KH05920</t>
  </si>
  <si>
    <t>陈志耘</t>
  </si>
  <si>
    <t>KH07423</t>
  </si>
  <si>
    <t>梅鋆杰</t>
  </si>
  <si>
    <t>KH05401</t>
  </si>
  <si>
    <t>仲勤英</t>
  </si>
  <si>
    <t>KH02843</t>
  </si>
  <si>
    <t>郑东华</t>
  </si>
  <si>
    <t>KH07422</t>
  </si>
  <si>
    <t>吕璇</t>
  </si>
  <si>
    <t>KH05400</t>
  </si>
  <si>
    <t>张圣永</t>
  </si>
  <si>
    <t>KH00420</t>
  </si>
  <si>
    <t>郝家欣</t>
  </si>
  <si>
    <t>KH04769</t>
  </si>
  <si>
    <t>王崇山</t>
  </si>
  <si>
    <t>KH03739</t>
  </si>
  <si>
    <t>刘明华</t>
  </si>
  <si>
    <t>KH06787</t>
  </si>
  <si>
    <t>孙成美</t>
  </si>
  <si>
    <t>KH04269</t>
  </si>
  <si>
    <t>许发生</t>
  </si>
  <si>
    <t>KH06302</t>
  </si>
  <si>
    <t>任招财</t>
  </si>
  <si>
    <t>KH04768</t>
  </si>
  <si>
    <t>周梅</t>
  </si>
  <si>
    <t>KH00418</t>
  </si>
  <si>
    <t>郝光正</t>
  </si>
  <si>
    <t>KH03738</t>
  </si>
  <si>
    <t>孙志强</t>
  </si>
  <si>
    <t>KH06786</t>
  </si>
  <si>
    <t>朱淑萌</t>
  </si>
  <si>
    <t>KH03248</t>
  </si>
  <si>
    <t>纪大劲</t>
  </si>
  <si>
    <t>KH04268</t>
  </si>
  <si>
    <t>张惠君</t>
  </si>
  <si>
    <t>KH06301</t>
  </si>
  <si>
    <t>季九美</t>
  </si>
  <si>
    <t>KH00416</t>
  </si>
  <si>
    <t>郝凤英</t>
  </si>
  <si>
    <t>KH04767</t>
  </si>
  <si>
    <t>李代友</t>
  </si>
  <si>
    <t>KH03737</t>
  </si>
  <si>
    <t>孙桂峰</t>
  </si>
  <si>
    <t>KH06785</t>
  </si>
  <si>
    <t>侍金富</t>
  </si>
  <si>
    <t>KH06300</t>
  </si>
  <si>
    <t>鲁娟娟</t>
  </si>
  <si>
    <t>KH04267</t>
  </si>
  <si>
    <t>马永芳</t>
  </si>
  <si>
    <t>KH00409</t>
  </si>
  <si>
    <t>韩元圆</t>
  </si>
  <si>
    <t>KH03736</t>
  </si>
  <si>
    <t>李春暖</t>
  </si>
  <si>
    <t>KH04766</t>
  </si>
  <si>
    <t>董铁民</t>
  </si>
  <si>
    <t>KH06784</t>
  </si>
  <si>
    <t>乔凤英</t>
  </si>
  <si>
    <t>KH03246</t>
  </si>
  <si>
    <t>牛静波</t>
  </si>
  <si>
    <t>KH02842</t>
  </si>
  <si>
    <t>陈洋洋</t>
  </si>
  <si>
    <t>KH05918</t>
  </si>
  <si>
    <t>王春雷</t>
  </si>
  <si>
    <t>KH07421</t>
  </si>
  <si>
    <t>毛淑娟</t>
  </si>
  <si>
    <t>KH05399</t>
  </si>
  <si>
    <t>陈巧田</t>
  </si>
  <si>
    <t>KH02841</t>
  </si>
  <si>
    <t>颜晶</t>
  </si>
  <si>
    <t>KH05917</t>
  </si>
  <si>
    <t>刘秋兰</t>
  </si>
  <si>
    <t>KH07420</t>
  </si>
  <si>
    <t>周德明</t>
  </si>
  <si>
    <t>KH05398</t>
  </si>
  <si>
    <t>杨笑康</t>
  </si>
  <si>
    <t>KH05916</t>
  </si>
  <si>
    <t>石娟</t>
  </si>
  <si>
    <t>KH02840</t>
  </si>
  <si>
    <t>王甘明</t>
  </si>
  <si>
    <t>KH07419</t>
  </si>
  <si>
    <t>陈其夫</t>
  </si>
  <si>
    <t>KH05397</t>
  </si>
  <si>
    <t>徐佰芬</t>
  </si>
  <si>
    <t>KH02839</t>
  </si>
  <si>
    <t>孟庆春</t>
  </si>
  <si>
    <t>KH05915</t>
  </si>
  <si>
    <t>刘飞龙</t>
  </si>
  <si>
    <t>KH07418</t>
  </si>
  <si>
    <t>顾文娥</t>
  </si>
  <si>
    <t>KH05396</t>
  </si>
  <si>
    <t>钱兰英</t>
  </si>
  <si>
    <t>KH02838</t>
  </si>
  <si>
    <t>楚恩瑞</t>
  </si>
  <si>
    <t>KH05914</t>
  </si>
  <si>
    <t>丁民富</t>
  </si>
  <si>
    <t>KH07417</t>
  </si>
  <si>
    <t>李宝珍</t>
  </si>
  <si>
    <t>KH05395</t>
  </si>
  <si>
    <t>陆海英</t>
  </si>
  <si>
    <t>KH02837</t>
  </si>
  <si>
    <t>徐菁</t>
  </si>
  <si>
    <t>KH05913</t>
  </si>
  <si>
    <t>叶烜</t>
  </si>
  <si>
    <t>KH05394</t>
  </si>
  <si>
    <t>贝会良</t>
  </si>
  <si>
    <t>KH00408</t>
  </si>
  <si>
    <t>韩莹莹</t>
  </si>
  <si>
    <t>KH06299</t>
  </si>
  <si>
    <t>钟铭</t>
  </si>
  <si>
    <t>KH04765</t>
  </si>
  <si>
    <t>陈天华</t>
  </si>
  <si>
    <t>KH03735</t>
  </si>
  <si>
    <t>邓洋洋</t>
  </si>
  <si>
    <t>KH06783</t>
  </si>
  <si>
    <t>陈宋强</t>
  </si>
  <si>
    <t>KH04265</t>
  </si>
  <si>
    <t>潘扬根</t>
  </si>
  <si>
    <t>KH06298</t>
  </si>
  <si>
    <t>温小利</t>
  </si>
  <si>
    <t>KH00403</t>
  </si>
  <si>
    <t>韩雪飞</t>
  </si>
  <si>
    <t>KH04764</t>
  </si>
  <si>
    <t>许玲</t>
  </si>
  <si>
    <t>KH06782</t>
  </si>
  <si>
    <t>陈宝康</t>
  </si>
  <si>
    <t>KH03244</t>
  </si>
  <si>
    <t>李永鹏</t>
  </si>
  <si>
    <t>KH03734</t>
  </si>
  <si>
    <t>刘占凯</t>
  </si>
  <si>
    <t>KH06297</t>
  </si>
  <si>
    <t>姜兴颖</t>
  </si>
  <si>
    <t>KH00402</t>
  </si>
  <si>
    <t>韩秀兰</t>
  </si>
  <si>
    <t>KH04763</t>
  </si>
  <si>
    <t>周云</t>
  </si>
  <si>
    <t>KH03733</t>
  </si>
  <si>
    <t>李金泽</t>
  </si>
  <si>
    <t>KH06781</t>
  </si>
  <si>
    <t>杨克华</t>
  </si>
  <si>
    <t>KH03243</t>
  </si>
  <si>
    <t>胡月</t>
  </si>
  <si>
    <t>KH06296</t>
  </si>
  <si>
    <t>王永刚</t>
  </si>
  <si>
    <t>KH00401</t>
  </si>
  <si>
    <t>韩新县</t>
  </si>
  <si>
    <t>KH04762</t>
  </si>
  <si>
    <t>殳丽华</t>
  </si>
  <si>
    <t>KH03732</t>
  </si>
  <si>
    <t>李东松</t>
  </si>
  <si>
    <t>KH06780</t>
  </si>
  <si>
    <t>向泽萍</t>
  </si>
  <si>
    <t>KH03242</t>
  </si>
  <si>
    <t>夏永华</t>
  </si>
  <si>
    <t>KH04262</t>
  </si>
  <si>
    <t>余成卯</t>
  </si>
  <si>
    <t>KH06295</t>
  </si>
  <si>
    <t>丁毅</t>
  </si>
  <si>
    <t>KH00399</t>
  </si>
  <si>
    <t>韩先述</t>
  </si>
  <si>
    <t>KH06779</t>
  </si>
  <si>
    <t>田元成</t>
  </si>
  <si>
    <t>KH03731</t>
  </si>
  <si>
    <t>于炳泽</t>
  </si>
  <si>
    <t>KH05912</t>
  </si>
  <si>
    <t>屈英</t>
  </si>
  <si>
    <t>KH07415</t>
  </si>
  <si>
    <t>蒋钧栗</t>
  </si>
  <si>
    <t>KH05393</t>
  </si>
  <si>
    <t>戴水泉</t>
  </si>
  <si>
    <t>KH07414</t>
  </si>
  <si>
    <t>何玲娣</t>
  </si>
  <si>
    <t>KH05392</t>
  </si>
  <si>
    <t>潘蓝蓝</t>
  </si>
  <si>
    <t>KH02834</t>
  </si>
  <si>
    <t>叶巧珍</t>
  </si>
  <si>
    <t>KH05910</t>
  </si>
  <si>
    <t>倪行坤</t>
  </si>
  <si>
    <t>KH07413</t>
  </si>
  <si>
    <t>袁永年</t>
  </si>
  <si>
    <t>KH05391</t>
  </si>
  <si>
    <t>朱瑾</t>
  </si>
  <si>
    <t>KH05909</t>
  </si>
  <si>
    <t>顾明明</t>
  </si>
  <si>
    <t>KH07412</t>
  </si>
  <si>
    <t>葛增浩</t>
  </si>
  <si>
    <t>KH05908</t>
  </si>
  <si>
    <t>吴海毅</t>
  </si>
  <si>
    <t>KH07411</t>
  </si>
  <si>
    <t>戴彩娣</t>
  </si>
  <si>
    <t>KH05388</t>
  </si>
  <si>
    <t>王君丽</t>
  </si>
  <si>
    <t>KH05907</t>
  </si>
  <si>
    <t>钟振煊</t>
  </si>
  <si>
    <t>KH07410</t>
  </si>
  <si>
    <t>刘志翠</t>
  </si>
  <si>
    <t>KH05387</t>
  </si>
  <si>
    <t>赵建喜</t>
  </si>
  <si>
    <t>KH02830</t>
  </si>
  <si>
    <t>陈瑾</t>
  </si>
  <si>
    <t>KH05906</t>
  </si>
  <si>
    <t>张一平</t>
  </si>
  <si>
    <t>KH07409</t>
  </si>
  <si>
    <t>季光明</t>
  </si>
  <si>
    <t>KH04261</t>
  </si>
  <si>
    <t>张姜</t>
  </si>
  <si>
    <t>KH06294</t>
  </si>
  <si>
    <t>盛广华</t>
  </si>
  <si>
    <t>KH00398</t>
  </si>
  <si>
    <t>韩文涛</t>
  </si>
  <si>
    <t>KH04760</t>
  </si>
  <si>
    <t>盛寿宝</t>
  </si>
  <si>
    <t>KH03730</t>
  </si>
  <si>
    <t>翟跃军</t>
  </si>
  <si>
    <t>KH06778</t>
  </si>
  <si>
    <t>丁明</t>
  </si>
  <si>
    <t>KH03240</t>
  </si>
  <si>
    <t>万泽海</t>
  </si>
  <si>
    <t>KH04260</t>
  </si>
  <si>
    <t>蒋华峰</t>
  </si>
  <si>
    <t>KH06293</t>
  </si>
  <si>
    <t>骆秀连</t>
  </si>
  <si>
    <t>KH00396</t>
  </si>
  <si>
    <t>韩伟尧</t>
  </si>
  <si>
    <t>KH03729</t>
  </si>
  <si>
    <t>朱丽丽</t>
  </si>
  <si>
    <t>KH06777</t>
  </si>
  <si>
    <t>王桂清</t>
  </si>
  <si>
    <t>KH03239</t>
  </si>
  <si>
    <t>吴金燕</t>
  </si>
  <si>
    <t>KH06292</t>
  </si>
  <si>
    <t>黄映丽</t>
  </si>
  <si>
    <t>KH00395</t>
  </si>
  <si>
    <t>韩伟华</t>
  </si>
  <si>
    <t>KH03728</t>
  </si>
  <si>
    <t>曹爱莲</t>
  </si>
  <si>
    <t>KH06776</t>
  </si>
  <si>
    <t>徐盈之</t>
  </si>
  <si>
    <t>KH03238</t>
  </si>
  <si>
    <t>胡仁亮</t>
  </si>
  <si>
    <t>KH04258</t>
  </si>
  <si>
    <t>张云凤</t>
  </si>
  <si>
    <t>KH06291</t>
  </si>
  <si>
    <t>贾秋平</t>
  </si>
  <si>
    <t>KH04757</t>
  </si>
  <si>
    <t>陈静静</t>
  </si>
  <si>
    <t>KH00394</t>
  </si>
  <si>
    <t>韩维伦</t>
  </si>
  <si>
    <t>KH03727</t>
  </si>
  <si>
    <t>KH06775</t>
  </si>
  <si>
    <t>刘正发</t>
  </si>
  <si>
    <t>KH04257</t>
  </si>
  <si>
    <t>陈沛泉</t>
  </si>
  <si>
    <t>KH06290</t>
  </si>
  <si>
    <t>李成凤</t>
  </si>
  <si>
    <t>KH00393</t>
  </si>
  <si>
    <t>韩述鑫</t>
  </si>
  <si>
    <t>KH04756</t>
  </si>
  <si>
    <t>张溧明</t>
  </si>
  <si>
    <t>KH02829</t>
  </si>
  <si>
    <t>刁品兄</t>
  </si>
  <si>
    <t>KH05905</t>
  </si>
  <si>
    <t>陈亚飞</t>
  </si>
  <si>
    <t>KH07408</t>
  </si>
  <si>
    <t>刘闯</t>
  </si>
  <si>
    <t>KH05385</t>
  </si>
  <si>
    <t>黄登军</t>
  </si>
  <si>
    <t>KH02828</t>
  </si>
  <si>
    <t>杨春丽</t>
  </si>
  <si>
    <t>KH05904</t>
  </si>
  <si>
    <t>武常亮</t>
  </si>
  <si>
    <t>KH07407</t>
  </si>
  <si>
    <t>王晓华</t>
  </si>
  <si>
    <t>KH02827</t>
  </si>
  <si>
    <t>成建伍</t>
  </si>
  <si>
    <t>KH05903</t>
  </si>
  <si>
    <t>李亚龙</t>
  </si>
  <si>
    <t>KH07406</t>
  </si>
  <si>
    <t>陈登明</t>
  </si>
  <si>
    <t>KH02826</t>
  </si>
  <si>
    <t>郑如堂</t>
  </si>
  <si>
    <t>KH07405</t>
  </si>
  <si>
    <t>李元继</t>
  </si>
  <si>
    <t>KH02825</t>
  </si>
  <si>
    <t>何凤云</t>
  </si>
  <si>
    <t>KH05901</t>
  </si>
  <si>
    <t>程峥</t>
  </si>
  <si>
    <t>KH07404</t>
  </si>
  <si>
    <t>吴修锋</t>
  </si>
  <si>
    <t>KH05381</t>
  </si>
  <si>
    <t>骆义珍</t>
  </si>
  <si>
    <t>KH02824</t>
  </si>
  <si>
    <t>杨莉</t>
  </si>
  <si>
    <t>KH07403</t>
  </si>
  <si>
    <t>刘董胜</t>
  </si>
  <si>
    <t>KH05900</t>
  </si>
  <si>
    <t>王孝兰</t>
  </si>
  <si>
    <t>KH05380</t>
  </si>
  <si>
    <t>田俊红</t>
  </si>
  <si>
    <t>KH02823</t>
  </si>
  <si>
    <t>孙君丽</t>
  </si>
  <si>
    <t>KH05899</t>
  </si>
  <si>
    <t>史生龙</t>
  </si>
  <si>
    <t>KH07402</t>
  </si>
  <si>
    <t>武迎新</t>
  </si>
  <si>
    <t>KH05379</t>
  </si>
  <si>
    <t>黄雨楼</t>
  </si>
  <si>
    <t>KH03726</t>
  </si>
  <si>
    <t>孙薇娜</t>
  </si>
  <si>
    <t>KH06774</t>
  </si>
  <si>
    <t>韩文君</t>
  </si>
  <si>
    <t>KH03236</t>
  </si>
  <si>
    <t>高开伟</t>
  </si>
  <si>
    <t>KH04256</t>
  </si>
  <si>
    <t>张伯祥</t>
  </si>
  <si>
    <t>KH06289</t>
  </si>
  <si>
    <t>刘良巧</t>
  </si>
  <si>
    <t>KH00391</t>
  </si>
  <si>
    <t>韩莎莎</t>
  </si>
  <si>
    <t>KH04755</t>
  </si>
  <si>
    <t>陆启芹</t>
  </si>
  <si>
    <t>KH03235</t>
  </si>
  <si>
    <t>汪为胜</t>
  </si>
  <si>
    <t>KH06773</t>
  </si>
  <si>
    <t>赵晋清</t>
  </si>
  <si>
    <t>KH04255</t>
  </si>
  <si>
    <t>毛健益</t>
  </si>
  <si>
    <t>KH06288</t>
  </si>
  <si>
    <t>宗绪平</t>
  </si>
  <si>
    <t>KH00382</t>
  </si>
  <si>
    <t>韩会山</t>
  </si>
  <si>
    <t>KH04754</t>
  </si>
  <si>
    <t>刘影</t>
  </si>
  <si>
    <t>KH03724</t>
  </si>
  <si>
    <t>王树才</t>
  </si>
  <si>
    <t>KH06772</t>
  </si>
  <si>
    <t>朱丹</t>
  </si>
  <si>
    <t>KH06287</t>
  </si>
  <si>
    <t>顾华兵</t>
  </si>
  <si>
    <t>KH00381</t>
  </si>
  <si>
    <t>韩花伍</t>
  </si>
  <si>
    <t>KH04753</t>
  </si>
  <si>
    <t>修志鸿</t>
  </si>
  <si>
    <t>KH03723</t>
  </si>
  <si>
    <t>周子正</t>
  </si>
  <si>
    <t>KH06771</t>
  </si>
  <si>
    <t>周艳梅</t>
  </si>
  <si>
    <t>KH03233</t>
  </si>
  <si>
    <t>王建芹</t>
  </si>
  <si>
    <t>KH06286</t>
  </si>
  <si>
    <t>徐晓敏</t>
  </si>
  <si>
    <t>KH00380</t>
  </si>
  <si>
    <t>韩桂芬</t>
  </si>
  <si>
    <t>KH04752</t>
  </si>
  <si>
    <t>李建勇</t>
  </si>
  <si>
    <t>KH06770</t>
  </si>
  <si>
    <t>吕静</t>
  </si>
  <si>
    <t>KH03722</t>
  </si>
  <si>
    <t>刘娟娟</t>
  </si>
  <si>
    <t>KH03232</t>
  </si>
  <si>
    <t>谢琴</t>
  </si>
  <si>
    <t>KH04252</t>
  </si>
  <si>
    <t>张东胜</t>
  </si>
  <si>
    <t>KH05378</t>
  </si>
  <si>
    <t>朱广才</t>
  </si>
  <si>
    <t>KH05898</t>
  </si>
  <si>
    <t>周广勇</t>
  </si>
  <si>
    <t>KH07401</t>
  </si>
  <si>
    <t>姚晓燕</t>
  </si>
  <si>
    <t>KH02821</t>
  </si>
  <si>
    <t>徐婷荣</t>
  </si>
  <si>
    <t>KH07400</t>
  </si>
  <si>
    <t>陈明娣</t>
  </si>
  <si>
    <t>KH05897</t>
  </si>
  <si>
    <t>穆凡宁</t>
  </si>
  <si>
    <t>KH05377</t>
  </si>
  <si>
    <t>张业圣</t>
  </si>
  <si>
    <t>KH07399</t>
  </si>
  <si>
    <t>周建产</t>
  </si>
  <si>
    <t>KH05896</t>
  </si>
  <si>
    <t>江荣繁</t>
  </si>
  <si>
    <t>KH05376</t>
  </si>
  <si>
    <t>魏建国</t>
  </si>
  <si>
    <t>KH05895</t>
  </si>
  <si>
    <t>陈爱娥</t>
  </si>
  <si>
    <t>KH07398</t>
  </si>
  <si>
    <t>沈爱兰</t>
  </si>
  <si>
    <t>KH05375</t>
  </si>
  <si>
    <t>肖彩平</t>
  </si>
  <si>
    <t>KH02818</t>
  </si>
  <si>
    <t>周薇薇</t>
  </si>
  <si>
    <t>KH05894</t>
  </si>
  <si>
    <t>葛秋珍</t>
  </si>
  <si>
    <t>KH07397</t>
  </si>
  <si>
    <t>张雪松</t>
  </si>
  <si>
    <t>KH05374</t>
  </si>
  <si>
    <t>沈建光</t>
  </si>
  <si>
    <t>KH05893</t>
  </si>
  <si>
    <t>章瑞珍</t>
  </si>
  <si>
    <t>KH05373</t>
  </si>
  <si>
    <t>卞振江</t>
  </si>
  <si>
    <t>KH02816</t>
  </si>
  <si>
    <t>穆道明</t>
  </si>
  <si>
    <t>KH05892</t>
  </si>
  <si>
    <t>谢美珍</t>
  </si>
  <si>
    <t>KH07395</t>
  </si>
  <si>
    <t>于长唯</t>
  </si>
  <si>
    <t>KH00378</t>
  </si>
  <si>
    <t>韩德龙</t>
  </si>
  <si>
    <t>KH03721</t>
  </si>
  <si>
    <t>陈建刚</t>
  </si>
  <si>
    <t>KH04751</t>
  </si>
  <si>
    <t>杨小草</t>
  </si>
  <si>
    <t>KH06769</t>
  </si>
  <si>
    <t>张明柱</t>
  </si>
  <si>
    <t>KH00377</t>
  </si>
  <si>
    <t>韩春兰</t>
  </si>
  <si>
    <t>KH04750</t>
  </si>
  <si>
    <t>周相苗</t>
  </si>
  <si>
    <t>KH03720</t>
  </si>
  <si>
    <t>叶芳</t>
  </si>
  <si>
    <t>KH06768</t>
  </si>
  <si>
    <t>刘树林</t>
  </si>
  <si>
    <t>KH03230</t>
  </si>
  <si>
    <t>彭光辉</t>
  </si>
  <si>
    <t>KH04250</t>
  </si>
  <si>
    <t>刘友凤</t>
  </si>
  <si>
    <t>KH06283</t>
  </si>
  <si>
    <t>丁海莉</t>
  </si>
  <si>
    <t>KH00376</t>
  </si>
  <si>
    <t>韩春豪</t>
  </si>
  <si>
    <t>KH04749</t>
  </si>
  <si>
    <t>任志锋</t>
  </si>
  <si>
    <t>KH03719</t>
  </si>
  <si>
    <t>李晓萍</t>
  </si>
  <si>
    <t>KH06767</t>
  </si>
  <si>
    <t>李芒英</t>
  </si>
  <si>
    <t>KH04249</t>
  </si>
  <si>
    <t>陈建威</t>
  </si>
  <si>
    <t>KH06282</t>
  </si>
  <si>
    <t>舒学全</t>
  </si>
  <si>
    <t>KH04748</t>
  </si>
  <si>
    <t>李玉仙</t>
  </si>
  <si>
    <t>KH00374</t>
  </si>
  <si>
    <t>郭照军</t>
  </si>
  <si>
    <t>KH03718</t>
  </si>
  <si>
    <t>赵书霞</t>
  </si>
  <si>
    <t>KH06766</t>
  </si>
  <si>
    <t>李太平</t>
  </si>
  <si>
    <t>KH03228</t>
  </si>
  <si>
    <t>朱学云</t>
  </si>
  <si>
    <t>KH04248</t>
  </si>
  <si>
    <t>赖泽宝</t>
  </si>
  <si>
    <t>KH06281</t>
  </si>
  <si>
    <t>田安才</t>
  </si>
  <si>
    <t>KH05372</t>
  </si>
  <si>
    <t>王珠</t>
  </si>
  <si>
    <t>KH02815</t>
  </si>
  <si>
    <t>姚平</t>
  </si>
  <si>
    <t>KH05891</t>
  </si>
  <si>
    <t>许建娥</t>
  </si>
  <si>
    <t>KH07394</t>
  </si>
  <si>
    <t>王莉莉</t>
  </si>
  <si>
    <t>KH05371</t>
  </si>
  <si>
    <t>严国健</t>
  </si>
  <si>
    <t>KH05890</t>
  </si>
  <si>
    <t>任嘉青</t>
  </si>
  <si>
    <t>KH07393</t>
  </si>
  <si>
    <t>范立伟</t>
  </si>
  <si>
    <t>KH05370</t>
  </si>
  <si>
    <t>刘勇</t>
  </si>
  <si>
    <t>KH05889</t>
  </si>
  <si>
    <t>王瑛</t>
  </si>
  <si>
    <t>KH07392</t>
  </si>
  <si>
    <t>吴国强</t>
  </si>
  <si>
    <t>KH05369</t>
  </si>
  <si>
    <t>杨立春</t>
  </si>
  <si>
    <t>KH02812</t>
  </si>
  <si>
    <t>仇兆虎</t>
  </si>
  <si>
    <t>KH05888</t>
  </si>
  <si>
    <t>杜桂花</t>
  </si>
  <si>
    <t>KH07391</t>
  </si>
  <si>
    <t>KH02811</t>
  </si>
  <si>
    <t>严浩</t>
  </si>
  <si>
    <t>KH05887</t>
  </si>
  <si>
    <t>王水富</t>
  </si>
  <si>
    <t>KH07390</t>
  </si>
  <si>
    <t>沈元华</t>
  </si>
  <si>
    <t>KH05367</t>
  </si>
  <si>
    <t>张勇华</t>
  </si>
  <si>
    <t>KH02810</t>
  </si>
  <si>
    <t>孟海林</t>
  </si>
  <si>
    <t>KH05886</t>
  </si>
  <si>
    <t>朱冬艳</t>
  </si>
  <si>
    <t>KH07389</t>
  </si>
  <si>
    <t>诸文达</t>
  </si>
  <si>
    <t>KH05366</t>
  </si>
  <si>
    <t>陈洪高</t>
  </si>
  <si>
    <t>KH00373</t>
  </si>
  <si>
    <t>郭月芳</t>
  </si>
  <si>
    <t>KH04747</t>
  </si>
  <si>
    <t>赵秀德</t>
  </si>
  <si>
    <t>KH06765</t>
  </si>
  <si>
    <t>刘召峰</t>
  </si>
  <si>
    <t>KH03717</t>
  </si>
  <si>
    <t>戴正国</t>
  </si>
  <si>
    <t>KH04247</t>
  </si>
  <si>
    <t>周海斌</t>
  </si>
  <si>
    <t>KH03227</t>
  </si>
  <si>
    <t>孙强</t>
  </si>
  <si>
    <t>KH06280</t>
  </si>
  <si>
    <t>袁锦泽</t>
  </si>
  <si>
    <t>KH00371</t>
  </si>
  <si>
    <t>郭秀凤</t>
  </si>
  <si>
    <t>KH04746</t>
  </si>
  <si>
    <t>王亚宁</t>
  </si>
  <si>
    <t>KH03716</t>
  </si>
  <si>
    <t>杨赞美</t>
  </si>
  <si>
    <t>KH06764</t>
  </si>
  <si>
    <t>李宏志</t>
  </si>
  <si>
    <t>KH04246</t>
  </si>
  <si>
    <t>张佩众</t>
  </si>
  <si>
    <t>KH06279</t>
  </si>
  <si>
    <t>王惠</t>
  </si>
  <si>
    <t>KH00369</t>
  </si>
  <si>
    <t>郭信山</t>
  </si>
  <si>
    <t>KH04745</t>
  </si>
  <si>
    <t>靳菊丽</t>
  </si>
  <si>
    <t>KH03715</t>
  </si>
  <si>
    <t>高玲</t>
  </si>
  <si>
    <t>KH06763</t>
  </si>
  <si>
    <t>鲁凌波</t>
  </si>
  <si>
    <t>KH03225</t>
  </si>
  <si>
    <t>王晓林</t>
  </si>
  <si>
    <t>KH06278</t>
  </si>
  <si>
    <t>杜繁荣</t>
  </si>
  <si>
    <t>KH00366</t>
  </si>
  <si>
    <t>郭晓辉</t>
  </si>
  <si>
    <t>KH06762</t>
  </si>
  <si>
    <t>程刚</t>
  </si>
  <si>
    <t>KH04744</t>
  </si>
  <si>
    <t>平慧平</t>
  </si>
  <si>
    <t>KH03714</t>
  </si>
  <si>
    <t>杨玉红</t>
  </si>
  <si>
    <t>KH04244</t>
  </si>
  <si>
    <t>周建波</t>
  </si>
  <si>
    <t>KH00364</t>
  </si>
  <si>
    <t>郭述东</t>
  </si>
  <si>
    <t>KH06277</t>
  </si>
  <si>
    <t>张小琴</t>
  </si>
  <si>
    <t>KH04743</t>
  </si>
  <si>
    <t>平水英</t>
  </si>
  <si>
    <t>KH03713</t>
  </si>
  <si>
    <t>李成芳</t>
  </si>
  <si>
    <t>KH06761</t>
  </si>
  <si>
    <t>谢玲</t>
  </si>
  <si>
    <t>KH03223</t>
  </si>
  <si>
    <t>万永才</t>
  </si>
  <si>
    <t>KH04243</t>
  </si>
  <si>
    <t>杨俞静</t>
  </si>
  <si>
    <t>KH06276</t>
  </si>
  <si>
    <t>汤明晓</t>
  </si>
  <si>
    <t>KH00363</t>
  </si>
  <si>
    <t>郭术连</t>
  </si>
  <si>
    <t>KH05885</t>
  </si>
  <si>
    <t>陈渭芳</t>
  </si>
  <si>
    <t>KH02809</t>
  </si>
  <si>
    <t>孔令军</t>
  </si>
  <si>
    <t>KH07388</t>
  </si>
  <si>
    <t>林艳萍</t>
  </si>
  <si>
    <t>KH05365</t>
  </si>
  <si>
    <t>沈丽梅</t>
  </si>
  <si>
    <t>KH05884</t>
  </si>
  <si>
    <t>郭庆祥</t>
  </si>
  <si>
    <t>KH07387</t>
  </si>
  <si>
    <t>丛晓霞</t>
  </si>
  <si>
    <t>KH05364</t>
  </si>
  <si>
    <t>田利</t>
  </si>
  <si>
    <t>KH02807</t>
  </si>
  <si>
    <t>王琨</t>
  </si>
  <si>
    <t>KH05883</t>
  </si>
  <si>
    <t>陈月娟</t>
  </si>
  <si>
    <t>KH07386</t>
  </si>
  <si>
    <t>朱松林</t>
  </si>
  <si>
    <t>KH05363</t>
  </si>
  <si>
    <t>应寿华</t>
  </si>
  <si>
    <t>KH05882</t>
  </si>
  <si>
    <t>阮汝钦</t>
  </si>
  <si>
    <t>KH05362</t>
  </si>
  <si>
    <t>徐大宏</t>
  </si>
  <si>
    <t>KH07385</t>
  </si>
  <si>
    <t>邵梅林</t>
  </si>
  <si>
    <t>KH02805</t>
  </si>
  <si>
    <t>林琳</t>
  </si>
  <si>
    <t>KH05881</t>
  </si>
  <si>
    <t>童美凤</t>
  </si>
  <si>
    <t>KH07384</t>
  </si>
  <si>
    <t>马可</t>
  </si>
  <si>
    <t>KH05361</t>
  </si>
  <si>
    <t>束必兰</t>
  </si>
  <si>
    <t>KH02804</t>
  </si>
  <si>
    <t>刘红梅</t>
  </si>
  <si>
    <t>KH05880</t>
  </si>
  <si>
    <t>朱爱丽</t>
  </si>
  <si>
    <t>KH07383</t>
  </si>
  <si>
    <t>缪肖锋</t>
  </si>
  <si>
    <t>KH05360</t>
  </si>
  <si>
    <t>吴建春</t>
  </si>
  <si>
    <t>KH02803</t>
  </si>
  <si>
    <t>陈章英</t>
  </si>
  <si>
    <t>KH05359</t>
  </si>
  <si>
    <t>王龙喜</t>
  </si>
  <si>
    <t>KH05879</t>
  </si>
  <si>
    <t>蔡泉林</t>
  </si>
  <si>
    <t>KH07382</t>
  </si>
  <si>
    <t>许莉</t>
  </si>
  <si>
    <t>KH04742</t>
  </si>
  <si>
    <t>KH03712</t>
  </si>
  <si>
    <t>杜少军</t>
  </si>
  <si>
    <t>KH06760</t>
  </si>
  <si>
    <t>孟昭军</t>
  </si>
  <si>
    <t>KH04242</t>
  </si>
  <si>
    <t>何娟</t>
  </si>
  <si>
    <t>KH03222</t>
  </si>
  <si>
    <t>朱照付</t>
  </si>
  <si>
    <t>KH06275</t>
  </si>
  <si>
    <t>牛东平</t>
  </si>
  <si>
    <t>KH00362</t>
  </si>
  <si>
    <t>KH04741</t>
  </si>
  <si>
    <t>关元根</t>
  </si>
  <si>
    <t>KH03711</t>
  </si>
  <si>
    <t>张可秀</t>
  </si>
  <si>
    <t>KH06759</t>
  </si>
  <si>
    <t>金兰</t>
  </si>
  <si>
    <t>KH04241</t>
  </si>
  <si>
    <t>王朋强</t>
  </si>
  <si>
    <t>KH00360</t>
  </si>
  <si>
    <t>郭孟涛</t>
  </si>
  <si>
    <t>KH06274</t>
  </si>
  <si>
    <t>施小调</t>
  </si>
  <si>
    <t>KH04740</t>
  </si>
  <si>
    <t>张云青</t>
  </si>
  <si>
    <t>KH06758</t>
  </si>
  <si>
    <t>陈逸群</t>
  </si>
  <si>
    <t>KH03710</t>
  </si>
  <si>
    <t>KH03220</t>
  </si>
  <si>
    <t>王文喜</t>
  </si>
  <si>
    <t>KH04240</t>
  </si>
  <si>
    <t>KH00358</t>
  </si>
  <si>
    <t>郭兰芹</t>
  </si>
  <si>
    <t>KH06273</t>
  </si>
  <si>
    <t>徐双双</t>
  </si>
  <si>
    <t>KH04739</t>
  </si>
  <si>
    <t>闫小军</t>
  </si>
  <si>
    <t>KH03709</t>
  </si>
  <si>
    <t>周雪</t>
  </si>
  <si>
    <t>KH06757</t>
  </si>
  <si>
    <t>王璞</t>
  </si>
  <si>
    <t>KH03219</t>
  </si>
  <si>
    <t>李友明</t>
  </si>
  <si>
    <t>KH06272</t>
  </si>
  <si>
    <t>宋爱良</t>
  </si>
  <si>
    <t>KH04239</t>
  </si>
  <si>
    <t>张文忠</t>
  </si>
  <si>
    <t>KH02802</t>
  </si>
  <si>
    <t>何剑宏</t>
  </si>
  <si>
    <t>KH05878</t>
  </si>
  <si>
    <t>金佩芬</t>
  </si>
  <si>
    <t>KH07381</t>
  </si>
  <si>
    <t>廖缃</t>
  </si>
  <si>
    <t>KH05358</t>
  </si>
  <si>
    <t>孙鹏</t>
  </si>
  <si>
    <t>KH02801</t>
  </si>
  <si>
    <t>任静</t>
  </si>
  <si>
    <t>KH05877</t>
  </si>
  <si>
    <t>费黎明</t>
  </si>
  <si>
    <t>KH07380</t>
  </si>
  <si>
    <t>蓝伟元</t>
  </si>
  <si>
    <t>KH05357</t>
  </si>
  <si>
    <t>刘建军</t>
  </si>
  <si>
    <t>KH02800</t>
  </si>
  <si>
    <t>刘云</t>
  </si>
  <si>
    <t>KH05876</t>
  </si>
  <si>
    <t>蒋立</t>
  </si>
  <si>
    <t>KH07379</t>
  </si>
  <si>
    <t>武艳军</t>
  </si>
  <si>
    <t>KH05356</t>
  </si>
  <si>
    <t>滕新春</t>
  </si>
  <si>
    <t>KH02799</t>
  </si>
  <si>
    <t>王杰</t>
  </si>
  <si>
    <t>KH05875</t>
  </si>
  <si>
    <t>张玮玮</t>
  </si>
  <si>
    <t>KH07378</t>
  </si>
  <si>
    <t>戴雪根</t>
  </si>
  <si>
    <t>KH05355</t>
  </si>
  <si>
    <t>陈志华</t>
  </si>
  <si>
    <t>KH02798</t>
  </si>
  <si>
    <t>徐建</t>
  </si>
  <si>
    <t>KH05874</t>
  </si>
  <si>
    <t>丁红</t>
  </si>
  <si>
    <t>KH07377</t>
  </si>
  <si>
    <t>申文霞</t>
  </si>
  <si>
    <t>KH05354</t>
  </si>
  <si>
    <t>纪昌宇</t>
  </si>
  <si>
    <t>KH00357</t>
  </si>
  <si>
    <t>郭兰梅</t>
  </si>
  <si>
    <t>KH04738</t>
  </si>
  <si>
    <t>贾景华</t>
  </si>
  <si>
    <t>KH03708</t>
  </si>
  <si>
    <t>吴宗莹</t>
  </si>
  <si>
    <t>KH06756</t>
  </si>
  <si>
    <t>KH03218</t>
  </si>
  <si>
    <t>栾国平</t>
  </si>
  <si>
    <t>KH04238</t>
  </si>
  <si>
    <t>张秋香</t>
  </si>
  <si>
    <t>KH06271</t>
  </si>
  <si>
    <t>田清</t>
  </si>
  <si>
    <t>KH00356</t>
  </si>
  <si>
    <t>郭金宝</t>
  </si>
  <si>
    <t>KH04737</t>
  </si>
  <si>
    <t>刘秀娥</t>
  </si>
  <si>
    <t>KH03707</t>
  </si>
  <si>
    <t>吕珍美</t>
  </si>
  <si>
    <t>KH03217</t>
  </si>
  <si>
    <t>杨如昶</t>
  </si>
  <si>
    <t>KH04237</t>
  </si>
  <si>
    <t>林中文</t>
  </si>
  <si>
    <t>KH00355</t>
  </si>
  <si>
    <t>郭凤玉</t>
  </si>
  <si>
    <t>KH06270</t>
  </si>
  <si>
    <t>金永昌</t>
  </si>
  <si>
    <t>KH04736</t>
  </si>
  <si>
    <t>贾爱民</t>
  </si>
  <si>
    <t>KH03706</t>
  </si>
  <si>
    <t>俞金娅</t>
  </si>
  <si>
    <t>KH06754</t>
  </si>
  <si>
    <t>王跃明</t>
  </si>
  <si>
    <t>KH03216</t>
  </si>
  <si>
    <t>戴朗干</t>
  </si>
  <si>
    <t>KH04236</t>
  </si>
  <si>
    <t>王凤龙</t>
  </si>
  <si>
    <t>KH06269</t>
  </si>
  <si>
    <t>蒋亚光</t>
  </si>
  <si>
    <t>KH00352</t>
  </si>
  <si>
    <t>郭丙安</t>
  </si>
  <si>
    <t>KH04735</t>
  </si>
  <si>
    <t>任志强</t>
  </si>
  <si>
    <t>KH03705</t>
  </si>
  <si>
    <t>倪雯</t>
  </si>
  <si>
    <t>KH03215</t>
  </si>
  <si>
    <t>杭金宏</t>
  </si>
  <si>
    <t>KH06753</t>
  </si>
  <si>
    <t>董君英</t>
  </si>
  <si>
    <t>KH04235</t>
  </si>
  <si>
    <t>刘德凤</t>
  </si>
  <si>
    <t>KH06268</t>
  </si>
  <si>
    <t>蔡玉华</t>
  </si>
  <si>
    <t>KH04734</t>
  </si>
  <si>
    <t>吴海凤</t>
  </si>
  <si>
    <t>KH00351</t>
  </si>
  <si>
    <t>郭宝义</t>
  </si>
  <si>
    <t>KH03704</t>
  </si>
  <si>
    <t>胡再启</t>
  </si>
  <si>
    <t>KH06752</t>
  </si>
  <si>
    <t>范俊国</t>
  </si>
  <si>
    <t>KH05873</t>
  </si>
  <si>
    <t>张军峰</t>
  </si>
  <si>
    <t>KH07376</t>
  </si>
  <si>
    <t>曹存金</t>
  </si>
  <si>
    <t>KH05353</t>
  </si>
  <si>
    <t>纪小菊</t>
  </si>
  <si>
    <t>KH02796</t>
  </si>
  <si>
    <t>曹青青</t>
  </si>
  <si>
    <t>KH07375</t>
  </si>
  <si>
    <t>高升明</t>
  </si>
  <si>
    <t>KH05352</t>
  </si>
  <si>
    <t>郭永红</t>
  </si>
  <si>
    <t>KH05871</t>
  </si>
  <si>
    <t>何瑞</t>
  </si>
  <si>
    <t>KH07374</t>
  </si>
  <si>
    <t>王见良</t>
  </si>
  <si>
    <t>KH05351</t>
  </si>
  <si>
    <t>郭丽华</t>
  </si>
  <si>
    <t>KH02794</t>
  </si>
  <si>
    <t>陈科</t>
  </si>
  <si>
    <t>KH05870</t>
  </si>
  <si>
    <t>李春宏</t>
  </si>
  <si>
    <t>KH07373</t>
  </si>
  <si>
    <t>KH05350</t>
  </si>
  <si>
    <t>贺晓玲</t>
  </si>
  <si>
    <t>KH05869</t>
  </si>
  <si>
    <t>杨培</t>
  </si>
  <si>
    <t>KH07372</t>
  </si>
  <si>
    <t>KH05349</t>
  </si>
  <si>
    <t>胥福元</t>
  </si>
  <si>
    <t>KH02792</t>
  </si>
  <si>
    <t>刘汉风</t>
  </si>
  <si>
    <t>KH05868</t>
  </si>
  <si>
    <t>赖伟核</t>
  </si>
  <si>
    <t>KH07371</t>
  </si>
  <si>
    <t>王渭娟</t>
  </si>
  <si>
    <t>KH02791</t>
  </si>
  <si>
    <t>茆霞玲</t>
  </si>
  <si>
    <t>KH05867</t>
  </si>
  <si>
    <t>孙冠</t>
  </si>
  <si>
    <t>KH07370</t>
  </si>
  <si>
    <t>张忠友</t>
  </si>
  <si>
    <t>KH03214</t>
  </si>
  <si>
    <t>曹娟</t>
  </si>
  <si>
    <t>KH04234</t>
  </si>
  <si>
    <t>江建红</t>
  </si>
  <si>
    <t>KH06267</t>
  </si>
  <si>
    <t>蔡荣顺</t>
  </si>
  <si>
    <t>KH04733</t>
  </si>
  <si>
    <t>张帅</t>
  </si>
  <si>
    <t>KH00350</t>
  </si>
  <si>
    <t>管敏</t>
  </si>
  <si>
    <t>KH03703</t>
  </si>
  <si>
    <t>郑小红</t>
  </si>
  <si>
    <t>KH06751</t>
  </si>
  <si>
    <t>詹瑞华</t>
  </si>
  <si>
    <t>KH03213</t>
  </si>
  <si>
    <t>张国坚</t>
  </si>
  <si>
    <t>KH04233</t>
  </si>
  <si>
    <t>励水源</t>
  </si>
  <si>
    <t>KH06266</t>
  </si>
  <si>
    <t>王智</t>
  </si>
  <si>
    <t>KH00348</t>
  </si>
  <si>
    <t>苟非非</t>
  </si>
  <si>
    <t>KH04732</t>
  </si>
  <si>
    <t>李玉</t>
  </si>
  <si>
    <t>KH06750</t>
  </si>
  <si>
    <t>唐芝梅</t>
  </si>
  <si>
    <t>KH03702</t>
  </si>
  <si>
    <t>杨帆</t>
  </si>
  <si>
    <t>KH03212</t>
  </si>
  <si>
    <t>王立阳</t>
  </si>
  <si>
    <t>KH06265</t>
  </si>
  <si>
    <t>郑正泰</t>
  </si>
  <si>
    <t>KH04231</t>
  </si>
  <si>
    <t>KH00346</t>
  </si>
  <si>
    <t>龚桂林</t>
  </si>
  <si>
    <t>KH04731</t>
  </si>
  <si>
    <t>张安苗</t>
  </si>
  <si>
    <t>KH06749</t>
  </si>
  <si>
    <t>周传柱</t>
  </si>
  <si>
    <t>KH03701</t>
  </si>
  <si>
    <t>马泰元</t>
  </si>
  <si>
    <t>KH03211</t>
  </si>
  <si>
    <t>卢瑞春</t>
  </si>
  <si>
    <t>KH04230</t>
  </si>
  <si>
    <t>陈正文</t>
  </si>
  <si>
    <t>KH06264</t>
  </si>
  <si>
    <t>欧仁利</t>
  </si>
  <si>
    <t>KH00345</t>
  </si>
  <si>
    <t>宫志杰</t>
  </si>
  <si>
    <t>KH04730</t>
  </si>
  <si>
    <t>吴小素</t>
  </si>
  <si>
    <t>KH03700</t>
  </si>
  <si>
    <t>应春芬</t>
  </si>
  <si>
    <t>KH06748</t>
  </si>
  <si>
    <t>张凤琴</t>
  </si>
  <si>
    <t>KH05347</t>
  </si>
  <si>
    <t>宋永亮</t>
  </si>
  <si>
    <t>KH05866</t>
  </si>
  <si>
    <t>罗利行</t>
  </si>
  <si>
    <t>KH07369</t>
  </si>
  <si>
    <t>丁吉炎</t>
  </si>
  <si>
    <t>KH05346</t>
  </si>
  <si>
    <t>张扣凤</t>
  </si>
  <si>
    <t>KH02789</t>
  </si>
  <si>
    <t>吴蔚</t>
  </si>
  <si>
    <t>KH05865</t>
  </si>
  <si>
    <t>张关瑞</t>
  </si>
  <si>
    <t>KH07368</t>
  </si>
  <si>
    <t>朱云仙</t>
  </si>
  <si>
    <t>KH05345</t>
  </si>
  <si>
    <t>朱纪春</t>
  </si>
  <si>
    <t>KH02788</t>
  </si>
  <si>
    <t>王红英</t>
  </si>
  <si>
    <t>KH05864</t>
  </si>
  <si>
    <t>黄明</t>
  </si>
  <si>
    <t>KH07367</t>
  </si>
  <si>
    <t>董兴灿</t>
  </si>
  <si>
    <t>KH05344</t>
  </si>
  <si>
    <t>张仁梅</t>
  </si>
  <si>
    <t>KH02787</t>
  </si>
  <si>
    <t>吴娟</t>
  </si>
  <si>
    <t>KH05863</t>
  </si>
  <si>
    <t>张文栋</t>
  </si>
  <si>
    <t>KH07366</t>
  </si>
  <si>
    <t>丁淼根</t>
  </si>
  <si>
    <t>KH05343</t>
  </si>
  <si>
    <t>赵步祥</t>
  </si>
  <si>
    <t>KH05862</t>
  </si>
  <si>
    <t>江雷</t>
  </si>
  <si>
    <t>KH07365</t>
  </si>
  <si>
    <t>郭文娟</t>
  </si>
  <si>
    <t>KH05342</t>
  </si>
  <si>
    <t>李强瑞</t>
  </si>
  <si>
    <t>KH05861</t>
  </si>
  <si>
    <t>高毓林</t>
  </si>
  <si>
    <t>KH07364</t>
  </si>
  <si>
    <t>田中</t>
  </si>
  <si>
    <t>KH02784</t>
  </si>
  <si>
    <t>侯学民</t>
  </si>
  <si>
    <t>KH05341</t>
  </si>
  <si>
    <t>高兴娥</t>
  </si>
  <si>
    <t>KH05860</t>
  </si>
  <si>
    <t>吴冰雁</t>
  </si>
  <si>
    <t>KH07363</t>
  </si>
  <si>
    <t>陈伟芬</t>
  </si>
  <si>
    <t>KH03210</t>
  </si>
  <si>
    <t>张秀花</t>
  </si>
  <si>
    <t>KH04229</t>
  </si>
  <si>
    <t>夏文印</t>
  </si>
  <si>
    <t>KH06263</t>
  </si>
  <si>
    <t>左文娟</t>
  </si>
  <si>
    <t>KH00342</t>
  </si>
  <si>
    <t>宫祥民</t>
  </si>
  <si>
    <t>KH03699</t>
  </si>
  <si>
    <t>韦建群</t>
  </si>
  <si>
    <t>KH04729</t>
  </si>
  <si>
    <t>吴小平</t>
  </si>
  <si>
    <t>KH06747</t>
  </si>
  <si>
    <t>容莉</t>
  </si>
  <si>
    <t>KH06262</t>
  </si>
  <si>
    <t>朱湘黔</t>
  </si>
  <si>
    <t>KH04228</t>
  </si>
  <si>
    <t>袁冰</t>
  </si>
  <si>
    <t>KH00341</t>
  </si>
  <si>
    <t>宫相臣</t>
  </si>
  <si>
    <t>KH04728</t>
  </si>
  <si>
    <t>杨爱玉</t>
  </si>
  <si>
    <t>KH03698</t>
  </si>
  <si>
    <t>沈艳萍</t>
  </si>
  <si>
    <t>KH06746</t>
  </si>
  <si>
    <t>伊力</t>
  </si>
  <si>
    <t>KH03208</t>
  </si>
  <si>
    <t>王健余</t>
  </si>
  <si>
    <t>KH04227</t>
  </si>
  <si>
    <t>万家岭</t>
  </si>
  <si>
    <t>KH06261</t>
  </si>
  <si>
    <t>陆昱</t>
  </si>
  <si>
    <t>KH00340</t>
  </si>
  <si>
    <t>宫仙华</t>
  </si>
  <si>
    <t>KH04727</t>
  </si>
  <si>
    <t>张安则</t>
  </si>
  <si>
    <t>KH03697</t>
  </si>
  <si>
    <t>周鸣洁</t>
  </si>
  <si>
    <t>KH06745</t>
  </si>
  <si>
    <t>顾凤波</t>
  </si>
  <si>
    <t>KH03207</t>
  </si>
  <si>
    <t>季爱华</t>
  </si>
  <si>
    <t>KH04226</t>
  </si>
  <si>
    <t>王胤</t>
  </si>
  <si>
    <t>KH06260</t>
  </si>
  <si>
    <t>崔大为</t>
  </si>
  <si>
    <t>KH00339</t>
  </si>
  <si>
    <t>宫苏丹</t>
  </si>
  <si>
    <t>KH04726</t>
  </si>
  <si>
    <t>石亚利</t>
  </si>
  <si>
    <t>KH03696</t>
  </si>
  <si>
    <t>李国林</t>
  </si>
  <si>
    <t>KH06744</t>
  </si>
  <si>
    <t>姚雪春</t>
  </si>
  <si>
    <t>KH03206</t>
  </si>
  <si>
    <t>邱甦敏</t>
  </si>
  <si>
    <t>KH05340</t>
  </si>
  <si>
    <t>梅华</t>
  </si>
  <si>
    <t>KH05859</t>
  </si>
  <si>
    <t>张军芹</t>
  </si>
  <si>
    <t>KH07362</t>
  </si>
  <si>
    <t>徐燕文</t>
  </si>
  <si>
    <t>KH05339</t>
  </si>
  <si>
    <t>石亚斐</t>
  </si>
  <si>
    <t>KH02782</t>
  </si>
  <si>
    <t>高礼忠</t>
  </si>
  <si>
    <t>KH07361</t>
  </si>
  <si>
    <t>胡永良</t>
  </si>
  <si>
    <t>KH05338</t>
  </si>
  <si>
    <t>章昌兆</t>
  </si>
  <si>
    <t>KH02781</t>
  </si>
  <si>
    <t>杨汉耀</t>
  </si>
  <si>
    <t>KH07360</t>
  </si>
  <si>
    <t>陈明琴</t>
  </si>
  <si>
    <t>KH05856</t>
  </si>
  <si>
    <t>江恩辉</t>
  </si>
  <si>
    <t>KH07359</t>
  </si>
  <si>
    <t>朱会林</t>
  </si>
  <si>
    <t>KH02779</t>
  </si>
  <si>
    <t>杨丽婷</t>
  </si>
  <si>
    <t>KH07358</t>
  </si>
  <si>
    <t>张锦方</t>
  </si>
  <si>
    <t>KH05335</t>
  </si>
  <si>
    <t>陈素兰</t>
  </si>
  <si>
    <t>KH07357</t>
  </si>
  <si>
    <t>王杨雨</t>
  </si>
  <si>
    <t>KH05334</t>
  </si>
  <si>
    <t>沈夏霞</t>
  </si>
  <si>
    <t>KH04725</t>
  </si>
  <si>
    <t>来国富</t>
  </si>
  <si>
    <t>KH06259</t>
  </si>
  <si>
    <t>荣强全</t>
  </si>
  <si>
    <t>KH00338</t>
  </si>
  <si>
    <t>宫盛业</t>
  </si>
  <si>
    <t>KH06743</t>
  </si>
  <si>
    <t>王路</t>
  </si>
  <si>
    <t>KH03695</t>
  </si>
  <si>
    <t>夏宏星</t>
  </si>
  <si>
    <t>KH03205</t>
  </si>
  <si>
    <t>史友劲</t>
  </si>
  <si>
    <t>KH04223</t>
  </si>
  <si>
    <t>陈彪</t>
  </si>
  <si>
    <t>KH06258</t>
  </si>
  <si>
    <t>史红德</t>
  </si>
  <si>
    <t>KH00337</t>
  </si>
  <si>
    <t>宫瑞华</t>
  </si>
  <si>
    <t>KH04724</t>
  </si>
  <si>
    <t>陈翠香</t>
  </si>
  <si>
    <t>KH03694</t>
  </si>
  <si>
    <t>彭莹莹</t>
  </si>
  <si>
    <t>KH06742</t>
  </si>
  <si>
    <t>肖铭</t>
  </si>
  <si>
    <t>KH03204</t>
  </si>
  <si>
    <t>孙东升</t>
  </si>
  <si>
    <t>KH04222</t>
  </si>
  <si>
    <t>朱正华</t>
  </si>
  <si>
    <t>KH00336</t>
  </si>
  <si>
    <t>宫清华</t>
  </si>
  <si>
    <t>KH06257</t>
  </si>
  <si>
    <t>成敏</t>
  </si>
  <si>
    <t>KH04723</t>
  </si>
  <si>
    <t>康佳琦</t>
  </si>
  <si>
    <t>KH03693</t>
  </si>
  <si>
    <t>徐嫚</t>
  </si>
  <si>
    <t>KH04221</t>
  </si>
  <si>
    <t>张向红</t>
  </si>
  <si>
    <t>KH06256</t>
  </si>
  <si>
    <t>穆乃娟</t>
  </si>
  <si>
    <t>KH00335</t>
  </si>
  <si>
    <t>宫强强</t>
  </si>
  <si>
    <t>KH04722</t>
  </si>
  <si>
    <t>申丽蓉</t>
  </si>
  <si>
    <t>KH03692</t>
  </si>
  <si>
    <t>佘晖晖</t>
  </si>
  <si>
    <t>KH06740</t>
  </si>
  <si>
    <t>潘友德</t>
  </si>
  <si>
    <t>KH03202</t>
  </si>
  <si>
    <t>张冠亚</t>
  </si>
  <si>
    <t>KH04220</t>
  </si>
  <si>
    <t>周怀龙</t>
  </si>
  <si>
    <t>KH06255</t>
  </si>
  <si>
    <t>王燕平</t>
  </si>
  <si>
    <t>KH00334</t>
  </si>
  <si>
    <t>宫明东</t>
  </si>
  <si>
    <t>KH04721</t>
  </si>
  <si>
    <t>宋小江</t>
  </si>
  <si>
    <t>KH05853</t>
  </si>
  <si>
    <t>李黎秋</t>
  </si>
  <si>
    <t>KH07356</t>
  </si>
  <si>
    <t>毛雪佩</t>
  </si>
  <si>
    <t>KH05333</t>
  </si>
  <si>
    <t>盛岚</t>
  </si>
  <si>
    <t>KH02776</t>
  </si>
  <si>
    <t>黄义军</t>
  </si>
  <si>
    <t>KH05852</t>
  </si>
  <si>
    <t>黄俊</t>
  </si>
  <si>
    <t>KH07355</t>
  </si>
  <si>
    <t>叶剑航</t>
  </si>
  <si>
    <t>KH05332</t>
  </si>
  <si>
    <t>邱斐</t>
  </si>
  <si>
    <t>KH02775</t>
  </si>
  <si>
    <t>邵云霞</t>
  </si>
  <si>
    <t>KH05851</t>
  </si>
  <si>
    <t>饶家伟</t>
  </si>
  <si>
    <t>KH07354</t>
  </si>
  <si>
    <t>王维曦</t>
  </si>
  <si>
    <t>KH05331</t>
  </si>
  <si>
    <t>叶学民</t>
  </si>
  <si>
    <t>KH02774</t>
  </si>
  <si>
    <t>张蓉蓉</t>
  </si>
  <si>
    <t>KH05850</t>
  </si>
  <si>
    <t>俞津</t>
  </si>
  <si>
    <t>KH07353</t>
  </si>
  <si>
    <t>李雨辰</t>
  </si>
  <si>
    <t>KH05330</t>
  </si>
  <si>
    <t>谢冬梅</t>
  </si>
  <si>
    <t>KH05849</t>
  </si>
  <si>
    <t>倪文华</t>
  </si>
  <si>
    <t>KH07352</t>
  </si>
  <si>
    <t>鄂飞姣</t>
  </si>
  <si>
    <t>KH05329</t>
  </si>
  <si>
    <t>韩英</t>
  </si>
  <si>
    <t>KH02772</t>
  </si>
  <si>
    <t>蒋辉</t>
  </si>
  <si>
    <t>KH05848</t>
  </si>
  <si>
    <t>韩有德</t>
  </si>
  <si>
    <t>KH05328</t>
  </si>
  <si>
    <t>KH07351</t>
  </si>
  <si>
    <t>任宪庆</t>
  </si>
  <si>
    <t>KH05847</t>
  </si>
  <si>
    <t>谢方勇</t>
  </si>
  <si>
    <t>KH07350</t>
  </si>
  <si>
    <t>任思宇</t>
  </si>
  <si>
    <t>KH05327</t>
  </si>
  <si>
    <t>征永清</t>
  </si>
  <si>
    <t>KH03691</t>
  </si>
  <si>
    <t>石佳</t>
  </si>
  <si>
    <t>KH06739</t>
  </si>
  <si>
    <t>王爱花</t>
  </si>
  <si>
    <t>KH04219</t>
  </si>
  <si>
    <t>谢井香</t>
  </si>
  <si>
    <t>KH03201</t>
  </si>
  <si>
    <t>杨卫</t>
  </si>
  <si>
    <t>KH04720</t>
  </si>
  <si>
    <t>王艳青</t>
  </si>
  <si>
    <t>KH06254</t>
  </si>
  <si>
    <t>王铮</t>
  </si>
  <si>
    <t>KH03690</t>
  </si>
  <si>
    <t>张东富</t>
  </si>
  <si>
    <t>KH06738</t>
  </si>
  <si>
    <t>王敦雄</t>
  </si>
  <si>
    <t>KH03200</t>
  </si>
  <si>
    <t>张汉珍</t>
  </si>
  <si>
    <t>KH06253</t>
  </si>
  <si>
    <t>蒋岩涛</t>
  </si>
  <si>
    <t>KH00331</t>
  </si>
  <si>
    <t>宫菲菲</t>
  </si>
  <si>
    <t>KH04719</t>
  </si>
  <si>
    <t>王翠萍</t>
  </si>
  <si>
    <t>KH03689</t>
  </si>
  <si>
    <t>应访秋</t>
  </si>
  <si>
    <t>KH03199</t>
  </si>
  <si>
    <t>吴恒峰</t>
  </si>
  <si>
    <t>KH04217</t>
  </si>
  <si>
    <t>蒋健峰</t>
  </si>
  <si>
    <t>KH06252</t>
  </si>
  <si>
    <t>臧世华</t>
  </si>
  <si>
    <t>KH00330</t>
  </si>
  <si>
    <t>宫翠芝</t>
  </si>
  <si>
    <t>KH03688</t>
  </si>
  <si>
    <t>张中翠</t>
  </si>
  <si>
    <t>KH04718</t>
  </si>
  <si>
    <t>郭晓琍</t>
  </si>
  <si>
    <t>KH06736</t>
  </si>
  <si>
    <t>范杏花</t>
  </si>
  <si>
    <t>KH06251</t>
  </si>
  <si>
    <t>杨森棠</t>
  </si>
  <si>
    <t>KH03198</t>
  </si>
  <si>
    <t>朱正昶</t>
  </si>
  <si>
    <t>KH04216</t>
  </si>
  <si>
    <t>杨梅红</t>
  </si>
  <si>
    <t>KH04717</t>
  </si>
  <si>
    <t>赵志杰</t>
  </si>
  <si>
    <t>KH03687</t>
  </si>
  <si>
    <t>张明霞</t>
  </si>
  <si>
    <t>KH00329</t>
  </si>
  <si>
    <t>宫彩华</t>
  </si>
  <si>
    <t>KH06735</t>
  </si>
  <si>
    <t>祁亚宁</t>
  </si>
  <si>
    <t>KH03197</t>
  </si>
  <si>
    <t>薛小辉</t>
  </si>
  <si>
    <t>KH05846</t>
  </si>
  <si>
    <t>代秋霞</t>
  </si>
  <si>
    <t>KH07349</t>
  </si>
  <si>
    <t>马志辉</t>
  </si>
  <si>
    <t>KH05326</t>
  </si>
  <si>
    <t>嵇凤兰</t>
  </si>
  <si>
    <t>KH02769</t>
  </si>
  <si>
    <t>马浩</t>
  </si>
  <si>
    <t>KH07348</t>
  </si>
  <si>
    <t>谢璞</t>
  </si>
  <si>
    <t>KH05845</t>
  </si>
  <si>
    <t>刘瑞志</t>
  </si>
  <si>
    <t>KH05325</t>
  </si>
  <si>
    <t>顾亚珍</t>
  </si>
  <si>
    <t>KH05844</t>
  </si>
  <si>
    <t>范根美</t>
  </si>
  <si>
    <t>KH07347</t>
  </si>
  <si>
    <t>陈石夫</t>
  </si>
  <si>
    <t>KH02767</t>
  </si>
  <si>
    <t>王祚成</t>
  </si>
  <si>
    <t>KH05843</t>
  </si>
  <si>
    <t>包玉香</t>
  </si>
  <si>
    <t>KH07346</t>
  </si>
  <si>
    <t>李振委</t>
  </si>
  <si>
    <t>KH05323</t>
  </si>
  <si>
    <t>朱明根</t>
  </si>
  <si>
    <t>KH07345</t>
  </si>
  <si>
    <t>孙海涛</t>
  </si>
  <si>
    <t>KH05842</t>
  </si>
  <si>
    <t>华鹤礼</t>
  </si>
  <si>
    <t>KH05322</t>
  </si>
  <si>
    <t>郭庆芳</t>
  </si>
  <si>
    <t>KH05841</t>
  </si>
  <si>
    <t>张琳</t>
  </si>
  <si>
    <t>KH07344</t>
  </si>
  <si>
    <t>郭芳</t>
  </si>
  <si>
    <t>KH05840</t>
  </si>
  <si>
    <t>秦彦岷</t>
  </si>
  <si>
    <t>KH04215</t>
  </si>
  <si>
    <t>仓定仲</t>
  </si>
  <si>
    <t>KH06250</t>
  </si>
  <si>
    <t>樊彩苗</t>
  </si>
  <si>
    <t>KH00328</t>
  </si>
  <si>
    <t>耿莉</t>
  </si>
  <si>
    <t>KH04716</t>
  </si>
  <si>
    <t>原海萍</t>
  </si>
  <si>
    <t>KH03686</t>
  </si>
  <si>
    <t>丁宗良</t>
  </si>
  <si>
    <t>KH06734</t>
  </si>
  <si>
    <t>费仕妹</t>
  </si>
  <si>
    <t>KH06249</t>
  </si>
  <si>
    <t>许彩珍</t>
  </si>
  <si>
    <t>KH04214</t>
  </si>
  <si>
    <t>KH03196</t>
  </si>
  <si>
    <t>刘海娟</t>
  </si>
  <si>
    <t>KH00327</t>
  </si>
  <si>
    <t>耿康康</t>
  </si>
  <si>
    <t>KH04715</t>
  </si>
  <si>
    <t>和桃英</t>
  </si>
  <si>
    <t>KH03685</t>
  </si>
  <si>
    <t>黄学兵</t>
  </si>
  <si>
    <t>KH03195</t>
  </si>
  <si>
    <t>陆佳南</t>
  </si>
  <si>
    <t>KH06733</t>
  </si>
  <si>
    <t>吴明</t>
  </si>
  <si>
    <t>KH06248</t>
  </si>
  <si>
    <t>姜娟芬</t>
  </si>
  <si>
    <t>KH00324</t>
  </si>
  <si>
    <t>葛瑞清</t>
  </si>
  <si>
    <t>KH04714</t>
  </si>
  <si>
    <t>申书锦</t>
  </si>
  <si>
    <t>KH03684</t>
  </si>
  <si>
    <t>高殿云</t>
  </si>
  <si>
    <t>KH06732</t>
  </si>
  <si>
    <t>吴春英</t>
  </si>
  <si>
    <t>KH03194</t>
  </si>
  <si>
    <t>盛寿霞</t>
  </si>
  <si>
    <t>KH04212</t>
  </si>
  <si>
    <t>KH00323</t>
  </si>
  <si>
    <t>葛蕊杰</t>
  </si>
  <si>
    <t>KH04713</t>
  </si>
  <si>
    <t>申兰</t>
  </si>
  <si>
    <t>KH03683</t>
  </si>
  <si>
    <t>杨林</t>
  </si>
  <si>
    <t>KH06731</t>
  </si>
  <si>
    <t>郑兆权</t>
  </si>
  <si>
    <t>KH03193</t>
  </si>
  <si>
    <t>杨顺霞</t>
  </si>
  <si>
    <t>KH02764</t>
  </si>
  <si>
    <t>郑晓荣</t>
  </si>
  <si>
    <t>KH07343</t>
  </si>
  <si>
    <t>刘成祥</t>
  </si>
  <si>
    <t>KH05320</t>
  </si>
  <si>
    <t>杨李红</t>
  </si>
  <si>
    <t>KH05839</t>
  </si>
  <si>
    <t>钱燕琴</t>
  </si>
  <si>
    <t>KH05319</t>
  </si>
  <si>
    <t>吕柏江</t>
  </si>
  <si>
    <t>KH02762</t>
  </si>
  <si>
    <t>KH05838</t>
  </si>
  <si>
    <t>强娟凤</t>
  </si>
  <si>
    <t>KH07341</t>
  </si>
  <si>
    <t>刘梦吟</t>
  </si>
  <si>
    <t>KH05318</t>
  </si>
  <si>
    <t>石玲红</t>
  </si>
  <si>
    <t>KH05837</t>
  </si>
  <si>
    <t>余图友</t>
  </si>
  <si>
    <t>KH07340</t>
  </si>
  <si>
    <t>殷东梅</t>
  </si>
  <si>
    <t>KH05317</t>
  </si>
  <si>
    <t>郑群英</t>
  </si>
  <si>
    <t>KH05836</t>
  </si>
  <si>
    <t>仲伟正</t>
  </si>
  <si>
    <t>KH07339</t>
  </si>
  <si>
    <t>戴荣</t>
  </si>
  <si>
    <t>KH05316</t>
  </si>
  <si>
    <t>黄莉萍</t>
  </si>
  <si>
    <t>KH05835</t>
  </si>
  <si>
    <t>KH07338</t>
  </si>
  <si>
    <t>颜红霞</t>
  </si>
  <si>
    <t>KH05315</t>
  </si>
  <si>
    <t>薛芬</t>
  </si>
  <si>
    <t>KH02758</t>
  </si>
  <si>
    <t>郭晋祥</t>
  </si>
  <si>
    <t>KH05834</t>
  </si>
  <si>
    <t>丁恒明</t>
  </si>
  <si>
    <t>KH07337</t>
  </si>
  <si>
    <t>朱萍</t>
  </si>
  <si>
    <t>KH05314</t>
  </si>
  <si>
    <t>沈曼华</t>
  </si>
  <si>
    <t>KH04211</t>
  </si>
  <si>
    <t>于江</t>
  </si>
  <si>
    <t>KH06246</t>
  </si>
  <si>
    <t>沈建忠</t>
  </si>
  <si>
    <t>KH00322</t>
  </si>
  <si>
    <t>葛俊林</t>
  </si>
  <si>
    <t>KH04712</t>
  </si>
  <si>
    <t>韩翠萍</t>
  </si>
  <si>
    <t>KH03682</t>
  </si>
  <si>
    <t>储德清</t>
  </si>
  <si>
    <t>KH03192</t>
  </si>
  <si>
    <t>KH06730</t>
  </si>
  <si>
    <t>季萍萍</t>
  </si>
  <si>
    <t>KH04210</t>
  </si>
  <si>
    <t>王凤玲</t>
  </si>
  <si>
    <t>KH06245</t>
  </si>
  <si>
    <t>鲍建娟</t>
  </si>
  <si>
    <t>KH00321</t>
  </si>
  <si>
    <t>葛孚亮</t>
  </si>
  <si>
    <t>KH03681</t>
  </si>
  <si>
    <t>郑红艳</t>
  </si>
  <si>
    <t>KH04711</t>
  </si>
  <si>
    <t>吴列荣</t>
  </si>
  <si>
    <t>KH06729</t>
  </si>
  <si>
    <t>许伟树</t>
  </si>
  <si>
    <t>KH03191</t>
  </si>
  <si>
    <t>刘明霞</t>
  </si>
  <si>
    <t>KH06244</t>
  </si>
  <si>
    <t>胡瑛</t>
  </si>
  <si>
    <t>KH04710</t>
  </si>
  <si>
    <t>张孝青</t>
  </si>
  <si>
    <t>KH03680</t>
  </si>
  <si>
    <t>匡建红</t>
  </si>
  <si>
    <t>KH00320</t>
  </si>
  <si>
    <t>葛春霞</t>
  </si>
  <si>
    <t>KH06727</t>
  </si>
  <si>
    <t>董雷</t>
  </si>
  <si>
    <t>KH03190</t>
  </si>
  <si>
    <t>李国香</t>
  </si>
  <si>
    <t>KH04208</t>
  </si>
  <si>
    <t>曹诚</t>
  </si>
  <si>
    <t>KH06243</t>
  </si>
  <si>
    <t>陈云华</t>
  </si>
  <si>
    <t>KH00317</t>
  </si>
  <si>
    <t>高宗胜</t>
  </si>
  <si>
    <t>KH04709</t>
  </si>
  <si>
    <t>贾书兰</t>
  </si>
  <si>
    <t>KH03679</t>
  </si>
  <si>
    <t>李盛典</t>
  </si>
  <si>
    <t>KH06726</t>
  </si>
  <si>
    <t>陈燕玲</t>
  </si>
  <si>
    <t>KH03189</t>
  </si>
  <si>
    <t>王传祥</t>
  </si>
  <si>
    <t>KH04207</t>
  </si>
  <si>
    <t>朱寿鹏</t>
  </si>
  <si>
    <t>KH06242</t>
  </si>
  <si>
    <t>戴佳</t>
  </si>
  <si>
    <t>KH00314</t>
  </si>
  <si>
    <t>高增弟</t>
  </si>
  <si>
    <t>KH02757</t>
  </si>
  <si>
    <t>杨晓红</t>
  </si>
  <si>
    <t>KH05833</t>
  </si>
  <si>
    <t>罗惠珍</t>
  </si>
  <si>
    <t>KH07336</t>
  </si>
  <si>
    <t>鲍荣梅</t>
  </si>
  <si>
    <t>KH05313</t>
  </si>
  <si>
    <t>赵永霞</t>
  </si>
  <si>
    <t>KH02756</t>
  </si>
  <si>
    <t>王新鑫</t>
  </si>
  <si>
    <t>KH05832</t>
  </si>
  <si>
    <t>王盈瑛</t>
  </si>
  <si>
    <t>KH07335</t>
  </si>
  <si>
    <t>黄宏军</t>
  </si>
  <si>
    <t>KH05312</t>
  </si>
  <si>
    <t>吴立新</t>
  </si>
  <si>
    <t>KH02755</t>
  </si>
  <si>
    <t>张玉凤</t>
  </si>
  <si>
    <t>KH05831</t>
  </si>
  <si>
    <t>顾凌霄</t>
  </si>
  <si>
    <t>KH07334</t>
  </si>
  <si>
    <t>KH05830</t>
  </si>
  <si>
    <t>郝夕晔</t>
  </si>
  <si>
    <t>KH07333</t>
  </si>
  <si>
    <t>丁艳</t>
  </si>
  <si>
    <t>KH05310</t>
  </si>
  <si>
    <t>童晓琴</t>
  </si>
  <si>
    <t>KH05829</t>
  </si>
  <si>
    <t>梁淑芳</t>
  </si>
  <si>
    <t>KH05309</t>
  </si>
  <si>
    <t>杨勇</t>
  </si>
  <si>
    <t>KH02752</t>
  </si>
  <si>
    <t>孙广云</t>
  </si>
  <si>
    <t>KH05828</t>
  </si>
  <si>
    <t>成都蛟龙投资有限责任公司</t>
  </si>
  <si>
    <t>KH02751</t>
  </si>
  <si>
    <t>程庚风</t>
  </si>
  <si>
    <t>KH07330</t>
  </si>
  <si>
    <t>高树录</t>
  </si>
  <si>
    <t>KH05307</t>
  </si>
  <si>
    <t>董长会</t>
  </si>
  <si>
    <t>KH02750</t>
  </si>
  <si>
    <t>洪婷婷</t>
  </si>
  <si>
    <t>KH04708</t>
  </si>
  <si>
    <t>范雪琴</t>
  </si>
  <si>
    <t>KH03678</t>
  </si>
  <si>
    <t>蔡国媛</t>
  </si>
  <si>
    <t>KH06725</t>
  </si>
  <si>
    <t>姜政皓</t>
  </si>
  <si>
    <t>KH03188</t>
  </si>
  <si>
    <t>李彬彬</t>
  </si>
  <si>
    <t>KH04206</t>
  </si>
  <si>
    <t>金殿祥</t>
  </si>
  <si>
    <t>KH06241</t>
  </si>
  <si>
    <t>何卫国</t>
  </si>
  <si>
    <t>KH00311</t>
  </si>
  <si>
    <t>高有全</t>
  </si>
  <si>
    <t>KH04707</t>
  </si>
  <si>
    <t>赵秀蓉</t>
  </si>
  <si>
    <t>KH03677</t>
  </si>
  <si>
    <t>卞良丽</t>
  </si>
  <si>
    <t>KH03187</t>
  </si>
  <si>
    <t>赵兰</t>
  </si>
  <si>
    <t>KH04205</t>
  </si>
  <si>
    <t>徐飞</t>
  </si>
  <si>
    <t>KH00309</t>
  </si>
  <si>
    <t>高艳辉</t>
  </si>
  <si>
    <t>KH06240</t>
  </si>
  <si>
    <t>黄杜鹃</t>
  </si>
  <si>
    <t>KH04706</t>
  </si>
  <si>
    <t>王东平</t>
  </si>
  <si>
    <t>KH03676</t>
  </si>
  <si>
    <t>楚凤梅</t>
  </si>
  <si>
    <t>KH06723</t>
  </si>
  <si>
    <t>梁云飞</t>
  </si>
  <si>
    <t>KH03186</t>
  </si>
  <si>
    <t>周婕</t>
  </si>
  <si>
    <t>KH04204</t>
  </si>
  <si>
    <t>周玉</t>
  </si>
  <si>
    <t>KH06239</t>
  </si>
  <si>
    <t>陶惠琴</t>
  </si>
  <si>
    <t>KH00305</t>
  </si>
  <si>
    <t>高秀丽</t>
  </si>
  <si>
    <t>KH04705</t>
  </si>
  <si>
    <t>杨瑞庭</t>
  </si>
  <si>
    <t>KH03185</t>
  </si>
  <si>
    <t>周杉</t>
  </si>
  <si>
    <t>KH04203</t>
  </si>
  <si>
    <t>薛正东</t>
  </si>
  <si>
    <t>KH06238</t>
  </si>
  <si>
    <t>纪安辉</t>
  </si>
  <si>
    <t>KH00303</t>
  </si>
  <si>
    <t>高向丽</t>
  </si>
  <si>
    <t>KH04704</t>
  </si>
  <si>
    <t>宋连风</t>
  </si>
  <si>
    <t>KH06721</t>
  </si>
  <si>
    <t>杜崇岭</t>
  </si>
  <si>
    <t>KH03674</t>
  </si>
  <si>
    <t>陈中浩</t>
  </si>
  <si>
    <t>KH05826</t>
  </si>
  <si>
    <t>周爽</t>
  </si>
  <si>
    <t>KH07329</t>
  </si>
  <si>
    <t>丁海强</t>
  </si>
  <si>
    <t>KH05306</t>
  </si>
  <si>
    <t>牛德霞</t>
  </si>
  <si>
    <t>KH05825</t>
  </si>
  <si>
    <t>裘新力</t>
  </si>
  <si>
    <t>KH07328</t>
  </si>
  <si>
    <t>邵桂成</t>
  </si>
  <si>
    <t>KH05305</t>
  </si>
  <si>
    <t>聂爱林</t>
  </si>
  <si>
    <t>KH05824</t>
  </si>
  <si>
    <t>周毅</t>
  </si>
  <si>
    <t>KH07327</t>
  </si>
  <si>
    <t>朱薇薇</t>
  </si>
  <si>
    <t>KH02747</t>
  </si>
  <si>
    <t>孙为荣</t>
  </si>
  <si>
    <t>KH05823</t>
  </si>
  <si>
    <t>童华</t>
  </si>
  <si>
    <t>KH07326</t>
  </si>
  <si>
    <t>王辉平</t>
  </si>
  <si>
    <t>KH05303</t>
  </si>
  <si>
    <t>潘雪峰</t>
  </si>
  <si>
    <t>KH02746</t>
  </si>
  <si>
    <t>应晓芳</t>
  </si>
  <si>
    <t>KH05822</t>
  </si>
  <si>
    <t>吕森泉</t>
  </si>
  <si>
    <t>KH07325</t>
  </si>
  <si>
    <t>张树高</t>
  </si>
  <si>
    <t>KH05302</t>
  </si>
  <si>
    <t>刘介梅</t>
  </si>
  <si>
    <t>KH05821</t>
  </si>
  <si>
    <t>冯海泉</t>
  </si>
  <si>
    <t>KH07324</t>
  </si>
  <si>
    <t>吴辉民</t>
  </si>
  <si>
    <t>KH05301</t>
  </si>
  <si>
    <t>丁楠萍</t>
  </si>
  <si>
    <t>KH02744</t>
  </si>
  <si>
    <t>张云</t>
  </si>
  <si>
    <t>KH04202</t>
  </si>
  <si>
    <t>李妹</t>
  </si>
  <si>
    <t>KH06237</t>
  </si>
  <si>
    <t>单以动</t>
  </si>
  <si>
    <t>KH00301</t>
  </si>
  <si>
    <t>高文超</t>
  </si>
  <si>
    <t>KH04703</t>
  </si>
  <si>
    <t>任素萍</t>
  </si>
  <si>
    <t>KH03673</t>
  </si>
  <si>
    <t>金正伟</t>
  </si>
  <si>
    <t>KH06720</t>
  </si>
  <si>
    <t>孙丽萍</t>
  </si>
  <si>
    <t>KH03183</t>
  </si>
  <si>
    <t>KH04201</t>
  </si>
  <si>
    <t>姜成岩</t>
  </si>
  <si>
    <t>KH06236</t>
  </si>
  <si>
    <t>尚艳萍</t>
  </si>
  <si>
    <t>KH00300</t>
  </si>
  <si>
    <t>高维民</t>
  </si>
  <si>
    <t>KH04702</t>
  </si>
  <si>
    <t>王艳萍</t>
  </si>
  <si>
    <t>KH06719</t>
  </si>
  <si>
    <t>高阳</t>
  </si>
  <si>
    <t>KH03182</t>
  </si>
  <si>
    <t>吴孝霞</t>
  </si>
  <si>
    <t>KH06235</t>
  </si>
  <si>
    <t>陈能妹</t>
  </si>
  <si>
    <t>KH04200</t>
  </si>
  <si>
    <t>邓步梅</t>
  </si>
  <si>
    <t>KH00296</t>
  </si>
  <si>
    <t>KH04701</t>
  </si>
  <si>
    <t>田慧仙</t>
  </si>
  <si>
    <t>KH06718</t>
  </si>
  <si>
    <t>商庆华</t>
  </si>
  <si>
    <t>KH03671</t>
  </si>
  <si>
    <t>戴琴</t>
  </si>
  <si>
    <t>KH03181</t>
  </si>
  <si>
    <t>李成泽</t>
  </si>
  <si>
    <t>KH04199</t>
  </si>
  <si>
    <t>陆斌</t>
  </si>
  <si>
    <t>KH06234</t>
  </si>
  <si>
    <t>方华明</t>
  </si>
  <si>
    <t>KH00293</t>
  </si>
  <si>
    <t>高鲁涛</t>
  </si>
  <si>
    <t>KH04700</t>
  </si>
  <si>
    <t>李肃清</t>
  </si>
  <si>
    <t>KH06717</t>
  </si>
  <si>
    <t>孔缨</t>
  </si>
  <si>
    <t>KH03180</t>
  </si>
  <si>
    <t>王韦</t>
  </si>
  <si>
    <t>KH05820</t>
  </si>
  <si>
    <t>糜琴美</t>
  </si>
  <si>
    <t>KH07323</t>
  </si>
  <si>
    <t>张荣</t>
  </si>
  <si>
    <t>KH05300</t>
  </si>
  <si>
    <t>还一兵</t>
  </si>
  <si>
    <t>KH02743</t>
  </si>
  <si>
    <t>焦燕</t>
  </si>
  <si>
    <t>KH05819</t>
  </si>
  <si>
    <t>吴伟星</t>
  </si>
  <si>
    <t>KH07322</t>
  </si>
  <si>
    <t>卞成娟</t>
  </si>
  <si>
    <t>KH05299</t>
  </si>
  <si>
    <t>倪政</t>
  </si>
  <si>
    <t>KH05818</t>
  </si>
  <si>
    <t>沈正西</t>
  </si>
  <si>
    <t>KH07321</t>
  </si>
  <si>
    <t>韩加成</t>
  </si>
  <si>
    <t>KH05298</t>
  </si>
  <si>
    <t>孙景洲</t>
  </si>
  <si>
    <t>KH02741</t>
  </si>
  <si>
    <t>张永来</t>
  </si>
  <si>
    <t>KH05817</t>
  </si>
  <si>
    <t>熊莉莉</t>
  </si>
  <si>
    <t>KH07320</t>
  </si>
  <si>
    <t>贾春玲</t>
  </si>
  <si>
    <t>KH05297</t>
  </si>
  <si>
    <t>洪瑞林</t>
  </si>
  <si>
    <t>KH02740</t>
  </si>
  <si>
    <t>祝锋武</t>
  </si>
  <si>
    <t>KH07319</t>
  </si>
  <si>
    <t>郑恒庆</t>
  </si>
  <si>
    <t>KH02739</t>
  </si>
  <si>
    <t>付黎明</t>
  </si>
  <si>
    <t>KH05815</t>
  </si>
  <si>
    <t>丁蓉蓉</t>
  </si>
  <si>
    <t>KH07318</t>
  </si>
  <si>
    <t>沈秀云</t>
  </si>
  <si>
    <t>KH05295</t>
  </si>
  <si>
    <t>席红敏</t>
  </si>
  <si>
    <t>KH02738</t>
  </si>
  <si>
    <t>孙惠玲</t>
  </si>
  <si>
    <t>KH04198</t>
  </si>
  <si>
    <t>黄飞萍</t>
  </si>
  <si>
    <t>KH06233</t>
  </si>
  <si>
    <t>余信火</t>
  </si>
  <si>
    <t>KH00291</t>
  </si>
  <si>
    <t>高林</t>
  </si>
  <si>
    <t>KH04699</t>
  </si>
  <si>
    <t>付明清</t>
  </si>
  <si>
    <t>KH03669</t>
  </si>
  <si>
    <t>何云龙</t>
  </si>
  <si>
    <t>KH06716</t>
  </si>
  <si>
    <t>孔令泉</t>
  </si>
  <si>
    <t>KH04197</t>
  </si>
  <si>
    <t>朱葛珍</t>
  </si>
  <si>
    <t>KH06232</t>
  </si>
  <si>
    <t>章立刚</t>
  </si>
  <si>
    <t>KH00290</t>
  </si>
  <si>
    <t>高莉莉</t>
  </si>
  <si>
    <t>KH04698</t>
  </si>
  <si>
    <t>张秀萍</t>
  </si>
  <si>
    <t>KH03178</t>
  </si>
  <si>
    <t>朱亮</t>
  </si>
  <si>
    <t>KH03667</t>
  </si>
  <si>
    <t>裴俊</t>
  </si>
  <si>
    <t>KH06715</t>
  </si>
  <si>
    <t>侯和梯</t>
  </si>
  <si>
    <t>KH06231</t>
  </si>
  <si>
    <t>孙芳军</t>
  </si>
  <si>
    <t>KH04196</t>
  </si>
  <si>
    <t>刘建</t>
  </si>
  <si>
    <t>KH04697</t>
  </si>
  <si>
    <t>高金凤</t>
  </si>
  <si>
    <t>KH00289</t>
  </si>
  <si>
    <t>高利华</t>
  </si>
  <si>
    <t>KH03666</t>
  </si>
  <si>
    <t>朱新凤</t>
  </si>
  <si>
    <t>KH06714</t>
  </si>
  <si>
    <t>张键</t>
  </si>
  <si>
    <t>KH03177</t>
  </si>
  <si>
    <t>邵万海</t>
  </si>
  <si>
    <t>KH04195</t>
  </si>
  <si>
    <t>栾荣兵</t>
  </si>
  <si>
    <t>KH06230</t>
  </si>
  <si>
    <t>沈士尧</t>
  </si>
  <si>
    <t>KH00287</t>
  </si>
  <si>
    <t>高静静</t>
  </si>
  <si>
    <t>KH04696</t>
  </si>
  <si>
    <t>申旭东</t>
  </si>
  <si>
    <t>KH03665</t>
  </si>
  <si>
    <t>王成立</t>
  </si>
  <si>
    <t>KH06713</t>
  </si>
  <si>
    <t>石立英</t>
  </si>
  <si>
    <t>KH03176</t>
  </si>
  <si>
    <t>王卫峰</t>
  </si>
  <si>
    <t>KH04194</t>
  </si>
  <si>
    <t>胡素平</t>
  </si>
  <si>
    <t>KH05814</t>
  </si>
  <si>
    <t>王志凤</t>
  </si>
  <si>
    <t>KH07317</t>
  </si>
  <si>
    <t>倪德来</t>
  </si>
  <si>
    <t>KH05294</t>
  </si>
  <si>
    <t>李欣同</t>
  </si>
  <si>
    <t>KH02737</t>
  </si>
  <si>
    <t>陈爱</t>
  </si>
  <si>
    <t>KH05812</t>
  </si>
  <si>
    <t>邓向英</t>
  </si>
  <si>
    <t>KH07316</t>
  </si>
  <si>
    <t>杨怀秀</t>
  </si>
  <si>
    <t>KH02736</t>
  </si>
  <si>
    <t>沈跃武</t>
  </si>
  <si>
    <t>KH05811</t>
  </si>
  <si>
    <t>孟伯强</t>
  </si>
  <si>
    <t>KH07315</t>
  </si>
  <si>
    <t>王学华</t>
  </si>
  <si>
    <t>KH05292</t>
  </si>
  <si>
    <t>杨忠付</t>
  </si>
  <si>
    <t>KH02735</t>
  </si>
  <si>
    <t>彭广林</t>
  </si>
  <si>
    <t>KH05810</t>
  </si>
  <si>
    <t>毛小云</t>
  </si>
  <si>
    <t>KH07314</t>
  </si>
  <si>
    <t>卢林</t>
  </si>
  <si>
    <t>KH05291</t>
  </si>
  <si>
    <t>蒋为华</t>
  </si>
  <si>
    <t>KH02734</t>
  </si>
  <si>
    <t>韩红梅</t>
  </si>
  <si>
    <t>KH05809</t>
  </si>
  <si>
    <t>李国强</t>
  </si>
  <si>
    <t>KH07313</t>
  </si>
  <si>
    <t>毛晓红</t>
  </si>
  <si>
    <t>KH05290</t>
  </si>
  <si>
    <t>王定凤</t>
  </si>
  <si>
    <t>KH05808</t>
  </si>
  <si>
    <t>陈茹山</t>
  </si>
  <si>
    <t>KH07312</t>
  </si>
  <si>
    <t>陈红玉</t>
  </si>
  <si>
    <t>KH05289</t>
  </si>
  <si>
    <t>王爱卿</t>
  </si>
  <si>
    <t>KH02732</t>
  </si>
  <si>
    <t>成兰英</t>
  </si>
  <si>
    <t>KH05807</t>
  </si>
  <si>
    <t>巩越折</t>
  </si>
  <si>
    <t>KH07311</t>
  </si>
  <si>
    <t>曹萍萍</t>
  </si>
  <si>
    <t>KH06229</t>
  </si>
  <si>
    <t>宋庆仙</t>
  </si>
  <si>
    <t>KH00286</t>
  </si>
  <si>
    <t>高金祥</t>
  </si>
  <si>
    <t>KH04695</t>
  </si>
  <si>
    <t>王仲俐</t>
  </si>
  <si>
    <t>KH03664</t>
  </si>
  <si>
    <t>曹文</t>
  </si>
  <si>
    <t>KH06712</t>
  </si>
  <si>
    <t>田孝波</t>
  </si>
  <si>
    <t>KH03175</t>
  </si>
  <si>
    <t>夏阳</t>
  </si>
  <si>
    <t>KH04193</t>
  </si>
  <si>
    <t>宗明</t>
  </si>
  <si>
    <t>KH04694</t>
  </si>
  <si>
    <t>吴雁冰</t>
  </si>
  <si>
    <t>KH06228</t>
  </si>
  <si>
    <t>张芳娟</t>
  </si>
  <si>
    <t>KH00284</t>
  </si>
  <si>
    <t>高继宝</t>
  </si>
  <si>
    <t>KH06711</t>
  </si>
  <si>
    <t>马千里</t>
  </si>
  <si>
    <t>KH04192</t>
  </si>
  <si>
    <t>许正春</t>
  </si>
  <si>
    <t>KH06227</t>
  </si>
  <si>
    <t>贾青青</t>
  </si>
  <si>
    <t>KH00283</t>
  </si>
  <si>
    <t>高国芳</t>
  </si>
  <si>
    <t>KH04693</t>
  </si>
  <si>
    <t>张福申</t>
  </si>
  <si>
    <t>KH06710</t>
  </si>
  <si>
    <t>沈亚娜</t>
  </si>
  <si>
    <t>KH03173</t>
  </si>
  <si>
    <t>孙梅兰</t>
  </si>
  <si>
    <t>KH04191</t>
  </si>
  <si>
    <t>聂玉芳</t>
  </si>
  <si>
    <t>KH00282</t>
  </si>
  <si>
    <t>高桂英</t>
  </si>
  <si>
    <t>KH04692</t>
  </si>
  <si>
    <t>张振贵</t>
  </si>
  <si>
    <t>KH03661</t>
  </si>
  <si>
    <t>戎东英</t>
  </si>
  <si>
    <t>KH03172</t>
  </si>
  <si>
    <t>高小民</t>
  </si>
  <si>
    <t>KH06709</t>
  </si>
  <si>
    <t>徐凌霞</t>
  </si>
  <si>
    <t>KH06225</t>
  </si>
  <si>
    <t>周文刚</t>
  </si>
  <si>
    <t>KH00281</t>
  </si>
  <si>
    <t>KH04691</t>
  </si>
  <si>
    <t>鲍婉莹</t>
  </si>
  <si>
    <t>KH03660</t>
  </si>
  <si>
    <t>蒋德</t>
  </si>
  <si>
    <t>KH06708</t>
  </si>
  <si>
    <t>施志庚</t>
  </si>
  <si>
    <t>KH05288</t>
  </si>
  <si>
    <t>朱宝梅</t>
  </si>
  <si>
    <t>KH02731</t>
  </si>
  <si>
    <t>李刚</t>
  </si>
  <si>
    <t>KH05806</t>
  </si>
  <si>
    <t>蒋善舟</t>
  </si>
  <si>
    <t>KH07310</t>
  </si>
  <si>
    <t>王晓明</t>
  </si>
  <si>
    <t>KH05287</t>
  </si>
  <si>
    <t>许兆斌</t>
  </si>
  <si>
    <t>KH02730</t>
  </si>
  <si>
    <t>KH05805</t>
  </si>
  <si>
    <t>钟杏娟</t>
  </si>
  <si>
    <t>KH07309</t>
  </si>
  <si>
    <t>章妙英</t>
  </si>
  <si>
    <t>KH05286</t>
  </si>
  <si>
    <t>刘丽梅</t>
  </si>
  <si>
    <t>KH02729</t>
  </si>
  <si>
    <t>韦祥</t>
  </si>
  <si>
    <t>KH05804</t>
  </si>
  <si>
    <t>黄晓彬</t>
  </si>
  <si>
    <t>KH07308</t>
  </si>
  <si>
    <t>谷吉苗</t>
  </si>
  <si>
    <t>KH05285</t>
  </si>
  <si>
    <t>朱忠义</t>
  </si>
  <si>
    <t>KH02728</t>
  </si>
  <si>
    <t>李豪甫</t>
  </si>
  <si>
    <t>KH05803</t>
  </si>
  <si>
    <t>贲晶晶</t>
  </si>
  <si>
    <t>KH07307</t>
  </si>
  <si>
    <t>吴浩庆</t>
  </si>
  <si>
    <t>KH05284</t>
  </si>
  <si>
    <t>王桢溶</t>
  </si>
  <si>
    <t>KH02727</t>
  </si>
  <si>
    <t>严凤英</t>
  </si>
  <si>
    <t>KH05802</t>
  </si>
  <si>
    <t>杨丽萍</t>
  </si>
  <si>
    <t>KH07306</t>
  </si>
  <si>
    <t>俞锡浩</t>
  </si>
  <si>
    <t>KH05283</t>
  </si>
  <si>
    <t>孙成凤</t>
  </si>
  <si>
    <t>KH02726</t>
  </si>
  <si>
    <t>伍华明</t>
  </si>
  <si>
    <t>KH05801</t>
  </si>
  <si>
    <t>杨兴尧</t>
  </si>
  <si>
    <t>KH05282</t>
  </si>
  <si>
    <t>卞广明</t>
  </si>
  <si>
    <t>KH07305</t>
  </si>
  <si>
    <t>金洁</t>
  </si>
  <si>
    <t>KH06224</t>
  </si>
  <si>
    <t>肖佩珠</t>
  </si>
  <si>
    <t>KH04690</t>
  </si>
  <si>
    <t>冉博轩</t>
  </si>
  <si>
    <t>KH00279</t>
  </si>
  <si>
    <t>高超</t>
  </si>
  <si>
    <t>KH03659</t>
  </si>
  <si>
    <t>倪春祥</t>
  </si>
  <si>
    <t>KH06707</t>
  </si>
  <si>
    <t>金银华</t>
  </si>
  <si>
    <t>KH04188</t>
  </si>
  <si>
    <t>刘朝阳</t>
  </si>
  <si>
    <t>KH06223</t>
  </si>
  <si>
    <t>朱文贵</t>
  </si>
  <si>
    <t>KH00277</t>
  </si>
  <si>
    <t>高波</t>
  </si>
  <si>
    <t>KH03658</t>
  </si>
  <si>
    <t>王金晶</t>
  </si>
  <si>
    <t>KH04689</t>
  </si>
  <si>
    <t>王玲</t>
  </si>
  <si>
    <t>KH06706</t>
  </si>
  <si>
    <t>何云峰</t>
  </si>
  <si>
    <t>KH04187</t>
  </si>
  <si>
    <t>陈瑞宏</t>
  </si>
  <si>
    <t>KH06222</t>
  </si>
  <si>
    <t>李军章</t>
  </si>
  <si>
    <t>KH00275</t>
  </si>
  <si>
    <t>傅永刚</t>
  </si>
  <si>
    <t>KH04688</t>
  </si>
  <si>
    <t>王平英</t>
  </si>
  <si>
    <t>KH04186</t>
  </si>
  <si>
    <t>杨兆天</t>
  </si>
  <si>
    <t>KH06221</t>
  </si>
  <si>
    <t>袁敏</t>
  </si>
  <si>
    <t>KH00271</t>
  </si>
  <si>
    <t>傅春峰</t>
  </si>
  <si>
    <t>KH04687</t>
  </si>
  <si>
    <t>张春</t>
  </si>
  <si>
    <t>KH03656</t>
  </si>
  <si>
    <t>邹汉贵</t>
  </si>
  <si>
    <t>KH06704</t>
  </si>
  <si>
    <t>高文君</t>
  </si>
  <si>
    <t>KH04185</t>
  </si>
  <si>
    <t>袁兆兰</t>
  </si>
  <si>
    <t>KH00268</t>
  </si>
  <si>
    <t>付状</t>
  </si>
  <si>
    <t>KH06220</t>
  </si>
  <si>
    <t>王淑华</t>
  </si>
  <si>
    <t>KH02725</t>
  </si>
  <si>
    <t>成玉梅</t>
  </si>
  <si>
    <t>KH05800</t>
  </si>
  <si>
    <t>戴兴强</t>
  </si>
  <si>
    <t>KH07304</t>
  </si>
  <si>
    <t>荆振江</t>
  </si>
  <si>
    <t>KH05281</t>
  </si>
  <si>
    <t>丁红艳</t>
  </si>
  <si>
    <t>KH02724</t>
  </si>
  <si>
    <t>张太平</t>
  </si>
  <si>
    <t>KH07303</t>
  </si>
  <si>
    <t>赵凯</t>
  </si>
  <si>
    <t>KH05799</t>
  </si>
  <si>
    <t>陈余茶</t>
  </si>
  <si>
    <t>KH05280</t>
  </si>
  <si>
    <t>潘慧平</t>
  </si>
  <si>
    <t>KH02723</t>
  </si>
  <si>
    <t>徐建荣</t>
  </si>
  <si>
    <t>KH05798</t>
  </si>
  <si>
    <t>娄善成</t>
  </si>
  <si>
    <t>KH07302</t>
  </si>
  <si>
    <t>陶建萍</t>
  </si>
  <si>
    <t>KH02722</t>
  </si>
  <si>
    <t>王小燕</t>
  </si>
  <si>
    <t>KH05797</t>
  </si>
  <si>
    <t>叶荣炎</t>
  </si>
  <si>
    <t>KH07301</t>
  </si>
  <si>
    <t>屠国强</t>
  </si>
  <si>
    <t>KH05278</t>
  </si>
  <si>
    <t>蔡一权</t>
  </si>
  <si>
    <t>KH02721</t>
  </si>
  <si>
    <t>陈发明</t>
  </si>
  <si>
    <t>KH05796</t>
  </si>
  <si>
    <t>殷云兵</t>
  </si>
  <si>
    <t>KH07300</t>
  </si>
  <si>
    <t>谢宗民</t>
  </si>
  <si>
    <t>KH05277</t>
  </si>
  <si>
    <t>王红</t>
  </si>
  <si>
    <t>KH02720</t>
  </si>
  <si>
    <t>史娟</t>
  </si>
  <si>
    <t>KH05795</t>
  </si>
  <si>
    <t>沈丹</t>
  </si>
  <si>
    <t>KH07299</t>
  </si>
  <si>
    <t>郭晓颖</t>
  </si>
  <si>
    <t>KH05276</t>
  </si>
  <si>
    <t>周芳</t>
  </si>
  <si>
    <t>KH02719</t>
  </si>
  <si>
    <t>韩继君</t>
  </si>
  <si>
    <t>KH05794</t>
  </si>
  <si>
    <t>KH07298</t>
  </si>
  <si>
    <t>温小芳</t>
  </si>
  <si>
    <t>KH04184</t>
  </si>
  <si>
    <t>张月蓉</t>
  </si>
  <si>
    <t>KH06219</t>
  </si>
  <si>
    <t>刘迪聪</t>
  </si>
  <si>
    <t>KH00266</t>
  </si>
  <si>
    <t>付瑶</t>
  </si>
  <si>
    <t>KH04685</t>
  </si>
  <si>
    <t>郑晨冉</t>
  </si>
  <si>
    <t>KH06702</t>
  </si>
  <si>
    <t>陈黎</t>
  </si>
  <si>
    <t>KH03164</t>
  </si>
  <si>
    <t>陆春楼</t>
  </si>
  <si>
    <t>KH04183</t>
  </si>
  <si>
    <t>陶洪蓉</t>
  </si>
  <si>
    <t>KH00264</t>
  </si>
  <si>
    <t>付效峰</t>
  </si>
  <si>
    <t>KH04684</t>
  </si>
  <si>
    <t>雷小旭</t>
  </si>
  <si>
    <t>KH03653</t>
  </si>
  <si>
    <t>陈海静</t>
  </si>
  <si>
    <t>KH06701</t>
  </si>
  <si>
    <t>徐钢军</t>
  </si>
  <si>
    <t>KH04182</t>
  </si>
  <si>
    <t>朱翠兰</t>
  </si>
  <si>
    <t>KH03163</t>
  </si>
  <si>
    <t>王祥敏</t>
  </si>
  <si>
    <t>KH06217</t>
  </si>
  <si>
    <t>樊向东</t>
  </si>
  <si>
    <t>KH00262</t>
  </si>
  <si>
    <t>付晓娣</t>
  </si>
  <si>
    <t>KH04683</t>
  </si>
  <si>
    <t>刘丽燕</t>
  </si>
  <si>
    <t>KH06700</t>
  </si>
  <si>
    <t>郭漪</t>
  </si>
  <si>
    <t>KH03652</t>
  </si>
  <si>
    <t>曹文佳</t>
  </si>
  <si>
    <t>KH03162</t>
  </si>
  <si>
    <t>赵广兰</t>
  </si>
  <si>
    <t>KH04181</t>
  </si>
  <si>
    <t>郭峰</t>
  </si>
  <si>
    <t>KH00261</t>
  </si>
  <si>
    <t>付希青</t>
  </si>
  <si>
    <t>KH04682</t>
  </si>
  <si>
    <t>郝桂芹</t>
  </si>
  <si>
    <t>KH06699</t>
  </si>
  <si>
    <t>王惠苹</t>
  </si>
  <si>
    <t>KH04180</t>
  </si>
  <si>
    <t>杨春花</t>
  </si>
  <si>
    <t>KH06215</t>
  </si>
  <si>
    <t>郑建勋</t>
  </si>
  <si>
    <t>KH04681</t>
  </si>
  <si>
    <t>高凤姗</t>
  </si>
  <si>
    <t>KH05275</t>
  </si>
  <si>
    <t>张梦君</t>
  </si>
  <si>
    <t>KH02718</t>
  </si>
  <si>
    <t>顾清云</t>
  </si>
  <si>
    <t>KH05793</t>
  </si>
  <si>
    <t>明军杰</t>
  </si>
  <si>
    <t>KH07297</t>
  </si>
  <si>
    <t>邵淑飞</t>
  </si>
  <si>
    <t>KH05274</t>
  </si>
  <si>
    <t>马永顺</t>
  </si>
  <si>
    <t>KH02717</t>
  </si>
  <si>
    <t>郭跃华</t>
  </si>
  <si>
    <t>KH05792</t>
  </si>
  <si>
    <t>刘宗伟</t>
  </si>
  <si>
    <t>KH07296</t>
  </si>
  <si>
    <t>蒋迺文</t>
  </si>
  <si>
    <t>KH05273</t>
  </si>
  <si>
    <t>张红</t>
  </si>
  <si>
    <t>KH02716</t>
  </si>
  <si>
    <t>朱陆念</t>
  </si>
  <si>
    <t>KH05791</t>
  </si>
  <si>
    <t>王帝家</t>
  </si>
  <si>
    <t>KH07295</t>
  </si>
  <si>
    <t>王书娟</t>
  </si>
  <si>
    <t>KH02715</t>
  </si>
  <si>
    <t>刘丽</t>
  </si>
  <si>
    <t>KH05272</t>
  </si>
  <si>
    <t>曹凤芹</t>
  </si>
  <si>
    <t>KH05790</t>
  </si>
  <si>
    <t>孙惠玉</t>
  </si>
  <si>
    <t>KH05271</t>
  </si>
  <si>
    <t>朱素英</t>
  </si>
  <si>
    <t>KH02714</t>
  </si>
  <si>
    <t>范静超</t>
  </si>
  <si>
    <t>KH05789</t>
  </si>
  <si>
    <t>柳秀芳</t>
  </si>
  <si>
    <t>KH07293</t>
  </si>
  <si>
    <t>林陈辉</t>
  </si>
  <si>
    <t>KH05270</t>
  </si>
  <si>
    <t>蔡群</t>
  </si>
  <si>
    <t>KH02713</t>
  </si>
  <si>
    <t>吴曼蕾</t>
  </si>
  <si>
    <t>KH05788</t>
  </si>
  <si>
    <t>王万林</t>
  </si>
  <si>
    <t>KH07292</t>
  </si>
  <si>
    <t>王书凤</t>
  </si>
  <si>
    <t>KH03650</t>
  </si>
  <si>
    <t>刘来扣</t>
  </si>
  <si>
    <t>KH06698</t>
  </si>
  <si>
    <t>吴夏根</t>
  </si>
  <si>
    <t>KH06214</t>
  </si>
  <si>
    <t>江金苹</t>
  </si>
  <si>
    <t>KH04178</t>
  </si>
  <si>
    <t>袁加美</t>
  </si>
  <si>
    <t>KH00259</t>
  </si>
  <si>
    <t>付述兴</t>
  </si>
  <si>
    <t>KH04680</t>
  </si>
  <si>
    <t>丁占静</t>
  </si>
  <si>
    <t>KH03649</t>
  </si>
  <si>
    <t>KH06697</t>
  </si>
  <si>
    <t>葛霞琴</t>
  </si>
  <si>
    <t>KH03159</t>
  </si>
  <si>
    <t>翁月芳</t>
  </si>
  <si>
    <t>KH04177</t>
  </si>
  <si>
    <t>金树艳</t>
  </si>
  <si>
    <t>KH06213</t>
  </si>
  <si>
    <t>曹美英</t>
  </si>
  <si>
    <t>KH00258</t>
  </si>
  <si>
    <t>付强强</t>
  </si>
  <si>
    <t>KH04679</t>
  </si>
  <si>
    <t>张晓俊</t>
  </si>
  <si>
    <t>KH03648</t>
  </si>
  <si>
    <t>陆波</t>
  </si>
  <si>
    <t>KH06696</t>
  </si>
  <si>
    <t>徐花云</t>
  </si>
  <si>
    <t>KH03158</t>
  </si>
  <si>
    <t>孙桂林</t>
  </si>
  <si>
    <t>KH04176</t>
  </si>
  <si>
    <t>马建祥</t>
  </si>
  <si>
    <t>KH06212</t>
  </si>
  <si>
    <t>边晓岩</t>
  </si>
  <si>
    <t>KH00257</t>
  </si>
  <si>
    <t>付乃波</t>
  </si>
  <si>
    <t>KH04678</t>
  </si>
  <si>
    <t>王芊然</t>
  </si>
  <si>
    <t>KH06695</t>
  </si>
  <si>
    <t>贾永娟</t>
  </si>
  <si>
    <t>KH03157</t>
  </si>
  <si>
    <t>孙桂明</t>
  </si>
  <si>
    <t>KH04175</t>
  </si>
  <si>
    <t>简洪才</t>
  </si>
  <si>
    <t>KH05269</t>
  </si>
  <si>
    <t>黄世元</t>
  </si>
  <si>
    <t>KH02712</t>
  </si>
  <si>
    <t>徐亚琴</t>
  </si>
  <si>
    <t>KH05787</t>
  </si>
  <si>
    <t>KH07291</t>
  </si>
  <si>
    <t>金维高</t>
  </si>
  <si>
    <t>KH05268</t>
  </si>
  <si>
    <t>黄文静</t>
  </si>
  <si>
    <t>KH02711</t>
  </si>
  <si>
    <t>褚源</t>
  </si>
  <si>
    <t>KH07290</t>
  </si>
  <si>
    <t>叶操</t>
  </si>
  <si>
    <t>KH05267</t>
  </si>
  <si>
    <t>朱丽娟</t>
  </si>
  <si>
    <t>KH02710</t>
  </si>
  <si>
    <t>仇晓燕</t>
  </si>
  <si>
    <t>KH05785</t>
  </si>
  <si>
    <t>张作言</t>
  </si>
  <si>
    <t>KH07289</t>
  </si>
  <si>
    <t>王青松</t>
  </si>
  <si>
    <t>KH05266</t>
  </si>
  <si>
    <t>颜杰</t>
  </si>
  <si>
    <t>KH02709</t>
  </si>
  <si>
    <t>刘青青</t>
  </si>
  <si>
    <t>KH05784</t>
  </si>
  <si>
    <t>何静</t>
  </si>
  <si>
    <t>KH07288</t>
  </si>
  <si>
    <t>李继红</t>
  </si>
  <si>
    <t>KH05265</t>
  </si>
  <si>
    <t>杨小强</t>
  </si>
  <si>
    <t>KH02707</t>
  </si>
  <si>
    <t>赵慧芹</t>
  </si>
  <si>
    <t>KH05783</t>
  </si>
  <si>
    <t>刘丽华</t>
  </si>
  <si>
    <t>KH07287</t>
  </si>
  <si>
    <t>杨锶</t>
  </si>
  <si>
    <t>KH05264</t>
  </si>
  <si>
    <t>邓慧</t>
  </si>
  <si>
    <t>KH05782</t>
  </si>
  <si>
    <t>段有福</t>
  </si>
  <si>
    <t>KH07286</t>
  </si>
  <si>
    <t>赵巧巧</t>
  </si>
  <si>
    <t>KH05263</t>
  </si>
  <si>
    <t>王月芳</t>
  </si>
  <si>
    <t>KH06211</t>
  </si>
  <si>
    <t>杨涛</t>
  </si>
  <si>
    <t>KH00255</t>
  </si>
  <si>
    <t>付明建</t>
  </si>
  <si>
    <t>KH04677</t>
  </si>
  <si>
    <t>王雪</t>
  </si>
  <si>
    <t>KH03646</t>
  </si>
  <si>
    <t>徐宝贵</t>
  </si>
  <si>
    <t>KH06694</t>
  </si>
  <si>
    <t>许秋娣</t>
  </si>
  <si>
    <t>KH04174</t>
  </si>
  <si>
    <t>朱慧峰</t>
  </si>
  <si>
    <t>KH00254</t>
  </si>
  <si>
    <t>付君栋</t>
  </si>
  <si>
    <t>KH04676</t>
  </si>
  <si>
    <t>张强</t>
  </si>
  <si>
    <t>KH03645</t>
  </si>
  <si>
    <t>朱兆亚</t>
  </si>
  <si>
    <t>KH03155</t>
  </si>
  <si>
    <t>朱雪峰</t>
  </si>
  <si>
    <t>KH06693</t>
  </si>
  <si>
    <t>凌莉</t>
  </si>
  <si>
    <t>KH04173</t>
  </si>
  <si>
    <t>成鸿</t>
  </si>
  <si>
    <t>KH06209</t>
  </si>
  <si>
    <t>孙远奇</t>
  </si>
  <si>
    <t>KH00253</t>
  </si>
  <si>
    <t>付九玉</t>
  </si>
  <si>
    <t>KH03644</t>
  </si>
  <si>
    <t>刘文</t>
  </si>
  <si>
    <t>KH04675</t>
  </si>
  <si>
    <t>KH06692</t>
  </si>
  <si>
    <t>毛雪文</t>
  </si>
  <si>
    <t>KH00252</t>
  </si>
  <si>
    <t>付金伟</t>
  </si>
  <si>
    <t>KH06208</t>
  </si>
  <si>
    <t>李兰心</t>
  </si>
  <si>
    <t>KH04674</t>
  </si>
  <si>
    <t>姜云</t>
  </si>
  <si>
    <t>KH03643</t>
  </si>
  <si>
    <t>许飞</t>
  </si>
  <si>
    <t>KH06691</t>
  </si>
  <si>
    <t>陶美丽</t>
  </si>
  <si>
    <t>KH03153</t>
  </si>
  <si>
    <t>袁文英</t>
  </si>
  <si>
    <t>KH06207</t>
  </si>
  <si>
    <t>王文静</t>
  </si>
  <si>
    <t>KH04171</t>
  </si>
  <si>
    <t>韩春红</t>
  </si>
  <si>
    <t>KH00250</t>
  </si>
  <si>
    <t>付建平</t>
  </si>
  <si>
    <t>KH03642</t>
  </si>
  <si>
    <t>李传年</t>
  </si>
  <si>
    <t>KH04673</t>
  </si>
  <si>
    <t>刘阁坚</t>
  </si>
  <si>
    <t>KH02705</t>
  </si>
  <si>
    <t>邵玉刚</t>
  </si>
  <si>
    <t>KH05781</t>
  </si>
  <si>
    <t>梁玉华</t>
  </si>
  <si>
    <t>KH07285</t>
  </si>
  <si>
    <t>周淑芳</t>
  </si>
  <si>
    <t>KH05262</t>
  </si>
  <si>
    <t>郭文建</t>
  </si>
  <si>
    <t>KH02704</t>
  </si>
  <si>
    <t>赵兵</t>
  </si>
  <si>
    <t>KH05780</t>
  </si>
  <si>
    <t>周文杰</t>
  </si>
  <si>
    <t>KH07284</t>
  </si>
  <si>
    <t>黄嘉诚</t>
  </si>
  <si>
    <t>KH05261</t>
  </si>
  <si>
    <t>仰明伟</t>
  </si>
  <si>
    <t>KH02703</t>
  </si>
  <si>
    <t>黄攸琴</t>
  </si>
  <si>
    <t>KH07283</t>
  </si>
  <si>
    <t>季小美</t>
  </si>
  <si>
    <t>KH05260</t>
  </si>
  <si>
    <t>马竹吟</t>
  </si>
  <si>
    <t>KH02702</t>
  </si>
  <si>
    <t>张开品</t>
  </si>
  <si>
    <t>KH05778</t>
  </si>
  <si>
    <t>王立柱</t>
  </si>
  <si>
    <t>KH07282</t>
  </si>
  <si>
    <t>范立坤</t>
  </si>
  <si>
    <t>KH05259</t>
  </si>
  <si>
    <t>鲍翀</t>
  </si>
  <si>
    <t>KH02701</t>
  </si>
  <si>
    <t>刘必英</t>
  </si>
  <si>
    <t>KH05777</t>
  </si>
  <si>
    <t>张耀军</t>
  </si>
  <si>
    <t>KH07281</t>
  </si>
  <si>
    <t>仓松</t>
  </si>
  <si>
    <t>KH05258</t>
  </si>
  <si>
    <t>佟振宇</t>
  </si>
  <si>
    <t>KH02700</t>
  </si>
  <si>
    <t>徐萍</t>
  </si>
  <si>
    <t>KH05776</t>
  </si>
  <si>
    <t>尹惠霞</t>
  </si>
  <si>
    <t>KH07280</t>
  </si>
  <si>
    <t>王家生</t>
  </si>
  <si>
    <t>KH06690</t>
  </si>
  <si>
    <t>杨淼娟</t>
  </si>
  <si>
    <t>KH03152</t>
  </si>
  <si>
    <t>李汉国</t>
  </si>
  <si>
    <t>KH04170</t>
  </si>
  <si>
    <t>赵晓华</t>
  </si>
  <si>
    <t>KH06206</t>
  </si>
  <si>
    <t>魏建胜</t>
  </si>
  <si>
    <t>KH00248</t>
  </si>
  <si>
    <t>付继辉</t>
  </si>
  <si>
    <t>KH04672</t>
  </si>
  <si>
    <t>陈慧英</t>
  </si>
  <si>
    <t>KH06689</t>
  </si>
  <si>
    <t>金秋芳</t>
  </si>
  <si>
    <t>KH03641</t>
  </si>
  <si>
    <t>王型</t>
  </si>
  <si>
    <t>KH04169</t>
  </si>
  <si>
    <t>金雨生</t>
  </si>
  <si>
    <t>KH00247</t>
  </si>
  <si>
    <t>付慧玲</t>
  </si>
  <si>
    <t>KH04671</t>
  </si>
  <si>
    <t>KH03640</t>
  </si>
  <si>
    <t>张伟松</t>
  </si>
  <si>
    <t>KH06688</t>
  </si>
  <si>
    <t>孙锦宣</t>
  </si>
  <si>
    <t>KH03150</t>
  </si>
  <si>
    <t>何凤琴</t>
  </si>
  <si>
    <t>KH04168</t>
  </si>
  <si>
    <t>严加根</t>
  </si>
  <si>
    <t>KH06204</t>
  </si>
  <si>
    <t>胡丽艳</t>
  </si>
  <si>
    <t>KH03639</t>
  </si>
  <si>
    <t>周悦</t>
  </si>
  <si>
    <t>KH04670</t>
  </si>
  <si>
    <t>李春芝</t>
  </si>
  <si>
    <t>KH06687</t>
  </si>
  <si>
    <t>王新度</t>
  </si>
  <si>
    <t>KH03149</t>
  </si>
  <si>
    <t>吴时青</t>
  </si>
  <si>
    <t>KH04167</t>
  </si>
  <si>
    <t>桑芾生</t>
  </si>
  <si>
    <t>KH04669</t>
  </si>
  <si>
    <t>马珊</t>
  </si>
  <si>
    <t>KH00245</t>
  </si>
  <si>
    <t>付光成</t>
  </si>
  <si>
    <t>KH06203</t>
  </si>
  <si>
    <t>王建波</t>
  </si>
  <si>
    <t>KH03638</t>
  </si>
  <si>
    <t>蒋克将</t>
  </si>
  <si>
    <t>KH06686</t>
  </si>
  <si>
    <t>杜丽华</t>
  </si>
  <si>
    <t>KH03148</t>
  </si>
  <si>
    <t>蔡秀红</t>
  </si>
  <si>
    <t>KH06202</t>
  </si>
  <si>
    <t>任培靖</t>
  </si>
  <si>
    <t>KH04166</t>
  </si>
  <si>
    <t>于燕</t>
  </si>
  <si>
    <t>KH02699</t>
  </si>
  <si>
    <t>丁秀萍</t>
  </si>
  <si>
    <t>KH05257</t>
  </si>
  <si>
    <t>何杰</t>
  </si>
  <si>
    <t>KH05775</t>
  </si>
  <si>
    <t>侯光伟</t>
  </si>
  <si>
    <t>KH07279</t>
  </si>
  <si>
    <t>季军</t>
  </si>
  <si>
    <t>KH05774</t>
  </si>
  <si>
    <t>娄承科</t>
  </si>
  <si>
    <t>KH02698</t>
  </si>
  <si>
    <t>曹霞</t>
  </si>
  <si>
    <t>KH05255</t>
  </si>
  <si>
    <t>王长德</t>
  </si>
  <si>
    <t>KH02697</t>
  </si>
  <si>
    <t>卢爱菊</t>
  </si>
  <si>
    <t>KH05773</t>
  </si>
  <si>
    <t>姜洪波</t>
  </si>
  <si>
    <t>KH07277</t>
  </si>
  <si>
    <t>张金春</t>
  </si>
  <si>
    <t>KH05254</t>
  </si>
  <si>
    <t>KH02696</t>
  </si>
  <si>
    <t>嵇复宾</t>
  </si>
  <si>
    <t>KH05772</t>
  </si>
  <si>
    <t>张铭</t>
  </si>
  <si>
    <t>KH05253</t>
  </si>
  <si>
    <t>王煜</t>
  </si>
  <si>
    <t>KH02695</t>
  </si>
  <si>
    <t>张丽娟</t>
  </si>
  <si>
    <t>KH05771</t>
  </si>
  <si>
    <t>于风伟</t>
  </si>
  <si>
    <t>KH07275</t>
  </si>
  <si>
    <t>薛国星</t>
  </si>
  <si>
    <t>KH05252</t>
  </si>
  <si>
    <t>谢玉桃</t>
  </si>
  <si>
    <t>KH02694</t>
  </si>
  <si>
    <t>陈燕</t>
  </si>
  <si>
    <t>KH05770</t>
  </si>
  <si>
    <t>齐筱蓓</t>
  </si>
  <si>
    <t>KH07274</t>
  </si>
  <si>
    <t>蔡金林</t>
  </si>
  <si>
    <t>KH05251</t>
  </si>
  <si>
    <t>蒋强芬</t>
  </si>
  <si>
    <t>KH02693</t>
  </si>
  <si>
    <t>李春华</t>
  </si>
  <si>
    <t>KH05769</t>
  </si>
  <si>
    <t>吴晓杰</t>
  </si>
  <si>
    <t>KH00243</t>
  </si>
  <si>
    <t>付爱娟</t>
  </si>
  <si>
    <t>KH04668</t>
  </si>
  <si>
    <t>杜芳芳</t>
  </si>
  <si>
    <t>KH03637</t>
  </si>
  <si>
    <t>梁卫敏</t>
  </si>
  <si>
    <t>KH06685</t>
  </si>
  <si>
    <t>高芬娥</t>
  </si>
  <si>
    <t>KH03147</t>
  </si>
  <si>
    <t>陈志选</t>
  </si>
  <si>
    <t>KH04165</t>
  </si>
  <si>
    <t>邬春琴</t>
  </si>
  <si>
    <t>KH00242</t>
  </si>
  <si>
    <t>冯志干</t>
  </si>
  <si>
    <t>KH04667</t>
  </si>
  <si>
    <t>郑艳华</t>
  </si>
  <si>
    <t>KH03636</t>
  </si>
  <si>
    <t>丁敏</t>
  </si>
  <si>
    <t>KH03146</t>
  </si>
  <si>
    <t>倪志堂</t>
  </si>
  <si>
    <t>KH06684</t>
  </si>
  <si>
    <t>王文化</t>
  </si>
  <si>
    <t>KH04164</t>
  </si>
  <si>
    <t>罗粉才</t>
  </si>
  <si>
    <t>KH06200</t>
  </si>
  <si>
    <t>史宝全</t>
  </si>
  <si>
    <t>KH00241</t>
  </si>
  <si>
    <t>冯玉杰</t>
  </si>
  <si>
    <t>KH04666</t>
  </si>
  <si>
    <t>杨凤茹</t>
  </si>
  <si>
    <t>KH04163</t>
  </si>
  <si>
    <t>胡正祥</t>
  </si>
  <si>
    <t>KH06199</t>
  </si>
  <si>
    <t>李大龙</t>
  </si>
  <si>
    <t>KH00238</t>
  </si>
  <si>
    <t>冯守坤</t>
  </si>
  <si>
    <t>KH04665</t>
  </si>
  <si>
    <t>李惠芳</t>
  </si>
  <si>
    <t>KH03634</t>
  </si>
  <si>
    <t>袁凤英</t>
  </si>
  <si>
    <t>KH06682</t>
  </si>
  <si>
    <t>周东萍</t>
  </si>
  <si>
    <t>KH03144</t>
  </si>
  <si>
    <t>蒋正兰</t>
  </si>
  <si>
    <t>KH04162</t>
  </si>
  <si>
    <t>陈权</t>
  </si>
  <si>
    <t>KH00237</t>
  </si>
  <si>
    <t>冯绍勇</t>
  </si>
  <si>
    <t>KH03633</t>
  </si>
  <si>
    <t>沈雪芹</t>
  </si>
  <si>
    <t>KH04664</t>
  </si>
  <si>
    <t>祁佳</t>
  </si>
  <si>
    <t>KH06681</t>
  </si>
  <si>
    <t>陈美英</t>
  </si>
  <si>
    <t>KH07273</t>
  </si>
  <si>
    <t>严庆杨</t>
  </si>
  <si>
    <t>KH05250</t>
  </si>
  <si>
    <t>顾坤荣</t>
  </si>
  <si>
    <t>KH02692</t>
  </si>
  <si>
    <t>徐加仁</t>
  </si>
  <si>
    <t>KH05768</t>
  </si>
  <si>
    <t>孙洪志</t>
  </si>
  <si>
    <t>KH07272</t>
  </si>
  <si>
    <t>李蒲洁</t>
  </si>
  <si>
    <t>KH05249</t>
  </si>
  <si>
    <t>付文樵</t>
  </si>
  <si>
    <t>KH02691</t>
  </si>
  <si>
    <t>张宝娥</t>
  </si>
  <si>
    <t>KH07271</t>
  </si>
  <si>
    <t>万建明</t>
  </si>
  <si>
    <t>KH05248</t>
  </si>
  <si>
    <t>朱燕飞</t>
  </si>
  <si>
    <t>KH02690</t>
  </si>
  <si>
    <t>吴启霞</t>
  </si>
  <si>
    <t>KH05766</t>
  </si>
  <si>
    <t>鞠来梅</t>
  </si>
  <si>
    <t>KH07270</t>
  </si>
  <si>
    <t>虞丽萍</t>
  </si>
  <si>
    <t>KH05247</t>
  </si>
  <si>
    <t>任亚丽</t>
  </si>
  <si>
    <t>KH02689</t>
  </si>
  <si>
    <t>范菊香</t>
  </si>
  <si>
    <t>KH05765</t>
  </si>
  <si>
    <t>高春卫</t>
  </si>
  <si>
    <t>KH07269</t>
  </si>
  <si>
    <t>杨洁</t>
  </si>
  <si>
    <t>KH05246</t>
  </si>
  <si>
    <t>孙雪松</t>
  </si>
  <si>
    <t>KH02688</t>
  </si>
  <si>
    <t>丁洁</t>
  </si>
  <si>
    <t>KH05764</t>
  </si>
  <si>
    <t>姜永光</t>
  </si>
  <si>
    <t>KH07268</t>
  </si>
  <si>
    <t>王明富</t>
  </si>
  <si>
    <t>KH05245</t>
  </si>
  <si>
    <t>孙金贵</t>
  </si>
  <si>
    <t>KH02687</t>
  </si>
  <si>
    <t>万东平</t>
  </si>
  <si>
    <t>KH05763</t>
  </si>
  <si>
    <t>高学海</t>
  </si>
  <si>
    <t>KH07267</t>
  </si>
  <si>
    <t>王从来</t>
  </si>
  <si>
    <t>KH04161</t>
  </si>
  <si>
    <t>陈树清</t>
  </si>
  <si>
    <t>KH06197</t>
  </si>
  <si>
    <t>王群</t>
  </si>
  <si>
    <t>KH00236</t>
  </si>
  <si>
    <t>冯品石</t>
  </si>
  <si>
    <t>KH04663</t>
  </si>
  <si>
    <t>郭丽</t>
  </si>
  <si>
    <t>KH03632</t>
  </si>
  <si>
    <t>周爱兵</t>
  </si>
  <si>
    <t>KH06680</t>
  </si>
  <si>
    <t>沈文娟</t>
  </si>
  <si>
    <t>KH03142</t>
  </si>
  <si>
    <t>王海春</t>
  </si>
  <si>
    <t>KH06196</t>
  </si>
  <si>
    <t>周书芬</t>
  </si>
  <si>
    <t>KH04662</t>
  </si>
  <si>
    <t>刘沫含</t>
  </si>
  <si>
    <t>KH00233</t>
  </si>
  <si>
    <t>冯建明</t>
  </si>
  <si>
    <t>KH03631</t>
  </si>
  <si>
    <t>丁秀梅</t>
  </si>
  <si>
    <t>KH06679</t>
  </si>
  <si>
    <t>叶雪花</t>
  </si>
  <si>
    <t>KH03141</t>
  </si>
  <si>
    <t>卜桂琴</t>
  </si>
  <si>
    <t>KH04159</t>
  </si>
  <si>
    <t>梁津</t>
  </si>
  <si>
    <t>KH06195</t>
  </si>
  <si>
    <t>陈桢</t>
  </si>
  <si>
    <t>KH00232</t>
  </si>
  <si>
    <t>冯吉照</t>
  </si>
  <si>
    <t>KH06678</t>
  </si>
  <si>
    <t>戈彩凤</t>
  </si>
  <si>
    <t>KH04661</t>
  </si>
  <si>
    <t>乔晶</t>
  </si>
  <si>
    <t>KH04158</t>
  </si>
  <si>
    <t>顾振东</t>
  </si>
  <si>
    <t>KH06194</t>
  </si>
  <si>
    <t>吴显军</t>
  </si>
  <si>
    <t>KH04660</t>
  </si>
  <si>
    <t>吕志亮</t>
  </si>
  <si>
    <t>KH03629</t>
  </si>
  <si>
    <t>张协春</t>
  </si>
  <si>
    <t>KH06677</t>
  </si>
  <si>
    <t>应亚薇</t>
  </si>
  <si>
    <t>KH05244</t>
  </si>
  <si>
    <t>武佩淦</t>
  </si>
  <si>
    <t>KH02686</t>
  </si>
  <si>
    <t>孙玉芹</t>
  </si>
  <si>
    <t>KH05762</t>
  </si>
  <si>
    <t>万学武</t>
  </si>
  <si>
    <t>KH07266</t>
  </si>
  <si>
    <t>杨红梅</t>
  </si>
  <si>
    <t>KH05243</t>
  </si>
  <si>
    <t>杨全海</t>
  </si>
  <si>
    <t>KH02685</t>
  </si>
  <si>
    <t>潘华</t>
  </si>
  <si>
    <t>KH05761</t>
  </si>
  <si>
    <t>魏信山</t>
  </si>
  <si>
    <t>KH07265</t>
  </si>
  <si>
    <t>樊吉昌</t>
  </si>
  <si>
    <t>KH02684</t>
  </si>
  <si>
    <t>刘慧萍</t>
  </si>
  <si>
    <t>KH05760</t>
  </si>
  <si>
    <t>赵少杰</t>
  </si>
  <si>
    <t>KH07264</t>
  </si>
  <si>
    <t>蒋勤生</t>
  </si>
  <si>
    <t>KH05241</t>
  </si>
  <si>
    <t>王春花</t>
  </si>
  <si>
    <t>KH02683</t>
  </si>
  <si>
    <t>庞忆文</t>
  </si>
  <si>
    <t>KH02682</t>
  </si>
  <si>
    <t>KH07263</t>
  </si>
  <si>
    <t>金慧青</t>
  </si>
  <si>
    <t>KH05759</t>
  </si>
  <si>
    <t>胡加升</t>
  </si>
  <si>
    <t>KH05240</t>
  </si>
  <si>
    <t>陈树新</t>
  </si>
  <si>
    <t>KH02681</t>
  </si>
  <si>
    <t>周艳</t>
  </si>
  <si>
    <t>KH07262</t>
  </si>
  <si>
    <t>王婷</t>
  </si>
  <si>
    <t>KH05239</t>
  </si>
  <si>
    <t>孙金顺</t>
  </si>
  <si>
    <t>KH05758</t>
  </si>
  <si>
    <t>朱继红</t>
  </si>
  <si>
    <t>KH02680</t>
  </si>
  <si>
    <t>王学权</t>
  </si>
  <si>
    <t>KH07261</t>
  </si>
  <si>
    <t>曹为芹</t>
  </si>
  <si>
    <t>KH05238</t>
  </si>
  <si>
    <t>邵秀萍</t>
  </si>
  <si>
    <t>KH03139</t>
  </si>
  <si>
    <t>马玉娟</t>
  </si>
  <si>
    <t>KH04157</t>
  </si>
  <si>
    <t>陆庆萍</t>
  </si>
  <si>
    <t>KH06193</t>
  </si>
  <si>
    <t>吴文章</t>
  </si>
  <si>
    <t>KH04659</t>
  </si>
  <si>
    <t>李巍</t>
  </si>
  <si>
    <t>KH00228</t>
  </si>
  <si>
    <t>冯晨希</t>
  </si>
  <si>
    <t>KH03628</t>
  </si>
  <si>
    <t>刘炳东</t>
  </si>
  <si>
    <t>KH06676</t>
  </si>
  <si>
    <t>戚莉英</t>
  </si>
  <si>
    <t>KH03138</t>
  </si>
  <si>
    <t>陆凤连</t>
  </si>
  <si>
    <t>KH04156</t>
  </si>
  <si>
    <t>阮玲巧</t>
  </si>
  <si>
    <t>KH06192</t>
  </si>
  <si>
    <t>孙伟</t>
  </si>
  <si>
    <t>KH00224</t>
  </si>
  <si>
    <t>方永锋</t>
  </si>
  <si>
    <t>KH04658</t>
  </si>
  <si>
    <t>张美阳</t>
  </si>
  <si>
    <t>KH06675</t>
  </si>
  <si>
    <t>姚蔚</t>
  </si>
  <si>
    <t>KH03137</t>
  </si>
  <si>
    <t>朱勇</t>
  </si>
  <si>
    <t>KH04155</t>
  </si>
  <si>
    <t>张建平</t>
  </si>
  <si>
    <t>KH06191</t>
  </si>
  <si>
    <t>禹雪梅</t>
  </si>
  <si>
    <t>KH00222</t>
  </si>
  <si>
    <t>范志英</t>
  </si>
  <si>
    <t>KH04657</t>
  </si>
  <si>
    <t>任芳</t>
  </si>
  <si>
    <t>KH06674</t>
  </si>
  <si>
    <t>徐生国</t>
  </si>
  <si>
    <t>KH03136</t>
  </si>
  <si>
    <t>杨友宏</t>
  </si>
  <si>
    <t>KH04154</t>
  </si>
  <si>
    <t>李素琴</t>
  </si>
  <si>
    <t>KH00221</t>
  </si>
  <si>
    <t>范玉平</t>
  </si>
  <si>
    <t>KH06190</t>
  </si>
  <si>
    <t>尹婷婷</t>
  </si>
  <si>
    <t>KH04656</t>
  </si>
  <si>
    <t>安秀娜</t>
  </si>
  <si>
    <t>KH03625</t>
  </si>
  <si>
    <t>KH06673</t>
  </si>
  <si>
    <t>许晶</t>
  </si>
  <si>
    <t>KH03135</t>
  </si>
  <si>
    <t>夏延海</t>
  </si>
  <si>
    <t>KH04153</t>
  </si>
  <si>
    <t>张志伟</t>
  </si>
  <si>
    <t>KH06189</t>
  </si>
  <si>
    <t>林雅静</t>
  </si>
  <si>
    <t>KH05757</t>
  </si>
  <si>
    <t>邢洪霞</t>
  </si>
  <si>
    <t>KH02679</t>
  </si>
  <si>
    <t>孙玉兰</t>
  </si>
  <si>
    <t>KH07260</t>
  </si>
  <si>
    <t>吉新新</t>
  </si>
  <si>
    <t>KH05756</t>
  </si>
  <si>
    <t>宋玉静</t>
  </si>
  <si>
    <t>KH02678</t>
  </si>
  <si>
    <t>张云妹</t>
  </si>
  <si>
    <t>KH07259</t>
  </si>
  <si>
    <t>何振进</t>
  </si>
  <si>
    <t>KH05236</t>
  </si>
  <si>
    <t>韩春林</t>
  </si>
  <si>
    <t>KH05755</t>
  </si>
  <si>
    <t>刘万彬</t>
  </si>
  <si>
    <t>KH02677</t>
  </si>
  <si>
    <t>蒋将</t>
  </si>
  <si>
    <t>KH07258</t>
  </si>
  <si>
    <t>李福强</t>
  </si>
  <si>
    <t>KH05235</t>
  </si>
  <si>
    <t>刘欢</t>
  </si>
  <si>
    <t>KH05754</t>
  </si>
  <si>
    <t>翟志欣</t>
  </si>
  <si>
    <t>KH02675</t>
  </si>
  <si>
    <t>徐文平</t>
  </si>
  <si>
    <t>KH05234</t>
  </si>
  <si>
    <t>KH05753</t>
  </si>
  <si>
    <t>朱永丽</t>
  </si>
  <si>
    <t>KH02674</t>
  </si>
  <si>
    <t>李文莲</t>
  </si>
  <si>
    <t>KH07256</t>
  </si>
  <si>
    <t>郭立</t>
  </si>
  <si>
    <t>KH05752</t>
  </si>
  <si>
    <t>于垒娜</t>
  </si>
  <si>
    <t>KH05233</t>
  </si>
  <si>
    <t>彭梅</t>
  </si>
  <si>
    <t>KH02673</t>
  </si>
  <si>
    <t>李雯</t>
  </si>
  <si>
    <t>KH07255</t>
  </si>
  <si>
    <t>杨先成</t>
  </si>
  <si>
    <t>KH05232</t>
  </si>
  <si>
    <t>张仰炎</t>
  </si>
  <si>
    <t>KH05751</t>
  </si>
  <si>
    <t>王庭海</t>
  </si>
  <si>
    <t>KH02672</t>
  </si>
  <si>
    <t>KH07254</t>
  </si>
  <si>
    <t>吴婷婷</t>
  </si>
  <si>
    <t>KH00220</t>
  </si>
  <si>
    <t>范玉风</t>
  </si>
  <si>
    <t>KH04655</t>
  </si>
  <si>
    <t>李莉</t>
  </si>
  <si>
    <t>KH03624</t>
  </si>
  <si>
    <t>李维斌</t>
  </si>
  <si>
    <t>KH03134</t>
  </si>
  <si>
    <t>何晓芳</t>
  </si>
  <si>
    <t>KH06672</t>
  </si>
  <si>
    <t>钦应基</t>
  </si>
  <si>
    <t>KH06188</t>
  </si>
  <si>
    <t>杨郢</t>
  </si>
  <si>
    <t>KH04152</t>
  </si>
  <si>
    <t>栾明霞</t>
  </si>
  <si>
    <t>KH00218</t>
  </si>
  <si>
    <t>范艳凤</t>
  </si>
  <si>
    <t>KH03623</t>
  </si>
  <si>
    <t>徐浩哲</t>
  </si>
  <si>
    <t>KH03133</t>
  </si>
  <si>
    <t>张海燕</t>
  </si>
  <si>
    <t>KH04151</t>
  </si>
  <si>
    <t>戴长正</t>
  </si>
  <si>
    <t>KH06187</t>
  </si>
  <si>
    <t>周海燕</t>
  </si>
  <si>
    <t>KH00217</t>
  </si>
  <si>
    <t>范学峰</t>
  </si>
  <si>
    <t>KH04653</t>
  </si>
  <si>
    <t>邓军</t>
  </si>
  <si>
    <t>KH03622</t>
  </si>
  <si>
    <t>吴成浩</t>
  </si>
  <si>
    <t>KH06670</t>
  </si>
  <si>
    <t>肖清华</t>
  </si>
  <si>
    <t>KH03132</t>
  </si>
  <si>
    <t>刘兆富</t>
  </si>
  <si>
    <t>KH04150</t>
  </si>
  <si>
    <t>花翠</t>
  </si>
  <si>
    <t>KH06186</t>
  </si>
  <si>
    <t>张滨华</t>
  </si>
  <si>
    <t>KH00215</t>
  </si>
  <si>
    <t>范秀梅</t>
  </si>
  <si>
    <t>KH03621</t>
  </si>
  <si>
    <t>陶桂英</t>
  </si>
  <si>
    <t>KH04652</t>
  </si>
  <si>
    <t>常震红</t>
  </si>
  <si>
    <t>KH06669</t>
  </si>
  <si>
    <t>陈同龙</t>
  </si>
  <si>
    <t>KH03131</t>
  </si>
  <si>
    <t>黄雅琪</t>
  </si>
  <si>
    <t>KH04149</t>
  </si>
  <si>
    <t>花振华</t>
  </si>
  <si>
    <t>KH06185</t>
  </si>
  <si>
    <t>童成洪</t>
  </si>
  <si>
    <t>KH00214</t>
  </si>
  <si>
    <t>范新娣</t>
  </si>
  <si>
    <t>KH04651</t>
  </si>
  <si>
    <t>纪根超</t>
  </si>
  <si>
    <t>KH06668</t>
  </si>
  <si>
    <t>李雪芹</t>
  </si>
  <si>
    <t>KH05231</t>
  </si>
  <si>
    <t>鲁继业</t>
  </si>
  <si>
    <t>KH05750</t>
  </si>
  <si>
    <t>王晓燕</t>
  </si>
  <si>
    <t>KH02671</t>
  </si>
  <si>
    <t>谢洪娟</t>
  </si>
  <si>
    <t>KH07253</t>
  </si>
  <si>
    <t>张洋</t>
  </si>
  <si>
    <t>KH05229</t>
  </si>
  <si>
    <t>刘林玲</t>
  </si>
  <si>
    <t>KH05749</t>
  </si>
  <si>
    <t>王学君</t>
  </si>
  <si>
    <t>KH02670</t>
  </si>
  <si>
    <t>尹殿虎</t>
  </si>
  <si>
    <t>KH07252</t>
  </si>
  <si>
    <t>林惕彬</t>
  </si>
  <si>
    <t>KH05228</t>
  </si>
  <si>
    <t>熊国玉</t>
  </si>
  <si>
    <t>KH05747</t>
  </si>
  <si>
    <t>魏晓丽</t>
  </si>
  <si>
    <t>KH02669</t>
  </si>
  <si>
    <t>赵茗</t>
  </si>
  <si>
    <t>KH07251</t>
  </si>
  <si>
    <t>KH05227</t>
  </si>
  <si>
    <t>丁龙德</t>
  </si>
  <si>
    <t>KH05746</t>
  </si>
  <si>
    <t>王永鑫</t>
  </si>
  <si>
    <t>KH07250</t>
  </si>
  <si>
    <t>顾雪芬</t>
  </si>
  <si>
    <t>KH05226</t>
  </si>
  <si>
    <t>戴明阳</t>
  </si>
  <si>
    <t>KH05745</t>
  </si>
  <si>
    <t>田京欣</t>
  </si>
  <si>
    <t>KH07249</t>
  </si>
  <si>
    <t>朱建江</t>
  </si>
  <si>
    <t>KH05225</t>
  </si>
  <si>
    <t>唐彬</t>
  </si>
  <si>
    <t>KH05744</t>
  </si>
  <si>
    <t>魏玉杰</t>
  </si>
  <si>
    <t>KH02666</t>
  </si>
  <si>
    <t>樊占云</t>
  </si>
  <si>
    <t>KH07248</t>
  </si>
  <si>
    <t>吴玉英</t>
  </si>
  <si>
    <t>KH05224</t>
  </si>
  <si>
    <t>陈影</t>
  </si>
  <si>
    <t>KH05743</t>
  </si>
  <si>
    <t>姜亭亭</t>
  </si>
  <si>
    <t>KH06184</t>
  </si>
  <si>
    <t>朱巧珍</t>
  </si>
  <si>
    <t>KH04148</t>
  </si>
  <si>
    <t>于静</t>
  </si>
  <si>
    <t>KH00212</t>
  </si>
  <si>
    <t>范淑芹</t>
  </si>
  <si>
    <t>KH04650</t>
  </si>
  <si>
    <t>徐怀铎</t>
  </si>
  <si>
    <t>KH03619</t>
  </si>
  <si>
    <t>赵飞</t>
  </si>
  <si>
    <t>KH06667</t>
  </si>
  <si>
    <t>刘永明</t>
  </si>
  <si>
    <t>KH04147</t>
  </si>
  <si>
    <t>应海燕</t>
  </si>
  <si>
    <t>KH03129</t>
  </si>
  <si>
    <t>陈德天</t>
  </si>
  <si>
    <t>KH06183</t>
  </si>
  <si>
    <t>盛忠伟</t>
  </si>
  <si>
    <t>KH00211</t>
  </si>
  <si>
    <t>范绍忠</t>
  </si>
  <si>
    <t>KH04649</t>
  </si>
  <si>
    <t>张京京</t>
  </si>
  <si>
    <t>KH03618</t>
  </si>
  <si>
    <t>高俐俐</t>
  </si>
  <si>
    <t>KH04146</t>
  </si>
  <si>
    <t>KH06666</t>
  </si>
  <si>
    <t>谢兴初</t>
  </si>
  <si>
    <t>KH06182</t>
  </si>
  <si>
    <t>刘才华</t>
  </si>
  <si>
    <t>KH04648</t>
  </si>
  <si>
    <t>郝靖非</t>
  </si>
  <si>
    <t>KH03617</t>
  </si>
  <si>
    <t>杨成华</t>
  </si>
  <si>
    <t>KH06665</t>
  </si>
  <si>
    <t>吴坚利</t>
  </si>
  <si>
    <t>KH03127</t>
  </si>
  <si>
    <t>董迎春</t>
  </si>
  <si>
    <t>KH06181</t>
  </si>
  <si>
    <t>魏小安</t>
  </si>
  <si>
    <t>KH00209</t>
  </si>
  <si>
    <t>范瑞平</t>
  </si>
  <si>
    <t>KH04145</t>
  </si>
  <si>
    <t>问先华</t>
  </si>
  <si>
    <t>KH04647</t>
  </si>
  <si>
    <t>张永红</t>
  </si>
  <si>
    <t>KH03616</t>
  </si>
  <si>
    <t>梅晓晶</t>
  </si>
  <si>
    <t>KH06664</t>
  </si>
  <si>
    <t>孙翔翔</t>
  </si>
  <si>
    <t>KH04144</t>
  </si>
  <si>
    <t>陈庆芳</t>
  </si>
  <si>
    <t>KH06180</t>
  </si>
  <si>
    <t>章潇倩</t>
  </si>
  <si>
    <t>KH00208</t>
  </si>
  <si>
    <t>范林涛</t>
  </si>
  <si>
    <t>KH02665</t>
  </si>
  <si>
    <t>马红芸</t>
  </si>
  <si>
    <t>KH07247</t>
  </si>
  <si>
    <t>陈培娣</t>
  </si>
  <si>
    <t>KH05223</t>
  </si>
  <si>
    <t>梁承林</t>
  </si>
  <si>
    <t>KH05742</t>
  </si>
  <si>
    <t>KH02664</t>
  </si>
  <si>
    <t>丁予</t>
  </si>
  <si>
    <t>KH07246</t>
  </si>
  <si>
    <t>汤润芝</t>
  </si>
  <si>
    <t>KH05221</t>
  </si>
  <si>
    <t>董俊男</t>
  </si>
  <si>
    <t>KH05741</t>
  </si>
  <si>
    <t>魏杰</t>
  </si>
  <si>
    <t>KH02663</t>
  </si>
  <si>
    <t>KH07245</t>
  </si>
  <si>
    <t>陈玉梅</t>
  </si>
  <si>
    <t>KH05220</t>
  </si>
  <si>
    <t>孙金艳</t>
  </si>
  <si>
    <t>KH05740</t>
  </si>
  <si>
    <t>王焕敬</t>
  </si>
  <si>
    <t>KH02662</t>
  </si>
  <si>
    <t>张树宝</t>
  </si>
  <si>
    <t>KH07244</t>
  </si>
  <si>
    <t>刘景艳</t>
  </si>
  <si>
    <t>KH05219</t>
  </si>
  <si>
    <t>宗学敏</t>
  </si>
  <si>
    <t>KH05739</t>
  </si>
  <si>
    <t>KH02661</t>
  </si>
  <si>
    <t>朱吉春</t>
  </si>
  <si>
    <t>KH07243</t>
  </si>
  <si>
    <t>张琪</t>
  </si>
  <si>
    <t>KH05218</t>
  </si>
  <si>
    <t>杜洪涛</t>
  </si>
  <si>
    <t>KH02660</t>
  </si>
  <si>
    <t>戴境秋</t>
  </si>
  <si>
    <t>KH05217</t>
  </si>
  <si>
    <t>杨稳茹</t>
  </si>
  <si>
    <t>KH05737</t>
  </si>
  <si>
    <t>闵勇</t>
  </si>
  <si>
    <t>KH04646</t>
  </si>
  <si>
    <t>王书海</t>
  </si>
  <si>
    <t>KH03125</t>
  </si>
  <si>
    <t>柏杨</t>
  </si>
  <si>
    <t>KH04143</t>
  </si>
  <si>
    <t>陈兆杰</t>
  </si>
  <si>
    <t>KH06663</t>
  </si>
  <si>
    <t>王业先</t>
  </si>
  <si>
    <t>KH03615</t>
  </si>
  <si>
    <t>王少华</t>
  </si>
  <si>
    <t>KH06179</t>
  </si>
  <si>
    <t>张芸梅</t>
  </si>
  <si>
    <t>KH00207</t>
  </si>
  <si>
    <t>范林成</t>
  </si>
  <si>
    <t>KH04645</t>
  </si>
  <si>
    <t>田会芹</t>
  </si>
  <si>
    <t>KH06662</t>
  </si>
  <si>
    <t>顾克海</t>
  </si>
  <si>
    <t>KH06178</t>
  </si>
  <si>
    <t>代光琼</t>
  </si>
  <si>
    <t>KH00205</t>
  </si>
  <si>
    <t>范胶东</t>
  </si>
  <si>
    <t>KH04644</t>
  </si>
  <si>
    <t>韩勃华</t>
  </si>
  <si>
    <t>KH03613</t>
  </si>
  <si>
    <t>丁晓卫</t>
  </si>
  <si>
    <t>KH06661</t>
  </si>
  <si>
    <t>杨成慧</t>
  </si>
  <si>
    <t>KH03123</t>
  </si>
  <si>
    <t>陈义巧</t>
  </si>
  <si>
    <t>KH04141</t>
  </si>
  <si>
    <t>殷俊</t>
  </si>
  <si>
    <t>KH06177</t>
  </si>
  <si>
    <t>金益丽</t>
  </si>
  <si>
    <t>KH00204</t>
  </si>
  <si>
    <t>范工业</t>
  </si>
  <si>
    <t>KH04643</t>
  </si>
  <si>
    <t>梁佳弦</t>
  </si>
  <si>
    <t>KH06660</t>
  </si>
  <si>
    <t>袁平</t>
  </si>
  <si>
    <t>KH03612</t>
  </si>
  <si>
    <t>KH03122</t>
  </si>
  <si>
    <t>丁俊林</t>
  </si>
  <si>
    <t>KH04140</t>
  </si>
  <si>
    <t>王梅</t>
  </si>
  <si>
    <t>KH06176</t>
  </si>
  <si>
    <t>王建增</t>
  </si>
  <si>
    <t>KH00203</t>
  </si>
  <si>
    <t>范爱香</t>
  </si>
  <si>
    <t>KH04642</t>
  </si>
  <si>
    <t>陈峥</t>
  </si>
  <si>
    <t>KH03611</t>
  </si>
  <si>
    <t>左新华</t>
  </si>
  <si>
    <t>KH06659</t>
  </si>
  <si>
    <t>陈安</t>
  </si>
  <si>
    <t>KH02659</t>
  </si>
  <si>
    <t>杨占军</t>
  </si>
  <si>
    <t>KH07241</t>
  </si>
  <si>
    <t>马翠翠</t>
  </si>
  <si>
    <t>KH05216</t>
  </si>
  <si>
    <t>丁治国</t>
  </si>
  <si>
    <t>KH05736</t>
  </si>
  <si>
    <t>王效富</t>
  </si>
  <si>
    <t>KH02657</t>
  </si>
  <si>
    <t>张格彬</t>
  </si>
  <si>
    <t>KH05215</t>
  </si>
  <si>
    <t>邵寅</t>
  </si>
  <si>
    <t>KH07240</t>
  </si>
  <si>
    <t>游正平</t>
  </si>
  <si>
    <t>KH05735</t>
  </si>
  <si>
    <t>张晓红</t>
  </si>
  <si>
    <t>KH02656</t>
  </si>
  <si>
    <t>周铁</t>
  </si>
  <si>
    <t>KH07239</t>
  </si>
  <si>
    <t>陈立新</t>
  </si>
  <si>
    <t>KH05214</t>
  </si>
  <si>
    <t>宋亚娟</t>
  </si>
  <si>
    <t>KH05734</t>
  </si>
  <si>
    <t>孟凡昌</t>
  </si>
  <si>
    <t>KH02655</t>
  </si>
  <si>
    <t>郭本凤</t>
  </si>
  <si>
    <t>KH05213</t>
  </si>
  <si>
    <t>孙国娟</t>
  </si>
  <si>
    <t>KH05733</t>
  </si>
  <si>
    <t>齐晓</t>
  </si>
  <si>
    <t>KH02654</t>
  </si>
  <si>
    <t>邵云生</t>
  </si>
  <si>
    <t>KH07237</t>
  </si>
  <si>
    <t>林莺</t>
  </si>
  <si>
    <t>KH05212</t>
  </si>
  <si>
    <t>陈建荣</t>
  </si>
  <si>
    <t>KH05732</t>
  </si>
  <si>
    <t>葛帅</t>
  </si>
  <si>
    <t>KH02653</t>
  </si>
  <si>
    <t>陆宏成</t>
  </si>
  <si>
    <t>KH07236</t>
  </si>
  <si>
    <t>赵朋玲</t>
  </si>
  <si>
    <t>KH05211</t>
  </si>
  <si>
    <t>张小梅</t>
  </si>
  <si>
    <t>KH05731</t>
  </si>
  <si>
    <t>刘凯</t>
  </si>
  <si>
    <t>KH07235</t>
  </si>
  <si>
    <t>熊英</t>
  </si>
  <si>
    <t>KH02652</t>
  </si>
  <si>
    <t>王存凤</t>
  </si>
  <si>
    <t>KH03121</t>
  </si>
  <si>
    <t>周玉斌</t>
  </si>
  <si>
    <t>KH04139</t>
  </si>
  <si>
    <t>顾益龙</t>
  </si>
  <si>
    <t>KH00202</t>
  </si>
  <si>
    <t>段小梅</t>
  </si>
  <si>
    <t>KH06175</t>
  </si>
  <si>
    <t>徐志芳</t>
  </si>
  <si>
    <t>KH04641</t>
  </si>
  <si>
    <t>张德丽</t>
  </si>
  <si>
    <t>KH03610</t>
  </si>
  <si>
    <t>KH06658</t>
  </si>
  <si>
    <t>苏玉宏</t>
  </si>
  <si>
    <t>KH03120</t>
  </si>
  <si>
    <t>王柏</t>
  </si>
  <si>
    <t>KH04138</t>
  </si>
  <si>
    <t>邵加荣</t>
  </si>
  <si>
    <t>KH06174</t>
  </si>
  <si>
    <t>王宝华</t>
  </si>
  <si>
    <t>KH00199</t>
  </si>
  <si>
    <t>段秋霞</t>
  </si>
  <si>
    <t>KH03609</t>
  </si>
  <si>
    <t>孙春霞</t>
  </si>
  <si>
    <t>KH04640</t>
  </si>
  <si>
    <t>周素玉</t>
  </si>
  <si>
    <t>KH06657</t>
  </si>
  <si>
    <t>高小琴</t>
  </si>
  <si>
    <t>KH04137</t>
  </si>
  <si>
    <t>曹秀</t>
  </si>
  <si>
    <t>KH03119</t>
  </si>
  <si>
    <t>姚亚军</t>
  </si>
  <si>
    <t>KH06173</t>
  </si>
  <si>
    <t>KH04639</t>
  </si>
  <si>
    <t>周素萍</t>
  </si>
  <si>
    <t>KH06656</t>
  </si>
  <si>
    <t>王涛</t>
  </si>
  <si>
    <t>KH06172</t>
  </si>
  <si>
    <t>张珺</t>
  </si>
  <si>
    <t>KH04136</t>
  </si>
  <si>
    <t>支跃平</t>
  </si>
  <si>
    <t>KH03118</t>
  </si>
  <si>
    <t>马玉贵</t>
  </si>
  <si>
    <t>KH00197</t>
  </si>
  <si>
    <t>杜永胜</t>
  </si>
  <si>
    <t>KH04638</t>
  </si>
  <si>
    <t>刘桂茹</t>
  </si>
  <si>
    <t>KH03607</t>
  </si>
  <si>
    <t>葛品岑</t>
  </si>
  <si>
    <t>KH06655</t>
  </si>
  <si>
    <t>黄后春</t>
  </si>
  <si>
    <t>KH03117</t>
  </si>
  <si>
    <t>汪卫强</t>
  </si>
  <si>
    <t>KH04135</t>
  </si>
  <si>
    <t>谢素娥</t>
  </si>
  <si>
    <t>KH05210</t>
  </si>
  <si>
    <t>丁泽洪</t>
  </si>
  <si>
    <t>KH05730</t>
  </si>
  <si>
    <t>李邦学</t>
  </si>
  <si>
    <t>KH02651</t>
  </si>
  <si>
    <t>董玉红</t>
  </si>
  <si>
    <t>KH07234</t>
  </si>
  <si>
    <t>马英</t>
  </si>
  <si>
    <t>KH05729</t>
  </si>
  <si>
    <t>李邦科</t>
  </si>
  <si>
    <t>KH05209</t>
  </si>
  <si>
    <t>肖士高</t>
  </si>
  <si>
    <t>KH02650</t>
  </si>
  <si>
    <t>姜月红</t>
  </si>
  <si>
    <t>KH07233</t>
  </si>
  <si>
    <t>张玉平</t>
  </si>
  <si>
    <t>KH05728</t>
  </si>
  <si>
    <t>张兆海</t>
  </si>
  <si>
    <t>KH02649</t>
  </si>
  <si>
    <t>汤砚林</t>
  </si>
  <si>
    <t>KH07232</t>
  </si>
  <si>
    <t>黄河</t>
  </si>
  <si>
    <t>KH05727</t>
  </si>
  <si>
    <t>林雪梅</t>
  </si>
  <si>
    <t>KH02648</t>
  </si>
  <si>
    <t>王朝红</t>
  </si>
  <si>
    <t>KH07231</t>
  </si>
  <si>
    <t>张国宝</t>
  </si>
  <si>
    <t>KH05206</t>
  </si>
  <si>
    <t>朱友平</t>
  </si>
  <si>
    <t>KH05726</t>
  </si>
  <si>
    <t>崔增金</t>
  </si>
  <si>
    <t>KH02647</t>
  </si>
  <si>
    <t>任峻</t>
  </si>
  <si>
    <t>KH07230</t>
  </si>
  <si>
    <t>徐利君</t>
  </si>
  <si>
    <t>KH05205</t>
  </si>
  <si>
    <t>朱珣</t>
  </si>
  <si>
    <t>KH02646</t>
  </si>
  <si>
    <t>凌玉珺</t>
  </si>
  <si>
    <t>KH05204</t>
  </si>
  <si>
    <t>宋婕</t>
  </si>
  <si>
    <t>KH07229</t>
  </si>
  <si>
    <t>牟颖婕</t>
  </si>
  <si>
    <t>KH02645</t>
  </si>
  <si>
    <t>姚梅英</t>
  </si>
  <si>
    <t>KH05724</t>
  </si>
  <si>
    <t>聂亭亭</t>
  </si>
  <si>
    <t>KH06171</t>
  </si>
  <si>
    <t>王桂平</t>
  </si>
  <si>
    <t>KH00195</t>
  </si>
  <si>
    <t>杜娟花</t>
  </si>
  <si>
    <t>KH04637</t>
  </si>
  <si>
    <t>魏福增</t>
  </si>
  <si>
    <t>KH03116</t>
  </si>
  <si>
    <t>周兰粉</t>
  </si>
  <si>
    <t>KH06654</t>
  </si>
  <si>
    <t>钦宇燕</t>
  </si>
  <si>
    <t>KH04134</t>
  </si>
  <si>
    <t>赵梅</t>
  </si>
  <si>
    <t>KH06170</t>
  </si>
  <si>
    <t>仇耀忠</t>
  </si>
  <si>
    <t>KH00193</t>
  </si>
  <si>
    <t>窦秀兰</t>
  </si>
  <si>
    <t>KH04636</t>
  </si>
  <si>
    <t>李君</t>
  </si>
  <si>
    <t>KH03605</t>
  </si>
  <si>
    <t>蒋从高</t>
  </si>
  <si>
    <t>KH06653</t>
  </si>
  <si>
    <t>李学义</t>
  </si>
  <si>
    <t>KH03115</t>
  </si>
  <si>
    <t>邵葵</t>
  </si>
  <si>
    <t>KH04133</t>
  </si>
  <si>
    <t>范浩</t>
  </si>
  <si>
    <t>KH06169</t>
  </si>
  <si>
    <t>窦向阳</t>
  </si>
  <si>
    <t>KH00192</t>
  </si>
  <si>
    <t>窦坤浩</t>
  </si>
  <si>
    <t>KH04635</t>
  </si>
  <si>
    <t>任洪鹤</t>
  </si>
  <si>
    <t>KH03604</t>
  </si>
  <si>
    <t>吕雪琴</t>
  </si>
  <si>
    <t>KH06168</t>
  </si>
  <si>
    <t>陈心余</t>
  </si>
  <si>
    <t>KH04132</t>
  </si>
  <si>
    <t>欣浩</t>
  </si>
  <si>
    <t>KH04634</t>
  </si>
  <si>
    <t>常蕊</t>
  </si>
  <si>
    <t>KH03603</t>
  </si>
  <si>
    <t>马春霞</t>
  </si>
  <si>
    <t>KH06651</t>
  </si>
  <si>
    <t>潘怀荣</t>
  </si>
  <si>
    <t>KH03113</t>
  </si>
  <si>
    <t>姜素琴</t>
  </si>
  <si>
    <t>KH04131</t>
  </si>
  <si>
    <t>孙洪</t>
  </si>
  <si>
    <t>KH06167</t>
  </si>
  <si>
    <t>KH00190</t>
  </si>
  <si>
    <t>董志勇</t>
  </si>
  <si>
    <t>KH04633</t>
  </si>
  <si>
    <t>刘明姝</t>
  </si>
  <si>
    <t>KH03602</t>
  </si>
  <si>
    <t>夏辰月</t>
  </si>
  <si>
    <t>KH07227</t>
  </si>
  <si>
    <t>王淼淼</t>
  </si>
  <si>
    <t>KH05203</t>
  </si>
  <si>
    <t>陈玉萍</t>
  </si>
  <si>
    <t>KH05723</t>
  </si>
  <si>
    <t>姜玉波</t>
  </si>
  <si>
    <t>KH07226</t>
  </si>
  <si>
    <t>王春健</t>
  </si>
  <si>
    <t>KH05202</t>
  </si>
  <si>
    <t>张立超</t>
  </si>
  <si>
    <t>KH05722</t>
  </si>
  <si>
    <t>刘玉花</t>
  </si>
  <si>
    <t>KH02643</t>
  </si>
  <si>
    <t>张作彬</t>
  </si>
  <si>
    <t>KH07225</t>
  </si>
  <si>
    <t>殷庆勇</t>
  </si>
  <si>
    <t>KH05201</t>
  </si>
  <si>
    <t>蒋志峰</t>
  </si>
  <si>
    <t>KH05721</t>
  </si>
  <si>
    <t>张效东</t>
  </si>
  <si>
    <t>KH02642</t>
  </si>
  <si>
    <t>姜益明</t>
  </si>
  <si>
    <t>KH07224</t>
  </si>
  <si>
    <t>童伟芳</t>
  </si>
  <si>
    <t>KH05200</t>
  </si>
  <si>
    <t>孔令鸿</t>
  </si>
  <si>
    <t>KH02641</t>
  </si>
  <si>
    <t>袁志娟</t>
  </si>
  <si>
    <t>KH07223</t>
  </si>
  <si>
    <t>章巧敏</t>
  </si>
  <si>
    <t>KH05199</t>
  </si>
  <si>
    <t>陈根海</t>
  </si>
  <si>
    <t>KH02640</t>
  </si>
  <si>
    <t>嵇卉</t>
  </si>
  <si>
    <t>KH05719</t>
  </si>
  <si>
    <t>谢慧先</t>
  </si>
  <si>
    <t>KH07222</t>
  </si>
  <si>
    <t>郭彦</t>
  </si>
  <si>
    <t>KH05198</t>
  </si>
  <si>
    <t>魏连亭</t>
  </si>
  <si>
    <t>KH02639</t>
  </si>
  <si>
    <t>郇素香</t>
  </si>
  <si>
    <t>KH07221</t>
  </si>
  <si>
    <t>于蓓</t>
  </si>
  <si>
    <t>KH05197</t>
  </si>
  <si>
    <t>陈昱</t>
  </si>
  <si>
    <t>KH06650</t>
  </si>
  <si>
    <t>汪少君</t>
  </si>
  <si>
    <t>KH03112</t>
  </si>
  <si>
    <t>邹金兵</t>
  </si>
  <si>
    <t>KH06166</t>
  </si>
  <si>
    <t>徐莎莎</t>
  </si>
  <si>
    <t>KH06165</t>
  </si>
  <si>
    <t>孙桂霞</t>
  </si>
  <si>
    <t>KH00189</t>
  </si>
  <si>
    <t>董玉香</t>
  </si>
  <si>
    <t>KH03601</t>
  </si>
  <si>
    <t>KH06649</t>
  </si>
  <si>
    <t>陈炜</t>
  </si>
  <si>
    <t>KH03111</t>
  </si>
  <si>
    <t>张永旺</t>
  </si>
  <si>
    <t>KH04130</t>
  </si>
  <si>
    <t>龚珉珉</t>
  </si>
  <si>
    <t>KH06164</t>
  </si>
  <si>
    <t>邵建</t>
  </si>
  <si>
    <t>KH00188</t>
  </si>
  <si>
    <t>董永志</t>
  </si>
  <si>
    <t>KH04631</t>
  </si>
  <si>
    <t>赵运娜</t>
  </si>
  <si>
    <t>KH03600</t>
  </si>
  <si>
    <t>高琴芬</t>
  </si>
  <si>
    <t>KH06648</t>
  </si>
  <si>
    <t>陈纪潮</t>
  </si>
  <si>
    <t>KH03110</t>
  </si>
  <si>
    <t>魏荣荣</t>
  </si>
  <si>
    <t>KH04129</t>
  </si>
  <si>
    <t>潘家旺</t>
  </si>
  <si>
    <t>KH06163</t>
  </si>
  <si>
    <t>丁勤</t>
  </si>
  <si>
    <t>KH04630</t>
  </si>
  <si>
    <t>闫海霞</t>
  </si>
  <si>
    <t>KH00185</t>
  </si>
  <si>
    <t>董学琳</t>
  </si>
  <si>
    <t>KH03599</t>
  </si>
  <si>
    <t>宋云清</t>
  </si>
  <si>
    <t>KH06647</t>
  </si>
  <si>
    <t>沈胜男</t>
  </si>
  <si>
    <t>KH03109</t>
  </si>
  <si>
    <t>龙菊</t>
  </si>
  <si>
    <t>KH04128</t>
  </si>
  <si>
    <t>王学友</t>
  </si>
  <si>
    <t>KH06162</t>
  </si>
  <si>
    <t>陶炳榕</t>
  </si>
  <si>
    <t>KH00182</t>
  </si>
  <si>
    <t>董新艳</t>
  </si>
  <si>
    <t>KH04629</t>
  </si>
  <si>
    <t>赵运辉</t>
  </si>
  <si>
    <t>KH03598</t>
  </si>
  <si>
    <t>王莉</t>
  </si>
  <si>
    <t>KH06646</t>
  </si>
  <si>
    <t>石小娟</t>
  </si>
  <si>
    <t>KH03108</t>
  </si>
  <si>
    <t>陆耀娟</t>
  </si>
  <si>
    <t>KH04127</t>
  </si>
  <si>
    <t>许华</t>
  </si>
  <si>
    <t>KH02638</t>
  </si>
  <si>
    <t>邵洪峰</t>
  </si>
  <si>
    <t>KH07220</t>
  </si>
  <si>
    <t>秦永林</t>
  </si>
  <si>
    <t>KH05196</t>
  </si>
  <si>
    <t>刘大寨</t>
  </si>
  <si>
    <t>KH05716</t>
  </si>
  <si>
    <t>刘延高</t>
  </si>
  <si>
    <t>KH02637</t>
  </si>
  <si>
    <t>丁成忠</t>
  </si>
  <si>
    <t>KH07219</t>
  </si>
  <si>
    <t>章正彪</t>
  </si>
  <si>
    <t>KH05195</t>
  </si>
  <si>
    <t>初秀云</t>
  </si>
  <si>
    <t>KH05715</t>
  </si>
  <si>
    <t>KH02636</t>
  </si>
  <si>
    <t>王传华</t>
  </si>
  <si>
    <t>KH07218</t>
  </si>
  <si>
    <t>唐振亚</t>
  </si>
  <si>
    <t>KH05194</t>
  </si>
  <si>
    <t>裔守成</t>
  </si>
  <si>
    <t>KH05714</t>
  </si>
  <si>
    <t>陶爱先</t>
  </si>
  <si>
    <t>KH02635</t>
  </si>
  <si>
    <t>於万成</t>
  </si>
  <si>
    <t>KH07217</t>
  </si>
  <si>
    <t>谢俊杰</t>
  </si>
  <si>
    <t>KH05193</t>
  </si>
  <si>
    <t>沈云玲</t>
  </si>
  <si>
    <t>KH05713</t>
  </si>
  <si>
    <t>褚立娟</t>
  </si>
  <si>
    <t>KH02634</t>
  </si>
  <si>
    <t>杨正云</t>
  </si>
  <si>
    <t>KH07216</t>
  </si>
  <si>
    <t>朱惠萍</t>
  </si>
  <si>
    <t>KH05192</t>
  </si>
  <si>
    <t>刘秀英</t>
  </si>
  <si>
    <t>KH05712</t>
  </si>
  <si>
    <t>李祥国</t>
  </si>
  <si>
    <t>KH02633</t>
  </si>
  <si>
    <t>周福军</t>
  </si>
  <si>
    <t>KH07215</t>
  </si>
  <si>
    <t>文瑜</t>
  </si>
  <si>
    <t>KH05191</t>
  </si>
  <si>
    <t>董秀红</t>
  </si>
  <si>
    <t>KH05711</t>
  </si>
  <si>
    <t>朱增太</t>
  </si>
  <si>
    <t>KH06161</t>
  </si>
  <si>
    <t>陈志荣</t>
  </si>
  <si>
    <t>KH00181</t>
  </si>
  <si>
    <t>董晓惠</t>
  </si>
  <si>
    <t>KH04628</t>
  </si>
  <si>
    <t>王丽坤</t>
  </si>
  <si>
    <t>KH06645</t>
  </si>
  <si>
    <t>杨帼英</t>
  </si>
  <si>
    <t>KH03107</t>
  </si>
  <si>
    <t>景顺林</t>
  </si>
  <si>
    <t>KH00180</t>
  </si>
  <si>
    <t>董素霞</t>
  </si>
  <si>
    <t>KH06160</t>
  </si>
  <si>
    <t>陈和</t>
  </si>
  <si>
    <t>KH04627</t>
  </si>
  <si>
    <t>王蕊</t>
  </si>
  <si>
    <t>KH03596</t>
  </si>
  <si>
    <t>胡强</t>
  </si>
  <si>
    <t>KH06644</t>
  </si>
  <si>
    <t>葛金钢</t>
  </si>
  <si>
    <t>KH03106</t>
  </si>
  <si>
    <t>肖巧根</t>
  </si>
  <si>
    <t>KH04125</t>
  </si>
  <si>
    <t>宋明</t>
  </si>
  <si>
    <t>KH06159</t>
  </si>
  <si>
    <t>仓雅琴</t>
  </si>
  <si>
    <t>KH04626</t>
  </si>
  <si>
    <t>潘淑荣</t>
  </si>
  <si>
    <t>KH06643</t>
  </si>
  <si>
    <t>韩荣霞</t>
  </si>
  <si>
    <t>KH04124</t>
  </si>
  <si>
    <t>魏小建</t>
  </si>
  <si>
    <t>KH06158</t>
  </si>
  <si>
    <t>黄莉莉</t>
  </si>
  <si>
    <t>KH00177</t>
  </si>
  <si>
    <t>董宁</t>
  </si>
  <si>
    <t>KH04625</t>
  </si>
  <si>
    <t>刘焕新</t>
  </si>
  <si>
    <t>KH06642</t>
  </si>
  <si>
    <t>杨永良</t>
  </si>
  <si>
    <t>KH03104</t>
  </si>
  <si>
    <t>杨勤</t>
  </si>
  <si>
    <t>KH04123</t>
  </si>
  <si>
    <t>朱晶</t>
  </si>
  <si>
    <t>KH02632</t>
  </si>
  <si>
    <t>王丽琼</t>
  </si>
  <si>
    <t>KH07214</t>
  </si>
  <si>
    <t>马占宇</t>
  </si>
  <si>
    <t>KH05710</t>
  </si>
  <si>
    <t>董晓华</t>
  </si>
  <si>
    <t>KH02631</t>
  </si>
  <si>
    <t>卜小青</t>
  </si>
  <si>
    <t>KH07213</t>
  </si>
  <si>
    <t>高李莉</t>
  </si>
  <si>
    <t>KH05189</t>
  </si>
  <si>
    <t>常海波</t>
  </si>
  <si>
    <t>KH05709</t>
  </si>
  <si>
    <t>卢可云</t>
  </si>
  <si>
    <t>KH02630</t>
  </si>
  <si>
    <t>卓红蕾</t>
  </si>
  <si>
    <t>KH07212</t>
  </si>
  <si>
    <t>安继盛</t>
  </si>
  <si>
    <t>KH05188</t>
  </si>
  <si>
    <t>朱晓朦</t>
  </si>
  <si>
    <t>KH02629</t>
  </si>
  <si>
    <t>季宁东</t>
  </si>
  <si>
    <t>KH07211</t>
  </si>
  <si>
    <t>杨梅</t>
  </si>
  <si>
    <t>KH05187</t>
  </si>
  <si>
    <t>沈杏英</t>
  </si>
  <si>
    <t>KH02628</t>
  </si>
  <si>
    <t>周冬芹</t>
  </si>
  <si>
    <t>KH05707</t>
  </si>
  <si>
    <t>李秀华</t>
  </si>
  <si>
    <t>KH07210</t>
  </si>
  <si>
    <t>林英</t>
  </si>
  <si>
    <t>KH05186</t>
  </si>
  <si>
    <t>耿玉霞</t>
  </si>
  <si>
    <t>KH05706</t>
  </si>
  <si>
    <t>谭会英</t>
  </si>
  <si>
    <t>KH02627</t>
  </si>
  <si>
    <t>李宝丽</t>
  </si>
  <si>
    <t>KH05185</t>
  </si>
  <si>
    <t>葛友华</t>
  </si>
  <si>
    <t>KH05705</t>
  </si>
  <si>
    <t>谭静静</t>
  </si>
  <si>
    <t>KH06157</t>
  </si>
  <si>
    <t>乔保群</t>
  </si>
  <si>
    <t>KH00176</t>
  </si>
  <si>
    <t>董明波</t>
  </si>
  <si>
    <t>KH04624</t>
  </si>
  <si>
    <t>张海龙</t>
  </si>
  <si>
    <t>KH03103</t>
  </si>
  <si>
    <t>罗奎</t>
  </si>
  <si>
    <t>KH06156</t>
  </si>
  <si>
    <t>马翠梅</t>
  </si>
  <si>
    <t>KH04122</t>
  </si>
  <si>
    <t>李瑶</t>
  </si>
  <si>
    <t>KH00175</t>
  </si>
  <si>
    <t>董丽媛</t>
  </si>
  <si>
    <t>KH04623</t>
  </si>
  <si>
    <t>邱金科</t>
  </si>
  <si>
    <t>KH06640</t>
  </si>
  <si>
    <t>李林瑞</t>
  </si>
  <si>
    <t>KH03102</t>
  </si>
  <si>
    <t>陆健</t>
  </si>
  <si>
    <t>KH04121</t>
  </si>
  <si>
    <t>李小梅</t>
  </si>
  <si>
    <t>KH06155</t>
  </si>
  <si>
    <t>王扣红</t>
  </si>
  <si>
    <t>KH04622</t>
  </si>
  <si>
    <t>杨卫华</t>
  </si>
  <si>
    <t>KH00173</t>
  </si>
  <si>
    <t>董举森</t>
  </si>
  <si>
    <t>KH03591</t>
  </si>
  <si>
    <t>顾明道</t>
  </si>
  <si>
    <t>KH06639</t>
  </si>
  <si>
    <t>朱红</t>
  </si>
  <si>
    <t>KH03101</t>
  </si>
  <si>
    <t>梅香萍</t>
  </si>
  <si>
    <t>KH04120</t>
  </si>
  <si>
    <t>韦国艳</t>
  </si>
  <si>
    <t>KH06154</t>
  </si>
  <si>
    <t>KH00171</t>
  </si>
  <si>
    <t>董建华</t>
  </si>
  <si>
    <t>KH04621</t>
  </si>
  <si>
    <t>马贵军</t>
  </si>
  <si>
    <t>KH04119</t>
  </si>
  <si>
    <t>李国锋</t>
  </si>
  <si>
    <t>KH03100</t>
  </si>
  <si>
    <t>KH06638</t>
  </si>
  <si>
    <t>陈莹</t>
  </si>
  <si>
    <t>KH06153</t>
  </si>
  <si>
    <t>毛军岳</t>
  </si>
  <si>
    <t>KH00170</t>
  </si>
  <si>
    <t>董浩</t>
  </si>
  <si>
    <t>KH02626</t>
  </si>
  <si>
    <t>曹希山</t>
  </si>
  <si>
    <t>KH05184</t>
  </si>
  <si>
    <t>郭大芳</t>
  </si>
  <si>
    <t>KH05704</t>
  </si>
  <si>
    <t>毛明春</t>
  </si>
  <si>
    <t>KH02625</t>
  </si>
  <si>
    <t>黄海南</t>
  </si>
  <si>
    <t>KH07207</t>
  </si>
  <si>
    <t>汤业树</t>
  </si>
  <si>
    <t>KH05183</t>
  </si>
  <si>
    <t>范红英</t>
  </si>
  <si>
    <t>KH05703</t>
  </si>
  <si>
    <t>王彩玲</t>
  </si>
  <si>
    <t>KH07206</t>
  </si>
  <si>
    <t>陆小霞</t>
  </si>
  <si>
    <t>KH05182</t>
  </si>
  <si>
    <t>金春晖</t>
  </si>
  <si>
    <t>KH05702</t>
  </si>
  <si>
    <t>郝红卿</t>
  </si>
  <si>
    <t>KH02623</t>
  </si>
  <si>
    <t>宋晓梅</t>
  </si>
  <si>
    <t>KH07205</t>
  </si>
  <si>
    <t>黄巾瑜</t>
  </si>
  <si>
    <t>KH05181</t>
  </si>
  <si>
    <t>沈佳</t>
  </si>
  <si>
    <t>KH05701</t>
  </si>
  <si>
    <t>史秋霞</t>
  </si>
  <si>
    <t>KH02622</t>
  </si>
  <si>
    <t>吴海燕</t>
  </si>
  <si>
    <t>KH07204</t>
  </si>
  <si>
    <t>汪红艳</t>
  </si>
  <si>
    <t>KH05700</t>
  </si>
  <si>
    <t>徐海霞</t>
  </si>
  <si>
    <t>KH02621</t>
  </si>
  <si>
    <t>赵宏星</t>
  </si>
  <si>
    <t>KH07203</t>
  </si>
  <si>
    <t>潘建芳</t>
  </si>
  <si>
    <t>KH05179</t>
  </si>
  <si>
    <t>龚治国</t>
  </si>
  <si>
    <t>KH05699</t>
  </si>
  <si>
    <t>张羽</t>
  </si>
  <si>
    <t>KH02620</t>
  </si>
  <si>
    <t>苗俊</t>
  </si>
  <si>
    <t>KH07202</t>
  </si>
  <si>
    <t>顾锋</t>
  </si>
  <si>
    <t>KH05178</t>
  </si>
  <si>
    <t>姚周园</t>
  </si>
  <si>
    <t>KH06637</t>
  </si>
  <si>
    <t>王雪声</t>
  </si>
  <si>
    <t>KH03099</t>
  </si>
  <si>
    <t>周晴云</t>
  </si>
  <si>
    <t>KH04118</t>
  </si>
  <si>
    <t>夏正清</t>
  </si>
  <si>
    <t>KH06152</t>
  </si>
  <si>
    <t>张云喜</t>
  </si>
  <si>
    <t>KH00167</t>
  </si>
  <si>
    <t>董风婵</t>
  </si>
  <si>
    <t>KH03098</t>
  </si>
  <si>
    <t>汤华</t>
  </si>
  <si>
    <t>KH03588</t>
  </si>
  <si>
    <t>张红霞</t>
  </si>
  <si>
    <t>KH06636</t>
  </si>
  <si>
    <t>罗耀山</t>
  </si>
  <si>
    <t>KH06151</t>
  </si>
  <si>
    <t>沈杰</t>
  </si>
  <si>
    <t>KH00165</t>
  </si>
  <si>
    <t>董迪迪</t>
  </si>
  <si>
    <t>KH04618</t>
  </si>
  <si>
    <t>陈荷叶</t>
  </si>
  <si>
    <t>KH03587</t>
  </si>
  <si>
    <t>唐明顺</t>
  </si>
  <si>
    <t>KH06635</t>
  </si>
  <si>
    <t>陈淑敏</t>
  </si>
  <si>
    <t>KH03097</t>
  </si>
  <si>
    <t>李鑫</t>
  </si>
  <si>
    <t>KH04116</t>
  </si>
  <si>
    <t>林丽丽</t>
  </si>
  <si>
    <t>KH06150</t>
  </si>
  <si>
    <t>戴春霞</t>
  </si>
  <si>
    <t>KH00164</t>
  </si>
  <si>
    <t>董德祥</t>
  </si>
  <si>
    <t>KH04617</t>
  </si>
  <si>
    <t>刘君</t>
  </si>
  <si>
    <t>KH03586</t>
  </si>
  <si>
    <t>杨国妹</t>
  </si>
  <si>
    <t>KH06634</t>
  </si>
  <si>
    <t>郑继红</t>
  </si>
  <si>
    <t>KH03096</t>
  </si>
  <si>
    <t>KH04115</t>
  </si>
  <si>
    <t>黄青</t>
  </si>
  <si>
    <t>KH00163</t>
  </si>
  <si>
    <t>董大卫</t>
  </si>
  <si>
    <t>KH06149</t>
  </si>
  <si>
    <t>张平</t>
  </si>
  <si>
    <t>KH04616</t>
  </si>
  <si>
    <t>刘东田</t>
  </si>
  <si>
    <t>KH03585</t>
  </si>
  <si>
    <t>童兰霞</t>
  </si>
  <si>
    <t>KH06633</t>
  </si>
  <si>
    <t>赵建林</t>
  </si>
  <si>
    <t>KH04114</t>
  </si>
  <si>
    <t>KH06148</t>
  </si>
  <si>
    <t>居荣</t>
  </si>
  <si>
    <t>KH00161</t>
  </si>
  <si>
    <t>董昌虎</t>
  </si>
  <si>
    <t>KH04615</t>
  </si>
  <si>
    <t>尚文科</t>
  </si>
  <si>
    <t>KH05698</t>
  </si>
  <si>
    <t>崔鲁星</t>
  </si>
  <si>
    <t>KH02619</t>
  </si>
  <si>
    <t>张伟</t>
  </si>
  <si>
    <t>KH07201</t>
  </si>
  <si>
    <t>陈爱珍</t>
  </si>
  <si>
    <t>KH05177</t>
  </si>
  <si>
    <t>董茂平</t>
  </si>
  <si>
    <t>KH05697</t>
  </si>
  <si>
    <t>王红伟</t>
  </si>
  <si>
    <t>KH05176</t>
  </si>
  <si>
    <t>李新建</t>
  </si>
  <si>
    <t>KH02618</t>
  </si>
  <si>
    <t>李欢</t>
  </si>
  <si>
    <t>KH07200</t>
  </si>
  <si>
    <t>管翠云</t>
  </si>
  <si>
    <t>KH05696</t>
  </si>
  <si>
    <t>徐美红</t>
  </si>
  <si>
    <t>KH02617</t>
  </si>
  <si>
    <t>李艳</t>
  </si>
  <si>
    <t>KH07199</t>
  </si>
  <si>
    <t>周海艳</t>
  </si>
  <si>
    <t>KH05175</t>
  </si>
  <si>
    <t>徐琴琴</t>
  </si>
  <si>
    <t>KH05695</t>
  </si>
  <si>
    <t>葛应豹</t>
  </si>
  <si>
    <t>KH02616</t>
  </si>
  <si>
    <t>KH07198</t>
  </si>
  <si>
    <t>熊杰</t>
  </si>
  <si>
    <t>KH05174</t>
  </si>
  <si>
    <t>许金鸿</t>
  </si>
  <si>
    <t>KH05694</t>
  </si>
  <si>
    <t>高中元</t>
  </si>
  <si>
    <t>KH02615</t>
  </si>
  <si>
    <t>康婷</t>
  </si>
  <si>
    <t>KH07197</t>
  </si>
  <si>
    <t>孙晓格</t>
  </si>
  <si>
    <t>KH05173</t>
  </si>
  <si>
    <t>吴穗芳</t>
  </si>
  <si>
    <t>KH05693</t>
  </si>
  <si>
    <t>慈斌</t>
  </si>
  <si>
    <t>KH02614</t>
  </si>
  <si>
    <t>王步宽</t>
  </si>
  <si>
    <t>KH07196</t>
  </si>
  <si>
    <t>吴金培</t>
  </si>
  <si>
    <t>KH05172</t>
  </si>
  <si>
    <t>诸咏春</t>
  </si>
  <si>
    <t>KH03584</t>
  </si>
  <si>
    <t>杨祖高</t>
  </si>
  <si>
    <t>KH06632</t>
  </si>
  <si>
    <t>王业钧</t>
  </si>
  <si>
    <t>KH03094</t>
  </si>
  <si>
    <t>索海涛</t>
  </si>
  <si>
    <t>KH06147</t>
  </si>
  <si>
    <t>季华</t>
  </si>
  <si>
    <t>KH00159</t>
  </si>
  <si>
    <t>丁秀杰</t>
  </si>
  <si>
    <t>KH04614</t>
  </si>
  <si>
    <t>陈丽</t>
  </si>
  <si>
    <t>KH06631</t>
  </si>
  <si>
    <t>赵晓文</t>
  </si>
  <si>
    <t>KH04112</t>
  </si>
  <si>
    <t>刘爱斌</t>
  </si>
  <si>
    <t>KH06146</t>
  </si>
  <si>
    <t>金慧云</t>
  </si>
  <si>
    <t>KH04613</t>
  </si>
  <si>
    <t>刘芳芳</t>
  </si>
  <si>
    <t>KH00157</t>
  </si>
  <si>
    <t>丁维玲</t>
  </si>
  <si>
    <t>KH03582</t>
  </si>
  <si>
    <t>蔡海平</t>
  </si>
  <si>
    <t>KH06630</t>
  </si>
  <si>
    <t>刘宏音</t>
  </si>
  <si>
    <t>KH04111</t>
  </si>
  <si>
    <t>朱中元</t>
  </si>
  <si>
    <t>KH03092</t>
  </si>
  <si>
    <t>张锦铭</t>
  </si>
  <si>
    <t>KH06145</t>
  </si>
  <si>
    <t>宗丽华</t>
  </si>
  <si>
    <t>KH00156</t>
  </si>
  <si>
    <t>丁金凤</t>
  </si>
  <si>
    <t>KH04612</t>
  </si>
  <si>
    <t>戴日军</t>
  </si>
  <si>
    <t>KH03581</t>
  </si>
  <si>
    <t>高士刚</t>
  </si>
  <si>
    <t>KH06629</t>
  </si>
  <si>
    <t>邹昌华</t>
  </si>
  <si>
    <t>KH06144</t>
  </si>
  <si>
    <t>李建冬</t>
  </si>
  <si>
    <t>KH04110</t>
  </si>
  <si>
    <t>徐国坤</t>
  </si>
  <si>
    <t>KH00155</t>
  </si>
  <si>
    <t>丁辉辉</t>
  </si>
  <si>
    <t>KH04611</t>
  </si>
  <si>
    <t>郭艳</t>
  </si>
  <si>
    <t>KH03580</t>
  </si>
  <si>
    <t>卢成平</t>
  </si>
  <si>
    <t>KH06143</t>
  </si>
  <si>
    <t>熊原</t>
  </si>
  <si>
    <t>KH03090</t>
  </si>
  <si>
    <t>KH05692</t>
  </si>
  <si>
    <t>卢磊</t>
  </si>
  <si>
    <t>KH02613</t>
  </si>
  <si>
    <t>汤红英</t>
  </si>
  <si>
    <t>KH07195</t>
  </si>
  <si>
    <t>蔡荔</t>
  </si>
  <si>
    <t>KH05171</t>
  </si>
  <si>
    <t>李旭芸</t>
  </si>
  <si>
    <t>KH02612</t>
  </si>
  <si>
    <t>翟少娟</t>
  </si>
  <si>
    <t>KH07194</t>
  </si>
  <si>
    <t>刘扣林</t>
  </si>
  <si>
    <t>KH05170</t>
  </si>
  <si>
    <t>严晓黎</t>
  </si>
  <si>
    <t>KH05690</t>
  </si>
  <si>
    <t>葛丽华</t>
  </si>
  <si>
    <t>KH02611</t>
  </si>
  <si>
    <t>陈定保</t>
  </si>
  <si>
    <t>KH07193</t>
  </si>
  <si>
    <t>朱程</t>
  </si>
  <si>
    <t>KH05169</t>
  </si>
  <si>
    <t>叶燕绒</t>
  </si>
  <si>
    <t>KH05689</t>
  </si>
  <si>
    <t>姜亦辉</t>
  </si>
  <si>
    <t>KH02610</t>
  </si>
  <si>
    <t>王彩红</t>
  </si>
  <si>
    <t>KH05168</t>
  </si>
  <si>
    <t>吴沛霖</t>
  </si>
  <si>
    <t>KH05688</t>
  </si>
  <si>
    <t>刘春平</t>
  </si>
  <si>
    <t>KH02609</t>
  </si>
  <si>
    <t>许立鸿</t>
  </si>
  <si>
    <t>KH07191</t>
  </si>
  <si>
    <t>胡建军</t>
  </si>
  <si>
    <t>KH05687</t>
  </si>
  <si>
    <t>李志成</t>
  </si>
  <si>
    <t>KH05167</t>
  </si>
  <si>
    <t>卢焕国</t>
  </si>
  <si>
    <t>KH02608</t>
  </si>
  <si>
    <t>刘海艳</t>
  </si>
  <si>
    <t>KH04109</t>
  </si>
  <si>
    <t>黄后顺</t>
  </si>
  <si>
    <t>KH00154</t>
  </si>
  <si>
    <t>丁从三</t>
  </si>
  <si>
    <t>KH04610</t>
  </si>
  <si>
    <t>陈从兰</t>
  </si>
  <si>
    <t>KH03579</t>
  </si>
  <si>
    <t>孙瑞平</t>
  </si>
  <si>
    <t>KH06627</t>
  </si>
  <si>
    <t>葛慧英</t>
  </si>
  <si>
    <t>KH00153</t>
  </si>
  <si>
    <t>翟振国</t>
  </si>
  <si>
    <t>KH06142</t>
  </si>
  <si>
    <t>仲慧</t>
  </si>
  <si>
    <t>KH04108</t>
  </si>
  <si>
    <t>姚燕</t>
  </si>
  <si>
    <t>KH04609</t>
  </si>
  <si>
    <t>黄克好</t>
  </si>
  <si>
    <t>KH03578</t>
  </si>
  <si>
    <t>璩成兵</t>
  </si>
  <si>
    <t>KH03088</t>
  </si>
  <si>
    <t>仓静</t>
  </si>
  <si>
    <t>KH06626</t>
  </si>
  <si>
    <t>徐百权</t>
  </si>
  <si>
    <t>KH06141</t>
  </si>
  <si>
    <t>仲小凤</t>
  </si>
  <si>
    <t>KH00152</t>
  </si>
  <si>
    <t>翟云萍</t>
  </si>
  <si>
    <t>KH04608</t>
  </si>
  <si>
    <t>王庆华</t>
  </si>
  <si>
    <t>KH06625</t>
  </si>
  <si>
    <t>许梅丽</t>
  </si>
  <si>
    <t>KH03577</t>
  </si>
  <si>
    <t>胡立荣</t>
  </si>
  <si>
    <t>KH06140</t>
  </si>
  <si>
    <t>赵雨欣</t>
  </si>
  <si>
    <t>KH04106</t>
  </si>
  <si>
    <t>崔建</t>
  </si>
  <si>
    <t>KH00151</t>
  </si>
  <si>
    <t>翟玉娥</t>
  </si>
  <si>
    <t>KH04607</t>
  </si>
  <si>
    <t>许小月</t>
  </si>
  <si>
    <t>KH03576</t>
  </si>
  <si>
    <t>靳文</t>
  </si>
  <si>
    <t>KH03086</t>
  </si>
  <si>
    <t>陈新星</t>
  </si>
  <si>
    <t>KH06624</t>
  </si>
  <si>
    <t>宋幼萍</t>
  </si>
  <si>
    <t>KH07190</t>
  </si>
  <si>
    <t>单云峰</t>
  </si>
  <si>
    <t>KH05166</t>
  </si>
  <si>
    <t>金忠伟</t>
  </si>
  <si>
    <t>KH05686</t>
  </si>
  <si>
    <t>吴伟伟</t>
  </si>
  <si>
    <t>KH02607</t>
  </si>
  <si>
    <t>陈绍林</t>
  </si>
  <si>
    <t>KH07189</t>
  </si>
  <si>
    <t>蔡宏全</t>
  </si>
  <si>
    <t>KH05165</t>
  </si>
  <si>
    <t>高莹</t>
  </si>
  <si>
    <t>KH05682</t>
  </si>
  <si>
    <t>周爱芬</t>
  </si>
  <si>
    <t>KH07188</t>
  </si>
  <si>
    <t>蒋冬云</t>
  </si>
  <si>
    <t>KH02606</t>
  </si>
  <si>
    <t>宋翠萍</t>
  </si>
  <si>
    <t>KH05679</t>
  </si>
  <si>
    <t>孙秀丽</t>
  </si>
  <si>
    <t>KH02605</t>
  </si>
  <si>
    <t>徐其高</t>
  </si>
  <si>
    <t>KH07187</t>
  </si>
  <si>
    <t>孙成娟</t>
  </si>
  <si>
    <t>KH05163</t>
  </si>
  <si>
    <t>崔明敏</t>
  </si>
  <si>
    <t>KH05678</t>
  </si>
  <si>
    <t>任钊育</t>
  </si>
  <si>
    <t>KH02604</t>
  </si>
  <si>
    <t>毛建华</t>
  </si>
  <si>
    <t>KH07186</t>
  </si>
  <si>
    <t>郭立芳</t>
  </si>
  <si>
    <t>KH05162</t>
  </si>
  <si>
    <t>陈学林</t>
  </si>
  <si>
    <t>KH05677</t>
  </si>
  <si>
    <t>王西文</t>
  </si>
  <si>
    <t>KH02603</t>
  </si>
  <si>
    <t>高晓蔚</t>
  </si>
  <si>
    <t>KH07185</t>
  </si>
  <si>
    <t>李伯君</t>
  </si>
  <si>
    <t>KH05161</t>
  </si>
  <si>
    <t>章保顺</t>
  </si>
  <si>
    <t>KH04105</t>
  </si>
  <si>
    <t>李霞云</t>
  </si>
  <si>
    <t>KH06139</t>
  </si>
  <si>
    <t>潘博</t>
  </si>
  <si>
    <t>KH00149</t>
  </si>
  <si>
    <t>翟雪雁</t>
  </si>
  <si>
    <t>KH04606</t>
  </si>
  <si>
    <t>李德龙</t>
  </si>
  <si>
    <t>KH06623</t>
  </si>
  <si>
    <t>顾幼美</t>
  </si>
  <si>
    <t>KH06138</t>
  </si>
  <si>
    <t>韦霜梅</t>
  </si>
  <si>
    <t>KH04605</t>
  </si>
  <si>
    <t>潘志梅</t>
  </si>
  <si>
    <t>KH03574</t>
  </si>
  <si>
    <t>沈娟</t>
  </si>
  <si>
    <t>KH03084</t>
  </si>
  <si>
    <t>常晓飞</t>
  </si>
  <si>
    <t>KH06622</t>
  </si>
  <si>
    <t>唐莹</t>
  </si>
  <si>
    <t>KH06137</t>
  </si>
  <si>
    <t>KH04103</t>
  </si>
  <si>
    <t>邱雅然</t>
  </si>
  <si>
    <t>KH00145</t>
  </si>
  <si>
    <t>翟卫波</t>
  </si>
  <si>
    <t>KH04604</t>
  </si>
  <si>
    <t>李德巧</t>
  </si>
  <si>
    <t>KH03573</t>
  </si>
  <si>
    <t>杨加红</t>
  </si>
  <si>
    <t>KH06621</t>
  </si>
  <si>
    <t>杨信候</t>
  </si>
  <si>
    <t>KH06136</t>
  </si>
  <si>
    <t>蒋栋亚</t>
  </si>
  <si>
    <t>KH03083</t>
  </si>
  <si>
    <t>胡建萍</t>
  </si>
  <si>
    <t>KH04102</t>
  </si>
  <si>
    <t>陈金喜</t>
  </si>
  <si>
    <t>KH00144</t>
  </si>
  <si>
    <t>翟淑荣</t>
  </si>
  <si>
    <t>KH04603</t>
  </si>
  <si>
    <t>陈时星</t>
  </si>
  <si>
    <t>KH06620</t>
  </si>
  <si>
    <t>朱金儿</t>
  </si>
  <si>
    <t>KH03082</t>
  </si>
  <si>
    <t>杨清</t>
  </si>
  <si>
    <t>KH06135</t>
  </si>
  <si>
    <t>黄君浩</t>
  </si>
  <si>
    <t>KH05676</t>
  </si>
  <si>
    <t>王冠军</t>
  </si>
  <si>
    <t>KH02602</t>
  </si>
  <si>
    <t>黄金娥</t>
  </si>
  <si>
    <t>KH07184</t>
  </si>
  <si>
    <t>裴桂林</t>
  </si>
  <si>
    <t>KH05160</t>
  </si>
  <si>
    <t>毛旦红</t>
  </si>
  <si>
    <t>KH05675</t>
  </si>
  <si>
    <t>李长江</t>
  </si>
  <si>
    <t>KH02601</t>
  </si>
  <si>
    <t>吴东琪</t>
  </si>
  <si>
    <t>KH07183</t>
  </si>
  <si>
    <t>陈爱云</t>
  </si>
  <si>
    <t>KH05159</t>
  </si>
  <si>
    <t>万政强</t>
  </si>
  <si>
    <t>KH05674</t>
  </si>
  <si>
    <t>姜凡</t>
  </si>
  <si>
    <t>KH02600</t>
  </si>
  <si>
    <t>金文茜</t>
  </si>
  <si>
    <t>KH07182</t>
  </si>
  <si>
    <t>李刚强</t>
  </si>
  <si>
    <t>KH05158</t>
  </si>
  <si>
    <t>王安兰</t>
  </si>
  <si>
    <t>KH05673</t>
  </si>
  <si>
    <t>张安森</t>
  </si>
  <si>
    <t>KH02599</t>
  </si>
  <si>
    <t>杨洪艳</t>
  </si>
  <si>
    <t>KH07181</t>
  </si>
  <si>
    <t>范浪波</t>
  </si>
  <si>
    <t>KH05157</t>
  </si>
  <si>
    <t>罗秀云</t>
  </si>
  <si>
    <t>KH05672</t>
  </si>
  <si>
    <t>贾清平</t>
  </si>
  <si>
    <t>KH02598</t>
  </si>
  <si>
    <t>曹耀广</t>
  </si>
  <si>
    <t>KH07180</t>
  </si>
  <si>
    <t>胡博超</t>
  </si>
  <si>
    <t>KH04101</t>
  </si>
  <si>
    <t>付笑笑</t>
  </si>
  <si>
    <t>KH00143</t>
  </si>
  <si>
    <t>翟世龙</t>
  </si>
  <si>
    <t>KH04602</t>
  </si>
  <si>
    <t>朱照国</t>
  </si>
  <si>
    <t>KH03571</t>
  </si>
  <si>
    <t>KH06619</t>
  </si>
  <si>
    <t>陈竹明</t>
  </si>
  <si>
    <t>KH03081</t>
  </si>
  <si>
    <t>周子悦</t>
  </si>
  <si>
    <t>KH06134</t>
  </si>
  <si>
    <t>杨九琴</t>
  </si>
  <si>
    <t>KH04099</t>
  </si>
  <si>
    <t>KH04601</t>
  </si>
  <si>
    <t>施素梅</t>
  </si>
  <si>
    <t>KH06618</t>
  </si>
  <si>
    <t>茅娟芬</t>
  </si>
  <si>
    <t>KH03570</t>
  </si>
  <si>
    <t>赵海燕</t>
  </si>
  <si>
    <t>KH03080</t>
  </si>
  <si>
    <t>孙荣荣</t>
  </si>
  <si>
    <t>KH06133</t>
  </si>
  <si>
    <t>顾金娣</t>
  </si>
  <si>
    <t>KH04098</t>
  </si>
  <si>
    <t>张翠玉</t>
  </si>
  <si>
    <t>KH00139</t>
  </si>
  <si>
    <t>翟京莲</t>
  </si>
  <si>
    <t>KH03569</t>
  </si>
  <si>
    <t>夏文新</t>
  </si>
  <si>
    <t>KH06617</t>
  </si>
  <si>
    <t>杨刚</t>
  </si>
  <si>
    <t>KH03079</t>
  </si>
  <si>
    <t>陈拥军</t>
  </si>
  <si>
    <t>KH06132</t>
  </si>
  <si>
    <t>沈学峰</t>
  </si>
  <si>
    <t>KH04097</t>
  </si>
  <si>
    <t>徐健</t>
  </si>
  <si>
    <t>KH00138</t>
  </si>
  <si>
    <t>翟建新</t>
  </si>
  <si>
    <t>KH04599</t>
  </si>
  <si>
    <t>堵孝雅</t>
  </si>
  <si>
    <t>KH03568</t>
  </si>
  <si>
    <t>韦玉香</t>
  </si>
  <si>
    <t>KH03078</t>
  </si>
  <si>
    <t>谭学云</t>
  </si>
  <si>
    <t>KH06131</t>
  </si>
  <si>
    <t>KH04096</t>
  </si>
  <si>
    <t>张雪娜</t>
  </si>
  <si>
    <t>KH00135</t>
  </si>
  <si>
    <t>翟海峰</t>
  </si>
  <si>
    <t>KH04598</t>
  </si>
  <si>
    <t>梁加胜</t>
  </si>
  <si>
    <t>KH05156</t>
  </si>
  <si>
    <t>KH05671</t>
  </si>
  <si>
    <t>闫晓龙</t>
  </si>
  <si>
    <t>KH07179</t>
  </si>
  <si>
    <t>刘小蒙</t>
  </si>
  <si>
    <t>KH05155</t>
  </si>
  <si>
    <t>苏倩倩</t>
  </si>
  <si>
    <t>KH05670</t>
  </si>
  <si>
    <t>朱庆丰</t>
  </si>
  <si>
    <t>KH02596</t>
  </si>
  <si>
    <t>赵锋</t>
  </si>
  <si>
    <t>KH07178</t>
  </si>
  <si>
    <t>华峻</t>
  </si>
  <si>
    <t>KH05154</t>
  </si>
  <si>
    <t>成新勇</t>
  </si>
  <si>
    <t>KH05669</t>
  </si>
  <si>
    <t>赵培友</t>
  </si>
  <si>
    <t>KH02595</t>
  </si>
  <si>
    <t>刘建中</t>
  </si>
  <si>
    <t>KH07177</t>
  </si>
  <si>
    <t>庄宝山</t>
  </si>
  <si>
    <t>KH05153</t>
  </si>
  <si>
    <t>王玉荣</t>
  </si>
  <si>
    <t>KH05668</t>
  </si>
  <si>
    <t>李尊建</t>
  </si>
  <si>
    <t>KH05152</t>
  </si>
  <si>
    <t>殷永翠</t>
  </si>
  <si>
    <t>KH02594</t>
  </si>
  <si>
    <t>李向东</t>
  </si>
  <si>
    <t>KH07176</t>
  </si>
  <si>
    <t>吴冬梅</t>
  </si>
  <si>
    <t>KH05667</t>
  </si>
  <si>
    <t>李兰州</t>
  </si>
  <si>
    <t>KH02593</t>
  </si>
  <si>
    <t>翟融娣</t>
  </si>
  <si>
    <t>KH07175</t>
  </si>
  <si>
    <t>王晋</t>
  </si>
  <si>
    <t>KH05151</t>
  </si>
  <si>
    <t>高永莉</t>
  </si>
  <si>
    <t>KH05666</t>
  </si>
  <si>
    <t>李焕友</t>
  </si>
  <si>
    <t>KH02592</t>
  </si>
  <si>
    <t>王岭芝</t>
  </si>
  <si>
    <t>KH07174</t>
  </si>
  <si>
    <t>李翠娥</t>
  </si>
  <si>
    <t>KH05150</t>
  </si>
  <si>
    <t>赵玉红</t>
  </si>
  <si>
    <t>KH05665</t>
  </si>
  <si>
    <t>吉光结</t>
  </si>
  <si>
    <t>KH03567</t>
  </si>
  <si>
    <t>纪大林</t>
  </si>
  <si>
    <t>KH06615</t>
  </si>
  <si>
    <t>古丽</t>
  </si>
  <si>
    <t>KH03077</t>
  </si>
  <si>
    <t>KH06130</t>
  </si>
  <si>
    <t>魏秋堂</t>
  </si>
  <si>
    <t>KH00134</t>
  </si>
  <si>
    <t>翟光普</t>
  </si>
  <si>
    <t>KH04597</t>
  </si>
  <si>
    <t>谢群</t>
  </si>
  <si>
    <t>KH06614</t>
  </si>
  <si>
    <t>刘成林</t>
  </si>
  <si>
    <t>KH03566</t>
  </si>
  <si>
    <t>唐恒楼</t>
  </si>
  <si>
    <t>KH06129</t>
  </si>
  <si>
    <t>孔庆永</t>
  </si>
  <si>
    <t>KH04094</t>
  </si>
  <si>
    <t>KH00132</t>
  </si>
  <si>
    <t>邓所鹏</t>
  </si>
  <si>
    <t>KH04596</t>
  </si>
  <si>
    <t>杨玉艳</t>
  </si>
  <si>
    <t>KH03565</t>
  </si>
  <si>
    <t>高晓燕</t>
  </si>
  <si>
    <t>KH06613</t>
  </si>
  <si>
    <t>罗海燕</t>
  </si>
  <si>
    <t>KH03075</t>
  </si>
  <si>
    <t>苗媛</t>
  </si>
  <si>
    <t>KH06128</t>
  </si>
  <si>
    <t>宗丽英</t>
  </si>
  <si>
    <t>KH04093</t>
  </si>
  <si>
    <t>高晓芳</t>
  </si>
  <si>
    <t>KH00131</t>
  </si>
  <si>
    <t>邓梅芳</t>
  </si>
  <si>
    <t>KH04595</t>
  </si>
  <si>
    <t>胡玉梅</t>
  </si>
  <si>
    <t>KH03564</t>
  </si>
  <si>
    <t>蒋永香</t>
  </si>
  <si>
    <t>KH06612</t>
  </si>
  <si>
    <t>袁琳琳</t>
  </si>
  <si>
    <t>KH04092</t>
  </si>
  <si>
    <t>李青剑</t>
  </si>
  <si>
    <t>KH00130</t>
  </si>
  <si>
    <t>邓红梅</t>
  </si>
  <si>
    <t>KH06127</t>
  </si>
  <si>
    <t>徐昕</t>
  </si>
  <si>
    <t>KH04594</t>
  </si>
  <si>
    <t>施海琴</t>
  </si>
  <si>
    <t>KH03563</t>
  </si>
  <si>
    <t>黎成红</t>
  </si>
  <si>
    <t>KH06611</t>
  </si>
  <si>
    <t>李波</t>
  </si>
  <si>
    <t>KH02591</t>
  </si>
  <si>
    <t>滕媛媛</t>
  </si>
  <si>
    <t>KH07173</t>
  </si>
  <si>
    <t>丁良秀</t>
  </si>
  <si>
    <t>KH05149</t>
  </si>
  <si>
    <t>徐炜</t>
  </si>
  <si>
    <t>KH05664</t>
  </si>
  <si>
    <t>马晓娜</t>
  </si>
  <si>
    <t>KH02590</t>
  </si>
  <si>
    <t>谢步峰</t>
  </si>
  <si>
    <t>KH07172</t>
  </si>
  <si>
    <t>贾跃章</t>
  </si>
  <si>
    <t>KH05148</t>
  </si>
  <si>
    <t>刘恩华</t>
  </si>
  <si>
    <t>KH02589</t>
  </si>
  <si>
    <t>孙兆斌</t>
  </si>
  <si>
    <t>KH05663</t>
  </si>
  <si>
    <t>彭际江</t>
  </si>
  <si>
    <t>KH07171</t>
  </si>
  <si>
    <t>张建春</t>
  </si>
  <si>
    <t>KH05147</t>
  </si>
  <si>
    <t>缪默然</t>
  </si>
  <si>
    <t>KH02588</t>
  </si>
  <si>
    <t>王梦辉</t>
  </si>
  <si>
    <t>KH07170</t>
  </si>
  <si>
    <t>刘蓉蓉</t>
  </si>
  <si>
    <t>KH05146</t>
  </si>
  <si>
    <t>邱曰龙</t>
  </si>
  <si>
    <t>KH02587</t>
  </si>
  <si>
    <t>石秀芳</t>
  </si>
  <si>
    <t>KH07169</t>
  </si>
  <si>
    <t>汤海平</t>
  </si>
  <si>
    <t>KH05145</t>
  </si>
  <si>
    <t>陈复林</t>
  </si>
  <si>
    <t>KH05660</t>
  </si>
  <si>
    <t>赵晓黎</t>
  </si>
  <si>
    <t>KH02586</t>
  </si>
  <si>
    <t>KH07168</t>
  </si>
  <si>
    <t>沈长江</t>
  </si>
  <si>
    <t>KH05144</t>
  </si>
  <si>
    <t>韩俊桂</t>
  </si>
  <si>
    <t>KH05659</t>
  </si>
  <si>
    <t>王晓萌</t>
  </si>
  <si>
    <t>KH02585</t>
  </si>
  <si>
    <t>魏良继</t>
  </si>
  <si>
    <t>KH03073</t>
  </si>
  <si>
    <t>刘海芹</t>
  </si>
  <si>
    <t>KH04091</t>
  </si>
  <si>
    <t>孟玉芹</t>
  </si>
  <si>
    <t>KH00129</t>
  </si>
  <si>
    <t>邓贵德</t>
  </si>
  <si>
    <t>KH06610</t>
  </si>
  <si>
    <t>刘玉芳</t>
  </si>
  <si>
    <t>KH03562</t>
  </si>
  <si>
    <t>赵翠玉</t>
  </si>
  <si>
    <t>KH03072</t>
  </si>
  <si>
    <t>刘辉</t>
  </si>
  <si>
    <t>KH04593</t>
  </si>
  <si>
    <t>金蒂娜</t>
  </si>
  <si>
    <t>KH06125</t>
  </si>
  <si>
    <t>陆阳</t>
  </si>
  <si>
    <t>KH04090</t>
  </si>
  <si>
    <t>陈中林</t>
  </si>
  <si>
    <t>KH00127</t>
  </si>
  <si>
    <t>单丽</t>
  </si>
  <si>
    <t>KH04592</t>
  </si>
  <si>
    <t>姜云燕</t>
  </si>
  <si>
    <t>KH06609</t>
  </si>
  <si>
    <t>姚建飞</t>
  </si>
  <si>
    <t>KH04089</t>
  </si>
  <si>
    <t>陈良艳</t>
  </si>
  <si>
    <t>KH06124</t>
  </si>
  <si>
    <t>王志刚</t>
  </si>
  <si>
    <t>KH00125</t>
  </si>
  <si>
    <t>戴伟霞</t>
  </si>
  <si>
    <t>KH03560</t>
  </si>
  <si>
    <t>植爱萍</t>
  </si>
  <si>
    <t>KH06608</t>
  </si>
  <si>
    <t>叶学杰</t>
  </si>
  <si>
    <t>KH03070</t>
  </si>
  <si>
    <t>郭玉霞</t>
  </si>
  <si>
    <t>KH06123</t>
  </si>
  <si>
    <t>林钰婕</t>
  </si>
  <si>
    <t>KH04088</t>
  </si>
  <si>
    <t>李启兵</t>
  </si>
  <si>
    <t>KH03559</t>
  </si>
  <si>
    <t>吴林</t>
  </si>
  <si>
    <t>KH04590</t>
  </si>
  <si>
    <t>陈桂香</t>
  </si>
  <si>
    <t>KH00124</t>
  </si>
  <si>
    <t>戴述敬</t>
  </si>
  <si>
    <t>KH06607</t>
  </si>
  <si>
    <t>宋景忠</t>
  </si>
  <si>
    <t>KH03069</t>
  </si>
  <si>
    <t>郑志德</t>
  </si>
  <si>
    <t>KH06122</t>
  </si>
  <si>
    <t>KH07167</t>
  </si>
  <si>
    <t>赵萍</t>
  </si>
  <si>
    <t>KH05143</t>
  </si>
  <si>
    <t>吴登胜</t>
  </si>
  <si>
    <t>KH05658</t>
  </si>
  <si>
    <t>马光业</t>
  </si>
  <si>
    <t>KH02584</t>
  </si>
  <si>
    <t>李大华</t>
  </si>
  <si>
    <t>KH07166</t>
  </si>
  <si>
    <t>顾锦波</t>
  </si>
  <si>
    <t>KH05142</t>
  </si>
  <si>
    <t>徐华芹</t>
  </si>
  <si>
    <t>KH05657</t>
  </si>
  <si>
    <t>刘冬梅</t>
  </si>
  <si>
    <t>KH02583</t>
  </si>
  <si>
    <t>刘伟霞</t>
  </si>
  <si>
    <t>KH07165</t>
  </si>
  <si>
    <t>杜卫国</t>
  </si>
  <si>
    <t>KH05141</t>
  </si>
  <si>
    <t>叶祖友</t>
  </si>
  <si>
    <t>KH05655</t>
  </si>
  <si>
    <t>马智康</t>
  </si>
  <si>
    <t>KH02582</t>
  </si>
  <si>
    <t>崔一华</t>
  </si>
  <si>
    <t>KH07164</t>
  </si>
  <si>
    <t>郭红艳</t>
  </si>
  <si>
    <t>KH05654</t>
  </si>
  <si>
    <t>杜宫智</t>
  </si>
  <si>
    <t>KH02581</t>
  </si>
  <si>
    <t>薛华</t>
  </si>
  <si>
    <t>KH07163</t>
  </si>
  <si>
    <t>王宏铭</t>
  </si>
  <si>
    <t>KH05653</t>
  </si>
  <si>
    <t>曹增江</t>
  </si>
  <si>
    <t>KH05139</t>
  </si>
  <si>
    <t>王琪凤</t>
  </si>
  <si>
    <t>KH02580</t>
  </si>
  <si>
    <t>李东前</t>
  </si>
  <si>
    <t>KH07162</t>
  </si>
  <si>
    <t>王正顶</t>
  </si>
  <si>
    <t>KH05138</t>
  </si>
  <si>
    <t>吕东进</t>
  </si>
  <si>
    <t>KH05652</t>
  </si>
  <si>
    <t>夏小伟</t>
  </si>
  <si>
    <t>KH02579</t>
  </si>
  <si>
    <t>倪长春</t>
  </si>
  <si>
    <t>KH07161</t>
  </si>
  <si>
    <t>单肖娟</t>
  </si>
  <si>
    <t>KH05137</t>
  </si>
  <si>
    <t>周海</t>
  </si>
  <si>
    <t>KH05651</t>
  </si>
  <si>
    <t>王风花</t>
  </si>
  <si>
    <t>KH02578</t>
  </si>
  <si>
    <t>吴毛如</t>
  </si>
  <si>
    <t>KH04087</t>
  </si>
  <si>
    <t>席竹青</t>
  </si>
  <si>
    <t>KH00123</t>
  </si>
  <si>
    <t>戴启之</t>
  </si>
  <si>
    <t>KH03558</t>
  </si>
  <si>
    <t>赵佳雪</t>
  </si>
  <si>
    <t>KH04589</t>
  </si>
  <si>
    <t>赵兴和</t>
  </si>
  <si>
    <t>KH06606</t>
  </si>
  <si>
    <t>张树英</t>
  </si>
  <si>
    <t>KH03068</t>
  </si>
  <si>
    <t>郭特</t>
  </si>
  <si>
    <t>KH06121</t>
  </si>
  <si>
    <t>王翠艳</t>
  </si>
  <si>
    <t>KH04086</t>
  </si>
  <si>
    <t>赵霞</t>
  </si>
  <si>
    <t>KH00122</t>
  </si>
  <si>
    <t>代正伟</t>
  </si>
  <si>
    <t>KH04588</t>
  </si>
  <si>
    <t>庞文玲</t>
  </si>
  <si>
    <t>KH03557</t>
  </si>
  <si>
    <t>刘义萍</t>
  </si>
  <si>
    <t>KH06605</t>
  </si>
  <si>
    <t>武传钊</t>
  </si>
  <si>
    <t>KH06120</t>
  </si>
  <si>
    <t>商俊伟</t>
  </si>
  <si>
    <t>KH04085</t>
  </si>
  <si>
    <t>曹英</t>
  </si>
  <si>
    <t>KH04587</t>
  </si>
  <si>
    <t>黄君杰</t>
  </si>
  <si>
    <t>KH00120</t>
  </si>
  <si>
    <t>代选科</t>
  </si>
  <si>
    <t>KH03556</t>
  </si>
  <si>
    <t>史桂红</t>
  </si>
  <si>
    <t>KH06604</t>
  </si>
  <si>
    <t>石洁</t>
  </si>
  <si>
    <t>KH06119</t>
  </si>
  <si>
    <t>郑洲人</t>
  </si>
  <si>
    <t>KH04084</t>
  </si>
  <si>
    <t>李少芹</t>
  </si>
  <si>
    <t>KH00119</t>
  </si>
  <si>
    <t>代伟华</t>
  </si>
  <si>
    <t>KH04586</t>
  </si>
  <si>
    <t>张羚阳</t>
  </si>
  <si>
    <t>KH06603</t>
  </si>
  <si>
    <t>秦立涛</t>
  </si>
  <si>
    <t>KH03065</t>
  </si>
  <si>
    <t>伍盛楠</t>
  </si>
  <si>
    <t>KH06118</t>
  </si>
  <si>
    <t>朱涛</t>
  </si>
  <si>
    <t>KH04083</t>
  </si>
  <si>
    <t>陈慧</t>
  </si>
  <si>
    <t>KH00116</t>
  </si>
  <si>
    <t>代桂霞</t>
  </si>
  <si>
    <t>KH07160</t>
  </si>
  <si>
    <t>朱为霞</t>
  </si>
  <si>
    <t>KH05136</t>
  </si>
  <si>
    <t>赵雅</t>
  </si>
  <si>
    <t>KH05650</t>
  </si>
  <si>
    <t>张晓彤</t>
  </si>
  <si>
    <t>KH02577</t>
  </si>
  <si>
    <t>孙建林</t>
  </si>
  <si>
    <t>KH05135</t>
  </si>
  <si>
    <t>赵桂兰</t>
  </si>
  <si>
    <t>KH07159</t>
  </si>
  <si>
    <t>王会</t>
  </si>
  <si>
    <t>KH05649</t>
  </si>
  <si>
    <t>王怡婧</t>
  </si>
  <si>
    <t>KH02576</t>
  </si>
  <si>
    <t>颜炳如</t>
  </si>
  <si>
    <t>KH07158</t>
  </si>
  <si>
    <t>马如刚</t>
  </si>
  <si>
    <t>KH05134</t>
  </si>
  <si>
    <t>袁永芳</t>
  </si>
  <si>
    <t>KH05648</t>
  </si>
  <si>
    <t>王立志</t>
  </si>
  <si>
    <t>KH02575</t>
  </si>
  <si>
    <t>庄卫华</t>
  </si>
  <si>
    <t>KH07157</t>
  </si>
  <si>
    <t>鲁海军</t>
  </si>
  <si>
    <t>KH05646</t>
  </si>
  <si>
    <t>郝彦宝</t>
  </si>
  <si>
    <t>KH05132</t>
  </si>
  <si>
    <t>周林</t>
  </si>
  <si>
    <t>KH02574</t>
  </si>
  <si>
    <t>戴胜奎</t>
  </si>
  <si>
    <t>KH07156</t>
  </si>
  <si>
    <t>袁子涵</t>
  </si>
  <si>
    <t>KH05131</t>
  </si>
  <si>
    <t>李庆耀</t>
  </si>
  <si>
    <t>KH05645</t>
  </si>
  <si>
    <t>高宁波</t>
  </si>
  <si>
    <t>KH02573</t>
  </si>
  <si>
    <t>程晓燕</t>
  </si>
  <si>
    <t>KH07155</t>
  </si>
  <si>
    <t>万月娟</t>
  </si>
  <si>
    <t>KH05130</t>
  </si>
  <si>
    <t>徐垠芳</t>
  </si>
  <si>
    <t>KH05644</t>
  </si>
  <si>
    <t>王志毅</t>
  </si>
  <si>
    <t>KH04585</t>
  </si>
  <si>
    <t>吴平静</t>
  </si>
  <si>
    <t>KH06601</t>
  </si>
  <si>
    <t>宋吉彬</t>
  </si>
  <si>
    <t>KH03554</t>
  </si>
  <si>
    <t>黎红</t>
  </si>
  <si>
    <t>KH04082</t>
  </si>
  <si>
    <t>张祝兰</t>
  </si>
  <si>
    <t>KH06117</t>
  </si>
  <si>
    <t>朱建章</t>
  </si>
  <si>
    <t>KH00115</t>
  </si>
  <si>
    <t>代春生</t>
  </si>
  <si>
    <t>KH04584</t>
  </si>
  <si>
    <t>袁荣春</t>
  </si>
  <si>
    <t>KH06600</t>
  </si>
  <si>
    <t>赵立平</t>
  </si>
  <si>
    <t>KH03553</t>
  </si>
  <si>
    <t>植鉴武</t>
  </si>
  <si>
    <t>KH03063</t>
  </si>
  <si>
    <t>王俊国</t>
  </si>
  <si>
    <t>KH06116</t>
  </si>
  <si>
    <t>刘民</t>
  </si>
  <si>
    <t>KH04081</t>
  </si>
  <si>
    <t>袁洪琴</t>
  </si>
  <si>
    <t>KH00112</t>
  </si>
  <si>
    <t>崔新安</t>
  </si>
  <si>
    <t>KH04583</t>
  </si>
  <si>
    <t>陈贵阳</t>
  </si>
  <si>
    <t>KH03552</t>
  </si>
  <si>
    <t>朱翠</t>
  </si>
  <si>
    <t>KH06599</t>
  </si>
  <si>
    <t>时辉</t>
  </si>
  <si>
    <t>KH03062</t>
  </si>
  <si>
    <t>KH06115</t>
  </si>
  <si>
    <t>张建晖</t>
  </si>
  <si>
    <t>KH04080</t>
  </si>
  <si>
    <t>KH00110</t>
  </si>
  <si>
    <t>崔光磊</t>
  </si>
  <si>
    <t>KH04582</t>
  </si>
  <si>
    <t>周红霞</t>
  </si>
  <si>
    <t>KH03551</t>
  </si>
  <si>
    <t>杨兴国</t>
  </si>
  <si>
    <t>KH06598</t>
  </si>
  <si>
    <t>李金山</t>
  </si>
  <si>
    <t>KH06114</t>
  </si>
  <si>
    <t>郑跃春</t>
  </si>
  <si>
    <t>KH04079</t>
  </si>
  <si>
    <t>蒋敏</t>
  </si>
  <si>
    <t>KH00109</t>
  </si>
  <si>
    <t>褚秀丽</t>
  </si>
  <si>
    <t>KH04581</t>
  </si>
  <si>
    <t>武芹</t>
  </si>
  <si>
    <t>KH06597</t>
  </si>
  <si>
    <t>刘玉洁</t>
  </si>
  <si>
    <t>KH03060</t>
  </si>
  <si>
    <t>陈兰珠</t>
  </si>
  <si>
    <t>KH02572</t>
  </si>
  <si>
    <t>吴晓美</t>
  </si>
  <si>
    <t>KH07154</t>
  </si>
  <si>
    <t>蔡晓萱</t>
  </si>
  <si>
    <t>KH05129</t>
  </si>
  <si>
    <t>顾永建</t>
  </si>
  <si>
    <t>KH05643</t>
  </si>
  <si>
    <t>蔡婕妤</t>
  </si>
  <si>
    <t>KH02571</t>
  </si>
  <si>
    <t>叶圣琦</t>
  </si>
  <si>
    <t>KH07153</t>
  </si>
  <si>
    <t>刘卫华</t>
  </si>
  <si>
    <t>KH05127</t>
  </si>
  <si>
    <t>洪从勤</t>
  </si>
  <si>
    <t>KH05642</t>
  </si>
  <si>
    <t>郝建平</t>
  </si>
  <si>
    <t>KH07152</t>
  </si>
  <si>
    <t>陈思月</t>
  </si>
  <si>
    <t>KH05126</t>
  </si>
  <si>
    <t>印扣章</t>
  </si>
  <si>
    <t>KH05641</t>
  </si>
  <si>
    <t>仓粉兄</t>
  </si>
  <si>
    <t>KH02569</t>
  </si>
  <si>
    <t>王日龙</t>
  </si>
  <si>
    <t>KH05125</t>
  </si>
  <si>
    <t>蔡勇</t>
  </si>
  <si>
    <t>KH07151</t>
  </si>
  <si>
    <t>翁昌敏</t>
  </si>
  <si>
    <t>KH05640</t>
  </si>
  <si>
    <t>宋粉銮</t>
  </si>
  <si>
    <t>KH02568</t>
  </si>
  <si>
    <t>赵东艳</t>
  </si>
  <si>
    <t>KH07150</t>
  </si>
  <si>
    <t>陈国万</t>
  </si>
  <si>
    <t>KH05123</t>
  </si>
  <si>
    <t>杨海鸥</t>
  </si>
  <si>
    <t>KH05639</t>
  </si>
  <si>
    <t>王家晴</t>
  </si>
  <si>
    <t>KH02567</t>
  </si>
  <si>
    <t>方金玉</t>
  </si>
  <si>
    <t>KH07149</t>
  </si>
  <si>
    <t>征文林</t>
  </si>
  <si>
    <t>KH05122</t>
  </si>
  <si>
    <t>衡爱红</t>
  </si>
  <si>
    <t>KH05638</t>
  </si>
  <si>
    <t>孙笠</t>
  </si>
  <si>
    <t>KH02566</t>
  </si>
  <si>
    <t>许洪梅</t>
  </si>
  <si>
    <t>KH06113</t>
  </si>
  <si>
    <t>潘焕炯</t>
  </si>
  <si>
    <t>KH04078</t>
  </si>
  <si>
    <t>羊慧</t>
  </si>
  <si>
    <t>KH00108</t>
  </si>
  <si>
    <t>褚瑞伟</t>
  </si>
  <si>
    <t>KH03549</t>
  </si>
  <si>
    <t>李茂珍</t>
  </si>
  <si>
    <t>KH03059</t>
  </si>
  <si>
    <t>曹树仁</t>
  </si>
  <si>
    <t>KH06112</t>
  </si>
  <si>
    <t>周元芬</t>
  </si>
  <si>
    <t>KH04077</t>
  </si>
  <si>
    <t>唐秀芳</t>
  </si>
  <si>
    <t>KH00104</t>
  </si>
  <si>
    <t>褚军田</t>
  </si>
  <si>
    <t>KH04579</t>
  </si>
  <si>
    <t>华志凤</t>
  </si>
  <si>
    <t>KH06595</t>
  </si>
  <si>
    <t>罗演铮</t>
  </si>
  <si>
    <t>KH03058</t>
  </si>
  <si>
    <t>戴蓓蓓</t>
  </si>
  <si>
    <t>KH06111</t>
  </si>
  <si>
    <t>袁丽琴</t>
  </si>
  <si>
    <t>KH04076</t>
  </si>
  <si>
    <t>朱祥平</t>
  </si>
  <si>
    <t>KH00102</t>
  </si>
  <si>
    <t>褚建新</t>
  </si>
  <si>
    <t>KH04578</t>
  </si>
  <si>
    <t>王平</t>
  </si>
  <si>
    <t>KH03547</t>
  </si>
  <si>
    <t>王桂权</t>
  </si>
  <si>
    <t>KH06594</t>
  </si>
  <si>
    <t>马彪</t>
  </si>
  <si>
    <t>KH03057</t>
  </si>
  <si>
    <t>栾登龙</t>
  </si>
  <si>
    <t>KH06110</t>
  </si>
  <si>
    <t>曹雪晖</t>
  </si>
  <si>
    <t>KH04075</t>
  </si>
  <si>
    <t>KH04577</t>
  </si>
  <si>
    <t>KH00100</t>
  </si>
  <si>
    <t>初真真</t>
  </si>
  <si>
    <t>KH03546</t>
  </si>
  <si>
    <t>高业勤</t>
  </si>
  <si>
    <t>KH06593</t>
  </si>
  <si>
    <t>张作珍</t>
  </si>
  <si>
    <t>KH03056</t>
  </si>
  <si>
    <t>仓海燕</t>
  </si>
  <si>
    <t>KH06109</t>
  </si>
  <si>
    <t>吴小君</t>
  </si>
  <si>
    <t>KH04074</t>
  </si>
  <si>
    <t>陈琴学</t>
  </si>
  <si>
    <t>KH00099</t>
  </si>
  <si>
    <t>初莎莎</t>
  </si>
  <si>
    <t>KH04576</t>
  </si>
  <si>
    <t>卞敬祝</t>
  </si>
  <si>
    <t>KH06592</t>
  </si>
  <si>
    <t>KH03055</t>
  </si>
  <si>
    <t>王凤祥</t>
  </si>
  <si>
    <t>KH07147</t>
  </si>
  <si>
    <t>王立军</t>
  </si>
  <si>
    <t>KH05121</t>
  </si>
  <si>
    <t>朱琦</t>
  </si>
  <si>
    <t>KH05637</t>
  </si>
  <si>
    <t>沈建凤</t>
  </si>
  <si>
    <t>KH02565</t>
  </si>
  <si>
    <t>林金秀</t>
  </si>
  <si>
    <t>KH07146</t>
  </si>
  <si>
    <t>成芳</t>
  </si>
  <si>
    <t>KH05120</t>
  </si>
  <si>
    <t>缪德祥</t>
  </si>
  <si>
    <t>KH05636</t>
  </si>
  <si>
    <t>高士宏</t>
  </si>
  <si>
    <t>KH02564</t>
  </si>
  <si>
    <t>苏芝勤</t>
  </si>
  <si>
    <t>KH07145</t>
  </si>
  <si>
    <t>朱丽君</t>
  </si>
  <si>
    <t>KH05119</t>
  </si>
  <si>
    <t>孙军</t>
  </si>
  <si>
    <t>KH05635</t>
  </si>
  <si>
    <t>陈鹤</t>
  </si>
  <si>
    <t>KH02563</t>
  </si>
  <si>
    <t>郭连法</t>
  </si>
  <si>
    <t>KH07144</t>
  </si>
  <si>
    <t>KH05118</t>
  </si>
  <si>
    <t>吴其红</t>
  </si>
  <si>
    <t>KH05634</t>
  </si>
  <si>
    <t>付佳</t>
  </si>
  <si>
    <t>KH02562</t>
  </si>
  <si>
    <t>楚叶波</t>
  </si>
  <si>
    <t>KH07143</t>
  </si>
  <si>
    <t>厉爱民</t>
  </si>
  <si>
    <t>KH05117</t>
  </si>
  <si>
    <t>KH05633</t>
  </si>
  <si>
    <t>浦杏凤</t>
  </si>
  <si>
    <t>KH02561</t>
  </si>
  <si>
    <t>吴雨</t>
  </si>
  <si>
    <t>KH07142</t>
  </si>
  <si>
    <t>赵素芳</t>
  </si>
  <si>
    <t>KH05116</t>
  </si>
  <si>
    <t>李付军</t>
  </si>
  <si>
    <t>KH02560</t>
  </si>
  <si>
    <t>王玉慧</t>
  </si>
  <si>
    <t>KH07141</t>
  </si>
  <si>
    <t>王世林</t>
  </si>
  <si>
    <t>KH05115</t>
  </si>
  <si>
    <t>张新悦</t>
  </si>
  <si>
    <t>KH06108</t>
  </si>
  <si>
    <t>沈秋娟</t>
  </si>
  <si>
    <t>KH04073</t>
  </si>
  <si>
    <t>唐建良</t>
  </si>
  <si>
    <t>KH04575</t>
  </si>
  <si>
    <t>卞雨霞</t>
  </si>
  <si>
    <t>KH03544</t>
  </si>
  <si>
    <t>汤少芬</t>
  </si>
  <si>
    <t>KH06591</t>
  </si>
  <si>
    <t>吕浩</t>
  </si>
  <si>
    <t>KH03054</t>
  </si>
  <si>
    <t>王正林</t>
  </si>
  <si>
    <t>KH06107</t>
  </si>
  <si>
    <t>沈智</t>
  </si>
  <si>
    <t>KH04072</t>
  </si>
  <si>
    <t>潘少华</t>
  </si>
  <si>
    <t>KH00096</t>
  </si>
  <si>
    <t>初良邦</t>
  </si>
  <si>
    <t>KH04574</t>
  </si>
  <si>
    <t>王相奎</t>
  </si>
  <si>
    <t>KH06590</t>
  </si>
  <si>
    <t>付建娣</t>
  </si>
  <si>
    <t>KH03053</t>
  </si>
  <si>
    <t>刘锦华</t>
  </si>
  <si>
    <t>KH06106</t>
  </si>
  <si>
    <t>汪君兰</t>
  </si>
  <si>
    <t>KH04071</t>
  </si>
  <si>
    <t>方茜</t>
  </si>
  <si>
    <t>KH04573</t>
  </si>
  <si>
    <t>刘怀梅</t>
  </si>
  <si>
    <t>KH00095</t>
  </si>
  <si>
    <t>初佃磊</t>
  </si>
  <si>
    <t>KH06589</t>
  </si>
  <si>
    <t>郑彩娥</t>
  </si>
  <si>
    <t>KH03052</t>
  </si>
  <si>
    <t>顾正培</t>
  </si>
  <si>
    <t>KH06105</t>
  </si>
  <si>
    <t>蒋锋</t>
  </si>
  <si>
    <t>KH04070</t>
  </si>
  <si>
    <t>王燕军</t>
  </si>
  <si>
    <t>KH00094</t>
  </si>
  <si>
    <t>迟宗立</t>
  </si>
  <si>
    <t>KH04572</t>
  </si>
  <si>
    <t>阮穗宁</t>
  </si>
  <si>
    <t>KH03541</t>
  </si>
  <si>
    <t>杨金兰</t>
  </si>
  <si>
    <t>KH06588</t>
  </si>
  <si>
    <t>竺利英</t>
  </si>
  <si>
    <t>KH06104</t>
  </si>
  <si>
    <t>赵冶</t>
  </si>
  <si>
    <t>KH03051</t>
  </si>
  <si>
    <t>徐霞</t>
  </si>
  <si>
    <t>KH04069</t>
  </si>
  <si>
    <t>仇正鑫</t>
  </si>
  <si>
    <t>KH05631</t>
  </si>
  <si>
    <t>张媛</t>
  </si>
  <si>
    <t>KH05114</t>
  </si>
  <si>
    <t>张仁香</t>
  </si>
  <si>
    <t>KH07140</t>
  </si>
  <si>
    <t>乔献峰</t>
  </si>
  <si>
    <t>KH05630</t>
  </si>
  <si>
    <t>沈青青</t>
  </si>
  <si>
    <t>KH02558</t>
  </si>
  <si>
    <t>冯彦红</t>
  </si>
  <si>
    <t>KH07139</t>
  </si>
  <si>
    <t>周志坚</t>
  </si>
  <si>
    <t>KH05113</t>
  </si>
  <si>
    <t>孙方晋</t>
  </si>
  <si>
    <t>KH05629</t>
  </si>
  <si>
    <t>吴为刚</t>
  </si>
  <si>
    <t>KH02557</t>
  </si>
  <si>
    <t>赵伟</t>
  </si>
  <si>
    <t>KH07138</t>
  </si>
  <si>
    <t>苗青</t>
  </si>
  <si>
    <t>KH05111</t>
  </si>
  <si>
    <t>沈海莉</t>
  </si>
  <si>
    <t>KH02556</t>
  </si>
  <si>
    <t>杨宝成</t>
  </si>
  <si>
    <t>KH05628</t>
  </si>
  <si>
    <t>杨桂国</t>
  </si>
  <si>
    <t>KH05109</t>
  </si>
  <si>
    <t>陆立坤</t>
  </si>
  <si>
    <t>KH02555</t>
  </si>
  <si>
    <t>万忠海</t>
  </si>
  <si>
    <t>KH05627</t>
  </si>
  <si>
    <t>韦玉妹</t>
  </si>
  <si>
    <t>KH07136</t>
  </si>
  <si>
    <t>徐霞云</t>
  </si>
  <si>
    <t>KH05106</t>
  </si>
  <si>
    <t>孙东玉</t>
  </si>
  <si>
    <t>KH05626</t>
  </si>
  <si>
    <t>王琦华</t>
  </si>
  <si>
    <t>KH02554</t>
  </si>
  <si>
    <t>姜卫</t>
  </si>
  <si>
    <t>KH07135</t>
  </si>
  <si>
    <t>张芳</t>
  </si>
  <si>
    <t>KH05104</t>
  </si>
  <si>
    <t>骆嘉锴</t>
  </si>
  <si>
    <t>KH02553</t>
  </si>
  <si>
    <t>徐杰</t>
  </si>
  <si>
    <t>KH05625</t>
  </si>
  <si>
    <t>梁小妃</t>
  </si>
  <si>
    <t>KH00093</t>
  </si>
  <si>
    <t>迟志鹏</t>
  </si>
  <si>
    <t>KH04571</t>
  </si>
  <si>
    <t>潘爱宁</t>
  </si>
  <si>
    <t>KH03540</t>
  </si>
  <si>
    <t>杨少华</t>
  </si>
  <si>
    <t>KH06587</t>
  </si>
  <si>
    <t>周根友</t>
  </si>
  <si>
    <t>KH03050</t>
  </si>
  <si>
    <t>朱凤芹</t>
  </si>
  <si>
    <t>KH06103</t>
  </si>
  <si>
    <t>郭傅强</t>
  </si>
  <si>
    <t>KH04068</t>
  </si>
  <si>
    <t>程忠良</t>
  </si>
  <si>
    <t>KH04570</t>
  </si>
  <si>
    <t>邱旭</t>
  </si>
  <si>
    <t>KH00091</t>
  </si>
  <si>
    <t>迟胜亮</t>
  </si>
  <si>
    <t>KH03049</t>
  </si>
  <si>
    <t>朱桂华</t>
  </si>
  <si>
    <t>KH06586</t>
  </si>
  <si>
    <t>杨桂珍</t>
  </si>
  <si>
    <t>KH06102</t>
  </si>
  <si>
    <t>张慧玲</t>
  </si>
  <si>
    <t>KH00090</t>
  </si>
  <si>
    <t>迟金龙</t>
  </si>
  <si>
    <t>KH04067</t>
  </si>
  <si>
    <t>郭秀香</t>
  </si>
  <si>
    <t>KH03538</t>
  </si>
  <si>
    <t>万国娟</t>
  </si>
  <si>
    <t>KH04569</t>
  </si>
  <si>
    <t>黄敏清</t>
  </si>
  <si>
    <t>KH06585</t>
  </si>
  <si>
    <t>阮巧菊</t>
  </si>
  <si>
    <t>KH00088</t>
  </si>
  <si>
    <t>程树海</t>
  </si>
  <si>
    <t>KH06101</t>
  </si>
  <si>
    <t>吴云胜</t>
  </si>
  <si>
    <t>KH04066</t>
  </si>
  <si>
    <t>潘红霞</t>
  </si>
  <si>
    <t>KH04568</t>
  </si>
  <si>
    <t>黄淮新</t>
  </si>
  <si>
    <t>KH03537</t>
  </si>
  <si>
    <t>涂宝兰</t>
  </si>
  <si>
    <t>KH06584</t>
  </si>
  <si>
    <t>陶秀英</t>
  </si>
  <si>
    <t>KH03047</t>
  </si>
  <si>
    <t>陶连华</t>
  </si>
  <si>
    <t>KH04065</t>
  </si>
  <si>
    <t>陈国兵</t>
  </si>
  <si>
    <t>KH06100</t>
  </si>
  <si>
    <t>武加友</t>
  </si>
  <si>
    <t>KH00084</t>
  </si>
  <si>
    <t>陈于元</t>
  </si>
  <si>
    <t>KH03536</t>
  </si>
  <si>
    <t>束雪琪</t>
  </si>
  <si>
    <t>KH06583</t>
  </si>
  <si>
    <t>张惠英</t>
  </si>
  <si>
    <t>KH06099</t>
  </si>
  <si>
    <t>杨成功</t>
  </si>
  <si>
    <t>KH04064</t>
  </si>
  <si>
    <t>秦聪学</t>
  </si>
  <si>
    <t>KH00082</t>
  </si>
  <si>
    <t>陈艳霞</t>
  </si>
  <si>
    <t>KH04566</t>
  </si>
  <si>
    <t>张振国</t>
  </si>
  <si>
    <t>KH07134</t>
  </si>
  <si>
    <t>胡玉荣</t>
  </si>
  <si>
    <t>KH05103</t>
  </si>
  <si>
    <t>刘德亚</t>
  </si>
  <si>
    <t>KH05624</t>
  </si>
  <si>
    <t>陈夏瑾瑶</t>
  </si>
  <si>
    <t>KH02552</t>
  </si>
  <si>
    <t>张婷</t>
  </si>
  <si>
    <t>KH07133</t>
  </si>
  <si>
    <t>沈国芳</t>
  </si>
  <si>
    <t>KH05102</t>
  </si>
  <si>
    <t>周占英</t>
  </si>
  <si>
    <t>KH05623</t>
  </si>
  <si>
    <t>陆宇峰</t>
  </si>
  <si>
    <t>KH07132</t>
  </si>
  <si>
    <t>张太新</t>
  </si>
  <si>
    <t>KH02551</t>
  </si>
  <si>
    <t>张国江</t>
  </si>
  <si>
    <t>KH05101</t>
  </si>
  <si>
    <t>李雨生</t>
  </si>
  <si>
    <t>KH02550</t>
  </si>
  <si>
    <t>杨传明</t>
  </si>
  <si>
    <t>KH05622</t>
  </si>
  <si>
    <t>施学明</t>
  </si>
  <si>
    <t>KH07131</t>
  </si>
  <si>
    <t>朱忠诚</t>
  </si>
  <si>
    <t>KH05100</t>
  </si>
  <si>
    <t>陈爱非</t>
  </si>
  <si>
    <t>KH05621</t>
  </si>
  <si>
    <t>王玲龙</t>
  </si>
  <si>
    <t>KH02549</t>
  </si>
  <si>
    <t>顾建国</t>
  </si>
  <si>
    <t>KH05099</t>
  </si>
  <si>
    <t>吕炫成</t>
  </si>
  <si>
    <t>KH05620</t>
  </si>
  <si>
    <t>高生明</t>
  </si>
  <si>
    <t>KH02548</t>
  </si>
  <si>
    <t>徐余冬</t>
  </si>
  <si>
    <t>KH07128</t>
  </si>
  <si>
    <t>吴荣芳</t>
  </si>
  <si>
    <t>KH05619</t>
  </si>
  <si>
    <t>王银娣</t>
  </si>
  <si>
    <t>KH02547</t>
  </si>
  <si>
    <t>KH06582</t>
  </si>
  <si>
    <t>章忠华</t>
  </si>
  <si>
    <t>KH06098</t>
  </si>
  <si>
    <t>葛朝阳</t>
  </si>
  <si>
    <t>KH04063</t>
  </si>
  <si>
    <t>毛渝萍</t>
  </si>
  <si>
    <t>KH00080</t>
  </si>
  <si>
    <t>陈旭红</t>
  </si>
  <si>
    <t>KH03534</t>
  </si>
  <si>
    <t>沈忠英</t>
  </si>
  <si>
    <t>KH06581</t>
  </si>
  <si>
    <t>赵纪昌</t>
  </si>
  <si>
    <t>KH06097</t>
  </si>
  <si>
    <t>朱建平</t>
  </si>
  <si>
    <t>KH03044</t>
  </si>
  <si>
    <t>招明良</t>
  </si>
  <si>
    <t>KH04062</t>
  </si>
  <si>
    <t>郑海慧</t>
  </si>
  <si>
    <t>KH00079</t>
  </si>
  <si>
    <t>陈秀坚</t>
  </si>
  <si>
    <t>KH03533</t>
  </si>
  <si>
    <t>周秀萍</t>
  </si>
  <si>
    <t>KH06580</t>
  </si>
  <si>
    <t>王张炎</t>
  </si>
  <si>
    <t>KH06096</t>
  </si>
  <si>
    <t>盛才利</t>
  </si>
  <si>
    <t>KH03043</t>
  </si>
  <si>
    <t>宋玉华</t>
  </si>
  <si>
    <t>KH04061</t>
  </si>
  <si>
    <t>施建祥</t>
  </si>
  <si>
    <t>KH00076</t>
  </si>
  <si>
    <t>陈文菊</t>
  </si>
  <si>
    <t>KH04563</t>
  </si>
  <si>
    <t>季琴</t>
  </si>
  <si>
    <t>KH06579</t>
  </si>
  <si>
    <t>马椿寿</t>
  </si>
  <si>
    <t>KH03532</t>
  </si>
  <si>
    <t>黄秋子</t>
  </si>
  <si>
    <t>KH06095</t>
  </si>
  <si>
    <t>孙成琴</t>
  </si>
  <si>
    <t>KH04060</t>
  </si>
  <si>
    <t>姜梅</t>
  </si>
  <si>
    <t>KH00074</t>
  </si>
  <si>
    <t>陈伟勇</t>
  </si>
  <si>
    <t>KH00070</t>
  </si>
  <si>
    <t>陈盛超</t>
  </si>
  <si>
    <t>KH03531</t>
  </si>
  <si>
    <t>戴员员</t>
  </si>
  <si>
    <t>KH06578</t>
  </si>
  <si>
    <t>俞月琴</t>
  </si>
  <si>
    <t>KH06093</t>
  </si>
  <si>
    <t>张春宝</t>
  </si>
  <si>
    <t>KH02546</t>
  </si>
  <si>
    <t>吕祥霞</t>
  </si>
  <si>
    <t>KH07126</t>
  </si>
  <si>
    <t>高伟</t>
  </si>
  <si>
    <t>KH05096</t>
  </si>
  <si>
    <t>王志康</t>
  </si>
  <si>
    <t>KH05617</t>
  </si>
  <si>
    <t>梁仁法</t>
  </si>
  <si>
    <t>KH02545</t>
  </si>
  <si>
    <t>孙更春</t>
  </si>
  <si>
    <t>KH07125</t>
  </si>
  <si>
    <t>冯玉宝</t>
  </si>
  <si>
    <t>KH05095</t>
  </si>
  <si>
    <t>KH05616</t>
  </si>
  <si>
    <t>曹春生</t>
  </si>
  <si>
    <t>KH02544</t>
  </si>
  <si>
    <t>刘伟涛</t>
  </si>
  <si>
    <t>KH07124</t>
  </si>
  <si>
    <t>齐正秋</t>
  </si>
  <si>
    <t>KH05615</t>
  </si>
  <si>
    <t>徐庆华</t>
  </si>
  <si>
    <t>KH05094</t>
  </si>
  <si>
    <t>KH02543</t>
  </si>
  <si>
    <t>李聪</t>
  </si>
  <si>
    <t>KH05092</t>
  </si>
  <si>
    <t>任德宏</t>
  </si>
  <si>
    <t>KH05614</t>
  </si>
  <si>
    <t>岑威治</t>
  </si>
  <si>
    <t>KH02542</t>
  </si>
  <si>
    <t>李学森</t>
  </si>
  <si>
    <t>KH05091</t>
  </si>
  <si>
    <t>葛伟琦</t>
  </si>
  <si>
    <t>KH05613</t>
  </si>
  <si>
    <t>黄开洲</t>
  </si>
  <si>
    <t>KH02541</t>
  </si>
  <si>
    <t>金玲玲</t>
  </si>
  <si>
    <t>KH05090</t>
  </si>
  <si>
    <t>冯剑英</t>
  </si>
  <si>
    <t>KH07121</t>
  </si>
  <si>
    <t>邱长群</t>
  </si>
  <si>
    <t>KH05612</t>
  </si>
  <si>
    <t>凌芬</t>
  </si>
  <si>
    <t>KH02540</t>
  </si>
  <si>
    <t>金淑贞</t>
  </si>
  <si>
    <t>KH07120</t>
  </si>
  <si>
    <t>丁淮</t>
  </si>
  <si>
    <t>KH05089</t>
  </si>
  <si>
    <t>卢宗勤</t>
  </si>
  <si>
    <t>KH04059</t>
  </si>
  <si>
    <t>王海琴</t>
  </si>
  <si>
    <t>KH04562</t>
  </si>
  <si>
    <t>徐仕成</t>
  </si>
  <si>
    <t>KH00068</t>
  </si>
  <si>
    <t>陈珊珊</t>
  </si>
  <si>
    <t>KH03530</t>
  </si>
  <si>
    <t>高文娟</t>
  </si>
  <si>
    <t>KH06577</t>
  </si>
  <si>
    <t>马慧敏</t>
  </si>
  <si>
    <t>KH04058</t>
  </si>
  <si>
    <t>KH04561</t>
  </si>
  <si>
    <t>马小丽</t>
  </si>
  <si>
    <t>KH00067</t>
  </si>
  <si>
    <t>陈瑞芬</t>
  </si>
  <si>
    <t>KH03529</t>
  </si>
  <si>
    <t>王在霞</t>
  </si>
  <si>
    <t>KH03039</t>
  </si>
  <si>
    <t>徐芹</t>
  </si>
  <si>
    <t>KH06091</t>
  </si>
  <si>
    <t>钟全华</t>
  </si>
  <si>
    <t>KH04560</t>
  </si>
  <si>
    <t>高桂华</t>
  </si>
  <si>
    <t>KH00066</t>
  </si>
  <si>
    <t>陈荣华</t>
  </si>
  <si>
    <t>KH06575</t>
  </si>
  <si>
    <t>丁秋玲</t>
  </si>
  <si>
    <t>KH03038</t>
  </si>
  <si>
    <t>陈仪</t>
  </si>
  <si>
    <t>KH06090</t>
  </si>
  <si>
    <t>周丽珍</t>
  </si>
  <si>
    <t>KH04559</t>
  </si>
  <si>
    <t>齐冬梅</t>
  </si>
  <si>
    <t>KH04056</t>
  </si>
  <si>
    <t>宋慧芹</t>
  </si>
  <si>
    <t>KH00065</t>
  </si>
  <si>
    <t>陈清海</t>
  </si>
  <si>
    <t>KH03527</t>
  </si>
  <si>
    <t>翟学琴</t>
  </si>
  <si>
    <t>KH06574</t>
  </si>
  <si>
    <t>FENG JIE</t>
  </si>
  <si>
    <t>KH06089</t>
  </si>
  <si>
    <t>王德庆</t>
  </si>
  <si>
    <t>KH04055</t>
  </si>
  <si>
    <t>邱佳宁</t>
  </si>
  <si>
    <t>KH04558</t>
  </si>
  <si>
    <t>徐真荣</t>
  </si>
  <si>
    <t>KH00063</t>
  </si>
  <si>
    <t>陈岐伟</t>
  </si>
  <si>
    <t>KH03526</t>
  </si>
  <si>
    <t>沈坤洪</t>
  </si>
  <si>
    <t>KH05611</t>
  </si>
  <si>
    <t>葛红霞</t>
  </si>
  <si>
    <t>KH07119</t>
  </si>
  <si>
    <t>喻步珍</t>
  </si>
  <si>
    <t>KH05088</t>
  </si>
  <si>
    <t>陆永明</t>
  </si>
  <si>
    <t>KH05610</t>
  </si>
  <si>
    <t>施小兵</t>
  </si>
  <si>
    <t>KH02538</t>
  </si>
  <si>
    <t>韩春艳</t>
  </si>
  <si>
    <t>KH07118</t>
  </si>
  <si>
    <t>蒋世文</t>
  </si>
  <si>
    <t>KH05086</t>
  </si>
  <si>
    <t>马振芹</t>
  </si>
  <si>
    <t>KH05609</t>
  </si>
  <si>
    <t>彭文军</t>
  </si>
  <si>
    <t>KH02537</t>
  </si>
  <si>
    <t>孙树林</t>
  </si>
  <si>
    <t>KH07117</t>
  </si>
  <si>
    <t>KH05083</t>
  </si>
  <si>
    <t>柯楚</t>
  </si>
  <si>
    <t>KH05608</t>
  </si>
  <si>
    <t>黄亚萍</t>
  </si>
  <si>
    <t>KH02536</t>
  </si>
  <si>
    <t>赵彦奎</t>
  </si>
  <si>
    <t>KH07116</t>
  </si>
  <si>
    <t>沈孝林</t>
  </si>
  <si>
    <t>KH05077</t>
  </si>
  <si>
    <t>刘云秀</t>
  </si>
  <si>
    <t>KH05607</t>
  </si>
  <si>
    <t>丁正香</t>
  </si>
  <si>
    <t>KH02535</t>
  </si>
  <si>
    <t>陈莉</t>
  </si>
  <si>
    <t>KH07115</t>
  </si>
  <si>
    <t>顾政</t>
  </si>
  <si>
    <t>KH05076</t>
  </si>
  <si>
    <t>潘文</t>
  </si>
  <si>
    <t>KH05606</t>
  </si>
  <si>
    <t>沈秀玉</t>
  </si>
  <si>
    <t>KH02534</t>
  </si>
  <si>
    <t>苑修生</t>
  </si>
  <si>
    <t>KH07114</t>
  </si>
  <si>
    <t>毛际之</t>
  </si>
  <si>
    <t>KH03036</t>
  </si>
  <si>
    <t>赵可仁</t>
  </si>
  <si>
    <t>KH06573</t>
  </si>
  <si>
    <t>杨志东</t>
  </si>
  <si>
    <t>KH06088</t>
  </si>
  <si>
    <t>赵彩平</t>
  </si>
  <si>
    <t>KH04557</t>
  </si>
  <si>
    <t>吴正华</t>
  </si>
  <si>
    <t>KH00059</t>
  </si>
  <si>
    <t>陈明刚</t>
  </si>
  <si>
    <t>KH03525</t>
  </si>
  <si>
    <t>徐长中</t>
  </si>
  <si>
    <t>KH06571</t>
  </si>
  <si>
    <t>林富春</t>
  </si>
  <si>
    <t>KH03035</t>
  </si>
  <si>
    <t>孙新</t>
  </si>
  <si>
    <t>KH06087</t>
  </si>
  <si>
    <t>马巧玲</t>
  </si>
  <si>
    <t>KH04053</t>
  </si>
  <si>
    <t>吴勇</t>
  </si>
  <si>
    <t>KH00058</t>
  </si>
  <si>
    <t>陈良刚</t>
  </si>
  <si>
    <t>KH04556</t>
  </si>
  <si>
    <t>沈云</t>
  </si>
  <si>
    <t>KH06570</t>
  </si>
  <si>
    <t>干梅芳</t>
  </si>
  <si>
    <t>KH03034</t>
  </si>
  <si>
    <t>许友祥</t>
  </si>
  <si>
    <t>KH06086</t>
  </si>
  <si>
    <t>赵万芳</t>
  </si>
  <si>
    <t>KH04555</t>
  </si>
  <si>
    <t>刘明洁</t>
  </si>
  <si>
    <t>KH04052</t>
  </si>
  <si>
    <t>杜庆新</t>
  </si>
  <si>
    <t>KH06569</t>
  </si>
  <si>
    <t>费金芳</t>
  </si>
  <si>
    <t>KH00057</t>
  </si>
  <si>
    <t>陈连领</t>
  </si>
  <si>
    <t>KH03523</t>
  </si>
  <si>
    <t>许文珍</t>
  </si>
  <si>
    <t>KH06085</t>
  </si>
  <si>
    <t>李玉宝</t>
  </si>
  <si>
    <t>KH03033</t>
  </si>
  <si>
    <t>黄桂林</t>
  </si>
  <si>
    <t>KH04554</t>
  </si>
  <si>
    <t>秦劼</t>
  </si>
  <si>
    <t>KH00056</t>
  </si>
  <si>
    <t>陈立涛</t>
  </si>
  <si>
    <t>KH03522</t>
  </si>
  <si>
    <t>黄云燕</t>
  </si>
  <si>
    <t>KH06567</t>
  </si>
  <si>
    <t>沈健</t>
  </si>
  <si>
    <t>KH06084</t>
  </si>
  <si>
    <t>陈伟青</t>
  </si>
  <si>
    <t>KH03032</t>
  </si>
  <si>
    <t>周忠仁</t>
  </si>
  <si>
    <t>KH05075</t>
  </si>
  <si>
    <t>周兰刚</t>
  </si>
  <si>
    <t>KH05605</t>
  </si>
  <si>
    <t>王涛寿</t>
  </si>
  <si>
    <t>KH02533</t>
  </si>
  <si>
    <t>鞠培梅</t>
  </si>
  <si>
    <t>KH07113</t>
  </si>
  <si>
    <t>王素琴</t>
  </si>
  <si>
    <t>KH05074</t>
  </si>
  <si>
    <t>赵锦芝</t>
  </si>
  <si>
    <t>KH02532</t>
  </si>
  <si>
    <t>肖维荣</t>
  </si>
  <si>
    <t>KH05604</t>
  </si>
  <si>
    <t>吉曙云</t>
  </si>
  <si>
    <t>KH07112</t>
  </si>
  <si>
    <t>黄国平</t>
  </si>
  <si>
    <t>KH05073</t>
  </si>
  <si>
    <t>王美华</t>
  </si>
  <si>
    <t>KH05603</t>
  </si>
  <si>
    <t>朱翠芳</t>
  </si>
  <si>
    <t>KH02531</t>
  </si>
  <si>
    <t>刘书恩</t>
  </si>
  <si>
    <t>KH07111</t>
  </si>
  <si>
    <t>刘一伦</t>
  </si>
  <si>
    <t>KH05072</t>
  </si>
  <si>
    <t>张蓓莉</t>
  </si>
  <si>
    <t>KH05602</t>
  </si>
  <si>
    <t>KH02530</t>
  </si>
  <si>
    <t>吴朋艳</t>
  </si>
  <si>
    <t>KH07110</t>
  </si>
  <si>
    <t>吴钱钱</t>
  </si>
  <si>
    <t>KH05071</t>
  </si>
  <si>
    <t>KH05601</t>
  </si>
  <si>
    <t>王中仁</t>
  </si>
  <si>
    <t>KH02529</t>
  </si>
  <si>
    <t>KH07109</t>
  </si>
  <si>
    <t>戴莉莉</t>
  </si>
  <si>
    <t>KH05070</t>
  </si>
  <si>
    <t>陈强</t>
  </si>
  <si>
    <t>KH05600</t>
  </si>
  <si>
    <t>周彩辉</t>
  </si>
  <si>
    <t>KH02528</t>
  </si>
  <si>
    <t>付继磊</t>
  </si>
  <si>
    <t>KH07108</t>
  </si>
  <si>
    <t>KH05069</t>
  </si>
  <si>
    <t>姜兴云</t>
  </si>
  <si>
    <t>KH04050</t>
  </si>
  <si>
    <t>张吉权</t>
  </si>
  <si>
    <t>KH04553</t>
  </si>
  <si>
    <t>张明晴</t>
  </si>
  <si>
    <t>KH03521</t>
  </si>
  <si>
    <t>杨斌</t>
  </si>
  <si>
    <t>KH00055</t>
  </si>
  <si>
    <t>陈科献</t>
  </si>
  <si>
    <t>KH06566</t>
  </si>
  <si>
    <t>沈顺雨</t>
  </si>
  <si>
    <t>KH03031</t>
  </si>
  <si>
    <t>陶秀红</t>
  </si>
  <si>
    <t>KH06083</t>
  </si>
  <si>
    <t>谢高红</t>
  </si>
  <si>
    <t>KH04049</t>
  </si>
  <si>
    <t>陈梅</t>
  </si>
  <si>
    <t>KH04552</t>
  </si>
  <si>
    <t>徐涛</t>
  </si>
  <si>
    <t>KH03520</t>
  </si>
  <si>
    <t>缪昌咸</t>
  </si>
  <si>
    <t>KH00053</t>
  </si>
  <si>
    <t>KH06565</t>
  </si>
  <si>
    <t>莫爱红</t>
  </si>
  <si>
    <t>KH03030</t>
  </si>
  <si>
    <t>张爱平</t>
  </si>
  <si>
    <t>KH04048</t>
  </si>
  <si>
    <t>施念怡</t>
  </si>
  <si>
    <t>KH06082</t>
  </si>
  <si>
    <t>陈小燕</t>
  </si>
  <si>
    <t>KH04551</t>
  </si>
  <si>
    <t>孙高华</t>
  </si>
  <si>
    <t>KH03519</t>
  </si>
  <si>
    <t>陈素萍</t>
  </si>
  <si>
    <t>KH06564</t>
  </si>
  <si>
    <t>KH06081</t>
  </si>
  <si>
    <t>郭敏莉</t>
  </si>
  <si>
    <t>KH04550</t>
  </si>
  <si>
    <t>丁铁龙</t>
  </si>
  <si>
    <t>KH00050</t>
  </si>
  <si>
    <t>陈敬寿</t>
  </si>
  <si>
    <t>KH03518</t>
  </si>
  <si>
    <t>于成金</t>
  </si>
  <si>
    <t>KH06563</t>
  </si>
  <si>
    <t>钱福林</t>
  </si>
  <si>
    <t>KH03028</t>
  </si>
  <si>
    <t>范禹彤</t>
  </si>
  <si>
    <t>KH04046</t>
  </si>
  <si>
    <t>秦国</t>
  </si>
  <si>
    <t>KH06080</t>
  </si>
  <si>
    <t>KH04549</t>
  </si>
  <si>
    <t>张龙珍</t>
  </si>
  <si>
    <t>KH00048</t>
  </si>
  <si>
    <t>陈际伟</t>
  </si>
  <si>
    <t>KH05599</t>
  </si>
  <si>
    <t>周荣生</t>
  </si>
  <si>
    <t>KH02527</t>
  </si>
  <si>
    <t>李淑艳</t>
  </si>
  <si>
    <t>KH07107</t>
  </si>
  <si>
    <t>张灵生</t>
  </si>
  <si>
    <t>KH05598</t>
  </si>
  <si>
    <t>陈隽楼</t>
  </si>
  <si>
    <t>KH05068</t>
  </si>
  <si>
    <t>何小红</t>
  </si>
  <si>
    <t>KH02526</t>
  </si>
  <si>
    <t>王春华</t>
  </si>
  <si>
    <t>KH07106</t>
  </si>
  <si>
    <t>陆华燕</t>
  </si>
  <si>
    <t>KH05067</t>
  </si>
  <si>
    <t>李媛</t>
  </si>
  <si>
    <t>KH05597</t>
  </si>
  <si>
    <t>陆素珍</t>
  </si>
  <si>
    <t>KH02525</t>
  </si>
  <si>
    <t>郑肖杰</t>
  </si>
  <si>
    <t>KH07105</t>
  </si>
  <si>
    <t>张梦璐</t>
  </si>
  <si>
    <t>KH05596</t>
  </si>
  <si>
    <t>KH02524</t>
  </si>
  <si>
    <t>付继勇</t>
  </si>
  <si>
    <t>KH07104</t>
  </si>
  <si>
    <t>陈兴如</t>
  </si>
  <si>
    <t>KH05595</t>
  </si>
  <si>
    <t>陈书芳</t>
  </si>
  <si>
    <t>KH02523</t>
  </si>
  <si>
    <t>宫玉梅</t>
  </si>
  <si>
    <t>KH07103</t>
  </si>
  <si>
    <t>王端清</t>
  </si>
  <si>
    <t>KH02522</t>
  </si>
  <si>
    <t>纪雪莲</t>
  </si>
  <si>
    <t>KH05594</t>
  </si>
  <si>
    <t>KH05064</t>
  </si>
  <si>
    <t>杨忆军</t>
  </si>
  <si>
    <t>KH07102</t>
  </si>
  <si>
    <t>邢华</t>
  </si>
  <si>
    <t>KH05593</t>
  </si>
  <si>
    <t>李存</t>
  </si>
  <si>
    <t>KH02521</t>
  </si>
  <si>
    <t>金志强</t>
  </si>
  <si>
    <t>KH07101</t>
  </si>
  <si>
    <t>过震宇</t>
  </si>
  <si>
    <t>KH06562</t>
  </si>
  <si>
    <t>冯斌杰</t>
  </si>
  <si>
    <t>KH03027</t>
  </si>
  <si>
    <t>KH06079</t>
  </si>
  <si>
    <t>魏子媛</t>
  </si>
  <si>
    <t>KH04045</t>
  </si>
  <si>
    <t>徐正兵</t>
  </si>
  <si>
    <t>KH03516</t>
  </si>
  <si>
    <t>袁维军</t>
  </si>
  <si>
    <t>KH04548</t>
  </si>
  <si>
    <t>马梅芬</t>
  </si>
  <si>
    <t>KH00046</t>
  </si>
  <si>
    <t>陈泓睿</t>
  </si>
  <si>
    <t>KH06561</t>
  </si>
  <si>
    <t>彭建兰</t>
  </si>
  <si>
    <t>KH03026</t>
  </si>
  <si>
    <t>孙爱芹</t>
  </si>
  <si>
    <t>KH06078</t>
  </si>
  <si>
    <t>顾艳艳</t>
  </si>
  <si>
    <t>KH04044</t>
  </si>
  <si>
    <t>KH04547</t>
  </si>
  <si>
    <t>杜龙艳</t>
  </si>
  <si>
    <t>KH00045</t>
  </si>
  <si>
    <t>陈红生</t>
  </si>
  <si>
    <t>KH06560</t>
  </si>
  <si>
    <t>金佰铭</t>
  </si>
  <si>
    <t>KH03025</t>
  </si>
  <si>
    <t>KH06077</t>
  </si>
  <si>
    <t>KH04043</t>
  </si>
  <si>
    <t>王洪娟</t>
  </si>
  <si>
    <t>KH04546</t>
  </si>
  <si>
    <t>黄亚梅</t>
  </si>
  <si>
    <t>KH00043</t>
  </si>
  <si>
    <t>陈海容</t>
  </si>
  <si>
    <t>KH03514</t>
  </si>
  <si>
    <t>郑宝林</t>
  </si>
  <si>
    <t>KH06559</t>
  </si>
  <si>
    <t>朱明珍</t>
  </si>
  <si>
    <t>KH03024</t>
  </si>
  <si>
    <t>陈银芳</t>
  </si>
  <si>
    <t>KH04042</t>
  </si>
  <si>
    <t>张华敏</t>
  </si>
  <si>
    <t>KH04545</t>
  </si>
  <si>
    <t>潘开方</t>
  </si>
  <si>
    <t>KH06076</t>
  </si>
  <si>
    <t>袁月飞</t>
  </si>
  <si>
    <t>KH00042</t>
  </si>
  <si>
    <t>陈海川</t>
  </si>
  <si>
    <t>KH06558</t>
  </si>
  <si>
    <t>金勤贵</t>
  </si>
  <si>
    <t>KH03023</t>
  </si>
  <si>
    <t>杨金庸</t>
  </si>
  <si>
    <t>KH05062</t>
  </si>
  <si>
    <t>张西壮</t>
  </si>
  <si>
    <t>KH05592</t>
  </si>
  <si>
    <t>黄建利</t>
  </si>
  <si>
    <t>KH07100</t>
  </si>
  <si>
    <t>林美兰</t>
  </si>
  <si>
    <t>KH02520</t>
  </si>
  <si>
    <t>范美玉</t>
  </si>
  <si>
    <t>KH05061</t>
  </si>
  <si>
    <t>邵亚红</t>
  </si>
  <si>
    <t>KH05591</t>
  </si>
  <si>
    <t>李汉兰</t>
  </si>
  <si>
    <t>KH02519</t>
  </si>
  <si>
    <t>翟永述</t>
  </si>
  <si>
    <t>KH05060</t>
  </si>
  <si>
    <t>孙俊杰</t>
  </si>
  <si>
    <t>KH07099</t>
  </si>
  <si>
    <t>王斌华</t>
  </si>
  <si>
    <t>KH05590</t>
  </si>
  <si>
    <t>范玉其</t>
  </si>
  <si>
    <t>KH02518</t>
  </si>
  <si>
    <t>冯训杰</t>
  </si>
  <si>
    <t>KH07098</t>
  </si>
  <si>
    <t>曾祥中</t>
  </si>
  <si>
    <t>KH05059</t>
  </si>
  <si>
    <t>KH05589</t>
  </si>
  <si>
    <t>施军</t>
  </si>
  <si>
    <t>KH02517</t>
  </si>
  <si>
    <t>孙桂英</t>
  </si>
  <si>
    <t>KH07097</t>
  </si>
  <si>
    <t>吉莹</t>
  </si>
  <si>
    <t>KH05058</t>
  </si>
  <si>
    <t>班文国</t>
  </si>
  <si>
    <t>KH05588</t>
  </si>
  <si>
    <t>谭爱霞</t>
  </si>
  <si>
    <t>KH02516</t>
  </si>
  <si>
    <t>王彩庭</t>
  </si>
  <si>
    <t>KH07096</t>
  </si>
  <si>
    <t>徐旭东</t>
  </si>
  <si>
    <t>KH05057</t>
  </si>
  <si>
    <t>葛江</t>
  </si>
  <si>
    <t>KH05587</t>
  </si>
  <si>
    <t>吴玉华</t>
  </si>
  <si>
    <t>KH02515</t>
  </si>
  <si>
    <t>陈永新</t>
  </si>
  <si>
    <t>KH07095</t>
  </si>
  <si>
    <t>熊超</t>
  </si>
  <si>
    <t>KH06074</t>
  </si>
  <si>
    <t>朱国银</t>
  </si>
  <si>
    <t>KH04544</t>
  </si>
  <si>
    <t>周亚</t>
  </si>
  <si>
    <t>KH04041</t>
  </si>
  <si>
    <t>张月琴</t>
  </si>
  <si>
    <t>KH03512</t>
  </si>
  <si>
    <t>董兰兰</t>
  </si>
  <si>
    <t>KH00040</t>
  </si>
  <si>
    <t>陈光明</t>
  </si>
  <si>
    <t>KH06557</t>
  </si>
  <si>
    <t>俞新琴</t>
  </si>
  <si>
    <t>KH06073</t>
  </si>
  <si>
    <t>赵艮权</t>
  </si>
  <si>
    <t>KH03022</t>
  </si>
  <si>
    <t>刘学军</t>
  </si>
  <si>
    <t>KH04543</t>
  </si>
  <si>
    <t>刘林华</t>
  </si>
  <si>
    <t>KH00038</t>
  </si>
  <si>
    <t>陈功友</t>
  </si>
  <si>
    <t>KH06556</t>
  </si>
  <si>
    <t>顾小娥</t>
  </si>
  <si>
    <t>KH03511</t>
  </si>
  <si>
    <t>郑光辉</t>
  </si>
  <si>
    <t>KH03021</t>
  </si>
  <si>
    <t>秦峰</t>
  </si>
  <si>
    <t>KH06072</t>
  </si>
  <si>
    <t>刘美英</t>
  </si>
  <si>
    <t>KH04039</t>
  </si>
  <si>
    <t>沐粉兰</t>
  </si>
  <si>
    <t>KH04542</t>
  </si>
  <si>
    <t>林宁</t>
  </si>
  <si>
    <t>KH00037</t>
  </si>
  <si>
    <t>陈风梅</t>
  </si>
  <si>
    <t>KH06555</t>
  </si>
  <si>
    <t>蒋建平</t>
  </si>
  <si>
    <t>KH06071</t>
  </si>
  <si>
    <t>陈太春</t>
  </si>
  <si>
    <t>KH04038</t>
  </si>
  <si>
    <t>王亮</t>
  </si>
  <si>
    <t>KH04541</t>
  </si>
  <si>
    <t>杨成连</t>
  </si>
  <si>
    <t>KH00036</t>
  </si>
  <si>
    <t>陈方园</t>
  </si>
  <si>
    <t>KH03509</t>
  </si>
  <si>
    <t>唐蓓蓓</t>
  </si>
  <si>
    <t>KH06553</t>
  </si>
  <si>
    <t>沈惠均</t>
  </si>
  <si>
    <t>KH00035</t>
  </si>
  <si>
    <t>陈发霞</t>
  </si>
  <si>
    <t>KH04540</t>
  </si>
  <si>
    <t>张海玲</t>
  </si>
  <si>
    <t>KH05056</t>
  </si>
  <si>
    <t>葛丽</t>
  </si>
  <si>
    <t>KH05586</t>
  </si>
  <si>
    <t>周锋</t>
  </si>
  <si>
    <t>KH02514</t>
  </si>
  <si>
    <t>马昌平</t>
  </si>
  <si>
    <t>KH05055</t>
  </si>
  <si>
    <t>吴新美</t>
  </si>
  <si>
    <t>KH07094</t>
  </si>
  <si>
    <t>周鹰</t>
  </si>
  <si>
    <t>KH05585</t>
  </si>
  <si>
    <t>杨春明</t>
  </si>
  <si>
    <t>KH02513</t>
  </si>
  <si>
    <t>李坤华</t>
  </si>
  <si>
    <t>KH07093</t>
  </si>
  <si>
    <t>魏萍</t>
  </si>
  <si>
    <t>KH05054</t>
  </si>
  <si>
    <t>洪秀珍</t>
  </si>
  <si>
    <t>KH05584</t>
  </si>
  <si>
    <t>王春洪</t>
  </si>
  <si>
    <t>KH07092</t>
  </si>
  <si>
    <t>徐玲芝</t>
  </si>
  <si>
    <t>KH02512</t>
  </si>
  <si>
    <t>于子欣</t>
  </si>
  <si>
    <t>KH05053</t>
  </si>
  <si>
    <t>黄筛凤</t>
  </si>
  <si>
    <t>KH05583</t>
  </si>
  <si>
    <t>王玉銮</t>
  </si>
  <si>
    <t>KH02511</t>
  </si>
  <si>
    <t>张延胜</t>
  </si>
  <si>
    <t>KH07091</t>
  </si>
  <si>
    <t>裴义军</t>
  </si>
  <si>
    <t>KH05052</t>
  </si>
  <si>
    <t>邓菊兰</t>
  </si>
  <si>
    <t>KH07090</t>
  </si>
  <si>
    <t>谭美荣</t>
  </si>
  <si>
    <t>KH05051</t>
  </si>
  <si>
    <t>杨利标</t>
  </si>
  <si>
    <t>KH02510</t>
  </si>
  <si>
    <t>姜政军</t>
  </si>
  <si>
    <t>KH05581</t>
  </si>
  <si>
    <t>韩建华</t>
  </si>
  <si>
    <t>KH02509</t>
  </si>
  <si>
    <t>魏兵兵</t>
  </si>
  <si>
    <t>KH07089</t>
  </si>
  <si>
    <t>卢守珍</t>
  </si>
  <si>
    <t>KH06552</t>
  </si>
  <si>
    <t>张建珩</t>
  </si>
  <si>
    <t>KH03018</t>
  </si>
  <si>
    <t>KH06069</t>
  </si>
  <si>
    <t>耿桂芝</t>
  </si>
  <si>
    <t>KH04036</t>
  </si>
  <si>
    <t>高钱贵</t>
  </si>
  <si>
    <t>KH04539</t>
  </si>
  <si>
    <t>杨晓青</t>
  </si>
  <si>
    <t>KH00032</t>
  </si>
  <si>
    <t>陈博</t>
  </si>
  <si>
    <t>KH03507</t>
  </si>
  <si>
    <t>陈明辉</t>
  </si>
  <si>
    <t>KH06551</t>
  </si>
  <si>
    <t>何国军</t>
  </si>
  <si>
    <t>KH03017</t>
  </si>
  <si>
    <t>刘佳</t>
  </si>
  <si>
    <t>KH06068</t>
  </si>
  <si>
    <t>史宝梅</t>
  </si>
  <si>
    <t>KH00031</t>
  </si>
  <si>
    <t>陈丙涛</t>
  </si>
  <si>
    <t>KH03506</t>
  </si>
  <si>
    <t>孙翠芬</t>
  </si>
  <si>
    <t>KH06550</t>
  </si>
  <si>
    <t>蒋里明</t>
  </si>
  <si>
    <t>KH03016</t>
  </si>
  <si>
    <t>史锁芳</t>
  </si>
  <si>
    <t>KH06067</t>
  </si>
  <si>
    <t>李美兰</t>
  </si>
  <si>
    <t>KH04034</t>
  </si>
  <si>
    <t>陈洧洧</t>
  </si>
  <si>
    <t>KH04537</t>
  </si>
  <si>
    <t>周海华</t>
  </si>
  <si>
    <t>KH00030</t>
  </si>
  <si>
    <t>陈安亮</t>
  </si>
  <si>
    <t>KH03505</t>
  </si>
  <si>
    <t>曹翠红</t>
  </si>
  <si>
    <t>KH03015</t>
  </si>
  <si>
    <t>管宝萍</t>
  </si>
  <si>
    <t>KH06549</t>
  </si>
  <si>
    <t>陈继</t>
  </si>
  <si>
    <t>KH06066</t>
  </si>
  <si>
    <t>李星杰</t>
  </si>
  <si>
    <t>KH04033</t>
  </si>
  <si>
    <t>曹成兰</t>
  </si>
  <si>
    <t>KH03504</t>
  </si>
  <si>
    <t>巫劭恺</t>
  </si>
  <si>
    <t>KH00025</t>
  </si>
  <si>
    <t>常忠</t>
  </si>
  <si>
    <t>KH04536</t>
  </si>
  <si>
    <t>施云飞</t>
  </si>
  <si>
    <t>KH06548</t>
  </si>
  <si>
    <t>孙娟</t>
  </si>
  <si>
    <t>KH05580</t>
  </si>
  <si>
    <t>钟翠萍</t>
  </si>
  <si>
    <t>KH02508</t>
  </si>
  <si>
    <t>胡会英</t>
  </si>
  <si>
    <t>KH07088</t>
  </si>
  <si>
    <t>鲁莉丽</t>
  </si>
  <si>
    <t>KH05579</t>
  </si>
  <si>
    <t>丁浩宇</t>
  </si>
  <si>
    <t>KH05049</t>
  </si>
  <si>
    <t>张晓明</t>
  </si>
  <si>
    <t>KH02507</t>
  </si>
  <si>
    <t>付爱兵</t>
  </si>
  <si>
    <t>KH05578</t>
  </si>
  <si>
    <t>贝秀书</t>
  </si>
  <si>
    <t>KH07087</t>
  </si>
  <si>
    <t>房永洲</t>
  </si>
  <si>
    <t>KH05048</t>
  </si>
  <si>
    <t>周桂太</t>
  </si>
  <si>
    <t>KH02506</t>
  </si>
  <si>
    <t>苑媛</t>
  </si>
  <si>
    <t>KH07086</t>
  </si>
  <si>
    <t>沈巧玉</t>
  </si>
  <si>
    <t>KH05047</t>
  </si>
  <si>
    <t>叶驰文</t>
  </si>
  <si>
    <t>KH05576</t>
  </si>
  <si>
    <t>袁法忠</t>
  </si>
  <si>
    <t>KH05577</t>
  </si>
  <si>
    <t>管翠红</t>
  </si>
  <si>
    <t>KH07085</t>
  </si>
  <si>
    <t>杜翠年</t>
  </si>
  <si>
    <t>KH05046</t>
  </si>
  <si>
    <t>俞阳</t>
  </si>
  <si>
    <t>KH02505</t>
  </si>
  <si>
    <t>史连国</t>
  </si>
  <si>
    <t>KH02504</t>
  </si>
  <si>
    <t>唐秋娟</t>
  </si>
  <si>
    <t>KH07084</t>
  </si>
  <si>
    <t>朱淮军</t>
  </si>
  <si>
    <t>KH05045</t>
  </si>
  <si>
    <t>贺愿平</t>
  </si>
  <si>
    <t>KH02503</t>
  </si>
  <si>
    <t>杨春杰</t>
  </si>
  <si>
    <t>KH03014</t>
  </si>
  <si>
    <t>KH06065</t>
  </si>
  <si>
    <t>曾嵘</t>
  </si>
  <si>
    <t>KH04032</t>
  </si>
  <si>
    <t>蔡夕平</t>
  </si>
  <si>
    <t>KH04535</t>
  </si>
  <si>
    <t>周荣春</t>
  </si>
  <si>
    <t>KH00024</t>
  </si>
  <si>
    <t>常迎芳</t>
  </si>
  <si>
    <t>KH03503</t>
  </si>
  <si>
    <t>盛慧</t>
  </si>
  <si>
    <t>KH06547</t>
  </si>
  <si>
    <t>赵芹</t>
  </si>
  <si>
    <t>KH06064</t>
  </si>
  <si>
    <t>邓泽霞</t>
  </si>
  <si>
    <t>KH06546</t>
  </si>
  <si>
    <t>于娟</t>
  </si>
  <si>
    <t>KH04031</t>
  </si>
  <si>
    <t>张敬秋</t>
  </si>
  <si>
    <t>KH00023</t>
  </si>
  <si>
    <t>常学进</t>
  </si>
  <si>
    <t>KH06063</t>
  </si>
  <si>
    <t>汪应东</t>
  </si>
  <si>
    <t>KH04030</t>
  </si>
  <si>
    <t>刘扬</t>
  </si>
  <si>
    <t>KH04533</t>
  </si>
  <si>
    <t>王华峰</t>
  </si>
  <si>
    <t>KH00020</t>
  </si>
  <si>
    <t>柴雪</t>
  </si>
  <si>
    <t>KH03501</t>
  </si>
  <si>
    <t>沈阳</t>
  </si>
  <si>
    <t>KH03012</t>
  </si>
  <si>
    <t>孙翠英</t>
  </si>
  <si>
    <t>KH06544</t>
  </si>
  <si>
    <t>刘强</t>
  </si>
  <si>
    <t>KH06062</t>
  </si>
  <si>
    <t>杜素珍</t>
  </si>
  <si>
    <t>KH04029</t>
  </si>
  <si>
    <t>李佑华</t>
  </si>
  <si>
    <t>KH04532</t>
  </si>
  <si>
    <t>茆建玲</t>
  </si>
  <si>
    <t>KH00019</t>
  </si>
  <si>
    <t>曹伟丽</t>
  </si>
  <si>
    <t>KH03011</t>
  </si>
  <si>
    <t>严正静</t>
  </si>
  <si>
    <t>KH06543</t>
  </si>
  <si>
    <t>高松</t>
  </si>
  <si>
    <t>KH06061</t>
  </si>
  <si>
    <t>华伊琴</t>
  </si>
  <si>
    <t>KH04028</t>
  </si>
  <si>
    <t>徐长林</t>
  </si>
  <si>
    <t>KH04531</t>
  </si>
  <si>
    <t>洪国才</t>
  </si>
  <si>
    <t>KH07083</t>
  </si>
  <si>
    <t>许德湘</t>
  </si>
  <si>
    <t>KH05044</t>
  </si>
  <si>
    <t>于先锋</t>
  </si>
  <si>
    <t>KH05574</t>
  </si>
  <si>
    <t>梁成霞</t>
  </si>
  <si>
    <t>KH02502</t>
  </si>
  <si>
    <t>仉红杰</t>
  </si>
  <si>
    <t>KH07082</t>
  </si>
  <si>
    <t>张振彤</t>
  </si>
  <si>
    <t>KH05043</t>
  </si>
  <si>
    <t>黄兴</t>
  </si>
  <si>
    <t>KH05573</t>
  </si>
  <si>
    <t>刘益传</t>
  </si>
  <si>
    <t>KH02501</t>
  </si>
  <si>
    <t>张延芬</t>
  </si>
  <si>
    <t>KH07081</t>
  </si>
  <si>
    <t>范小林</t>
  </si>
  <si>
    <t>KH05042</t>
  </si>
  <si>
    <t>孔成</t>
  </si>
  <si>
    <t>KH05572</t>
  </si>
  <si>
    <t>董学兵</t>
  </si>
  <si>
    <t>KH02500</t>
  </si>
  <si>
    <t>张衎衎</t>
  </si>
  <si>
    <t>KH07080</t>
  </si>
  <si>
    <t>潘婉珍</t>
  </si>
  <si>
    <t>KH05041</t>
  </si>
  <si>
    <t>金永林</t>
  </si>
  <si>
    <t>KH05571</t>
  </si>
  <si>
    <t>王有勤</t>
  </si>
  <si>
    <t>KH02499</t>
  </si>
  <si>
    <t>付志秀</t>
  </si>
  <si>
    <t>KH07079</t>
  </si>
  <si>
    <t>王利江</t>
  </si>
  <si>
    <t>KH05040</t>
  </si>
  <si>
    <t>鞠传喜</t>
  </si>
  <si>
    <t>KH05570</t>
  </si>
  <si>
    <t>KH02498</t>
  </si>
  <si>
    <t>刘兴弟</t>
  </si>
  <si>
    <t>KH07078</t>
  </si>
  <si>
    <t>邵丽明</t>
  </si>
  <si>
    <t>KH05039</t>
  </si>
  <si>
    <t>徐志宽</t>
  </si>
  <si>
    <t>KH05569</t>
  </si>
  <si>
    <t>周成双</t>
  </si>
  <si>
    <t>KH02497</t>
  </si>
  <si>
    <t>王爱芬</t>
  </si>
  <si>
    <t>KH07077</t>
  </si>
  <si>
    <t>史回兰</t>
  </si>
  <si>
    <t>KH05038</t>
  </si>
  <si>
    <t>胡银花</t>
  </si>
  <si>
    <t>KH05568</t>
  </si>
  <si>
    <t>万芹</t>
  </si>
  <si>
    <t>KH02496</t>
  </si>
  <si>
    <t>夏莲岐</t>
  </si>
  <si>
    <t>KH07076</t>
  </si>
  <si>
    <t>谢家骅</t>
  </si>
  <si>
    <t>KH00018</t>
  </si>
  <si>
    <t>曹婷婷</t>
  </si>
  <si>
    <t>KH06542</t>
  </si>
  <si>
    <t>陈益芬</t>
  </si>
  <si>
    <t>KH06060</t>
  </si>
  <si>
    <t>诸承文</t>
  </si>
  <si>
    <t>KH04027</t>
  </si>
  <si>
    <t>杨定高</t>
  </si>
  <si>
    <t>KH04530</t>
  </si>
  <si>
    <t>KH00017</t>
  </si>
  <si>
    <t>曹世伟</t>
  </si>
  <si>
    <t>KH03498</t>
  </si>
  <si>
    <t>丁霞</t>
  </si>
  <si>
    <t>KH03009</t>
  </si>
  <si>
    <t>陆静</t>
  </si>
  <si>
    <t>KH06541</t>
  </si>
  <si>
    <t>罗春香</t>
  </si>
  <si>
    <t>KH06059</t>
  </si>
  <si>
    <t>KH04026</t>
  </si>
  <si>
    <t>李明峰</t>
  </si>
  <si>
    <t>KH04529</t>
  </si>
  <si>
    <t>李步展</t>
  </si>
  <si>
    <t>KH00016</t>
  </si>
  <si>
    <t>曹红红</t>
  </si>
  <si>
    <t>KH03497</t>
  </si>
  <si>
    <t>孙立中</t>
  </si>
  <si>
    <t>KH03008</t>
  </si>
  <si>
    <t>李万楼</t>
  </si>
  <si>
    <t>KH06540</t>
  </si>
  <si>
    <t>卢雪萍</t>
  </si>
  <si>
    <t>KH06058</t>
  </si>
  <si>
    <t>金亚伟</t>
  </si>
  <si>
    <t>KH04025</t>
  </si>
  <si>
    <t>董磊</t>
  </si>
  <si>
    <t>KH04528</t>
  </si>
  <si>
    <t>孙长生</t>
  </si>
  <si>
    <t>KH00014</t>
  </si>
  <si>
    <t>蔡旭林</t>
  </si>
  <si>
    <t>KH03496</t>
  </si>
  <si>
    <t>郑志英</t>
  </si>
  <si>
    <t>KH03007</t>
  </si>
  <si>
    <t>陈婷</t>
  </si>
  <si>
    <t>KH06539</t>
  </si>
  <si>
    <t>董孝森</t>
  </si>
  <si>
    <t>KH00013</t>
  </si>
  <si>
    <t>蔡绅</t>
  </si>
  <si>
    <t>KH06056</t>
  </si>
  <si>
    <t>常丽秀</t>
  </si>
  <si>
    <t>KH06538</t>
  </si>
  <si>
    <t>董文炯</t>
  </si>
  <si>
    <t>KH03006</t>
  </si>
  <si>
    <t>徐银华</t>
  </si>
  <si>
    <t>KH05567</t>
  </si>
  <si>
    <t>KH02495</t>
  </si>
  <si>
    <t>胡海燕</t>
  </si>
  <si>
    <t>KH07075</t>
  </si>
  <si>
    <t>陈丽娟</t>
  </si>
  <si>
    <t>KH05036</t>
  </si>
  <si>
    <t>朱后琴</t>
  </si>
  <si>
    <t>KH05566</t>
  </si>
  <si>
    <t>姜牙兰</t>
  </si>
  <si>
    <t>KH02494</t>
  </si>
  <si>
    <t>KH07074</t>
  </si>
  <si>
    <t>杨恢群</t>
  </si>
  <si>
    <t>KH05035</t>
  </si>
  <si>
    <t>倪春玲</t>
  </si>
  <si>
    <t>KH05565</t>
  </si>
  <si>
    <t>王希华</t>
  </si>
  <si>
    <t>KH02493</t>
  </si>
  <si>
    <t>淳于家鹏</t>
  </si>
  <si>
    <t>KH07073</t>
  </si>
  <si>
    <t>王佳莉</t>
  </si>
  <si>
    <t>KH05034</t>
  </si>
  <si>
    <t>袁英婷</t>
  </si>
  <si>
    <t>KH05564</t>
  </si>
  <si>
    <t>盛吉庆</t>
  </si>
  <si>
    <t>KH07072</t>
  </si>
  <si>
    <t>周佩群</t>
  </si>
  <si>
    <t>KH05033</t>
  </si>
  <si>
    <t>丁冬</t>
  </si>
  <si>
    <t>KH05563</t>
  </si>
  <si>
    <t>周春华</t>
  </si>
  <si>
    <t>KH02491</t>
  </si>
  <si>
    <t>国兰芬</t>
  </si>
  <si>
    <t>KH07071</t>
  </si>
  <si>
    <t>沈国良</t>
  </si>
  <si>
    <t>KH05032</t>
  </si>
  <si>
    <t>杨继标</t>
  </si>
  <si>
    <t>KH05562</t>
  </si>
  <si>
    <t>顾明发</t>
  </si>
  <si>
    <t>KH07070</t>
  </si>
  <si>
    <t>骆亚萍</t>
  </si>
  <si>
    <t>KH02490</t>
  </si>
  <si>
    <t>郭林香</t>
  </si>
  <si>
    <t>KH05031</t>
  </si>
  <si>
    <t>唐晨晨</t>
  </si>
  <si>
    <t>KH05561</t>
  </si>
  <si>
    <t>杨绍岳</t>
  </si>
  <si>
    <t>KH04023</t>
  </si>
  <si>
    <t>许东</t>
  </si>
  <si>
    <t>KH04526</t>
  </si>
  <si>
    <t>李章富</t>
  </si>
  <si>
    <t>KH00012</t>
  </si>
  <si>
    <t>蔡桂丽</t>
  </si>
  <si>
    <t>KH03005</t>
  </si>
  <si>
    <t>WU MINPING LEON</t>
  </si>
  <si>
    <t>KH06537</t>
  </si>
  <si>
    <t>江深</t>
  </si>
  <si>
    <t>KH06055</t>
  </si>
  <si>
    <t>王衍标</t>
  </si>
  <si>
    <t>KH04022</t>
  </si>
  <si>
    <t>梁海鸥</t>
  </si>
  <si>
    <t>KH04525</t>
  </si>
  <si>
    <t>KH00011</t>
  </si>
  <si>
    <t>别玉杰</t>
  </si>
  <si>
    <t>KH03004</t>
  </si>
  <si>
    <t>衡相丽</t>
  </si>
  <si>
    <t>KH06536</t>
  </si>
  <si>
    <t>王林先</t>
  </si>
  <si>
    <t>KH06054</t>
  </si>
  <si>
    <t>林锦华</t>
  </si>
  <si>
    <t>KH04021</t>
  </si>
  <si>
    <t>胡晶</t>
  </si>
  <si>
    <t>KH04524</t>
  </si>
  <si>
    <t>朱学斌</t>
  </si>
  <si>
    <t>KH00007</t>
  </si>
  <si>
    <t>毕珺</t>
  </si>
  <si>
    <t>KH03492</t>
  </si>
  <si>
    <t>顾昕</t>
  </si>
  <si>
    <t>KH06535</t>
  </si>
  <si>
    <t>武传阳</t>
  </si>
  <si>
    <t>KH06053</t>
  </si>
  <si>
    <t>任国英</t>
  </si>
  <si>
    <t>KH04020</t>
  </si>
  <si>
    <t>楚全花</t>
  </si>
  <si>
    <t>KH04523</t>
  </si>
  <si>
    <t>KH03491</t>
  </si>
  <si>
    <t>戴春平</t>
  </si>
  <si>
    <t>KH00006</t>
  </si>
  <si>
    <t>毕建华</t>
  </si>
  <si>
    <t>KH03002</t>
  </si>
  <si>
    <t>张红燕</t>
  </si>
  <si>
    <t>KH06052</t>
  </si>
  <si>
    <t>叶再富</t>
  </si>
  <si>
    <t>KH04522</t>
  </si>
  <si>
    <t>王新庆</t>
  </si>
  <si>
    <t>KH04019</t>
  </si>
  <si>
    <t>朱宝松</t>
  </si>
  <si>
    <t>KH00005</t>
  </si>
  <si>
    <t>毕会清</t>
  </si>
  <si>
    <t>KH03001</t>
  </si>
  <si>
    <t>吴境芬</t>
  </si>
  <si>
    <t>KH02489</t>
  </si>
  <si>
    <t>王维山</t>
  </si>
  <si>
    <t>KH07069</t>
  </si>
  <si>
    <t>夏长涛</t>
  </si>
  <si>
    <t>KH05029</t>
  </si>
  <si>
    <t>褚雅月</t>
  </si>
  <si>
    <t>KH02488</t>
  </si>
  <si>
    <t>范妍儒</t>
  </si>
  <si>
    <t>KH07068</t>
  </si>
  <si>
    <t>张筱萌</t>
  </si>
  <si>
    <t>KH05559</t>
  </si>
  <si>
    <t>陈金兰</t>
  </si>
  <si>
    <t>KH05028</t>
  </si>
  <si>
    <t>葛光武</t>
  </si>
  <si>
    <t>KH07067</t>
  </si>
  <si>
    <t>张廷军</t>
  </si>
  <si>
    <t>KH05027</t>
  </si>
  <si>
    <t>徐玲</t>
  </si>
  <si>
    <t>KH05558</t>
  </si>
  <si>
    <t>李德泉</t>
  </si>
  <si>
    <t>KH02486</t>
  </si>
  <si>
    <t>马金龙</t>
  </si>
  <si>
    <t>KH07066</t>
  </si>
  <si>
    <t>文淑彬</t>
  </si>
  <si>
    <t>KH05026</t>
  </si>
  <si>
    <t>杨红兰</t>
  </si>
  <si>
    <t>KH05557</t>
  </si>
  <si>
    <t>KH02485</t>
  </si>
  <si>
    <t>张延波</t>
  </si>
  <si>
    <t>KH07065</t>
  </si>
  <si>
    <t>顾国云</t>
  </si>
  <si>
    <t>KH05025</t>
  </si>
  <si>
    <t>刘永福</t>
  </si>
  <si>
    <t>KH05556</t>
  </si>
  <si>
    <t>胡萍萍</t>
  </si>
  <si>
    <t>KH02484</t>
  </si>
  <si>
    <t>李志华</t>
  </si>
  <si>
    <t>KH07064</t>
  </si>
  <si>
    <t>谭欢</t>
  </si>
  <si>
    <t>KH05024</t>
  </si>
  <si>
    <t>张悦</t>
  </si>
  <si>
    <t>KH05555</t>
  </si>
  <si>
    <t>韩炳芳</t>
  </si>
  <si>
    <t>KH02483</t>
  </si>
  <si>
    <t>KH06533</t>
  </si>
  <si>
    <t>王金清</t>
  </si>
  <si>
    <t>KH06051</t>
  </si>
  <si>
    <t>宛振亮</t>
  </si>
  <si>
    <t>KH04018</t>
  </si>
  <si>
    <t>周党红</t>
  </si>
  <si>
    <t>KH04521</t>
  </si>
  <si>
    <t>张小勤</t>
  </si>
  <si>
    <t>KH00004</t>
  </si>
  <si>
    <t>白艳欣</t>
  </si>
  <si>
    <t>KH06532</t>
  </si>
  <si>
    <t>赵宇</t>
  </si>
  <si>
    <t>KH04017</t>
  </si>
  <si>
    <t>李信民</t>
  </si>
  <si>
    <t>KH06050</t>
  </si>
  <si>
    <t>王燕</t>
  </si>
  <si>
    <t>KH04520</t>
  </si>
  <si>
    <t>陈小龙</t>
  </si>
  <si>
    <t>KH00003</t>
  </si>
  <si>
    <t>安英一</t>
  </si>
  <si>
    <t>KH06531</t>
  </si>
  <si>
    <t>李坤诺</t>
  </si>
  <si>
    <t>KH06049</t>
  </si>
  <si>
    <t>孙惠</t>
  </si>
  <si>
    <t>KH04016</t>
  </si>
  <si>
    <t>颜承锜</t>
  </si>
  <si>
    <t>KH04519</t>
  </si>
  <si>
    <t>王宋玉</t>
  </si>
  <si>
    <t>KH00001</t>
  </si>
  <si>
    <t>安茂滨</t>
  </si>
  <si>
    <t>KH03487</t>
  </si>
  <si>
    <t>黄建如</t>
  </si>
  <si>
    <t>KH02998</t>
  </si>
  <si>
    <t>王彤</t>
  </si>
  <si>
    <t>KH06048</t>
  </si>
  <si>
    <t>李莹</t>
  </si>
  <si>
    <t>KH04015</t>
  </si>
  <si>
    <t>赵亮</t>
  </si>
  <si>
    <t>KH04518</t>
  </si>
  <si>
    <t>张锦珍</t>
  </si>
  <si>
    <t>KH03486</t>
  </si>
  <si>
    <t>安保永</t>
  </si>
  <si>
    <t>KH02997</t>
  </si>
  <si>
    <t>于春斌</t>
  </si>
  <si>
    <t>KH06529</t>
  </si>
  <si>
    <t>熊文琪</t>
  </si>
  <si>
    <t>KH06047</t>
  </si>
  <si>
    <t>何世荣</t>
  </si>
  <si>
    <t>KH04014</t>
  </si>
  <si>
    <t>曹新元</t>
  </si>
  <si>
    <t>KH04517</t>
  </si>
  <si>
    <t>徐学春</t>
  </si>
  <si>
    <t>KH07063</t>
  </si>
  <si>
    <t>李玉兰</t>
  </si>
  <si>
    <t>KH05023</t>
  </si>
  <si>
    <t>顾春生</t>
  </si>
  <si>
    <t>KH05554</t>
  </si>
  <si>
    <t>陈兰芹</t>
  </si>
  <si>
    <t>KH02482</t>
  </si>
  <si>
    <t>史国俊</t>
  </si>
  <si>
    <t>KH05022</t>
  </si>
  <si>
    <t>周国庆</t>
  </si>
  <si>
    <t>KH07062</t>
  </si>
  <si>
    <t>李春娜</t>
  </si>
  <si>
    <t>KH05553</t>
  </si>
  <si>
    <t>耿立生</t>
  </si>
  <si>
    <t>KH02481</t>
  </si>
  <si>
    <t>王秋凤</t>
  </si>
  <si>
    <t>KH07061</t>
  </si>
  <si>
    <t>王江南</t>
  </si>
  <si>
    <t>KH05021</t>
  </si>
  <si>
    <t>刘在凤</t>
  </si>
  <si>
    <t>KH02480</t>
  </si>
  <si>
    <t>董海峰</t>
  </si>
  <si>
    <t>KH07060</t>
  </si>
  <si>
    <t>张玉英</t>
  </si>
  <si>
    <t>KH05020</t>
  </si>
  <si>
    <t>朱红星</t>
  </si>
  <si>
    <t>KH05551</t>
  </si>
  <si>
    <t>朱婷婷</t>
  </si>
  <si>
    <t>KH02479</t>
  </si>
  <si>
    <t>陆清波</t>
  </si>
  <si>
    <t>KH07059</t>
  </si>
  <si>
    <t>袁强</t>
  </si>
  <si>
    <t>KH05019</t>
  </si>
  <si>
    <t>殷建芬</t>
  </si>
  <si>
    <t>KH05550</t>
  </si>
  <si>
    <t>曹玉妹</t>
  </si>
  <si>
    <t>KH02478</t>
  </si>
  <si>
    <t>刘美艳</t>
  </si>
  <si>
    <t>KH07058</t>
  </si>
  <si>
    <t>袁天惠</t>
  </si>
  <si>
    <t>KH05018</t>
  </si>
  <si>
    <t>花云和</t>
  </si>
  <si>
    <t>KH05549</t>
  </si>
  <si>
    <t>岑志清</t>
  </si>
  <si>
    <t>KH02477</t>
  </si>
  <si>
    <t>隋洪雪</t>
  </si>
  <si>
    <t>KH07057</t>
  </si>
  <si>
    <t>陈利群</t>
  </si>
  <si>
    <t>KH05548</t>
  </si>
  <si>
    <t>郑立新</t>
  </si>
  <si>
    <t>KH05017</t>
  </si>
  <si>
    <t>孙环荣</t>
  </si>
  <si>
    <t>DW00051</t>
  </si>
  <si>
    <t>KH03485</t>
  </si>
  <si>
    <t>牟鲁静</t>
  </si>
  <si>
    <t>KH02996</t>
  </si>
  <si>
    <t>陈爱平</t>
  </si>
  <si>
    <t>KH06528</t>
  </si>
  <si>
    <t>刘春华</t>
  </si>
  <si>
    <t>KH06046</t>
  </si>
  <si>
    <t>边洪美</t>
  </si>
  <si>
    <t>KH04013</t>
  </si>
  <si>
    <t>夏云</t>
  </si>
  <si>
    <t>KH04516</t>
  </si>
  <si>
    <t>管立高</t>
  </si>
  <si>
    <t>DW00050</t>
  </si>
  <si>
    <t>昌邑市奎聚街道南庄社区经济合作社</t>
  </si>
  <si>
    <t>KH02995</t>
  </si>
  <si>
    <t>KH06527</t>
  </si>
  <si>
    <t>陈得钦</t>
  </si>
  <si>
    <t>KH06045</t>
  </si>
  <si>
    <t>李朝</t>
  </si>
  <si>
    <t>KH04012</t>
  </si>
  <si>
    <t>宋祥芳</t>
  </si>
  <si>
    <t>DW00048</t>
  </si>
  <si>
    <t>昌邑宏达化工有限公司</t>
  </si>
  <si>
    <t>KH03483</t>
  </si>
  <si>
    <t>鱼宗荣</t>
  </si>
  <si>
    <t>KH06526</t>
  </si>
  <si>
    <t>林嘉</t>
  </si>
  <si>
    <t>KH06044</t>
  </si>
  <si>
    <t>孙凯迪</t>
  </si>
  <si>
    <t>KH04514</t>
  </si>
  <si>
    <t>何友成</t>
  </si>
  <si>
    <t>KH03482</t>
  </si>
  <si>
    <t>赵苇杭</t>
  </si>
  <si>
    <t>KH02993</t>
  </si>
  <si>
    <t>朱雷盛</t>
  </si>
  <si>
    <t>KH06525</t>
  </si>
  <si>
    <t>刘广云</t>
  </si>
  <si>
    <t>KH06043</t>
  </si>
  <si>
    <t>刘巧玲</t>
  </si>
  <si>
    <t>KH04010</t>
  </si>
  <si>
    <t>刘垲</t>
  </si>
  <si>
    <t>KH04513</t>
  </si>
  <si>
    <t>冯云中</t>
  </si>
  <si>
    <t>DW00046</t>
  </si>
  <si>
    <t>四川亚太水处理技术工程设计研究所</t>
  </si>
  <si>
    <t>KH03481</t>
  </si>
  <si>
    <t>陈璞</t>
  </si>
  <si>
    <t>KH02992</t>
  </si>
  <si>
    <t>王健香</t>
  </si>
  <si>
    <t>KH06524</t>
  </si>
  <si>
    <t>陈尧根</t>
  </si>
  <si>
    <t>KH06042</t>
  </si>
  <si>
    <t>赵婷</t>
  </si>
  <si>
    <t>KH04009</t>
  </si>
  <si>
    <t>王好好</t>
  </si>
  <si>
    <t>KH04512</t>
  </si>
  <si>
    <t>谢观安</t>
  </si>
  <si>
    <t>KH07056</t>
  </si>
  <si>
    <t>侯正兵</t>
  </si>
  <si>
    <t>KH02476</t>
  </si>
  <si>
    <t>李继周</t>
  </si>
  <si>
    <t>KH05016</t>
  </si>
  <si>
    <t>沈建平</t>
  </si>
  <si>
    <t>KH02475</t>
  </si>
  <si>
    <t>王凯梅</t>
  </si>
  <si>
    <t>KH07055</t>
  </si>
  <si>
    <t>金燕</t>
  </si>
  <si>
    <t>KH05015</t>
  </si>
  <si>
    <t>胡荣</t>
  </si>
  <si>
    <t>KH05546</t>
  </si>
  <si>
    <t>曹立进</t>
  </si>
  <si>
    <t>KH02474</t>
  </si>
  <si>
    <t>KH07054</t>
  </si>
  <si>
    <t>邵一纯</t>
  </si>
  <si>
    <t>KH05545</t>
  </si>
  <si>
    <t>孙昱</t>
  </si>
  <si>
    <t>KH05014</t>
  </si>
  <si>
    <t>周德祥</t>
  </si>
  <si>
    <t>KH02473</t>
  </si>
  <si>
    <t>孙信宇</t>
  </si>
  <si>
    <t>KH07053</t>
  </si>
  <si>
    <t>蔡友民</t>
  </si>
  <si>
    <t>KH05013</t>
  </si>
  <si>
    <t>张载方</t>
  </si>
  <si>
    <t>KH02472</t>
  </si>
  <si>
    <t>吕新军</t>
  </si>
  <si>
    <t>KH07052</t>
  </si>
  <si>
    <t>KH05012</t>
  </si>
  <si>
    <t>曾兴</t>
  </si>
  <si>
    <t>KH05543</t>
  </si>
  <si>
    <t>丁凤云</t>
  </si>
  <si>
    <t>KH02471</t>
  </si>
  <si>
    <t>李旭明</t>
  </si>
  <si>
    <t>KH07051</t>
  </si>
  <si>
    <t>赵保玲</t>
  </si>
  <si>
    <t>KH05011</t>
  </si>
  <si>
    <t>施永兰</t>
  </si>
  <si>
    <t>KH05542</t>
  </si>
  <si>
    <t>孙德贵</t>
  </si>
  <si>
    <t>KH02470</t>
  </si>
  <si>
    <t>崔乐群</t>
  </si>
  <si>
    <t>DW00045</t>
  </si>
  <si>
    <t>潞安职业技术培训学校</t>
  </si>
  <si>
    <t>KH03480</t>
  </si>
  <si>
    <t>芮明</t>
  </si>
  <si>
    <t>KH06523</t>
  </si>
  <si>
    <t>章伟智</t>
  </si>
  <si>
    <t>KH04008</t>
  </si>
  <si>
    <t>周红米</t>
  </si>
  <si>
    <t>KH04511</t>
  </si>
  <si>
    <t>王冬玲</t>
  </si>
  <si>
    <t>KH03479</t>
  </si>
  <si>
    <t>陈阿英</t>
  </si>
  <si>
    <t>KH02990</t>
  </si>
  <si>
    <t>徐金花</t>
  </si>
  <si>
    <t>KH06522</t>
  </si>
  <si>
    <t>曹梅芬</t>
  </si>
  <si>
    <t>KH06040</t>
  </si>
  <si>
    <t>张国华</t>
  </si>
  <si>
    <t>DW00043</t>
  </si>
  <si>
    <t>南京金诺仪表有限公司</t>
  </si>
  <si>
    <t>KH04510</t>
  </si>
  <si>
    <t>蔡秀英</t>
  </si>
  <si>
    <t>KH03478</t>
  </si>
  <si>
    <t>侯志业</t>
  </si>
  <si>
    <t>KH06521</t>
  </si>
  <si>
    <t>任幼娟</t>
  </si>
  <si>
    <t>KH06039</t>
  </si>
  <si>
    <t>曾姣</t>
  </si>
  <si>
    <t>KH04006</t>
  </si>
  <si>
    <t>刘爱国</t>
  </si>
  <si>
    <t>KH04509</t>
  </si>
  <si>
    <t>万树俊</t>
  </si>
  <si>
    <t>KH02988</t>
  </si>
  <si>
    <t>朱林</t>
  </si>
  <si>
    <t>DW00042</t>
  </si>
  <si>
    <t>淄博昌正建筑工程有限公司</t>
  </si>
  <si>
    <t>KH03477</t>
  </si>
  <si>
    <t>KH06520</t>
  </si>
  <si>
    <t>陈德捌</t>
  </si>
  <si>
    <t>KH06038</t>
  </si>
  <si>
    <t>向新</t>
  </si>
  <si>
    <t>KH04005</t>
  </si>
  <si>
    <t>李晓旭</t>
  </si>
  <si>
    <t>KH04508</t>
  </si>
  <si>
    <t>周秀玲</t>
  </si>
  <si>
    <t>DW00040</t>
  </si>
  <si>
    <t>中睿和咨询(山东)有限公司</t>
  </si>
  <si>
    <t>KH03476</t>
  </si>
  <si>
    <t>万婷</t>
  </si>
  <si>
    <t>KH07050</t>
  </si>
  <si>
    <t>汪理学</t>
  </si>
  <si>
    <t>KH05010</t>
  </si>
  <si>
    <t>KH05541</t>
  </si>
  <si>
    <t>陈桂红</t>
  </si>
  <si>
    <t>KH02469</t>
  </si>
  <si>
    <t>卜令全</t>
  </si>
  <si>
    <t>KH07049</t>
  </si>
  <si>
    <t>朱会芬</t>
  </si>
  <si>
    <t>KH05009</t>
  </si>
  <si>
    <t>吕广德</t>
  </si>
  <si>
    <t>KH02468</t>
  </si>
  <si>
    <t>任秀清</t>
  </si>
  <si>
    <t>KH05008</t>
  </si>
  <si>
    <t>宋祥银</t>
  </si>
  <si>
    <t>KH07048</t>
  </si>
  <si>
    <t>严立新</t>
  </si>
  <si>
    <t>KH05539</t>
  </si>
  <si>
    <t>李纯东</t>
  </si>
  <si>
    <t>KH02467</t>
  </si>
  <si>
    <t>蒋娟</t>
  </si>
  <si>
    <t>KH07047</t>
  </si>
  <si>
    <t>赵丽莉</t>
  </si>
  <si>
    <t>KH05007</t>
  </si>
  <si>
    <t>蔡剑</t>
  </si>
  <si>
    <t>KH05538</t>
  </si>
  <si>
    <t>邵乃建</t>
  </si>
  <si>
    <t>KH02466</t>
  </si>
  <si>
    <t>梁桂兰</t>
  </si>
  <si>
    <t>KH07046</t>
  </si>
  <si>
    <t>徐国庆</t>
  </si>
  <si>
    <t>KH05006</t>
  </si>
  <si>
    <t>钱英</t>
  </si>
  <si>
    <t>KH05537</t>
  </si>
  <si>
    <t>张雷</t>
  </si>
  <si>
    <t>KH02465</t>
  </si>
  <si>
    <t>于健</t>
  </si>
  <si>
    <t>KH07045</t>
  </si>
  <si>
    <t>陈如琴</t>
  </si>
  <si>
    <t>KH05005</t>
  </si>
  <si>
    <t>董加新</t>
  </si>
  <si>
    <t>KH06519</t>
  </si>
  <si>
    <t>邬惠娣</t>
  </si>
  <si>
    <t>KH04004</t>
  </si>
  <si>
    <t>赵存娥</t>
  </si>
  <si>
    <t>KH06037</t>
  </si>
  <si>
    <t>KH04507</t>
  </si>
  <si>
    <t>DW00039</t>
  </si>
  <si>
    <t>潍坊振玺贸易有限公司</t>
  </si>
  <si>
    <t>KH02986</t>
  </si>
  <si>
    <t>董康</t>
  </si>
  <si>
    <t>KH06518</t>
  </si>
  <si>
    <t>贾文良</t>
  </si>
  <si>
    <t>KH06036</t>
  </si>
  <si>
    <t>臧旭东</t>
  </si>
  <si>
    <t>KH04003</t>
  </si>
  <si>
    <t>郭念明</t>
  </si>
  <si>
    <t>KH04506</t>
  </si>
  <si>
    <t>贾彩红</t>
  </si>
  <si>
    <t>DW00038</t>
  </si>
  <si>
    <t>潍坊源昌置业有限公司</t>
  </si>
  <si>
    <t>KH03474</t>
  </si>
  <si>
    <t>张义林</t>
  </si>
  <si>
    <t>KH02985</t>
  </si>
  <si>
    <t>徐小梅</t>
  </si>
  <si>
    <t>KH06517</t>
  </si>
  <si>
    <t>金益飞</t>
  </si>
  <si>
    <t>KH06035</t>
  </si>
  <si>
    <t>何倚林</t>
  </si>
  <si>
    <t>KH04002</t>
  </si>
  <si>
    <t>袁莹</t>
  </si>
  <si>
    <t>KH04505</t>
  </si>
  <si>
    <t>白春平</t>
  </si>
  <si>
    <t>DW00037</t>
  </si>
  <si>
    <t>潍坊永翔健恒生油脂有限公司</t>
  </si>
  <si>
    <t>KH02984</t>
  </si>
  <si>
    <t>高扬</t>
  </si>
  <si>
    <t>KH03473</t>
  </si>
  <si>
    <t>陈玲秀</t>
  </si>
  <si>
    <t>KH06516</t>
  </si>
  <si>
    <t>沈友娣</t>
  </si>
  <si>
    <t>KH06034</t>
  </si>
  <si>
    <t>李丹</t>
  </si>
  <si>
    <t>KH04001</t>
  </si>
  <si>
    <t>张月华</t>
  </si>
  <si>
    <t>KH04504</t>
  </si>
  <si>
    <t>DW00036</t>
  </si>
  <si>
    <t>潍坊市英昊化工有限公司</t>
  </si>
  <si>
    <t>KH06515</t>
  </si>
  <si>
    <t>周幼牛</t>
  </si>
  <si>
    <t>KH02983</t>
  </si>
  <si>
    <t>董晨</t>
  </si>
  <si>
    <t>KH06033</t>
  </si>
  <si>
    <t>周志华</t>
  </si>
  <si>
    <t>KH07044</t>
  </si>
  <si>
    <t>董金和</t>
  </si>
  <si>
    <t>KH02464</t>
  </si>
  <si>
    <t>焦瑞英</t>
  </si>
  <si>
    <t>KH05004</t>
  </si>
  <si>
    <t>孙可如</t>
  </si>
  <si>
    <t>KH05535</t>
  </si>
  <si>
    <t>董慧</t>
  </si>
  <si>
    <t>KH02463</t>
  </si>
  <si>
    <t>黄美霞</t>
  </si>
  <si>
    <t>KH07043</t>
  </si>
  <si>
    <t>徐家才</t>
  </si>
  <si>
    <t>KH05003</t>
  </si>
  <si>
    <t>孙兰</t>
  </si>
  <si>
    <t>KH05534</t>
  </si>
  <si>
    <t>张建勇</t>
  </si>
  <si>
    <t>KH02462</t>
  </si>
  <si>
    <t>李琦</t>
  </si>
  <si>
    <t>KH07042</t>
  </si>
  <si>
    <t>KH05002</t>
  </si>
  <si>
    <t>李峰</t>
  </si>
  <si>
    <t>KH05533</t>
  </si>
  <si>
    <t>蒋北平</t>
  </si>
  <si>
    <t>KH02461</t>
  </si>
  <si>
    <t>张建林</t>
  </si>
  <si>
    <t>KH07041</t>
  </si>
  <si>
    <t>夏正林</t>
  </si>
  <si>
    <t>KH05000</t>
  </si>
  <si>
    <t>KH05532</t>
  </si>
  <si>
    <t>刘晴</t>
  </si>
  <si>
    <t>KH02460</t>
  </si>
  <si>
    <t>郑志华</t>
  </si>
  <si>
    <t>KH07040</t>
  </si>
  <si>
    <t>唐金明</t>
  </si>
  <si>
    <t>KH04999</t>
  </si>
  <si>
    <t>孙建</t>
  </si>
  <si>
    <t>KH05531</t>
  </si>
  <si>
    <t>胡友超</t>
  </si>
  <si>
    <t>KH07039</t>
  </si>
  <si>
    <t>高顺峰</t>
  </si>
  <si>
    <t>KH04998</t>
  </si>
  <si>
    <t>郑姝姝</t>
  </si>
  <si>
    <t>KH05530</t>
  </si>
  <si>
    <t>申美娜</t>
  </si>
  <si>
    <t>KH02458</t>
  </si>
  <si>
    <t>王正芹</t>
  </si>
  <si>
    <t>KH07038</t>
  </si>
  <si>
    <t>贾中福</t>
  </si>
  <si>
    <t>KH04503</t>
  </si>
  <si>
    <t>袁翠霞</t>
  </si>
  <si>
    <t>KH04000</t>
  </si>
  <si>
    <t>沈小红</t>
  </si>
  <si>
    <t>DW00035</t>
  </si>
  <si>
    <t>潍坊凯德鸿纺织有限公司</t>
  </si>
  <si>
    <t>KH03471</t>
  </si>
  <si>
    <t>殷作联</t>
  </si>
  <si>
    <t>KH02981</t>
  </si>
  <si>
    <t>周杰</t>
  </si>
  <si>
    <t>KH06514</t>
  </si>
  <si>
    <t>杨建耀</t>
  </si>
  <si>
    <t>KH06032</t>
  </si>
  <si>
    <t>陈桓新</t>
  </si>
  <si>
    <t>KH03999</t>
  </si>
  <si>
    <t>倪娟</t>
  </si>
  <si>
    <t>DW00034</t>
  </si>
  <si>
    <t>潍坊华腾印染织造有限公司</t>
  </si>
  <si>
    <t>KH02980</t>
  </si>
  <si>
    <t>刘志琴</t>
  </si>
  <si>
    <t>KH06513</t>
  </si>
  <si>
    <t>KH06031</t>
  </si>
  <si>
    <t>姚伟勇</t>
  </si>
  <si>
    <t>KH03998</t>
  </si>
  <si>
    <t>周伟</t>
  </si>
  <si>
    <t>KH04501</t>
  </si>
  <si>
    <t>袁开玉</t>
  </si>
  <si>
    <t>DW00033</t>
  </si>
  <si>
    <t>潍坊华成项目管理咨询有限公司</t>
  </si>
  <si>
    <t>KH06030</t>
  </si>
  <si>
    <t>徐丽红</t>
  </si>
  <si>
    <t>KH03997</t>
  </si>
  <si>
    <t>花茂妍</t>
  </si>
  <si>
    <t>KH04500</t>
  </si>
  <si>
    <t>陈凤英</t>
  </si>
  <si>
    <t>DW00032</t>
  </si>
  <si>
    <t>潍坊恒信建设集团有限公司昌邑分公司</t>
  </si>
  <si>
    <t>KH03468</t>
  </si>
  <si>
    <t>陈长庚</t>
  </si>
  <si>
    <t>KH02978</t>
  </si>
  <si>
    <t>吴春国</t>
  </si>
  <si>
    <t>KH06511</t>
  </si>
  <si>
    <t>毛阿美</t>
  </si>
  <si>
    <t>KH03996</t>
  </si>
  <si>
    <t>KH04499</t>
  </si>
  <si>
    <t>葛珍</t>
  </si>
  <si>
    <t>KH04997</t>
  </si>
  <si>
    <t>胡万奎</t>
  </si>
  <si>
    <t>KH05529</t>
  </si>
  <si>
    <t>KH07037</t>
  </si>
  <si>
    <t>卞爱明</t>
  </si>
  <si>
    <t>KH04996</t>
  </si>
  <si>
    <t>李昂</t>
  </si>
  <si>
    <t>KH05528</t>
  </si>
  <si>
    <t>刘长春</t>
  </si>
  <si>
    <t>KH02456</t>
  </si>
  <si>
    <t>孙培娥</t>
  </si>
  <si>
    <t>KH04995</t>
  </si>
  <si>
    <t>赵虹</t>
  </si>
  <si>
    <t>KH07036</t>
  </si>
  <si>
    <t>唐从洋</t>
  </si>
  <si>
    <t>KH05527</t>
  </si>
  <si>
    <t>蒋卫民</t>
  </si>
  <si>
    <t>KH02455</t>
  </si>
  <si>
    <t>郝梓桐</t>
  </si>
  <si>
    <t>KH07035</t>
  </si>
  <si>
    <t>孙竹元</t>
  </si>
  <si>
    <t>KH04994</t>
  </si>
  <si>
    <t>吴国祥</t>
  </si>
  <si>
    <t>KH05526</t>
  </si>
  <si>
    <t>顾晓丰</t>
  </si>
  <si>
    <t>KH02454</t>
  </si>
  <si>
    <t>朱凤华</t>
  </si>
  <si>
    <t>KH07034</t>
  </si>
  <si>
    <t>曾正琪</t>
  </si>
  <si>
    <t>KH04993</t>
  </si>
  <si>
    <t>郭开勤</t>
  </si>
  <si>
    <t>KH05525</t>
  </si>
  <si>
    <t>耿金义</t>
  </si>
  <si>
    <t>KH02453</t>
  </si>
  <si>
    <t>王盛昌</t>
  </si>
  <si>
    <t>KH04992</t>
  </si>
  <si>
    <t>张步斌</t>
  </si>
  <si>
    <t>KH05524</t>
  </si>
  <si>
    <t>吴红林</t>
  </si>
  <si>
    <t>KH02452</t>
  </si>
  <si>
    <t>姜艳平</t>
  </si>
  <si>
    <t>KH07032</t>
  </si>
  <si>
    <t>刘宇芹</t>
  </si>
  <si>
    <t>KH04991</t>
  </si>
  <si>
    <t>刘昕</t>
  </si>
  <si>
    <t>KH05523</t>
  </si>
  <si>
    <t>裴立梅</t>
  </si>
  <si>
    <t>DW00031</t>
  </si>
  <si>
    <t>KH06510</t>
  </si>
  <si>
    <t>雷译</t>
  </si>
  <si>
    <t>KH04498</t>
  </si>
  <si>
    <t>郁素娟</t>
  </si>
  <si>
    <t>DW00030</t>
  </si>
  <si>
    <t>山东明联新材料有限公司</t>
  </si>
  <si>
    <t>KH02976</t>
  </si>
  <si>
    <t>管荣浩</t>
  </si>
  <si>
    <t>KH06509</t>
  </si>
  <si>
    <t>KH06027</t>
  </si>
  <si>
    <t>胡烟台</t>
  </si>
  <si>
    <t>KH03994</t>
  </si>
  <si>
    <t>顾道生</t>
  </si>
  <si>
    <t>KH04497</t>
  </si>
  <si>
    <t>袁庆梅</t>
  </si>
  <si>
    <t>DW00029</t>
  </si>
  <si>
    <t>山东鲁宏塑料机械有限公司</t>
  </si>
  <si>
    <t>KH03465</t>
  </si>
  <si>
    <t>殷瑞玲</t>
  </si>
  <si>
    <t>KH06508</t>
  </si>
  <si>
    <t>陈巧根</t>
  </si>
  <si>
    <t>KH06026</t>
  </si>
  <si>
    <t>韦杏红</t>
  </si>
  <si>
    <t>KH03993</t>
  </si>
  <si>
    <t>胡军</t>
  </si>
  <si>
    <t>KH04496</t>
  </si>
  <si>
    <t>KH03464</t>
  </si>
  <si>
    <t>陈文斌</t>
  </si>
  <si>
    <t>DW00028</t>
  </si>
  <si>
    <t>山东蓝天消毒科技有限公司</t>
  </si>
  <si>
    <t>KH02974</t>
  </si>
  <si>
    <t>陈艳</t>
  </si>
  <si>
    <t>KH06025</t>
  </si>
  <si>
    <t>孙静</t>
  </si>
  <si>
    <t>KH06507</t>
  </si>
  <si>
    <t>徐武华</t>
  </si>
  <si>
    <t>KH03992</t>
  </si>
  <si>
    <t>周卫红</t>
  </si>
  <si>
    <t>KH04495</t>
  </si>
  <si>
    <t>潘盐滨</t>
  </si>
  <si>
    <t>DW00027</t>
  </si>
  <si>
    <t>KH03463</t>
  </si>
  <si>
    <t>夏琴琴</t>
  </si>
  <si>
    <t>KH07031</t>
  </si>
  <si>
    <t>鲁金连</t>
  </si>
  <si>
    <t>KH04990</t>
  </si>
  <si>
    <t>杨继东</t>
  </si>
  <si>
    <t>KH05522</t>
  </si>
  <si>
    <t>贺翠兰</t>
  </si>
  <si>
    <t>KH02450</t>
  </si>
  <si>
    <t>明建伟</t>
  </si>
  <si>
    <t>KH07030</t>
  </si>
  <si>
    <t>王寿勇</t>
  </si>
  <si>
    <t>KH04989</t>
  </si>
  <si>
    <t>周月华</t>
  </si>
  <si>
    <t>KH05521</t>
  </si>
  <si>
    <t>潘立成</t>
  </si>
  <si>
    <t>KH02449</t>
  </si>
  <si>
    <t>鲁正芳</t>
  </si>
  <si>
    <t>KH07029</t>
  </si>
  <si>
    <t>KH04988</t>
  </si>
  <si>
    <t>马呈云</t>
  </si>
  <si>
    <t>KH05520</t>
  </si>
  <si>
    <t>邹小玲</t>
  </si>
  <si>
    <t>KH02448</t>
  </si>
  <si>
    <t>刘志慧</t>
  </si>
  <si>
    <t>KH07028</t>
  </si>
  <si>
    <t>KH04987</t>
  </si>
  <si>
    <t>卞红梅</t>
  </si>
  <si>
    <t>KH05519</t>
  </si>
  <si>
    <t>陈中楼</t>
  </si>
  <si>
    <t>KH02447</t>
  </si>
  <si>
    <t>王岩锐</t>
  </si>
  <si>
    <t>KH07027</t>
  </si>
  <si>
    <t>余风明</t>
  </si>
  <si>
    <t>KH04986</t>
  </si>
  <si>
    <t>徐红</t>
  </si>
  <si>
    <t>KH05518</t>
  </si>
  <si>
    <t>李静珍</t>
  </si>
  <si>
    <t>KH02446</t>
  </si>
  <si>
    <t>徐秀军</t>
  </si>
  <si>
    <t>KH07026</t>
  </si>
  <si>
    <t>唐飞</t>
  </si>
  <si>
    <t>KH04985</t>
  </si>
  <si>
    <t>KH05517</t>
  </si>
  <si>
    <t>龚晓旭</t>
  </si>
  <si>
    <t>KH02445</t>
  </si>
  <si>
    <t>褚晓宁</t>
  </si>
  <si>
    <t>KH07025</t>
  </si>
  <si>
    <t>肖春明</t>
  </si>
  <si>
    <t>KH02973</t>
  </si>
  <si>
    <t>丁忠慧</t>
  </si>
  <si>
    <t>KH06506</t>
  </si>
  <si>
    <t>陈静</t>
  </si>
  <si>
    <t>KH03991</t>
  </si>
  <si>
    <t>KH06024</t>
  </si>
  <si>
    <t>俞最冠</t>
  </si>
  <si>
    <t>KH04494</t>
  </si>
  <si>
    <t>黄春</t>
  </si>
  <si>
    <t>DW00026</t>
  </si>
  <si>
    <t>山东晶宇商贸有限公司</t>
  </si>
  <si>
    <t>KH02972</t>
  </si>
  <si>
    <t>杜新淮</t>
  </si>
  <si>
    <t>KH06023</t>
  </si>
  <si>
    <t>高嵘</t>
  </si>
  <si>
    <t>KH03990</t>
  </si>
  <si>
    <t>李巧艳</t>
  </si>
  <si>
    <t>DW00025</t>
  </si>
  <si>
    <t>山东华雅印染有限公司</t>
  </si>
  <si>
    <t>KH02971</t>
  </si>
  <si>
    <t>熊玉翠</t>
  </si>
  <si>
    <t>KH06022</t>
  </si>
  <si>
    <t>陈玉娟</t>
  </si>
  <si>
    <t>KH04492</t>
  </si>
  <si>
    <t>简爱利</t>
  </si>
  <si>
    <t>KH03460</t>
  </si>
  <si>
    <t>孙洪娟</t>
  </si>
  <si>
    <t>KH02970</t>
  </si>
  <si>
    <t>沈进</t>
  </si>
  <si>
    <t>KH06021</t>
  </si>
  <si>
    <t>李姗牧</t>
  </si>
  <si>
    <t>KH04491</t>
  </si>
  <si>
    <t>周小炬</t>
  </si>
  <si>
    <t>KH03988</t>
  </si>
  <si>
    <t>钱莉平</t>
  </si>
  <si>
    <t>DW00023</t>
  </si>
  <si>
    <t>山东昌邑四方医药化工有限公司</t>
  </si>
  <si>
    <t>KH03459</t>
  </si>
  <si>
    <t>顾桂龙</t>
  </si>
  <si>
    <t>KH06020</t>
  </si>
  <si>
    <t>郭道慧</t>
  </si>
  <si>
    <t>KH02969</t>
  </si>
  <si>
    <t>朱彪</t>
  </si>
  <si>
    <t>KH04490</t>
  </si>
  <si>
    <t>陆从凯</t>
  </si>
  <si>
    <t>KH04984</t>
  </si>
  <si>
    <t>王秀邦</t>
  </si>
  <si>
    <t>KH05516</t>
  </si>
  <si>
    <t>邵启君</t>
  </si>
  <si>
    <t>KH02444</t>
  </si>
  <si>
    <t>朱同德</t>
  </si>
  <si>
    <t>KH07024</t>
  </si>
  <si>
    <t>杨文梅</t>
  </si>
  <si>
    <t>KH04983</t>
  </si>
  <si>
    <t>张忠彦</t>
  </si>
  <si>
    <t>KH05515</t>
  </si>
  <si>
    <t>姜瑾</t>
  </si>
  <si>
    <t>KH02443</t>
  </si>
  <si>
    <t>徐延海</t>
  </si>
  <si>
    <t>KH07023</t>
  </si>
  <si>
    <t>李鹏飞</t>
  </si>
  <si>
    <t>KH04982</t>
  </si>
  <si>
    <t>潘玉芝</t>
  </si>
  <si>
    <t>KH05514</t>
  </si>
  <si>
    <t>路立艳</t>
  </si>
  <si>
    <t>KH02442</t>
  </si>
  <si>
    <t>别玉德</t>
  </si>
  <si>
    <t>KH07022</t>
  </si>
  <si>
    <t>王学敏</t>
  </si>
  <si>
    <t>KH04981</t>
  </si>
  <si>
    <t>刘振宁</t>
  </si>
  <si>
    <t>KH05513</t>
  </si>
  <si>
    <t>王文英</t>
  </si>
  <si>
    <t>KH02441</t>
  </si>
  <si>
    <t>王朕成</t>
  </si>
  <si>
    <t>KH07021</t>
  </si>
  <si>
    <t>李腾</t>
  </si>
  <si>
    <t>KH04980</t>
  </si>
  <si>
    <t>王维克</t>
  </si>
  <si>
    <t>KH05512</t>
  </si>
  <si>
    <t>周华琴</t>
  </si>
  <si>
    <t>KH02440</t>
  </si>
  <si>
    <t>陈清华</t>
  </si>
  <si>
    <t>KH07020</t>
  </si>
  <si>
    <t>张跃红</t>
  </si>
  <si>
    <t>KH04979</t>
  </si>
  <si>
    <t>邓开国</t>
  </si>
  <si>
    <t>KH05511</t>
  </si>
  <si>
    <t>张利霞</t>
  </si>
  <si>
    <t>KH02439</t>
  </si>
  <si>
    <t>宫国际</t>
  </si>
  <si>
    <t>KH03987</t>
  </si>
  <si>
    <t>赵泉生</t>
  </si>
  <si>
    <t>KH02968</t>
  </si>
  <si>
    <t>KH06019</t>
  </si>
  <si>
    <t>李洁莹</t>
  </si>
  <si>
    <t>KH03986</t>
  </si>
  <si>
    <t>李剑</t>
  </si>
  <si>
    <t>KH04489</t>
  </si>
  <si>
    <t>马永生</t>
  </si>
  <si>
    <t>DW00021</t>
  </si>
  <si>
    <t>昌邑市裕华油脂有限公司</t>
  </si>
  <si>
    <t>KH02967</t>
  </si>
  <si>
    <t>KH03985</t>
  </si>
  <si>
    <t>任友福</t>
  </si>
  <si>
    <t>KH06018</t>
  </si>
  <si>
    <t>丁路遥</t>
  </si>
  <si>
    <t>KH04488</t>
  </si>
  <si>
    <t>张文</t>
  </si>
  <si>
    <t>DW00020</t>
  </si>
  <si>
    <t>昌邑市昱海水产养殖有限责任公司</t>
  </si>
  <si>
    <t>KH03456</t>
  </si>
  <si>
    <t>刘汉勤</t>
  </si>
  <si>
    <t>KH06017</t>
  </si>
  <si>
    <t>吴云珍</t>
  </si>
  <si>
    <t>KH03455</t>
  </si>
  <si>
    <t>冯晓红</t>
  </si>
  <si>
    <t>KH02965</t>
  </si>
  <si>
    <t>王婷玉</t>
  </si>
  <si>
    <t>KH06016</t>
  </si>
  <si>
    <t>颜倩筠</t>
  </si>
  <si>
    <t>KH03983</t>
  </si>
  <si>
    <t>徐延霞</t>
  </si>
  <si>
    <t>KH04486</t>
  </si>
  <si>
    <t>朱小红</t>
  </si>
  <si>
    <t>DW00018</t>
  </si>
  <si>
    <t>昌邑市围子街道中顺建筑施工经营部（个体工商户）</t>
  </si>
  <si>
    <t>KH03454</t>
  </si>
  <si>
    <t>秦蓉</t>
  </si>
  <si>
    <t>KH02964</t>
  </si>
  <si>
    <t>成小兰</t>
  </si>
  <si>
    <t>KH07019</t>
  </si>
  <si>
    <t>王彦祥</t>
  </si>
  <si>
    <t>KH04978</t>
  </si>
  <si>
    <t>羊腊梅</t>
  </si>
  <si>
    <t>KH05510</t>
  </si>
  <si>
    <t>朱红波</t>
  </si>
  <si>
    <t>KH02438</t>
  </si>
  <si>
    <t>刘春兰</t>
  </si>
  <si>
    <t>KH07018</t>
  </si>
  <si>
    <t>柳鲁临</t>
  </si>
  <si>
    <t>KH04977</t>
  </si>
  <si>
    <t>魏晓平</t>
  </si>
  <si>
    <t>KH05509</t>
  </si>
  <si>
    <t>潘兰兰</t>
  </si>
  <si>
    <t>KH02437</t>
  </si>
  <si>
    <t>苏军</t>
  </si>
  <si>
    <t>KH07017</t>
  </si>
  <si>
    <t>田志远</t>
  </si>
  <si>
    <t>KH04976</t>
  </si>
  <si>
    <t>李记林</t>
  </si>
  <si>
    <t>KH05508</t>
  </si>
  <si>
    <t>许爱萍</t>
  </si>
  <si>
    <t>KH02436</t>
  </si>
  <si>
    <t>李毛毛</t>
  </si>
  <si>
    <t>KH07016</t>
  </si>
  <si>
    <t>李连珍</t>
  </si>
  <si>
    <t>KH04975</t>
  </si>
  <si>
    <t>魏有才</t>
  </si>
  <si>
    <t>KH05507</t>
  </si>
  <si>
    <t>茆雪花</t>
  </si>
  <si>
    <t>KH02435</t>
  </si>
  <si>
    <t>王雪芹</t>
  </si>
  <si>
    <t>KH07015</t>
  </si>
  <si>
    <t>王满意</t>
  </si>
  <si>
    <t>KH04974</t>
  </si>
  <si>
    <t>孙彦坤</t>
  </si>
  <si>
    <t>KH05506</t>
  </si>
  <si>
    <t>刘广雨</t>
  </si>
  <si>
    <t>KH02434</t>
  </si>
  <si>
    <t>KH07014</t>
  </si>
  <si>
    <t>金赶伏</t>
  </si>
  <si>
    <t>KH04973</t>
  </si>
  <si>
    <t>陈月正</t>
  </si>
  <si>
    <t>KH05505</t>
  </si>
  <si>
    <t>韦秀梅</t>
  </si>
  <si>
    <t>KH05504</t>
  </si>
  <si>
    <t>陈龙英</t>
  </si>
  <si>
    <t>KH05503</t>
  </si>
  <si>
    <t>孙广友</t>
  </si>
  <si>
    <t>KH05502</t>
  </si>
  <si>
    <t>徐大美</t>
  </si>
  <si>
    <t>KH05501</t>
  </si>
  <si>
    <t>左其兰</t>
  </si>
  <si>
    <t>KH06015</t>
  </si>
  <si>
    <t>史宪生</t>
  </si>
  <si>
    <t>KH03982</t>
  </si>
  <si>
    <t>钱宝华</t>
  </si>
  <si>
    <t>KH04485</t>
  </si>
  <si>
    <t>DW00016</t>
  </si>
  <si>
    <t>昌邑市美春助剂厂</t>
  </si>
  <si>
    <t>KH03453</t>
  </si>
  <si>
    <t>秦静</t>
  </si>
  <si>
    <t>KH02963</t>
  </si>
  <si>
    <t>蔡慧</t>
  </si>
  <si>
    <t>KH06014</t>
  </si>
  <si>
    <t>莫海</t>
  </si>
  <si>
    <t>KH03981</t>
  </si>
  <si>
    <t>KH03452</t>
  </si>
  <si>
    <t>陶东娟</t>
  </si>
  <si>
    <t>KH02962</t>
  </si>
  <si>
    <t>马崇正</t>
  </si>
  <si>
    <t>KH03980</t>
  </si>
  <si>
    <t>邱文美</t>
  </si>
  <si>
    <t>KH06013</t>
  </si>
  <si>
    <t>葛欢欢</t>
  </si>
  <si>
    <t>KH04483</t>
  </si>
  <si>
    <t>彭瑞莲</t>
  </si>
  <si>
    <t>DW00014</t>
  </si>
  <si>
    <t>昌邑市奎聚街道杨家洼村经济合作社</t>
  </si>
  <si>
    <t>KH03451</t>
  </si>
  <si>
    <t>陈学森</t>
  </si>
  <si>
    <t>KH02961</t>
  </si>
  <si>
    <t>朱美芳</t>
  </si>
  <si>
    <t>KH06012</t>
  </si>
  <si>
    <t>钱月坤</t>
  </si>
  <si>
    <t>KH03979</t>
  </si>
  <si>
    <t>KH04482</t>
  </si>
  <si>
    <t>姜红祥</t>
  </si>
  <si>
    <t>DW00013</t>
  </si>
  <si>
    <t>昌邑市奎聚街道西关社区股份经济合作社</t>
  </si>
  <si>
    <t>KH03450</t>
  </si>
  <si>
    <t>秦亚鸾</t>
  </si>
  <si>
    <t>KH02960</t>
  </si>
  <si>
    <t>潘雪芹</t>
  </si>
  <si>
    <t>KH05499</t>
  </si>
  <si>
    <t>唐勇</t>
  </si>
  <si>
    <t>KH05498</t>
  </si>
  <si>
    <t>陈长风</t>
  </si>
  <si>
    <t>KH05497</t>
  </si>
  <si>
    <t>韩素艳</t>
  </si>
  <si>
    <t>KH05496</t>
  </si>
  <si>
    <t>潘文兰</t>
  </si>
  <si>
    <t>KH05495</t>
  </si>
  <si>
    <t>张萍</t>
  </si>
  <si>
    <t>KH02433</t>
  </si>
  <si>
    <t>汪成</t>
  </si>
  <si>
    <t>KH02432</t>
  </si>
  <si>
    <t>傅学秀</t>
  </si>
  <si>
    <t>KH02431</t>
  </si>
  <si>
    <t>隋文花</t>
  </si>
  <si>
    <t>KH02430</t>
  </si>
  <si>
    <t>刘洪伟</t>
  </si>
  <si>
    <t>KH02429</t>
  </si>
  <si>
    <t>庄润忠</t>
  </si>
  <si>
    <t>KH02428</t>
  </si>
  <si>
    <t>孙文竹</t>
  </si>
  <si>
    <t>KH02427</t>
  </si>
  <si>
    <t>乔连才</t>
  </si>
  <si>
    <t>KH02425</t>
  </si>
  <si>
    <t>刘秋芳</t>
  </si>
  <si>
    <t>KH02424</t>
  </si>
  <si>
    <t>史力源</t>
  </si>
  <si>
    <t>KH02423</t>
  </si>
  <si>
    <t>马秉辉</t>
  </si>
  <si>
    <t>KH02422</t>
  </si>
  <si>
    <t>孙金秀</t>
  </si>
  <si>
    <t>KH02421</t>
  </si>
  <si>
    <t>杨忠选</t>
  </si>
  <si>
    <t>KH02420</t>
  </si>
  <si>
    <t>张贤彬</t>
  </si>
  <si>
    <t>KH02419</t>
  </si>
  <si>
    <t>郝爱民</t>
  </si>
  <si>
    <t>KH02418</t>
  </si>
  <si>
    <t>陈晓燕</t>
  </si>
  <si>
    <t>KH02417</t>
  </si>
  <si>
    <t>刘显萍</t>
  </si>
  <si>
    <t>KH02416</t>
  </si>
  <si>
    <t>陈有红</t>
  </si>
  <si>
    <t>KH04481</t>
  </si>
  <si>
    <t>周玉保</t>
  </si>
  <si>
    <t>KH03449</t>
  </si>
  <si>
    <t>DW00012</t>
  </si>
  <si>
    <t>昌邑市奎聚街道五里社区经济合作社</t>
  </si>
  <si>
    <t>KH02959</t>
  </si>
  <si>
    <t>储德权</t>
  </si>
  <si>
    <t>KH06010</t>
  </si>
  <si>
    <t>吴学贵</t>
  </si>
  <si>
    <t>KH03977</t>
  </si>
  <si>
    <t>徐子玲</t>
  </si>
  <si>
    <t>KH04480</t>
  </si>
  <si>
    <t>李士林</t>
  </si>
  <si>
    <t>DW00011</t>
  </si>
  <si>
    <t>昌邑市奎聚街道陶埠村经济合作社</t>
  </si>
  <si>
    <t>KH03448</t>
  </si>
  <si>
    <t>KH02958</t>
  </si>
  <si>
    <t>张冠华</t>
  </si>
  <si>
    <t>KH06009</t>
  </si>
  <si>
    <t>陈春先</t>
  </si>
  <si>
    <t>KH03976</t>
  </si>
  <si>
    <t>王启军</t>
  </si>
  <si>
    <t>DW00010</t>
  </si>
  <si>
    <t>昌邑市奎聚街道董家城后社区经济合作社</t>
  </si>
  <si>
    <t>KH03447</t>
  </si>
  <si>
    <t>徐书曼</t>
  </si>
  <si>
    <t>KH02957</t>
  </si>
  <si>
    <t>朱谦英</t>
  </si>
  <si>
    <t>KH06008</t>
  </si>
  <si>
    <t>朱兰梅</t>
  </si>
  <si>
    <t>KH04478</t>
  </si>
  <si>
    <t>唐小娟</t>
  </si>
  <si>
    <t>KH03975</t>
  </si>
  <si>
    <t>张宗博</t>
  </si>
  <si>
    <t>DW00009</t>
  </si>
  <si>
    <t>昌邑市奎聚街道单家村经济合作社</t>
  </si>
  <si>
    <t>KH02415</t>
  </si>
  <si>
    <t>马恩时</t>
  </si>
  <si>
    <t>KH02414</t>
  </si>
  <si>
    <t>施守芳</t>
  </si>
  <si>
    <t>KH02413</t>
  </si>
  <si>
    <t>戴啟娥</t>
  </si>
  <si>
    <t>KH02412</t>
  </si>
  <si>
    <t>汪婷婷</t>
  </si>
  <si>
    <t>KH02411</t>
  </si>
  <si>
    <t>查德成</t>
  </si>
  <si>
    <t>KH02409</t>
  </si>
  <si>
    <t>KH02408</t>
  </si>
  <si>
    <t>张艳</t>
  </si>
  <si>
    <t>KH02407</t>
  </si>
  <si>
    <t>黄四云</t>
  </si>
  <si>
    <t>KH02406</t>
  </si>
  <si>
    <t>李红</t>
  </si>
  <si>
    <t>KH02405</t>
  </si>
  <si>
    <t>丁经燕</t>
  </si>
  <si>
    <t>KH02404</t>
  </si>
  <si>
    <t>郝萍</t>
  </si>
  <si>
    <t>KH02403</t>
  </si>
  <si>
    <t>毛庆国</t>
  </si>
  <si>
    <t>KH02401</t>
  </si>
  <si>
    <t>郦明月</t>
  </si>
  <si>
    <t>KH02400</t>
  </si>
  <si>
    <t>邢荣</t>
  </si>
  <si>
    <t>KH02399</t>
  </si>
  <si>
    <t>余耀保</t>
  </si>
  <si>
    <t>KH02398</t>
  </si>
  <si>
    <t>丁珊</t>
  </si>
  <si>
    <t>KH02397</t>
  </si>
  <si>
    <t>余德红</t>
  </si>
  <si>
    <t>KH02396</t>
  </si>
  <si>
    <t>陈绍志</t>
  </si>
  <si>
    <t>KH02395</t>
  </si>
  <si>
    <t>刘章凤</t>
  </si>
  <si>
    <t>KH02394</t>
  </si>
  <si>
    <t>尹秀琴</t>
  </si>
  <si>
    <t>KH02393</t>
  </si>
  <si>
    <t>熊奇芳</t>
  </si>
  <si>
    <t>KH02392</t>
  </si>
  <si>
    <t>徐汉宁</t>
  </si>
  <si>
    <t>KH02390</t>
  </si>
  <si>
    <t>张康</t>
  </si>
  <si>
    <t>KH02391</t>
  </si>
  <si>
    <t>梅欢</t>
  </si>
  <si>
    <t>KH02389</t>
  </si>
  <si>
    <t>冯培南</t>
  </si>
  <si>
    <t>KH03446</t>
  </si>
  <si>
    <t>KH06007</t>
  </si>
  <si>
    <t>耿成龙</t>
  </si>
  <si>
    <t>KH03974</t>
  </si>
  <si>
    <t>杜满松</t>
  </si>
  <si>
    <t>KH04477</t>
  </si>
  <si>
    <t>徐美芬</t>
  </si>
  <si>
    <t>DW00007</t>
  </si>
  <si>
    <t>昌邑市恒昌新型材料有限公司</t>
  </si>
  <si>
    <t>KH03445</t>
  </si>
  <si>
    <t>KH06006</t>
  </si>
  <si>
    <t>范建平</t>
  </si>
  <si>
    <t>KH03973</t>
  </si>
  <si>
    <t>赵建海</t>
  </si>
  <si>
    <t>DW00006</t>
  </si>
  <si>
    <t>昌邑市昊峰市政工程有限公司</t>
  </si>
  <si>
    <t>KH02954</t>
  </si>
  <si>
    <t>王海玲</t>
  </si>
  <si>
    <t>KH06005</t>
  </si>
  <si>
    <t>钱云</t>
  </si>
  <si>
    <t>KH03972</t>
  </si>
  <si>
    <t>杨洪像</t>
  </si>
  <si>
    <t>KH04475</t>
  </si>
  <si>
    <t>杨学军</t>
  </si>
  <si>
    <t>DW00005</t>
  </si>
  <si>
    <t>昌邑市国宇巾被织造有限公司</t>
  </si>
  <si>
    <t>KH02953</t>
  </si>
  <si>
    <t>李丽明</t>
  </si>
  <si>
    <t>KH06004</t>
  </si>
  <si>
    <t>李颜志</t>
  </si>
  <si>
    <t>KH03971</t>
  </si>
  <si>
    <t>严春官</t>
  </si>
  <si>
    <t>KH04474</t>
  </si>
  <si>
    <t>张庆山</t>
  </si>
  <si>
    <t>DW00004</t>
  </si>
  <si>
    <t>昌邑市丰圆建筑配套工程有限公司</t>
  </si>
  <si>
    <t>KH03442</t>
  </si>
  <si>
    <t>戴露露</t>
  </si>
  <si>
    <t>KH02952</t>
  </si>
  <si>
    <t>孙萍</t>
  </si>
  <si>
    <t>KH03970</t>
  </si>
  <si>
    <t>蒋保珍</t>
  </si>
  <si>
    <t>KH02388</t>
  </si>
  <si>
    <t>毛爱琴</t>
  </si>
  <si>
    <t>KH02387</t>
  </si>
  <si>
    <t>秦文霞</t>
  </si>
  <si>
    <t>KH02386</t>
  </si>
  <si>
    <t>宗旭峰</t>
  </si>
  <si>
    <t>KH02384</t>
  </si>
  <si>
    <t>戴红玲</t>
  </si>
  <si>
    <t>KH02382</t>
  </si>
  <si>
    <t>林春海</t>
  </si>
  <si>
    <t>KH02380</t>
  </si>
  <si>
    <t>刘英</t>
  </si>
  <si>
    <t>KH02378</t>
  </si>
  <si>
    <t>艾明继</t>
  </si>
  <si>
    <t>KH02381</t>
  </si>
  <si>
    <t>黄明祥</t>
  </si>
  <si>
    <t>KH02377</t>
  </si>
  <si>
    <t>陈光道</t>
  </si>
  <si>
    <t>KH02376</t>
  </si>
  <si>
    <t>郭爱平</t>
  </si>
  <si>
    <t>KH02375</t>
  </si>
  <si>
    <t>宗纪凤</t>
  </si>
  <si>
    <t>KH02374</t>
  </si>
  <si>
    <t>吴伊非</t>
  </si>
  <si>
    <t>KH02373</t>
  </si>
  <si>
    <t>KH02372</t>
  </si>
  <si>
    <t>陈倩</t>
  </si>
  <si>
    <t>KH02370</t>
  </si>
  <si>
    <t>周姗</t>
  </si>
  <si>
    <t>KH02371</t>
  </si>
  <si>
    <t>张燕</t>
  </si>
  <si>
    <t>KH02368</t>
  </si>
  <si>
    <t>陈世红</t>
  </si>
  <si>
    <t>KH02369</t>
  </si>
  <si>
    <t>余德玲</t>
  </si>
  <si>
    <t>KH02367</t>
  </si>
  <si>
    <t>叶金香</t>
  </si>
  <si>
    <t>KH02366</t>
  </si>
  <si>
    <t>马天阳</t>
  </si>
  <si>
    <t>KH02365</t>
  </si>
  <si>
    <t>黄艳</t>
  </si>
  <si>
    <t>KH02364</t>
  </si>
  <si>
    <t>黄一鸣</t>
  </si>
  <si>
    <t>KH02363</t>
  </si>
  <si>
    <t>傅岳锋</t>
  </si>
  <si>
    <t>KH02362</t>
  </si>
  <si>
    <t>慎平</t>
  </si>
  <si>
    <t>DW00003</t>
  </si>
  <si>
    <t>昌邑市奥盛盐化有限公司</t>
  </si>
  <si>
    <t>DW00002</t>
  </si>
  <si>
    <t>昌邑凯特新材料有限公司</t>
  </si>
  <si>
    <t>KH03441</t>
  </si>
  <si>
    <t>薛鹏程</t>
  </si>
  <si>
    <t>KH03969</t>
  </si>
  <si>
    <t>严海芳</t>
  </si>
  <si>
    <t>KH04473</t>
  </si>
  <si>
    <t>倪祝平</t>
  </si>
  <si>
    <t>DW00001</t>
  </si>
  <si>
    <t>昌邑福地物业管理有限公司</t>
  </si>
  <si>
    <t>KH02950</t>
  </si>
  <si>
    <t>蔡玲玲</t>
  </si>
  <si>
    <t>KH03440</t>
  </si>
  <si>
    <t>秦一峰</t>
  </si>
  <si>
    <t>KH02948</t>
  </si>
  <si>
    <t>季长洲</t>
  </si>
  <si>
    <t>KH02946</t>
  </si>
  <si>
    <t>徐闽峰</t>
  </si>
  <si>
    <t>KH02944</t>
  </si>
  <si>
    <t>翟培林</t>
  </si>
  <si>
    <t>KH02943</t>
  </si>
  <si>
    <t>俞正武</t>
  </si>
  <si>
    <t>KH02942</t>
  </si>
  <si>
    <t>何季浩阳</t>
  </si>
  <si>
    <t>KH02941</t>
  </si>
  <si>
    <t>顾善淇</t>
  </si>
  <si>
    <t>KH02938</t>
  </si>
  <si>
    <t>陈亚美</t>
  </si>
  <si>
    <t>KH01683</t>
  </si>
  <si>
    <t>KH01681</t>
  </si>
  <si>
    <t>KH01672</t>
  </si>
  <si>
    <t>谢桂芳</t>
  </si>
  <si>
    <t>KH01667</t>
  </si>
  <si>
    <t>徐金新</t>
  </si>
  <si>
    <t>KH01666</t>
  </si>
  <si>
    <t>温荷花</t>
  </si>
  <si>
    <t>KH01665</t>
  </si>
  <si>
    <t>赵美玉</t>
  </si>
  <si>
    <t>KH01657</t>
  </si>
  <si>
    <t>岳素梅</t>
  </si>
  <si>
    <t>KH01662</t>
  </si>
  <si>
    <t>魏长胜</t>
  </si>
  <si>
    <t>KH01656</t>
  </si>
  <si>
    <t>张江波</t>
  </si>
  <si>
    <t>KH01654</t>
  </si>
  <si>
    <t>王丽萍</t>
  </si>
  <si>
    <t>KH02361</t>
  </si>
  <si>
    <t>程艳屏</t>
  </si>
  <si>
    <t>KH02360</t>
  </si>
  <si>
    <t>方红娟</t>
  </si>
  <si>
    <t>KH02359</t>
  </si>
  <si>
    <t>潘忠</t>
  </si>
  <si>
    <t>KH02358</t>
  </si>
  <si>
    <t>崔莉</t>
  </si>
  <si>
    <t>KH02357</t>
  </si>
  <si>
    <t>卢序旋</t>
  </si>
  <si>
    <t>KH02356</t>
  </si>
  <si>
    <t>KH02355</t>
  </si>
  <si>
    <t>彭宁芳</t>
  </si>
  <si>
    <t>KH02354</t>
  </si>
  <si>
    <t>倪秀芳</t>
  </si>
  <si>
    <t>KH02353</t>
  </si>
  <si>
    <t>郑文娟</t>
  </si>
  <si>
    <t>KH02352</t>
  </si>
  <si>
    <t>邓小义</t>
  </si>
  <si>
    <t>KH02351</t>
  </si>
  <si>
    <t>李海波</t>
  </si>
  <si>
    <t>KH02350</t>
  </si>
  <si>
    <t>朱义玲</t>
  </si>
  <si>
    <t>KH02349</t>
  </si>
  <si>
    <t>刘娟</t>
  </si>
  <si>
    <t>KH02347</t>
  </si>
  <si>
    <t>胡家绘</t>
  </si>
  <si>
    <t>KH02346</t>
  </si>
  <si>
    <t>戴萍</t>
  </si>
  <si>
    <t>KH02345</t>
  </si>
  <si>
    <t>杨华</t>
  </si>
  <si>
    <t>KH02343</t>
  </si>
  <si>
    <t>汪红秀</t>
  </si>
  <si>
    <t>KH02342</t>
  </si>
  <si>
    <t>李月娟</t>
  </si>
  <si>
    <t>KH02341</t>
  </si>
  <si>
    <t>肖莉</t>
  </si>
  <si>
    <t>KH02340</t>
  </si>
  <si>
    <t>刘荣宗</t>
  </si>
  <si>
    <t>KH02339</t>
  </si>
  <si>
    <t>屠静毅</t>
  </si>
  <si>
    <t>KH02338</t>
  </si>
  <si>
    <t>刘芳</t>
  </si>
  <si>
    <t>KH01652</t>
  </si>
  <si>
    <t>张坤明</t>
  </si>
  <si>
    <t>KH01653</t>
  </si>
  <si>
    <t>宋启俊</t>
  </si>
  <si>
    <t>KH01648</t>
  </si>
  <si>
    <t>KH01645</t>
  </si>
  <si>
    <t>张长斌</t>
  </si>
  <si>
    <t>KH01640</t>
  </si>
  <si>
    <t>钟光会</t>
  </si>
  <si>
    <t>KH01638</t>
  </si>
  <si>
    <t>赵玉礼</t>
  </si>
  <si>
    <t>KH01642</t>
  </si>
  <si>
    <t>孙伟奇</t>
  </si>
  <si>
    <t>KH01636</t>
  </si>
  <si>
    <t>徐乃津</t>
  </si>
  <si>
    <t>KH01635</t>
  </si>
  <si>
    <t>张述伟</t>
  </si>
  <si>
    <t>KH01634</t>
  </si>
  <si>
    <t>张潇</t>
  </si>
  <si>
    <t>KH01633</t>
  </si>
  <si>
    <t>张磊</t>
  </si>
  <si>
    <t>KH01631</t>
  </si>
  <si>
    <t>朱振华</t>
  </si>
  <si>
    <t>KH01632</t>
  </si>
  <si>
    <t>周之强</t>
  </si>
  <si>
    <t>KH01630</t>
  </si>
  <si>
    <t>张伟民</t>
  </si>
  <si>
    <t>KH01629</t>
  </si>
  <si>
    <t>张桂文</t>
  </si>
  <si>
    <t>KH01626</t>
  </si>
  <si>
    <t>魏海三</t>
  </si>
  <si>
    <t>KH01627</t>
  </si>
  <si>
    <t>任建华</t>
  </si>
  <si>
    <t>KH01625</t>
  </si>
  <si>
    <t>徐鹤</t>
  </si>
  <si>
    <t>KH01622</t>
  </si>
  <si>
    <t>于亚林</t>
  </si>
  <si>
    <t>KH01624</t>
  </si>
  <si>
    <t>于君燕</t>
  </si>
  <si>
    <t>KH01623</t>
  </si>
  <si>
    <t>KH01619</t>
  </si>
  <si>
    <t>张长街</t>
  </si>
  <si>
    <t>KH01617</t>
  </si>
  <si>
    <t>王静伟</t>
  </si>
  <si>
    <t>KH01616</t>
  </si>
  <si>
    <t>魏邦信</t>
  </si>
  <si>
    <t>KH01613</t>
  </si>
  <si>
    <t>孙玉凯</t>
  </si>
  <si>
    <t>KH02337</t>
  </si>
  <si>
    <t>包山宝</t>
  </si>
  <si>
    <t>KH02336</t>
  </si>
  <si>
    <t>王璇</t>
  </si>
  <si>
    <t>KH02334</t>
  </si>
  <si>
    <t>胡明</t>
  </si>
  <si>
    <t>KH02335</t>
  </si>
  <si>
    <t>宋雯莉</t>
  </si>
  <si>
    <t>KH02333</t>
  </si>
  <si>
    <t>汪荷琴</t>
  </si>
  <si>
    <t>KH02331</t>
  </si>
  <si>
    <t>宁家祥</t>
  </si>
  <si>
    <t>KH02332</t>
  </si>
  <si>
    <t>阮晓云</t>
  </si>
  <si>
    <t>KH02330</t>
  </si>
  <si>
    <t>易露</t>
  </si>
  <si>
    <t>KH02329</t>
  </si>
  <si>
    <t>张远玲</t>
  </si>
  <si>
    <t>KH02327</t>
  </si>
  <si>
    <t>朱新明</t>
  </si>
  <si>
    <t>KH02326</t>
  </si>
  <si>
    <t>郑宁</t>
  </si>
  <si>
    <t>KH02328</t>
  </si>
  <si>
    <t>胡晓春</t>
  </si>
  <si>
    <t>KH02324</t>
  </si>
  <si>
    <t>黄胜</t>
  </si>
  <si>
    <t>KH02323</t>
  </si>
  <si>
    <t>陈琳</t>
  </si>
  <si>
    <t>KH02320</t>
  </si>
  <si>
    <t>肖克</t>
  </si>
  <si>
    <t>KH02319</t>
  </si>
  <si>
    <t>刘海光</t>
  </si>
  <si>
    <t>KH02318</t>
  </si>
  <si>
    <t>俞侠</t>
  </si>
  <si>
    <t>KH02317</t>
  </si>
  <si>
    <t>游福姣</t>
  </si>
  <si>
    <t>KH02316</t>
  </si>
  <si>
    <t>曹鹏程</t>
  </si>
  <si>
    <t>KH02315</t>
  </si>
  <si>
    <t>马骉</t>
  </si>
  <si>
    <t>KH02314</t>
  </si>
  <si>
    <t>马杰</t>
  </si>
  <si>
    <t>KH01611</t>
  </si>
  <si>
    <t>KH01610</t>
  </si>
  <si>
    <t>王艳洁</t>
  </si>
  <si>
    <t>KH01609</t>
  </si>
  <si>
    <t>张小剑</t>
  </si>
  <si>
    <t>KH01608</t>
  </si>
  <si>
    <t>于麦杰</t>
  </si>
  <si>
    <t>KH01607</t>
  </si>
  <si>
    <t>徐玲玲</t>
  </si>
  <si>
    <t>KH01606</t>
  </si>
  <si>
    <t>张丽</t>
  </si>
  <si>
    <t>KH01604</t>
  </si>
  <si>
    <t>王贞贞</t>
  </si>
  <si>
    <t>KH01603</t>
  </si>
  <si>
    <t>王晓婷</t>
  </si>
  <si>
    <t>KH01598</t>
  </si>
  <si>
    <t>徐旭日</t>
  </si>
  <si>
    <t>KH01593</t>
  </si>
  <si>
    <t>徐慧艳</t>
  </si>
  <si>
    <t>KH01586</t>
  </si>
  <si>
    <t>尹同启</t>
  </si>
  <si>
    <t>KH01584</t>
  </si>
  <si>
    <t>徐向民</t>
  </si>
  <si>
    <t>KH01579</t>
  </si>
  <si>
    <t>张海超</t>
  </si>
  <si>
    <t>KH01578</t>
  </si>
  <si>
    <t>温明刚</t>
  </si>
  <si>
    <t>KH01575</t>
  </si>
  <si>
    <t>王盛霖</t>
  </si>
  <si>
    <t>KH01574</t>
  </si>
  <si>
    <t>邹瑞晗</t>
  </si>
  <si>
    <t>KH01570</t>
  </si>
  <si>
    <t>王智慧</t>
  </si>
  <si>
    <t>KH01569</t>
  </si>
  <si>
    <t>陶野</t>
  </si>
  <si>
    <t>KH01568</t>
  </si>
  <si>
    <t>王素贞</t>
  </si>
  <si>
    <t>KH01567</t>
  </si>
  <si>
    <t>孙瑞云</t>
  </si>
  <si>
    <t>KH01565</t>
  </si>
  <si>
    <t>孙桂清</t>
  </si>
  <si>
    <t>KH01563</t>
  </si>
  <si>
    <t>孙静波</t>
  </si>
  <si>
    <t>KH01562</t>
  </si>
  <si>
    <t>王瑞芹</t>
  </si>
  <si>
    <t>KH01559</t>
  </si>
  <si>
    <t>元萌飞</t>
  </si>
  <si>
    <t>KH01560</t>
  </si>
  <si>
    <t>张丽萍</t>
  </si>
  <si>
    <t>KH01557</t>
  </si>
  <si>
    <t>王永</t>
  </si>
  <si>
    <t>KH01555</t>
  </si>
  <si>
    <t>张风华</t>
  </si>
  <si>
    <t>KH01554</t>
  </si>
  <si>
    <t>徐国进</t>
  </si>
  <si>
    <t>KH01553</t>
  </si>
  <si>
    <t>赵寿江</t>
  </si>
  <si>
    <t>KH01549</t>
  </si>
  <si>
    <t>姚会英</t>
  </si>
  <si>
    <t>KH01552</t>
  </si>
  <si>
    <t>徐京林</t>
  </si>
  <si>
    <t>KH02313</t>
  </si>
  <si>
    <t>周自群</t>
  </si>
  <si>
    <t>KH02312</t>
  </si>
  <si>
    <t>渠怀柱</t>
  </si>
  <si>
    <t>KH02311</t>
  </si>
  <si>
    <t>慎丽</t>
  </si>
  <si>
    <t>KH02304</t>
  </si>
  <si>
    <t>隋红建</t>
  </si>
  <si>
    <t>KH02305</t>
  </si>
  <si>
    <t>王均泰</t>
  </si>
  <si>
    <t>KH02299</t>
  </si>
  <si>
    <t>魏伟丽</t>
  </si>
  <si>
    <t>KH02297</t>
  </si>
  <si>
    <t>王宝成</t>
  </si>
  <si>
    <t>KH02295</t>
  </si>
  <si>
    <t>尹建忠</t>
  </si>
  <si>
    <t>KH02294</t>
  </si>
  <si>
    <t>孙增强</t>
  </si>
  <si>
    <t>KH02290</t>
  </si>
  <si>
    <t>孙亚宁</t>
  </si>
  <si>
    <t>KH02289</t>
  </si>
  <si>
    <t>闫光云</t>
  </si>
  <si>
    <t>KH02288</t>
  </si>
  <si>
    <t>KH02287</t>
  </si>
  <si>
    <t>KH02286</t>
  </si>
  <si>
    <t>张建利</t>
  </si>
  <si>
    <t>KH02285</t>
  </si>
  <si>
    <t>赵兰志</t>
  </si>
  <si>
    <t>KH02281</t>
  </si>
  <si>
    <t>孙耀鸿</t>
  </si>
  <si>
    <t>KH02280</t>
  </si>
  <si>
    <t>史志伟</t>
  </si>
  <si>
    <t>KH02279</t>
  </si>
  <si>
    <t>魏政合</t>
  </si>
  <si>
    <t>KH02278</t>
  </si>
  <si>
    <t>于述平</t>
  </si>
  <si>
    <t>KH02274</t>
  </si>
  <si>
    <t>杨志敏</t>
  </si>
  <si>
    <t>KH02271</t>
  </si>
  <si>
    <t>孙瑜</t>
  </si>
  <si>
    <t>KH02270</t>
  </si>
  <si>
    <t>孙彩云</t>
  </si>
  <si>
    <t>KH02269</t>
  </si>
  <si>
    <t>王恒泉</t>
  </si>
  <si>
    <t>KH02266</t>
  </si>
  <si>
    <t>任姗姗</t>
  </si>
  <si>
    <t>KH02255</t>
  </si>
  <si>
    <t>张海青</t>
  </si>
  <si>
    <t>KH01547</t>
  </si>
  <si>
    <t>孙凤霞</t>
  </si>
  <si>
    <t>KH01546</t>
  </si>
  <si>
    <t>张晓宁</t>
  </si>
  <si>
    <t>KH01543</t>
  </si>
  <si>
    <t>王云芝</t>
  </si>
  <si>
    <t>KH01542</t>
  </si>
  <si>
    <t>温桂山</t>
  </si>
  <si>
    <t>KH01541</t>
  </si>
  <si>
    <t>王玉玲</t>
  </si>
  <si>
    <t>KH01540</t>
  </si>
  <si>
    <t>尹静涵</t>
  </si>
  <si>
    <t>KH01539</t>
  </si>
  <si>
    <t>万会英</t>
  </si>
  <si>
    <t>KH01534</t>
  </si>
  <si>
    <t>王英杰</t>
  </si>
  <si>
    <t>KH01533</t>
  </si>
  <si>
    <t>徐建宁</t>
  </si>
  <si>
    <t>KH01532</t>
  </si>
  <si>
    <t>徐艳红</t>
  </si>
  <si>
    <t>KH01531</t>
  </si>
  <si>
    <t>左桂荣</t>
  </si>
  <si>
    <t>KH01530</t>
  </si>
  <si>
    <t>张松波</t>
  </si>
  <si>
    <t>KH01528</t>
  </si>
  <si>
    <t>尹纪鑫</t>
  </si>
  <si>
    <t>KH01529</t>
  </si>
  <si>
    <t>朱彦华</t>
  </si>
  <si>
    <t>KH01527</t>
  </si>
  <si>
    <t>元占忠</t>
  </si>
  <si>
    <t>KH01526</t>
  </si>
  <si>
    <t>王秀丽</t>
  </si>
  <si>
    <t>KH01525</t>
  </si>
  <si>
    <t>张守华</t>
  </si>
  <si>
    <t>KH01523</t>
  </si>
  <si>
    <t>王松荣</t>
  </si>
  <si>
    <t>KH01511</t>
  </si>
  <si>
    <t>吴敏</t>
  </si>
  <si>
    <t>KH01513</t>
  </si>
  <si>
    <t>孙华麟</t>
  </si>
  <si>
    <t>KH01510</t>
  </si>
  <si>
    <t>孙青青</t>
  </si>
  <si>
    <t>KH01509</t>
  </si>
  <si>
    <t>闫晓娜</t>
  </si>
  <si>
    <t>KH01506</t>
  </si>
  <si>
    <t>徐万明</t>
  </si>
  <si>
    <t>KH01505</t>
  </si>
  <si>
    <t>周世金</t>
  </si>
  <si>
    <t>KH01500</t>
  </si>
  <si>
    <t>赵允桐</t>
  </si>
  <si>
    <t>KH01499</t>
  </si>
  <si>
    <t>张恋恋</t>
  </si>
  <si>
    <t>KH01495</t>
  </si>
  <si>
    <t>杨松</t>
  </si>
  <si>
    <t>KH01492</t>
  </si>
  <si>
    <t>KH02257</t>
  </si>
  <si>
    <t>孙付才</t>
  </si>
  <si>
    <t>KH02256</t>
  </si>
  <si>
    <t>张孝杰</t>
  </si>
  <si>
    <t>KH02254</t>
  </si>
  <si>
    <t>王香成</t>
  </si>
  <si>
    <t>KH02253</t>
  </si>
  <si>
    <t>孙善家</t>
  </si>
  <si>
    <t>KH02252</t>
  </si>
  <si>
    <t>邢世钰</t>
  </si>
  <si>
    <t>KH02249</t>
  </si>
  <si>
    <t>汤凤秀</t>
  </si>
  <si>
    <t>KH02248</t>
  </si>
  <si>
    <t>孙光辉</t>
  </si>
  <si>
    <t>KH02246</t>
  </si>
  <si>
    <t>仉鸿巍</t>
  </si>
  <si>
    <t>KH02245</t>
  </si>
  <si>
    <t>孙法祥</t>
  </si>
  <si>
    <t>KH02244</t>
  </si>
  <si>
    <t>王荣</t>
  </si>
  <si>
    <t>KH02242</t>
  </si>
  <si>
    <t>郑淑芝</t>
  </si>
  <si>
    <t>KH02241</t>
  </si>
  <si>
    <t>谭敏</t>
  </si>
  <si>
    <t>KH02239</t>
  </si>
  <si>
    <t>殷永才</t>
  </si>
  <si>
    <t>KH02238</t>
  </si>
  <si>
    <t>徐琪琪</t>
  </si>
  <si>
    <t>KH02237</t>
  </si>
  <si>
    <t>徐金涛</t>
  </si>
  <si>
    <t>KH02236</t>
  </si>
  <si>
    <t>孙庆磊</t>
  </si>
  <si>
    <t>KH02233</t>
  </si>
  <si>
    <t>魏庆典</t>
  </si>
  <si>
    <t>KH02231</t>
  </si>
  <si>
    <t>于洪芬</t>
  </si>
  <si>
    <t>KH02230</t>
  </si>
  <si>
    <t>夏学义</t>
  </si>
  <si>
    <t>KH02229</t>
  </si>
  <si>
    <t>闫霞云</t>
  </si>
  <si>
    <t>KH02228</t>
  </si>
  <si>
    <t>杨铭金</t>
  </si>
  <si>
    <t>KH02227</t>
  </si>
  <si>
    <t>谭俊杰</t>
  </si>
  <si>
    <t>KH01494</t>
  </si>
  <si>
    <t>张玲玲</t>
  </si>
  <si>
    <t>KH01489</t>
  </si>
  <si>
    <t>邢桂秋</t>
  </si>
  <si>
    <t>KH01488</t>
  </si>
  <si>
    <t>徐乐芳</t>
  </si>
  <si>
    <t>KH01487</t>
  </si>
  <si>
    <t>孙军锋</t>
  </si>
  <si>
    <t>KH01484</t>
  </si>
  <si>
    <t>谢伟杰</t>
  </si>
  <si>
    <t>KH01483</t>
  </si>
  <si>
    <t>史海英</t>
  </si>
  <si>
    <t>KH01481</t>
  </si>
  <si>
    <t>史田臣</t>
  </si>
  <si>
    <t>KH01482</t>
  </si>
  <si>
    <t>王志孝</t>
  </si>
  <si>
    <t>KH01480</t>
  </si>
  <si>
    <t>杨翠美</t>
  </si>
  <si>
    <t>KH01479</t>
  </si>
  <si>
    <t>王世宇</t>
  </si>
  <si>
    <t>KH01478</t>
  </si>
  <si>
    <t>魏海波</t>
  </si>
  <si>
    <t>KH01477</t>
  </si>
  <si>
    <t>于娜</t>
  </si>
  <si>
    <t>KH01473</t>
  </si>
  <si>
    <t>魏亚林</t>
  </si>
  <si>
    <t>KH01475</t>
  </si>
  <si>
    <t>任晓光</t>
  </si>
  <si>
    <t>KH01472</t>
  </si>
  <si>
    <t>于凯强</t>
  </si>
  <si>
    <t>KH01471</t>
  </si>
  <si>
    <t>徐世亮</t>
  </si>
  <si>
    <t>KH01470</t>
  </si>
  <si>
    <t>谢重辉</t>
  </si>
  <si>
    <t>KH01469</t>
  </si>
  <si>
    <t>田玉荣</t>
  </si>
  <si>
    <t>KH01468</t>
  </si>
  <si>
    <t>姚兴涛</t>
  </si>
  <si>
    <t>KH01467</t>
  </si>
  <si>
    <t>张耀国</t>
  </si>
  <si>
    <t>KH01462</t>
  </si>
  <si>
    <t>夏立花</t>
  </si>
  <si>
    <t>KH01465</t>
  </si>
  <si>
    <t>张光波</t>
  </si>
  <si>
    <t>KH01457</t>
  </si>
  <si>
    <t>宋力强</t>
  </si>
  <si>
    <t>KH01454</t>
  </si>
  <si>
    <t>王迎</t>
  </si>
  <si>
    <t>KH01453</t>
  </si>
  <si>
    <t>徐述浩</t>
  </si>
  <si>
    <t>KH01450</t>
  </si>
  <si>
    <t>袁振</t>
  </si>
  <si>
    <t>KH01447</t>
  </si>
  <si>
    <t>王琳</t>
  </si>
  <si>
    <t>KH01445</t>
  </si>
  <si>
    <t>王龙</t>
  </si>
  <si>
    <t>KH01443</t>
  </si>
  <si>
    <t>于利</t>
  </si>
  <si>
    <t>KH02224</t>
  </si>
  <si>
    <t>邵黎明</t>
  </si>
  <si>
    <t>KH02223</t>
  </si>
  <si>
    <t>周贺的</t>
  </si>
  <si>
    <t>KH02222</t>
  </si>
  <si>
    <t>吴本嵚</t>
  </si>
  <si>
    <t>KH02220</t>
  </si>
  <si>
    <t>元香梅</t>
  </si>
  <si>
    <t>KH02219</t>
  </si>
  <si>
    <t>任在鸿</t>
  </si>
  <si>
    <t>KH02218</t>
  </si>
  <si>
    <t>徐文璇</t>
  </si>
  <si>
    <t>KH02217</t>
  </si>
  <si>
    <t>张玉敏</t>
  </si>
  <si>
    <t>KH02215</t>
  </si>
  <si>
    <t>孙阿杰</t>
  </si>
  <si>
    <t>KH02209</t>
  </si>
  <si>
    <t>王雅欣</t>
  </si>
  <si>
    <t>KH02208</t>
  </si>
  <si>
    <t>KH02207</t>
  </si>
  <si>
    <t>杨林亮</t>
  </si>
  <si>
    <t>KH02206</t>
  </si>
  <si>
    <t>于烁</t>
  </si>
  <si>
    <t>KH02205</t>
  </si>
  <si>
    <t>于堂政</t>
  </si>
  <si>
    <t>KH02204</t>
  </si>
  <si>
    <t>王洪升</t>
  </si>
  <si>
    <t>KH02200</t>
  </si>
  <si>
    <t>宋晓琳</t>
  </si>
  <si>
    <t>KH02203</t>
  </si>
  <si>
    <t>魏冬</t>
  </si>
  <si>
    <t>KH02195</t>
  </si>
  <si>
    <t>孙悦</t>
  </si>
  <si>
    <t>KH02194</t>
  </si>
  <si>
    <t>夏洪伟</t>
  </si>
  <si>
    <t>KH02193</t>
  </si>
  <si>
    <t>宿新磊</t>
  </si>
  <si>
    <t>KH02192</t>
  </si>
  <si>
    <t>王自然</t>
  </si>
  <si>
    <t>KH02191</t>
  </si>
  <si>
    <t>王蓉</t>
  </si>
  <si>
    <t>KH02187</t>
  </si>
  <si>
    <t>于念彪</t>
  </si>
  <si>
    <t>KH02185</t>
  </si>
  <si>
    <t>佟素梅</t>
  </si>
  <si>
    <t>KH02184</t>
  </si>
  <si>
    <t>夏从林</t>
  </si>
  <si>
    <t>KH02183</t>
  </si>
  <si>
    <t>张世美</t>
  </si>
  <si>
    <t>KH01440</t>
  </si>
  <si>
    <t>王永杰</t>
  </si>
  <si>
    <t>KH01436</t>
  </si>
  <si>
    <t>王清涛</t>
  </si>
  <si>
    <t>KH01435</t>
  </si>
  <si>
    <t>于子涵</t>
  </si>
  <si>
    <t>KH01433</t>
  </si>
  <si>
    <t>孙金山</t>
  </si>
  <si>
    <t>KH01431</t>
  </si>
  <si>
    <t>赵中保</t>
  </si>
  <si>
    <t>KH01430</t>
  </si>
  <si>
    <t>赵凤娇</t>
  </si>
  <si>
    <t>KH01429</t>
  </si>
  <si>
    <t>孙文昕</t>
  </si>
  <si>
    <t>KH01428</t>
  </si>
  <si>
    <t>徐立华</t>
  </si>
  <si>
    <t>KH01427</t>
  </si>
  <si>
    <t>杨汇财</t>
  </si>
  <si>
    <t>KH01426</t>
  </si>
  <si>
    <t>孙娣</t>
  </si>
  <si>
    <t>KH01425</t>
  </si>
  <si>
    <t>祝永琦</t>
  </si>
  <si>
    <t>KH01420</t>
  </si>
  <si>
    <t>王玉叶</t>
  </si>
  <si>
    <t>KH01419</t>
  </si>
  <si>
    <t>于俊花</t>
  </si>
  <si>
    <t>KH01417</t>
  </si>
  <si>
    <t>张立宝</t>
  </si>
  <si>
    <t>KH01416</t>
  </si>
  <si>
    <t>孙爱娜</t>
  </si>
  <si>
    <t>KH01415</t>
  </si>
  <si>
    <t>周春燕</t>
  </si>
  <si>
    <t>KH01410</t>
  </si>
  <si>
    <t>孙斋军</t>
  </si>
  <si>
    <t>KH01409</t>
  </si>
  <si>
    <t>王萍萍</t>
  </si>
  <si>
    <t>KH01408</t>
  </si>
  <si>
    <t>陶言廷</t>
  </si>
  <si>
    <t>KH01407</t>
  </si>
  <si>
    <t>朱乐芹</t>
  </si>
  <si>
    <t>KH01406</t>
  </si>
  <si>
    <t>张立荣</t>
  </si>
  <si>
    <t>KH01405</t>
  </si>
  <si>
    <t>张承林</t>
  </si>
  <si>
    <t>KH01404</t>
  </si>
  <si>
    <t>张娜</t>
  </si>
  <si>
    <t>KH01402</t>
  </si>
  <si>
    <t>姚凤国</t>
  </si>
  <si>
    <t>KH01399</t>
  </si>
  <si>
    <t>张孝垒</t>
  </si>
  <si>
    <t>KH01400</t>
  </si>
  <si>
    <t>张启良</t>
  </si>
  <si>
    <t>KH01397</t>
  </si>
  <si>
    <t>周爱萍</t>
  </si>
  <si>
    <t>KH01396</t>
  </si>
  <si>
    <t>张始武</t>
  </si>
  <si>
    <t>KH02182</t>
  </si>
  <si>
    <t>王美霞</t>
  </si>
  <si>
    <t>KH02181</t>
  </si>
  <si>
    <t>朱娜</t>
  </si>
  <si>
    <t>KH02180</t>
  </si>
  <si>
    <t>臧明俊</t>
  </si>
  <si>
    <t>KH02179</t>
  </si>
  <si>
    <t>KH02178</t>
  </si>
  <si>
    <t>张好庭</t>
  </si>
  <si>
    <t>KH02172</t>
  </si>
  <si>
    <t>于子洋</t>
  </si>
  <si>
    <t>KH02171</t>
  </si>
  <si>
    <t>朱汉卿</t>
  </si>
  <si>
    <t>KH02170</t>
  </si>
  <si>
    <t>杨维毅</t>
  </si>
  <si>
    <t>KH02168</t>
  </si>
  <si>
    <t>徐宝鼎</t>
  </si>
  <si>
    <t>KH02165</t>
  </si>
  <si>
    <t>王建玲</t>
  </si>
  <si>
    <t>KH02164</t>
  </si>
  <si>
    <t>王秀兰</t>
  </si>
  <si>
    <t>KH02163</t>
  </si>
  <si>
    <t>王美芹</t>
  </si>
  <si>
    <t>KH02162</t>
  </si>
  <si>
    <t>张久强</t>
  </si>
  <si>
    <t>KH02160</t>
  </si>
  <si>
    <t>KH02157</t>
  </si>
  <si>
    <t>王成锐</t>
  </si>
  <si>
    <t>KH02156</t>
  </si>
  <si>
    <t>邢元明</t>
  </si>
  <si>
    <t>KH02155</t>
  </si>
  <si>
    <t>田忠勇</t>
  </si>
  <si>
    <t>KH02154</t>
  </si>
  <si>
    <t>赵华盛</t>
  </si>
  <si>
    <t>KH02153</t>
  </si>
  <si>
    <t>魏旭贞</t>
  </si>
  <si>
    <t>KH02151</t>
  </si>
  <si>
    <t>肖伟强</t>
  </si>
  <si>
    <t>KH02150</t>
  </si>
  <si>
    <t>宋爱玲</t>
  </si>
  <si>
    <t>KH02145</t>
  </si>
  <si>
    <t>徐肖利</t>
  </si>
  <si>
    <t>KH01395</t>
  </si>
  <si>
    <t>王亦华</t>
  </si>
  <si>
    <t>KH01393</t>
  </si>
  <si>
    <t>王兴盛</t>
  </si>
  <si>
    <t>KH01392</t>
  </si>
  <si>
    <t>魏秀娣</t>
  </si>
  <si>
    <t>KH01391</t>
  </si>
  <si>
    <t>胥金平</t>
  </si>
  <si>
    <t>KH01390</t>
  </si>
  <si>
    <t>王胜波</t>
  </si>
  <si>
    <t>KH01389</t>
  </si>
  <si>
    <t>于腾飞</t>
  </si>
  <si>
    <t>KH01388</t>
  </si>
  <si>
    <t>于淑翠</t>
  </si>
  <si>
    <t>KH01385</t>
  </si>
  <si>
    <t>孙鑫源</t>
  </si>
  <si>
    <t>KH01381</t>
  </si>
  <si>
    <t>孙克香</t>
  </si>
  <si>
    <t>KH01380</t>
  </si>
  <si>
    <t>王全良</t>
  </si>
  <si>
    <t>KH01378</t>
  </si>
  <si>
    <t>孙国明</t>
  </si>
  <si>
    <t>KH01377</t>
  </si>
  <si>
    <t>田秀娟</t>
  </si>
  <si>
    <t>KH01375</t>
  </si>
  <si>
    <t>曲守坤</t>
  </si>
  <si>
    <t>KH01374</t>
  </si>
  <si>
    <t>孙迎辉</t>
  </si>
  <si>
    <t>KH01372</t>
  </si>
  <si>
    <t>孙金海</t>
  </si>
  <si>
    <t>KH01369</t>
  </si>
  <si>
    <t>王洪恩</t>
  </si>
  <si>
    <t>KH01367</t>
  </si>
  <si>
    <t>尹建训</t>
  </si>
  <si>
    <t>KH01368</t>
  </si>
  <si>
    <t>赵乃利</t>
  </si>
  <si>
    <t>KH01365</t>
  </si>
  <si>
    <t>孙国琴</t>
  </si>
  <si>
    <t>KH01364</t>
  </si>
  <si>
    <t>温波</t>
  </si>
  <si>
    <t>KH01363</t>
  </si>
  <si>
    <t>徐延云</t>
  </si>
  <si>
    <t>KH01362</t>
  </si>
  <si>
    <t>孙庆震</t>
  </si>
  <si>
    <t>KH01361</t>
  </si>
  <si>
    <t>田翠云</t>
  </si>
  <si>
    <t>KH01358</t>
  </si>
  <si>
    <t>徐金锋</t>
  </si>
  <si>
    <t>KH01357</t>
  </si>
  <si>
    <t>温祖太</t>
  </si>
  <si>
    <t>KH01356</t>
  </si>
  <si>
    <t>邢维刚</t>
  </si>
  <si>
    <t>KH01353</t>
  </si>
  <si>
    <t>孙志民</t>
  </si>
  <si>
    <t>KH02142</t>
  </si>
  <si>
    <t>徐桂霞</t>
  </si>
  <si>
    <t>KH02143</t>
  </si>
  <si>
    <t>孙兴武</t>
  </si>
  <si>
    <t>KH02141</t>
  </si>
  <si>
    <t>谭江伟</t>
  </si>
  <si>
    <t>KH02140</t>
  </si>
  <si>
    <t>谭庆娟</t>
  </si>
  <si>
    <t>KH02139</t>
  </si>
  <si>
    <t>于汉伟</t>
  </si>
  <si>
    <t>KH02137</t>
  </si>
  <si>
    <t>田会</t>
  </si>
  <si>
    <t>KH02135</t>
  </si>
  <si>
    <t>孙道成</t>
  </si>
  <si>
    <t>KH02132</t>
  </si>
  <si>
    <t>KH02131</t>
  </si>
  <si>
    <t>于乐兹</t>
  </si>
  <si>
    <t>KH02128</t>
  </si>
  <si>
    <t>张胜利</t>
  </si>
  <si>
    <t>KH02124</t>
  </si>
  <si>
    <t>于明川</t>
  </si>
  <si>
    <t>KH02122</t>
  </si>
  <si>
    <t>孙效玉</t>
  </si>
  <si>
    <t>KH02125</t>
  </si>
  <si>
    <t>KH02127</t>
  </si>
  <si>
    <t>朱希昌</t>
  </si>
  <si>
    <t>KH02119</t>
  </si>
  <si>
    <t>张彤</t>
  </si>
  <si>
    <t>KH02118</t>
  </si>
  <si>
    <t>于甜甜</t>
  </si>
  <si>
    <t>KH02117</t>
  </si>
  <si>
    <t>于兰香</t>
  </si>
  <si>
    <t>KH02116</t>
  </si>
  <si>
    <t>于广龙</t>
  </si>
  <si>
    <t>KH02115</t>
  </si>
  <si>
    <t>王海振</t>
  </si>
  <si>
    <t>KH02112</t>
  </si>
  <si>
    <t>张杰贞</t>
  </si>
  <si>
    <t>KH02110</t>
  </si>
  <si>
    <t>张燕芹</t>
  </si>
  <si>
    <t>KH02111</t>
  </si>
  <si>
    <t>朱美芹</t>
  </si>
  <si>
    <t>KH02109</t>
  </si>
  <si>
    <t>于兹胜</t>
  </si>
  <si>
    <t>KH01352</t>
  </si>
  <si>
    <t>张月香</t>
  </si>
  <si>
    <t>KH01349</t>
  </si>
  <si>
    <t>KH01347</t>
  </si>
  <si>
    <t>吴悦萱</t>
  </si>
  <si>
    <t>KH01348</t>
  </si>
  <si>
    <t>吴涛</t>
  </si>
  <si>
    <t>KH01346</t>
  </si>
  <si>
    <t>杨京军</t>
  </si>
  <si>
    <t>KH01343</t>
  </si>
  <si>
    <t>张瑞凯</t>
  </si>
  <si>
    <t>KH01341</t>
  </si>
  <si>
    <t>杨东亮</t>
  </si>
  <si>
    <t>KH01340</t>
  </si>
  <si>
    <t>袁花平</t>
  </si>
  <si>
    <t>KH01336</t>
  </si>
  <si>
    <t>张海英</t>
  </si>
  <si>
    <t>KH01334</t>
  </si>
  <si>
    <t>唐文杰</t>
  </si>
  <si>
    <t>KH01330</t>
  </si>
  <si>
    <t>KH01324</t>
  </si>
  <si>
    <t>王政琦</t>
  </si>
  <si>
    <t>KH01332</t>
  </si>
  <si>
    <t>张青平</t>
  </si>
  <si>
    <t>KH01328</t>
  </si>
  <si>
    <t>KH01321</t>
  </si>
  <si>
    <t>于风兰</t>
  </si>
  <si>
    <t>KH01320</t>
  </si>
  <si>
    <t>薛兵智</t>
  </si>
  <si>
    <t>KH01318</t>
  </si>
  <si>
    <t>孙松生</t>
  </si>
  <si>
    <t>KH01315</t>
  </si>
  <si>
    <t>王朋远</t>
  </si>
  <si>
    <t>KH01314</t>
  </si>
  <si>
    <t>钟月芳</t>
  </si>
  <si>
    <t>KH01313</t>
  </si>
  <si>
    <t>徐敏丽</t>
  </si>
  <si>
    <t>KH01312</t>
  </si>
  <si>
    <t>徐旭磊</t>
  </si>
  <si>
    <t>KH01310</t>
  </si>
  <si>
    <t>夏寿平</t>
  </si>
  <si>
    <t>KH01309</t>
  </si>
  <si>
    <t>王志男</t>
  </si>
  <si>
    <t>KH01308</t>
  </si>
  <si>
    <t>王卓湘</t>
  </si>
  <si>
    <t>KH01306</t>
  </si>
  <si>
    <t>KH01307</t>
  </si>
  <si>
    <t>魏俊迎</t>
  </si>
  <si>
    <t>KH01297</t>
  </si>
  <si>
    <t>杨卫红</t>
  </si>
  <si>
    <t>KH01302</t>
  </si>
  <si>
    <t>王金伟</t>
  </si>
  <si>
    <t>KH01300</t>
  </si>
  <si>
    <t>王正荣</t>
  </si>
  <si>
    <t>KH01295</t>
  </si>
  <si>
    <t>张亚姬</t>
  </si>
  <si>
    <t>KH02102</t>
  </si>
  <si>
    <t>周新波</t>
  </si>
  <si>
    <t>KH02101</t>
  </si>
  <si>
    <t>张学智</t>
  </si>
  <si>
    <t>KH02098</t>
  </si>
  <si>
    <t>孙博文</t>
  </si>
  <si>
    <t>KH02091</t>
  </si>
  <si>
    <t>邹建芳</t>
  </si>
  <si>
    <t>KH02088</t>
  </si>
  <si>
    <t>王果</t>
  </si>
  <si>
    <t>KH02086</t>
  </si>
  <si>
    <t>孙进芹</t>
  </si>
  <si>
    <t>KH02083</t>
  </si>
  <si>
    <t>KH02080</t>
  </si>
  <si>
    <t>宋春磊</t>
  </si>
  <si>
    <t>KH02079</t>
  </si>
  <si>
    <t>朱振民</t>
  </si>
  <si>
    <t>KH02067</t>
  </si>
  <si>
    <t>王春英</t>
  </si>
  <si>
    <t>KH02065</t>
  </si>
  <si>
    <t>邢宝涛</t>
  </si>
  <si>
    <t>KH02064</t>
  </si>
  <si>
    <t>王洪江</t>
  </si>
  <si>
    <t>KH02063</t>
  </si>
  <si>
    <t>吴红艳</t>
  </si>
  <si>
    <t>KH02062</t>
  </si>
  <si>
    <t>朱玉婷</t>
  </si>
  <si>
    <t>KH02060</t>
  </si>
  <si>
    <t>张传经</t>
  </si>
  <si>
    <t>KH02057</t>
  </si>
  <si>
    <t>王子江</t>
  </si>
  <si>
    <t>KH02056</t>
  </si>
  <si>
    <t>孙淑卿</t>
  </si>
  <si>
    <t>KH02055</t>
  </si>
  <si>
    <t>KH02054</t>
  </si>
  <si>
    <t>徐翠翠</t>
  </si>
  <si>
    <t>KH02053</t>
  </si>
  <si>
    <t>张小亮</t>
  </si>
  <si>
    <t>KH02052</t>
  </si>
  <si>
    <t>任洪波</t>
  </si>
  <si>
    <t>KH02051</t>
  </si>
  <si>
    <t>孙广周</t>
  </si>
  <si>
    <t>KH02050</t>
  </si>
  <si>
    <t>宋春旺</t>
  </si>
  <si>
    <t>KH01292</t>
  </si>
  <si>
    <t>孙家祺</t>
  </si>
  <si>
    <t>KH01289</t>
  </si>
  <si>
    <t>张彬</t>
  </si>
  <si>
    <t>KH01288</t>
  </si>
  <si>
    <t>于希群</t>
  </si>
  <si>
    <t>KH01285</t>
  </si>
  <si>
    <t>张洪玲</t>
  </si>
  <si>
    <t>KH01284</t>
  </si>
  <si>
    <t>滕继美</t>
  </si>
  <si>
    <t>KH01282</t>
  </si>
  <si>
    <t>孙国强</t>
  </si>
  <si>
    <t>KH01280</t>
  </si>
  <si>
    <t>王妮娜</t>
  </si>
  <si>
    <t>KH01277</t>
  </si>
  <si>
    <t>徐建清</t>
  </si>
  <si>
    <t>KH01272</t>
  </si>
  <si>
    <t>于学新</t>
  </si>
  <si>
    <t>KH01271</t>
  </si>
  <si>
    <t>王铁生</t>
  </si>
  <si>
    <t>KH01267</t>
  </si>
  <si>
    <t>赵玉焯</t>
  </si>
  <si>
    <t>KH01266</t>
  </si>
  <si>
    <t>吴卫东</t>
  </si>
  <si>
    <t>KH01265</t>
  </si>
  <si>
    <t>张晓新</t>
  </si>
  <si>
    <t>KH01262</t>
  </si>
  <si>
    <t>杨素杰</t>
  </si>
  <si>
    <t>KH01263</t>
  </si>
  <si>
    <t>夏国芹</t>
  </si>
  <si>
    <t>KH01255</t>
  </si>
  <si>
    <t>孙凤菊</t>
  </si>
  <si>
    <t>KH01254</t>
  </si>
  <si>
    <t>徐泉州</t>
  </si>
  <si>
    <t>KH01252</t>
  </si>
  <si>
    <t>孙淑美</t>
  </si>
  <si>
    <t>KH01251</t>
  </si>
  <si>
    <t>杨欣然</t>
  </si>
  <si>
    <t>KH01247</t>
  </si>
  <si>
    <t>张新安</t>
  </si>
  <si>
    <t>KH01243</t>
  </si>
  <si>
    <t>任菲菲</t>
  </si>
  <si>
    <t>KH01241</t>
  </si>
  <si>
    <t>KH02049</t>
  </si>
  <si>
    <t>张伟铭</t>
  </si>
  <si>
    <t>KH02048</t>
  </si>
  <si>
    <t>王瑞云</t>
  </si>
  <si>
    <t>KH02042</t>
  </si>
  <si>
    <t>赵洪涛</t>
  </si>
  <si>
    <t>KH02041</t>
  </si>
  <si>
    <t>吴彬彬</t>
  </si>
  <si>
    <t>KH02039</t>
  </si>
  <si>
    <t>于通涛</t>
  </si>
  <si>
    <t>KH02038</t>
  </si>
  <si>
    <t>孙丽凤</t>
  </si>
  <si>
    <t>KH02037</t>
  </si>
  <si>
    <t>朱洪刚</t>
  </si>
  <si>
    <t>KH02035</t>
  </si>
  <si>
    <t>苏慧慧</t>
  </si>
  <si>
    <t>KH02034</t>
  </si>
  <si>
    <t>张谦儒</t>
  </si>
  <si>
    <t>KH02031</t>
  </si>
  <si>
    <t>孙鑫</t>
  </si>
  <si>
    <t>KH02030</t>
  </si>
  <si>
    <t>夏晓桂</t>
  </si>
  <si>
    <t>KH02027</t>
  </si>
  <si>
    <t>孙欣欣</t>
  </si>
  <si>
    <t>KH02026</t>
  </si>
  <si>
    <t>于利敏</t>
  </si>
  <si>
    <t>KH02025</t>
  </si>
  <si>
    <t>孙德峰</t>
  </si>
  <si>
    <t>KH02024</t>
  </si>
  <si>
    <t>徐维平</t>
  </si>
  <si>
    <t>KH02023</t>
  </si>
  <si>
    <t>朱星龙</t>
  </si>
  <si>
    <t>KH02022</t>
  </si>
  <si>
    <t>徐增明</t>
  </si>
  <si>
    <t>KH02021</t>
  </si>
  <si>
    <t>王学全</t>
  </si>
  <si>
    <t>KH02017</t>
  </si>
  <si>
    <t>郑舒锴</t>
  </si>
  <si>
    <t>KH02016</t>
  </si>
  <si>
    <t>唐红亮</t>
  </si>
  <si>
    <t>KH02014</t>
  </si>
  <si>
    <t>孙淑芹</t>
  </si>
  <si>
    <t>KH02013</t>
  </si>
  <si>
    <t>张元俊</t>
  </si>
  <si>
    <t>KH02012</t>
  </si>
  <si>
    <t>孙玉芳</t>
  </si>
  <si>
    <t>KH01240</t>
  </si>
  <si>
    <t>余冬生</t>
  </si>
  <si>
    <t>KH01239</t>
  </si>
  <si>
    <t>徐莉英</t>
  </si>
  <si>
    <t>KH01231</t>
  </si>
  <si>
    <t>王丽红</t>
  </si>
  <si>
    <t>KH01228</t>
  </si>
  <si>
    <t>徐宏涛</t>
  </si>
  <si>
    <t>KH01227</t>
  </si>
  <si>
    <t>臧升运</t>
  </si>
  <si>
    <t>KH01226</t>
  </si>
  <si>
    <t>张倩男</t>
  </si>
  <si>
    <t>KH01225</t>
  </si>
  <si>
    <t>杨景方</t>
  </si>
  <si>
    <t>KH01224</t>
  </si>
  <si>
    <t>张发达</t>
  </si>
  <si>
    <t>KH01217</t>
  </si>
  <si>
    <t>魏良臻</t>
  </si>
  <si>
    <t>KH01212</t>
  </si>
  <si>
    <t>王汝荣</t>
  </si>
  <si>
    <t>KH01206</t>
  </si>
  <si>
    <t>孙玲玲</t>
  </si>
  <si>
    <t>KH01202</t>
  </si>
  <si>
    <t>杨鹏</t>
  </si>
  <si>
    <t>KH01201</t>
  </si>
  <si>
    <t>任利平</t>
  </si>
  <si>
    <t>KH01200</t>
  </si>
  <si>
    <t>王志美</t>
  </si>
  <si>
    <t>KH01195</t>
  </si>
  <si>
    <t>张祥进</t>
  </si>
  <si>
    <t>KH01191</t>
  </si>
  <si>
    <t>王耀民</t>
  </si>
  <si>
    <t>KH01190</t>
  </si>
  <si>
    <t>张启坤</t>
  </si>
  <si>
    <t>KH01188</t>
  </si>
  <si>
    <t>徐会涛</t>
  </si>
  <si>
    <t>KH01186</t>
  </si>
  <si>
    <t>朱爱梅</t>
  </si>
  <si>
    <t>KH01184</t>
  </si>
  <si>
    <t>王来先</t>
  </si>
  <si>
    <t>KH01183</t>
  </si>
  <si>
    <t>镇栋梁</t>
  </si>
  <si>
    <t>KH01182</t>
  </si>
  <si>
    <t>朱建安</t>
  </si>
  <si>
    <t>KH01181</t>
  </si>
  <si>
    <t>王成昊</t>
  </si>
  <si>
    <t>KH01175</t>
  </si>
  <si>
    <t>徐萃芬</t>
  </si>
  <si>
    <t>KH01174</t>
  </si>
  <si>
    <t>赵石织</t>
  </si>
  <si>
    <t>KH01173</t>
  </si>
  <si>
    <t>曲岩春</t>
  </si>
  <si>
    <t>KH01172</t>
  </si>
  <si>
    <t>于莹</t>
  </si>
  <si>
    <t>KH01169</t>
  </si>
  <si>
    <t>王波涛</t>
  </si>
  <si>
    <t>KH01167</t>
  </si>
  <si>
    <t>张传娥</t>
  </si>
  <si>
    <t>KH02010</t>
  </si>
  <si>
    <t>王述廷</t>
  </si>
  <si>
    <t>KH02011</t>
  </si>
  <si>
    <t>张立波</t>
  </si>
  <si>
    <t>KH02007</t>
  </si>
  <si>
    <t>王光瑞</t>
  </si>
  <si>
    <t>KH02006</t>
  </si>
  <si>
    <t>苏卫国</t>
  </si>
  <si>
    <t>KH02004</t>
  </si>
  <si>
    <t>孙洪亮</t>
  </si>
  <si>
    <t>KH02003</t>
  </si>
  <si>
    <t>张惠杰</t>
  </si>
  <si>
    <t>KH02000</t>
  </si>
  <si>
    <t>杨春阳</t>
  </si>
  <si>
    <t>KH01997</t>
  </si>
  <si>
    <t>孙振志</t>
  </si>
  <si>
    <t>KH01996</t>
  </si>
  <si>
    <t>朱振卫</t>
  </si>
  <si>
    <t>KH01995</t>
  </si>
  <si>
    <t>孙建一</t>
  </si>
  <si>
    <t>KH01994</t>
  </si>
  <si>
    <t>元修敬</t>
  </si>
  <si>
    <t>KH01993</t>
  </si>
  <si>
    <t>杨继春</t>
  </si>
  <si>
    <t>KH01992</t>
  </si>
  <si>
    <t>朱芹芹</t>
  </si>
  <si>
    <t>KH01991</t>
  </si>
  <si>
    <t>魏胜烨</t>
  </si>
  <si>
    <t>KH01990</t>
  </si>
  <si>
    <t>杨金山</t>
  </si>
  <si>
    <t>KH01989</t>
  </si>
  <si>
    <t>于敬廷</t>
  </si>
  <si>
    <t>KH01988</t>
  </si>
  <si>
    <t>万连刚</t>
  </si>
  <si>
    <t>KH01987</t>
  </si>
  <si>
    <t>KH01986</t>
  </si>
  <si>
    <t>朱素芳</t>
  </si>
  <si>
    <t>KH01985</t>
  </si>
  <si>
    <t>王仁孝</t>
  </si>
  <si>
    <t>KH01984</t>
  </si>
  <si>
    <t>元修举</t>
  </si>
  <si>
    <t>KH01982</t>
  </si>
  <si>
    <t>于海燕</t>
  </si>
  <si>
    <t>KH01981</t>
  </si>
  <si>
    <t>于桂珍</t>
  </si>
  <si>
    <t>KH01161</t>
  </si>
  <si>
    <t>徐永康</t>
  </si>
  <si>
    <t>KH01160</t>
  </si>
  <si>
    <t>徐海波</t>
  </si>
  <si>
    <t>KH01157</t>
  </si>
  <si>
    <t>曲美娥</t>
  </si>
  <si>
    <t>KH01152</t>
  </si>
  <si>
    <t>秦先杰</t>
  </si>
  <si>
    <t>KH01148</t>
  </si>
  <si>
    <t>乔法杰</t>
  </si>
  <si>
    <t>KH01146</t>
  </si>
  <si>
    <t>綦伟苓</t>
  </si>
  <si>
    <t>KH01147</t>
  </si>
  <si>
    <t>强显国</t>
  </si>
  <si>
    <t>KH01144</t>
  </si>
  <si>
    <t>齐曰涛</t>
  </si>
  <si>
    <t>KH01143</t>
  </si>
  <si>
    <t>齐英杰</t>
  </si>
  <si>
    <t>KH01135</t>
  </si>
  <si>
    <t>齐祥聪</t>
  </si>
  <si>
    <t>KH01132</t>
  </si>
  <si>
    <t>齐伟杰</t>
  </si>
  <si>
    <t>KH01131</t>
  </si>
  <si>
    <t>齐述彬</t>
  </si>
  <si>
    <t>KH01129</t>
  </si>
  <si>
    <t>齐瑞云</t>
  </si>
  <si>
    <t>KH01128</t>
  </si>
  <si>
    <t>齐清梅</t>
  </si>
  <si>
    <t>KH01127</t>
  </si>
  <si>
    <t>齐乃禹</t>
  </si>
  <si>
    <t>KH01125</t>
  </si>
  <si>
    <t>齐丽娜</t>
  </si>
  <si>
    <t>KH01124</t>
  </si>
  <si>
    <t>齐克忠</t>
  </si>
  <si>
    <t>KH01122</t>
  </si>
  <si>
    <t>齐浩兰</t>
  </si>
  <si>
    <t>KH01118</t>
  </si>
  <si>
    <t>齐宝顺</t>
  </si>
  <si>
    <t>KH01116</t>
  </si>
  <si>
    <t>蒲嬿西</t>
  </si>
  <si>
    <t>KH01112</t>
  </si>
  <si>
    <t>彭世亮</t>
  </si>
  <si>
    <t>KH01111</t>
  </si>
  <si>
    <t>彭乐言</t>
  </si>
  <si>
    <t>KH01110</t>
  </si>
  <si>
    <t>彭国华</t>
  </si>
  <si>
    <t>KH01109</t>
  </si>
  <si>
    <t>裴登珍</t>
  </si>
  <si>
    <t>KH01979</t>
  </si>
  <si>
    <t>吴鹏飞</t>
  </si>
  <si>
    <t>KH01978</t>
  </si>
  <si>
    <t>石朝杰</t>
  </si>
  <si>
    <t>KH01977</t>
  </si>
  <si>
    <t>王友利</t>
  </si>
  <si>
    <t>KH01976</t>
  </si>
  <si>
    <t>肖红磊</t>
  </si>
  <si>
    <t>KH01975</t>
  </si>
  <si>
    <t>元中波</t>
  </si>
  <si>
    <t>KH01971</t>
  </si>
  <si>
    <t>张廷红</t>
  </si>
  <si>
    <t>KH01972</t>
  </si>
  <si>
    <t>王存保</t>
  </si>
  <si>
    <t>KH01970</t>
  </si>
  <si>
    <t>孙明楼</t>
  </si>
  <si>
    <t>KH01969</t>
  </si>
  <si>
    <t>于宝强</t>
  </si>
  <si>
    <t>KH01967</t>
  </si>
  <si>
    <t>肖东成</t>
  </si>
  <si>
    <t>KH01966</t>
  </si>
  <si>
    <t>汪乐杰</t>
  </si>
  <si>
    <t>KH01965</t>
  </si>
  <si>
    <t>宋贝贝</t>
  </si>
  <si>
    <t>KH01964</t>
  </si>
  <si>
    <t>田学芳</t>
  </si>
  <si>
    <t>KH01963</t>
  </si>
  <si>
    <t>徐云香</t>
  </si>
  <si>
    <t>KH01961</t>
  </si>
  <si>
    <t>于利国</t>
  </si>
  <si>
    <t>KH01960</t>
  </si>
  <si>
    <t>杨海波</t>
  </si>
  <si>
    <t>KH01958</t>
  </si>
  <si>
    <t>KH01950</t>
  </si>
  <si>
    <t>孙小娟</t>
  </si>
  <si>
    <t>KH01948</t>
  </si>
  <si>
    <t>张明臣</t>
  </si>
  <si>
    <t>KH01946</t>
  </si>
  <si>
    <t>杨秀涛</t>
  </si>
  <si>
    <t>KH01940</t>
  </si>
  <si>
    <t>张晓萍</t>
  </si>
  <si>
    <t>KH01937</t>
  </si>
  <si>
    <t>谭培培</t>
  </si>
  <si>
    <t>KH01107</t>
  </si>
  <si>
    <t>逄效友</t>
  </si>
  <si>
    <t>KH01106</t>
  </si>
  <si>
    <t>庞守蕾</t>
  </si>
  <si>
    <t>KH01105</t>
  </si>
  <si>
    <t>庞力维</t>
  </si>
  <si>
    <t>KH01102</t>
  </si>
  <si>
    <t>潘世莹</t>
  </si>
  <si>
    <t>KH01101</t>
  </si>
  <si>
    <t>潘群</t>
  </si>
  <si>
    <t>KH01098</t>
  </si>
  <si>
    <t>牛娜</t>
  </si>
  <si>
    <t>KH01099</t>
  </si>
  <si>
    <t>牛新山</t>
  </si>
  <si>
    <t>KH01096</t>
  </si>
  <si>
    <t>牛百华</t>
  </si>
  <si>
    <t>KH01095</t>
  </si>
  <si>
    <t>穆冬枚</t>
  </si>
  <si>
    <t>KH01093</t>
  </si>
  <si>
    <t>牟红光</t>
  </si>
  <si>
    <t>KH01094</t>
  </si>
  <si>
    <t>牟坤宁</t>
  </si>
  <si>
    <t>KH01089</t>
  </si>
  <si>
    <t>明昊宇</t>
  </si>
  <si>
    <t>KH01091</t>
  </si>
  <si>
    <t>明彤晖</t>
  </si>
  <si>
    <t>KH01088</t>
  </si>
  <si>
    <t>苗增霞</t>
  </si>
  <si>
    <t>KH01085</t>
  </si>
  <si>
    <t>苗丽雯</t>
  </si>
  <si>
    <t>KH01084</t>
  </si>
  <si>
    <t>孟艳美</t>
  </si>
  <si>
    <t>KH01082</t>
  </si>
  <si>
    <t>孟祥圣</t>
  </si>
  <si>
    <t>KH01081</t>
  </si>
  <si>
    <t>孟祥磊</t>
  </si>
  <si>
    <t>KH01076</t>
  </si>
  <si>
    <t>孟宏图</t>
  </si>
  <si>
    <t>KH01077</t>
  </si>
  <si>
    <t>孟令升</t>
  </si>
  <si>
    <t>KH01078</t>
  </si>
  <si>
    <t>孟庆军</t>
  </si>
  <si>
    <t>KH01074</t>
  </si>
  <si>
    <t>门方华</t>
  </si>
  <si>
    <t>KH01075</t>
  </si>
  <si>
    <t>孟爱萍</t>
  </si>
  <si>
    <t>KH01072</t>
  </si>
  <si>
    <t>毛振达</t>
  </si>
  <si>
    <t>KH01071</t>
  </si>
  <si>
    <t>毛小静</t>
  </si>
  <si>
    <t>KH01070</t>
  </si>
  <si>
    <t>毛安周</t>
  </si>
  <si>
    <t>KH01068</t>
  </si>
  <si>
    <t>马镇忠</t>
  </si>
  <si>
    <t>KH01067</t>
  </si>
  <si>
    <t>马振波</t>
  </si>
  <si>
    <t>KH01933</t>
  </si>
  <si>
    <t>杨玉柱</t>
  </si>
  <si>
    <t>KH01931</t>
  </si>
  <si>
    <t>王玮一</t>
  </si>
  <si>
    <t>KH01932</t>
  </si>
  <si>
    <t>孙明玉</t>
  </si>
  <si>
    <t>KH01930</t>
  </si>
  <si>
    <t>屠勇军</t>
  </si>
  <si>
    <t>KH01929</t>
  </si>
  <si>
    <t>张晓娜</t>
  </si>
  <si>
    <t>KH01928</t>
  </si>
  <si>
    <t>王利华</t>
  </si>
  <si>
    <t>KH01927</t>
  </si>
  <si>
    <t>温述荣</t>
  </si>
  <si>
    <t>KH01926</t>
  </si>
  <si>
    <t>张建民</t>
  </si>
  <si>
    <t>KH01925</t>
  </si>
  <si>
    <t>张永萍</t>
  </si>
  <si>
    <t>KH01914</t>
  </si>
  <si>
    <t>王建新</t>
  </si>
  <si>
    <t>KH01912</t>
  </si>
  <si>
    <t>徐广言</t>
  </si>
  <si>
    <t>KH01913</t>
  </si>
  <si>
    <t>朱怀香</t>
  </si>
  <si>
    <t>KH01908</t>
  </si>
  <si>
    <t>孙继兴</t>
  </si>
  <si>
    <t>KH01906</t>
  </si>
  <si>
    <t>苏可为</t>
  </si>
  <si>
    <t>KH01905</t>
  </si>
  <si>
    <t>王童</t>
  </si>
  <si>
    <t>KH01904</t>
  </si>
  <si>
    <t>王素祯</t>
  </si>
  <si>
    <t>KH01903</t>
  </si>
  <si>
    <t>薛秋杰</t>
  </si>
  <si>
    <t>KH01901</t>
  </si>
  <si>
    <t>宋英杰</t>
  </si>
  <si>
    <t>KH01900</t>
  </si>
  <si>
    <t>孙驰远</t>
  </si>
  <si>
    <t>KH01897</t>
  </si>
  <si>
    <t>KH01896</t>
  </si>
  <si>
    <t>姚玉国</t>
  </si>
  <si>
    <t>KH01895</t>
  </si>
  <si>
    <t>宋丹</t>
  </si>
  <si>
    <t>KH01064</t>
  </si>
  <si>
    <t>马增亮</t>
  </si>
  <si>
    <t>KH01061</t>
  </si>
  <si>
    <t>马玉站</t>
  </si>
  <si>
    <t>KH01063</t>
  </si>
  <si>
    <t>KH01059</t>
  </si>
  <si>
    <t>马玉霞</t>
  </si>
  <si>
    <t>KH01058</t>
  </si>
  <si>
    <t>马玉兰</t>
  </si>
  <si>
    <t>KH01056</t>
  </si>
  <si>
    <t>马永刚</t>
  </si>
  <si>
    <t>KH01054</t>
  </si>
  <si>
    <t>马雪梅</t>
  </si>
  <si>
    <t>KH01048</t>
  </si>
  <si>
    <t>马晓坤</t>
  </si>
  <si>
    <t>KH01044</t>
  </si>
  <si>
    <t>马卫厂</t>
  </si>
  <si>
    <t>KH01046</t>
  </si>
  <si>
    <t>马向辉</t>
  </si>
  <si>
    <t>KH01043</t>
  </si>
  <si>
    <t>马涛</t>
  </si>
  <si>
    <t>KH01041</t>
  </si>
  <si>
    <t>马淑贞</t>
  </si>
  <si>
    <t>KH01040</t>
  </si>
  <si>
    <t>马淑燕</t>
  </si>
  <si>
    <t>KH01039</t>
  </si>
  <si>
    <t>马淑娟</t>
  </si>
  <si>
    <t>KH01037</t>
  </si>
  <si>
    <t>马胜利</t>
  </si>
  <si>
    <t>KH01036</t>
  </si>
  <si>
    <t>马瑞东</t>
  </si>
  <si>
    <t>KH01034</t>
  </si>
  <si>
    <t>马清艳</t>
  </si>
  <si>
    <t>KH01031</t>
  </si>
  <si>
    <t>马禄玲</t>
  </si>
  <si>
    <t>KH01029</t>
  </si>
  <si>
    <t>马莉</t>
  </si>
  <si>
    <t>KH01030</t>
  </si>
  <si>
    <t>马岭</t>
  </si>
  <si>
    <t>KH01027</t>
  </si>
  <si>
    <t>马军义</t>
  </si>
  <si>
    <t>KH01024</t>
  </si>
  <si>
    <t>马建池</t>
  </si>
  <si>
    <t>KH01022</t>
  </si>
  <si>
    <t>马慧玲</t>
  </si>
  <si>
    <t>KH01021</t>
  </si>
  <si>
    <t>马慧</t>
  </si>
  <si>
    <t>KH01020</t>
  </si>
  <si>
    <t>马惠娟</t>
  </si>
  <si>
    <t>KH01018</t>
  </si>
  <si>
    <t>马丁君</t>
  </si>
  <si>
    <t>KH01017</t>
  </si>
  <si>
    <t>马传友</t>
  </si>
  <si>
    <t>KH01014</t>
  </si>
  <si>
    <t>马炳臣</t>
  </si>
  <si>
    <t>KH01894</t>
  </si>
  <si>
    <t>王昌杰</t>
  </si>
  <si>
    <t>KH01893</t>
  </si>
  <si>
    <t>徐懿雯</t>
  </si>
  <si>
    <t>KH01892</t>
  </si>
  <si>
    <t>于淑珍</t>
  </si>
  <si>
    <t>KH01891</t>
  </si>
  <si>
    <t>魏秀芬</t>
  </si>
  <si>
    <t>KH01887</t>
  </si>
  <si>
    <t>张延俊</t>
  </si>
  <si>
    <t>KH01888</t>
  </si>
  <si>
    <t>宋德成</t>
  </si>
  <si>
    <t>KH01886</t>
  </si>
  <si>
    <t>王帅</t>
  </si>
  <si>
    <t>KH01881</t>
  </si>
  <si>
    <t>魏秀杰</t>
  </si>
  <si>
    <t>KH01880</t>
  </si>
  <si>
    <t>张庆辉</t>
  </si>
  <si>
    <t>KH01879</t>
  </si>
  <si>
    <t>王志华</t>
  </si>
  <si>
    <t>KH01878</t>
  </si>
  <si>
    <t>王祥仁</t>
  </si>
  <si>
    <t>KH01877</t>
  </si>
  <si>
    <t>孙桂芬</t>
  </si>
  <si>
    <t>KH01876</t>
  </si>
  <si>
    <t>徐颖颖</t>
  </si>
  <si>
    <t>KH01873</t>
  </si>
  <si>
    <t>曲守强</t>
  </si>
  <si>
    <t>KH01872</t>
  </si>
  <si>
    <t>朱敬文</t>
  </si>
  <si>
    <t>KH01870</t>
  </si>
  <si>
    <t>徐金先</t>
  </si>
  <si>
    <t>KH01869</t>
  </si>
  <si>
    <t>朱永梅</t>
  </si>
  <si>
    <t>KH01866</t>
  </si>
  <si>
    <t>王鹏娥</t>
  </si>
  <si>
    <t>KH01865</t>
  </si>
  <si>
    <t>张文生</t>
  </si>
  <si>
    <t>KH01863</t>
  </si>
  <si>
    <t>王际龙</t>
  </si>
  <si>
    <t>KH01862</t>
  </si>
  <si>
    <t>王诚华</t>
  </si>
  <si>
    <t>KH01861</t>
  </si>
  <si>
    <t>任永莲</t>
  </si>
  <si>
    <t>KH01010</t>
  </si>
  <si>
    <t>吕晓辉</t>
  </si>
  <si>
    <t>KH01008</t>
  </si>
  <si>
    <t>吕红凯</t>
  </si>
  <si>
    <t>KH01007</t>
  </si>
  <si>
    <t>KH01006</t>
  </si>
  <si>
    <t>罗永建</t>
  </si>
  <si>
    <t>KH01005</t>
  </si>
  <si>
    <t>栾迎云</t>
  </si>
  <si>
    <t>KH01003</t>
  </si>
  <si>
    <t>栾美娜</t>
  </si>
  <si>
    <t>KH01002</t>
  </si>
  <si>
    <t>路双城</t>
  </si>
  <si>
    <t>KH01000</t>
  </si>
  <si>
    <t>陆长城</t>
  </si>
  <si>
    <t>KH00998</t>
  </si>
  <si>
    <t>陆心宇</t>
  </si>
  <si>
    <t>KH00994</t>
  </si>
  <si>
    <t>陆玲辉</t>
  </si>
  <si>
    <t>KH00997</t>
  </si>
  <si>
    <t>陆晓杰</t>
  </si>
  <si>
    <t>KH00992</t>
  </si>
  <si>
    <t>陆建修</t>
  </si>
  <si>
    <t>KH00991</t>
  </si>
  <si>
    <t>陆桂香</t>
  </si>
  <si>
    <t>KH00989</t>
  </si>
  <si>
    <t>陆常生</t>
  </si>
  <si>
    <t>KH00988</t>
  </si>
  <si>
    <t>陆宝良</t>
  </si>
  <si>
    <t>KH00980</t>
  </si>
  <si>
    <t>卢兴卫</t>
  </si>
  <si>
    <t>KH00975</t>
  </si>
  <si>
    <t>卢莉莉</t>
  </si>
  <si>
    <t>KH00977</t>
  </si>
  <si>
    <t>卢瑞芹</t>
  </si>
  <si>
    <t>KH00973</t>
  </si>
  <si>
    <t>卢立功</t>
  </si>
  <si>
    <t>KH00974</t>
  </si>
  <si>
    <t>卢立志</t>
  </si>
  <si>
    <t>KH00969</t>
  </si>
  <si>
    <t>KH00967</t>
  </si>
  <si>
    <t>柳旭升</t>
  </si>
  <si>
    <t>KH00965</t>
  </si>
  <si>
    <t>柳显明</t>
  </si>
  <si>
    <t>KH00963</t>
  </si>
  <si>
    <t>柳见波</t>
  </si>
  <si>
    <t>KH00962</t>
  </si>
  <si>
    <t>刘宗华</t>
  </si>
  <si>
    <t>KH00961</t>
  </si>
  <si>
    <t>刘子鸣</t>
  </si>
  <si>
    <t>KH00958</t>
  </si>
  <si>
    <t>刘震宇</t>
  </si>
  <si>
    <t>KH00956</t>
  </si>
  <si>
    <t>刘振顺</t>
  </si>
  <si>
    <t>KH00955</t>
  </si>
  <si>
    <t>刘振华</t>
  </si>
  <si>
    <t>KH01855</t>
  </si>
  <si>
    <t>于澎</t>
  </si>
  <si>
    <t>KH01854</t>
  </si>
  <si>
    <t>徐淑根</t>
  </si>
  <si>
    <t>KH01849</t>
  </si>
  <si>
    <t>张天臣</t>
  </si>
  <si>
    <t>KH01848</t>
  </si>
  <si>
    <t>张学明</t>
  </si>
  <si>
    <t>KH01846</t>
  </si>
  <si>
    <t>孙长凯</t>
  </si>
  <si>
    <t>KH01845</t>
  </si>
  <si>
    <t>朱建党</t>
  </si>
  <si>
    <t>KH01844</t>
  </si>
  <si>
    <t>KH01843</t>
  </si>
  <si>
    <t>曲晓红</t>
  </si>
  <si>
    <t>KH01841</t>
  </si>
  <si>
    <t>孙立臣</t>
  </si>
  <si>
    <t>KH01840</t>
  </si>
  <si>
    <t>于洪利</t>
  </si>
  <si>
    <t>KH01839</t>
  </si>
  <si>
    <t>朱玮麟</t>
  </si>
  <si>
    <t>KH01837</t>
  </si>
  <si>
    <t>王元孝</t>
  </si>
  <si>
    <t>KH01836</t>
  </si>
  <si>
    <t>赵兴武</t>
  </si>
  <si>
    <t>KH01834</t>
  </si>
  <si>
    <t>徐淑贤</t>
  </si>
  <si>
    <t>KH01833</t>
  </si>
  <si>
    <t>王海涛</t>
  </si>
  <si>
    <t>KH01831</t>
  </si>
  <si>
    <t>张其春</t>
  </si>
  <si>
    <t>KH01829</t>
  </si>
  <si>
    <t>张嫚</t>
  </si>
  <si>
    <t>KH01828</t>
  </si>
  <si>
    <t>郑彩花</t>
  </si>
  <si>
    <t>KH01827</t>
  </si>
  <si>
    <t>王云峰</t>
  </si>
  <si>
    <t>KH01826</t>
  </si>
  <si>
    <t>王桂云</t>
  </si>
  <si>
    <t>KH01825</t>
  </si>
  <si>
    <t>赵秀霞</t>
  </si>
  <si>
    <t>KH01821</t>
  </si>
  <si>
    <t>王书志</t>
  </si>
  <si>
    <t>KH01823</t>
  </si>
  <si>
    <t>魏志臣</t>
  </si>
  <si>
    <t>KH01820</t>
  </si>
  <si>
    <t>张瑞霞</t>
  </si>
  <si>
    <t>KH01819</t>
  </si>
  <si>
    <t>孙晓婷</t>
  </si>
  <si>
    <t>KH01818</t>
  </si>
  <si>
    <t>王风娥</t>
  </si>
  <si>
    <t>KH00949</t>
  </si>
  <si>
    <t>刘昱圻</t>
  </si>
  <si>
    <t>KH00948</t>
  </si>
  <si>
    <t>刘玉华</t>
  </si>
  <si>
    <t>KH00945</t>
  </si>
  <si>
    <t>KH00944</t>
  </si>
  <si>
    <t>刘瑜</t>
  </si>
  <si>
    <t>KH00942</t>
  </si>
  <si>
    <t>刘永强</t>
  </si>
  <si>
    <t>KH00941</t>
  </si>
  <si>
    <t>刘永伦</t>
  </si>
  <si>
    <t>KH00940</t>
  </si>
  <si>
    <t>刘永华</t>
  </si>
  <si>
    <t>KH00939</t>
  </si>
  <si>
    <t>刘迎菊</t>
  </si>
  <si>
    <t>KH00938</t>
  </si>
  <si>
    <t>刘迎花</t>
  </si>
  <si>
    <t>KH00936</t>
  </si>
  <si>
    <t>刘亦光</t>
  </si>
  <si>
    <t>KH00935</t>
  </si>
  <si>
    <t>刘艳玲</t>
  </si>
  <si>
    <t>KH00934</t>
  </si>
  <si>
    <t>刘言波</t>
  </si>
  <si>
    <t>KH00933</t>
  </si>
  <si>
    <t>刘延栋</t>
  </si>
  <si>
    <t>KH00932</t>
  </si>
  <si>
    <t>刘延东</t>
  </si>
  <si>
    <t>KH00928</t>
  </si>
  <si>
    <t>刘绪高</t>
  </si>
  <si>
    <t>KH00927</t>
  </si>
  <si>
    <t>刘旭堂</t>
  </si>
  <si>
    <t>KH00926</t>
  </si>
  <si>
    <t>刘秀珍</t>
  </si>
  <si>
    <t>KH00925</t>
  </si>
  <si>
    <t>刘秀欣</t>
  </si>
  <si>
    <t>KH00924</t>
  </si>
  <si>
    <t>刘秀芹</t>
  </si>
  <si>
    <t>KH00923</t>
  </si>
  <si>
    <t>刘修廷</t>
  </si>
  <si>
    <t>KH00922</t>
  </si>
  <si>
    <t>刘兴旺</t>
  </si>
  <si>
    <t>KH00921</t>
  </si>
  <si>
    <t>刘馨蔚</t>
  </si>
  <si>
    <t>KH00920</t>
  </si>
  <si>
    <t>刘新钰</t>
  </si>
  <si>
    <t>KH00918</t>
  </si>
  <si>
    <t>刘效鹏</t>
  </si>
  <si>
    <t>KH01817</t>
  </si>
  <si>
    <t>赵冬梅</t>
  </si>
  <si>
    <t>KH01814</t>
  </si>
  <si>
    <t>佟选</t>
  </si>
  <si>
    <t>KH01813</t>
  </si>
  <si>
    <t>赵红鹏</t>
  </si>
  <si>
    <t>KH01810</t>
  </si>
  <si>
    <t>徐金华</t>
  </si>
  <si>
    <t>KH01809</t>
  </si>
  <si>
    <t>于琪帆</t>
  </si>
  <si>
    <t>KH01806</t>
  </si>
  <si>
    <t>张秀美</t>
  </si>
  <si>
    <t>KH01805</t>
  </si>
  <si>
    <t>KH01804</t>
  </si>
  <si>
    <t>于继香</t>
  </si>
  <si>
    <t>KH01803</t>
  </si>
  <si>
    <t>王海星</t>
  </si>
  <si>
    <t>KH01802</t>
  </si>
  <si>
    <t>赵娜</t>
  </si>
  <si>
    <t>KH01801</t>
  </si>
  <si>
    <t>王风兰</t>
  </si>
  <si>
    <t>KH01798</t>
  </si>
  <si>
    <t>孙彩玉</t>
  </si>
  <si>
    <t>KH01797</t>
  </si>
  <si>
    <t>张北平</t>
  </si>
  <si>
    <t>KH01795</t>
  </si>
  <si>
    <t>KH01793</t>
  </si>
  <si>
    <t>王秋里</t>
  </si>
  <si>
    <t>KH01792</t>
  </si>
  <si>
    <t>张有福</t>
  </si>
  <si>
    <t>KH01791</t>
  </si>
  <si>
    <t>王全斌</t>
  </si>
  <si>
    <t>KH01788</t>
  </si>
  <si>
    <t>孙晓兰</t>
  </si>
  <si>
    <t>KH01787</t>
  </si>
  <si>
    <t>王振坤</t>
  </si>
  <si>
    <t>KH01786</t>
  </si>
  <si>
    <t>朱玉波</t>
  </si>
  <si>
    <t>KH00917</t>
  </si>
  <si>
    <t>刘孝建</t>
  </si>
  <si>
    <t>KH00915</t>
  </si>
  <si>
    <t>KH00914</t>
  </si>
  <si>
    <t>刘晓晓</t>
  </si>
  <si>
    <t>KH00913</t>
  </si>
  <si>
    <t>刘晓娜</t>
  </si>
  <si>
    <t>KH00911</t>
  </si>
  <si>
    <t>刘晓红</t>
  </si>
  <si>
    <t>KH00910</t>
  </si>
  <si>
    <t>刘晓菲</t>
  </si>
  <si>
    <t>KH00907</t>
  </si>
  <si>
    <t>刘相超</t>
  </si>
  <si>
    <t>KH00908</t>
  </si>
  <si>
    <t>刘相征</t>
  </si>
  <si>
    <t>KH00906</t>
  </si>
  <si>
    <t>刘先念</t>
  </si>
  <si>
    <t>KH00904</t>
  </si>
  <si>
    <t>刘希香</t>
  </si>
  <si>
    <t>KH00903</t>
  </si>
  <si>
    <t>刘文正</t>
  </si>
  <si>
    <t>KH00897</t>
  </si>
  <si>
    <t>刘维松</t>
  </si>
  <si>
    <t>KH00896</t>
  </si>
  <si>
    <t>刘维山</t>
  </si>
  <si>
    <t>KH00895</t>
  </si>
  <si>
    <t>刘万祥</t>
  </si>
  <si>
    <t>KH00894</t>
  </si>
  <si>
    <t>刘万宝</t>
  </si>
  <si>
    <t>KH00893</t>
  </si>
  <si>
    <t>刘童</t>
  </si>
  <si>
    <t>KH00891</t>
  </si>
  <si>
    <t>刘廷善</t>
  </si>
  <si>
    <t>KH00888</t>
  </si>
  <si>
    <t>刘素杰</t>
  </si>
  <si>
    <t>KH00886</t>
  </si>
  <si>
    <t>刘松芹</t>
  </si>
  <si>
    <t>KH00884</t>
  </si>
  <si>
    <t>刘寿山</t>
  </si>
  <si>
    <t>KH00883</t>
  </si>
  <si>
    <t>刘世玉</t>
  </si>
  <si>
    <t>KH00882</t>
  </si>
  <si>
    <t>刘胜军</t>
  </si>
  <si>
    <t>KH00881</t>
  </si>
  <si>
    <t>刘珊珊</t>
  </si>
  <si>
    <t>KH00879</t>
  </si>
  <si>
    <t>刘森</t>
  </si>
  <si>
    <t>KH00875</t>
  </si>
  <si>
    <t>刘青华</t>
  </si>
  <si>
    <t>KH00874</t>
  </si>
  <si>
    <t>刘倩倩</t>
  </si>
  <si>
    <t>KH00871</t>
  </si>
  <si>
    <t>刘其源</t>
  </si>
  <si>
    <t>KH01785</t>
  </si>
  <si>
    <t>王秀芬</t>
  </si>
  <si>
    <t>KH01782</t>
  </si>
  <si>
    <t>张永伟</t>
  </si>
  <si>
    <t>KH01781</t>
  </si>
  <si>
    <t>元锡高</t>
  </si>
  <si>
    <t>KH01779</t>
  </si>
  <si>
    <t>王金胜</t>
  </si>
  <si>
    <t>KH01778</t>
  </si>
  <si>
    <t>王安顺</t>
  </si>
  <si>
    <t>KH01777</t>
  </si>
  <si>
    <t>温祖波</t>
  </si>
  <si>
    <t>KH01774</t>
  </si>
  <si>
    <t>邹永增</t>
  </si>
  <si>
    <t>KH01773</t>
  </si>
  <si>
    <t>王孟菲</t>
  </si>
  <si>
    <t>KH01772</t>
  </si>
  <si>
    <t>谢东芹</t>
  </si>
  <si>
    <t>KH01771</t>
  </si>
  <si>
    <t>吴玲玲</t>
  </si>
  <si>
    <t>KH01770</t>
  </si>
  <si>
    <t>魏建平</t>
  </si>
  <si>
    <t>KH01769</t>
  </si>
  <si>
    <t>仵彦花</t>
  </si>
  <si>
    <t>KH01766</t>
  </si>
  <si>
    <t>张兆静</t>
  </si>
  <si>
    <t>KH01764</t>
  </si>
  <si>
    <t>杨德瑜</t>
  </si>
  <si>
    <t>KH01763</t>
  </si>
  <si>
    <t>张森堂</t>
  </si>
  <si>
    <t>KH01761</t>
  </si>
  <si>
    <t>孙焕章</t>
  </si>
  <si>
    <t>KH01759</t>
  </si>
  <si>
    <t>杨全德</t>
  </si>
  <si>
    <t>KH01751</t>
  </si>
  <si>
    <t>王文波</t>
  </si>
  <si>
    <t>KH01753</t>
  </si>
  <si>
    <t>王雪红</t>
  </si>
  <si>
    <t>KH01750</t>
  </si>
  <si>
    <t>孙风春</t>
  </si>
  <si>
    <t>KH01749</t>
  </si>
  <si>
    <t>孙宝志</t>
  </si>
  <si>
    <t>KH01747</t>
  </si>
  <si>
    <t>徐学超</t>
  </si>
  <si>
    <t>KH01748</t>
  </si>
  <si>
    <t>王晓峰</t>
  </si>
  <si>
    <t>KH01746</t>
  </si>
  <si>
    <t>袁硕</t>
  </si>
  <si>
    <t>KH00868</t>
  </si>
  <si>
    <t>KH00870</t>
  </si>
  <si>
    <t>刘朋</t>
  </si>
  <si>
    <t>KH00862</t>
  </si>
  <si>
    <t>刘孟丹</t>
  </si>
  <si>
    <t>KH00861</t>
  </si>
  <si>
    <t>刘玲玉</t>
  </si>
  <si>
    <t>KH00860</t>
  </si>
  <si>
    <t>刘利先</t>
  </si>
  <si>
    <t>KH00858</t>
  </si>
  <si>
    <t>刘蕾宁</t>
  </si>
  <si>
    <t>KH00857</t>
  </si>
  <si>
    <t>刘磊</t>
  </si>
  <si>
    <t>KH00855</t>
  </si>
  <si>
    <t>刘堃</t>
  </si>
  <si>
    <t>KH00853</t>
  </si>
  <si>
    <t>刘凯旋</t>
  </si>
  <si>
    <t>KH00850</t>
  </si>
  <si>
    <t>刘金英</t>
  </si>
  <si>
    <t>KH00852</t>
  </si>
  <si>
    <t>刘敬红</t>
  </si>
  <si>
    <t>KH00846</t>
  </si>
  <si>
    <t>刘金娟</t>
  </si>
  <si>
    <t>KH00851</t>
  </si>
  <si>
    <t>刘进华</t>
  </si>
  <si>
    <t>KH00847</t>
  </si>
  <si>
    <t>刘金军</t>
  </si>
  <si>
    <t>KH00844</t>
  </si>
  <si>
    <t>刘金花</t>
  </si>
  <si>
    <t>KH00843</t>
  </si>
  <si>
    <t>刘金成</t>
  </si>
  <si>
    <t>KH00842</t>
  </si>
  <si>
    <t>刘婕妤</t>
  </si>
  <si>
    <t>KH00838</t>
  </si>
  <si>
    <t>刘建亮</t>
  </si>
  <si>
    <t>KH00835</t>
  </si>
  <si>
    <t>刘建春</t>
  </si>
  <si>
    <t>KH00832</t>
  </si>
  <si>
    <t>刘佳妮</t>
  </si>
  <si>
    <t>KH00840</t>
  </si>
  <si>
    <t>刘江荣</t>
  </si>
  <si>
    <t>KH00833</t>
  </si>
  <si>
    <t>刘佳宁</t>
  </si>
  <si>
    <t>KH00829</t>
  </si>
  <si>
    <t>刘会明</t>
  </si>
  <si>
    <t>KH00826</t>
  </si>
  <si>
    <t>刘华斋</t>
  </si>
  <si>
    <t>KH00824</t>
  </si>
  <si>
    <t>刘洪相</t>
  </si>
  <si>
    <t>KH01745</t>
  </si>
  <si>
    <t>孙付亭</t>
  </si>
  <si>
    <t>KH01743</t>
  </si>
  <si>
    <t>王彩云</t>
  </si>
  <si>
    <t>KH01742</t>
  </si>
  <si>
    <t>姚立民</t>
  </si>
  <si>
    <t>KH01740</t>
  </si>
  <si>
    <t>于全禄</t>
  </si>
  <si>
    <t>KH01739</t>
  </si>
  <si>
    <t>徐延喜</t>
  </si>
  <si>
    <t>KH01741</t>
  </si>
  <si>
    <t>史怀松</t>
  </si>
  <si>
    <t>KH01737</t>
  </si>
  <si>
    <t>张杰锋</t>
  </si>
  <si>
    <t>KH01736</t>
  </si>
  <si>
    <t>于海</t>
  </si>
  <si>
    <t>KH01734</t>
  </si>
  <si>
    <t>于伟书</t>
  </si>
  <si>
    <t>KH01733</t>
  </si>
  <si>
    <t>张建栋</t>
  </si>
  <si>
    <t>KH01732</t>
  </si>
  <si>
    <t>魏鲁宁</t>
  </si>
  <si>
    <t>KH01730</t>
  </si>
  <si>
    <t>KH01729</t>
  </si>
  <si>
    <t>张晓玲</t>
  </si>
  <si>
    <t>KH01727</t>
  </si>
  <si>
    <t>王均平</t>
  </si>
  <si>
    <t>KH01725</t>
  </si>
  <si>
    <t>匙学良</t>
  </si>
  <si>
    <t>KH01726</t>
  </si>
  <si>
    <t>任在亮</t>
  </si>
  <si>
    <t>KH01728</t>
  </si>
  <si>
    <t>张建伟</t>
  </si>
  <si>
    <t>KH01724</t>
  </si>
  <si>
    <t>孙仁英</t>
  </si>
  <si>
    <t>KH01723</t>
  </si>
  <si>
    <t>王保光</t>
  </si>
  <si>
    <t>KH01722</t>
  </si>
  <si>
    <t>夏爱爱</t>
  </si>
  <si>
    <t>KH01721</t>
  </si>
  <si>
    <t>张顺念</t>
  </si>
  <si>
    <t>KH00823</t>
  </si>
  <si>
    <t>刘洪儒</t>
  </si>
  <si>
    <t>KH00816</t>
  </si>
  <si>
    <t>KH00820</t>
  </si>
  <si>
    <t>刘汉升</t>
  </si>
  <si>
    <t>KH00815</t>
  </si>
  <si>
    <t>刘广仁</t>
  </si>
  <si>
    <t>KH00822</t>
  </si>
  <si>
    <t>刘洪庆</t>
  </si>
  <si>
    <t>KH00814</t>
  </si>
  <si>
    <t>刘福彬</t>
  </si>
  <si>
    <t>KH00819</t>
  </si>
  <si>
    <t>刘海杰</t>
  </si>
  <si>
    <t>KH00812</t>
  </si>
  <si>
    <t>KH00821</t>
  </si>
  <si>
    <t>刘好顺</t>
  </si>
  <si>
    <t>KH00811</t>
  </si>
  <si>
    <t>刘凤吉</t>
  </si>
  <si>
    <t>KH00797</t>
  </si>
  <si>
    <t>刘陈鹤</t>
  </si>
  <si>
    <t>KH00805</t>
  </si>
  <si>
    <t>刘发庆</t>
  </si>
  <si>
    <t>KH00799</t>
  </si>
  <si>
    <t>刘崇升</t>
  </si>
  <si>
    <t>KH00798</t>
  </si>
  <si>
    <t>刘承谚</t>
  </si>
  <si>
    <t>KH00810</t>
  </si>
  <si>
    <t>刘峰</t>
  </si>
  <si>
    <t>KH00804</t>
  </si>
  <si>
    <t>刘东平</t>
  </si>
  <si>
    <t>KH00793</t>
  </si>
  <si>
    <t>刘彩华</t>
  </si>
  <si>
    <t>KH00791</t>
  </si>
  <si>
    <t>刘本升</t>
  </si>
  <si>
    <t>KH00801</t>
  </si>
  <si>
    <t>刘翠平</t>
  </si>
  <si>
    <t>KH01720</t>
  </si>
  <si>
    <t>邵旭艳</t>
  </si>
  <si>
    <t>KH01719</t>
  </si>
  <si>
    <t>张明艳</t>
  </si>
  <si>
    <t>KH01713</t>
  </si>
  <si>
    <t>KH01718</t>
  </si>
  <si>
    <t>吴健</t>
  </si>
  <si>
    <t>KH01708</t>
  </si>
  <si>
    <t>KH01706</t>
  </si>
  <si>
    <t>张楠楠</t>
  </si>
  <si>
    <t>KH01702</t>
  </si>
  <si>
    <t>孙晓亮</t>
  </si>
  <si>
    <t>KH01705</t>
  </si>
  <si>
    <t>KH01701</t>
  </si>
  <si>
    <t>苏竹梅</t>
  </si>
  <si>
    <t>KH01698</t>
  </si>
  <si>
    <t>姚延宗</t>
  </si>
  <si>
    <t>KH01696</t>
  </si>
  <si>
    <t>苏亮亮</t>
  </si>
  <si>
    <t>KH01690</t>
  </si>
  <si>
    <t>徐维华</t>
  </si>
  <si>
    <t>KH01686</t>
  </si>
  <si>
    <t>KH01687</t>
  </si>
  <si>
    <t>张茜</t>
  </si>
  <si>
    <t>KH01684</t>
  </si>
  <si>
    <t>王金宇</t>
  </si>
  <si>
    <t>KH01695</t>
  </si>
  <si>
    <t>KH01697</t>
  </si>
  <si>
    <t>张连宁</t>
  </si>
  <si>
    <t>KH01692</t>
  </si>
  <si>
    <t>任在军</t>
  </si>
  <si>
    <t>潍坊华创普惠产业投资合伙企业（有限合伙）</t>
  </si>
  <si>
    <t>0008034</t>
  </si>
  <si>
    <t>栖霞平赢企业策划服务处</t>
  </si>
  <si>
    <t>0005526</t>
  </si>
  <si>
    <t>浙江孜达物资有限公司</t>
  </si>
  <si>
    <t>0004596</t>
  </si>
  <si>
    <t>昌邑市交通街在民装修部</t>
  </si>
  <si>
    <t>0004517</t>
  </si>
  <si>
    <t>临颍县学敏信息科技有限公司</t>
  </si>
  <si>
    <t>0004503</t>
  </si>
  <si>
    <t>0004278</t>
  </si>
  <si>
    <t>山东君和鑫荣企业管理有限公司</t>
  </si>
  <si>
    <t>0004027</t>
  </si>
  <si>
    <t>芝罘区苹荷企业营销策划服务中心</t>
  </si>
  <si>
    <t>0002991</t>
  </si>
  <si>
    <t>昌邑市鲁宏塑料机械有限公司</t>
  </si>
  <si>
    <t>0002747</t>
  </si>
  <si>
    <t>山东鲁业房地产土地评估有限公司潍坊分公司</t>
  </si>
  <si>
    <t>0002745</t>
  </si>
  <si>
    <t>上海铸美投资管理有限公司</t>
  </si>
  <si>
    <t>0002738</t>
  </si>
  <si>
    <t>中兴华会计师事务所（特殊普通合伙）潍坊分所</t>
  </si>
  <si>
    <t>0002736</t>
  </si>
  <si>
    <t>山东求是和信律师事务所</t>
  </si>
  <si>
    <t>0002728</t>
  </si>
  <si>
    <t>北海盈梓投资有限公司</t>
  </si>
  <si>
    <t>0002563</t>
  </si>
  <si>
    <t>0002515</t>
  </si>
  <si>
    <t>0002456</t>
  </si>
  <si>
    <t>张媛媛</t>
  </si>
  <si>
    <t>0002323</t>
  </si>
  <si>
    <t>舟山普陀稳永信息咨询工作室</t>
  </si>
  <si>
    <t>0002294</t>
  </si>
  <si>
    <t>滨州思盛企业咨询管理有限公司</t>
  </si>
  <si>
    <t>0002103</t>
  </si>
  <si>
    <t>UC002557</t>
  </si>
  <si>
    <t>山东省水利工程局有限公司</t>
  </si>
  <si>
    <t>UC002556</t>
  </si>
  <si>
    <t>青州市水利建筑总公司昌邑分公司</t>
  </si>
  <si>
    <t>UC001352</t>
  </si>
  <si>
    <t>山东国晟工程项目管理咨询有限公司</t>
  </si>
  <si>
    <t>UC001351</t>
  </si>
  <si>
    <t>山东诚金市政园林工程有限公司</t>
  </si>
  <si>
    <t>02014406</t>
  </si>
  <si>
    <t>河北安德信仓储有限公司</t>
  </si>
  <si>
    <t>02014405</t>
  </si>
  <si>
    <t>漯河朝婕营销策划有限公司</t>
  </si>
  <si>
    <t>02014388</t>
  </si>
  <si>
    <t>南京红旗物流有限公司</t>
  </si>
  <si>
    <t>009848</t>
  </si>
  <si>
    <t>004570</t>
  </si>
  <si>
    <t>0000674</t>
  </si>
  <si>
    <t>山东众阳健康科技集团有限公司</t>
  </si>
  <si>
    <t>0000665</t>
  </si>
  <si>
    <t>教育费附加</t>
  </si>
  <si>
    <t>0000667</t>
  </si>
  <si>
    <t>地方教育费附加</t>
  </si>
  <si>
    <t>0000565</t>
  </si>
  <si>
    <t>山东鼎诺工程有限公司</t>
  </si>
  <si>
    <t>0000551</t>
  </si>
  <si>
    <t>山东金田勘察设计有限公司（金田产业发展（山东）集团有限公司）</t>
  </si>
  <si>
    <t>0000547</t>
  </si>
  <si>
    <t>代扣长期护理保险</t>
  </si>
  <si>
    <t>0000541</t>
  </si>
  <si>
    <t>昌邑市国有资产经营投资有限公司LX</t>
  </si>
  <si>
    <t>0000274</t>
  </si>
  <si>
    <t>代扣护理保险</t>
  </si>
  <si>
    <t>0000209</t>
  </si>
  <si>
    <t>保险公司（含利息）</t>
  </si>
  <si>
    <t>0000203</t>
  </si>
  <si>
    <t>财源贸易部</t>
  </si>
  <si>
    <t>00001795</t>
  </si>
  <si>
    <t>温州素纷信息技术咨询有限公司</t>
  </si>
  <si>
    <t>0000181</t>
  </si>
  <si>
    <t>昌邑市公路局</t>
  </si>
  <si>
    <t>00001794</t>
  </si>
  <si>
    <t>上海灵智通营销咨询有限公司</t>
  </si>
  <si>
    <t>0000152</t>
  </si>
  <si>
    <t>昌邑市投资评审中心</t>
  </si>
  <si>
    <t>0000137</t>
  </si>
  <si>
    <t>昌邑新华会计咨询事务所</t>
  </si>
  <si>
    <t>0000122</t>
  </si>
  <si>
    <t>二运</t>
  </si>
  <si>
    <t>0000118</t>
  </si>
  <si>
    <t>国资公司</t>
  </si>
  <si>
    <t>北方农品汇（山东）仓储有限公司</t>
  </si>
  <si>
    <t>0000086</t>
  </si>
  <si>
    <t>山东恒源勘测设计有限公司</t>
  </si>
  <si>
    <t>0000081</t>
  </si>
  <si>
    <t>山东巨力管业有限公司</t>
  </si>
  <si>
    <t>0000079</t>
  </si>
  <si>
    <t>山东龙港硅业科技股份有限公司</t>
  </si>
  <si>
    <t>0000071</t>
  </si>
  <si>
    <t>山东潍坊建设集团股份公司</t>
  </si>
  <si>
    <t>0000041</t>
  </si>
  <si>
    <t>潍坊浩丞游乐园有限公司</t>
  </si>
  <si>
    <t>0000025</t>
  </si>
  <si>
    <t>盐化公司</t>
  </si>
  <si>
    <t>0000040</t>
  </si>
  <si>
    <t>潍坊鸿顺通信工程有限公司</t>
  </si>
  <si>
    <t>0000051</t>
  </si>
  <si>
    <t>石埠房地产开发</t>
  </si>
  <si>
    <t>0000033</t>
  </si>
  <si>
    <t>潍坊潍景新能源科技有限公司</t>
  </si>
  <si>
    <t>费用项目类型编码</t>
  </si>
  <si>
    <t>费用项目类型</t>
  </si>
  <si>
    <t>564101</t>
  </si>
  <si>
    <t>03</t>
  </si>
  <si>
    <t>561105</t>
  </si>
  <si>
    <t>生病慰问费</t>
  </si>
  <si>
    <t>561104</t>
  </si>
  <si>
    <t>工伤慰问费</t>
  </si>
  <si>
    <t>561103</t>
  </si>
  <si>
    <t>团建费用</t>
  </si>
  <si>
    <t>561102</t>
  </si>
  <si>
    <t>生育慰问费</t>
  </si>
  <si>
    <t>660227</t>
  </si>
  <si>
    <t>诉讼费</t>
  </si>
  <si>
    <t>55020205</t>
  </si>
  <si>
    <t>大额保险</t>
  </si>
  <si>
    <t>660400</t>
  </si>
  <si>
    <t>信息系统维护费</t>
  </si>
  <si>
    <t>660229</t>
  </si>
  <si>
    <t>广告费</t>
  </si>
  <si>
    <t>660399</t>
  </si>
  <si>
    <t>其他财务费</t>
  </si>
  <si>
    <t>660303</t>
  </si>
  <si>
    <t>金融机构服务费</t>
  </si>
  <si>
    <t>660223</t>
  </si>
  <si>
    <t>劳务费</t>
  </si>
  <si>
    <t>660221</t>
  </si>
  <si>
    <t>无形资产摊销</t>
  </si>
  <si>
    <t>660220</t>
  </si>
  <si>
    <t>劳保用品</t>
  </si>
  <si>
    <t>660219</t>
  </si>
  <si>
    <t>残疾人就业保障金</t>
  </si>
  <si>
    <t>660216</t>
  </si>
  <si>
    <t>邮寄费</t>
  </si>
  <si>
    <t>660215</t>
  </si>
  <si>
    <t>不动产登记费</t>
  </si>
  <si>
    <t>660214</t>
  </si>
  <si>
    <t>施工教育经费</t>
  </si>
  <si>
    <t>660213</t>
  </si>
  <si>
    <t>车辆使用费</t>
  </si>
  <si>
    <t>660212</t>
  </si>
  <si>
    <t>审计费</t>
  </si>
  <si>
    <t>20009</t>
  </si>
  <si>
    <t>业务招待费</t>
  </si>
  <si>
    <t>660211</t>
  </si>
  <si>
    <t>660210</t>
  </si>
  <si>
    <t>咨询费</t>
  </si>
  <si>
    <t>660209</t>
  </si>
  <si>
    <t>市内交通费</t>
  </si>
  <si>
    <t>660208</t>
  </si>
  <si>
    <t>固定资产折旧</t>
  </si>
  <si>
    <t>660206</t>
  </si>
  <si>
    <t>维修费</t>
  </si>
  <si>
    <t>660202</t>
  </si>
  <si>
    <t>社会保障费</t>
  </si>
  <si>
    <t>Cost_PU</t>
  </si>
  <si>
    <t>入库费用</t>
  </si>
  <si>
    <t>Fee_PU</t>
  </si>
  <si>
    <t>采购成本</t>
  </si>
  <si>
    <t>Fee_OS</t>
  </si>
  <si>
    <t>账簿编码</t>
  </si>
  <si>
    <t>{
  "appCode" : "yonbip-fi-egl",
  "billNo" : "bd_vouchercard",
  "billnum" : "bd_vouchercard",
  "busiObj" : "glVoucher",
  "domainKey" : "yonbip-fi-egl",
  "exportMode" : 2,
  "importProcessTreeInSingleBatch" : false,
  "integrityInfo" : {
    "sheetFields" : {
      "凭证查询卡片主表" : [ {
        "fieldCode" : "id",
        "fieldName" : "系统码"
      }, {
        "fieldCode" : "org_code",
        "fieldName" : "会计主体"
      }, {
        "fieldCode" : "accBook_code",
        "fieldName" : "账簿"
      }, {
        "fieldCode" : "accBook_name",
        "fieldName" : "账簿名称"
      }, {
        "fieldCode" : "period",
        "fieldName" : "会计期间"
      }, {
        "fieldCode" : "makeTime",
        "fieldName" : "制单日期"
      }, {
        "fieldCode" : "voucherType_voucherstr",
        "fieldName" : "凭证类型"
      }, {
        "fieldCode" : "billCode",
        "fieldName" : "凭证号"
      }, {
        "fieldCode" : "description",
        "fieldName" : "凭证摘要"
      }, {
        "fieldCode" : "maker_mobile",
        "fieldName" : "制单人"
      }, {
        "fieldCode" : "maker_name",
        "fieldName" : "制单人名称"
      }, {
        "fieldCode" : "attachedBill",
        "fieldName" : "附单据数"
      }, {
        "fieldCode" : "voucherStatus",
        "fieldName" : "凭证标识"
      }, {
        "fieldCode" : "filter",
        "fieldName" : "结转标识"
      }, {
        "fieldCode" : "code",
        "fieldName" : "编码"
      }, {
        "fieldCode" : "id",
        "fieldName" : "系统码"
      }, {
        "fieldCode" : "recordNumber",
        "fieldName" : "分录号"
      }, {
        "fieldCode" : "accSubject_code",
        "fieldName" : "科目"
      }, {
        "fieldCode" : "accSubject_name",
        "fieldName" : "科目名称"
      }, {
        "fieldCode" : "description",
        "fieldName" : "摘要"
      }, {
        "fieldCode" : "currency_code",
        "fieldName" : "币种"
      }, {
        "fieldCode" : "debitOriginal",
        "fieldName" : "借方原币金额"
      }, {
        "fieldCode" : "creditOriginal",
        "fieldName" : "贷方原币金额"
      }, {
        "fieldCode" : "rateType_code",
        "fieldName" : "本币汇率类型"
      }, {
        "fieldCode" : "rateOrgOps",
        "fieldName" : "本币汇率折算方式"
      }, {
        "fieldCode" : "rateOrg",
        "fieldName" : "本币汇率"
      }, {
        "fieldCode" : "debitOrg",
        "fieldName" : "借方本币金额"
      }, {
        "fieldCode" : "creditOrg",
        "fieldName" : "贷方本币金额"
      }, {
        "fieldCode" : "measureDoc_code",
        "fieldName" : "计量单位"
      }, {
        "fieldCode" : "measureDoc_name",
        "fieldName" : "计量单位名称"
      }, {
        "fieldCode" : "price",
        "fieldName" : "单价"
      }, {
        "fieldCode" : "debitQuantity",
        "fieldName" : "借方数量"
      }, {
        "fieldCode" : "creditQuantity",
        "fieldName" : "贷方数量"
      }, {
        "fieldCode" : "businessDate",
        "fieldName" : "业务日期"
      }, {
        "fieldCode" : "settlementMode_code",
        "fieldName" : "结算方式"
      }, {
        "fieldCode" : "billNo",
        "fieldName" : "票据号"
      }, {
        "fieldCode" : "billTime",
        "fieldName" : "票据日期"
      }, {
        "fieldCode" : "bankVerifyCode",
        "fieldName" : "银行对账码"
      }, {
        "fieldCode" : "verifyNo",
        "fieldName" : "核销号"
      }, {
        "fieldCode" : "innerorg",
        "fieldName" : "内部单位"
      }, {
        "fieldCode" : "mainitem",
        "fieldName" : "现金流量主表项编码"
      }, {
        "fieldCode" : "supitem",
        "fieldName" : "现金流量附表项编码"
      }, {
        "fieldCode" : "amountoriginal",
        "fieldName" : "现金流量项原币金额"
      }, {
        "fieldCode" : "amountorg",
        "fieldName" : "现金流量项本币金额"
      }, {
        "fieldCode" : "0001",
        "fieldName" : "部门_编码"
      }, {
        "fieldCode" : "0001_auxName",
        "fieldName" : "部门_名称"
      }, {
        "fieldCode" : "0002",
        "fieldName" : "项目_编码"
      }, {
        "fieldCode" : "0002_auxName",
        "fieldName" : "项目_名称"
      }, {
        "fieldCode" : "0003",
        "fieldName" : "人员_编码"
      }, {
        "fieldCode" : "0003_auxName",
        "fieldName" : "人员_名称"
      }, {
        "fieldCode" : "0004",
        "fieldName" : "供应商_编码"
      }, {
        "fieldCode" : "0004_auxName",
        "fieldName" : "供应商_名称"
      }, {
        "fieldCode" : "0005",
        "fieldName" : "客户_编码"
      }, {
        "fieldCode" : "0005_auxName",
        "fieldName" : "客户_名称"
      }, {
        "fieldCode" : "0006",
        "fieldName" : "物料_编码"
      }, {
        "fieldCode" : "0006_auxName",
        "fieldName" : "物料_名称"
      }, {
        "fieldCode" : "0007",
        "fieldName" : "物料分类_编码"
      }, {
        "fieldCode" : "0007_auxName",
        "fieldName" : "物料分类_名称"
      }, {
        "fieldCode" : "0008",
        "fieldName" : "成本中心_编码"
      }, {
        "fieldCode" : "0008_auxName",
        "fieldName" : "成本中心_名称"
      }, {
        "fieldCode" : "0009",
        "fieldName" : "业务伙伴_编码"
      }, {
        "fieldCode" : "0009_auxName",
        "fieldName" : "业务伙伴_名称"
      }, {
        "fieldCode" : "0010",
        "fieldName" : "利润中心_编码"
      }, {
        "fieldCode" : "0010_auxName",
        "fieldName" : "利润中心_名称"
      }, {
        "fieldCode" : "0011",
        "fieldName" : "业务活动类型_编码"
      }, {
        "fieldCode" : "0011_auxName",
        "fieldName" : "业务活动类型_名称"
      }, {
        "fieldCode" : "busiOrgId",
        "fieldName" : "业务组织_编码"
      }, {
        "fieldCode" : "busiOrgId_auxName",
        "fieldName" : "业务组织_名称"
      }, {
        "fieldCode" : "TD01",
        "fieldName" : "土地_编码"
      }, {
        "fieldCode" : "TD01_auxName",
        "fieldName" : "土地_名称"
      }, {
        "fieldCode" : "employeeId",
        "fieldName" : "员工_编码"
      }, {
        "fieldCode" : "employeeId_auxName",
        "fieldName" : "员工_名称"
      }, {
        "fieldCode" : "kjsp",
        "fieldName" : "会计商品_编码"
      }, {
        "fieldCode" : "kjsp_auxName",
        "fieldName" : "会计商品_名称"
      }, {
        "fieldCode" : "twoLevelAccentityId",
        "fieldName" : "内部核算单元_编码"
      }, {
        "fieldCode" : "twoLevelAccentityId_auxName",
        "fieldName" : "内部核算单元_名称"
      }, {
        "fieldCode" : "costItemId",
        "fieldName" : "费用项目_编码"
      }, {
        "fieldCode" : "costItemId_auxName",
        "fieldName" : "费用项目_名称"
      }, {
        "fieldCode" : "bankAccount",
        "fieldName" : "银行账户_编码"
      }, {
        "fieldCode" : "bankAccount_auxName",
        "fieldName" : "银行账户_名称"
      }, {
        "fieldCode" : "qtwldw",
        "fieldName" : "定融产品_编码"
      }, {
        "fieldCode" : "qtwldw_auxName",
        "fieldName" : "定融产品_名称"
      } ]
    }
  },
  "processTreeInSingleBatch" : false,
  "serviceCode" : "queryvoucher",
  "systemTpl" : true,
  "templateType" : 3,
  "timestamp" : 1778462413596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</si>
</sst>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0"/>
      <color indexed="8"/>
      <name val="SimSun"/>
      <charset val="134"/>
    </font>
    <font>
      <sz val="12"/>
      <color indexed="8"/>
      <name val="SimSun"/>
      <charset val="134"/>
    </font>
    <font>
      <b/>
      <sz val="11"/>
      <color rgb="FF333333"/>
      <name val="宋体"/>
      <charset val="134"/>
      <scheme val="minor"/>
    </font>
    <font>
      <sz val="11"/>
      <color theme="1"/>
      <name val="宋体"/>
      <charset val="134"/>
      <scheme val="minor"/>
    </font>
    <font>
      <sz val="10.5"/>
      <color rgb="FF333333"/>
      <name val="宋体"/>
      <charset val="134"/>
      <scheme val="minor"/>
    </font>
    <font>
      <sz val="10.5"/>
      <color rgb="FF333333"/>
      <name val="Helvetica"/>
      <charset val="134"/>
    </font>
    <font>
      <sz val="10.5"/>
      <color rgb="FF333333"/>
      <name val="宋体"/>
      <charset val="134"/>
    </font>
    <font>
      <b/>
      <sz val="12"/>
      <color indexed="8"/>
      <name val="SimSun"/>
      <charset val="134"/>
    </font>
    <font>
      <b/>
      <sz val="15"/>
      <color indexed="8"/>
      <name val="SimSun"/>
      <charset val="1"/>
    </font>
    <font>
      <b/>
      <sz val="12"/>
      <color indexed="10"/>
      <name val="SimSun"/>
      <charset val="134"/>
    </font>
    <font>
      <sz val="8"/>
      <name val="SimSun"/>
      <charset val="134"/>
    </font>
    <font>
      <sz val="11"/>
      <color rgb="FF000000"/>
      <name val="宋体"/>
      <charset val="134"/>
    </font>
    <font>
      <b/>
      <sz val="11"/>
      <color rgb="FF000000"/>
      <name val="宋体"/>
      <charset val="134"/>
    </font>
    <font>
      <sz val="10"/>
      <color rgb="FF000000"/>
      <name val="宋体"/>
      <charset val="134"/>
    </font>
    <font>
      <sz val="11"/>
      <color indexed="8"/>
      <name val="宋体"/>
      <charset val="134"/>
      <scheme val="minor"/>
    </font>
    <font>
      <b/>
      <sz val="24"/>
      <color indexed="10"/>
      <name val="SimSun"/>
      <charset val="134"/>
    </font>
    <font>
      <b/>
      <sz val="13"/>
      <color indexed="8"/>
      <name val="SimSu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F2F2F2"/>
        <bgColor indexed="64"/>
      </patternFill>
    </fill>
    <fill>
      <patternFill patternType="solid">
        <fgColor rgb="FFF0F0F0"/>
        <bgColor indexed="64"/>
      </patternFill>
    </fill>
    <fill>
      <patternFill patternType="solid">
        <fgColor rgb="FFFFFFFF"/>
        <bgColor indexed="64"/>
      </patternFill>
    </fill>
    <fill>
      <patternFill patternType="solid">
        <fgColor indexed="49"/>
        <bgColor indexed="64"/>
      </patternFill>
    </fill>
    <fill>
      <patternFill patternType="solid">
        <fgColor rgb="FFEAFFF1"/>
        <bgColor indexed="64"/>
      </patternFill>
    </fill>
    <fill>
      <patternFill patternType="solid">
        <fgColor rgb="FFF9FFCD"/>
        <bgColor indexed="64"/>
      </patternFill>
    </fill>
    <fill>
      <patternFill patternType="solid">
        <fgColor theme="8" tint="0.8"/>
        <bgColor indexed="64"/>
      </patternFill>
    </fill>
    <fill>
      <patternFill patternType="solid">
        <fgColor rgb="FFFFFF00"/>
        <bgColor indexed="64"/>
      </patternFill>
    </fill>
    <fill>
      <patternFill patternType="solid">
        <fgColor indexed="44"/>
        <bgColor indexed="64"/>
      </patternFill>
    </fill>
    <fill>
      <patternFill patternType="solid">
        <fgColor rgb="FFDEE5FA"/>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right style="medium">
        <color rgb="FFE6E6E6"/>
      </right>
      <top style="medium">
        <color rgb="FFE6E6E6"/>
      </top>
      <bottom style="medium">
        <color rgb="FFE6E6E6"/>
      </bottom>
      <diagonal/>
    </border>
    <border>
      <left style="thin">
        <color indexed="8"/>
      </left>
      <right/>
      <top style="thin">
        <color indexed="8"/>
      </top>
      <bottom style="thin">
        <color indexed="8"/>
      </bottom>
      <diagonal/>
    </border>
    <border>
      <left/>
      <right style="medium">
        <color rgb="FFE6E6E6"/>
      </right>
      <top/>
      <bottom style="medium">
        <color rgb="FFE6E6E6"/>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 fillId="12" borderId="1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1" applyNumberFormat="0" applyFill="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4" fillId="0" borderId="0" applyNumberFormat="0" applyFill="0" applyBorder="0" applyAlignment="0" applyProtection="0">
      <alignment vertical="center"/>
    </xf>
    <xf numFmtId="0" fontId="25" fillId="13" borderId="13" applyNumberFormat="0" applyAlignment="0" applyProtection="0">
      <alignment vertical="center"/>
    </xf>
    <xf numFmtId="0" fontId="26" fillId="2" borderId="14" applyNumberFormat="0" applyAlignment="0" applyProtection="0">
      <alignment vertical="center"/>
    </xf>
    <xf numFmtId="0" fontId="27" fillId="2" borderId="13" applyNumberFormat="0" applyAlignment="0" applyProtection="0">
      <alignment vertical="center"/>
    </xf>
    <xf numFmtId="0" fontId="28" fillId="14" borderId="15" applyNumberFormat="0" applyAlignment="0" applyProtection="0">
      <alignment vertical="center"/>
    </xf>
    <xf numFmtId="0" fontId="29" fillId="0" borderId="16" applyNumberFormat="0" applyFill="0" applyAlignment="0" applyProtection="0">
      <alignment vertical="center"/>
    </xf>
    <xf numFmtId="0" fontId="30" fillId="0" borderId="17" applyNumberFormat="0" applyFill="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4" fillId="41" borderId="0" applyNumberFormat="0" applyBorder="0" applyAlignment="0" applyProtection="0">
      <alignment vertical="center"/>
    </xf>
    <xf numFmtId="0" fontId="0" fillId="0" borderId="0">
      <alignment vertical="center" wrapText="1"/>
    </xf>
  </cellStyleXfs>
  <cellXfs count="55">
    <xf numFmtId="49" fontId="0" fillId="0" borderId="0" xfId="49" applyNumberFormat="1" applyAlignment="1">
      <alignment vertical="center" wrapText="1"/>
    </xf>
    <xf numFmtId="0" fontId="1" fillId="2" borderId="1" xfId="49" applyFont="1" applyFill="1" applyBorder="1" applyAlignment="1">
      <alignment horizontal="center" vertical="center"/>
    </xf>
    <xf numFmtId="49" fontId="0" fillId="0" borderId="0" xfId="49" applyNumberFormat="1" applyFont="1" applyFill="1" applyAlignment="1">
      <alignment vertical="center" wrapText="1"/>
    </xf>
    <xf numFmtId="49" fontId="0" fillId="0" borderId="0" xfId="49" applyNumberFormat="1" applyAlignment="1">
      <alignment vertical="center"/>
    </xf>
    <xf numFmtId="0" fontId="2" fillId="3" borderId="2" xfId="0" applyFont="1" applyFill="1" applyBorder="1" applyAlignment="1">
      <alignment horizontal="center" vertical="center"/>
    </xf>
    <xf numFmtId="0" fontId="1" fillId="2" borderId="3" xfId="49" applyFont="1" applyFill="1" applyBorder="1" applyAlignment="1">
      <alignment horizontal="center" vertical="center"/>
    </xf>
    <xf numFmtId="0" fontId="3" fillId="4" borderId="2" xfId="0" applyFont="1" applyFill="1" applyBorder="1" applyAlignment="1">
      <alignment horizontal="left" vertical="center"/>
    </xf>
    <xf numFmtId="0" fontId="3" fillId="4" borderId="2" xfId="0" applyFont="1" applyFill="1" applyBorder="1" applyAlignment="1">
      <alignment vertical="center"/>
    </xf>
    <xf numFmtId="0" fontId="3" fillId="4" borderId="2" xfId="0" applyFont="1" applyFill="1" applyBorder="1" applyAlignment="1">
      <alignment horizontal="center" vertical="center"/>
    </xf>
    <xf numFmtId="0" fontId="3" fillId="4" borderId="4" xfId="0" applyFont="1" applyFill="1" applyBorder="1" applyAlignment="1">
      <alignment horizontal="left" vertical="center"/>
    </xf>
    <xf numFmtId="0" fontId="3" fillId="4" borderId="4" xfId="0" applyFont="1" applyFill="1" applyBorder="1" applyAlignment="1">
      <alignment vertical="center"/>
    </xf>
    <xf numFmtId="0" fontId="3" fillId="4" borderId="4" xfId="0" applyFont="1" applyFill="1" applyBorder="1" applyAlignment="1">
      <alignment horizontal="center" vertical="center"/>
    </xf>
    <xf numFmtId="49" fontId="0" fillId="0" borderId="5" xfId="49" applyNumberFormat="1" applyBorder="1" applyAlignment="1">
      <alignment vertical="center"/>
    </xf>
    <xf numFmtId="0" fontId="4" fillId="4" borderId="4" xfId="0" applyFont="1" applyFill="1" applyBorder="1" applyAlignment="1">
      <alignment horizontal="center"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left" vertical="center"/>
    </xf>
    <xf numFmtId="0" fontId="5" fillId="4" borderId="4" xfId="0" applyFont="1" applyFill="1" applyBorder="1" applyAlignment="1">
      <alignment horizontal="center" vertical="center"/>
    </xf>
    <xf numFmtId="0" fontId="1" fillId="2" borderId="5" xfId="49" applyFont="1" applyFill="1" applyBorder="1" applyAlignment="1">
      <alignment horizontal="center" vertical="center"/>
    </xf>
    <xf numFmtId="0" fontId="6" fillId="4" borderId="4" xfId="0" applyFont="1" applyFill="1" applyBorder="1" applyAlignment="1">
      <alignment horizontal="left" vertical="center"/>
    </xf>
    <xf numFmtId="0" fontId="0" fillId="0" borderId="0" xfId="49" applyAlignment="1">
      <alignment vertical="center" wrapText="1"/>
    </xf>
    <xf numFmtId="0" fontId="7" fillId="5" borderId="1" xfId="49" applyFont="1" applyFill="1" applyBorder="1" applyAlignment="1">
      <alignment horizontal="center" vertical="center"/>
    </xf>
    <xf numFmtId="0" fontId="8" fillId="2" borderId="1" xfId="49" applyFont="1" applyFill="1" applyBorder="1" applyAlignment="1">
      <alignment horizontal="center" vertical="center"/>
    </xf>
    <xf numFmtId="0" fontId="9" fillId="6" borderId="1" xfId="49" applyFont="1" applyFill="1" applyBorder="1" applyAlignment="1">
      <alignment horizontal="center" vertical="center"/>
    </xf>
    <xf numFmtId="0" fontId="9" fillId="7" borderId="1" xfId="49" applyFont="1" applyFill="1" applyBorder="1" applyAlignment="1">
      <alignment horizontal="center" vertical="center"/>
    </xf>
    <xf numFmtId="0" fontId="9" fillId="2" borderId="1" xfId="49" applyFont="1" applyFill="1" applyBorder="1" applyAlignment="1">
      <alignment horizontal="center" vertical="center"/>
    </xf>
    <xf numFmtId="49" fontId="10" fillId="0" borderId="0" xfId="49" applyNumberFormat="1" applyFont="1" applyAlignment="1">
      <alignment wrapText="1"/>
    </xf>
    <xf numFmtId="0" fontId="7" fillId="7" borderId="1" xfId="49" applyFont="1" applyFill="1" applyBorder="1" applyAlignment="1">
      <alignment horizontal="center" vertical="center"/>
    </xf>
    <xf numFmtId="0" fontId="1" fillId="6" borderId="1" xfId="49" applyFont="1" applyFill="1" applyBorder="1" applyAlignment="1">
      <alignment horizontal="center" vertical="center"/>
    </xf>
    <xf numFmtId="0" fontId="11" fillId="0" borderId="0" xfId="0" applyNumberFormat="1" applyFont="1" applyFill="1" applyAlignment="1">
      <alignment horizontal="left" vertical="center"/>
    </xf>
    <xf numFmtId="0" fontId="11" fillId="0" borderId="0" xfId="0" applyNumberFormat="1" applyFont="1" applyAlignment="1">
      <alignment horizontal="left" vertical="center"/>
    </xf>
    <xf numFmtId="0" fontId="11" fillId="8" borderId="0" xfId="0" applyNumberFormat="1" applyFont="1" applyFill="1" applyAlignment="1">
      <alignment horizontal="left" vertical="center"/>
    </xf>
    <xf numFmtId="0" fontId="11" fillId="9" borderId="0" xfId="0" applyNumberFormat="1" applyFont="1" applyFill="1" applyAlignment="1">
      <alignment horizontal="left" vertical="center"/>
    </xf>
    <xf numFmtId="0" fontId="12" fillId="8" borderId="5" xfId="0" applyNumberFormat="1" applyFont="1" applyFill="1" applyBorder="1" applyAlignment="1">
      <alignment horizontal="left" vertical="center" shrinkToFit="1"/>
    </xf>
    <xf numFmtId="49" fontId="11" fillId="0" borderId="6" xfId="0" applyNumberFormat="1" applyFont="1" applyFill="1" applyBorder="1" applyAlignment="1">
      <alignment horizontal="center" vertical="center" wrapText="1"/>
    </xf>
    <xf numFmtId="49" fontId="11" fillId="0" borderId="0" xfId="0" applyNumberFormat="1" applyFont="1" applyFill="1" applyAlignment="1"/>
    <xf numFmtId="0" fontId="13" fillId="8" borderId="5" xfId="0" applyFont="1" applyFill="1" applyBorder="1" applyAlignment="1">
      <alignment vertical="center" wrapText="1" shrinkToFit="1"/>
    </xf>
    <xf numFmtId="49" fontId="13" fillId="8" borderId="5" xfId="0" applyNumberFormat="1" applyFont="1" applyFill="1" applyBorder="1" applyAlignment="1">
      <alignment horizontal="left" vertical="center" wrapText="1" shrinkToFit="1"/>
    </xf>
    <xf numFmtId="4" fontId="13" fillId="8" borderId="5" xfId="0" applyNumberFormat="1" applyFont="1" applyFill="1" applyBorder="1" applyAlignment="1">
      <alignment horizontal="right" vertical="center" wrapText="1" shrinkToFit="1"/>
    </xf>
    <xf numFmtId="0" fontId="13" fillId="8" borderId="5" xfId="0" applyFont="1" applyFill="1" applyBorder="1" applyAlignment="1">
      <alignment horizontal="right" vertical="center" wrapText="1" shrinkToFit="1"/>
    </xf>
    <xf numFmtId="0" fontId="13" fillId="0" borderId="0" xfId="0" applyNumberFormat="1" applyFont="1" applyFill="1" applyAlignment="1">
      <alignment horizontal="left" vertical="center" wrapText="1" shrinkToFit="1"/>
    </xf>
    <xf numFmtId="0" fontId="13" fillId="8" borderId="5" xfId="0" applyNumberFormat="1" applyFont="1" applyFill="1" applyBorder="1" applyAlignment="1">
      <alignment horizontal="right" vertical="center" wrapText="1" shrinkToFit="1"/>
    </xf>
    <xf numFmtId="49" fontId="11" fillId="0" borderId="0" xfId="0" applyNumberFormat="1" applyFont="1" applyFill="1" applyBorder="1" applyAlignment="1">
      <alignment horizontal="center" vertical="center"/>
    </xf>
    <xf numFmtId="49" fontId="11" fillId="0" borderId="7" xfId="0" applyNumberFormat="1" applyFont="1" applyFill="1" applyBorder="1" applyAlignment="1">
      <alignment horizontal="center" vertical="center" wrapText="1"/>
    </xf>
    <xf numFmtId="49" fontId="11" fillId="0" borderId="8" xfId="0" applyNumberFormat="1" applyFont="1" applyFill="1" applyBorder="1" applyAlignment="1">
      <alignment horizontal="center" vertical="center"/>
    </xf>
    <xf numFmtId="0" fontId="14" fillId="10" borderId="0" xfId="0" applyNumberFormat="1" applyFont="1" applyFill="1" applyAlignment="1">
      <alignment horizontal="left" vertical="center" wrapText="1"/>
    </xf>
    <xf numFmtId="0" fontId="11" fillId="0" borderId="0" xfId="0" applyNumberFormat="1" applyFont="1" applyFill="1" applyAlignment="1">
      <alignment horizontal="center" vertical="center"/>
    </xf>
    <xf numFmtId="0" fontId="11" fillId="0" borderId="0" xfId="0" applyNumberFormat="1" applyFont="1" applyFill="1" applyAlignment="1">
      <alignment horizontal="center" vertical="center" wrapText="1"/>
    </xf>
    <xf numFmtId="0" fontId="11" fillId="9" borderId="0" xfId="0" applyNumberFormat="1" applyFont="1" applyFill="1" applyAlignment="1">
      <alignment horizontal="center" vertical="center"/>
    </xf>
    <xf numFmtId="0" fontId="11" fillId="0" borderId="9" xfId="0" applyNumberFormat="1" applyFont="1" applyFill="1" applyBorder="1" applyAlignment="1">
      <alignment horizontal="center" vertical="center"/>
    </xf>
    <xf numFmtId="0" fontId="15" fillId="6" borderId="1" xfId="49" applyFont="1" applyFill="1" applyBorder="1" applyAlignment="1">
      <alignment horizontal="center" vertical="center"/>
    </xf>
    <xf numFmtId="0" fontId="1" fillId="9" borderId="1" xfId="49" applyFont="1" applyFill="1" applyBorder="1" applyAlignment="1">
      <alignment horizontal="center" vertical="center"/>
    </xf>
    <xf numFmtId="49" fontId="11" fillId="0" borderId="0" xfId="0" applyNumberFormat="1" applyFont="1" applyFill="1" applyBorder="1" applyAlignment="1"/>
    <xf numFmtId="0" fontId="11" fillId="0" borderId="0" xfId="0" applyFont="1" applyFill="1" applyBorder="1" applyAlignment="1">
      <alignment horizontal="center" vertical="center"/>
    </xf>
    <xf numFmtId="0" fontId="16" fillId="11" borderId="0" xfId="49" applyFont="1" applyFill="1" applyAlignment="1">
      <alignment horizontal="left" vertical="top" wrapText="1"/>
    </xf>
    <xf numFmtId="0" fontId="3" fillId="4" borderId="2" xfId="0" applyFont="1" applyFill="1" applyBorder="1" applyAlignment="1" quotePrefix="1">
      <alignment horizontal="left" vertical="center"/>
    </xf>
    <xf numFmtId="0" fontId="3" fillId="4" borderId="4" xfId="0" applyFont="1" applyFill="1" applyBorder="1" applyAlignment="1" quotePrefix="1">
      <alignment horizontal="left" vertical="center"/>
    </xf>
    <xf numFmtId="0" fontId="5" fillId="4" borderId="2" xfId="0" applyFont="1" applyFill="1" applyBorder="1" applyAlignment="1" quotePrefix="1">
      <alignment horizontal="left" vertical="center"/>
    </xf>
    <xf numFmtId="0" fontId="5" fillId="4" borderId="4" xfId="0" applyFont="1" applyFill="1" applyBorder="1" applyAlignment="1" quotePrefix="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样式 1"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
  <sheetViews>
    <sheetView workbookViewId="0">
      <selection activeCell="A1" sqref="A1"/>
    </sheetView>
  </sheetViews>
  <sheetFormatPr defaultColWidth="9" defaultRowHeight="12.75"/>
  <cols>
    <col min="1" max="1" width="127.504761904762" customWidth="1"/>
  </cols>
  <sheetData>
    <row r="1" ht="400" customHeight="1" spans="1:1">
      <c r="A1" s="54" t="s">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CX1193"/>
  <sheetViews>
    <sheetView tabSelected="1" view="pageBreakPreview" zoomScaleNormal="100" topLeftCell="X1" workbookViewId="0">
      <pane ySplit="1" topLeftCell="A2" activePane="bottomLeft" state="frozen"/>
      <selection/>
      <selection pane="bottomLeft" activeCell="AF6" sqref="AF6"/>
    </sheetView>
  </sheetViews>
  <sheetFormatPr defaultColWidth="10.8" defaultRowHeight="13.5"/>
  <cols>
    <col min="1" max="1" width="37.5047619047619" style="30" customWidth="1"/>
    <col min="2" max="2" width="10.6952380952381" style="31" customWidth="1"/>
    <col min="3" max="3" width="11" style="31" customWidth="1"/>
    <col min="4" max="4" width="56.152380952381" style="31" customWidth="1"/>
    <col min="5" max="5" width="38.9047619047619" style="31" customWidth="1"/>
    <col min="6" max="7" width="14.6952380952381" style="31" customWidth="1"/>
    <col min="8" max="14" width="14.6952380952381" style="29" customWidth="1"/>
    <col min="15" max="15" width="53.0952380952381" style="29" customWidth="1"/>
    <col min="16" max="22" width="10.8" style="29" customWidth="1"/>
    <col min="23" max="23" width="26.8" style="30" customWidth="1"/>
    <col min="24" max="24" width="24.9619047619048" style="30" customWidth="1"/>
    <col min="25" max="30" width="10.8" style="30"/>
    <col min="31" max="31" width="23.3619047619048" style="30" customWidth="1"/>
    <col min="32" max="50" width="10.8" style="30"/>
    <col min="51" max="51" width="10.4380952380952" style="30" customWidth="1"/>
    <col min="52" max="52" width="12.8666666666667" style="30" customWidth="1"/>
    <col min="53" max="53" width="12.152380952381" style="30" customWidth="1"/>
    <col min="54" max="68" width="1.7047619047619" style="30" customWidth="1"/>
    <col min="69" max="70" width="10.8" style="32"/>
    <col min="71" max="72" width="0.695238095238095" style="30" customWidth="1"/>
    <col min="73" max="76" width="10.8" style="30"/>
    <col min="77" max="98" width="1.1047619047619" style="30" customWidth="1"/>
    <col min="99" max="16384" width="10.8" style="30"/>
  </cols>
  <sheetData>
    <row r="1" s="29" customFormat="1" ht="40.5" spans="2:102">
      <c r="B1" s="33" t="s">
        <v>1</v>
      </c>
      <c r="C1" s="33" t="s">
        <v>2</v>
      </c>
      <c r="D1" s="33" t="s">
        <v>3</v>
      </c>
      <c r="E1" s="33" t="s">
        <v>4</v>
      </c>
      <c r="F1" s="33" t="s">
        <v>5</v>
      </c>
      <c r="G1" s="33" t="s">
        <v>6</v>
      </c>
      <c r="H1" s="34" t="s">
        <v>7</v>
      </c>
      <c r="I1" s="43" t="s">
        <v>8</v>
      </c>
      <c r="J1" s="43" t="s">
        <v>9</v>
      </c>
      <c r="K1" s="43" t="s">
        <v>10</v>
      </c>
      <c r="L1" s="43" t="s">
        <v>11</v>
      </c>
      <c r="M1" s="43" t="s">
        <v>12</v>
      </c>
      <c r="N1" s="43" t="s">
        <v>13</v>
      </c>
      <c r="O1" s="44" t="s">
        <v>14</v>
      </c>
      <c r="P1" s="45" t="s">
        <v>15</v>
      </c>
      <c r="Q1" s="45" t="s">
        <v>16</v>
      </c>
      <c r="R1" s="45" t="s">
        <v>17</v>
      </c>
      <c r="S1" s="45" t="s">
        <v>18</v>
      </c>
      <c r="T1" s="45" t="s">
        <v>19</v>
      </c>
      <c r="U1" s="45" t="s">
        <v>20</v>
      </c>
      <c r="V1" s="45" t="s">
        <v>21</v>
      </c>
      <c r="W1" s="50" t="s">
        <v>22</v>
      </c>
      <c r="X1" s="50" t="s">
        <v>23</v>
      </c>
      <c r="Y1" s="50" t="s">
        <v>24</v>
      </c>
      <c r="Z1" s="1" t="s">
        <v>25</v>
      </c>
      <c r="AA1" s="25" t="s">
        <v>26</v>
      </c>
      <c r="AB1" s="25" t="s">
        <v>27</v>
      </c>
      <c r="AC1" s="24" t="s">
        <v>28</v>
      </c>
      <c r="AD1" s="1" t="s">
        <v>29</v>
      </c>
      <c r="AE1" s="1" t="s">
        <v>30</v>
      </c>
      <c r="AF1" s="27" t="s">
        <v>31</v>
      </c>
      <c r="AG1" s="1" t="s">
        <v>32</v>
      </c>
      <c r="AH1" s="1" t="s">
        <v>33</v>
      </c>
      <c r="AI1" s="1" t="s">
        <v>34</v>
      </c>
      <c r="AJ1" s="1" t="s">
        <v>35</v>
      </c>
      <c r="AK1" s="1" t="s">
        <v>36</v>
      </c>
      <c r="AL1" s="28" t="s">
        <v>37</v>
      </c>
      <c r="AM1" s="1" t="s">
        <v>38</v>
      </c>
      <c r="AN1" s="24" t="s">
        <v>39</v>
      </c>
      <c r="AO1" s="1" t="s">
        <v>40</v>
      </c>
      <c r="AP1" s="25" t="s">
        <v>41</v>
      </c>
      <c r="AQ1" s="24" t="s">
        <v>42</v>
      </c>
      <c r="AR1" s="1" t="s">
        <v>43</v>
      </c>
      <c r="AS1" s="1" t="s">
        <v>44</v>
      </c>
      <c r="AT1" s="27" t="s">
        <v>45</v>
      </c>
      <c r="AU1" s="1" t="s">
        <v>46</v>
      </c>
      <c r="AV1" s="1" t="s">
        <v>47</v>
      </c>
      <c r="AW1" s="1" t="s">
        <v>48</v>
      </c>
      <c r="AX1" s="1" t="s">
        <v>49</v>
      </c>
      <c r="AY1" s="27" t="s">
        <v>50</v>
      </c>
      <c r="AZ1" s="1" t="s">
        <v>51</v>
      </c>
      <c r="BA1" s="1" t="s">
        <v>52</v>
      </c>
      <c r="BB1" s="1" t="s">
        <v>53</v>
      </c>
      <c r="BC1" s="1" t="s">
        <v>54</v>
      </c>
      <c r="BD1" s="1" t="s">
        <v>55</v>
      </c>
      <c r="BE1" s="27" t="s">
        <v>56</v>
      </c>
      <c r="BF1" s="1" t="s">
        <v>57</v>
      </c>
      <c r="BG1" s="1" t="s">
        <v>58</v>
      </c>
      <c r="BH1" s="1" t="s">
        <v>59</v>
      </c>
      <c r="BI1" s="1" t="s">
        <v>60</v>
      </c>
      <c r="BJ1" s="1" t="s">
        <v>61</v>
      </c>
      <c r="BK1" s="1" t="s">
        <v>62</v>
      </c>
      <c r="BL1" s="1" t="s">
        <v>63</v>
      </c>
      <c r="BM1" s="1" t="s">
        <v>64</v>
      </c>
      <c r="BN1" s="1" t="s">
        <v>65</v>
      </c>
      <c r="BO1" s="1" t="s">
        <v>66</v>
      </c>
      <c r="BP1" s="1" t="s">
        <v>67</v>
      </c>
      <c r="BQ1" s="51" t="s">
        <v>68</v>
      </c>
      <c r="BR1" s="5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row>
    <row r="2" s="29" customFormat="1" spans="1:102">
      <c r="A2" s="35" t="s">
        <v>102</v>
      </c>
      <c r="B2" s="36" t="s">
        <v>103</v>
      </c>
      <c r="C2" s="36" t="s">
        <v>104</v>
      </c>
      <c r="D2" s="37" t="s">
        <v>105</v>
      </c>
      <c r="E2" s="37" t="s">
        <v>106</v>
      </c>
      <c r="F2" s="38">
        <v>390000</v>
      </c>
      <c r="G2" s="39" t="s">
        <v>107</v>
      </c>
      <c r="H2" s="40" t="str">
        <f>LEFT(E2,4)</f>
        <v>1002</v>
      </c>
      <c r="I2" s="40" t="str">
        <f>IFERROR(LEFT(E2,FIND(" ",E2)-1),E2)</f>
        <v>100201</v>
      </c>
      <c r="J2" s="46" t="str">
        <f>LEFT(MID(E2,FIND(" ",E2)+1,LEN(E2)),FIND("-",MID(E2,FIND(" ",E2)+1,LEN(E2))&amp;"-")-1)</f>
        <v>银行存款</v>
      </c>
      <c r="K2" s="47" t="str">
        <f>IFERROR(MID(MID(E2,FIND(" ",E2)+1,LEN(E2)),FIND("-",MID(E2,FIND(" ",E2)+1,LEN(E2)))+1,IFERROR(FIND("-",MID(E2,FIND(" ",E2)+1,LEN(E2)),FIND("-",MID(E2,FIND(" ",E2)+1,LEN(E2)))+1),LEN(MID(E2,FIND(" ",E2)+1,LEN(E2)))+1)-FIND("-",MID(E2,FIND(" ",E2)+1,LEN(E2)))-1),"")</f>
        <v>工商银行3066</v>
      </c>
      <c r="L2" s="46" t="str">
        <f>IFERROR(MID(MID(E2,FIND(" ",E2)+1,LEN(E2)),FIND("-",MID(E2,FIND(" ",E2)+1,LEN(E2)),FIND("-",MID(E2,FIND(" ",E2)+1,LEN(E2)))+1)+1,LEN(E2)),"")</f>
        <v/>
      </c>
      <c r="M2" s="46">
        <f>IF(H2="1002",1002,VLOOKUP(I2,亿企科目!A:H,6,0))</f>
        <v>1002</v>
      </c>
      <c r="N2" s="48" t="str">
        <f>IFERROR(IF(H2="1002","银行账户",IF(H2="1123","供应商",VLOOKUP(I2,亿企科目!A:H,8,0))),"")</f>
        <v>银行账户</v>
      </c>
      <c r="O2" s="49" t="str">
        <f>IF(N2=0,IF(M2="1002",K2,""),_xlfn.TEXTAFTER(E2,"-",-1))</f>
        <v>工商银行3066</v>
      </c>
      <c r="P2" s="29" t="str">
        <f>VLOOKUP(A2,账簿!B:C,2,0)</f>
        <v>002022</v>
      </c>
      <c r="Q2" s="29" t="str">
        <f>VLOOKUP(P2,账簿!A:B,2,0)</f>
        <v>昌邑泓澄水业有限公司</v>
      </c>
      <c r="W2" s="29" t="str">
        <f>X2&amp;AB2&amp;AD2</f>
        <v>0020222026-04-201</v>
      </c>
      <c r="X2" s="29" t="str">
        <f>P2</f>
        <v>002022</v>
      </c>
      <c r="Y2" s="29" t="str">
        <f t="shared" ref="Y2:Y65" si="0">X2</f>
        <v>002022</v>
      </c>
      <c r="Z2" s="29" t="str">
        <f t="shared" ref="Z2:Z65" si="1">Q2</f>
        <v>昌邑泓澄水业有限公司</v>
      </c>
      <c r="AA2" s="29" t="str">
        <f>LEFT(B2,7)</f>
        <v>2026-04</v>
      </c>
      <c r="AB2" s="29" t="str">
        <f t="shared" ref="AB2:AB65" si="2">B2</f>
        <v>2026-04-20</v>
      </c>
      <c r="AC2" s="29" t="s">
        <v>108</v>
      </c>
      <c r="AD2" s="29">
        <f>VALUE(_xlfn.TEXTAFTER(C2,"-"))</f>
        <v>1</v>
      </c>
      <c r="AE2" s="29" t="str">
        <f t="shared" ref="AE2:AE65" si="3">D2</f>
        <v>往来款,昌邑市城市建设发展投资集团有限公司</v>
      </c>
      <c r="AF2" s="29" t="s">
        <v>109</v>
      </c>
      <c r="AG2" s="29" t="s">
        <v>109</v>
      </c>
      <c r="AN2" s="29">
        <f>M2</f>
        <v>1002</v>
      </c>
      <c r="AP2" s="29" t="str">
        <f t="shared" ref="AP2:AP65" si="4">D2</f>
        <v>往来款,昌邑市城市建设发展投资集团有限公司</v>
      </c>
      <c r="AQ2" t="s">
        <v>110</v>
      </c>
      <c r="AR2" s="29">
        <f t="shared" ref="AR2:AR65" si="5">F2</f>
        <v>390000</v>
      </c>
      <c r="AS2" s="29" t="str">
        <f t="shared" ref="AS2:AS65" si="6">G2</f>
        <v/>
      </c>
      <c r="AT2" t="s">
        <v>111</v>
      </c>
      <c r="AU2" t="s">
        <v>112</v>
      </c>
      <c r="AV2" t="s">
        <v>113</v>
      </c>
      <c r="AW2" s="29">
        <f t="shared" ref="AW2:AW65" si="7">AR2</f>
        <v>390000</v>
      </c>
      <c r="AX2" s="29" t="str">
        <f t="shared" ref="AX2:AX65" si="8">AS2</f>
        <v/>
      </c>
      <c r="BQ2" s="32" t="str">
        <f>IF(N2="项目",VLOOKUP(O2,项目!B:C,2,0),IF(K2="空项目",VLOOKUP(K2,项目!B:C,2,0),""))</f>
        <v/>
      </c>
      <c r="BR2" s="32" t="str">
        <f>IFERROR(VLOOKUP(BQ2,项目!A:B,2,0),"")</f>
        <v/>
      </c>
      <c r="BU2" s="32" t="str">
        <f>IF(N2="供应商",VLOOKUP(O2,供应商!B:C,2,0),"")</f>
        <v/>
      </c>
      <c r="BV2" s="32" t="str">
        <f>IFERROR(VLOOKUP(BU2,供应商!A:B,2,0),"")</f>
        <v/>
      </c>
      <c r="BW2" s="32" t="str">
        <f>IF(N2="客户",VLOOKUP(O2,客户!B:C,2,0),"")</f>
        <v/>
      </c>
      <c r="BX2" s="32" t="str">
        <f>IFERROR(VLOOKUP(BW2,客户!A:B,2,0),"")</f>
        <v/>
      </c>
      <c r="CU2" s="32" t="str">
        <f>IF(N2="费用项目",VLOOKUP(O2,费用项目!B:C,2,0),"")</f>
        <v/>
      </c>
      <c r="CV2" s="32" t="str">
        <f>IFERROR(VLOOKUP(CU2,费用项目!A:B,2,0),"")</f>
        <v/>
      </c>
      <c r="CW2" s="29" t="str">
        <f>IF(N2="银行账户",VLOOKUP(O2,银行变二级!B:C,2,0),"")</f>
        <v>工商银行3066</v>
      </c>
      <c r="CX2" s="29" t="str">
        <f>IFERROR(VLOOKUP(O2,银行变二级!A:B,2,0),"")</f>
        <v>工商银行3066</v>
      </c>
    </row>
    <row r="3" s="29" customFormat="1" ht="25.5" spans="1:102">
      <c r="A3" s="35" t="s">
        <v>102</v>
      </c>
      <c r="B3" s="36" t="s">
        <v>103</v>
      </c>
      <c r="C3" s="36" t="s">
        <v>104</v>
      </c>
      <c r="D3" s="37" t="s">
        <v>105</v>
      </c>
      <c r="E3" s="37" t="s">
        <v>114</v>
      </c>
      <c r="F3" s="39" t="s">
        <v>107</v>
      </c>
      <c r="G3" s="38">
        <v>390000</v>
      </c>
      <c r="H3" s="40" t="str">
        <f t="shared" ref="H3:H66" si="9">LEFT(E3,4)</f>
        <v>1221</v>
      </c>
      <c r="I3" s="40" t="str">
        <f t="shared" ref="I3:I66" si="10">IFERROR(LEFT(E3,FIND(" ",E3)-1),E3)</f>
        <v>122108</v>
      </c>
      <c r="J3" s="46" t="str">
        <f t="shared" ref="J3:J66" si="11">LEFT(MID(E3,FIND(" ",E3)+1,LEN(E3)),FIND("-",MID(E3,FIND(" ",E3)+1,LEN(E3))&amp;"-")-1)</f>
        <v>其他应收款</v>
      </c>
      <c r="K3" s="47" t="str">
        <f t="shared" ref="K3:K66" si="12">IFERROR(MID(MID(E3,FIND(" ",E3)+1,LEN(E3)),FIND("-",MID(E3,FIND(" ",E3)+1,LEN(E3)))+1,IFERROR(FIND("-",MID(E3,FIND(" ",E3)+1,LEN(E3)),FIND("-",MID(E3,FIND(" ",E3)+1,LEN(E3)))+1),LEN(MID(E3,FIND(" ",E3)+1,LEN(E3)))+1)-FIND("-",MID(E3,FIND(" ",E3)+1,LEN(E3)))-1),"")</f>
        <v>单位</v>
      </c>
      <c r="L3" s="46" t="str">
        <f t="shared" ref="L3:L66" si="13">IFERROR(MID(MID(E3,FIND(" ",E3)+1,LEN(E3)),FIND("-",MID(E3,FIND(" ",E3)+1,LEN(E3)),FIND("-",MID(E3,FIND(" ",E3)+1,LEN(E3)))+1)+1,LEN(E3)),"")</f>
        <v>昌邑市城市建设发展投资集团有限公司</v>
      </c>
      <c r="M3" s="46" t="str">
        <f>IFERROR(IF(H3="1002",1002,VLOOKUP(I3,亿企科目!A:H,6,0)),VLOOKUP(H3,亿企科目!A:G,6,0))</f>
        <v>122102</v>
      </c>
      <c r="N3" s="48" t="str">
        <f>IFERROR(IF(H3="1002","银行账户",IF(H3="1123","供应商",VLOOKUP(I3,亿企科目!A:H,8,0))),"")</f>
        <v>客户</v>
      </c>
      <c r="O3" s="49" t="str">
        <f>IF(N3=0,IF(M3="1002",K3,""),_xlfn.TEXTAFTER(E3,"-",-1))</f>
        <v>昌邑市城市建设发展投资集团有限公司</v>
      </c>
      <c r="P3" s="29" t="str">
        <f>VLOOKUP(A3,账簿!B:C,2,0)</f>
        <v>002022</v>
      </c>
      <c r="Q3" s="29" t="str">
        <f>VLOOKUP(P3,账簿!A:B,2,0)</f>
        <v>昌邑泓澄水业有限公司</v>
      </c>
      <c r="W3" s="29" t="str">
        <f t="shared" ref="W3:W66" si="14">X3&amp;AB3&amp;AD3</f>
        <v>0020222026-04-201</v>
      </c>
      <c r="X3" s="29" t="str">
        <f t="shared" ref="X2:X65" si="15">P3</f>
        <v>002022</v>
      </c>
      <c r="Y3" s="29" t="str">
        <f t="shared" si="0"/>
        <v>002022</v>
      </c>
      <c r="Z3" s="29" t="str">
        <f t="shared" si="1"/>
        <v>昌邑泓澄水业有限公司</v>
      </c>
      <c r="AA3" s="29" t="str">
        <f t="shared" ref="AA2:AA65" si="16">LEFT(B3,7)</f>
        <v>2026-04</v>
      </c>
      <c r="AB3" s="29" t="str">
        <f t="shared" si="2"/>
        <v>2026-04-20</v>
      </c>
      <c r="AC3" s="29" t="s">
        <v>108</v>
      </c>
      <c r="AD3" s="29">
        <f t="shared" ref="AD2:AD65" si="17">VALUE(_xlfn.TEXTAFTER(C3,"-"))</f>
        <v>1</v>
      </c>
      <c r="AE3" s="29" t="str">
        <f t="shared" si="3"/>
        <v>往来款,昌邑市城市建设发展投资集团有限公司</v>
      </c>
      <c r="AF3" s="29" t="s">
        <v>109</v>
      </c>
      <c r="AG3" s="29" t="s">
        <v>109</v>
      </c>
      <c r="AN3" s="29" t="str">
        <f t="shared" ref="AN2:AN65" si="18">M3</f>
        <v>122102</v>
      </c>
      <c r="AP3" s="29" t="str">
        <f t="shared" si="4"/>
        <v>往来款,昌邑市城市建设发展投资集团有限公司</v>
      </c>
      <c r="AQ3" t="s">
        <v>110</v>
      </c>
      <c r="AR3" s="29" t="str">
        <f t="shared" si="5"/>
        <v/>
      </c>
      <c r="AS3" s="29">
        <f t="shared" si="6"/>
        <v>390000</v>
      </c>
      <c r="AT3" t="s">
        <v>111</v>
      </c>
      <c r="AU3" t="s">
        <v>112</v>
      </c>
      <c r="AV3" t="s">
        <v>113</v>
      </c>
      <c r="AW3" s="29" t="str">
        <f t="shared" si="7"/>
        <v/>
      </c>
      <c r="AX3" s="29">
        <f t="shared" si="8"/>
        <v>390000</v>
      </c>
      <c r="BQ3" s="32" t="str">
        <f>IF(N3="项目",VLOOKUP(O3,项目!B:C,2,0),IF(K3="空项目",VLOOKUP(K3,项目!B:C,2,0),""))</f>
        <v/>
      </c>
      <c r="BR3" s="32" t="str">
        <f>IFERROR(VLOOKUP(BQ3,项目!A:B,2,0),"")</f>
        <v/>
      </c>
      <c r="BU3" s="32" t="str">
        <f>IF(N3="供应商",VLOOKUP(O3,供应商!B:C,2,0),"")</f>
        <v/>
      </c>
      <c r="BV3" s="32" t="str">
        <f>IFERROR(VLOOKUP(BU3,供应商!A:B,2,0),"")</f>
        <v/>
      </c>
      <c r="BW3" s="32" t="str">
        <f>IF(N3="客户",VLOOKUP(O3,客户!B:C,2,0),"")</f>
        <v>002</v>
      </c>
      <c r="BX3" s="32" t="str">
        <f>IFERROR(VLOOKUP(BW3,客户!A:B,2,0),"")</f>
        <v>昌邑市城市建设发展投资集团有限公司</v>
      </c>
      <c r="CU3" s="32" t="str">
        <f>IF(N3="费用项目",VLOOKUP(O3,费用项目!B:C,2,0),"")</f>
        <v/>
      </c>
      <c r="CV3" s="32" t="str">
        <f>IFERROR(VLOOKUP(CU3,费用项目!A:B,2,0),"")</f>
        <v/>
      </c>
      <c r="CW3" s="29" t="str">
        <f>IF(N3="银行账户",VLOOKUP(O3,银行变二级!B:C,2,0),"")</f>
        <v/>
      </c>
      <c r="CX3" s="29" t="str">
        <f>IFERROR(VLOOKUP(O3,银行变二级!A:B,2,0),"")</f>
        <v/>
      </c>
    </row>
    <row r="4" s="29" customFormat="1" spans="1:102">
      <c r="A4" s="35" t="s">
        <v>102</v>
      </c>
      <c r="B4" s="36" t="s">
        <v>103</v>
      </c>
      <c r="C4" s="36" t="s">
        <v>115</v>
      </c>
      <c r="D4" s="37" t="s">
        <v>116</v>
      </c>
      <c r="E4" s="37" t="s">
        <v>106</v>
      </c>
      <c r="F4" s="38">
        <v>20000000</v>
      </c>
      <c r="G4" s="39" t="s">
        <v>107</v>
      </c>
      <c r="H4" s="40" t="str">
        <f t="shared" si="9"/>
        <v>1002</v>
      </c>
      <c r="I4" s="40" t="str">
        <f t="shared" si="10"/>
        <v>100201</v>
      </c>
      <c r="J4" s="46" t="str">
        <f t="shared" si="11"/>
        <v>银行存款</v>
      </c>
      <c r="K4" s="47" t="str">
        <f t="shared" si="12"/>
        <v>工商银行3066</v>
      </c>
      <c r="L4" s="46" t="str">
        <f t="shared" si="13"/>
        <v/>
      </c>
      <c r="M4" s="46">
        <f>IFERROR(IF(H4="1002",1002,VLOOKUP(I4,亿企科目!A:H,6,0)),VLOOKUP(H4,亿企科目!A:G,6,0))</f>
        <v>1002</v>
      </c>
      <c r="N4" s="48" t="str">
        <f>IFERROR(IF(H4="1002","银行账户",IF(H4="1123","供应商",VLOOKUP(I4,亿企科目!A:H,8,0))),"")</f>
        <v>银行账户</v>
      </c>
      <c r="O4" s="49" t="str">
        <f t="shared" ref="O3:O66" si="19">IF(N4=0,IF(M4="1002",K4,""),_xlfn.TEXTAFTER(E4,"-",-1))</f>
        <v>工商银行3066</v>
      </c>
      <c r="P4" s="29" t="str">
        <f>VLOOKUP(A4,账簿!B:C,2,0)</f>
        <v>002022</v>
      </c>
      <c r="Q4" s="29" t="str">
        <f>VLOOKUP(P4,账簿!A:B,2,0)</f>
        <v>昌邑泓澄水业有限公司</v>
      </c>
      <c r="W4" s="29" t="str">
        <f t="shared" si="14"/>
        <v>0020222026-04-202</v>
      </c>
      <c r="X4" s="29" t="str">
        <f t="shared" si="15"/>
        <v>002022</v>
      </c>
      <c r="Y4" s="29" t="str">
        <f t="shared" si="0"/>
        <v>002022</v>
      </c>
      <c r="Z4" s="29" t="str">
        <f t="shared" si="1"/>
        <v>昌邑泓澄水业有限公司</v>
      </c>
      <c r="AA4" s="29" t="str">
        <f t="shared" si="16"/>
        <v>2026-04</v>
      </c>
      <c r="AB4" s="29" t="str">
        <f t="shared" si="2"/>
        <v>2026-04-20</v>
      </c>
      <c r="AC4" s="29" t="s">
        <v>108</v>
      </c>
      <c r="AD4" s="29">
        <f t="shared" si="17"/>
        <v>2</v>
      </c>
      <c r="AE4" s="29" t="str">
        <f t="shared" si="3"/>
        <v>往来款,昌邑市昌宜投资有限公司</v>
      </c>
      <c r="AF4" s="29" t="s">
        <v>109</v>
      </c>
      <c r="AG4" s="29" t="s">
        <v>109</v>
      </c>
      <c r="AN4" s="29">
        <f t="shared" si="18"/>
        <v>1002</v>
      </c>
      <c r="AP4" s="29" t="str">
        <f t="shared" si="4"/>
        <v>往来款,昌邑市昌宜投资有限公司</v>
      </c>
      <c r="AQ4" t="s">
        <v>110</v>
      </c>
      <c r="AR4" s="29">
        <f t="shared" si="5"/>
        <v>20000000</v>
      </c>
      <c r="AS4" s="29" t="str">
        <f t="shared" si="6"/>
        <v/>
      </c>
      <c r="AT4" t="s">
        <v>111</v>
      </c>
      <c r="AU4" t="s">
        <v>112</v>
      </c>
      <c r="AV4" t="s">
        <v>113</v>
      </c>
      <c r="AW4" s="29">
        <f t="shared" si="7"/>
        <v>20000000</v>
      </c>
      <c r="AX4" s="29" t="str">
        <f t="shared" si="8"/>
        <v/>
      </c>
      <c r="BQ4" s="32" t="str">
        <f>IF(N4="项目",VLOOKUP(O4,项目!B:C,2,0),IF(K4="空项目",VLOOKUP(K4,项目!B:C,2,0),""))</f>
        <v/>
      </c>
      <c r="BR4" s="32" t="str">
        <f>IFERROR(VLOOKUP(BQ4,项目!A:B,2,0),"")</f>
        <v/>
      </c>
      <c r="BU4" s="32" t="str">
        <f>IF(N4="供应商",VLOOKUP(O4,供应商!B:C,2,0),"")</f>
        <v/>
      </c>
      <c r="BV4" s="32" t="str">
        <f>IFERROR(VLOOKUP(BU4,供应商!A:B,2,0),"")</f>
        <v/>
      </c>
      <c r="BW4" s="32" t="str">
        <f>IF(N4="客户",VLOOKUP(O4,客户!B:C,2,0),"")</f>
        <v/>
      </c>
      <c r="BX4" s="32" t="str">
        <f>IFERROR(VLOOKUP(BW4,客户!A:B,2,0),"")</f>
        <v/>
      </c>
      <c r="CU4" s="32" t="str">
        <f>IF(N4="费用项目",VLOOKUP(O4,费用项目!B:C,2,0),"")</f>
        <v/>
      </c>
      <c r="CV4" s="32" t="str">
        <f>IFERROR(VLOOKUP(CU4,费用项目!A:B,2,0),"")</f>
        <v/>
      </c>
      <c r="CW4" s="29" t="str">
        <f>IF(N4="银行账户",VLOOKUP(O4,银行变二级!B:C,2,0),"")</f>
        <v>工商银行3066</v>
      </c>
      <c r="CX4" s="29" t="str">
        <f>IFERROR(VLOOKUP(O4,银行变二级!A:B,2,0),"")</f>
        <v>工商银行3066</v>
      </c>
    </row>
    <row r="5" s="29" customFormat="1" ht="25.5" spans="1:102">
      <c r="A5" s="35" t="s">
        <v>102</v>
      </c>
      <c r="B5" s="36" t="s">
        <v>103</v>
      </c>
      <c r="C5" s="36" t="s">
        <v>115</v>
      </c>
      <c r="D5" s="37" t="s">
        <v>116</v>
      </c>
      <c r="E5" s="37" t="s">
        <v>117</v>
      </c>
      <c r="F5" s="39" t="s">
        <v>107</v>
      </c>
      <c r="G5" s="38">
        <v>20000000</v>
      </c>
      <c r="H5" s="40" t="str">
        <f t="shared" si="9"/>
        <v>1221</v>
      </c>
      <c r="I5" s="40" t="str">
        <f t="shared" si="10"/>
        <v>122108</v>
      </c>
      <c r="J5" s="46" t="str">
        <f t="shared" si="11"/>
        <v>其他应收款</v>
      </c>
      <c r="K5" s="47" t="str">
        <f t="shared" si="12"/>
        <v>单位</v>
      </c>
      <c r="L5" s="46" t="str">
        <f t="shared" si="13"/>
        <v>昌邑市昌宜投资有限公司</v>
      </c>
      <c r="M5" s="46" t="str">
        <f>IFERROR(IF(H5="1002",1002,VLOOKUP(I5,亿企科目!A:H,6,0)),VLOOKUP(H5,亿企科目!A:G,6,0))</f>
        <v>122102</v>
      </c>
      <c r="N5" s="48" t="str">
        <f>IFERROR(IF(H5="1002","银行账户",IF(H5="1123","供应商",VLOOKUP(I5,亿企科目!A:H,8,0))),"")</f>
        <v>客户</v>
      </c>
      <c r="O5" s="49" t="str">
        <f t="shared" si="19"/>
        <v>昌邑市昌宜投资有限公司</v>
      </c>
      <c r="P5" s="29" t="str">
        <f>VLOOKUP(A5,账簿!B:C,2,0)</f>
        <v>002022</v>
      </c>
      <c r="Q5" s="29" t="str">
        <f>VLOOKUP(P5,账簿!A:B,2,0)</f>
        <v>昌邑泓澄水业有限公司</v>
      </c>
      <c r="W5" s="29" t="str">
        <f t="shared" si="14"/>
        <v>0020222026-04-202</v>
      </c>
      <c r="X5" s="29" t="str">
        <f t="shared" si="15"/>
        <v>002022</v>
      </c>
      <c r="Y5" s="29" t="str">
        <f t="shared" si="0"/>
        <v>002022</v>
      </c>
      <c r="Z5" s="29" t="str">
        <f t="shared" si="1"/>
        <v>昌邑泓澄水业有限公司</v>
      </c>
      <c r="AA5" s="29" t="str">
        <f t="shared" si="16"/>
        <v>2026-04</v>
      </c>
      <c r="AB5" s="29" t="str">
        <f t="shared" si="2"/>
        <v>2026-04-20</v>
      </c>
      <c r="AC5" s="29" t="s">
        <v>108</v>
      </c>
      <c r="AD5" s="29">
        <f t="shared" si="17"/>
        <v>2</v>
      </c>
      <c r="AE5" s="29" t="str">
        <f t="shared" si="3"/>
        <v>往来款,昌邑市昌宜投资有限公司</v>
      </c>
      <c r="AF5" s="29" t="s">
        <v>109</v>
      </c>
      <c r="AG5" s="29" t="s">
        <v>109</v>
      </c>
      <c r="AN5" s="29" t="str">
        <f t="shared" si="18"/>
        <v>122102</v>
      </c>
      <c r="AP5" s="29" t="str">
        <f t="shared" si="4"/>
        <v>往来款,昌邑市昌宜投资有限公司</v>
      </c>
      <c r="AQ5" t="s">
        <v>110</v>
      </c>
      <c r="AR5" s="29" t="str">
        <f t="shared" si="5"/>
        <v/>
      </c>
      <c r="AS5" s="29">
        <f t="shared" si="6"/>
        <v>20000000</v>
      </c>
      <c r="AT5" t="s">
        <v>111</v>
      </c>
      <c r="AU5" t="s">
        <v>112</v>
      </c>
      <c r="AV5" t="s">
        <v>113</v>
      </c>
      <c r="AW5" s="29" t="str">
        <f t="shared" si="7"/>
        <v/>
      </c>
      <c r="AX5" s="29">
        <f t="shared" si="8"/>
        <v>20000000</v>
      </c>
      <c r="BQ5" s="32" t="str">
        <f>IF(N5="项目",VLOOKUP(O5,项目!B:C,2,0),IF(K5="空项目",VLOOKUP(K5,项目!B:C,2,0),""))</f>
        <v/>
      </c>
      <c r="BR5" s="32" t="str">
        <f>IFERROR(VLOOKUP(BQ5,项目!A:B,2,0),"")</f>
        <v/>
      </c>
      <c r="BU5" s="32" t="str">
        <f>IF(N5="供应商",VLOOKUP(O5,供应商!B:C,2,0),"")</f>
        <v/>
      </c>
      <c r="BV5" s="32" t="str">
        <f>IFERROR(VLOOKUP(BU5,供应商!A:B,2,0),"")</f>
        <v/>
      </c>
      <c r="BW5" s="32" t="str">
        <f>IF(N5="客户",VLOOKUP(O5,客户!B:C,2,0),"")</f>
        <v>003019</v>
      </c>
      <c r="BX5" s="32" t="str">
        <f>IFERROR(VLOOKUP(BW5,客户!A:B,2,0),"")</f>
        <v>昌邑市昌宜投资有限公司</v>
      </c>
      <c r="CU5" s="32" t="str">
        <f>IF(N5="费用项目",VLOOKUP(O5,费用项目!B:C,2,0),"")</f>
        <v/>
      </c>
      <c r="CV5" s="32" t="str">
        <f>IFERROR(VLOOKUP(CU5,费用项目!A:B,2,0),"")</f>
        <v/>
      </c>
      <c r="CW5" s="29" t="str">
        <f>IF(N5="银行账户",VLOOKUP(O5,银行变二级!B:C,2,0),"")</f>
        <v/>
      </c>
      <c r="CX5" s="29" t="str">
        <f>IFERROR(VLOOKUP(O5,银行变二级!A:B,2,0),"")</f>
        <v/>
      </c>
    </row>
    <row r="6" s="29" customFormat="1" ht="25.5" spans="1:102">
      <c r="A6" s="35" t="s">
        <v>102</v>
      </c>
      <c r="B6" s="36" t="s">
        <v>103</v>
      </c>
      <c r="C6" s="36" t="s">
        <v>118</v>
      </c>
      <c r="D6" s="37" t="s">
        <v>119</v>
      </c>
      <c r="E6" s="37" t="s">
        <v>120</v>
      </c>
      <c r="F6" s="38">
        <v>14285900</v>
      </c>
      <c r="G6" s="39" t="s">
        <v>107</v>
      </c>
      <c r="H6" s="40" t="str">
        <f t="shared" si="9"/>
        <v>1511</v>
      </c>
      <c r="I6" s="40" t="str">
        <f t="shared" si="10"/>
        <v>151101</v>
      </c>
      <c r="J6" s="46" t="str">
        <f t="shared" si="11"/>
        <v>长期股权投资</v>
      </c>
      <c r="K6" s="47" t="str">
        <f t="shared" si="12"/>
        <v>投资成本</v>
      </c>
      <c r="L6" s="46" t="str">
        <f t="shared" si="13"/>
        <v>青岛天合易辉贸易有限公司</v>
      </c>
      <c r="M6" s="46" t="str">
        <f>IFERROR(IF(H6="1002",1002,VLOOKUP(I6,亿企科目!A:H,6,0)),VLOOKUP(H6,亿企科目!A:G,6,0))</f>
        <v>151101</v>
      </c>
      <c r="N6" s="48" t="str">
        <f>IFERROR(IF(H6="1002","银行账户",IF(H6="1123","供应商",VLOOKUP(I6,亿企科目!A:H,8,0))),"")</f>
        <v>客户</v>
      </c>
      <c r="O6" s="49" t="str">
        <f t="shared" si="19"/>
        <v>青岛天合易辉贸易有限公司</v>
      </c>
      <c r="P6" s="29" t="str">
        <f>VLOOKUP(A6,账簿!B:C,2,0)</f>
        <v>002022</v>
      </c>
      <c r="Q6" s="29" t="str">
        <f>VLOOKUP(P6,账簿!A:B,2,0)</f>
        <v>昌邑泓澄水业有限公司</v>
      </c>
      <c r="W6" s="29" t="str">
        <f t="shared" si="14"/>
        <v>0020222026-04-203</v>
      </c>
      <c r="X6" s="29" t="str">
        <f t="shared" si="15"/>
        <v>002022</v>
      </c>
      <c r="Y6" s="29" t="str">
        <f t="shared" si="0"/>
        <v>002022</v>
      </c>
      <c r="Z6" s="29" t="str">
        <f t="shared" si="1"/>
        <v>昌邑泓澄水业有限公司</v>
      </c>
      <c r="AA6" s="29" t="str">
        <f t="shared" si="16"/>
        <v>2026-04</v>
      </c>
      <c r="AB6" s="29" t="str">
        <f t="shared" si="2"/>
        <v>2026-04-20</v>
      </c>
      <c r="AC6" s="29" t="s">
        <v>108</v>
      </c>
      <c r="AD6" s="29">
        <f t="shared" si="17"/>
        <v>3</v>
      </c>
      <c r="AE6" s="29" t="str">
        <f t="shared" si="3"/>
        <v>海洋水业公司并购,青岛天合易辉贸易有限公司</v>
      </c>
      <c r="AF6" s="29" t="s">
        <v>109</v>
      </c>
      <c r="AG6" s="29" t="s">
        <v>109</v>
      </c>
      <c r="AN6" s="29" t="str">
        <f t="shared" si="18"/>
        <v>151101</v>
      </c>
      <c r="AP6" s="29" t="str">
        <f t="shared" si="4"/>
        <v>海洋水业公司并购,青岛天合易辉贸易有限公司</v>
      </c>
      <c r="AQ6" t="s">
        <v>110</v>
      </c>
      <c r="AR6" s="29">
        <f t="shared" si="5"/>
        <v>14285900</v>
      </c>
      <c r="AS6" s="29" t="str">
        <f t="shared" si="6"/>
        <v/>
      </c>
      <c r="AT6" t="s">
        <v>111</v>
      </c>
      <c r="AU6" t="s">
        <v>112</v>
      </c>
      <c r="AV6" t="s">
        <v>113</v>
      </c>
      <c r="AW6" s="29">
        <f t="shared" si="7"/>
        <v>14285900</v>
      </c>
      <c r="AX6" s="29" t="str">
        <f t="shared" si="8"/>
        <v/>
      </c>
      <c r="BQ6" s="32" t="str">
        <f>IF(N6="项目",VLOOKUP(O6,项目!B:C,2,0),IF(K6="空项目",VLOOKUP(K6,项目!B:C,2,0),""))</f>
        <v/>
      </c>
      <c r="BR6" s="32" t="str">
        <f>IFERROR(VLOOKUP(BQ6,项目!A:B,2,0),"")</f>
        <v/>
      </c>
      <c r="BU6" s="32" t="str">
        <f>IF(N6="供应商",VLOOKUP(O6,供应商!B:C,2,0),"")</f>
        <v/>
      </c>
      <c r="BV6" s="32" t="str">
        <f>IFERROR(VLOOKUP(BU6,供应商!A:B,2,0),"")</f>
        <v/>
      </c>
      <c r="BW6" s="32" t="str">
        <f>IF(N6="客户",VLOOKUP(O6,客户!B:C,2,0),"")</f>
        <v>0020006</v>
      </c>
      <c r="BX6" s="32" t="str">
        <f>IFERROR(VLOOKUP(BW6,客户!A:B,2,0),"")</f>
        <v>青岛天合易辉贸易有限公司</v>
      </c>
      <c r="CU6" s="32" t="str">
        <f>IF(N6="费用项目",VLOOKUP(O6,费用项目!B:C,2,0),"")</f>
        <v/>
      </c>
      <c r="CV6" s="32" t="str">
        <f>IFERROR(VLOOKUP(CU6,费用项目!A:B,2,0),"")</f>
        <v/>
      </c>
      <c r="CW6" s="29" t="str">
        <f>IF(N6="银行账户",VLOOKUP(O6,银行变二级!B:C,2,0),"")</f>
        <v/>
      </c>
      <c r="CX6" s="29" t="str">
        <f>IFERROR(VLOOKUP(O6,银行变二级!A:B,2,0),"")</f>
        <v/>
      </c>
    </row>
    <row r="7" s="29" customFormat="1" ht="25.5" spans="1:102">
      <c r="A7" s="35" t="s">
        <v>102</v>
      </c>
      <c r="B7" s="36" t="s">
        <v>103</v>
      </c>
      <c r="C7" s="36" t="s">
        <v>118</v>
      </c>
      <c r="D7" s="37" t="s">
        <v>119</v>
      </c>
      <c r="E7" s="37" t="s">
        <v>106</v>
      </c>
      <c r="F7" s="39" t="s">
        <v>107</v>
      </c>
      <c r="G7" s="38">
        <v>14285900</v>
      </c>
      <c r="H7" s="40" t="str">
        <f t="shared" si="9"/>
        <v>1002</v>
      </c>
      <c r="I7" s="40" t="str">
        <f t="shared" si="10"/>
        <v>100201</v>
      </c>
      <c r="J7" s="46" t="str">
        <f t="shared" si="11"/>
        <v>银行存款</v>
      </c>
      <c r="K7" s="47" t="str">
        <f t="shared" si="12"/>
        <v>工商银行3066</v>
      </c>
      <c r="L7" s="46" t="str">
        <f t="shared" si="13"/>
        <v/>
      </c>
      <c r="M7" s="46">
        <f>IFERROR(IF(H7="1002",1002,VLOOKUP(I7,亿企科目!A:H,6,0)),VLOOKUP(H7,亿企科目!A:G,6,0))</f>
        <v>1002</v>
      </c>
      <c r="N7" s="48" t="str">
        <f>IFERROR(IF(H7="1002","银行账户",IF(H7="1123","供应商",VLOOKUP(I7,亿企科目!A:H,8,0))),"")</f>
        <v>银行账户</v>
      </c>
      <c r="O7" s="49" t="str">
        <f t="shared" si="19"/>
        <v>工商银行3066</v>
      </c>
      <c r="P7" s="29" t="str">
        <f>VLOOKUP(A7,账簿!B:C,2,0)</f>
        <v>002022</v>
      </c>
      <c r="Q7" s="29" t="str">
        <f>VLOOKUP(P7,账簿!A:B,2,0)</f>
        <v>昌邑泓澄水业有限公司</v>
      </c>
      <c r="W7" s="29" t="str">
        <f t="shared" si="14"/>
        <v>0020222026-04-203</v>
      </c>
      <c r="X7" s="29" t="str">
        <f t="shared" si="15"/>
        <v>002022</v>
      </c>
      <c r="Y7" s="29" t="str">
        <f t="shared" si="0"/>
        <v>002022</v>
      </c>
      <c r="Z7" s="29" t="str">
        <f t="shared" si="1"/>
        <v>昌邑泓澄水业有限公司</v>
      </c>
      <c r="AA7" s="29" t="str">
        <f t="shared" si="16"/>
        <v>2026-04</v>
      </c>
      <c r="AB7" s="29" t="str">
        <f t="shared" si="2"/>
        <v>2026-04-20</v>
      </c>
      <c r="AC7" s="29" t="s">
        <v>108</v>
      </c>
      <c r="AD7" s="29">
        <f t="shared" si="17"/>
        <v>3</v>
      </c>
      <c r="AE7" s="29" t="str">
        <f t="shared" si="3"/>
        <v>海洋水业公司并购,青岛天合易辉贸易有限公司</v>
      </c>
      <c r="AF7" s="29" t="s">
        <v>109</v>
      </c>
      <c r="AG7" s="29" t="s">
        <v>109</v>
      </c>
      <c r="AN7" s="29">
        <f t="shared" si="18"/>
        <v>1002</v>
      </c>
      <c r="AP7" s="29" t="str">
        <f t="shared" si="4"/>
        <v>海洋水业公司并购,青岛天合易辉贸易有限公司</v>
      </c>
      <c r="AQ7" t="s">
        <v>110</v>
      </c>
      <c r="AR7" s="29" t="str">
        <f t="shared" si="5"/>
        <v/>
      </c>
      <c r="AS7" s="29">
        <f t="shared" si="6"/>
        <v>14285900</v>
      </c>
      <c r="AT7" t="s">
        <v>111</v>
      </c>
      <c r="AU7" t="s">
        <v>112</v>
      </c>
      <c r="AV7" t="s">
        <v>113</v>
      </c>
      <c r="AW7" s="29" t="str">
        <f t="shared" si="7"/>
        <v/>
      </c>
      <c r="AX7" s="29">
        <f t="shared" si="8"/>
        <v>14285900</v>
      </c>
      <c r="BQ7" s="32" t="str">
        <f>IF(N7="项目",VLOOKUP(O7,项目!B:C,2,0),IF(K7="空项目",VLOOKUP(K7,项目!B:C,2,0),""))</f>
        <v/>
      </c>
      <c r="BR7" s="32" t="str">
        <f>IFERROR(VLOOKUP(BQ7,项目!A:B,2,0),"")</f>
        <v/>
      </c>
      <c r="BU7" s="32" t="str">
        <f>IF(N7="供应商",VLOOKUP(O7,供应商!B:C,2,0),"")</f>
        <v/>
      </c>
      <c r="BV7" s="32" t="str">
        <f>IFERROR(VLOOKUP(BU7,供应商!A:B,2,0),"")</f>
        <v/>
      </c>
      <c r="BW7" s="32" t="str">
        <f>IF(N7="客户",VLOOKUP(O7,客户!B:C,2,0),"")</f>
        <v/>
      </c>
      <c r="BX7" s="32" t="str">
        <f>IFERROR(VLOOKUP(BW7,客户!A:B,2,0),"")</f>
        <v/>
      </c>
      <c r="CU7" s="32" t="str">
        <f>IF(N7="费用项目",VLOOKUP(O7,费用项目!B:C,2,0),"")</f>
        <v/>
      </c>
      <c r="CV7" s="32" t="str">
        <f>IFERROR(VLOOKUP(CU7,费用项目!A:B,2,0),"")</f>
        <v/>
      </c>
      <c r="CW7" s="29" t="str">
        <f>IF(N7="银行账户",VLOOKUP(O7,银行变二级!B:C,2,0),"")</f>
        <v>工商银行3066</v>
      </c>
      <c r="CX7" s="29" t="str">
        <f>IFERROR(VLOOKUP(O7,银行变二级!A:B,2,0),"")</f>
        <v>工商银行3066</v>
      </c>
    </row>
    <row r="8" s="29" customFormat="1" spans="1:102">
      <c r="A8" s="35" t="s">
        <v>102</v>
      </c>
      <c r="B8" s="36" t="s">
        <v>103</v>
      </c>
      <c r="C8" s="36" t="s">
        <v>121</v>
      </c>
      <c r="D8" s="37" t="s">
        <v>122</v>
      </c>
      <c r="E8" s="37" t="s">
        <v>123</v>
      </c>
      <c r="F8" s="38">
        <v>5714100</v>
      </c>
      <c r="G8" s="39" t="s">
        <v>107</v>
      </c>
      <c r="H8" s="40" t="str">
        <f t="shared" si="9"/>
        <v>1511</v>
      </c>
      <c r="I8" s="40" t="str">
        <f t="shared" si="10"/>
        <v>151101</v>
      </c>
      <c r="J8" s="46" t="str">
        <f t="shared" si="11"/>
        <v>长期股权投资</v>
      </c>
      <c r="K8" s="47" t="str">
        <f t="shared" si="12"/>
        <v>投资成本</v>
      </c>
      <c r="L8" s="46" t="str">
        <f t="shared" si="13"/>
        <v>范光华</v>
      </c>
      <c r="M8" s="46" t="str">
        <f>IFERROR(IF(H8="1002",1002,VLOOKUP(I8,亿企科目!A:H,6,0)),VLOOKUP(H8,亿企科目!A:G,6,0))</f>
        <v>151101</v>
      </c>
      <c r="N8" s="48" t="str">
        <f>IFERROR(IF(H8="1002","银行账户",IF(H8="1123","供应商",VLOOKUP(I8,亿企科目!A:H,8,0))),"")</f>
        <v>客户</v>
      </c>
      <c r="O8" s="49" t="str">
        <f t="shared" si="19"/>
        <v>范光华</v>
      </c>
      <c r="P8" s="29" t="str">
        <f>VLOOKUP(A8,账簿!B:C,2,0)</f>
        <v>002022</v>
      </c>
      <c r="Q8" s="29" t="str">
        <f>VLOOKUP(P8,账簿!A:B,2,0)</f>
        <v>昌邑泓澄水业有限公司</v>
      </c>
      <c r="W8" s="29" t="str">
        <f t="shared" si="14"/>
        <v>0020222026-04-204</v>
      </c>
      <c r="X8" s="29" t="str">
        <f t="shared" si="15"/>
        <v>002022</v>
      </c>
      <c r="Y8" s="29" t="str">
        <f t="shared" si="0"/>
        <v>002022</v>
      </c>
      <c r="Z8" s="29" t="str">
        <f t="shared" si="1"/>
        <v>昌邑泓澄水业有限公司</v>
      </c>
      <c r="AA8" s="29" t="str">
        <f t="shared" si="16"/>
        <v>2026-04</v>
      </c>
      <c r="AB8" s="29" t="str">
        <f t="shared" si="2"/>
        <v>2026-04-20</v>
      </c>
      <c r="AC8" s="29" t="s">
        <v>108</v>
      </c>
      <c r="AD8" s="29">
        <f t="shared" si="17"/>
        <v>4</v>
      </c>
      <c r="AE8" s="29" t="str">
        <f t="shared" si="3"/>
        <v>海洋水业公司并购,范光华</v>
      </c>
      <c r="AF8" s="29" t="s">
        <v>109</v>
      </c>
      <c r="AG8" s="29" t="s">
        <v>109</v>
      </c>
      <c r="AN8" s="29" t="str">
        <f t="shared" si="18"/>
        <v>151101</v>
      </c>
      <c r="AP8" s="29" t="str">
        <f t="shared" si="4"/>
        <v>海洋水业公司并购,范光华</v>
      </c>
      <c r="AQ8" t="s">
        <v>110</v>
      </c>
      <c r="AR8" s="29">
        <f t="shared" si="5"/>
        <v>5714100</v>
      </c>
      <c r="AS8" s="29" t="str">
        <f t="shared" si="6"/>
        <v/>
      </c>
      <c r="AT8" t="s">
        <v>111</v>
      </c>
      <c r="AU8" t="s">
        <v>112</v>
      </c>
      <c r="AV8" t="s">
        <v>113</v>
      </c>
      <c r="AW8" s="29">
        <f t="shared" si="7"/>
        <v>5714100</v>
      </c>
      <c r="AX8" s="29" t="str">
        <f t="shared" si="8"/>
        <v/>
      </c>
      <c r="BQ8" s="32" t="str">
        <f>IF(N8="项目",VLOOKUP(O8,项目!B:C,2,0),IF(K8="空项目",VLOOKUP(K8,项目!B:C,2,0),""))</f>
        <v/>
      </c>
      <c r="BR8" s="32" t="str">
        <f>IFERROR(VLOOKUP(BQ8,项目!A:B,2,0),"")</f>
        <v/>
      </c>
      <c r="BU8" s="32" t="str">
        <f>IF(N8="供应商",VLOOKUP(O8,供应商!B:C,2,0),"")</f>
        <v/>
      </c>
      <c r="BV8" s="32" t="str">
        <f>IFERROR(VLOOKUP(BU8,供应商!A:B,2,0),"")</f>
        <v/>
      </c>
      <c r="BW8" s="32" t="str">
        <f>IF(N8="客户",VLOOKUP(O8,客户!B:C,2,0),"")</f>
        <v>0030001</v>
      </c>
      <c r="BX8" s="32" t="str">
        <f>IFERROR(VLOOKUP(BW8,客户!A:B,2,0),"")</f>
        <v>范光华</v>
      </c>
      <c r="CU8" s="32" t="str">
        <f>IF(N8="费用项目",VLOOKUP(O8,费用项目!B:C,2,0),"")</f>
        <v/>
      </c>
      <c r="CV8" s="32" t="str">
        <f>IFERROR(VLOOKUP(CU8,费用项目!A:B,2,0),"")</f>
        <v/>
      </c>
      <c r="CW8" s="29" t="str">
        <f>IF(N8="银行账户",VLOOKUP(O8,银行变二级!B:C,2,0),"")</f>
        <v/>
      </c>
      <c r="CX8" s="29" t="str">
        <f>IFERROR(VLOOKUP(O8,银行变二级!A:B,2,0),"")</f>
        <v/>
      </c>
    </row>
    <row r="9" s="29" customFormat="1" spans="1:102">
      <c r="A9" s="35" t="s">
        <v>102</v>
      </c>
      <c r="B9" s="36" t="s">
        <v>103</v>
      </c>
      <c r="C9" s="36" t="s">
        <v>121</v>
      </c>
      <c r="D9" s="37" t="s">
        <v>122</v>
      </c>
      <c r="E9" s="37" t="s">
        <v>106</v>
      </c>
      <c r="F9" s="39" t="s">
        <v>107</v>
      </c>
      <c r="G9" s="38">
        <v>5714100</v>
      </c>
      <c r="H9" s="40" t="str">
        <f t="shared" si="9"/>
        <v>1002</v>
      </c>
      <c r="I9" s="40" t="str">
        <f t="shared" si="10"/>
        <v>100201</v>
      </c>
      <c r="J9" s="46" t="str">
        <f t="shared" si="11"/>
        <v>银行存款</v>
      </c>
      <c r="K9" s="47" t="str">
        <f t="shared" si="12"/>
        <v>工商银行3066</v>
      </c>
      <c r="L9" s="46" t="str">
        <f t="shared" si="13"/>
        <v/>
      </c>
      <c r="M9" s="46">
        <f>IFERROR(IF(H9="1002",1002,VLOOKUP(I9,亿企科目!A:H,6,0)),VLOOKUP(H9,亿企科目!A:G,6,0))</f>
        <v>1002</v>
      </c>
      <c r="N9" s="48" t="str">
        <f>IFERROR(IF(H9="1002","银行账户",IF(H9="1123","供应商",VLOOKUP(I9,亿企科目!A:H,8,0))),"")</f>
        <v>银行账户</v>
      </c>
      <c r="O9" s="49" t="str">
        <f t="shared" si="19"/>
        <v>工商银行3066</v>
      </c>
      <c r="P9" s="29" t="str">
        <f>VLOOKUP(A9,账簿!B:C,2,0)</f>
        <v>002022</v>
      </c>
      <c r="Q9" s="29" t="str">
        <f>VLOOKUP(P9,账簿!A:B,2,0)</f>
        <v>昌邑泓澄水业有限公司</v>
      </c>
      <c r="W9" s="29" t="str">
        <f t="shared" si="14"/>
        <v>0020222026-04-204</v>
      </c>
      <c r="X9" s="29" t="str">
        <f t="shared" si="15"/>
        <v>002022</v>
      </c>
      <c r="Y9" s="29" t="str">
        <f t="shared" si="0"/>
        <v>002022</v>
      </c>
      <c r="Z9" s="29" t="str">
        <f t="shared" si="1"/>
        <v>昌邑泓澄水业有限公司</v>
      </c>
      <c r="AA9" s="29" t="str">
        <f t="shared" si="16"/>
        <v>2026-04</v>
      </c>
      <c r="AB9" s="29" t="str">
        <f t="shared" si="2"/>
        <v>2026-04-20</v>
      </c>
      <c r="AC9" s="29" t="s">
        <v>108</v>
      </c>
      <c r="AD9" s="29">
        <f t="shared" si="17"/>
        <v>4</v>
      </c>
      <c r="AE9" s="29" t="str">
        <f t="shared" si="3"/>
        <v>海洋水业公司并购,范光华</v>
      </c>
      <c r="AF9" s="29" t="s">
        <v>109</v>
      </c>
      <c r="AG9" s="29" t="s">
        <v>109</v>
      </c>
      <c r="AN9" s="29">
        <f t="shared" si="18"/>
        <v>1002</v>
      </c>
      <c r="AP9" s="29" t="str">
        <f t="shared" si="4"/>
        <v>海洋水业公司并购,范光华</v>
      </c>
      <c r="AQ9" t="s">
        <v>110</v>
      </c>
      <c r="AR9" s="29" t="str">
        <f t="shared" si="5"/>
        <v/>
      </c>
      <c r="AS9" s="29">
        <f t="shared" si="6"/>
        <v>5714100</v>
      </c>
      <c r="AT9" t="s">
        <v>111</v>
      </c>
      <c r="AU9" t="s">
        <v>112</v>
      </c>
      <c r="AV9" t="s">
        <v>113</v>
      </c>
      <c r="AW9" s="29" t="str">
        <f t="shared" si="7"/>
        <v/>
      </c>
      <c r="AX9" s="29">
        <f t="shared" si="8"/>
        <v>5714100</v>
      </c>
      <c r="BQ9" s="32" t="str">
        <f>IF(N9="项目",VLOOKUP(O9,项目!B:C,2,0),IF(K9="空项目",VLOOKUP(K9,项目!B:C,2,0),""))</f>
        <v/>
      </c>
      <c r="BR9" s="32" t="str">
        <f>IFERROR(VLOOKUP(BQ9,项目!A:B,2,0),"")</f>
        <v/>
      </c>
      <c r="BU9" s="32" t="str">
        <f>IF(N9="供应商",VLOOKUP(O9,供应商!B:C,2,0),"")</f>
        <v/>
      </c>
      <c r="BV9" s="32" t="str">
        <f>IFERROR(VLOOKUP(BU9,供应商!A:B,2,0),"")</f>
        <v/>
      </c>
      <c r="BW9" s="32" t="str">
        <f>IF(N9="客户",VLOOKUP(O9,客户!B:C,2,0),"")</f>
        <v/>
      </c>
      <c r="BX9" s="32" t="str">
        <f>IFERROR(VLOOKUP(BW9,客户!A:B,2,0),"")</f>
        <v/>
      </c>
      <c r="CU9" s="32" t="str">
        <f>IF(N9="费用项目",VLOOKUP(O9,费用项目!B:C,2,0),"")</f>
        <v/>
      </c>
      <c r="CV9" s="32" t="str">
        <f>IFERROR(VLOOKUP(CU9,费用项目!A:B,2,0),"")</f>
        <v/>
      </c>
      <c r="CW9" s="29" t="str">
        <f>IF(N9="银行账户",VLOOKUP(O9,银行变二级!B:C,2,0),"")</f>
        <v>工商银行3066</v>
      </c>
      <c r="CX9" s="29" t="str">
        <f>IFERROR(VLOOKUP(O9,银行变二级!A:B,2,0),"")</f>
        <v>工商银行3066</v>
      </c>
    </row>
    <row r="10" s="29" customFormat="1" spans="1:102">
      <c r="A10" s="35" t="s">
        <v>102</v>
      </c>
      <c r="B10" s="36" t="s">
        <v>124</v>
      </c>
      <c r="C10" s="36" t="s">
        <v>125</v>
      </c>
      <c r="D10" s="37" t="s">
        <v>126</v>
      </c>
      <c r="E10" s="37" t="s">
        <v>127</v>
      </c>
      <c r="F10" s="38">
        <v>370500.01</v>
      </c>
      <c r="G10" s="39" t="s">
        <v>107</v>
      </c>
      <c r="H10" s="40" t="str">
        <f t="shared" si="9"/>
        <v>6603</v>
      </c>
      <c r="I10" s="40" t="str">
        <f t="shared" si="10"/>
        <v>6603</v>
      </c>
      <c r="J10" s="46" t="str">
        <f t="shared" si="11"/>
        <v>财务费用</v>
      </c>
      <c r="K10" s="47" t="str">
        <f t="shared" si="12"/>
        <v>利息支出</v>
      </c>
      <c r="L10" s="46" t="str">
        <f t="shared" si="13"/>
        <v/>
      </c>
      <c r="M10" s="46" t="str">
        <f>IFERROR(IF(H10="1002",1002,VLOOKUP(I10,亿企科目!A:H,6,0)),VLOOKUP(H10,亿企科目!A:G,6,0))</f>
        <v>6603</v>
      </c>
      <c r="N10" s="48" t="str">
        <f>IFERROR(IF(H10="1002","银行账户",IF(H10="1123","供应商",VLOOKUP(I10,亿企科目!A:H,8,0))),"")</f>
        <v>费用项目</v>
      </c>
      <c r="O10" s="49" t="str">
        <f t="shared" si="19"/>
        <v>利息支出</v>
      </c>
      <c r="P10" s="29" t="str">
        <f>VLOOKUP(A10,账簿!B:C,2,0)</f>
        <v>002022</v>
      </c>
      <c r="Q10" s="29" t="str">
        <f>VLOOKUP(P10,账簿!A:B,2,0)</f>
        <v>昌邑泓澄水业有限公司</v>
      </c>
      <c r="W10" s="29" t="str">
        <f t="shared" si="14"/>
        <v>0020222026-04-215</v>
      </c>
      <c r="X10" s="29" t="str">
        <f t="shared" si="15"/>
        <v>002022</v>
      </c>
      <c r="Y10" s="29" t="str">
        <f t="shared" si="0"/>
        <v>002022</v>
      </c>
      <c r="Z10" s="29" t="str">
        <f t="shared" si="1"/>
        <v>昌邑泓澄水业有限公司</v>
      </c>
      <c r="AA10" s="29" t="str">
        <f t="shared" si="16"/>
        <v>2026-04</v>
      </c>
      <c r="AB10" s="29" t="str">
        <f t="shared" si="2"/>
        <v>2026-04-21</v>
      </c>
      <c r="AC10" s="29" t="s">
        <v>108</v>
      </c>
      <c r="AD10" s="29">
        <f t="shared" si="17"/>
        <v>5</v>
      </c>
      <c r="AE10" s="29" t="str">
        <f t="shared" si="3"/>
        <v>对公贷款利息支付,中长期并购贷款利息收入</v>
      </c>
      <c r="AF10" s="29" t="s">
        <v>109</v>
      </c>
      <c r="AG10" s="29" t="s">
        <v>109</v>
      </c>
      <c r="AN10" s="29" t="str">
        <f t="shared" si="18"/>
        <v>6603</v>
      </c>
      <c r="AP10" s="29" t="str">
        <f t="shared" si="4"/>
        <v>对公贷款利息支付,中长期并购贷款利息收入</v>
      </c>
      <c r="AQ10" t="s">
        <v>110</v>
      </c>
      <c r="AR10" s="29">
        <f t="shared" si="5"/>
        <v>370500.01</v>
      </c>
      <c r="AS10" s="29" t="str">
        <f t="shared" si="6"/>
        <v/>
      </c>
      <c r="AT10" t="s">
        <v>111</v>
      </c>
      <c r="AU10" t="s">
        <v>112</v>
      </c>
      <c r="AV10" t="s">
        <v>113</v>
      </c>
      <c r="AW10" s="29">
        <f t="shared" si="7"/>
        <v>370500.01</v>
      </c>
      <c r="AX10" s="29" t="str">
        <f t="shared" si="8"/>
        <v/>
      </c>
      <c r="BQ10" s="32" t="str">
        <f>IF(N10="项目",VLOOKUP(O10,项目!B:C,2,0),IF(K10="空项目",VLOOKUP(K10,项目!B:C,2,0),""))</f>
        <v/>
      </c>
      <c r="BR10" s="32" t="str">
        <f>IFERROR(VLOOKUP(BQ10,项目!A:B,2,0),"")</f>
        <v/>
      </c>
      <c r="BU10" s="32" t="str">
        <f>IF(N10="供应商",VLOOKUP(O10,供应商!B:C,2,0),"")</f>
        <v/>
      </c>
      <c r="BV10" s="32" t="str">
        <f>IFERROR(VLOOKUP(BU10,供应商!A:B,2,0),"")</f>
        <v/>
      </c>
      <c r="BW10" s="32" t="str">
        <f>IF(N10="客户",VLOOKUP(O10,客户!B:C,2,0),"")</f>
        <v/>
      </c>
      <c r="BX10" s="32" t="str">
        <f>IFERROR(VLOOKUP(BW10,客户!A:B,2,0),"")</f>
        <v/>
      </c>
      <c r="CU10" s="32" t="str">
        <f>IF(N10="费用项目",VLOOKUP(O10,费用项目!B:C,2,0),"")</f>
        <v>660302</v>
      </c>
      <c r="CV10" s="32" t="str">
        <f>IFERROR(VLOOKUP(CU10,费用项目!A:B,2,0),"")</f>
        <v>利息支出</v>
      </c>
      <c r="CW10" s="29" t="str">
        <f>IF(N10="银行账户",VLOOKUP(O10,银行变二级!B:C,2,0),"")</f>
        <v/>
      </c>
      <c r="CX10" s="29" t="str">
        <f>IFERROR(VLOOKUP(O10,银行变二级!A:B,2,0),"")</f>
        <v/>
      </c>
    </row>
    <row r="11" s="29" customFormat="1" spans="1:102">
      <c r="A11" s="35" t="s">
        <v>102</v>
      </c>
      <c r="B11" s="36" t="s">
        <v>124</v>
      </c>
      <c r="C11" s="36" t="s">
        <v>125</v>
      </c>
      <c r="D11" s="37" t="s">
        <v>126</v>
      </c>
      <c r="E11" s="37" t="s">
        <v>106</v>
      </c>
      <c r="F11" s="39" t="s">
        <v>107</v>
      </c>
      <c r="G11" s="38">
        <v>370500.01</v>
      </c>
      <c r="H11" s="40" t="str">
        <f t="shared" si="9"/>
        <v>1002</v>
      </c>
      <c r="I11" s="40" t="str">
        <f t="shared" si="10"/>
        <v>100201</v>
      </c>
      <c r="J11" s="46" t="str">
        <f t="shared" si="11"/>
        <v>银行存款</v>
      </c>
      <c r="K11" s="47" t="str">
        <f t="shared" si="12"/>
        <v>工商银行3066</v>
      </c>
      <c r="L11" s="46" t="str">
        <f t="shared" si="13"/>
        <v/>
      </c>
      <c r="M11" s="46">
        <f>IFERROR(IF(H11="1002",1002,VLOOKUP(I11,亿企科目!A:H,6,0)),VLOOKUP(H11,亿企科目!A:G,6,0))</f>
        <v>1002</v>
      </c>
      <c r="N11" s="48" t="str">
        <f>IFERROR(IF(H11="1002","银行账户",IF(H11="1123","供应商",VLOOKUP(I11,亿企科目!A:H,8,0))),"")</f>
        <v>银行账户</v>
      </c>
      <c r="O11" s="49" t="str">
        <f t="shared" si="19"/>
        <v>工商银行3066</v>
      </c>
      <c r="P11" s="29" t="str">
        <f>VLOOKUP(A11,账簿!B:C,2,0)</f>
        <v>002022</v>
      </c>
      <c r="Q11" s="29" t="str">
        <f>VLOOKUP(P11,账簿!A:B,2,0)</f>
        <v>昌邑泓澄水业有限公司</v>
      </c>
      <c r="W11" s="29" t="str">
        <f t="shared" si="14"/>
        <v>0020222026-04-215</v>
      </c>
      <c r="X11" s="29" t="str">
        <f t="shared" si="15"/>
        <v>002022</v>
      </c>
      <c r="Y11" s="29" t="str">
        <f t="shared" si="0"/>
        <v>002022</v>
      </c>
      <c r="Z11" s="29" t="str">
        <f t="shared" si="1"/>
        <v>昌邑泓澄水业有限公司</v>
      </c>
      <c r="AA11" s="29" t="str">
        <f t="shared" si="16"/>
        <v>2026-04</v>
      </c>
      <c r="AB11" s="29" t="str">
        <f t="shared" si="2"/>
        <v>2026-04-21</v>
      </c>
      <c r="AC11" s="29" t="s">
        <v>108</v>
      </c>
      <c r="AD11" s="29">
        <f t="shared" si="17"/>
        <v>5</v>
      </c>
      <c r="AE11" s="29" t="str">
        <f t="shared" si="3"/>
        <v>对公贷款利息支付,中长期并购贷款利息收入</v>
      </c>
      <c r="AF11" s="29" t="s">
        <v>109</v>
      </c>
      <c r="AG11" s="29" t="s">
        <v>109</v>
      </c>
      <c r="AN11" s="29">
        <f t="shared" si="18"/>
        <v>1002</v>
      </c>
      <c r="AP11" s="29" t="str">
        <f t="shared" si="4"/>
        <v>对公贷款利息支付,中长期并购贷款利息收入</v>
      </c>
      <c r="AQ11" t="s">
        <v>110</v>
      </c>
      <c r="AR11" s="29" t="str">
        <f t="shared" si="5"/>
        <v/>
      </c>
      <c r="AS11" s="29">
        <f t="shared" si="6"/>
        <v>370500.01</v>
      </c>
      <c r="AT11" t="s">
        <v>111</v>
      </c>
      <c r="AU11" t="s">
        <v>112</v>
      </c>
      <c r="AV11" t="s">
        <v>113</v>
      </c>
      <c r="AW11" s="29" t="str">
        <f t="shared" si="7"/>
        <v/>
      </c>
      <c r="AX11" s="29">
        <f t="shared" si="8"/>
        <v>370500.01</v>
      </c>
      <c r="BQ11" s="32" t="str">
        <f>IF(N11="项目",VLOOKUP(O11,项目!B:C,2,0),IF(K11="空项目",VLOOKUP(K11,项目!B:C,2,0),""))</f>
        <v/>
      </c>
      <c r="BR11" s="32" t="str">
        <f>IFERROR(VLOOKUP(BQ11,项目!A:B,2,0),"")</f>
        <v/>
      </c>
      <c r="BU11" s="32" t="str">
        <f>IF(N11="供应商",VLOOKUP(O11,供应商!B:C,2,0),"")</f>
        <v/>
      </c>
      <c r="BV11" s="32" t="str">
        <f>IFERROR(VLOOKUP(BU11,供应商!A:B,2,0),"")</f>
        <v/>
      </c>
      <c r="BW11" s="32" t="str">
        <f>IF(N11="客户",VLOOKUP(O11,客户!B:C,2,0),"")</f>
        <v/>
      </c>
      <c r="BX11" s="32" t="str">
        <f>IFERROR(VLOOKUP(BW11,客户!A:B,2,0),"")</f>
        <v/>
      </c>
      <c r="CU11" s="32" t="str">
        <f>IF(N11="费用项目",VLOOKUP(O11,费用项目!B:C,2,0),"")</f>
        <v/>
      </c>
      <c r="CV11" s="32" t="str">
        <f>IFERROR(VLOOKUP(CU11,费用项目!A:B,2,0),"")</f>
        <v/>
      </c>
      <c r="CW11" s="29" t="str">
        <f>IF(N11="银行账户",VLOOKUP(O11,银行变二级!B:C,2,0),"")</f>
        <v>工商银行3066</v>
      </c>
      <c r="CX11" s="29" t="str">
        <f>IFERROR(VLOOKUP(O11,银行变二级!A:B,2,0),"")</f>
        <v>工商银行3066</v>
      </c>
    </row>
    <row r="12" s="29" customFormat="1" spans="1:102">
      <c r="A12" s="35" t="s">
        <v>102</v>
      </c>
      <c r="B12" s="36" t="s">
        <v>124</v>
      </c>
      <c r="C12" s="36" t="s">
        <v>128</v>
      </c>
      <c r="D12" s="37" t="s">
        <v>129</v>
      </c>
      <c r="E12" s="37" t="s">
        <v>130</v>
      </c>
      <c r="F12" s="41">
        <v>314.28</v>
      </c>
      <c r="G12" s="39" t="s">
        <v>107</v>
      </c>
      <c r="H12" s="40" t="str">
        <f t="shared" si="9"/>
        <v>6603</v>
      </c>
      <c r="I12" s="40" t="str">
        <f t="shared" si="10"/>
        <v>6603</v>
      </c>
      <c r="J12" s="46" t="str">
        <f t="shared" si="11"/>
        <v>财务费用</v>
      </c>
      <c r="K12" s="47" t="str">
        <f t="shared" si="12"/>
        <v>手续费</v>
      </c>
      <c r="L12" s="46" t="str">
        <f t="shared" si="13"/>
        <v/>
      </c>
      <c r="M12" s="46" t="str">
        <f>IFERROR(IF(H12="1002",1002,VLOOKUP(I12,亿企科目!A:H,6,0)),VLOOKUP(H12,亿企科目!A:G,6,0))</f>
        <v>6603</v>
      </c>
      <c r="N12" s="48" t="str">
        <f>IFERROR(IF(H12="1002","银行账户",IF(H12="1123","供应商",VLOOKUP(I12,亿企科目!A:H,8,0))),"")</f>
        <v>费用项目</v>
      </c>
      <c r="O12" s="49" t="str">
        <f t="shared" si="19"/>
        <v>手续费</v>
      </c>
      <c r="P12" s="29" t="str">
        <f>VLOOKUP(A12,账簿!B:C,2,0)</f>
        <v>002022</v>
      </c>
      <c r="Q12" s="29" t="str">
        <f>VLOOKUP(P12,账簿!A:B,2,0)</f>
        <v>昌邑泓澄水业有限公司</v>
      </c>
      <c r="W12" s="29" t="str">
        <f t="shared" si="14"/>
        <v>0020222026-04-216</v>
      </c>
      <c r="X12" s="29" t="str">
        <f t="shared" si="15"/>
        <v>002022</v>
      </c>
      <c r="Y12" s="29" t="str">
        <f t="shared" si="0"/>
        <v>002022</v>
      </c>
      <c r="Z12" s="29" t="str">
        <f t="shared" si="1"/>
        <v>昌邑泓澄水业有限公司</v>
      </c>
      <c r="AA12" s="29" t="str">
        <f t="shared" si="16"/>
        <v>2026-04</v>
      </c>
      <c r="AB12" s="29" t="str">
        <f t="shared" si="2"/>
        <v>2026-04-21</v>
      </c>
      <c r="AC12" s="29" t="s">
        <v>108</v>
      </c>
      <c r="AD12" s="29">
        <f t="shared" si="17"/>
        <v>6</v>
      </c>
      <c r="AE12" s="29" t="str">
        <f t="shared" si="3"/>
        <v>跨行汇款手续费</v>
      </c>
      <c r="AF12" s="29" t="s">
        <v>109</v>
      </c>
      <c r="AG12" s="29" t="s">
        <v>109</v>
      </c>
      <c r="AN12" s="29" t="str">
        <f t="shared" si="18"/>
        <v>6603</v>
      </c>
      <c r="AP12" s="29" t="str">
        <f t="shared" si="4"/>
        <v>跨行汇款手续费</v>
      </c>
      <c r="AQ12" t="s">
        <v>110</v>
      </c>
      <c r="AR12" s="29">
        <f t="shared" si="5"/>
        <v>314.28</v>
      </c>
      <c r="AS12" s="29" t="str">
        <f t="shared" si="6"/>
        <v/>
      </c>
      <c r="AT12" t="s">
        <v>111</v>
      </c>
      <c r="AU12" t="s">
        <v>112</v>
      </c>
      <c r="AV12" t="s">
        <v>113</v>
      </c>
      <c r="AW12" s="29">
        <f t="shared" si="7"/>
        <v>314.28</v>
      </c>
      <c r="AX12" s="29" t="str">
        <f t="shared" si="8"/>
        <v/>
      </c>
      <c r="BQ12" s="32" t="str">
        <f>IF(N12="项目",VLOOKUP(O12,项目!B:C,2,0),IF(K12="空项目",VLOOKUP(K12,项目!B:C,2,0),""))</f>
        <v/>
      </c>
      <c r="BR12" s="32" t="str">
        <f>IFERROR(VLOOKUP(BQ12,项目!A:B,2,0),"")</f>
        <v/>
      </c>
      <c r="BU12" s="32" t="str">
        <f>IF(N12="供应商",VLOOKUP(O12,供应商!B:C,2,0),"")</f>
        <v/>
      </c>
      <c r="BV12" s="32" t="str">
        <f>IFERROR(VLOOKUP(BU12,供应商!A:B,2,0),"")</f>
        <v/>
      </c>
      <c r="BW12" s="32" t="str">
        <f>IF(N12="客户",VLOOKUP(O12,客户!B:C,2,0),"")</f>
        <v/>
      </c>
      <c r="BX12" s="32" t="str">
        <f>IFERROR(VLOOKUP(BW12,客户!A:B,2,0),"")</f>
        <v/>
      </c>
      <c r="CU12" s="32" t="str">
        <f>IF(N12="费用项目",VLOOKUP(O12,费用项目!B:C,2,0),"")</f>
        <v>660304</v>
      </c>
      <c r="CV12" s="32" t="str">
        <f>IFERROR(VLOOKUP(CU12,费用项目!A:B,2,0),"")</f>
        <v>手续费</v>
      </c>
      <c r="CW12" s="29" t="str">
        <f>IF(N12="银行账户",VLOOKUP(O12,银行变二级!B:C,2,0),"")</f>
        <v/>
      </c>
      <c r="CX12" s="29" t="str">
        <f>IFERROR(VLOOKUP(O12,银行变二级!A:B,2,0),"")</f>
        <v/>
      </c>
    </row>
    <row r="13" s="29" customFormat="1" spans="1:102">
      <c r="A13" s="35" t="s">
        <v>102</v>
      </c>
      <c r="B13" s="36" t="s">
        <v>124</v>
      </c>
      <c r="C13" s="36" t="s">
        <v>128</v>
      </c>
      <c r="D13" s="37" t="s">
        <v>129</v>
      </c>
      <c r="E13" s="37" t="s">
        <v>106</v>
      </c>
      <c r="F13" s="39" t="s">
        <v>107</v>
      </c>
      <c r="G13" s="41">
        <v>314.28</v>
      </c>
      <c r="H13" s="40" t="str">
        <f t="shared" si="9"/>
        <v>1002</v>
      </c>
      <c r="I13" s="40" t="str">
        <f t="shared" si="10"/>
        <v>100201</v>
      </c>
      <c r="J13" s="46" t="str">
        <f t="shared" si="11"/>
        <v>银行存款</v>
      </c>
      <c r="K13" s="47" t="str">
        <f t="shared" si="12"/>
        <v>工商银行3066</v>
      </c>
      <c r="L13" s="46" t="str">
        <f t="shared" si="13"/>
        <v/>
      </c>
      <c r="M13" s="46">
        <f>IFERROR(IF(H13="1002",1002,VLOOKUP(I13,亿企科目!A:H,6,0)),VLOOKUP(H13,亿企科目!A:G,6,0))</f>
        <v>1002</v>
      </c>
      <c r="N13" s="48" t="str">
        <f>IFERROR(IF(H13="1002","银行账户",IF(H13="1123","供应商",VLOOKUP(I13,亿企科目!A:H,8,0))),"")</f>
        <v>银行账户</v>
      </c>
      <c r="O13" s="49" t="str">
        <f t="shared" si="19"/>
        <v>工商银行3066</v>
      </c>
      <c r="P13" s="29" t="str">
        <f>VLOOKUP(A13,账簿!B:C,2,0)</f>
        <v>002022</v>
      </c>
      <c r="Q13" s="29" t="str">
        <f>VLOOKUP(P13,账簿!A:B,2,0)</f>
        <v>昌邑泓澄水业有限公司</v>
      </c>
      <c r="W13" s="29" t="str">
        <f t="shared" si="14"/>
        <v>0020222026-04-216</v>
      </c>
      <c r="X13" s="29" t="str">
        <f t="shared" si="15"/>
        <v>002022</v>
      </c>
      <c r="Y13" s="29" t="str">
        <f t="shared" si="0"/>
        <v>002022</v>
      </c>
      <c r="Z13" s="29" t="str">
        <f t="shared" si="1"/>
        <v>昌邑泓澄水业有限公司</v>
      </c>
      <c r="AA13" s="29" t="str">
        <f t="shared" si="16"/>
        <v>2026-04</v>
      </c>
      <c r="AB13" s="29" t="str">
        <f t="shared" si="2"/>
        <v>2026-04-21</v>
      </c>
      <c r="AC13" s="29" t="s">
        <v>108</v>
      </c>
      <c r="AD13" s="29">
        <f t="shared" si="17"/>
        <v>6</v>
      </c>
      <c r="AE13" s="29" t="str">
        <f t="shared" si="3"/>
        <v>跨行汇款手续费</v>
      </c>
      <c r="AF13" s="29" t="s">
        <v>109</v>
      </c>
      <c r="AG13" s="29" t="s">
        <v>109</v>
      </c>
      <c r="AN13" s="29">
        <f t="shared" si="18"/>
        <v>1002</v>
      </c>
      <c r="AP13" s="29" t="str">
        <f t="shared" si="4"/>
        <v>跨行汇款手续费</v>
      </c>
      <c r="AQ13" t="s">
        <v>110</v>
      </c>
      <c r="AR13" s="29" t="str">
        <f t="shared" si="5"/>
        <v/>
      </c>
      <c r="AS13" s="29">
        <f t="shared" si="6"/>
        <v>314.28</v>
      </c>
      <c r="AT13" t="s">
        <v>111</v>
      </c>
      <c r="AU13" t="s">
        <v>112</v>
      </c>
      <c r="AV13" t="s">
        <v>113</v>
      </c>
      <c r="AW13" s="29" t="str">
        <f t="shared" si="7"/>
        <v/>
      </c>
      <c r="AX13" s="29">
        <f t="shared" si="8"/>
        <v>314.28</v>
      </c>
      <c r="BQ13" s="32" t="str">
        <f>IF(N13="项目",VLOOKUP(O13,项目!B:C,2,0),IF(K13="空项目",VLOOKUP(K13,项目!B:C,2,0),""))</f>
        <v/>
      </c>
      <c r="BR13" s="32" t="str">
        <f>IFERROR(VLOOKUP(BQ13,项目!A:B,2,0),"")</f>
        <v/>
      </c>
      <c r="BU13" s="32" t="str">
        <f>IF(N13="供应商",VLOOKUP(O13,供应商!B:C,2,0),"")</f>
        <v/>
      </c>
      <c r="BV13" s="32" t="str">
        <f>IFERROR(VLOOKUP(BU13,供应商!A:B,2,0),"")</f>
        <v/>
      </c>
      <c r="BW13" s="32" t="str">
        <f>IF(N13="客户",VLOOKUP(O13,客户!B:C,2,0),"")</f>
        <v/>
      </c>
      <c r="BX13" s="32" t="str">
        <f>IFERROR(VLOOKUP(BW13,客户!A:B,2,0),"")</f>
        <v/>
      </c>
      <c r="CU13" s="32" t="str">
        <f>IF(N13="费用项目",VLOOKUP(O13,费用项目!B:C,2,0),"")</f>
        <v/>
      </c>
      <c r="CV13" s="32" t="str">
        <f>IFERROR(VLOOKUP(CU13,费用项目!A:B,2,0),"")</f>
        <v/>
      </c>
      <c r="CW13" s="29" t="str">
        <f>IF(N13="银行账户",VLOOKUP(O13,银行变二级!B:C,2,0),"")</f>
        <v>工商银行3066</v>
      </c>
      <c r="CX13" s="29" t="str">
        <f>IFERROR(VLOOKUP(O13,银行变二级!A:B,2,0),"")</f>
        <v>工商银行3066</v>
      </c>
    </row>
    <row r="14" s="29" customFormat="1" ht="25.5" spans="1:102">
      <c r="A14" s="35" t="s">
        <v>102</v>
      </c>
      <c r="B14" s="36" t="s">
        <v>131</v>
      </c>
      <c r="C14" s="36" t="s">
        <v>132</v>
      </c>
      <c r="D14" s="37" t="s">
        <v>133</v>
      </c>
      <c r="E14" s="37" t="s">
        <v>134</v>
      </c>
      <c r="F14" s="38">
        <v>26000000</v>
      </c>
      <c r="G14" s="39" t="s">
        <v>107</v>
      </c>
      <c r="H14" s="40" t="str">
        <f t="shared" si="9"/>
        <v>1221</v>
      </c>
      <c r="I14" s="40" t="str">
        <f t="shared" si="10"/>
        <v>122108</v>
      </c>
      <c r="J14" s="46" t="str">
        <f t="shared" si="11"/>
        <v>其他应收款</v>
      </c>
      <c r="K14" s="47" t="str">
        <f t="shared" si="12"/>
        <v>单位</v>
      </c>
      <c r="L14" s="46" t="str">
        <f t="shared" si="13"/>
        <v>昌邑市城投股权投资管理有限公司</v>
      </c>
      <c r="M14" s="46" t="str">
        <f>IFERROR(IF(H14="1002",1002,VLOOKUP(I14,亿企科目!A:H,6,0)),VLOOKUP(H14,亿企科目!A:G,6,0))</f>
        <v>122102</v>
      </c>
      <c r="N14" s="48" t="str">
        <f>IFERROR(IF(H14="1002","银行账户",IF(H14="1123","供应商",VLOOKUP(I14,亿企科目!A:H,8,0))),"")</f>
        <v>客户</v>
      </c>
      <c r="O14" s="49" t="str">
        <f t="shared" si="19"/>
        <v>昌邑市城投股权投资管理有限公司</v>
      </c>
      <c r="P14" s="29" t="str">
        <f>VLOOKUP(A14,账簿!B:C,2,0)</f>
        <v>002022</v>
      </c>
      <c r="Q14" s="29" t="str">
        <f>VLOOKUP(P14,账簿!A:B,2,0)</f>
        <v>昌邑泓澄水业有限公司</v>
      </c>
      <c r="W14" s="29" t="str">
        <f t="shared" si="14"/>
        <v>0020222026-04-307</v>
      </c>
      <c r="X14" s="29" t="str">
        <f t="shared" si="15"/>
        <v>002022</v>
      </c>
      <c r="Y14" s="29" t="str">
        <f t="shared" si="0"/>
        <v>002022</v>
      </c>
      <c r="Z14" s="29" t="str">
        <f t="shared" si="1"/>
        <v>昌邑泓澄水业有限公司</v>
      </c>
      <c r="AA14" s="29" t="str">
        <f t="shared" si="16"/>
        <v>2026-04</v>
      </c>
      <c r="AB14" s="29" t="str">
        <f t="shared" si="2"/>
        <v>2026-04-30</v>
      </c>
      <c r="AC14" s="29" t="s">
        <v>108</v>
      </c>
      <c r="AD14" s="29">
        <f t="shared" si="17"/>
        <v>7</v>
      </c>
      <c r="AE14" s="29" t="str">
        <f t="shared" si="3"/>
        <v>往来款,昌邑市城投股权投资管理有限公司</v>
      </c>
      <c r="AF14" s="29" t="s">
        <v>109</v>
      </c>
      <c r="AG14" s="29" t="s">
        <v>109</v>
      </c>
      <c r="AN14" s="29" t="str">
        <f t="shared" si="18"/>
        <v>122102</v>
      </c>
      <c r="AP14" s="29" t="str">
        <f t="shared" si="4"/>
        <v>往来款,昌邑市城投股权投资管理有限公司</v>
      </c>
      <c r="AQ14" t="s">
        <v>110</v>
      </c>
      <c r="AR14" s="29">
        <f t="shared" si="5"/>
        <v>26000000</v>
      </c>
      <c r="AS14" s="29" t="str">
        <f t="shared" si="6"/>
        <v/>
      </c>
      <c r="AT14" t="s">
        <v>111</v>
      </c>
      <c r="AU14" t="s">
        <v>112</v>
      </c>
      <c r="AV14" t="s">
        <v>113</v>
      </c>
      <c r="AW14" s="29">
        <f t="shared" si="7"/>
        <v>26000000</v>
      </c>
      <c r="AX14" s="29" t="str">
        <f t="shared" si="8"/>
        <v/>
      </c>
      <c r="BQ14" s="32" t="str">
        <f>IF(N14="项目",VLOOKUP(O14,项目!B:C,2,0),IF(K14="空项目",VLOOKUP(K14,项目!B:C,2,0),""))</f>
        <v/>
      </c>
      <c r="BR14" s="32" t="str">
        <f>IFERROR(VLOOKUP(BQ14,项目!A:B,2,0),"")</f>
        <v/>
      </c>
      <c r="BU14" s="32" t="str">
        <f>IF(N14="供应商",VLOOKUP(O14,供应商!B:C,2,0),"")</f>
        <v/>
      </c>
      <c r="BV14" s="32" t="str">
        <f>IFERROR(VLOOKUP(BU14,供应商!A:B,2,0),"")</f>
        <v/>
      </c>
      <c r="BW14" s="32" t="str">
        <f>IF(N14="客户",VLOOKUP(O14,客户!B:C,2,0),"")</f>
        <v>002008</v>
      </c>
      <c r="BX14" s="32" t="str">
        <f>IFERROR(VLOOKUP(BW14,客户!A:B,2,0),"")</f>
        <v>昌邑市城投股权投资管理有限公司</v>
      </c>
      <c r="CU14" s="32" t="str">
        <f>IF(N14="费用项目",VLOOKUP(O14,费用项目!B:C,2,0),"")</f>
        <v/>
      </c>
      <c r="CV14" s="32" t="str">
        <f>IFERROR(VLOOKUP(CU14,费用项目!A:B,2,0),"")</f>
        <v/>
      </c>
      <c r="CW14" s="29" t="str">
        <f>IF(N14="银行账户",VLOOKUP(O14,银行变二级!B:C,2,0),"")</f>
        <v/>
      </c>
      <c r="CX14" s="29" t="str">
        <f>IFERROR(VLOOKUP(O14,银行变二级!A:B,2,0),"")</f>
        <v/>
      </c>
    </row>
    <row r="15" s="29" customFormat="1" spans="1:102">
      <c r="A15" s="35" t="s">
        <v>102</v>
      </c>
      <c r="B15" s="36" t="s">
        <v>131</v>
      </c>
      <c r="C15" s="36" t="s">
        <v>132</v>
      </c>
      <c r="D15" s="37" t="s">
        <v>133</v>
      </c>
      <c r="E15" s="37" t="s">
        <v>106</v>
      </c>
      <c r="F15" s="39" t="s">
        <v>107</v>
      </c>
      <c r="G15" s="38">
        <v>26000000</v>
      </c>
      <c r="H15" s="40" t="str">
        <f t="shared" si="9"/>
        <v>1002</v>
      </c>
      <c r="I15" s="40" t="str">
        <f t="shared" si="10"/>
        <v>100201</v>
      </c>
      <c r="J15" s="46" t="str">
        <f t="shared" si="11"/>
        <v>银行存款</v>
      </c>
      <c r="K15" s="47" t="str">
        <f t="shared" si="12"/>
        <v>工商银行3066</v>
      </c>
      <c r="L15" s="46" t="str">
        <f t="shared" si="13"/>
        <v/>
      </c>
      <c r="M15" s="46">
        <f>IFERROR(IF(H15="1002",1002,VLOOKUP(I15,亿企科目!A:H,6,0)),VLOOKUP(H15,亿企科目!A:G,6,0))</f>
        <v>1002</v>
      </c>
      <c r="N15" s="48" t="str">
        <f>IFERROR(IF(H15="1002","银行账户",IF(H15="1123","供应商",VLOOKUP(I15,亿企科目!A:H,8,0))),"")</f>
        <v>银行账户</v>
      </c>
      <c r="O15" s="49" t="str">
        <f t="shared" si="19"/>
        <v>工商银行3066</v>
      </c>
      <c r="P15" s="29" t="str">
        <f>VLOOKUP(A15,账簿!B:C,2,0)</f>
        <v>002022</v>
      </c>
      <c r="Q15" s="29" t="str">
        <f>VLOOKUP(P15,账簿!A:B,2,0)</f>
        <v>昌邑泓澄水业有限公司</v>
      </c>
      <c r="W15" s="29" t="str">
        <f t="shared" si="14"/>
        <v>0020222026-04-307</v>
      </c>
      <c r="X15" s="29" t="str">
        <f t="shared" si="15"/>
        <v>002022</v>
      </c>
      <c r="Y15" s="29" t="str">
        <f t="shared" si="0"/>
        <v>002022</v>
      </c>
      <c r="Z15" s="29" t="str">
        <f t="shared" si="1"/>
        <v>昌邑泓澄水业有限公司</v>
      </c>
      <c r="AA15" s="29" t="str">
        <f t="shared" si="16"/>
        <v>2026-04</v>
      </c>
      <c r="AB15" s="29" t="str">
        <f t="shared" si="2"/>
        <v>2026-04-30</v>
      </c>
      <c r="AC15" s="29" t="s">
        <v>108</v>
      </c>
      <c r="AD15" s="29">
        <f t="shared" si="17"/>
        <v>7</v>
      </c>
      <c r="AE15" s="29" t="str">
        <f t="shared" si="3"/>
        <v>往来款,昌邑市城投股权投资管理有限公司</v>
      </c>
      <c r="AF15" s="29" t="s">
        <v>109</v>
      </c>
      <c r="AG15" s="29" t="s">
        <v>109</v>
      </c>
      <c r="AN15" s="29">
        <f t="shared" si="18"/>
        <v>1002</v>
      </c>
      <c r="AP15" s="29" t="str">
        <f t="shared" si="4"/>
        <v>往来款,昌邑市城投股权投资管理有限公司</v>
      </c>
      <c r="AQ15" t="s">
        <v>110</v>
      </c>
      <c r="AR15" s="29" t="str">
        <f t="shared" si="5"/>
        <v/>
      </c>
      <c r="AS15" s="29">
        <f t="shared" si="6"/>
        <v>26000000</v>
      </c>
      <c r="AT15" t="s">
        <v>111</v>
      </c>
      <c r="AU15" t="s">
        <v>112</v>
      </c>
      <c r="AV15" t="s">
        <v>113</v>
      </c>
      <c r="AW15" s="29" t="str">
        <f t="shared" si="7"/>
        <v/>
      </c>
      <c r="AX15" s="29">
        <f t="shared" si="8"/>
        <v>26000000</v>
      </c>
      <c r="BQ15" s="32" t="str">
        <f>IF(N15="项目",VLOOKUP(O15,项目!B:C,2,0),IF(K15="空项目",VLOOKUP(K15,项目!B:C,2,0),""))</f>
        <v/>
      </c>
      <c r="BR15" s="32" t="str">
        <f>IFERROR(VLOOKUP(BQ15,项目!A:B,2,0),"")</f>
        <v/>
      </c>
      <c r="BU15" s="32" t="str">
        <f>IF(N15="供应商",VLOOKUP(O15,供应商!B:C,2,0),"")</f>
        <v/>
      </c>
      <c r="BV15" s="32" t="str">
        <f>IFERROR(VLOOKUP(BU15,供应商!A:B,2,0),"")</f>
        <v/>
      </c>
      <c r="BW15" s="32" t="str">
        <f>IF(N15="客户",VLOOKUP(O15,客户!B:C,2,0),"")</f>
        <v/>
      </c>
      <c r="BX15" s="32" t="str">
        <f>IFERROR(VLOOKUP(BW15,客户!A:B,2,0),"")</f>
        <v/>
      </c>
      <c r="CU15" s="32" t="str">
        <f>IF(N15="费用项目",VLOOKUP(O15,费用项目!B:C,2,0),"")</f>
        <v/>
      </c>
      <c r="CV15" s="32" t="str">
        <f>IFERROR(VLOOKUP(CU15,费用项目!A:B,2,0),"")</f>
        <v/>
      </c>
      <c r="CW15" s="29" t="str">
        <f>IF(N15="银行账户",VLOOKUP(O15,银行变二级!B:C,2,0),"")</f>
        <v>工商银行3066</v>
      </c>
      <c r="CX15" s="29" t="str">
        <f>IFERROR(VLOOKUP(O15,银行变二级!A:B,2,0),"")</f>
        <v>工商银行3066</v>
      </c>
    </row>
    <row r="16" s="29" customFormat="1" spans="1:102">
      <c r="A16" s="35" t="s">
        <v>102</v>
      </c>
      <c r="B16" s="36" t="s">
        <v>131</v>
      </c>
      <c r="C16" s="36" t="s">
        <v>135</v>
      </c>
      <c r="D16" s="37" t="s">
        <v>136</v>
      </c>
      <c r="E16" s="37" t="s">
        <v>137</v>
      </c>
      <c r="F16" s="38">
        <v>370814.29</v>
      </c>
      <c r="G16" s="39" t="s">
        <v>107</v>
      </c>
      <c r="H16" s="40" t="str">
        <f t="shared" si="9"/>
        <v>4103</v>
      </c>
      <c r="I16" s="40" t="str">
        <f t="shared" si="10"/>
        <v>4103</v>
      </c>
      <c r="J16" s="46" t="str">
        <f t="shared" si="11"/>
        <v>本年利润</v>
      </c>
      <c r="K16" s="47" t="str">
        <f t="shared" si="12"/>
        <v/>
      </c>
      <c r="L16" s="46" t="str">
        <f t="shared" si="13"/>
        <v/>
      </c>
      <c r="M16" s="46" t="str">
        <f>IFERROR(IF(H16="1002",1002,VLOOKUP(I16,亿企科目!A:H,6,0)),VLOOKUP(H16,亿企科目!A:G,6,0))</f>
        <v>4103</v>
      </c>
      <c r="N16" s="48">
        <f>IFERROR(IF(H16="1002","银行账户",IF(H16="1123","供应商",VLOOKUP(I16,亿企科目!A:H,8,0))),"")</f>
        <v>0</v>
      </c>
      <c r="O16" s="49" t="str">
        <f t="shared" si="19"/>
        <v/>
      </c>
      <c r="P16" s="29" t="str">
        <f>VLOOKUP(A16,账簿!B:C,2,0)</f>
        <v>002022</v>
      </c>
      <c r="Q16" s="29" t="str">
        <f>VLOOKUP(P16,账簿!A:B,2,0)</f>
        <v>昌邑泓澄水业有限公司</v>
      </c>
      <c r="W16" s="29" t="str">
        <f t="shared" si="14"/>
        <v>0020222026-04-308</v>
      </c>
      <c r="X16" s="29" t="str">
        <f t="shared" si="15"/>
        <v>002022</v>
      </c>
      <c r="Y16" s="29" t="str">
        <f t="shared" si="0"/>
        <v>002022</v>
      </c>
      <c r="Z16" s="29" t="str">
        <f t="shared" si="1"/>
        <v>昌邑泓澄水业有限公司</v>
      </c>
      <c r="AA16" s="29" t="str">
        <f t="shared" si="16"/>
        <v>2026-04</v>
      </c>
      <c r="AB16" s="29" t="str">
        <f t="shared" si="2"/>
        <v>2026-04-30</v>
      </c>
      <c r="AC16" s="29" t="s">
        <v>108</v>
      </c>
      <c r="AD16" s="29">
        <f t="shared" si="17"/>
        <v>8</v>
      </c>
      <c r="AE16" s="29" t="str">
        <f t="shared" si="3"/>
        <v>结转本月损益</v>
      </c>
      <c r="AF16" s="29" t="s">
        <v>109</v>
      </c>
      <c r="AG16" s="29" t="s">
        <v>109</v>
      </c>
      <c r="AN16" s="29" t="str">
        <f t="shared" si="18"/>
        <v>4103</v>
      </c>
      <c r="AP16" s="29" t="str">
        <f t="shared" si="4"/>
        <v>结转本月损益</v>
      </c>
      <c r="AQ16" t="s">
        <v>110</v>
      </c>
      <c r="AR16" s="29">
        <f t="shared" si="5"/>
        <v>370814.29</v>
      </c>
      <c r="AS16" s="29" t="str">
        <f t="shared" si="6"/>
        <v/>
      </c>
      <c r="AT16" t="s">
        <v>111</v>
      </c>
      <c r="AU16" t="s">
        <v>112</v>
      </c>
      <c r="AV16" t="s">
        <v>113</v>
      </c>
      <c r="AW16" s="29">
        <f t="shared" si="7"/>
        <v>370814.29</v>
      </c>
      <c r="AX16" s="29" t="str">
        <f t="shared" si="8"/>
        <v/>
      </c>
      <c r="BQ16" s="32" t="str">
        <f>IF(N16="项目",VLOOKUP(O16,项目!B:C,2,0),IF(K16="空项目",VLOOKUP(K16,项目!B:C,2,0),""))</f>
        <v/>
      </c>
      <c r="BR16" s="32" t="str">
        <f>IFERROR(VLOOKUP(BQ16,项目!A:B,2,0),"")</f>
        <v/>
      </c>
      <c r="BU16" s="32" t="str">
        <f>IF(N16="供应商",VLOOKUP(O16,供应商!B:C,2,0),"")</f>
        <v/>
      </c>
      <c r="BV16" s="32" t="str">
        <f>IFERROR(VLOOKUP(BU16,供应商!A:B,2,0),"")</f>
        <v/>
      </c>
      <c r="BW16" s="32" t="str">
        <f>IF(N16="客户",VLOOKUP(O16,客户!B:C,2,0),"")</f>
        <v/>
      </c>
      <c r="BX16" s="32" t="str">
        <f>IFERROR(VLOOKUP(BW16,客户!A:B,2,0),"")</f>
        <v/>
      </c>
      <c r="CU16" s="32" t="str">
        <f>IF(N16="费用项目",VLOOKUP(O16,费用项目!B:C,2,0),"")</f>
        <v/>
      </c>
      <c r="CV16" s="32" t="str">
        <f>IFERROR(VLOOKUP(CU16,费用项目!A:B,2,0),"")</f>
        <v/>
      </c>
      <c r="CW16" s="29" t="str">
        <f>IF(N16="银行账户",VLOOKUP(O16,银行变二级!B:C,2,0),"")</f>
        <v/>
      </c>
      <c r="CX16" s="29" t="str">
        <f>IFERROR(VLOOKUP(O16,银行变二级!A:B,2,0),"")</f>
        <v/>
      </c>
    </row>
    <row r="17" s="29" customFormat="1" spans="1:102">
      <c r="A17" s="35" t="s">
        <v>102</v>
      </c>
      <c r="B17" s="36" t="s">
        <v>131</v>
      </c>
      <c r="C17" s="36" t="s">
        <v>135</v>
      </c>
      <c r="D17" s="37" t="s">
        <v>136</v>
      </c>
      <c r="E17" s="37" t="s">
        <v>127</v>
      </c>
      <c r="F17" s="39" t="s">
        <v>107</v>
      </c>
      <c r="G17" s="38">
        <v>370500.01</v>
      </c>
      <c r="H17" s="40" t="str">
        <f t="shared" si="9"/>
        <v>6603</v>
      </c>
      <c r="I17" s="40" t="str">
        <f t="shared" si="10"/>
        <v>6603</v>
      </c>
      <c r="J17" s="46" t="str">
        <f t="shared" si="11"/>
        <v>财务费用</v>
      </c>
      <c r="K17" s="47" t="str">
        <f t="shared" si="12"/>
        <v>利息支出</v>
      </c>
      <c r="L17" s="46" t="str">
        <f t="shared" si="13"/>
        <v/>
      </c>
      <c r="M17" s="46" t="str">
        <f>IFERROR(IF(H17="1002",1002,VLOOKUP(I17,亿企科目!A:H,6,0)),VLOOKUP(H17,亿企科目!A:G,6,0))</f>
        <v>6603</v>
      </c>
      <c r="N17" s="48" t="str">
        <f>IFERROR(IF(H17="1002","银行账户",IF(H17="1123","供应商",VLOOKUP(I17,亿企科目!A:H,8,0))),"")</f>
        <v>费用项目</v>
      </c>
      <c r="O17" s="49" t="str">
        <f t="shared" si="19"/>
        <v>利息支出</v>
      </c>
      <c r="P17" s="29" t="str">
        <f>VLOOKUP(A17,账簿!B:C,2,0)</f>
        <v>002022</v>
      </c>
      <c r="Q17" s="29" t="str">
        <f>VLOOKUP(P17,账簿!A:B,2,0)</f>
        <v>昌邑泓澄水业有限公司</v>
      </c>
      <c r="W17" s="29" t="str">
        <f t="shared" si="14"/>
        <v>0020222026-04-308</v>
      </c>
      <c r="X17" s="29" t="str">
        <f t="shared" si="15"/>
        <v>002022</v>
      </c>
      <c r="Y17" s="29" t="str">
        <f t="shared" si="0"/>
        <v>002022</v>
      </c>
      <c r="Z17" s="29" t="str">
        <f t="shared" si="1"/>
        <v>昌邑泓澄水业有限公司</v>
      </c>
      <c r="AA17" s="29" t="str">
        <f t="shared" si="16"/>
        <v>2026-04</v>
      </c>
      <c r="AB17" s="29" t="str">
        <f t="shared" si="2"/>
        <v>2026-04-30</v>
      </c>
      <c r="AC17" s="29" t="s">
        <v>108</v>
      </c>
      <c r="AD17" s="29">
        <f t="shared" si="17"/>
        <v>8</v>
      </c>
      <c r="AE17" s="29" t="str">
        <f t="shared" si="3"/>
        <v>结转本月损益</v>
      </c>
      <c r="AF17" s="29" t="s">
        <v>109</v>
      </c>
      <c r="AG17" s="29" t="s">
        <v>109</v>
      </c>
      <c r="AN17" s="29" t="str">
        <f t="shared" si="18"/>
        <v>6603</v>
      </c>
      <c r="AP17" s="29" t="str">
        <f t="shared" si="4"/>
        <v>结转本月损益</v>
      </c>
      <c r="AQ17" t="s">
        <v>110</v>
      </c>
      <c r="AR17" s="29" t="str">
        <f t="shared" si="5"/>
        <v/>
      </c>
      <c r="AS17" s="29">
        <f t="shared" si="6"/>
        <v>370500.01</v>
      </c>
      <c r="AT17" t="s">
        <v>111</v>
      </c>
      <c r="AU17" t="s">
        <v>112</v>
      </c>
      <c r="AV17" t="s">
        <v>113</v>
      </c>
      <c r="AW17" s="29" t="str">
        <f t="shared" si="7"/>
        <v/>
      </c>
      <c r="AX17" s="29">
        <f t="shared" si="8"/>
        <v>370500.01</v>
      </c>
      <c r="BQ17" s="32" t="str">
        <f>IF(N17="项目",VLOOKUP(O17,项目!B:C,2,0),IF(K17="空项目",VLOOKUP(K17,项目!B:C,2,0),""))</f>
        <v/>
      </c>
      <c r="BR17" s="32" t="str">
        <f>IFERROR(VLOOKUP(BQ17,项目!A:B,2,0),"")</f>
        <v/>
      </c>
      <c r="BU17" s="32" t="str">
        <f>IF(N17="供应商",VLOOKUP(O17,供应商!B:C,2,0),"")</f>
        <v/>
      </c>
      <c r="BV17" s="32" t="str">
        <f>IFERROR(VLOOKUP(BU17,供应商!A:B,2,0),"")</f>
        <v/>
      </c>
      <c r="BW17" s="32" t="str">
        <f>IF(N17="客户",VLOOKUP(O17,客户!B:C,2,0),"")</f>
        <v/>
      </c>
      <c r="BX17" s="32" t="str">
        <f>IFERROR(VLOOKUP(BW17,客户!A:B,2,0),"")</f>
        <v/>
      </c>
      <c r="CU17" s="32" t="str">
        <f>IF(N17="费用项目",VLOOKUP(O17,费用项目!B:C,2,0),"")</f>
        <v>660302</v>
      </c>
      <c r="CV17" s="32" t="str">
        <f>IFERROR(VLOOKUP(CU17,费用项目!A:B,2,0),"")</f>
        <v>利息支出</v>
      </c>
      <c r="CW17" s="29" t="str">
        <f>IF(N17="银行账户",VLOOKUP(O17,银行变二级!B:C,2,0),"")</f>
        <v/>
      </c>
      <c r="CX17" s="29" t="str">
        <f>IFERROR(VLOOKUP(O17,银行变二级!A:B,2,0),"")</f>
        <v/>
      </c>
    </row>
    <row r="18" s="29" customFormat="1" spans="1:102">
      <c r="A18" s="35" t="s">
        <v>102</v>
      </c>
      <c r="B18" s="36" t="s">
        <v>131</v>
      </c>
      <c r="C18" s="36" t="s">
        <v>135</v>
      </c>
      <c r="D18" s="37" t="s">
        <v>136</v>
      </c>
      <c r="E18" s="37" t="s">
        <v>130</v>
      </c>
      <c r="F18" s="39" t="s">
        <v>107</v>
      </c>
      <c r="G18" s="41">
        <v>314.28</v>
      </c>
      <c r="H18" s="40" t="str">
        <f t="shared" si="9"/>
        <v>6603</v>
      </c>
      <c r="I18" s="40" t="str">
        <f t="shared" si="10"/>
        <v>6603</v>
      </c>
      <c r="J18" s="46" t="str">
        <f t="shared" si="11"/>
        <v>财务费用</v>
      </c>
      <c r="K18" s="47" t="str">
        <f t="shared" si="12"/>
        <v>手续费</v>
      </c>
      <c r="L18" s="46" t="str">
        <f t="shared" si="13"/>
        <v/>
      </c>
      <c r="M18" s="46" t="str">
        <f>IFERROR(IF(H18="1002",1002,VLOOKUP(I18,亿企科目!A:H,6,0)),VLOOKUP(H18,亿企科目!A:G,6,0))</f>
        <v>6603</v>
      </c>
      <c r="N18" s="48" t="str">
        <f>IFERROR(IF(H18="1002","银行账户",IF(H18="1123","供应商",VLOOKUP(I18,亿企科目!A:H,8,0))),"")</f>
        <v>费用项目</v>
      </c>
      <c r="O18" s="49" t="str">
        <f t="shared" si="19"/>
        <v>手续费</v>
      </c>
      <c r="P18" s="29" t="str">
        <f>VLOOKUP(A18,账簿!B:C,2,0)</f>
        <v>002022</v>
      </c>
      <c r="Q18" s="29" t="str">
        <f>VLOOKUP(P18,账簿!A:B,2,0)</f>
        <v>昌邑泓澄水业有限公司</v>
      </c>
      <c r="W18" s="29" t="str">
        <f t="shared" si="14"/>
        <v>0020222026-04-308</v>
      </c>
      <c r="X18" s="29" t="str">
        <f t="shared" si="15"/>
        <v>002022</v>
      </c>
      <c r="Y18" s="29" t="str">
        <f t="shared" si="0"/>
        <v>002022</v>
      </c>
      <c r="Z18" s="29" t="str">
        <f t="shared" si="1"/>
        <v>昌邑泓澄水业有限公司</v>
      </c>
      <c r="AA18" s="29" t="str">
        <f t="shared" si="16"/>
        <v>2026-04</v>
      </c>
      <c r="AB18" s="29" t="str">
        <f t="shared" si="2"/>
        <v>2026-04-30</v>
      </c>
      <c r="AC18" s="29" t="s">
        <v>108</v>
      </c>
      <c r="AD18" s="29">
        <f t="shared" si="17"/>
        <v>8</v>
      </c>
      <c r="AE18" s="29" t="str">
        <f t="shared" si="3"/>
        <v>结转本月损益</v>
      </c>
      <c r="AF18" s="29" t="s">
        <v>109</v>
      </c>
      <c r="AG18" s="29" t="s">
        <v>109</v>
      </c>
      <c r="AN18" s="29" t="str">
        <f t="shared" si="18"/>
        <v>6603</v>
      </c>
      <c r="AP18" s="29" t="str">
        <f t="shared" si="4"/>
        <v>结转本月损益</v>
      </c>
      <c r="AQ18" t="s">
        <v>110</v>
      </c>
      <c r="AR18" s="29" t="str">
        <f t="shared" si="5"/>
        <v/>
      </c>
      <c r="AS18" s="29">
        <f t="shared" si="6"/>
        <v>314.28</v>
      </c>
      <c r="AT18" t="s">
        <v>111</v>
      </c>
      <c r="AU18" t="s">
        <v>112</v>
      </c>
      <c r="AV18" t="s">
        <v>113</v>
      </c>
      <c r="AW18" s="29" t="str">
        <f t="shared" si="7"/>
        <v/>
      </c>
      <c r="AX18" s="29">
        <f t="shared" si="8"/>
        <v>314.28</v>
      </c>
      <c r="BQ18" s="32" t="str">
        <f>IF(N18="项目",VLOOKUP(O18,项目!B:C,2,0),IF(K18="空项目",VLOOKUP(K18,项目!B:C,2,0),""))</f>
        <v/>
      </c>
      <c r="BR18" s="32" t="str">
        <f>IFERROR(VLOOKUP(BQ18,项目!A:B,2,0),"")</f>
        <v/>
      </c>
      <c r="BU18" s="32" t="str">
        <f>IF(N18="供应商",VLOOKUP(O18,供应商!B:C,2,0),"")</f>
        <v/>
      </c>
      <c r="BV18" s="32" t="str">
        <f>IFERROR(VLOOKUP(BU18,供应商!A:B,2,0),"")</f>
        <v/>
      </c>
      <c r="BW18" s="32" t="str">
        <f>IF(N18="客户",VLOOKUP(O18,客户!B:C,2,0),"")</f>
        <v/>
      </c>
      <c r="BX18" s="32" t="str">
        <f>IFERROR(VLOOKUP(BW18,客户!A:B,2,0),"")</f>
        <v/>
      </c>
      <c r="CU18" s="32" t="str">
        <f>IF(N18="费用项目",VLOOKUP(O18,费用项目!B:C,2,0),"")</f>
        <v>660304</v>
      </c>
      <c r="CV18" s="32" t="str">
        <f>IFERROR(VLOOKUP(CU18,费用项目!A:B,2,0),"")</f>
        <v>手续费</v>
      </c>
      <c r="CW18" s="29" t="str">
        <f>IF(N18="银行账户",VLOOKUP(O18,银行变二级!B:C,2,0),"")</f>
        <v/>
      </c>
      <c r="CX18" s="29" t="str">
        <f>IFERROR(VLOOKUP(O18,银行变二级!A:B,2,0),"")</f>
        <v/>
      </c>
    </row>
    <row r="19" s="29" customFormat="1" ht="25.5" spans="1:102">
      <c r="A19" s="35" t="s">
        <v>138</v>
      </c>
      <c r="B19" s="36" t="s">
        <v>124</v>
      </c>
      <c r="C19" s="36" t="s">
        <v>104</v>
      </c>
      <c r="D19" s="37" t="s">
        <v>139</v>
      </c>
      <c r="E19" s="37" t="s">
        <v>127</v>
      </c>
      <c r="F19" s="38">
        <v>13431.07</v>
      </c>
      <c r="G19" s="39" t="s">
        <v>107</v>
      </c>
      <c r="H19" s="40" t="str">
        <f t="shared" si="9"/>
        <v>6603</v>
      </c>
      <c r="I19" s="40" t="str">
        <f t="shared" si="10"/>
        <v>6603</v>
      </c>
      <c r="J19" s="46" t="str">
        <f t="shared" si="11"/>
        <v>财务费用</v>
      </c>
      <c r="K19" s="47" t="str">
        <f t="shared" si="12"/>
        <v>利息支出</v>
      </c>
      <c r="L19" s="46" t="str">
        <f t="shared" si="13"/>
        <v/>
      </c>
      <c r="M19" s="46" t="str">
        <f>IFERROR(IF(H19="1002",1002,VLOOKUP(I19,亿企科目!A:H,6,0)),VLOOKUP(H19,亿企科目!A:G,6,0))</f>
        <v>6603</v>
      </c>
      <c r="N19" s="48" t="str">
        <f>IFERROR(IF(H19="1002","银行账户",IF(H19="1123","供应商",VLOOKUP(I19,亿企科目!A:H,8,0))),"")</f>
        <v>费用项目</v>
      </c>
      <c r="O19" s="49" t="str">
        <f t="shared" si="19"/>
        <v>利息支出</v>
      </c>
      <c r="P19" s="29" t="str">
        <f>VLOOKUP(A19,账簿!B:C,2,0)</f>
        <v>003012</v>
      </c>
      <c r="Q19" s="29" t="str">
        <f>VLOOKUP(P19,账簿!A:B,2,0)</f>
        <v>昌邑市昌荣城乡建设有限公司</v>
      </c>
      <c r="W19" s="29" t="str">
        <f t="shared" si="14"/>
        <v>0030122026-04-211</v>
      </c>
      <c r="X19" s="29" t="str">
        <f t="shared" si="15"/>
        <v>003012</v>
      </c>
      <c r="Y19" s="29" t="str">
        <f t="shared" si="0"/>
        <v>003012</v>
      </c>
      <c r="Z19" s="29" t="str">
        <f t="shared" si="1"/>
        <v>昌邑市昌荣城乡建设有限公司</v>
      </c>
      <c r="AA19" s="29" t="str">
        <f t="shared" si="16"/>
        <v>2026-04</v>
      </c>
      <c r="AB19" s="29" t="str">
        <f t="shared" si="2"/>
        <v>2026-04-21</v>
      </c>
      <c r="AC19" s="29" t="s">
        <v>108</v>
      </c>
      <c r="AD19" s="29">
        <f t="shared" si="17"/>
        <v>1</v>
      </c>
      <c r="AE19" s="29" t="str">
        <f t="shared" si="3"/>
        <v>2026-04-21,昌邑市昌荣城乡建设有限公司,贷款还款</v>
      </c>
      <c r="AF19" s="29" t="s">
        <v>109</v>
      </c>
      <c r="AG19" s="29" t="s">
        <v>109</v>
      </c>
      <c r="AN19" s="29" t="str">
        <f t="shared" si="18"/>
        <v>6603</v>
      </c>
      <c r="AP19" s="29" t="str">
        <f t="shared" si="4"/>
        <v>2026-04-21,昌邑市昌荣城乡建设有限公司,贷款还款</v>
      </c>
      <c r="AQ19" t="s">
        <v>110</v>
      </c>
      <c r="AR19" s="29">
        <f t="shared" si="5"/>
        <v>13431.07</v>
      </c>
      <c r="AS19" s="29" t="str">
        <f t="shared" si="6"/>
        <v/>
      </c>
      <c r="AT19" t="s">
        <v>111</v>
      </c>
      <c r="AU19" t="s">
        <v>112</v>
      </c>
      <c r="AV19" t="s">
        <v>113</v>
      </c>
      <c r="AW19" s="29">
        <f t="shared" si="7"/>
        <v>13431.07</v>
      </c>
      <c r="AX19" s="29" t="str">
        <f t="shared" si="8"/>
        <v/>
      </c>
      <c r="BQ19" s="32" t="str">
        <f>IF(N19="项目",VLOOKUP(O19,项目!B:C,2,0),IF(K19="空项目",VLOOKUP(K19,项目!B:C,2,0),""))</f>
        <v/>
      </c>
      <c r="BR19" s="32" t="str">
        <f>IFERROR(VLOOKUP(BQ19,项目!A:B,2,0),"")</f>
        <v/>
      </c>
      <c r="BU19" s="32" t="str">
        <f>IF(N19="供应商",VLOOKUP(O19,供应商!B:C,2,0),"")</f>
        <v/>
      </c>
      <c r="BV19" s="32" t="str">
        <f>IFERROR(VLOOKUP(BU19,供应商!A:B,2,0),"")</f>
        <v/>
      </c>
      <c r="BW19" s="32" t="str">
        <f>IF(N19="客户",VLOOKUP(O19,客户!B:C,2,0),"")</f>
        <v/>
      </c>
      <c r="BX19" s="32" t="str">
        <f>IFERROR(VLOOKUP(BW19,客户!A:B,2,0),"")</f>
        <v/>
      </c>
      <c r="CU19" s="32" t="str">
        <f>IF(N19="费用项目",VLOOKUP(O19,费用项目!B:C,2,0),"")</f>
        <v>660302</v>
      </c>
      <c r="CV19" s="32" t="str">
        <f>IFERROR(VLOOKUP(CU19,费用项目!A:B,2,0),"")</f>
        <v>利息支出</v>
      </c>
      <c r="CW19" s="29" t="str">
        <f>IF(N19="银行账户",VLOOKUP(O19,银行变二级!B:C,2,0),"")</f>
        <v/>
      </c>
      <c r="CX19" s="29" t="str">
        <f>IFERROR(VLOOKUP(O19,银行变二级!A:B,2,0),"")</f>
        <v/>
      </c>
    </row>
    <row r="20" s="29" customFormat="1" ht="25.5" spans="1:102">
      <c r="A20" s="35" t="s">
        <v>138</v>
      </c>
      <c r="B20" s="36" t="s">
        <v>124</v>
      </c>
      <c r="C20" s="36" t="s">
        <v>104</v>
      </c>
      <c r="D20" s="37" t="s">
        <v>139</v>
      </c>
      <c r="E20" s="37" t="s">
        <v>140</v>
      </c>
      <c r="F20" s="39" t="s">
        <v>107</v>
      </c>
      <c r="G20" s="38">
        <v>13431.07</v>
      </c>
      <c r="H20" s="40" t="str">
        <f t="shared" si="9"/>
        <v>1002</v>
      </c>
      <c r="I20" s="40" t="str">
        <f t="shared" si="10"/>
        <v>100203</v>
      </c>
      <c r="J20" s="46" t="str">
        <f t="shared" si="11"/>
        <v>银行存款</v>
      </c>
      <c r="K20" s="47" t="str">
        <f t="shared" si="12"/>
        <v>潍坊银行5103</v>
      </c>
      <c r="L20" s="46" t="str">
        <f t="shared" si="13"/>
        <v/>
      </c>
      <c r="M20" s="46">
        <f>IFERROR(IF(H20="1002",1002,VLOOKUP(I20,亿企科目!A:H,6,0)),VLOOKUP(H20,亿企科目!A:G,6,0))</f>
        <v>1002</v>
      </c>
      <c r="N20" s="48" t="str">
        <f>IFERROR(IF(H20="1002","银行账户",IF(H20="1123","供应商",VLOOKUP(I20,亿企科目!A:H,8,0))),"")</f>
        <v>银行账户</v>
      </c>
      <c r="O20" s="49" t="str">
        <f t="shared" si="19"/>
        <v>潍坊银行5103</v>
      </c>
      <c r="P20" s="29" t="str">
        <f>VLOOKUP(A20,账簿!B:C,2,0)</f>
        <v>003012</v>
      </c>
      <c r="Q20" s="29" t="str">
        <f>VLOOKUP(P20,账簿!A:B,2,0)</f>
        <v>昌邑市昌荣城乡建设有限公司</v>
      </c>
      <c r="W20" s="29" t="str">
        <f t="shared" si="14"/>
        <v>0030122026-04-211</v>
      </c>
      <c r="X20" s="29" t="str">
        <f t="shared" si="15"/>
        <v>003012</v>
      </c>
      <c r="Y20" s="29" t="str">
        <f t="shared" si="0"/>
        <v>003012</v>
      </c>
      <c r="Z20" s="29" t="str">
        <f t="shared" si="1"/>
        <v>昌邑市昌荣城乡建设有限公司</v>
      </c>
      <c r="AA20" s="29" t="str">
        <f t="shared" si="16"/>
        <v>2026-04</v>
      </c>
      <c r="AB20" s="29" t="str">
        <f t="shared" si="2"/>
        <v>2026-04-21</v>
      </c>
      <c r="AC20" s="29" t="s">
        <v>108</v>
      </c>
      <c r="AD20" s="29">
        <f t="shared" si="17"/>
        <v>1</v>
      </c>
      <c r="AE20" s="29" t="str">
        <f t="shared" si="3"/>
        <v>2026-04-21,昌邑市昌荣城乡建设有限公司,贷款还款</v>
      </c>
      <c r="AF20" s="29" t="s">
        <v>109</v>
      </c>
      <c r="AG20" s="29" t="s">
        <v>109</v>
      </c>
      <c r="AN20" s="29">
        <f t="shared" si="18"/>
        <v>1002</v>
      </c>
      <c r="AP20" s="29" t="str">
        <f t="shared" si="4"/>
        <v>2026-04-21,昌邑市昌荣城乡建设有限公司,贷款还款</v>
      </c>
      <c r="AQ20" t="s">
        <v>110</v>
      </c>
      <c r="AR20" s="29" t="str">
        <f t="shared" si="5"/>
        <v/>
      </c>
      <c r="AS20" s="29">
        <f t="shared" si="6"/>
        <v>13431.07</v>
      </c>
      <c r="AT20" t="s">
        <v>111</v>
      </c>
      <c r="AU20" t="s">
        <v>112</v>
      </c>
      <c r="AV20" t="s">
        <v>113</v>
      </c>
      <c r="AW20" s="29" t="str">
        <f t="shared" si="7"/>
        <v/>
      </c>
      <c r="AX20" s="29">
        <f t="shared" si="8"/>
        <v>13431.07</v>
      </c>
      <c r="BQ20" s="32" t="str">
        <f>IF(N20="项目",VLOOKUP(O20,项目!B:C,2,0),IF(K20="空项目",VLOOKUP(K20,项目!B:C,2,0),""))</f>
        <v/>
      </c>
      <c r="BR20" s="32" t="str">
        <f>IFERROR(VLOOKUP(BQ20,项目!A:B,2,0),"")</f>
        <v/>
      </c>
      <c r="BU20" s="32" t="str">
        <f>IF(N20="供应商",VLOOKUP(O20,供应商!B:C,2,0),"")</f>
        <v/>
      </c>
      <c r="BV20" s="32" t="str">
        <f>IFERROR(VLOOKUP(BU20,供应商!A:B,2,0),"")</f>
        <v/>
      </c>
      <c r="BW20" s="32" t="str">
        <f>IF(N20="客户",VLOOKUP(O20,客户!B:C,2,0),"")</f>
        <v/>
      </c>
      <c r="BX20" s="32" t="str">
        <f>IFERROR(VLOOKUP(BW20,客户!A:B,2,0),"")</f>
        <v/>
      </c>
      <c r="CU20" s="32" t="str">
        <f>IF(N20="费用项目",VLOOKUP(O20,费用项目!B:C,2,0),"")</f>
        <v/>
      </c>
      <c r="CV20" s="32" t="str">
        <f>IFERROR(VLOOKUP(CU20,费用项目!A:B,2,0),"")</f>
        <v/>
      </c>
      <c r="CW20" s="29" t="str">
        <f>IF(N20="银行账户",VLOOKUP(O20,银行变二级!B:C,2,0),"")</f>
        <v>潍坊银行5103</v>
      </c>
      <c r="CX20" s="29" t="str">
        <f>IFERROR(VLOOKUP(O20,银行变二级!A:B,2,0),"")</f>
        <v>潍坊银行5103</v>
      </c>
    </row>
    <row r="21" s="29" customFormat="1" ht="25.5" spans="1:102">
      <c r="A21" s="35" t="s">
        <v>138</v>
      </c>
      <c r="B21" s="36" t="s">
        <v>124</v>
      </c>
      <c r="C21" s="36" t="s">
        <v>115</v>
      </c>
      <c r="D21" s="37" t="s">
        <v>141</v>
      </c>
      <c r="E21" s="37" t="s">
        <v>140</v>
      </c>
      <c r="F21" s="38">
        <v>180000</v>
      </c>
      <c r="G21" s="39" t="s">
        <v>107</v>
      </c>
      <c r="H21" s="40" t="str">
        <f t="shared" si="9"/>
        <v>1002</v>
      </c>
      <c r="I21" s="40" t="str">
        <f t="shared" si="10"/>
        <v>100203</v>
      </c>
      <c r="J21" s="46" t="str">
        <f t="shared" si="11"/>
        <v>银行存款</v>
      </c>
      <c r="K21" s="47" t="str">
        <f t="shared" si="12"/>
        <v>潍坊银行5103</v>
      </c>
      <c r="L21" s="46" t="str">
        <f t="shared" si="13"/>
        <v/>
      </c>
      <c r="M21" s="46">
        <f>IFERROR(IF(H21="1002",1002,VLOOKUP(I21,亿企科目!A:H,6,0)),VLOOKUP(H21,亿企科目!A:G,6,0))</f>
        <v>1002</v>
      </c>
      <c r="N21" s="48" t="str">
        <f>IFERROR(IF(H21="1002","银行账户",IF(H21="1123","供应商",VLOOKUP(I21,亿企科目!A:H,8,0))),"")</f>
        <v>银行账户</v>
      </c>
      <c r="O21" s="49" t="str">
        <f t="shared" si="19"/>
        <v>潍坊银行5103</v>
      </c>
      <c r="P21" s="29" t="str">
        <f>VLOOKUP(A21,账簿!B:C,2,0)</f>
        <v>003012</v>
      </c>
      <c r="Q21" s="29" t="str">
        <f>VLOOKUP(P21,账簿!A:B,2,0)</f>
        <v>昌邑市昌荣城乡建设有限公司</v>
      </c>
      <c r="W21" s="29" t="str">
        <f t="shared" si="14"/>
        <v>0030122026-04-212</v>
      </c>
      <c r="X21" s="29" t="str">
        <f t="shared" si="15"/>
        <v>003012</v>
      </c>
      <c r="Y21" s="29" t="str">
        <f t="shared" si="0"/>
        <v>003012</v>
      </c>
      <c r="Z21" s="29" t="str">
        <f t="shared" si="1"/>
        <v>昌邑市昌荣城乡建设有限公司</v>
      </c>
      <c r="AA21" s="29" t="str">
        <f t="shared" si="16"/>
        <v>2026-04</v>
      </c>
      <c r="AB21" s="29" t="str">
        <f t="shared" si="2"/>
        <v>2026-04-21</v>
      </c>
      <c r="AC21" s="29" t="s">
        <v>108</v>
      </c>
      <c r="AD21" s="29">
        <f t="shared" si="17"/>
        <v>2</v>
      </c>
      <c r="AE21" s="29" t="str">
        <f t="shared" si="3"/>
        <v>2026-04-21,昌邑市国有资产经营投资有限公司,往来款</v>
      </c>
      <c r="AF21" s="29" t="s">
        <v>109</v>
      </c>
      <c r="AG21" s="29" t="s">
        <v>109</v>
      </c>
      <c r="AN21" s="29">
        <f t="shared" si="18"/>
        <v>1002</v>
      </c>
      <c r="AP21" s="29" t="str">
        <f t="shared" si="4"/>
        <v>2026-04-21,昌邑市国有资产经营投资有限公司,往来款</v>
      </c>
      <c r="AQ21" t="s">
        <v>110</v>
      </c>
      <c r="AR21" s="29">
        <f t="shared" si="5"/>
        <v>180000</v>
      </c>
      <c r="AS21" s="29" t="str">
        <f t="shared" si="6"/>
        <v/>
      </c>
      <c r="AT21" t="s">
        <v>111</v>
      </c>
      <c r="AU21" t="s">
        <v>112</v>
      </c>
      <c r="AV21" t="s">
        <v>113</v>
      </c>
      <c r="AW21" s="29">
        <f t="shared" si="7"/>
        <v>180000</v>
      </c>
      <c r="AX21" s="29" t="str">
        <f t="shared" si="8"/>
        <v/>
      </c>
      <c r="BQ21" s="32" t="str">
        <f>IF(N21="项目",VLOOKUP(O21,项目!B:C,2,0),IF(K21="空项目",VLOOKUP(K21,项目!B:C,2,0),""))</f>
        <v/>
      </c>
      <c r="BR21" s="32" t="str">
        <f>IFERROR(VLOOKUP(BQ21,项目!A:B,2,0),"")</f>
        <v/>
      </c>
      <c r="BU21" s="32" t="str">
        <f>IF(N21="供应商",VLOOKUP(O21,供应商!B:C,2,0),"")</f>
        <v/>
      </c>
      <c r="BV21" s="32" t="str">
        <f>IFERROR(VLOOKUP(BU21,供应商!A:B,2,0),"")</f>
        <v/>
      </c>
      <c r="BW21" s="32" t="str">
        <f>IF(N21="客户",VLOOKUP(O21,客户!B:C,2,0),"")</f>
        <v/>
      </c>
      <c r="BX21" s="32" t="str">
        <f>IFERROR(VLOOKUP(BW21,客户!A:B,2,0),"")</f>
        <v/>
      </c>
      <c r="CU21" s="32" t="str">
        <f>IF(N21="费用项目",VLOOKUP(O21,费用项目!B:C,2,0),"")</f>
        <v/>
      </c>
      <c r="CV21" s="32" t="str">
        <f>IFERROR(VLOOKUP(CU21,费用项目!A:B,2,0),"")</f>
        <v/>
      </c>
      <c r="CW21" s="29" t="str">
        <f>IF(N21="银行账户",VLOOKUP(O21,银行变二级!B:C,2,0),"")</f>
        <v>潍坊银行5103</v>
      </c>
      <c r="CX21" s="29" t="str">
        <f>IFERROR(VLOOKUP(O21,银行变二级!A:B,2,0),"")</f>
        <v>潍坊银行5103</v>
      </c>
    </row>
    <row r="22" s="29" customFormat="1" ht="25.5" spans="1:102">
      <c r="A22" s="35" t="s">
        <v>138</v>
      </c>
      <c r="B22" s="36" t="s">
        <v>124</v>
      </c>
      <c r="C22" s="36" t="s">
        <v>115</v>
      </c>
      <c r="D22" s="37" t="s">
        <v>141</v>
      </c>
      <c r="E22" s="37" t="s">
        <v>142</v>
      </c>
      <c r="F22" s="39" t="s">
        <v>107</v>
      </c>
      <c r="G22" s="38">
        <v>180000</v>
      </c>
      <c r="H22" s="40" t="str">
        <f t="shared" si="9"/>
        <v>1221</v>
      </c>
      <c r="I22" s="40" t="str">
        <f t="shared" si="10"/>
        <v>122108</v>
      </c>
      <c r="J22" s="46" t="str">
        <f t="shared" si="11"/>
        <v>其他应收款</v>
      </c>
      <c r="K22" s="47" t="str">
        <f t="shared" si="12"/>
        <v>单位</v>
      </c>
      <c r="L22" s="46" t="str">
        <f t="shared" si="13"/>
        <v>昌邑市国有资产经营投资有限公司</v>
      </c>
      <c r="M22" s="46" t="str">
        <f>IFERROR(IF(H22="1002",1002,VLOOKUP(I22,亿企科目!A:H,6,0)),VLOOKUP(H22,亿企科目!A:G,6,0))</f>
        <v>122102</v>
      </c>
      <c r="N22" s="48" t="str">
        <f>IFERROR(IF(H22="1002","银行账户",IF(H22="1123","供应商",VLOOKUP(I22,亿企科目!A:H,8,0))),"")</f>
        <v>客户</v>
      </c>
      <c r="O22" s="49" t="str">
        <f t="shared" si="19"/>
        <v>昌邑市国有资产经营投资有限公司</v>
      </c>
      <c r="P22" s="29" t="str">
        <f>VLOOKUP(A22,账簿!B:C,2,0)</f>
        <v>003012</v>
      </c>
      <c r="Q22" s="29" t="str">
        <f>VLOOKUP(P22,账簿!A:B,2,0)</f>
        <v>昌邑市昌荣城乡建设有限公司</v>
      </c>
      <c r="W22" s="29" t="str">
        <f t="shared" si="14"/>
        <v>0030122026-04-212</v>
      </c>
      <c r="X22" s="29" t="str">
        <f t="shared" si="15"/>
        <v>003012</v>
      </c>
      <c r="Y22" s="29" t="str">
        <f t="shared" si="0"/>
        <v>003012</v>
      </c>
      <c r="Z22" s="29" t="str">
        <f t="shared" si="1"/>
        <v>昌邑市昌荣城乡建设有限公司</v>
      </c>
      <c r="AA22" s="29" t="str">
        <f t="shared" si="16"/>
        <v>2026-04</v>
      </c>
      <c r="AB22" s="29" t="str">
        <f t="shared" si="2"/>
        <v>2026-04-21</v>
      </c>
      <c r="AC22" s="29" t="s">
        <v>108</v>
      </c>
      <c r="AD22" s="29">
        <f t="shared" si="17"/>
        <v>2</v>
      </c>
      <c r="AE22" s="29" t="str">
        <f t="shared" si="3"/>
        <v>2026-04-21,昌邑市国有资产经营投资有限公司,往来款</v>
      </c>
      <c r="AF22" s="29" t="s">
        <v>109</v>
      </c>
      <c r="AG22" s="29" t="s">
        <v>109</v>
      </c>
      <c r="AN22" s="29" t="str">
        <f t="shared" si="18"/>
        <v>122102</v>
      </c>
      <c r="AP22" s="29" t="str">
        <f t="shared" si="4"/>
        <v>2026-04-21,昌邑市国有资产经营投资有限公司,往来款</v>
      </c>
      <c r="AQ22" t="s">
        <v>110</v>
      </c>
      <c r="AR22" s="29" t="str">
        <f t="shared" si="5"/>
        <v/>
      </c>
      <c r="AS22" s="29">
        <f t="shared" si="6"/>
        <v>180000</v>
      </c>
      <c r="AT22" t="s">
        <v>111</v>
      </c>
      <c r="AU22" t="s">
        <v>112</v>
      </c>
      <c r="AV22" t="s">
        <v>113</v>
      </c>
      <c r="AW22" s="29" t="str">
        <f t="shared" si="7"/>
        <v/>
      </c>
      <c r="AX22" s="29">
        <f t="shared" si="8"/>
        <v>180000</v>
      </c>
      <c r="BQ22" s="32" t="str">
        <f>IF(N22="项目",VLOOKUP(O22,项目!B:C,2,0),IF(K22="空项目",VLOOKUP(K22,项目!B:C,2,0),""))</f>
        <v/>
      </c>
      <c r="BR22" s="32" t="str">
        <f>IFERROR(VLOOKUP(BQ22,项目!A:B,2,0),"")</f>
        <v/>
      </c>
      <c r="BU22" s="32" t="str">
        <f>IF(N22="供应商",VLOOKUP(O22,供应商!B:C,2,0),"")</f>
        <v/>
      </c>
      <c r="BV22" s="32" t="str">
        <f>IFERROR(VLOOKUP(BU22,供应商!A:B,2,0),"")</f>
        <v/>
      </c>
      <c r="BW22" s="32" t="str">
        <f>IF(N22="客户",VLOOKUP(O22,客户!B:C,2,0),"")</f>
        <v>003</v>
      </c>
      <c r="BX22" s="32" t="str">
        <f>IFERROR(VLOOKUP(BW22,客户!A:B,2,0),"")</f>
        <v>昌邑市国有资产经营投资有限公司</v>
      </c>
      <c r="CU22" s="32" t="str">
        <f>IF(N22="费用项目",VLOOKUP(O22,费用项目!B:C,2,0),"")</f>
        <v/>
      </c>
      <c r="CV22" s="32" t="str">
        <f>IFERROR(VLOOKUP(CU22,费用项目!A:B,2,0),"")</f>
        <v/>
      </c>
      <c r="CW22" s="29" t="str">
        <f>IF(N22="银行账户",VLOOKUP(O22,银行变二级!B:C,2,0),"")</f>
        <v/>
      </c>
      <c r="CX22" s="29" t="str">
        <f>IFERROR(VLOOKUP(O22,银行变二级!A:B,2,0),"")</f>
        <v/>
      </c>
    </row>
    <row r="23" s="29" customFormat="1" ht="25.5" spans="1:102">
      <c r="A23" s="35" t="s">
        <v>138</v>
      </c>
      <c r="B23" s="36" t="s">
        <v>124</v>
      </c>
      <c r="C23" s="36" t="s">
        <v>118</v>
      </c>
      <c r="D23" s="37" t="s">
        <v>139</v>
      </c>
      <c r="E23" s="37" t="s">
        <v>127</v>
      </c>
      <c r="F23" s="38">
        <v>133818.93</v>
      </c>
      <c r="G23" s="39" t="s">
        <v>107</v>
      </c>
      <c r="H23" s="40" t="str">
        <f t="shared" si="9"/>
        <v>6603</v>
      </c>
      <c r="I23" s="40" t="str">
        <f t="shared" si="10"/>
        <v>6603</v>
      </c>
      <c r="J23" s="46" t="str">
        <f t="shared" si="11"/>
        <v>财务费用</v>
      </c>
      <c r="K23" s="47" t="str">
        <f t="shared" si="12"/>
        <v>利息支出</v>
      </c>
      <c r="L23" s="46" t="str">
        <f t="shared" si="13"/>
        <v/>
      </c>
      <c r="M23" s="46" t="str">
        <f>IFERROR(IF(H23="1002",1002,VLOOKUP(I23,亿企科目!A:H,6,0)),VLOOKUP(H23,亿企科目!A:G,6,0))</f>
        <v>6603</v>
      </c>
      <c r="N23" s="48" t="str">
        <f>IFERROR(IF(H23="1002","银行账户",IF(H23="1123","供应商",VLOOKUP(I23,亿企科目!A:H,8,0))),"")</f>
        <v>费用项目</v>
      </c>
      <c r="O23" s="49" t="str">
        <f t="shared" si="19"/>
        <v>利息支出</v>
      </c>
      <c r="P23" s="29" t="str">
        <f>VLOOKUP(A23,账簿!B:C,2,0)</f>
        <v>003012</v>
      </c>
      <c r="Q23" s="29" t="str">
        <f>VLOOKUP(P23,账簿!A:B,2,0)</f>
        <v>昌邑市昌荣城乡建设有限公司</v>
      </c>
      <c r="W23" s="29" t="str">
        <f t="shared" si="14"/>
        <v>0030122026-04-213</v>
      </c>
      <c r="X23" s="29" t="str">
        <f t="shared" si="15"/>
        <v>003012</v>
      </c>
      <c r="Y23" s="29" t="str">
        <f t="shared" si="0"/>
        <v>003012</v>
      </c>
      <c r="Z23" s="29" t="str">
        <f t="shared" si="1"/>
        <v>昌邑市昌荣城乡建设有限公司</v>
      </c>
      <c r="AA23" s="29" t="str">
        <f t="shared" si="16"/>
        <v>2026-04</v>
      </c>
      <c r="AB23" s="29" t="str">
        <f t="shared" si="2"/>
        <v>2026-04-21</v>
      </c>
      <c r="AC23" s="29" t="s">
        <v>108</v>
      </c>
      <c r="AD23" s="29">
        <f t="shared" si="17"/>
        <v>3</v>
      </c>
      <c r="AE23" s="29" t="str">
        <f t="shared" si="3"/>
        <v>2026-04-21,昌邑市昌荣城乡建设有限公司,贷款还款</v>
      </c>
      <c r="AF23" s="29" t="s">
        <v>109</v>
      </c>
      <c r="AG23" s="29" t="s">
        <v>109</v>
      </c>
      <c r="AN23" s="29" t="str">
        <f t="shared" si="18"/>
        <v>6603</v>
      </c>
      <c r="AP23" s="29" t="str">
        <f t="shared" si="4"/>
        <v>2026-04-21,昌邑市昌荣城乡建设有限公司,贷款还款</v>
      </c>
      <c r="AQ23" t="s">
        <v>110</v>
      </c>
      <c r="AR23" s="29">
        <f t="shared" si="5"/>
        <v>133818.93</v>
      </c>
      <c r="AS23" s="29" t="str">
        <f t="shared" si="6"/>
        <v/>
      </c>
      <c r="AT23" t="s">
        <v>111</v>
      </c>
      <c r="AU23" t="s">
        <v>112</v>
      </c>
      <c r="AV23" t="s">
        <v>113</v>
      </c>
      <c r="AW23" s="29">
        <f t="shared" si="7"/>
        <v>133818.93</v>
      </c>
      <c r="AX23" s="29" t="str">
        <f t="shared" si="8"/>
        <v/>
      </c>
      <c r="BQ23" s="32" t="str">
        <f>IF(N23="项目",VLOOKUP(O23,项目!B:C,2,0),IF(K23="空项目",VLOOKUP(K23,项目!B:C,2,0),""))</f>
        <v/>
      </c>
      <c r="BR23" s="32" t="str">
        <f>IFERROR(VLOOKUP(BQ23,项目!A:B,2,0),"")</f>
        <v/>
      </c>
      <c r="BU23" s="32" t="str">
        <f>IF(N23="供应商",VLOOKUP(O23,供应商!B:C,2,0),"")</f>
        <v/>
      </c>
      <c r="BV23" s="32" t="str">
        <f>IFERROR(VLOOKUP(BU23,供应商!A:B,2,0),"")</f>
        <v/>
      </c>
      <c r="BW23" s="32" t="str">
        <f>IF(N23="客户",VLOOKUP(O23,客户!B:C,2,0),"")</f>
        <v/>
      </c>
      <c r="BX23" s="32" t="str">
        <f>IFERROR(VLOOKUP(BW23,客户!A:B,2,0),"")</f>
        <v/>
      </c>
      <c r="CU23" s="32" t="str">
        <f>IF(N23="费用项目",VLOOKUP(O23,费用项目!B:C,2,0),"")</f>
        <v>660302</v>
      </c>
      <c r="CV23" s="32" t="str">
        <f>IFERROR(VLOOKUP(CU23,费用项目!A:B,2,0),"")</f>
        <v>利息支出</v>
      </c>
      <c r="CW23" s="29" t="str">
        <f>IF(N23="银行账户",VLOOKUP(O23,银行变二级!B:C,2,0),"")</f>
        <v/>
      </c>
      <c r="CX23" s="29" t="str">
        <f>IFERROR(VLOOKUP(O23,银行变二级!A:B,2,0),"")</f>
        <v/>
      </c>
    </row>
    <row r="24" s="29" customFormat="1" ht="25.5" spans="1:102">
      <c r="A24" s="35" t="s">
        <v>138</v>
      </c>
      <c r="B24" s="36" t="s">
        <v>124</v>
      </c>
      <c r="C24" s="36" t="s">
        <v>118</v>
      </c>
      <c r="D24" s="37" t="s">
        <v>139</v>
      </c>
      <c r="E24" s="37" t="s">
        <v>140</v>
      </c>
      <c r="F24" s="39" t="s">
        <v>107</v>
      </c>
      <c r="G24" s="38">
        <v>133818.93</v>
      </c>
      <c r="H24" s="40" t="str">
        <f t="shared" si="9"/>
        <v>1002</v>
      </c>
      <c r="I24" s="40" t="str">
        <f t="shared" si="10"/>
        <v>100203</v>
      </c>
      <c r="J24" s="46" t="str">
        <f t="shared" si="11"/>
        <v>银行存款</v>
      </c>
      <c r="K24" s="47" t="str">
        <f t="shared" si="12"/>
        <v>潍坊银行5103</v>
      </c>
      <c r="L24" s="46" t="str">
        <f t="shared" si="13"/>
        <v/>
      </c>
      <c r="M24" s="46">
        <f>IFERROR(IF(H24="1002",1002,VLOOKUP(I24,亿企科目!A:H,6,0)),VLOOKUP(H24,亿企科目!A:G,6,0))</f>
        <v>1002</v>
      </c>
      <c r="N24" s="48" t="str">
        <f>IFERROR(IF(H24="1002","银行账户",IF(H24="1123","供应商",VLOOKUP(I24,亿企科目!A:H,8,0))),"")</f>
        <v>银行账户</v>
      </c>
      <c r="O24" s="49" t="str">
        <f t="shared" si="19"/>
        <v>潍坊银行5103</v>
      </c>
      <c r="P24" s="29" t="str">
        <f>VLOOKUP(A24,账簿!B:C,2,0)</f>
        <v>003012</v>
      </c>
      <c r="Q24" s="29" t="str">
        <f>VLOOKUP(P24,账簿!A:B,2,0)</f>
        <v>昌邑市昌荣城乡建设有限公司</v>
      </c>
      <c r="W24" s="29" t="str">
        <f t="shared" si="14"/>
        <v>0030122026-04-213</v>
      </c>
      <c r="X24" s="29" t="str">
        <f t="shared" si="15"/>
        <v>003012</v>
      </c>
      <c r="Y24" s="29" t="str">
        <f t="shared" si="0"/>
        <v>003012</v>
      </c>
      <c r="Z24" s="29" t="str">
        <f t="shared" si="1"/>
        <v>昌邑市昌荣城乡建设有限公司</v>
      </c>
      <c r="AA24" s="29" t="str">
        <f t="shared" si="16"/>
        <v>2026-04</v>
      </c>
      <c r="AB24" s="29" t="str">
        <f t="shared" si="2"/>
        <v>2026-04-21</v>
      </c>
      <c r="AC24" s="29" t="s">
        <v>108</v>
      </c>
      <c r="AD24" s="29">
        <f t="shared" si="17"/>
        <v>3</v>
      </c>
      <c r="AE24" s="29" t="str">
        <f t="shared" si="3"/>
        <v>2026-04-21,昌邑市昌荣城乡建设有限公司,贷款还款</v>
      </c>
      <c r="AF24" s="29" t="s">
        <v>109</v>
      </c>
      <c r="AG24" s="29" t="s">
        <v>109</v>
      </c>
      <c r="AN24" s="29">
        <f t="shared" si="18"/>
        <v>1002</v>
      </c>
      <c r="AP24" s="29" t="str">
        <f t="shared" si="4"/>
        <v>2026-04-21,昌邑市昌荣城乡建设有限公司,贷款还款</v>
      </c>
      <c r="AQ24" t="s">
        <v>110</v>
      </c>
      <c r="AR24" s="29" t="str">
        <f t="shared" si="5"/>
        <v/>
      </c>
      <c r="AS24" s="29">
        <f t="shared" si="6"/>
        <v>133818.93</v>
      </c>
      <c r="AT24" t="s">
        <v>111</v>
      </c>
      <c r="AU24" t="s">
        <v>112</v>
      </c>
      <c r="AV24" t="s">
        <v>113</v>
      </c>
      <c r="AW24" s="29" t="str">
        <f t="shared" si="7"/>
        <v/>
      </c>
      <c r="AX24" s="29">
        <f t="shared" si="8"/>
        <v>133818.93</v>
      </c>
      <c r="BQ24" s="32" t="str">
        <f>IF(N24="项目",VLOOKUP(O24,项目!B:C,2,0),IF(K24="空项目",VLOOKUP(K24,项目!B:C,2,0),""))</f>
        <v/>
      </c>
      <c r="BR24" s="32" t="str">
        <f>IFERROR(VLOOKUP(BQ24,项目!A:B,2,0),"")</f>
        <v/>
      </c>
      <c r="BU24" s="32" t="str">
        <f>IF(N24="供应商",VLOOKUP(O24,供应商!B:C,2,0),"")</f>
        <v/>
      </c>
      <c r="BV24" s="32" t="str">
        <f>IFERROR(VLOOKUP(BU24,供应商!A:B,2,0),"")</f>
        <v/>
      </c>
      <c r="BW24" s="32" t="str">
        <f>IF(N24="客户",VLOOKUP(O24,客户!B:C,2,0),"")</f>
        <v/>
      </c>
      <c r="BX24" s="32" t="str">
        <f>IFERROR(VLOOKUP(BW24,客户!A:B,2,0),"")</f>
        <v/>
      </c>
      <c r="CU24" s="32" t="str">
        <f>IF(N24="费用项目",VLOOKUP(O24,费用项目!B:C,2,0),"")</f>
        <v/>
      </c>
      <c r="CV24" s="32" t="str">
        <f>IFERROR(VLOOKUP(CU24,费用项目!A:B,2,0),"")</f>
        <v/>
      </c>
      <c r="CW24" s="29" t="str">
        <f>IF(N24="银行账户",VLOOKUP(O24,银行变二级!B:C,2,0),"")</f>
        <v>潍坊银行5103</v>
      </c>
      <c r="CX24" s="29" t="str">
        <f>IFERROR(VLOOKUP(O24,银行变二级!A:B,2,0),"")</f>
        <v>潍坊银行5103</v>
      </c>
    </row>
    <row r="25" s="29" customFormat="1" ht="25.5" spans="1:102">
      <c r="A25" s="35" t="s">
        <v>138</v>
      </c>
      <c r="B25" s="36" t="s">
        <v>124</v>
      </c>
      <c r="C25" s="36" t="s">
        <v>121</v>
      </c>
      <c r="D25" s="37" t="s">
        <v>139</v>
      </c>
      <c r="E25" s="37" t="s">
        <v>143</v>
      </c>
      <c r="F25" s="38">
        <v>29708.33</v>
      </c>
      <c r="G25" s="39" t="s">
        <v>107</v>
      </c>
      <c r="H25" s="40" t="str">
        <f t="shared" si="9"/>
        <v>2202</v>
      </c>
      <c r="I25" s="40" t="str">
        <f t="shared" si="10"/>
        <v>220202</v>
      </c>
      <c r="J25" s="46" t="str">
        <f t="shared" si="11"/>
        <v>应付账款</v>
      </c>
      <c r="K25" s="47" t="str">
        <f t="shared" si="12"/>
        <v>明细应付款</v>
      </c>
      <c r="L25" s="46" t="str">
        <f t="shared" si="13"/>
        <v>山东博林供应链管理服务有限公司</v>
      </c>
      <c r="M25" s="46" t="str">
        <f>IFERROR(IF(H25="1002",1002,VLOOKUP(I25,亿企科目!A:H,6,0)),VLOOKUP(H25,亿企科目!A:G,6,0))</f>
        <v>220202</v>
      </c>
      <c r="N25" s="48" t="str">
        <f>IFERROR(IF(H25="1002","银行账户",IF(H25="1123","供应商",VLOOKUP(I25,亿企科目!A:H,8,0))),"")</f>
        <v>供应商</v>
      </c>
      <c r="O25" s="49" t="str">
        <f t="shared" si="19"/>
        <v>山东博林供应链管理服务有限公司</v>
      </c>
      <c r="P25" s="29" t="str">
        <f>VLOOKUP(A25,账簿!B:C,2,0)</f>
        <v>003012</v>
      </c>
      <c r="Q25" s="29" t="str">
        <f>VLOOKUP(P25,账簿!A:B,2,0)</f>
        <v>昌邑市昌荣城乡建设有限公司</v>
      </c>
      <c r="W25" s="29" t="str">
        <f t="shared" si="14"/>
        <v>0030122026-04-214</v>
      </c>
      <c r="X25" s="29" t="str">
        <f t="shared" si="15"/>
        <v>003012</v>
      </c>
      <c r="Y25" s="29" t="str">
        <f t="shared" si="0"/>
        <v>003012</v>
      </c>
      <c r="Z25" s="29" t="str">
        <f t="shared" si="1"/>
        <v>昌邑市昌荣城乡建设有限公司</v>
      </c>
      <c r="AA25" s="29" t="str">
        <f t="shared" si="16"/>
        <v>2026-04</v>
      </c>
      <c r="AB25" s="29" t="str">
        <f t="shared" si="2"/>
        <v>2026-04-21</v>
      </c>
      <c r="AC25" s="29" t="s">
        <v>108</v>
      </c>
      <c r="AD25" s="29">
        <f t="shared" si="17"/>
        <v>4</v>
      </c>
      <c r="AE25" s="29" t="str">
        <f t="shared" si="3"/>
        <v>2026-04-21,昌邑市昌荣城乡建设有限公司,贷款还款</v>
      </c>
      <c r="AF25" s="29" t="s">
        <v>109</v>
      </c>
      <c r="AG25" s="29" t="s">
        <v>109</v>
      </c>
      <c r="AN25" s="29" t="str">
        <f t="shared" si="18"/>
        <v>220202</v>
      </c>
      <c r="AP25" s="29" t="str">
        <f t="shared" si="4"/>
        <v>2026-04-21,昌邑市昌荣城乡建设有限公司,贷款还款</v>
      </c>
      <c r="AQ25" t="s">
        <v>110</v>
      </c>
      <c r="AR25" s="29">
        <f t="shared" si="5"/>
        <v>29708.33</v>
      </c>
      <c r="AS25" s="29" t="str">
        <f t="shared" si="6"/>
        <v/>
      </c>
      <c r="AT25" t="s">
        <v>111</v>
      </c>
      <c r="AU25" t="s">
        <v>112</v>
      </c>
      <c r="AV25" t="s">
        <v>113</v>
      </c>
      <c r="AW25" s="29">
        <f t="shared" si="7"/>
        <v>29708.33</v>
      </c>
      <c r="AX25" s="29" t="str">
        <f t="shared" si="8"/>
        <v/>
      </c>
      <c r="BQ25" s="32" t="str">
        <f>IF(N25="项目",VLOOKUP(O25,项目!B:C,2,0),IF(K25="空项目",VLOOKUP(K25,项目!B:C,2,0),""))</f>
        <v/>
      </c>
      <c r="BR25" s="32" t="str">
        <f>IFERROR(VLOOKUP(BQ25,项目!A:B,2,0),"")</f>
        <v/>
      </c>
      <c r="BU25" s="32" t="str">
        <f>IF(N25="供应商",VLOOKUP(O25,供应商!B:C,2,0),"")</f>
        <v>0011769</v>
      </c>
      <c r="BV25" s="32" t="str">
        <f>IFERROR(VLOOKUP(BU25,供应商!A:B,2,0),"")</f>
        <v>山东博林供应链管理服务有限公司</v>
      </c>
      <c r="BW25" s="32" t="str">
        <f>IF(N25="客户",VLOOKUP(O25,客户!B:C,2,0),"")</f>
        <v/>
      </c>
      <c r="BX25" s="32" t="str">
        <f>IFERROR(VLOOKUP(BW25,客户!A:B,2,0),"")</f>
        <v/>
      </c>
      <c r="CU25" s="32" t="str">
        <f>IF(N25="费用项目",VLOOKUP(O25,费用项目!B:C,2,0),"")</f>
        <v/>
      </c>
      <c r="CV25" s="32" t="str">
        <f>IFERROR(VLOOKUP(CU25,费用项目!A:B,2,0),"")</f>
        <v/>
      </c>
      <c r="CW25" s="29" t="str">
        <f>IF(N25="银行账户",VLOOKUP(O25,银行变二级!B:C,2,0),"")</f>
        <v/>
      </c>
      <c r="CX25" s="29" t="str">
        <f>IFERROR(VLOOKUP(O25,银行变二级!A:B,2,0),"")</f>
        <v/>
      </c>
    </row>
    <row r="26" s="29" customFormat="1" ht="25.5" spans="1:102">
      <c r="A26" s="35" t="s">
        <v>138</v>
      </c>
      <c r="B26" s="36" t="s">
        <v>124</v>
      </c>
      <c r="C26" s="36" t="s">
        <v>121</v>
      </c>
      <c r="D26" s="37" t="s">
        <v>139</v>
      </c>
      <c r="E26" s="37" t="s">
        <v>140</v>
      </c>
      <c r="F26" s="39" t="s">
        <v>107</v>
      </c>
      <c r="G26" s="38">
        <v>29708.33</v>
      </c>
      <c r="H26" s="40" t="str">
        <f t="shared" si="9"/>
        <v>1002</v>
      </c>
      <c r="I26" s="40" t="str">
        <f t="shared" si="10"/>
        <v>100203</v>
      </c>
      <c r="J26" s="46" t="str">
        <f t="shared" si="11"/>
        <v>银行存款</v>
      </c>
      <c r="K26" s="47" t="str">
        <f t="shared" si="12"/>
        <v>潍坊银行5103</v>
      </c>
      <c r="L26" s="46" t="str">
        <f t="shared" si="13"/>
        <v/>
      </c>
      <c r="M26" s="46">
        <f>IFERROR(IF(H26="1002",1002,VLOOKUP(I26,亿企科目!A:H,6,0)),VLOOKUP(H26,亿企科目!A:G,6,0))</f>
        <v>1002</v>
      </c>
      <c r="N26" s="48" t="str">
        <f>IFERROR(IF(H26="1002","银行账户",IF(H26="1123","供应商",VLOOKUP(I26,亿企科目!A:H,8,0))),"")</f>
        <v>银行账户</v>
      </c>
      <c r="O26" s="49" t="str">
        <f t="shared" si="19"/>
        <v>潍坊银行5103</v>
      </c>
      <c r="P26" s="29" t="str">
        <f>VLOOKUP(A26,账簿!B:C,2,0)</f>
        <v>003012</v>
      </c>
      <c r="Q26" s="29" t="str">
        <f>VLOOKUP(P26,账簿!A:B,2,0)</f>
        <v>昌邑市昌荣城乡建设有限公司</v>
      </c>
      <c r="W26" s="29" t="str">
        <f t="shared" si="14"/>
        <v>0030122026-04-214</v>
      </c>
      <c r="X26" s="29" t="str">
        <f t="shared" si="15"/>
        <v>003012</v>
      </c>
      <c r="Y26" s="29" t="str">
        <f t="shared" si="0"/>
        <v>003012</v>
      </c>
      <c r="Z26" s="29" t="str">
        <f t="shared" si="1"/>
        <v>昌邑市昌荣城乡建设有限公司</v>
      </c>
      <c r="AA26" s="29" t="str">
        <f t="shared" si="16"/>
        <v>2026-04</v>
      </c>
      <c r="AB26" s="29" t="str">
        <f t="shared" si="2"/>
        <v>2026-04-21</v>
      </c>
      <c r="AC26" s="29" t="s">
        <v>108</v>
      </c>
      <c r="AD26" s="29">
        <f t="shared" si="17"/>
        <v>4</v>
      </c>
      <c r="AE26" s="29" t="str">
        <f t="shared" si="3"/>
        <v>2026-04-21,昌邑市昌荣城乡建设有限公司,贷款还款</v>
      </c>
      <c r="AF26" s="29" t="s">
        <v>109</v>
      </c>
      <c r="AG26" s="29" t="s">
        <v>109</v>
      </c>
      <c r="AN26" s="29">
        <f t="shared" si="18"/>
        <v>1002</v>
      </c>
      <c r="AP26" s="29" t="str">
        <f t="shared" si="4"/>
        <v>2026-04-21,昌邑市昌荣城乡建设有限公司,贷款还款</v>
      </c>
      <c r="AQ26" t="s">
        <v>110</v>
      </c>
      <c r="AR26" s="29" t="str">
        <f t="shared" si="5"/>
        <v/>
      </c>
      <c r="AS26" s="29">
        <f t="shared" si="6"/>
        <v>29708.33</v>
      </c>
      <c r="AT26" t="s">
        <v>111</v>
      </c>
      <c r="AU26" t="s">
        <v>112</v>
      </c>
      <c r="AV26" t="s">
        <v>113</v>
      </c>
      <c r="AW26" s="29" t="str">
        <f t="shared" si="7"/>
        <v/>
      </c>
      <c r="AX26" s="29">
        <f t="shared" si="8"/>
        <v>29708.33</v>
      </c>
      <c r="BQ26" s="32" t="str">
        <f>IF(N26="项目",VLOOKUP(O26,项目!B:C,2,0),IF(K26="空项目",VLOOKUP(K26,项目!B:C,2,0),""))</f>
        <v/>
      </c>
      <c r="BR26" s="32" t="str">
        <f>IFERROR(VLOOKUP(BQ26,项目!A:B,2,0),"")</f>
        <v/>
      </c>
      <c r="BU26" s="32" t="str">
        <f>IF(N26="供应商",VLOOKUP(O26,供应商!B:C,2,0),"")</f>
        <v/>
      </c>
      <c r="BV26" s="32" t="str">
        <f>IFERROR(VLOOKUP(BU26,供应商!A:B,2,0),"")</f>
        <v/>
      </c>
      <c r="BW26" s="32" t="str">
        <f>IF(N26="客户",VLOOKUP(O26,客户!B:C,2,0),"")</f>
        <v/>
      </c>
      <c r="BX26" s="32" t="str">
        <f>IFERROR(VLOOKUP(BW26,客户!A:B,2,0),"")</f>
        <v/>
      </c>
      <c r="CU26" s="32" t="str">
        <f>IF(N26="费用项目",VLOOKUP(O26,费用项目!B:C,2,0),"")</f>
        <v/>
      </c>
      <c r="CV26" s="32" t="str">
        <f>IFERROR(VLOOKUP(CU26,费用项目!A:B,2,0),"")</f>
        <v/>
      </c>
      <c r="CW26" s="29" t="str">
        <f>IF(N26="银行账户",VLOOKUP(O26,银行变二级!B:C,2,0),"")</f>
        <v>潍坊银行5103</v>
      </c>
      <c r="CX26" s="29" t="str">
        <f>IFERROR(VLOOKUP(O26,银行变二级!A:B,2,0),"")</f>
        <v>潍坊银行5103</v>
      </c>
    </row>
    <row r="27" s="29" customFormat="1" ht="102" spans="1:102">
      <c r="A27" s="35" t="s">
        <v>138</v>
      </c>
      <c r="B27" s="36" t="s">
        <v>131</v>
      </c>
      <c r="C27" s="36" t="s">
        <v>125</v>
      </c>
      <c r="D27" s="37" t="s">
        <v>144</v>
      </c>
      <c r="E27" s="37" t="s">
        <v>127</v>
      </c>
      <c r="F27" s="38">
        <v>86249.99</v>
      </c>
      <c r="G27" s="39" t="s">
        <v>107</v>
      </c>
      <c r="H27" s="40" t="str">
        <f t="shared" si="9"/>
        <v>6603</v>
      </c>
      <c r="I27" s="40" t="str">
        <f t="shared" si="10"/>
        <v>6603</v>
      </c>
      <c r="J27" s="46" t="str">
        <f t="shared" si="11"/>
        <v>财务费用</v>
      </c>
      <c r="K27" s="47" t="str">
        <f t="shared" si="12"/>
        <v>利息支出</v>
      </c>
      <c r="L27" s="46" t="str">
        <f t="shared" si="13"/>
        <v/>
      </c>
      <c r="M27" s="46" t="str">
        <f>IFERROR(IF(H27="1002",1002,VLOOKUP(I27,亿企科目!A:H,6,0)),VLOOKUP(H27,亿企科目!A:G,6,0))</f>
        <v>6603</v>
      </c>
      <c r="N27" s="48" t="str">
        <f>IFERROR(IF(H27="1002","银行账户",IF(H27="1123","供应商",VLOOKUP(I27,亿企科目!A:H,8,0))),"")</f>
        <v>费用项目</v>
      </c>
      <c r="O27" s="49" t="str">
        <f t="shared" si="19"/>
        <v>利息支出</v>
      </c>
      <c r="P27" s="29" t="str">
        <f>VLOOKUP(A27,账簿!B:C,2,0)</f>
        <v>003012</v>
      </c>
      <c r="Q27" s="29" t="str">
        <f>VLOOKUP(P27,账簿!A:B,2,0)</f>
        <v>昌邑市昌荣城乡建设有限公司</v>
      </c>
      <c r="W27" s="29" t="str">
        <f t="shared" si="14"/>
        <v>0030122026-04-305</v>
      </c>
      <c r="X27" s="29" t="str">
        <f t="shared" si="15"/>
        <v>003012</v>
      </c>
      <c r="Y27" s="29" t="str">
        <f t="shared" si="0"/>
        <v>003012</v>
      </c>
      <c r="Z27" s="29" t="str">
        <f t="shared" si="1"/>
        <v>昌邑市昌荣城乡建设有限公司</v>
      </c>
      <c r="AA27" s="29" t="str">
        <f t="shared" si="16"/>
        <v>2026-04</v>
      </c>
      <c r="AB27" s="29" t="str">
        <f t="shared" si="2"/>
        <v>2026-04-30</v>
      </c>
      <c r="AC27" s="29" t="s">
        <v>108</v>
      </c>
      <c r="AD27" s="29">
        <f t="shared" si="17"/>
        <v>5</v>
      </c>
      <c r="AE27" s="29" t="str">
        <f t="shared" si="3"/>
        <v>支付金融利息支出,2026-03-24,26372000001300613776,利息收入,山东博林供应链管理服务有限公司;支付金融利息支出,2026-02-28,26372000000872431306,利息收入,山东博林供应链管理服务有限公司;支付金融利息支出,2026-01-28,26372000000431276296,利息收入,山东博林供应链管理服务有限公司</v>
      </c>
      <c r="AF27" s="29" t="s">
        <v>109</v>
      </c>
      <c r="AG27" s="29" t="s">
        <v>109</v>
      </c>
      <c r="AN27" s="29" t="str">
        <f t="shared" si="18"/>
        <v>6603</v>
      </c>
      <c r="AP27" s="29" t="str">
        <f t="shared" si="4"/>
        <v>支付金融利息支出,2026-03-24,26372000001300613776,利息收入,山东博林供应链管理服务有限公司;支付金融利息支出,2026-02-28,26372000000872431306,利息收入,山东博林供应链管理服务有限公司;支付金融利息支出,2026-01-28,26372000000431276296,利息收入,山东博林供应链管理服务有限公司</v>
      </c>
      <c r="AQ27" t="s">
        <v>110</v>
      </c>
      <c r="AR27" s="29">
        <f t="shared" si="5"/>
        <v>86249.99</v>
      </c>
      <c r="AS27" s="29" t="str">
        <f t="shared" si="6"/>
        <v/>
      </c>
      <c r="AT27" t="s">
        <v>111</v>
      </c>
      <c r="AU27" t="s">
        <v>112</v>
      </c>
      <c r="AV27" t="s">
        <v>113</v>
      </c>
      <c r="AW27" s="29">
        <f t="shared" si="7"/>
        <v>86249.99</v>
      </c>
      <c r="AX27" s="29" t="str">
        <f t="shared" si="8"/>
        <v/>
      </c>
      <c r="BQ27" s="32" t="str">
        <f>IF(N27="项目",VLOOKUP(O27,项目!B:C,2,0),IF(K27="空项目",VLOOKUP(K27,项目!B:C,2,0),""))</f>
        <v/>
      </c>
      <c r="BR27" s="32" t="str">
        <f>IFERROR(VLOOKUP(BQ27,项目!A:B,2,0),"")</f>
        <v/>
      </c>
      <c r="BU27" s="32" t="str">
        <f>IF(N27="供应商",VLOOKUP(O27,供应商!B:C,2,0),"")</f>
        <v/>
      </c>
      <c r="BV27" s="32" t="str">
        <f>IFERROR(VLOOKUP(BU27,供应商!A:B,2,0),"")</f>
        <v/>
      </c>
      <c r="BW27" s="32" t="str">
        <f>IF(N27="客户",VLOOKUP(O27,客户!B:C,2,0),"")</f>
        <v/>
      </c>
      <c r="BX27" s="32" t="str">
        <f>IFERROR(VLOOKUP(BW27,客户!A:B,2,0),"")</f>
        <v/>
      </c>
      <c r="CU27" s="32" t="str">
        <f>IF(N27="费用项目",VLOOKUP(O27,费用项目!B:C,2,0),"")</f>
        <v>660302</v>
      </c>
      <c r="CV27" s="32" t="str">
        <f>IFERROR(VLOOKUP(CU27,费用项目!A:B,2,0),"")</f>
        <v>利息支出</v>
      </c>
      <c r="CW27" s="29" t="str">
        <f>IF(N27="银行账户",VLOOKUP(O27,银行变二级!B:C,2,0),"")</f>
        <v/>
      </c>
      <c r="CX27" s="29" t="str">
        <f>IFERROR(VLOOKUP(O27,银行变二级!A:B,2,0),"")</f>
        <v/>
      </c>
    </row>
    <row r="28" s="29" customFormat="1" ht="102" spans="1:102">
      <c r="A28" s="35" t="s">
        <v>138</v>
      </c>
      <c r="B28" s="36" t="s">
        <v>131</v>
      </c>
      <c r="C28" s="36" t="s">
        <v>125</v>
      </c>
      <c r="D28" s="37" t="s">
        <v>144</v>
      </c>
      <c r="E28" s="37" t="s">
        <v>143</v>
      </c>
      <c r="F28" s="39" t="s">
        <v>107</v>
      </c>
      <c r="G28" s="38">
        <v>29708.33</v>
      </c>
      <c r="H28" s="40" t="str">
        <f t="shared" si="9"/>
        <v>2202</v>
      </c>
      <c r="I28" s="40" t="str">
        <f t="shared" si="10"/>
        <v>220202</v>
      </c>
      <c r="J28" s="46" t="str">
        <f t="shared" si="11"/>
        <v>应付账款</v>
      </c>
      <c r="K28" s="47" t="str">
        <f t="shared" si="12"/>
        <v>明细应付款</v>
      </c>
      <c r="L28" s="46" t="str">
        <f t="shared" si="13"/>
        <v>山东博林供应链管理服务有限公司</v>
      </c>
      <c r="M28" s="46" t="str">
        <f>IFERROR(IF(H28="1002",1002,VLOOKUP(I28,亿企科目!A:H,6,0)),VLOOKUP(H28,亿企科目!A:G,6,0))</f>
        <v>220202</v>
      </c>
      <c r="N28" s="48" t="str">
        <f>IFERROR(IF(H28="1002","银行账户",IF(H28="1123","供应商",VLOOKUP(I28,亿企科目!A:H,8,0))),"")</f>
        <v>供应商</v>
      </c>
      <c r="O28" s="49" t="str">
        <f t="shared" si="19"/>
        <v>山东博林供应链管理服务有限公司</v>
      </c>
      <c r="P28" s="29" t="str">
        <f>VLOOKUP(A28,账簿!B:C,2,0)</f>
        <v>003012</v>
      </c>
      <c r="Q28" s="29" t="str">
        <f>VLOOKUP(P28,账簿!A:B,2,0)</f>
        <v>昌邑市昌荣城乡建设有限公司</v>
      </c>
      <c r="W28" s="29" t="str">
        <f t="shared" si="14"/>
        <v>0030122026-04-305</v>
      </c>
      <c r="X28" s="29" t="str">
        <f t="shared" si="15"/>
        <v>003012</v>
      </c>
      <c r="Y28" s="29" t="str">
        <f t="shared" si="0"/>
        <v>003012</v>
      </c>
      <c r="Z28" s="29" t="str">
        <f t="shared" si="1"/>
        <v>昌邑市昌荣城乡建设有限公司</v>
      </c>
      <c r="AA28" s="29" t="str">
        <f t="shared" si="16"/>
        <v>2026-04</v>
      </c>
      <c r="AB28" s="29" t="str">
        <f t="shared" si="2"/>
        <v>2026-04-30</v>
      </c>
      <c r="AC28" s="29" t="s">
        <v>108</v>
      </c>
      <c r="AD28" s="29">
        <f t="shared" si="17"/>
        <v>5</v>
      </c>
      <c r="AE28" s="29" t="str">
        <f t="shared" si="3"/>
        <v>支付金融利息支出,2026-03-24,26372000001300613776,利息收入,山东博林供应链管理服务有限公司;支付金融利息支出,2026-02-28,26372000000872431306,利息收入,山东博林供应链管理服务有限公司;支付金融利息支出,2026-01-28,26372000000431276296,利息收入,山东博林供应链管理服务有限公司</v>
      </c>
      <c r="AF28" s="29" t="s">
        <v>109</v>
      </c>
      <c r="AG28" s="29" t="s">
        <v>109</v>
      </c>
      <c r="AN28" s="29" t="str">
        <f t="shared" si="18"/>
        <v>220202</v>
      </c>
      <c r="AP28" s="29" t="str">
        <f t="shared" si="4"/>
        <v>支付金融利息支出,2026-03-24,26372000001300613776,利息收入,山东博林供应链管理服务有限公司;支付金融利息支出,2026-02-28,26372000000872431306,利息收入,山东博林供应链管理服务有限公司;支付金融利息支出,2026-01-28,26372000000431276296,利息收入,山东博林供应链管理服务有限公司</v>
      </c>
      <c r="AQ28" t="s">
        <v>110</v>
      </c>
      <c r="AR28" s="29" t="str">
        <f t="shared" si="5"/>
        <v/>
      </c>
      <c r="AS28" s="29">
        <f t="shared" si="6"/>
        <v>29708.33</v>
      </c>
      <c r="AT28" t="s">
        <v>111</v>
      </c>
      <c r="AU28" t="s">
        <v>112</v>
      </c>
      <c r="AV28" t="s">
        <v>113</v>
      </c>
      <c r="AW28" s="29" t="str">
        <f t="shared" si="7"/>
        <v/>
      </c>
      <c r="AX28" s="29">
        <f t="shared" si="8"/>
        <v>29708.33</v>
      </c>
      <c r="BQ28" s="32" t="str">
        <f>IF(N28="项目",VLOOKUP(O28,项目!B:C,2,0),IF(K28="空项目",VLOOKUP(K28,项目!B:C,2,0),""))</f>
        <v/>
      </c>
      <c r="BR28" s="32" t="str">
        <f>IFERROR(VLOOKUP(BQ28,项目!A:B,2,0),"")</f>
        <v/>
      </c>
      <c r="BU28" s="32" t="str">
        <f>IF(N28="供应商",VLOOKUP(O28,供应商!B:C,2,0),"")</f>
        <v>0011769</v>
      </c>
      <c r="BV28" s="32" t="str">
        <f>IFERROR(VLOOKUP(BU28,供应商!A:B,2,0),"")</f>
        <v>山东博林供应链管理服务有限公司</v>
      </c>
      <c r="BW28" s="32" t="str">
        <f>IF(N28="客户",VLOOKUP(O28,客户!B:C,2,0),"")</f>
        <v/>
      </c>
      <c r="BX28" s="32" t="str">
        <f>IFERROR(VLOOKUP(BW28,客户!A:B,2,0),"")</f>
        <v/>
      </c>
      <c r="CU28" s="32" t="str">
        <f>IF(N28="费用项目",VLOOKUP(O28,费用项目!B:C,2,0),"")</f>
        <v/>
      </c>
      <c r="CV28" s="32" t="str">
        <f>IFERROR(VLOOKUP(CU28,费用项目!A:B,2,0),"")</f>
        <v/>
      </c>
      <c r="CW28" s="29" t="str">
        <f>IF(N28="银行账户",VLOOKUP(O28,银行变二级!B:C,2,0),"")</f>
        <v/>
      </c>
      <c r="CX28" s="29" t="str">
        <f>IFERROR(VLOOKUP(O28,银行变二级!A:B,2,0),"")</f>
        <v/>
      </c>
    </row>
    <row r="29" s="29" customFormat="1" ht="38.25" spans="1:102">
      <c r="A29" s="35" t="s">
        <v>138</v>
      </c>
      <c r="B29" s="36" t="s">
        <v>131</v>
      </c>
      <c r="C29" s="36" t="s">
        <v>125</v>
      </c>
      <c r="D29" s="37" t="s">
        <v>145</v>
      </c>
      <c r="E29" s="37" t="s">
        <v>143</v>
      </c>
      <c r="F29" s="39" t="s">
        <v>107</v>
      </c>
      <c r="G29" s="38">
        <v>29708.33</v>
      </c>
      <c r="H29" s="40" t="str">
        <f t="shared" si="9"/>
        <v>2202</v>
      </c>
      <c r="I29" s="40" t="str">
        <f t="shared" si="10"/>
        <v>220202</v>
      </c>
      <c r="J29" s="46" t="str">
        <f t="shared" si="11"/>
        <v>应付账款</v>
      </c>
      <c r="K29" s="47" t="str">
        <f t="shared" si="12"/>
        <v>明细应付款</v>
      </c>
      <c r="L29" s="46" t="str">
        <f t="shared" si="13"/>
        <v>山东博林供应链管理服务有限公司</v>
      </c>
      <c r="M29" s="46" t="str">
        <f>IFERROR(IF(H29="1002",1002,VLOOKUP(I29,亿企科目!A:H,6,0)),VLOOKUP(H29,亿企科目!A:G,6,0))</f>
        <v>220202</v>
      </c>
      <c r="N29" s="48" t="str">
        <f>IFERROR(IF(H29="1002","银行账户",IF(H29="1123","供应商",VLOOKUP(I29,亿企科目!A:H,8,0))),"")</f>
        <v>供应商</v>
      </c>
      <c r="O29" s="49" t="str">
        <f t="shared" si="19"/>
        <v>山东博林供应链管理服务有限公司</v>
      </c>
      <c r="P29" s="29" t="str">
        <f>VLOOKUP(A29,账簿!B:C,2,0)</f>
        <v>003012</v>
      </c>
      <c r="Q29" s="29" t="str">
        <f>VLOOKUP(P29,账簿!A:B,2,0)</f>
        <v>昌邑市昌荣城乡建设有限公司</v>
      </c>
      <c r="W29" s="29" t="str">
        <f t="shared" si="14"/>
        <v>0030122026-04-305</v>
      </c>
      <c r="X29" s="29" t="str">
        <f t="shared" si="15"/>
        <v>003012</v>
      </c>
      <c r="Y29" s="29" t="str">
        <f t="shared" si="0"/>
        <v>003012</v>
      </c>
      <c r="Z29" s="29" t="str">
        <f t="shared" si="1"/>
        <v>昌邑市昌荣城乡建设有限公司</v>
      </c>
      <c r="AA29" s="29" t="str">
        <f t="shared" si="16"/>
        <v>2026-04</v>
      </c>
      <c r="AB29" s="29" t="str">
        <f t="shared" si="2"/>
        <v>2026-04-30</v>
      </c>
      <c r="AC29" s="29" t="s">
        <v>108</v>
      </c>
      <c r="AD29" s="29">
        <f t="shared" si="17"/>
        <v>5</v>
      </c>
      <c r="AE29" s="29" t="str">
        <f t="shared" si="3"/>
        <v>支付金融利息支出,2026-02-28,26372000000872431306,利息收入,山东博林供应链管理服务有限公司</v>
      </c>
      <c r="AF29" s="29" t="s">
        <v>109</v>
      </c>
      <c r="AG29" s="29" t="s">
        <v>109</v>
      </c>
      <c r="AN29" s="29" t="str">
        <f t="shared" si="18"/>
        <v>220202</v>
      </c>
      <c r="AP29" s="29" t="str">
        <f t="shared" si="4"/>
        <v>支付金融利息支出,2026-02-28,26372000000872431306,利息收入,山东博林供应链管理服务有限公司</v>
      </c>
      <c r="AQ29" t="s">
        <v>110</v>
      </c>
      <c r="AR29" s="29" t="str">
        <f t="shared" si="5"/>
        <v/>
      </c>
      <c r="AS29" s="29">
        <f t="shared" si="6"/>
        <v>29708.33</v>
      </c>
      <c r="AT29" t="s">
        <v>111</v>
      </c>
      <c r="AU29" t="s">
        <v>112</v>
      </c>
      <c r="AV29" t="s">
        <v>113</v>
      </c>
      <c r="AW29" s="29" t="str">
        <f t="shared" si="7"/>
        <v/>
      </c>
      <c r="AX29" s="29">
        <f t="shared" si="8"/>
        <v>29708.33</v>
      </c>
      <c r="BQ29" s="32" t="str">
        <f>IF(N29="项目",VLOOKUP(O29,项目!B:C,2,0),IF(K29="空项目",VLOOKUP(K29,项目!B:C,2,0),""))</f>
        <v/>
      </c>
      <c r="BR29" s="32" t="str">
        <f>IFERROR(VLOOKUP(BQ29,项目!A:B,2,0),"")</f>
        <v/>
      </c>
      <c r="BU29" s="32" t="str">
        <f>IF(N29="供应商",VLOOKUP(O29,供应商!B:C,2,0),"")</f>
        <v>0011769</v>
      </c>
      <c r="BV29" s="32" t="str">
        <f>IFERROR(VLOOKUP(BU29,供应商!A:B,2,0),"")</f>
        <v>山东博林供应链管理服务有限公司</v>
      </c>
      <c r="BW29" s="32" t="str">
        <f>IF(N29="客户",VLOOKUP(O29,客户!B:C,2,0),"")</f>
        <v/>
      </c>
      <c r="BX29" s="32" t="str">
        <f>IFERROR(VLOOKUP(BW29,客户!A:B,2,0),"")</f>
        <v/>
      </c>
      <c r="CU29" s="32" t="str">
        <f>IF(N29="费用项目",VLOOKUP(O29,费用项目!B:C,2,0),"")</f>
        <v/>
      </c>
      <c r="CV29" s="32" t="str">
        <f>IFERROR(VLOOKUP(CU29,费用项目!A:B,2,0),"")</f>
        <v/>
      </c>
      <c r="CW29" s="29" t="str">
        <f>IF(N29="银行账户",VLOOKUP(O29,银行变二级!B:C,2,0),"")</f>
        <v/>
      </c>
      <c r="CX29" s="29" t="str">
        <f>IFERROR(VLOOKUP(O29,银行变二级!A:B,2,0),"")</f>
        <v/>
      </c>
    </row>
    <row r="30" s="29" customFormat="1" ht="38.25" spans="1:102">
      <c r="A30" s="35" t="s">
        <v>138</v>
      </c>
      <c r="B30" s="36" t="s">
        <v>131</v>
      </c>
      <c r="C30" s="36" t="s">
        <v>125</v>
      </c>
      <c r="D30" s="37" t="s">
        <v>146</v>
      </c>
      <c r="E30" s="37" t="s">
        <v>143</v>
      </c>
      <c r="F30" s="39" t="s">
        <v>107</v>
      </c>
      <c r="G30" s="38">
        <v>26833.33</v>
      </c>
      <c r="H30" s="40" t="str">
        <f t="shared" si="9"/>
        <v>2202</v>
      </c>
      <c r="I30" s="40" t="str">
        <f t="shared" si="10"/>
        <v>220202</v>
      </c>
      <c r="J30" s="46" t="str">
        <f t="shared" si="11"/>
        <v>应付账款</v>
      </c>
      <c r="K30" s="47" t="str">
        <f t="shared" si="12"/>
        <v>明细应付款</v>
      </c>
      <c r="L30" s="46" t="str">
        <f t="shared" si="13"/>
        <v>山东博林供应链管理服务有限公司</v>
      </c>
      <c r="M30" s="46" t="str">
        <f>IFERROR(IF(H30="1002",1002,VLOOKUP(I30,亿企科目!A:H,6,0)),VLOOKUP(H30,亿企科目!A:G,6,0))</f>
        <v>220202</v>
      </c>
      <c r="N30" s="48" t="str">
        <f>IFERROR(IF(H30="1002","银行账户",IF(H30="1123","供应商",VLOOKUP(I30,亿企科目!A:H,8,0))),"")</f>
        <v>供应商</v>
      </c>
      <c r="O30" s="49" t="str">
        <f t="shared" si="19"/>
        <v>山东博林供应链管理服务有限公司</v>
      </c>
      <c r="P30" s="29" t="str">
        <f>VLOOKUP(A30,账簿!B:C,2,0)</f>
        <v>003012</v>
      </c>
      <c r="Q30" s="29" t="str">
        <f>VLOOKUP(P30,账簿!A:B,2,0)</f>
        <v>昌邑市昌荣城乡建设有限公司</v>
      </c>
      <c r="W30" s="29" t="str">
        <f t="shared" si="14"/>
        <v>0030122026-04-305</v>
      </c>
      <c r="X30" s="29" t="str">
        <f t="shared" si="15"/>
        <v>003012</v>
      </c>
      <c r="Y30" s="29" t="str">
        <f t="shared" si="0"/>
        <v>003012</v>
      </c>
      <c r="Z30" s="29" t="str">
        <f t="shared" si="1"/>
        <v>昌邑市昌荣城乡建设有限公司</v>
      </c>
      <c r="AA30" s="29" t="str">
        <f t="shared" si="16"/>
        <v>2026-04</v>
      </c>
      <c r="AB30" s="29" t="str">
        <f t="shared" si="2"/>
        <v>2026-04-30</v>
      </c>
      <c r="AC30" s="29" t="s">
        <v>108</v>
      </c>
      <c r="AD30" s="29">
        <f t="shared" si="17"/>
        <v>5</v>
      </c>
      <c r="AE30" s="29" t="str">
        <f t="shared" si="3"/>
        <v>支付金融利息支出,2026-03-24,26372000001300613776,利息收入,山东博林供应链管理服务有限公司</v>
      </c>
      <c r="AF30" s="29" t="s">
        <v>109</v>
      </c>
      <c r="AG30" s="29" t="s">
        <v>109</v>
      </c>
      <c r="AN30" s="29" t="str">
        <f t="shared" si="18"/>
        <v>220202</v>
      </c>
      <c r="AP30" s="29" t="str">
        <f t="shared" si="4"/>
        <v>支付金融利息支出,2026-03-24,26372000001300613776,利息收入,山东博林供应链管理服务有限公司</v>
      </c>
      <c r="AQ30" t="s">
        <v>110</v>
      </c>
      <c r="AR30" s="29" t="str">
        <f t="shared" si="5"/>
        <v/>
      </c>
      <c r="AS30" s="29">
        <f t="shared" si="6"/>
        <v>26833.33</v>
      </c>
      <c r="AT30" t="s">
        <v>111</v>
      </c>
      <c r="AU30" t="s">
        <v>112</v>
      </c>
      <c r="AV30" t="s">
        <v>113</v>
      </c>
      <c r="AW30" s="29" t="str">
        <f t="shared" si="7"/>
        <v/>
      </c>
      <c r="AX30" s="29">
        <f t="shared" si="8"/>
        <v>26833.33</v>
      </c>
      <c r="BQ30" s="32" t="str">
        <f>IF(N30="项目",VLOOKUP(O30,项目!B:C,2,0),IF(K30="空项目",VLOOKUP(K30,项目!B:C,2,0),""))</f>
        <v/>
      </c>
      <c r="BR30" s="32" t="str">
        <f>IFERROR(VLOOKUP(BQ30,项目!A:B,2,0),"")</f>
        <v/>
      </c>
      <c r="BU30" s="32" t="str">
        <f>IF(N30="供应商",VLOOKUP(O30,供应商!B:C,2,0),"")</f>
        <v>0011769</v>
      </c>
      <c r="BV30" s="32" t="str">
        <f>IFERROR(VLOOKUP(BU30,供应商!A:B,2,0),"")</f>
        <v>山东博林供应链管理服务有限公司</v>
      </c>
      <c r="BW30" s="32" t="str">
        <f>IF(N30="客户",VLOOKUP(O30,客户!B:C,2,0),"")</f>
        <v/>
      </c>
      <c r="BX30" s="32" t="str">
        <f>IFERROR(VLOOKUP(BW30,客户!A:B,2,0),"")</f>
        <v/>
      </c>
      <c r="CU30" s="32" t="str">
        <f>IF(N30="费用项目",VLOOKUP(O30,费用项目!B:C,2,0),"")</f>
        <v/>
      </c>
      <c r="CV30" s="32" t="str">
        <f>IFERROR(VLOOKUP(CU30,费用项目!A:B,2,0),"")</f>
        <v/>
      </c>
      <c r="CW30" s="29" t="str">
        <f>IF(N30="银行账户",VLOOKUP(O30,银行变二级!B:C,2,0),"")</f>
        <v/>
      </c>
      <c r="CX30" s="29" t="str">
        <f>IFERROR(VLOOKUP(O30,银行变二级!A:B,2,0),"")</f>
        <v/>
      </c>
    </row>
    <row r="31" s="29" customFormat="1" ht="38.25" spans="1:102">
      <c r="A31" s="35" t="s">
        <v>138</v>
      </c>
      <c r="B31" s="36" t="s">
        <v>131</v>
      </c>
      <c r="C31" s="36" t="s">
        <v>125</v>
      </c>
      <c r="D31" s="37" t="s">
        <v>146</v>
      </c>
      <c r="E31" s="37" t="s">
        <v>127</v>
      </c>
      <c r="F31" s="38">
        <v>-86249.99</v>
      </c>
      <c r="G31" s="39" t="s">
        <v>107</v>
      </c>
      <c r="H31" s="40" t="str">
        <f t="shared" si="9"/>
        <v>6603</v>
      </c>
      <c r="I31" s="40" t="str">
        <f t="shared" si="10"/>
        <v>6603</v>
      </c>
      <c r="J31" s="46" t="str">
        <f t="shared" si="11"/>
        <v>财务费用</v>
      </c>
      <c r="K31" s="47" t="str">
        <f t="shared" si="12"/>
        <v>利息支出</v>
      </c>
      <c r="L31" s="46" t="str">
        <f t="shared" si="13"/>
        <v/>
      </c>
      <c r="M31" s="46" t="str">
        <f>IFERROR(IF(H31="1002",1002,VLOOKUP(I31,亿企科目!A:H,6,0)),VLOOKUP(H31,亿企科目!A:G,6,0))</f>
        <v>6603</v>
      </c>
      <c r="N31" s="48" t="str">
        <f>IFERROR(IF(H31="1002","银行账户",IF(H31="1123","供应商",VLOOKUP(I31,亿企科目!A:H,8,0))),"")</f>
        <v>费用项目</v>
      </c>
      <c r="O31" s="49" t="str">
        <f t="shared" si="19"/>
        <v>利息支出</v>
      </c>
      <c r="P31" s="29" t="str">
        <f>VLOOKUP(A31,账簿!B:C,2,0)</f>
        <v>003012</v>
      </c>
      <c r="Q31" s="29" t="str">
        <f>VLOOKUP(P31,账簿!A:B,2,0)</f>
        <v>昌邑市昌荣城乡建设有限公司</v>
      </c>
      <c r="W31" s="29" t="str">
        <f t="shared" si="14"/>
        <v>0030122026-04-305</v>
      </c>
      <c r="X31" s="29" t="str">
        <f t="shared" si="15"/>
        <v>003012</v>
      </c>
      <c r="Y31" s="29" t="str">
        <f t="shared" si="0"/>
        <v>003012</v>
      </c>
      <c r="Z31" s="29" t="str">
        <f t="shared" si="1"/>
        <v>昌邑市昌荣城乡建设有限公司</v>
      </c>
      <c r="AA31" s="29" t="str">
        <f t="shared" si="16"/>
        <v>2026-04</v>
      </c>
      <c r="AB31" s="29" t="str">
        <f t="shared" si="2"/>
        <v>2026-04-30</v>
      </c>
      <c r="AC31" s="29" t="s">
        <v>108</v>
      </c>
      <c r="AD31" s="29">
        <f t="shared" si="17"/>
        <v>5</v>
      </c>
      <c r="AE31" s="29" t="str">
        <f t="shared" si="3"/>
        <v>支付金融利息支出,2026-03-24,26372000001300613776,利息收入,山东博林供应链管理服务有限公司</v>
      </c>
      <c r="AF31" s="29" t="s">
        <v>109</v>
      </c>
      <c r="AG31" s="29" t="s">
        <v>109</v>
      </c>
      <c r="AN31" s="29" t="str">
        <f t="shared" si="18"/>
        <v>6603</v>
      </c>
      <c r="AP31" s="29" t="str">
        <f t="shared" si="4"/>
        <v>支付金融利息支出,2026-03-24,26372000001300613776,利息收入,山东博林供应链管理服务有限公司</v>
      </c>
      <c r="AQ31" t="s">
        <v>110</v>
      </c>
      <c r="AR31" s="29">
        <f t="shared" si="5"/>
        <v>-86249.99</v>
      </c>
      <c r="AS31" s="29" t="str">
        <f t="shared" si="6"/>
        <v/>
      </c>
      <c r="AT31" t="s">
        <v>111</v>
      </c>
      <c r="AU31" t="s">
        <v>112</v>
      </c>
      <c r="AV31" t="s">
        <v>113</v>
      </c>
      <c r="AW31" s="29">
        <f t="shared" si="7"/>
        <v>-86249.99</v>
      </c>
      <c r="AX31" s="29" t="str">
        <f t="shared" si="8"/>
        <v/>
      </c>
      <c r="BQ31" s="32" t="str">
        <f>IF(N31="项目",VLOOKUP(O31,项目!B:C,2,0),IF(K31="空项目",VLOOKUP(K31,项目!B:C,2,0),""))</f>
        <v/>
      </c>
      <c r="BR31" s="32" t="str">
        <f>IFERROR(VLOOKUP(BQ31,项目!A:B,2,0),"")</f>
        <v/>
      </c>
      <c r="BU31" s="32" t="str">
        <f>IF(N31="供应商",VLOOKUP(O31,供应商!B:C,2,0),"")</f>
        <v/>
      </c>
      <c r="BV31" s="32" t="str">
        <f>IFERROR(VLOOKUP(BU31,供应商!A:B,2,0),"")</f>
        <v/>
      </c>
      <c r="BW31" s="32" t="str">
        <f>IF(N31="客户",VLOOKUP(O31,客户!B:C,2,0),"")</f>
        <v/>
      </c>
      <c r="BX31" s="32" t="str">
        <f>IFERROR(VLOOKUP(BW31,客户!A:B,2,0),"")</f>
        <v/>
      </c>
      <c r="CU31" s="32" t="str">
        <f>IF(N31="费用项目",VLOOKUP(O31,费用项目!B:C,2,0),"")</f>
        <v>660302</v>
      </c>
      <c r="CV31" s="32" t="str">
        <f>IFERROR(VLOOKUP(CU31,费用项目!A:B,2,0),"")</f>
        <v>利息支出</v>
      </c>
      <c r="CW31" s="29" t="str">
        <f>IF(N31="银行账户",VLOOKUP(O31,银行变二级!B:C,2,0),"")</f>
        <v/>
      </c>
      <c r="CX31" s="29" t="str">
        <f>IFERROR(VLOOKUP(O31,银行变二级!A:B,2,0),"")</f>
        <v/>
      </c>
    </row>
    <row r="32" s="29" customFormat="1" ht="38.25" spans="1:102">
      <c r="A32" s="35" t="s">
        <v>138</v>
      </c>
      <c r="B32" s="36" t="s">
        <v>131</v>
      </c>
      <c r="C32" s="36" t="s">
        <v>125</v>
      </c>
      <c r="D32" s="37" t="s">
        <v>146</v>
      </c>
      <c r="E32" s="37" t="s">
        <v>143</v>
      </c>
      <c r="F32" s="39" t="s">
        <v>107</v>
      </c>
      <c r="G32" s="38">
        <v>-86249.99</v>
      </c>
      <c r="H32" s="40" t="str">
        <f t="shared" si="9"/>
        <v>2202</v>
      </c>
      <c r="I32" s="40" t="str">
        <f t="shared" si="10"/>
        <v>220202</v>
      </c>
      <c r="J32" s="46" t="str">
        <f t="shared" si="11"/>
        <v>应付账款</v>
      </c>
      <c r="K32" s="47" t="str">
        <f t="shared" si="12"/>
        <v>明细应付款</v>
      </c>
      <c r="L32" s="46" t="str">
        <f t="shared" si="13"/>
        <v>山东博林供应链管理服务有限公司</v>
      </c>
      <c r="M32" s="46" t="str">
        <f>IFERROR(IF(H32="1002",1002,VLOOKUP(I32,亿企科目!A:H,6,0)),VLOOKUP(H32,亿企科目!A:G,6,0))</f>
        <v>220202</v>
      </c>
      <c r="N32" s="48" t="str">
        <f>IFERROR(IF(H32="1002","银行账户",IF(H32="1123","供应商",VLOOKUP(I32,亿企科目!A:H,8,0))),"")</f>
        <v>供应商</v>
      </c>
      <c r="O32" s="49" t="str">
        <f t="shared" si="19"/>
        <v>山东博林供应链管理服务有限公司</v>
      </c>
      <c r="P32" s="29" t="str">
        <f>VLOOKUP(A32,账簿!B:C,2,0)</f>
        <v>003012</v>
      </c>
      <c r="Q32" s="29" t="str">
        <f>VLOOKUP(P32,账簿!A:B,2,0)</f>
        <v>昌邑市昌荣城乡建设有限公司</v>
      </c>
      <c r="W32" s="29" t="str">
        <f t="shared" si="14"/>
        <v>0030122026-04-305</v>
      </c>
      <c r="X32" s="29" t="str">
        <f t="shared" si="15"/>
        <v>003012</v>
      </c>
      <c r="Y32" s="29" t="str">
        <f t="shared" si="0"/>
        <v>003012</v>
      </c>
      <c r="Z32" s="29" t="str">
        <f t="shared" si="1"/>
        <v>昌邑市昌荣城乡建设有限公司</v>
      </c>
      <c r="AA32" s="29" t="str">
        <f t="shared" si="16"/>
        <v>2026-04</v>
      </c>
      <c r="AB32" s="29" t="str">
        <f t="shared" si="2"/>
        <v>2026-04-30</v>
      </c>
      <c r="AC32" s="29" t="s">
        <v>108</v>
      </c>
      <c r="AD32" s="29">
        <f t="shared" si="17"/>
        <v>5</v>
      </c>
      <c r="AE32" s="29" t="str">
        <f t="shared" si="3"/>
        <v>支付金融利息支出,2026-03-24,26372000001300613776,利息收入,山东博林供应链管理服务有限公司</v>
      </c>
      <c r="AF32" s="29" t="s">
        <v>109</v>
      </c>
      <c r="AG32" s="29" t="s">
        <v>109</v>
      </c>
      <c r="AN32" s="29" t="str">
        <f t="shared" si="18"/>
        <v>220202</v>
      </c>
      <c r="AP32" s="29" t="str">
        <f t="shared" si="4"/>
        <v>支付金融利息支出,2026-03-24,26372000001300613776,利息收入,山东博林供应链管理服务有限公司</v>
      </c>
      <c r="AQ32" t="s">
        <v>110</v>
      </c>
      <c r="AR32" s="29" t="str">
        <f t="shared" si="5"/>
        <v/>
      </c>
      <c r="AS32" s="29">
        <f t="shared" si="6"/>
        <v>-86249.99</v>
      </c>
      <c r="AT32" t="s">
        <v>111</v>
      </c>
      <c r="AU32" t="s">
        <v>112</v>
      </c>
      <c r="AV32" t="s">
        <v>113</v>
      </c>
      <c r="AW32" s="29" t="str">
        <f t="shared" si="7"/>
        <v/>
      </c>
      <c r="AX32" s="29">
        <f t="shared" si="8"/>
        <v>-86249.99</v>
      </c>
      <c r="BQ32" s="32" t="str">
        <f>IF(N32="项目",VLOOKUP(O32,项目!B:C,2,0),IF(K32="空项目",VLOOKUP(K32,项目!B:C,2,0),""))</f>
        <v/>
      </c>
      <c r="BR32" s="32" t="str">
        <f>IFERROR(VLOOKUP(BQ32,项目!A:B,2,0),"")</f>
        <v/>
      </c>
      <c r="BU32" s="32" t="str">
        <f>IF(N32="供应商",VLOOKUP(O32,供应商!B:C,2,0),"")</f>
        <v>0011769</v>
      </c>
      <c r="BV32" s="32" t="str">
        <f>IFERROR(VLOOKUP(BU32,供应商!A:B,2,0),"")</f>
        <v>山东博林供应链管理服务有限公司</v>
      </c>
      <c r="BW32" s="32" t="str">
        <f>IF(N32="客户",VLOOKUP(O32,客户!B:C,2,0),"")</f>
        <v/>
      </c>
      <c r="BX32" s="32" t="str">
        <f>IFERROR(VLOOKUP(BW32,客户!A:B,2,0),"")</f>
        <v/>
      </c>
      <c r="CU32" s="32" t="str">
        <f>IF(N32="费用项目",VLOOKUP(O32,费用项目!B:C,2,0),"")</f>
        <v/>
      </c>
      <c r="CV32" s="32" t="str">
        <f>IFERROR(VLOOKUP(CU32,费用项目!A:B,2,0),"")</f>
        <v/>
      </c>
      <c r="CW32" s="29" t="str">
        <f>IF(N32="银行账户",VLOOKUP(O32,银行变二级!B:C,2,0),"")</f>
        <v/>
      </c>
      <c r="CX32" s="29" t="str">
        <f>IFERROR(VLOOKUP(O32,银行变二级!A:B,2,0),"")</f>
        <v/>
      </c>
    </row>
    <row r="33" s="29" customFormat="1" ht="38.25" spans="1:102">
      <c r="A33" s="35" t="s">
        <v>138</v>
      </c>
      <c r="B33" s="36" t="s">
        <v>131</v>
      </c>
      <c r="C33" s="36" t="s">
        <v>128</v>
      </c>
      <c r="D33" s="37" t="s">
        <v>147</v>
      </c>
      <c r="E33" s="37" t="s">
        <v>127</v>
      </c>
      <c r="F33" s="38">
        <v>29708.33</v>
      </c>
      <c r="G33" s="39" t="s">
        <v>107</v>
      </c>
      <c r="H33" s="40" t="str">
        <f t="shared" si="9"/>
        <v>6603</v>
      </c>
      <c r="I33" s="40" t="str">
        <f t="shared" si="10"/>
        <v>6603</v>
      </c>
      <c r="J33" s="46" t="str">
        <f t="shared" si="11"/>
        <v>财务费用</v>
      </c>
      <c r="K33" s="47" t="str">
        <f t="shared" si="12"/>
        <v>利息支出</v>
      </c>
      <c r="L33" s="46" t="str">
        <f t="shared" si="13"/>
        <v/>
      </c>
      <c r="M33" s="46" t="str">
        <f>IFERROR(IF(H33="1002",1002,VLOOKUP(I33,亿企科目!A:H,6,0)),VLOOKUP(H33,亿企科目!A:G,6,0))</f>
        <v>6603</v>
      </c>
      <c r="N33" s="48" t="str">
        <f>IFERROR(IF(H33="1002","银行账户",IF(H33="1123","供应商",VLOOKUP(I33,亿企科目!A:H,8,0))),"")</f>
        <v>费用项目</v>
      </c>
      <c r="O33" s="49" t="str">
        <f t="shared" si="19"/>
        <v>利息支出</v>
      </c>
      <c r="P33" s="29" t="str">
        <f>VLOOKUP(A33,账簿!B:C,2,0)</f>
        <v>003012</v>
      </c>
      <c r="Q33" s="29" t="str">
        <f>VLOOKUP(P33,账簿!A:B,2,0)</f>
        <v>昌邑市昌荣城乡建设有限公司</v>
      </c>
      <c r="W33" s="29" t="str">
        <f t="shared" si="14"/>
        <v>0030122026-04-306</v>
      </c>
      <c r="X33" s="29" t="str">
        <f t="shared" si="15"/>
        <v>003012</v>
      </c>
      <c r="Y33" s="29" t="str">
        <f t="shared" si="0"/>
        <v>003012</v>
      </c>
      <c r="Z33" s="29" t="str">
        <f t="shared" si="1"/>
        <v>昌邑市昌荣城乡建设有限公司</v>
      </c>
      <c r="AA33" s="29" t="str">
        <f t="shared" si="16"/>
        <v>2026-04</v>
      </c>
      <c r="AB33" s="29" t="str">
        <f t="shared" si="2"/>
        <v>2026-04-30</v>
      </c>
      <c r="AC33" s="29" t="s">
        <v>108</v>
      </c>
      <c r="AD33" s="29">
        <f t="shared" si="17"/>
        <v>6</v>
      </c>
      <c r="AE33" s="29" t="str">
        <f t="shared" si="3"/>
        <v>支付金融利息支出,2026-04-28,26372000001964444461,利息收入,山东博林供应链管理服务有限公司</v>
      </c>
      <c r="AF33" s="29" t="s">
        <v>109</v>
      </c>
      <c r="AG33" s="29" t="s">
        <v>109</v>
      </c>
      <c r="AN33" s="29" t="str">
        <f t="shared" si="18"/>
        <v>6603</v>
      </c>
      <c r="AP33" s="29" t="str">
        <f t="shared" si="4"/>
        <v>支付金融利息支出,2026-04-28,26372000001964444461,利息收入,山东博林供应链管理服务有限公司</v>
      </c>
      <c r="AQ33" t="s">
        <v>110</v>
      </c>
      <c r="AR33" s="29">
        <f t="shared" si="5"/>
        <v>29708.33</v>
      </c>
      <c r="AS33" s="29" t="str">
        <f t="shared" si="6"/>
        <v/>
      </c>
      <c r="AT33" t="s">
        <v>111</v>
      </c>
      <c r="AU33" t="s">
        <v>112</v>
      </c>
      <c r="AV33" t="s">
        <v>113</v>
      </c>
      <c r="AW33" s="29">
        <f t="shared" si="7"/>
        <v>29708.33</v>
      </c>
      <c r="AX33" s="29" t="str">
        <f t="shared" si="8"/>
        <v/>
      </c>
      <c r="BQ33" s="32" t="str">
        <f>IF(N33="项目",VLOOKUP(O33,项目!B:C,2,0),IF(K33="空项目",VLOOKUP(K33,项目!B:C,2,0),""))</f>
        <v/>
      </c>
      <c r="BR33" s="32" t="str">
        <f>IFERROR(VLOOKUP(BQ33,项目!A:B,2,0),"")</f>
        <v/>
      </c>
      <c r="BU33" s="32" t="str">
        <f>IF(N33="供应商",VLOOKUP(O33,供应商!B:C,2,0),"")</f>
        <v/>
      </c>
      <c r="BV33" s="32" t="str">
        <f>IFERROR(VLOOKUP(BU33,供应商!A:B,2,0),"")</f>
        <v/>
      </c>
      <c r="BW33" s="32" t="str">
        <f>IF(N33="客户",VLOOKUP(O33,客户!B:C,2,0),"")</f>
        <v/>
      </c>
      <c r="BX33" s="32" t="str">
        <f>IFERROR(VLOOKUP(BW33,客户!A:B,2,0),"")</f>
        <v/>
      </c>
      <c r="CU33" s="32" t="str">
        <f>IF(N33="费用项目",VLOOKUP(O33,费用项目!B:C,2,0),"")</f>
        <v>660302</v>
      </c>
      <c r="CV33" s="32" t="str">
        <f>IFERROR(VLOOKUP(CU33,费用项目!A:B,2,0),"")</f>
        <v>利息支出</v>
      </c>
      <c r="CW33" s="29" t="str">
        <f>IF(N33="银行账户",VLOOKUP(O33,银行变二级!B:C,2,0),"")</f>
        <v/>
      </c>
      <c r="CX33" s="29" t="str">
        <f>IFERROR(VLOOKUP(O33,银行变二级!A:B,2,0),"")</f>
        <v/>
      </c>
    </row>
    <row r="34" s="29" customFormat="1" ht="38.25" spans="1:102">
      <c r="A34" s="35" t="s">
        <v>138</v>
      </c>
      <c r="B34" s="36" t="s">
        <v>131</v>
      </c>
      <c r="C34" s="36" t="s">
        <v>128</v>
      </c>
      <c r="D34" s="37" t="s">
        <v>147</v>
      </c>
      <c r="E34" s="37" t="s">
        <v>143</v>
      </c>
      <c r="F34" s="39" t="s">
        <v>107</v>
      </c>
      <c r="G34" s="38">
        <v>29708.33</v>
      </c>
      <c r="H34" s="40" t="str">
        <f t="shared" si="9"/>
        <v>2202</v>
      </c>
      <c r="I34" s="40" t="str">
        <f t="shared" si="10"/>
        <v>220202</v>
      </c>
      <c r="J34" s="46" t="str">
        <f t="shared" si="11"/>
        <v>应付账款</v>
      </c>
      <c r="K34" s="47" t="str">
        <f t="shared" si="12"/>
        <v>明细应付款</v>
      </c>
      <c r="L34" s="46" t="str">
        <f t="shared" si="13"/>
        <v>山东博林供应链管理服务有限公司</v>
      </c>
      <c r="M34" s="46" t="str">
        <f>IFERROR(IF(H34="1002",1002,VLOOKUP(I34,亿企科目!A:H,6,0)),VLOOKUP(H34,亿企科目!A:G,6,0))</f>
        <v>220202</v>
      </c>
      <c r="N34" s="48" t="str">
        <f>IFERROR(IF(H34="1002","银行账户",IF(H34="1123","供应商",VLOOKUP(I34,亿企科目!A:H,8,0))),"")</f>
        <v>供应商</v>
      </c>
      <c r="O34" s="49" t="str">
        <f t="shared" si="19"/>
        <v>山东博林供应链管理服务有限公司</v>
      </c>
      <c r="P34" s="29" t="str">
        <f>VLOOKUP(A34,账簿!B:C,2,0)</f>
        <v>003012</v>
      </c>
      <c r="Q34" s="29" t="str">
        <f>VLOOKUP(P34,账簿!A:B,2,0)</f>
        <v>昌邑市昌荣城乡建设有限公司</v>
      </c>
      <c r="W34" s="29" t="str">
        <f t="shared" si="14"/>
        <v>0030122026-04-306</v>
      </c>
      <c r="X34" s="29" t="str">
        <f t="shared" si="15"/>
        <v>003012</v>
      </c>
      <c r="Y34" s="29" t="str">
        <f t="shared" si="0"/>
        <v>003012</v>
      </c>
      <c r="Z34" s="29" t="str">
        <f t="shared" si="1"/>
        <v>昌邑市昌荣城乡建设有限公司</v>
      </c>
      <c r="AA34" s="29" t="str">
        <f t="shared" si="16"/>
        <v>2026-04</v>
      </c>
      <c r="AB34" s="29" t="str">
        <f t="shared" si="2"/>
        <v>2026-04-30</v>
      </c>
      <c r="AC34" s="29" t="s">
        <v>108</v>
      </c>
      <c r="AD34" s="29">
        <f t="shared" si="17"/>
        <v>6</v>
      </c>
      <c r="AE34" s="29" t="str">
        <f t="shared" si="3"/>
        <v>支付金融利息支出,2026-04-28,26372000001964444461,利息收入,山东博林供应链管理服务有限公司</v>
      </c>
      <c r="AF34" s="29" t="s">
        <v>109</v>
      </c>
      <c r="AG34" s="29" t="s">
        <v>109</v>
      </c>
      <c r="AN34" s="29" t="str">
        <f t="shared" si="18"/>
        <v>220202</v>
      </c>
      <c r="AP34" s="29" t="str">
        <f t="shared" si="4"/>
        <v>支付金融利息支出,2026-04-28,26372000001964444461,利息收入,山东博林供应链管理服务有限公司</v>
      </c>
      <c r="AQ34" t="s">
        <v>110</v>
      </c>
      <c r="AR34" s="29" t="str">
        <f t="shared" si="5"/>
        <v/>
      </c>
      <c r="AS34" s="29">
        <f t="shared" si="6"/>
        <v>29708.33</v>
      </c>
      <c r="AT34" t="s">
        <v>111</v>
      </c>
      <c r="AU34" t="s">
        <v>112</v>
      </c>
      <c r="AV34" t="s">
        <v>113</v>
      </c>
      <c r="AW34" s="29" t="str">
        <f t="shared" si="7"/>
        <v/>
      </c>
      <c r="AX34" s="29">
        <f t="shared" si="8"/>
        <v>29708.33</v>
      </c>
      <c r="BQ34" s="32" t="str">
        <f>IF(N34="项目",VLOOKUP(O34,项目!B:C,2,0),IF(K34="空项目",VLOOKUP(K34,项目!B:C,2,0),""))</f>
        <v/>
      </c>
      <c r="BR34" s="32" t="str">
        <f>IFERROR(VLOOKUP(BQ34,项目!A:B,2,0),"")</f>
        <v/>
      </c>
      <c r="BU34" s="32" t="str">
        <f>IF(N34="供应商",VLOOKUP(O34,供应商!B:C,2,0),"")</f>
        <v>0011769</v>
      </c>
      <c r="BV34" s="32" t="str">
        <f>IFERROR(VLOOKUP(BU34,供应商!A:B,2,0),"")</f>
        <v>山东博林供应链管理服务有限公司</v>
      </c>
      <c r="BW34" s="32" t="str">
        <f>IF(N34="客户",VLOOKUP(O34,客户!B:C,2,0),"")</f>
        <v/>
      </c>
      <c r="BX34" s="32" t="str">
        <f>IFERROR(VLOOKUP(BW34,客户!A:B,2,0),"")</f>
        <v/>
      </c>
      <c r="CU34" s="32" t="str">
        <f>IF(N34="费用项目",VLOOKUP(O34,费用项目!B:C,2,0),"")</f>
        <v/>
      </c>
      <c r="CV34" s="32" t="str">
        <f>IFERROR(VLOOKUP(CU34,费用项目!A:B,2,0),"")</f>
        <v/>
      </c>
      <c r="CW34" s="29" t="str">
        <f>IF(N34="银行账户",VLOOKUP(O34,银行变二级!B:C,2,0),"")</f>
        <v/>
      </c>
      <c r="CX34" s="29" t="str">
        <f>IFERROR(VLOOKUP(O34,银行变二级!A:B,2,0),"")</f>
        <v/>
      </c>
    </row>
    <row r="35" s="29" customFormat="1" ht="25.5" spans="1:102">
      <c r="A35" s="35" t="s">
        <v>138</v>
      </c>
      <c r="B35" s="36" t="s">
        <v>131</v>
      </c>
      <c r="C35" s="36" t="s">
        <v>132</v>
      </c>
      <c r="D35" s="37" t="s">
        <v>148</v>
      </c>
      <c r="E35" s="37" t="s">
        <v>149</v>
      </c>
      <c r="F35" s="38">
        <v>19000000</v>
      </c>
      <c r="G35" s="39" t="s">
        <v>107</v>
      </c>
      <c r="H35" s="40" t="str">
        <f t="shared" si="9"/>
        <v>2241</v>
      </c>
      <c r="I35" s="40" t="str">
        <f t="shared" si="10"/>
        <v>224102</v>
      </c>
      <c r="J35" s="46" t="str">
        <f t="shared" si="11"/>
        <v>其他应付款</v>
      </c>
      <c r="K35" s="47" t="str">
        <f t="shared" si="12"/>
        <v>单位</v>
      </c>
      <c r="L35" s="46" t="str">
        <f t="shared" si="13"/>
        <v>昌邑市昌宜投资有限公司</v>
      </c>
      <c r="M35" s="46" t="str">
        <f>IFERROR(IF(H35="1002",1002,VLOOKUP(I35,亿企科目!A:H,6,0)),VLOOKUP(H35,亿企科目!A:G,6,0))</f>
        <v>224102</v>
      </c>
      <c r="N35" s="48" t="str">
        <f>IFERROR(IF(H35="1002","银行账户",IF(H35="1123","供应商",VLOOKUP(I35,亿企科目!A:H,8,0))),"")</f>
        <v>供应商</v>
      </c>
      <c r="O35" s="49" t="str">
        <f t="shared" si="19"/>
        <v>昌邑市昌宜投资有限公司</v>
      </c>
      <c r="P35" s="29" t="str">
        <f>VLOOKUP(A35,账簿!B:C,2,0)</f>
        <v>003012</v>
      </c>
      <c r="Q35" s="29" t="str">
        <f>VLOOKUP(P35,账簿!A:B,2,0)</f>
        <v>昌邑市昌荣城乡建设有限公司</v>
      </c>
      <c r="W35" s="29" t="str">
        <f t="shared" si="14"/>
        <v>0030122026-04-307</v>
      </c>
      <c r="X35" s="29" t="str">
        <f t="shared" si="15"/>
        <v>003012</v>
      </c>
      <c r="Y35" s="29" t="str">
        <f t="shared" si="0"/>
        <v>003012</v>
      </c>
      <c r="Z35" s="29" t="str">
        <f t="shared" si="1"/>
        <v>昌邑市昌荣城乡建设有限公司</v>
      </c>
      <c r="AA35" s="29" t="str">
        <f t="shared" si="16"/>
        <v>2026-04</v>
      </c>
      <c r="AB35" s="29" t="str">
        <f t="shared" si="2"/>
        <v>2026-04-30</v>
      </c>
      <c r="AC35" s="29" t="s">
        <v>108</v>
      </c>
      <c r="AD35" s="29">
        <f t="shared" si="17"/>
        <v>7</v>
      </c>
      <c r="AE35" s="29" t="str">
        <f t="shared" si="3"/>
        <v>调整四方协议</v>
      </c>
      <c r="AF35" s="29" t="s">
        <v>109</v>
      </c>
      <c r="AG35" s="29" t="s">
        <v>109</v>
      </c>
      <c r="AN35" s="29" t="str">
        <f t="shared" si="18"/>
        <v>224102</v>
      </c>
      <c r="AP35" s="29" t="str">
        <f t="shared" si="4"/>
        <v>调整四方协议</v>
      </c>
      <c r="AQ35" t="s">
        <v>110</v>
      </c>
      <c r="AR35" s="29">
        <f t="shared" si="5"/>
        <v>19000000</v>
      </c>
      <c r="AS35" s="29" t="str">
        <f t="shared" si="6"/>
        <v/>
      </c>
      <c r="AT35" t="s">
        <v>111</v>
      </c>
      <c r="AU35" t="s">
        <v>112</v>
      </c>
      <c r="AV35" t="s">
        <v>113</v>
      </c>
      <c r="AW35" s="29">
        <f t="shared" si="7"/>
        <v>19000000</v>
      </c>
      <c r="AX35" s="29" t="str">
        <f t="shared" si="8"/>
        <v/>
      </c>
      <c r="BQ35" s="32" t="str">
        <f>IF(N35="项目",VLOOKUP(O35,项目!B:C,2,0),IF(K35="空项目",VLOOKUP(K35,项目!B:C,2,0),""))</f>
        <v/>
      </c>
      <c r="BR35" s="32" t="str">
        <f>IFERROR(VLOOKUP(BQ35,项目!A:B,2,0),"")</f>
        <v/>
      </c>
      <c r="BU35" s="32" t="str">
        <f>IF(N35="供应商",VLOOKUP(O35,供应商!B:C,2,0),"")</f>
        <v>003019</v>
      </c>
      <c r="BV35" s="32" t="str">
        <f>IFERROR(VLOOKUP(BU35,供应商!A:B,2,0),"")</f>
        <v>昌邑市昌宜投资有限公司</v>
      </c>
      <c r="BW35" s="32" t="str">
        <f>IF(N35="客户",VLOOKUP(O35,客户!B:C,2,0),"")</f>
        <v/>
      </c>
      <c r="BX35" s="32" t="str">
        <f>IFERROR(VLOOKUP(BW35,客户!A:B,2,0),"")</f>
        <v/>
      </c>
      <c r="CU35" s="32" t="str">
        <f>IF(N35="费用项目",VLOOKUP(O35,费用项目!B:C,2,0),"")</f>
        <v/>
      </c>
      <c r="CV35" s="32" t="str">
        <f>IFERROR(VLOOKUP(CU35,费用项目!A:B,2,0),"")</f>
        <v/>
      </c>
      <c r="CW35" s="29" t="str">
        <f>IF(N35="银行账户",VLOOKUP(O35,银行变二级!B:C,2,0),"")</f>
        <v/>
      </c>
      <c r="CX35" s="29" t="str">
        <f>IFERROR(VLOOKUP(O35,银行变二级!A:B,2,0),"")</f>
        <v/>
      </c>
    </row>
    <row r="36" s="29" customFormat="1" ht="25.5" spans="1:102">
      <c r="A36" s="35" t="s">
        <v>138</v>
      </c>
      <c r="B36" s="36" t="s">
        <v>131</v>
      </c>
      <c r="C36" s="36" t="s">
        <v>132</v>
      </c>
      <c r="D36" s="37" t="s">
        <v>148</v>
      </c>
      <c r="E36" s="37" t="s">
        <v>150</v>
      </c>
      <c r="F36" s="39" t="s">
        <v>107</v>
      </c>
      <c r="G36" s="38">
        <v>19000000</v>
      </c>
      <c r="H36" s="40" t="str">
        <f t="shared" si="9"/>
        <v>2241</v>
      </c>
      <c r="I36" s="40" t="str">
        <f t="shared" si="10"/>
        <v>224102</v>
      </c>
      <c r="J36" s="46" t="str">
        <f t="shared" si="11"/>
        <v>其他应付款</v>
      </c>
      <c r="K36" s="47" t="str">
        <f t="shared" si="12"/>
        <v>单位</v>
      </c>
      <c r="L36" s="46" t="str">
        <f t="shared" si="13"/>
        <v>昌邑市惠合智能产业园投资有限公司</v>
      </c>
      <c r="M36" s="46" t="str">
        <f>IFERROR(IF(H36="1002",1002,VLOOKUP(I36,亿企科目!A:H,6,0)),VLOOKUP(H36,亿企科目!A:G,6,0))</f>
        <v>224102</v>
      </c>
      <c r="N36" s="48" t="str">
        <f>IFERROR(IF(H36="1002","银行账户",IF(H36="1123","供应商",VLOOKUP(I36,亿企科目!A:H,8,0))),"")</f>
        <v>供应商</v>
      </c>
      <c r="O36" s="49" t="str">
        <f t="shared" si="19"/>
        <v>昌邑市惠合智能产业园投资有限公司</v>
      </c>
      <c r="P36" s="29" t="str">
        <f>VLOOKUP(A36,账簿!B:C,2,0)</f>
        <v>003012</v>
      </c>
      <c r="Q36" s="29" t="str">
        <f>VLOOKUP(P36,账簿!A:B,2,0)</f>
        <v>昌邑市昌荣城乡建设有限公司</v>
      </c>
      <c r="W36" s="29" t="str">
        <f t="shared" si="14"/>
        <v>0030122026-04-307</v>
      </c>
      <c r="X36" s="29" t="str">
        <f t="shared" si="15"/>
        <v>003012</v>
      </c>
      <c r="Y36" s="29" t="str">
        <f t="shared" si="0"/>
        <v>003012</v>
      </c>
      <c r="Z36" s="29" t="str">
        <f t="shared" si="1"/>
        <v>昌邑市昌荣城乡建设有限公司</v>
      </c>
      <c r="AA36" s="29" t="str">
        <f t="shared" si="16"/>
        <v>2026-04</v>
      </c>
      <c r="AB36" s="29" t="str">
        <f t="shared" si="2"/>
        <v>2026-04-30</v>
      </c>
      <c r="AC36" s="29" t="s">
        <v>108</v>
      </c>
      <c r="AD36" s="29">
        <f t="shared" si="17"/>
        <v>7</v>
      </c>
      <c r="AE36" s="29" t="str">
        <f t="shared" si="3"/>
        <v>调整四方协议</v>
      </c>
      <c r="AF36" s="29" t="s">
        <v>109</v>
      </c>
      <c r="AG36" s="29" t="s">
        <v>109</v>
      </c>
      <c r="AN36" s="29" t="str">
        <f t="shared" si="18"/>
        <v>224102</v>
      </c>
      <c r="AP36" s="29" t="str">
        <f t="shared" si="4"/>
        <v>调整四方协议</v>
      </c>
      <c r="AQ36" t="s">
        <v>110</v>
      </c>
      <c r="AR36" s="29" t="str">
        <f t="shared" si="5"/>
        <v/>
      </c>
      <c r="AS36" s="29">
        <f t="shared" si="6"/>
        <v>19000000</v>
      </c>
      <c r="AT36" t="s">
        <v>111</v>
      </c>
      <c r="AU36" t="s">
        <v>112</v>
      </c>
      <c r="AV36" t="s">
        <v>113</v>
      </c>
      <c r="AW36" s="29" t="str">
        <f t="shared" si="7"/>
        <v/>
      </c>
      <c r="AX36" s="29">
        <f t="shared" si="8"/>
        <v>19000000</v>
      </c>
      <c r="BQ36" s="32" t="str">
        <f>IF(N36="项目",VLOOKUP(O36,项目!B:C,2,0),IF(K36="空项目",VLOOKUP(K36,项目!B:C,2,0),""))</f>
        <v/>
      </c>
      <c r="BR36" s="32" t="str">
        <f>IFERROR(VLOOKUP(BQ36,项目!A:B,2,0),"")</f>
        <v/>
      </c>
      <c r="BU36" s="32" t="str">
        <f>IF(N36="供应商",VLOOKUP(O36,供应商!B:C,2,0),"")</f>
        <v>001001004</v>
      </c>
      <c r="BV36" s="32" t="str">
        <f>IFERROR(VLOOKUP(BU36,供应商!A:B,2,0),"")</f>
        <v>昌邑市惠合智能产业园投资有限公司</v>
      </c>
      <c r="BW36" s="32" t="str">
        <f>IF(N36="客户",VLOOKUP(O36,客户!B:C,2,0),"")</f>
        <v/>
      </c>
      <c r="BX36" s="32" t="str">
        <f>IFERROR(VLOOKUP(BW36,客户!A:B,2,0),"")</f>
        <v/>
      </c>
      <c r="CU36" s="32" t="str">
        <f>IF(N36="费用项目",VLOOKUP(O36,费用项目!B:C,2,0),"")</f>
        <v/>
      </c>
      <c r="CV36" s="32" t="str">
        <f>IFERROR(VLOOKUP(CU36,费用项目!A:B,2,0),"")</f>
        <v/>
      </c>
      <c r="CW36" s="29" t="str">
        <f>IF(N36="银行账户",VLOOKUP(O36,银行变二级!B:C,2,0),"")</f>
        <v/>
      </c>
      <c r="CX36" s="29" t="str">
        <f>IFERROR(VLOOKUP(O36,银行变二级!A:B,2,0),"")</f>
        <v/>
      </c>
    </row>
    <row r="37" s="29" customFormat="1" ht="25.5" spans="1:102">
      <c r="A37" s="35" t="s">
        <v>138</v>
      </c>
      <c r="B37" s="36" t="s">
        <v>131</v>
      </c>
      <c r="C37" s="36" t="s">
        <v>135</v>
      </c>
      <c r="D37" s="37" t="s">
        <v>148</v>
      </c>
      <c r="E37" s="37" t="s">
        <v>151</v>
      </c>
      <c r="F37" s="38">
        <v>9500000</v>
      </c>
      <c r="G37" s="39" t="s">
        <v>107</v>
      </c>
      <c r="H37" s="40" t="str">
        <f t="shared" si="9"/>
        <v>1221</v>
      </c>
      <c r="I37" s="40" t="str">
        <f t="shared" si="10"/>
        <v>122108</v>
      </c>
      <c r="J37" s="46" t="str">
        <f t="shared" si="11"/>
        <v>其他应收款</v>
      </c>
      <c r="K37" s="47" t="str">
        <f t="shared" si="12"/>
        <v>单位</v>
      </c>
      <c r="L37" s="46" t="str">
        <f t="shared" si="13"/>
        <v>昌邑市昌盛管网建设投资有限公司</v>
      </c>
      <c r="M37" s="46" t="str">
        <f>IFERROR(IF(H37="1002",1002,VLOOKUP(I37,亿企科目!A:H,6,0)),VLOOKUP(H37,亿企科目!A:G,6,0))</f>
        <v>122102</v>
      </c>
      <c r="N37" s="48" t="str">
        <f>IFERROR(IF(H37="1002","银行账户",IF(H37="1123","供应商",VLOOKUP(I37,亿企科目!A:H,8,0))),"")</f>
        <v>客户</v>
      </c>
      <c r="O37" s="49" t="str">
        <f t="shared" si="19"/>
        <v>昌邑市昌盛管网建设投资有限公司</v>
      </c>
      <c r="P37" s="29" t="str">
        <f>VLOOKUP(A37,账簿!B:C,2,0)</f>
        <v>003012</v>
      </c>
      <c r="Q37" s="29" t="str">
        <f>VLOOKUP(P37,账簿!A:B,2,0)</f>
        <v>昌邑市昌荣城乡建设有限公司</v>
      </c>
      <c r="W37" s="29" t="str">
        <f t="shared" si="14"/>
        <v>0030122026-04-308</v>
      </c>
      <c r="X37" s="29" t="str">
        <f t="shared" si="15"/>
        <v>003012</v>
      </c>
      <c r="Y37" s="29" t="str">
        <f t="shared" si="0"/>
        <v>003012</v>
      </c>
      <c r="Z37" s="29" t="str">
        <f t="shared" si="1"/>
        <v>昌邑市昌荣城乡建设有限公司</v>
      </c>
      <c r="AA37" s="29" t="str">
        <f t="shared" si="16"/>
        <v>2026-04</v>
      </c>
      <c r="AB37" s="29" t="str">
        <f t="shared" si="2"/>
        <v>2026-04-30</v>
      </c>
      <c r="AC37" s="29" t="s">
        <v>108</v>
      </c>
      <c r="AD37" s="29">
        <f t="shared" si="17"/>
        <v>8</v>
      </c>
      <c r="AE37" s="29" t="str">
        <f t="shared" si="3"/>
        <v>调整四方协议</v>
      </c>
      <c r="AF37" s="29" t="s">
        <v>109</v>
      </c>
      <c r="AG37" s="29" t="s">
        <v>109</v>
      </c>
      <c r="AN37" s="29" t="str">
        <f t="shared" si="18"/>
        <v>122102</v>
      </c>
      <c r="AP37" s="29" t="str">
        <f t="shared" si="4"/>
        <v>调整四方协议</v>
      </c>
      <c r="AQ37" t="s">
        <v>110</v>
      </c>
      <c r="AR37" s="29">
        <f t="shared" si="5"/>
        <v>9500000</v>
      </c>
      <c r="AS37" s="29" t="str">
        <f t="shared" si="6"/>
        <v/>
      </c>
      <c r="AT37" t="s">
        <v>111</v>
      </c>
      <c r="AU37" t="s">
        <v>112</v>
      </c>
      <c r="AV37" t="s">
        <v>113</v>
      </c>
      <c r="AW37" s="29">
        <f t="shared" si="7"/>
        <v>9500000</v>
      </c>
      <c r="AX37" s="29" t="str">
        <f t="shared" si="8"/>
        <v/>
      </c>
      <c r="BQ37" s="32" t="str">
        <f>IF(N37="项目",VLOOKUP(O37,项目!B:C,2,0),IF(K37="空项目",VLOOKUP(K37,项目!B:C,2,0),""))</f>
        <v/>
      </c>
      <c r="BR37" s="32" t="str">
        <f>IFERROR(VLOOKUP(BQ37,项目!A:B,2,0),"")</f>
        <v/>
      </c>
      <c r="BU37" s="32" t="str">
        <f>IF(N37="供应商",VLOOKUP(O37,供应商!B:C,2,0),"")</f>
        <v/>
      </c>
      <c r="BV37" s="32" t="str">
        <f>IFERROR(VLOOKUP(BU37,供应商!A:B,2,0),"")</f>
        <v/>
      </c>
      <c r="BW37" s="32" t="str">
        <f>IF(N37="客户",VLOOKUP(O37,客户!B:C,2,0),"")</f>
        <v>001001001</v>
      </c>
      <c r="BX37" s="32" t="str">
        <f>IFERROR(VLOOKUP(BW37,客户!A:B,2,0),"")</f>
        <v>昌邑市昌盛管网建设投资有限公司</v>
      </c>
      <c r="CU37" s="32" t="str">
        <f>IF(N37="费用项目",VLOOKUP(O37,费用项目!B:C,2,0),"")</f>
        <v/>
      </c>
      <c r="CV37" s="32" t="str">
        <f>IFERROR(VLOOKUP(CU37,费用项目!A:B,2,0),"")</f>
        <v/>
      </c>
      <c r="CW37" s="29" t="str">
        <f>IF(N37="银行账户",VLOOKUP(O37,银行变二级!B:C,2,0),"")</f>
        <v/>
      </c>
      <c r="CX37" s="29" t="str">
        <f>IFERROR(VLOOKUP(O37,银行变二级!A:B,2,0),"")</f>
        <v/>
      </c>
    </row>
    <row r="38" s="29" customFormat="1" ht="25.5" spans="1:102">
      <c r="A38" s="35" t="s">
        <v>138</v>
      </c>
      <c r="B38" s="36" t="s">
        <v>131</v>
      </c>
      <c r="C38" s="36" t="s">
        <v>135</v>
      </c>
      <c r="D38" s="37" t="s">
        <v>148</v>
      </c>
      <c r="E38" s="37" t="s">
        <v>152</v>
      </c>
      <c r="F38" s="39" t="s">
        <v>107</v>
      </c>
      <c r="G38" s="38">
        <v>9500000</v>
      </c>
      <c r="H38" s="40" t="str">
        <f t="shared" si="9"/>
        <v>1221</v>
      </c>
      <c r="I38" s="40" t="str">
        <f t="shared" si="10"/>
        <v>122108</v>
      </c>
      <c r="J38" s="46" t="str">
        <f t="shared" si="11"/>
        <v>其他应收款</v>
      </c>
      <c r="K38" s="47" t="str">
        <f t="shared" si="12"/>
        <v>单位</v>
      </c>
      <c r="L38" s="46" t="str">
        <f t="shared" si="13"/>
        <v>山东盛汇经贸有限公司</v>
      </c>
      <c r="M38" s="46" t="str">
        <f>IFERROR(IF(H38="1002",1002,VLOOKUP(I38,亿企科目!A:H,6,0)),VLOOKUP(H38,亿企科目!A:G,6,0))</f>
        <v>122102</v>
      </c>
      <c r="N38" s="48" t="str">
        <f>IFERROR(IF(H38="1002","银行账户",IF(H38="1123","供应商",VLOOKUP(I38,亿企科目!A:H,8,0))),"")</f>
        <v>客户</v>
      </c>
      <c r="O38" s="49" t="str">
        <f t="shared" si="19"/>
        <v>山东盛汇经贸有限公司</v>
      </c>
      <c r="P38" s="29" t="str">
        <f>VLOOKUP(A38,账簿!B:C,2,0)</f>
        <v>003012</v>
      </c>
      <c r="Q38" s="29" t="str">
        <f>VLOOKUP(P38,账簿!A:B,2,0)</f>
        <v>昌邑市昌荣城乡建设有限公司</v>
      </c>
      <c r="W38" s="29" t="str">
        <f t="shared" si="14"/>
        <v>0030122026-04-308</v>
      </c>
      <c r="X38" s="29" t="str">
        <f t="shared" si="15"/>
        <v>003012</v>
      </c>
      <c r="Y38" s="29" t="str">
        <f t="shared" si="0"/>
        <v>003012</v>
      </c>
      <c r="Z38" s="29" t="str">
        <f t="shared" si="1"/>
        <v>昌邑市昌荣城乡建设有限公司</v>
      </c>
      <c r="AA38" s="29" t="str">
        <f t="shared" si="16"/>
        <v>2026-04</v>
      </c>
      <c r="AB38" s="29" t="str">
        <f t="shared" si="2"/>
        <v>2026-04-30</v>
      </c>
      <c r="AC38" s="29" t="s">
        <v>108</v>
      </c>
      <c r="AD38" s="29">
        <f t="shared" si="17"/>
        <v>8</v>
      </c>
      <c r="AE38" s="29" t="str">
        <f t="shared" si="3"/>
        <v>调整四方协议</v>
      </c>
      <c r="AF38" s="29" t="s">
        <v>109</v>
      </c>
      <c r="AG38" s="29" t="s">
        <v>109</v>
      </c>
      <c r="AN38" s="29" t="str">
        <f t="shared" si="18"/>
        <v>122102</v>
      </c>
      <c r="AP38" s="29" t="str">
        <f t="shared" si="4"/>
        <v>调整四方协议</v>
      </c>
      <c r="AQ38" t="s">
        <v>110</v>
      </c>
      <c r="AR38" s="29" t="str">
        <f t="shared" si="5"/>
        <v/>
      </c>
      <c r="AS38" s="29">
        <f t="shared" si="6"/>
        <v>9500000</v>
      </c>
      <c r="AT38" t="s">
        <v>111</v>
      </c>
      <c r="AU38" t="s">
        <v>112</v>
      </c>
      <c r="AV38" t="s">
        <v>113</v>
      </c>
      <c r="AW38" s="29" t="str">
        <f t="shared" si="7"/>
        <v/>
      </c>
      <c r="AX38" s="29">
        <f t="shared" si="8"/>
        <v>9500000</v>
      </c>
      <c r="BQ38" s="32" t="str">
        <f>IF(N38="项目",VLOOKUP(O38,项目!B:C,2,0),IF(K38="空项目",VLOOKUP(K38,项目!B:C,2,0),""))</f>
        <v/>
      </c>
      <c r="BR38" s="32" t="str">
        <f>IFERROR(VLOOKUP(BQ38,项目!A:B,2,0),"")</f>
        <v/>
      </c>
      <c r="BU38" s="32" t="str">
        <f>IF(N38="供应商",VLOOKUP(O38,供应商!B:C,2,0),"")</f>
        <v/>
      </c>
      <c r="BV38" s="32" t="str">
        <f>IFERROR(VLOOKUP(BU38,供应商!A:B,2,0),"")</f>
        <v/>
      </c>
      <c r="BW38" s="32" t="str">
        <f>IF(N38="客户",VLOOKUP(O38,客户!B:C,2,0),"")</f>
        <v>001001007</v>
      </c>
      <c r="BX38" s="32" t="str">
        <f>IFERROR(VLOOKUP(BW38,客户!A:B,2,0),"")</f>
        <v>山东盛汇经贸有限公司</v>
      </c>
      <c r="CU38" s="32" t="str">
        <f>IF(N38="费用项目",VLOOKUP(O38,费用项目!B:C,2,0),"")</f>
        <v/>
      </c>
      <c r="CV38" s="32" t="str">
        <f>IFERROR(VLOOKUP(CU38,费用项目!A:B,2,0),"")</f>
        <v/>
      </c>
      <c r="CW38" s="29" t="str">
        <f>IF(N38="银行账户",VLOOKUP(O38,银行变二级!B:C,2,0),"")</f>
        <v/>
      </c>
      <c r="CX38" s="29" t="str">
        <f>IFERROR(VLOOKUP(O38,银行变二级!A:B,2,0),"")</f>
        <v/>
      </c>
    </row>
    <row r="39" s="29" customFormat="1" ht="25.5" spans="1:102">
      <c r="A39" s="35" t="s">
        <v>138</v>
      </c>
      <c r="B39" s="36" t="s">
        <v>131</v>
      </c>
      <c r="C39" s="36" t="s">
        <v>153</v>
      </c>
      <c r="D39" s="37" t="s">
        <v>148</v>
      </c>
      <c r="E39" s="37" t="s">
        <v>154</v>
      </c>
      <c r="F39" s="38">
        <v>50000000</v>
      </c>
      <c r="G39" s="39" t="s">
        <v>107</v>
      </c>
      <c r="H39" s="40" t="str">
        <f t="shared" si="9"/>
        <v>2241</v>
      </c>
      <c r="I39" s="40" t="str">
        <f t="shared" si="10"/>
        <v>224102</v>
      </c>
      <c r="J39" s="46" t="str">
        <f t="shared" si="11"/>
        <v>其他应付款</v>
      </c>
      <c r="K39" s="47" t="str">
        <f t="shared" si="12"/>
        <v>单位</v>
      </c>
      <c r="L39" s="46" t="str">
        <f t="shared" si="13"/>
        <v>山东昌盛供应链有限公司</v>
      </c>
      <c r="M39" s="46" t="str">
        <f>IFERROR(IF(H39="1002",1002,VLOOKUP(I39,亿企科目!A:H,6,0)),VLOOKUP(H39,亿企科目!A:G,6,0))</f>
        <v>224102</v>
      </c>
      <c r="N39" s="48" t="str">
        <f>IFERROR(IF(H39="1002","银行账户",IF(H39="1123","供应商",VLOOKUP(I39,亿企科目!A:H,8,0))),"")</f>
        <v>供应商</v>
      </c>
      <c r="O39" s="49" t="str">
        <f t="shared" si="19"/>
        <v>山东昌盛供应链有限公司</v>
      </c>
      <c r="P39" s="29" t="str">
        <f>VLOOKUP(A39,账簿!B:C,2,0)</f>
        <v>003012</v>
      </c>
      <c r="Q39" s="29" t="str">
        <f>VLOOKUP(P39,账簿!A:B,2,0)</f>
        <v>昌邑市昌荣城乡建设有限公司</v>
      </c>
      <c r="W39" s="29" t="str">
        <f t="shared" si="14"/>
        <v>0030122026-04-309</v>
      </c>
      <c r="X39" s="29" t="str">
        <f t="shared" si="15"/>
        <v>003012</v>
      </c>
      <c r="Y39" s="29" t="str">
        <f t="shared" si="0"/>
        <v>003012</v>
      </c>
      <c r="Z39" s="29" t="str">
        <f t="shared" si="1"/>
        <v>昌邑市昌荣城乡建设有限公司</v>
      </c>
      <c r="AA39" s="29" t="str">
        <f t="shared" si="16"/>
        <v>2026-04</v>
      </c>
      <c r="AB39" s="29" t="str">
        <f t="shared" si="2"/>
        <v>2026-04-30</v>
      </c>
      <c r="AC39" s="29" t="s">
        <v>108</v>
      </c>
      <c r="AD39" s="29">
        <f t="shared" si="17"/>
        <v>9</v>
      </c>
      <c r="AE39" s="29" t="str">
        <f t="shared" si="3"/>
        <v>调整四方协议</v>
      </c>
      <c r="AF39" s="29" t="s">
        <v>109</v>
      </c>
      <c r="AG39" s="29" t="s">
        <v>109</v>
      </c>
      <c r="AN39" s="29" t="str">
        <f t="shared" si="18"/>
        <v>224102</v>
      </c>
      <c r="AP39" s="29" t="str">
        <f t="shared" si="4"/>
        <v>调整四方协议</v>
      </c>
      <c r="AQ39" t="s">
        <v>110</v>
      </c>
      <c r="AR39" s="29">
        <f t="shared" si="5"/>
        <v>50000000</v>
      </c>
      <c r="AS39" s="29" t="str">
        <f t="shared" si="6"/>
        <v/>
      </c>
      <c r="AT39" t="s">
        <v>111</v>
      </c>
      <c r="AU39" t="s">
        <v>112</v>
      </c>
      <c r="AV39" t="s">
        <v>113</v>
      </c>
      <c r="AW39" s="29">
        <f t="shared" si="7"/>
        <v>50000000</v>
      </c>
      <c r="AX39" s="29" t="str">
        <f t="shared" si="8"/>
        <v/>
      </c>
      <c r="BQ39" s="32" t="str">
        <f>IF(N39="项目",VLOOKUP(O39,项目!B:C,2,0),IF(K39="空项目",VLOOKUP(K39,项目!B:C,2,0),""))</f>
        <v/>
      </c>
      <c r="BR39" s="32" t="str">
        <f>IFERROR(VLOOKUP(BQ39,项目!A:B,2,0),"")</f>
        <v/>
      </c>
      <c r="BU39" s="32" t="str">
        <f>IF(N39="供应商",VLOOKUP(O39,供应商!B:C,2,0),"")</f>
        <v>002015</v>
      </c>
      <c r="BV39" s="32" t="str">
        <f>IFERROR(VLOOKUP(BU39,供应商!A:B,2,0),"")</f>
        <v>山东昌盛供应链有限公司</v>
      </c>
      <c r="BW39" s="32" t="str">
        <f>IF(N39="客户",VLOOKUP(O39,客户!B:C,2,0),"")</f>
        <v/>
      </c>
      <c r="BX39" s="32" t="str">
        <f>IFERROR(VLOOKUP(BW39,客户!A:B,2,0),"")</f>
        <v/>
      </c>
      <c r="CU39" s="32" t="str">
        <f>IF(N39="费用项目",VLOOKUP(O39,费用项目!B:C,2,0),"")</f>
        <v/>
      </c>
      <c r="CV39" s="32" t="str">
        <f>IFERROR(VLOOKUP(CU39,费用项目!A:B,2,0),"")</f>
        <v/>
      </c>
      <c r="CW39" s="29" t="str">
        <f>IF(N39="银行账户",VLOOKUP(O39,银行变二级!B:C,2,0),"")</f>
        <v/>
      </c>
      <c r="CX39" s="29" t="str">
        <f>IFERROR(VLOOKUP(O39,银行变二级!A:B,2,0),"")</f>
        <v/>
      </c>
    </row>
    <row r="40" s="29" customFormat="1" ht="25.5" spans="1:102">
      <c r="A40" s="35" t="s">
        <v>138</v>
      </c>
      <c r="B40" s="36" t="s">
        <v>131</v>
      </c>
      <c r="C40" s="36" t="s">
        <v>153</v>
      </c>
      <c r="D40" s="37" t="s">
        <v>155</v>
      </c>
      <c r="E40" s="37" t="s">
        <v>156</v>
      </c>
      <c r="F40" s="39" t="s">
        <v>107</v>
      </c>
      <c r="G40" s="38">
        <v>50000000</v>
      </c>
      <c r="H40" s="40" t="str">
        <f t="shared" si="9"/>
        <v>2241</v>
      </c>
      <c r="I40" s="40" t="str">
        <f t="shared" si="10"/>
        <v>224102</v>
      </c>
      <c r="J40" s="46" t="str">
        <f t="shared" si="11"/>
        <v>其他应付款</v>
      </c>
      <c r="K40" s="47" t="str">
        <f t="shared" si="12"/>
        <v>单位</v>
      </c>
      <c r="L40" s="46" t="str">
        <f t="shared" si="13"/>
        <v>昌邑市城投股权投资管理有限公司</v>
      </c>
      <c r="M40" s="46" t="str">
        <f>IFERROR(IF(H40="1002",1002,VLOOKUP(I40,亿企科目!A:H,6,0)),VLOOKUP(H40,亿企科目!A:G,6,0))</f>
        <v>224102</v>
      </c>
      <c r="N40" s="48" t="str">
        <f>IFERROR(IF(H40="1002","银行账户",IF(H40="1123","供应商",VLOOKUP(I40,亿企科目!A:H,8,0))),"")</f>
        <v>供应商</v>
      </c>
      <c r="O40" s="49" t="str">
        <f t="shared" si="19"/>
        <v>昌邑市城投股权投资管理有限公司</v>
      </c>
      <c r="P40" s="29" t="str">
        <f>VLOOKUP(A40,账簿!B:C,2,0)</f>
        <v>003012</v>
      </c>
      <c r="Q40" s="29" t="str">
        <f>VLOOKUP(P40,账簿!A:B,2,0)</f>
        <v>昌邑市昌荣城乡建设有限公司</v>
      </c>
      <c r="W40" s="29" t="str">
        <f t="shared" si="14"/>
        <v>0030122026-04-309</v>
      </c>
      <c r="X40" s="29" t="str">
        <f t="shared" si="15"/>
        <v>003012</v>
      </c>
      <c r="Y40" s="29" t="str">
        <f t="shared" si="0"/>
        <v>003012</v>
      </c>
      <c r="Z40" s="29" t="str">
        <f t="shared" si="1"/>
        <v>昌邑市昌荣城乡建设有限公司</v>
      </c>
      <c r="AA40" s="29" t="str">
        <f t="shared" si="16"/>
        <v>2026-04</v>
      </c>
      <c r="AB40" s="29" t="str">
        <f t="shared" si="2"/>
        <v>2026-04-30</v>
      </c>
      <c r="AC40" s="29" t="s">
        <v>108</v>
      </c>
      <c r="AD40" s="29">
        <f t="shared" si="17"/>
        <v>9</v>
      </c>
      <c r="AE40" s="29" t="str">
        <f t="shared" si="3"/>
        <v>调整四方协议，应该是其他应收款，3月10#科目选成了其他应付</v>
      </c>
      <c r="AF40" s="29" t="s">
        <v>109</v>
      </c>
      <c r="AG40" s="29" t="s">
        <v>109</v>
      </c>
      <c r="AN40" s="29" t="str">
        <f t="shared" si="18"/>
        <v>224102</v>
      </c>
      <c r="AP40" s="29" t="str">
        <f t="shared" si="4"/>
        <v>调整四方协议，应该是其他应收款，3月10#科目选成了其他应付</v>
      </c>
      <c r="AQ40" t="s">
        <v>110</v>
      </c>
      <c r="AR40" s="29" t="str">
        <f t="shared" si="5"/>
        <v/>
      </c>
      <c r="AS40" s="29">
        <f t="shared" si="6"/>
        <v>50000000</v>
      </c>
      <c r="AT40" t="s">
        <v>111</v>
      </c>
      <c r="AU40" t="s">
        <v>112</v>
      </c>
      <c r="AV40" t="s">
        <v>113</v>
      </c>
      <c r="AW40" s="29" t="str">
        <f t="shared" si="7"/>
        <v/>
      </c>
      <c r="AX40" s="29">
        <f t="shared" si="8"/>
        <v>50000000</v>
      </c>
      <c r="BQ40" s="32" t="str">
        <f>IF(N40="项目",VLOOKUP(O40,项目!B:C,2,0),IF(K40="空项目",VLOOKUP(K40,项目!B:C,2,0),""))</f>
        <v/>
      </c>
      <c r="BR40" s="32" t="str">
        <f>IFERROR(VLOOKUP(BQ40,项目!A:B,2,0),"")</f>
        <v/>
      </c>
      <c r="BU40" s="32" t="str">
        <f>IF(N40="供应商",VLOOKUP(O40,供应商!B:C,2,0),"")</f>
        <v>002008</v>
      </c>
      <c r="BV40" s="32" t="str">
        <f>IFERROR(VLOOKUP(BU40,供应商!A:B,2,0),"")</f>
        <v>昌邑市城投股权投资管理有限公司</v>
      </c>
      <c r="BW40" s="32" t="str">
        <f>IF(N40="客户",VLOOKUP(O40,客户!B:C,2,0),"")</f>
        <v/>
      </c>
      <c r="BX40" s="32" t="str">
        <f>IFERROR(VLOOKUP(BW40,客户!A:B,2,0),"")</f>
        <v/>
      </c>
      <c r="CU40" s="32" t="str">
        <f>IF(N40="费用项目",VLOOKUP(O40,费用项目!B:C,2,0),"")</f>
        <v/>
      </c>
      <c r="CV40" s="32" t="str">
        <f>IFERROR(VLOOKUP(CU40,费用项目!A:B,2,0),"")</f>
        <v/>
      </c>
      <c r="CW40" s="29" t="str">
        <f>IF(N40="银行账户",VLOOKUP(O40,银行变二级!B:C,2,0),"")</f>
        <v/>
      </c>
      <c r="CX40" s="29" t="str">
        <f>IFERROR(VLOOKUP(O40,银行变二级!A:B,2,0),"")</f>
        <v/>
      </c>
    </row>
    <row r="41" s="29" customFormat="1" spans="1:102">
      <c r="A41" s="35" t="s">
        <v>138</v>
      </c>
      <c r="B41" s="36" t="s">
        <v>131</v>
      </c>
      <c r="C41" s="36" t="s">
        <v>157</v>
      </c>
      <c r="D41" s="37" t="s">
        <v>158</v>
      </c>
      <c r="E41" s="37" t="s">
        <v>159</v>
      </c>
      <c r="F41" s="38">
        <v>175290.4</v>
      </c>
      <c r="G41" s="39" t="s">
        <v>107</v>
      </c>
      <c r="H41" s="40" t="str">
        <f t="shared" si="9"/>
        <v>4104</v>
      </c>
      <c r="I41" s="40" t="str">
        <f t="shared" si="10"/>
        <v>410401</v>
      </c>
      <c r="J41" s="46" t="str">
        <f t="shared" si="11"/>
        <v>利润分配</v>
      </c>
      <c r="K41" s="47" t="str">
        <f t="shared" si="12"/>
        <v>未分配利润</v>
      </c>
      <c r="L41" s="46" t="str">
        <f t="shared" si="13"/>
        <v/>
      </c>
      <c r="M41" s="46" t="str">
        <f>IFERROR(IF(H41="1002",1002,VLOOKUP(I41,亿企科目!A:H,6,0)),VLOOKUP(H41,亿企科目!A:G,6,0))</f>
        <v>410405</v>
      </c>
      <c r="N41" s="48">
        <f>IFERROR(IF(H41="1002","银行账户",IF(H41="1123","供应商",VLOOKUP(I41,亿企科目!A:H,8,0))),"")</f>
        <v>0</v>
      </c>
      <c r="O41" s="49" t="str">
        <f t="shared" si="19"/>
        <v/>
      </c>
      <c r="P41" s="29" t="str">
        <f>VLOOKUP(A41,账簿!B:C,2,0)</f>
        <v>003012</v>
      </c>
      <c r="Q41" s="29" t="str">
        <f>VLOOKUP(P41,账簿!A:B,2,0)</f>
        <v>昌邑市昌荣城乡建设有限公司</v>
      </c>
      <c r="W41" s="29" t="str">
        <f t="shared" si="14"/>
        <v>0030122026-04-3010</v>
      </c>
      <c r="X41" s="29" t="str">
        <f t="shared" si="15"/>
        <v>003012</v>
      </c>
      <c r="Y41" s="29" t="str">
        <f t="shared" si="0"/>
        <v>003012</v>
      </c>
      <c r="Z41" s="29" t="str">
        <f t="shared" si="1"/>
        <v>昌邑市昌荣城乡建设有限公司</v>
      </c>
      <c r="AA41" s="29" t="str">
        <f t="shared" si="16"/>
        <v>2026-04</v>
      </c>
      <c r="AB41" s="29" t="str">
        <f t="shared" si="2"/>
        <v>2026-04-30</v>
      </c>
      <c r="AC41" s="29" t="s">
        <v>108</v>
      </c>
      <c r="AD41" s="29">
        <f t="shared" si="17"/>
        <v>10</v>
      </c>
      <c r="AE41" s="29" t="str">
        <f t="shared" si="3"/>
        <v>补提2025年第四季度土地使用税</v>
      </c>
      <c r="AF41" s="29" t="s">
        <v>109</v>
      </c>
      <c r="AG41" s="29" t="s">
        <v>109</v>
      </c>
      <c r="AN41" s="29" t="str">
        <f t="shared" si="18"/>
        <v>410405</v>
      </c>
      <c r="AP41" s="29" t="str">
        <f t="shared" si="4"/>
        <v>补提2025年第四季度土地使用税</v>
      </c>
      <c r="AQ41" t="s">
        <v>110</v>
      </c>
      <c r="AR41" s="29">
        <f t="shared" si="5"/>
        <v>175290.4</v>
      </c>
      <c r="AS41" s="29" t="str">
        <f t="shared" si="6"/>
        <v/>
      </c>
      <c r="AT41" t="s">
        <v>111</v>
      </c>
      <c r="AU41" t="s">
        <v>112</v>
      </c>
      <c r="AV41" t="s">
        <v>113</v>
      </c>
      <c r="AW41" s="29">
        <f t="shared" si="7"/>
        <v>175290.4</v>
      </c>
      <c r="AX41" s="29" t="str">
        <f t="shared" si="8"/>
        <v/>
      </c>
      <c r="BQ41" s="32" t="str">
        <f>IF(N41="项目",VLOOKUP(O41,项目!B:C,2,0),IF(K41="空项目",VLOOKUP(K41,项目!B:C,2,0),""))</f>
        <v/>
      </c>
      <c r="BR41" s="32" t="str">
        <f>IFERROR(VLOOKUP(BQ41,项目!A:B,2,0),"")</f>
        <v/>
      </c>
      <c r="BU41" s="32" t="str">
        <f>IF(N41="供应商",VLOOKUP(O41,供应商!B:C,2,0),"")</f>
        <v/>
      </c>
      <c r="BV41" s="32" t="str">
        <f>IFERROR(VLOOKUP(BU41,供应商!A:B,2,0),"")</f>
        <v/>
      </c>
      <c r="BW41" s="32" t="str">
        <f>IF(N41="客户",VLOOKUP(O41,客户!B:C,2,0),"")</f>
        <v/>
      </c>
      <c r="BX41" s="32" t="str">
        <f>IFERROR(VLOOKUP(BW41,客户!A:B,2,0),"")</f>
        <v/>
      </c>
      <c r="CU41" s="32" t="str">
        <f>IF(N41="费用项目",VLOOKUP(O41,费用项目!B:C,2,0),"")</f>
        <v/>
      </c>
      <c r="CV41" s="32" t="str">
        <f>IFERROR(VLOOKUP(CU41,费用项目!A:B,2,0),"")</f>
        <v/>
      </c>
      <c r="CW41" s="29" t="str">
        <f>IF(N41="银行账户",VLOOKUP(O41,银行变二级!B:C,2,0),"")</f>
        <v/>
      </c>
      <c r="CX41" s="29" t="str">
        <f>IFERROR(VLOOKUP(O41,银行变二级!A:B,2,0),"")</f>
        <v/>
      </c>
    </row>
    <row r="42" s="29" customFormat="1" ht="27" spans="1:102">
      <c r="A42" s="35" t="s">
        <v>138</v>
      </c>
      <c r="B42" s="36" t="s">
        <v>131</v>
      </c>
      <c r="C42" s="36" t="s">
        <v>157</v>
      </c>
      <c r="D42" s="37" t="s">
        <v>158</v>
      </c>
      <c r="E42" s="37" t="s">
        <v>160</v>
      </c>
      <c r="F42" s="39" t="s">
        <v>107</v>
      </c>
      <c r="G42" s="38">
        <v>175290.4</v>
      </c>
      <c r="H42" s="40" t="str">
        <f t="shared" si="9"/>
        <v>2221</v>
      </c>
      <c r="I42" s="40" t="str">
        <f t="shared" si="10"/>
        <v>222119</v>
      </c>
      <c r="J42" s="46" t="str">
        <f t="shared" si="11"/>
        <v>应交税费</v>
      </c>
      <c r="K42" s="47" t="str">
        <f t="shared" si="12"/>
        <v>应交土地使用税</v>
      </c>
      <c r="L42" s="46" t="str">
        <f t="shared" si="13"/>
        <v/>
      </c>
      <c r="M42" s="46" t="str">
        <f>IFERROR(IF(H42="1002",1002,VLOOKUP(I42,亿企科目!A:H,6,0)),VLOOKUP(H42,亿企科目!A:G,6,0))</f>
        <v>222116</v>
      </c>
      <c r="N42" s="48">
        <f>IFERROR(IF(H42="1002","银行账户",IF(H42="1123","供应商",VLOOKUP(I42,亿企科目!A:H,8,0))),"")</f>
        <v>0</v>
      </c>
      <c r="O42" s="49" t="str">
        <f t="shared" si="19"/>
        <v/>
      </c>
      <c r="P42" s="29" t="str">
        <f>VLOOKUP(A42,账簿!B:C,2,0)</f>
        <v>003012</v>
      </c>
      <c r="Q42" s="29" t="str">
        <f>VLOOKUP(P42,账簿!A:B,2,0)</f>
        <v>昌邑市昌荣城乡建设有限公司</v>
      </c>
      <c r="W42" s="29" t="str">
        <f t="shared" si="14"/>
        <v>0030122026-04-3010</v>
      </c>
      <c r="X42" s="29" t="str">
        <f t="shared" si="15"/>
        <v>003012</v>
      </c>
      <c r="Y42" s="29" t="str">
        <f t="shared" si="0"/>
        <v>003012</v>
      </c>
      <c r="Z42" s="29" t="str">
        <f t="shared" si="1"/>
        <v>昌邑市昌荣城乡建设有限公司</v>
      </c>
      <c r="AA42" s="29" t="str">
        <f t="shared" si="16"/>
        <v>2026-04</v>
      </c>
      <c r="AB42" s="29" t="str">
        <f t="shared" si="2"/>
        <v>2026-04-30</v>
      </c>
      <c r="AC42" s="29" t="s">
        <v>108</v>
      </c>
      <c r="AD42" s="29">
        <f t="shared" si="17"/>
        <v>10</v>
      </c>
      <c r="AE42" s="29" t="str">
        <f t="shared" si="3"/>
        <v>补提2025年第四季度土地使用税</v>
      </c>
      <c r="AF42" s="29" t="s">
        <v>109</v>
      </c>
      <c r="AG42" s="29" t="s">
        <v>109</v>
      </c>
      <c r="AN42" s="29" t="str">
        <f t="shared" si="18"/>
        <v>222116</v>
      </c>
      <c r="AP42" s="29" t="str">
        <f t="shared" si="4"/>
        <v>补提2025年第四季度土地使用税</v>
      </c>
      <c r="AQ42" t="s">
        <v>110</v>
      </c>
      <c r="AR42" s="29" t="str">
        <f t="shared" si="5"/>
        <v/>
      </c>
      <c r="AS42" s="29">
        <f t="shared" si="6"/>
        <v>175290.4</v>
      </c>
      <c r="AT42" t="s">
        <v>111</v>
      </c>
      <c r="AU42" t="s">
        <v>112</v>
      </c>
      <c r="AV42" t="s">
        <v>113</v>
      </c>
      <c r="AW42" s="29" t="str">
        <f t="shared" si="7"/>
        <v/>
      </c>
      <c r="AX42" s="29">
        <f t="shared" si="8"/>
        <v>175290.4</v>
      </c>
      <c r="BQ42" s="32" t="str">
        <f>IF(N42="项目",VLOOKUP(O42,项目!B:C,2,0),IF(K42="空项目",VLOOKUP(K42,项目!B:C,2,0),""))</f>
        <v/>
      </c>
      <c r="BR42" s="32" t="str">
        <f>IFERROR(VLOOKUP(BQ42,项目!A:B,2,0),"")</f>
        <v/>
      </c>
      <c r="BU42" s="32" t="str">
        <f>IF(N42="供应商",VLOOKUP(O42,供应商!B:C,2,0),"")</f>
        <v/>
      </c>
      <c r="BV42" s="32" t="str">
        <f>IFERROR(VLOOKUP(BU42,供应商!A:B,2,0),"")</f>
        <v/>
      </c>
      <c r="BW42" s="32" t="str">
        <f>IF(N42="客户",VLOOKUP(O42,客户!B:C,2,0),"")</f>
        <v/>
      </c>
      <c r="BX42" s="32" t="str">
        <f>IFERROR(VLOOKUP(BW42,客户!A:B,2,0),"")</f>
        <v/>
      </c>
      <c r="CU42" s="32" t="str">
        <f>IF(N42="费用项目",VLOOKUP(O42,费用项目!B:C,2,0),"")</f>
        <v/>
      </c>
      <c r="CV42" s="32" t="str">
        <f>IFERROR(VLOOKUP(CU42,费用项目!A:B,2,0),"")</f>
        <v/>
      </c>
      <c r="CW42" s="29" t="str">
        <f>IF(N42="银行账户",VLOOKUP(O42,银行变二级!B:C,2,0),"")</f>
        <v/>
      </c>
      <c r="CX42" s="29" t="str">
        <f>IFERROR(VLOOKUP(O42,银行变二级!A:B,2,0),"")</f>
        <v/>
      </c>
    </row>
    <row r="43" s="29" customFormat="1" spans="1:102">
      <c r="A43" s="35" t="s">
        <v>138</v>
      </c>
      <c r="B43" s="36" t="s">
        <v>131</v>
      </c>
      <c r="C43" s="36" t="s">
        <v>161</v>
      </c>
      <c r="D43" s="37" t="s">
        <v>136</v>
      </c>
      <c r="E43" s="37" t="s">
        <v>137</v>
      </c>
      <c r="F43" s="38">
        <v>176958.33</v>
      </c>
      <c r="G43" s="39" t="s">
        <v>107</v>
      </c>
      <c r="H43" s="40" t="str">
        <f t="shared" si="9"/>
        <v>4103</v>
      </c>
      <c r="I43" s="40" t="str">
        <f t="shared" si="10"/>
        <v>4103</v>
      </c>
      <c r="J43" s="46" t="str">
        <f t="shared" si="11"/>
        <v>本年利润</v>
      </c>
      <c r="K43" s="47" t="str">
        <f t="shared" si="12"/>
        <v/>
      </c>
      <c r="L43" s="46" t="str">
        <f t="shared" si="13"/>
        <v/>
      </c>
      <c r="M43" s="46" t="str">
        <f>IFERROR(IF(H43="1002",1002,VLOOKUP(I43,亿企科目!A:H,6,0)),VLOOKUP(H43,亿企科目!A:G,6,0))</f>
        <v>4103</v>
      </c>
      <c r="N43" s="48">
        <f>IFERROR(IF(H43="1002","银行账户",IF(H43="1123","供应商",VLOOKUP(I43,亿企科目!A:H,8,0))),"")</f>
        <v>0</v>
      </c>
      <c r="O43" s="49" t="str">
        <f t="shared" si="19"/>
        <v/>
      </c>
      <c r="P43" s="29" t="str">
        <f>VLOOKUP(A43,账簿!B:C,2,0)</f>
        <v>003012</v>
      </c>
      <c r="Q43" s="29" t="str">
        <f>VLOOKUP(P43,账簿!A:B,2,0)</f>
        <v>昌邑市昌荣城乡建设有限公司</v>
      </c>
      <c r="W43" s="29" t="str">
        <f t="shared" si="14"/>
        <v>0030122026-04-3011</v>
      </c>
      <c r="X43" s="29" t="str">
        <f t="shared" si="15"/>
        <v>003012</v>
      </c>
      <c r="Y43" s="29" t="str">
        <f t="shared" si="0"/>
        <v>003012</v>
      </c>
      <c r="Z43" s="29" t="str">
        <f t="shared" si="1"/>
        <v>昌邑市昌荣城乡建设有限公司</v>
      </c>
      <c r="AA43" s="29" t="str">
        <f t="shared" si="16"/>
        <v>2026-04</v>
      </c>
      <c r="AB43" s="29" t="str">
        <f t="shared" si="2"/>
        <v>2026-04-30</v>
      </c>
      <c r="AC43" s="29" t="s">
        <v>108</v>
      </c>
      <c r="AD43" s="29">
        <f t="shared" si="17"/>
        <v>11</v>
      </c>
      <c r="AE43" s="29" t="str">
        <f t="shared" si="3"/>
        <v>结转本月损益</v>
      </c>
      <c r="AF43" s="29" t="s">
        <v>109</v>
      </c>
      <c r="AG43" s="29" t="s">
        <v>109</v>
      </c>
      <c r="AN43" s="29" t="str">
        <f t="shared" si="18"/>
        <v>4103</v>
      </c>
      <c r="AP43" s="29" t="str">
        <f t="shared" si="4"/>
        <v>结转本月损益</v>
      </c>
      <c r="AQ43" t="s">
        <v>110</v>
      </c>
      <c r="AR43" s="29">
        <f t="shared" si="5"/>
        <v>176958.33</v>
      </c>
      <c r="AS43" s="29" t="str">
        <f t="shared" si="6"/>
        <v/>
      </c>
      <c r="AT43" t="s">
        <v>111</v>
      </c>
      <c r="AU43" t="s">
        <v>112</v>
      </c>
      <c r="AV43" t="s">
        <v>113</v>
      </c>
      <c r="AW43" s="29">
        <f t="shared" si="7"/>
        <v>176958.33</v>
      </c>
      <c r="AX43" s="29" t="str">
        <f t="shared" si="8"/>
        <v/>
      </c>
      <c r="BQ43" s="32" t="str">
        <f>IF(N43="项目",VLOOKUP(O43,项目!B:C,2,0),IF(K43="空项目",VLOOKUP(K43,项目!B:C,2,0),""))</f>
        <v/>
      </c>
      <c r="BR43" s="32" t="str">
        <f>IFERROR(VLOOKUP(BQ43,项目!A:B,2,0),"")</f>
        <v/>
      </c>
      <c r="BU43" s="32" t="str">
        <f>IF(N43="供应商",VLOOKUP(O43,供应商!B:C,2,0),"")</f>
        <v/>
      </c>
      <c r="BV43" s="32" t="str">
        <f>IFERROR(VLOOKUP(BU43,供应商!A:B,2,0),"")</f>
        <v/>
      </c>
      <c r="BW43" s="32" t="str">
        <f>IF(N43="客户",VLOOKUP(O43,客户!B:C,2,0),"")</f>
        <v/>
      </c>
      <c r="BX43" s="32" t="str">
        <f>IFERROR(VLOOKUP(BW43,客户!A:B,2,0),"")</f>
        <v/>
      </c>
      <c r="CU43" s="32" t="str">
        <f>IF(N43="费用项目",VLOOKUP(O43,费用项目!B:C,2,0),"")</f>
        <v/>
      </c>
      <c r="CV43" s="32" t="str">
        <f>IFERROR(VLOOKUP(CU43,费用项目!A:B,2,0),"")</f>
        <v/>
      </c>
      <c r="CW43" s="29" t="str">
        <f>IF(N43="银行账户",VLOOKUP(O43,银行变二级!B:C,2,0),"")</f>
        <v/>
      </c>
      <c r="CX43" s="29" t="str">
        <f>IFERROR(VLOOKUP(O43,银行变二级!A:B,2,0),"")</f>
        <v/>
      </c>
    </row>
    <row r="44" s="29" customFormat="1" spans="1:102">
      <c r="A44" s="35" t="s">
        <v>138</v>
      </c>
      <c r="B44" s="36" t="s">
        <v>131</v>
      </c>
      <c r="C44" s="36" t="s">
        <v>161</v>
      </c>
      <c r="D44" s="37" t="s">
        <v>136</v>
      </c>
      <c r="E44" s="37" t="s">
        <v>127</v>
      </c>
      <c r="F44" s="39" t="s">
        <v>107</v>
      </c>
      <c r="G44" s="38">
        <v>176958.33</v>
      </c>
      <c r="H44" s="40" t="str">
        <f t="shared" si="9"/>
        <v>6603</v>
      </c>
      <c r="I44" s="40" t="str">
        <f t="shared" si="10"/>
        <v>6603</v>
      </c>
      <c r="J44" s="46" t="str">
        <f t="shared" si="11"/>
        <v>财务费用</v>
      </c>
      <c r="K44" s="47" t="str">
        <f t="shared" si="12"/>
        <v>利息支出</v>
      </c>
      <c r="L44" s="46" t="str">
        <f t="shared" si="13"/>
        <v/>
      </c>
      <c r="M44" s="46" t="str">
        <f>IFERROR(IF(H44="1002",1002,VLOOKUP(I44,亿企科目!A:H,6,0)),VLOOKUP(H44,亿企科目!A:G,6,0))</f>
        <v>6603</v>
      </c>
      <c r="N44" s="48" t="str">
        <f>IFERROR(IF(H44="1002","银行账户",IF(H44="1123","供应商",VLOOKUP(I44,亿企科目!A:H,8,0))),"")</f>
        <v>费用项目</v>
      </c>
      <c r="O44" s="49" t="str">
        <f t="shared" si="19"/>
        <v>利息支出</v>
      </c>
      <c r="P44" s="29" t="str">
        <f>VLOOKUP(A44,账簿!B:C,2,0)</f>
        <v>003012</v>
      </c>
      <c r="Q44" s="29" t="str">
        <f>VLOOKUP(P44,账簿!A:B,2,0)</f>
        <v>昌邑市昌荣城乡建设有限公司</v>
      </c>
      <c r="W44" s="29" t="str">
        <f t="shared" si="14"/>
        <v>0030122026-04-3011</v>
      </c>
      <c r="X44" s="29" t="str">
        <f t="shared" si="15"/>
        <v>003012</v>
      </c>
      <c r="Y44" s="29" t="str">
        <f t="shared" si="0"/>
        <v>003012</v>
      </c>
      <c r="Z44" s="29" t="str">
        <f t="shared" si="1"/>
        <v>昌邑市昌荣城乡建设有限公司</v>
      </c>
      <c r="AA44" s="29" t="str">
        <f t="shared" si="16"/>
        <v>2026-04</v>
      </c>
      <c r="AB44" s="29" t="str">
        <f t="shared" si="2"/>
        <v>2026-04-30</v>
      </c>
      <c r="AC44" s="29" t="s">
        <v>108</v>
      </c>
      <c r="AD44" s="29">
        <f t="shared" si="17"/>
        <v>11</v>
      </c>
      <c r="AE44" s="29" t="str">
        <f t="shared" si="3"/>
        <v>结转本月损益</v>
      </c>
      <c r="AF44" s="29" t="s">
        <v>109</v>
      </c>
      <c r="AG44" s="29" t="s">
        <v>109</v>
      </c>
      <c r="AN44" s="29" t="str">
        <f t="shared" si="18"/>
        <v>6603</v>
      </c>
      <c r="AP44" s="29" t="str">
        <f t="shared" si="4"/>
        <v>结转本月损益</v>
      </c>
      <c r="AQ44" t="s">
        <v>110</v>
      </c>
      <c r="AR44" s="29" t="str">
        <f t="shared" si="5"/>
        <v/>
      </c>
      <c r="AS44" s="29">
        <f t="shared" si="6"/>
        <v>176958.33</v>
      </c>
      <c r="AT44" t="s">
        <v>111</v>
      </c>
      <c r="AU44" t="s">
        <v>112</v>
      </c>
      <c r="AV44" t="s">
        <v>113</v>
      </c>
      <c r="AW44" s="29" t="str">
        <f t="shared" si="7"/>
        <v/>
      </c>
      <c r="AX44" s="29">
        <f t="shared" si="8"/>
        <v>176958.33</v>
      </c>
      <c r="BQ44" s="32" t="str">
        <f>IF(N44="项目",VLOOKUP(O44,项目!B:C,2,0),IF(K44="空项目",VLOOKUP(K44,项目!B:C,2,0),""))</f>
        <v/>
      </c>
      <c r="BR44" s="32" t="str">
        <f>IFERROR(VLOOKUP(BQ44,项目!A:B,2,0),"")</f>
        <v/>
      </c>
      <c r="BU44" s="32" t="str">
        <f>IF(N44="供应商",VLOOKUP(O44,供应商!B:C,2,0),"")</f>
        <v/>
      </c>
      <c r="BV44" s="32" t="str">
        <f>IFERROR(VLOOKUP(BU44,供应商!A:B,2,0),"")</f>
        <v/>
      </c>
      <c r="BW44" s="32" t="str">
        <f>IF(N44="客户",VLOOKUP(O44,客户!B:C,2,0),"")</f>
        <v/>
      </c>
      <c r="BX44" s="32" t="str">
        <f>IFERROR(VLOOKUP(BW44,客户!A:B,2,0),"")</f>
        <v/>
      </c>
      <c r="CU44" s="32" t="str">
        <f>IF(N44="费用项目",VLOOKUP(O44,费用项目!B:C,2,0),"")</f>
        <v>660302</v>
      </c>
      <c r="CV44" s="32" t="str">
        <f>IFERROR(VLOOKUP(CU44,费用项目!A:B,2,0),"")</f>
        <v>利息支出</v>
      </c>
      <c r="CW44" s="29" t="str">
        <f>IF(N44="银行账户",VLOOKUP(O44,银行变二级!B:C,2,0),"")</f>
        <v/>
      </c>
      <c r="CX44" s="29" t="str">
        <f>IFERROR(VLOOKUP(O44,银行变二级!A:B,2,0),"")</f>
        <v/>
      </c>
    </row>
    <row r="45" s="29" customFormat="1" spans="1:102">
      <c r="A45" s="42" t="s">
        <v>162</v>
      </c>
      <c r="B45" s="36" t="s">
        <v>163</v>
      </c>
      <c r="C45" s="36" t="s">
        <v>104</v>
      </c>
      <c r="D45" s="37" t="s">
        <v>164</v>
      </c>
      <c r="E45" s="37" t="s">
        <v>165</v>
      </c>
      <c r="F45" s="41">
        <v>200</v>
      </c>
      <c r="G45" s="39" t="s">
        <v>107</v>
      </c>
      <c r="H45" s="40" t="str">
        <f t="shared" si="9"/>
        <v>1221</v>
      </c>
      <c r="I45" s="40" t="str">
        <f t="shared" si="10"/>
        <v>122111</v>
      </c>
      <c r="J45" s="46" t="str">
        <f t="shared" si="11"/>
        <v>其他应收款</v>
      </c>
      <c r="K45" s="47" t="str">
        <f t="shared" si="12"/>
        <v>内部往来</v>
      </c>
      <c r="L45" s="46" t="str">
        <f t="shared" si="13"/>
        <v>任伟新</v>
      </c>
      <c r="M45" s="46" t="str">
        <f>IFERROR(IF(H45="1002",1002,VLOOKUP(I45,亿企科目!A:H,6,0)),VLOOKUP(H45,亿企科目!A:G,6,0))</f>
        <v>122105</v>
      </c>
      <c r="N45" s="48" t="str">
        <f>IFERROR(IF(H45="1002","银行账户",IF(H45="1123","供应商",VLOOKUP(I45,亿企科目!A:H,8,0))),"")</f>
        <v>供应商</v>
      </c>
      <c r="O45" s="49" t="str">
        <f t="shared" si="19"/>
        <v>任伟新</v>
      </c>
      <c r="P45" s="29" t="str">
        <f>VLOOKUP(A45,账簿!B:C,2,0)</f>
        <v>003010</v>
      </c>
      <c r="Q45" s="29" t="str">
        <f>VLOOKUP(P45,账簿!A:B,2,0)</f>
        <v>昌邑市昌荣环保科技有限公司</v>
      </c>
      <c r="W45" s="29" t="str">
        <f t="shared" si="14"/>
        <v>0030102026-04-291</v>
      </c>
      <c r="X45" s="29" t="str">
        <f t="shared" si="15"/>
        <v>003010</v>
      </c>
      <c r="Y45" s="29" t="str">
        <f t="shared" si="0"/>
        <v>003010</v>
      </c>
      <c r="Z45" s="29" t="str">
        <f t="shared" si="1"/>
        <v>昌邑市昌荣环保科技有限公司</v>
      </c>
      <c r="AA45" s="29" t="str">
        <f t="shared" si="16"/>
        <v>2026-04</v>
      </c>
      <c r="AB45" s="29" t="str">
        <f t="shared" si="2"/>
        <v>2026-04-29</v>
      </c>
      <c r="AC45" s="29" t="s">
        <v>108</v>
      </c>
      <c r="AD45" s="29">
        <f t="shared" si="17"/>
        <v>1</v>
      </c>
      <c r="AE45" s="29" t="str">
        <f t="shared" si="3"/>
        <v>2026-04-29,网银转账,任伟新</v>
      </c>
      <c r="AF45" s="29" t="s">
        <v>109</v>
      </c>
      <c r="AG45" s="29" t="s">
        <v>109</v>
      </c>
      <c r="AN45" s="29" t="str">
        <f t="shared" si="18"/>
        <v>122105</v>
      </c>
      <c r="AP45" s="29" t="str">
        <f t="shared" si="4"/>
        <v>2026-04-29,网银转账,任伟新</v>
      </c>
      <c r="AQ45" t="s">
        <v>110</v>
      </c>
      <c r="AR45" s="29">
        <f t="shared" si="5"/>
        <v>200</v>
      </c>
      <c r="AS45" s="29" t="str">
        <f t="shared" si="6"/>
        <v/>
      </c>
      <c r="AT45" t="s">
        <v>111</v>
      </c>
      <c r="AU45" t="s">
        <v>112</v>
      </c>
      <c r="AV45" t="s">
        <v>113</v>
      </c>
      <c r="AW45" s="29">
        <f t="shared" si="7"/>
        <v>200</v>
      </c>
      <c r="AX45" s="29" t="str">
        <f t="shared" si="8"/>
        <v/>
      </c>
      <c r="BQ45" s="32" t="str">
        <f>IF(N45="项目",VLOOKUP(O45,项目!B:C,2,0),IF(K45="空项目",VLOOKUP(K45,项目!B:C,2,0),""))</f>
        <v/>
      </c>
      <c r="BR45" s="32" t="str">
        <f>IFERROR(VLOOKUP(BQ45,项目!A:B,2,0),"")</f>
        <v/>
      </c>
      <c r="BU45" s="32" t="str">
        <f>IF(N45="供应商",VLOOKUP(O45,供应商!B:C,2,0),"")</f>
        <v>0030002</v>
      </c>
      <c r="BV45" s="32" t="str">
        <f>IFERROR(VLOOKUP(BU45,供应商!A:B,2,0),"")</f>
        <v>任伟新</v>
      </c>
      <c r="BW45" s="32" t="str">
        <f>IF(N45="客户",VLOOKUP(O45,客户!B:C,2,0),"")</f>
        <v/>
      </c>
      <c r="BX45" s="32" t="str">
        <f>IFERROR(VLOOKUP(BW45,客户!A:B,2,0),"")</f>
        <v/>
      </c>
      <c r="CU45" s="32" t="str">
        <f>IF(N45="费用项目",VLOOKUP(O45,费用项目!B:C,2,0),"")</f>
        <v/>
      </c>
      <c r="CV45" s="32" t="str">
        <f>IFERROR(VLOOKUP(CU45,费用项目!A:B,2,0),"")</f>
        <v/>
      </c>
      <c r="CW45" s="29" t="str">
        <f>IF(N45="银行账户",VLOOKUP(O45,银行变二级!B:C,2,0),"")</f>
        <v/>
      </c>
      <c r="CX45" s="29" t="str">
        <f>IFERROR(VLOOKUP(O45,银行变二级!A:B,2,0),"")</f>
        <v/>
      </c>
    </row>
    <row r="46" s="29" customFormat="1" spans="1:102">
      <c r="A46" s="42" t="s">
        <v>162</v>
      </c>
      <c r="B46" s="36" t="s">
        <v>163</v>
      </c>
      <c r="C46" s="36" t="s">
        <v>104</v>
      </c>
      <c r="D46" s="37" t="s">
        <v>164</v>
      </c>
      <c r="E46" s="37" t="s">
        <v>166</v>
      </c>
      <c r="F46" s="39" t="s">
        <v>107</v>
      </c>
      <c r="G46" s="41">
        <v>200</v>
      </c>
      <c r="H46" s="40" t="str">
        <f t="shared" si="9"/>
        <v>1002</v>
      </c>
      <c r="I46" s="40" t="str">
        <f t="shared" si="10"/>
        <v>100203</v>
      </c>
      <c r="J46" s="46" t="str">
        <f t="shared" si="11"/>
        <v>银行存款</v>
      </c>
      <c r="K46" s="47" t="str">
        <f t="shared" si="12"/>
        <v>潍坊银行3535</v>
      </c>
      <c r="L46" s="46" t="str">
        <f t="shared" si="13"/>
        <v/>
      </c>
      <c r="M46" s="46">
        <f>IFERROR(IF(H46="1002",1002,VLOOKUP(I46,亿企科目!A:H,6,0)),VLOOKUP(H46,亿企科目!A:G,6,0))</f>
        <v>1002</v>
      </c>
      <c r="N46" s="48" t="str">
        <f>IFERROR(IF(H46="1002","银行账户",IF(H46="1123","供应商",VLOOKUP(I46,亿企科目!A:H,8,0))),"")</f>
        <v>银行账户</v>
      </c>
      <c r="O46" s="49" t="str">
        <f t="shared" si="19"/>
        <v>潍坊银行3535</v>
      </c>
      <c r="P46" s="29" t="str">
        <f>VLOOKUP(A46,账簿!B:C,2,0)</f>
        <v>003010</v>
      </c>
      <c r="Q46" s="29" t="str">
        <f>VLOOKUP(P46,账簿!A:B,2,0)</f>
        <v>昌邑市昌荣环保科技有限公司</v>
      </c>
      <c r="W46" s="29" t="str">
        <f t="shared" si="14"/>
        <v>0030102026-04-291</v>
      </c>
      <c r="X46" s="29" t="str">
        <f t="shared" si="15"/>
        <v>003010</v>
      </c>
      <c r="Y46" s="29" t="str">
        <f t="shared" si="0"/>
        <v>003010</v>
      </c>
      <c r="Z46" s="29" t="str">
        <f t="shared" si="1"/>
        <v>昌邑市昌荣环保科技有限公司</v>
      </c>
      <c r="AA46" s="29" t="str">
        <f t="shared" si="16"/>
        <v>2026-04</v>
      </c>
      <c r="AB46" s="29" t="str">
        <f t="shared" si="2"/>
        <v>2026-04-29</v>
      </c>
      <c r="AC46" s="29" t="s">
        <v>108</v>
      </c>
      <c r="AD46" s="29">
        <f t="shared" si="17"/>
        <v>1</v>
      </c>
      <c r="AE46" s="29" t="str">
        <f t="shared" si="3"/>
        <v>2026-04-29,网银转账,任伟新</v>
      </c>
      <c r="AF46" s="29" t="s">
        <v>109</v>
      </c>
      <c r="AG46" s="29" t="s">
        <v>109</v>
      </c>
      <c r="AN46" s="29">
        <f t="shared" si="18"/>
        <v>1002</v>
      </c>
      <c r="AP46" s="29" t="str">
        <f t="shared" si="4"/>
        <v>2026-04-29,网银转账,任伟新</v>
      </c>
      <c r="AQ46" t="s">
        <v>110</v>
      </c>
      <c r="AR46" s="29" t="str">
        <f t="shared" si="5"/>
        <v/>
      </c>
      <c r="AS46" s="29">
        <f t="shared" si="6"/>
        <v>200</v>
      </c>
      <c r="AT46" t="s">
        <v>111</v>
      </c>
      <c r="AU46" t="s">
        <v>112</v>
      </c>
      <c r="AV46" t="s">
        <v>113</v>
      </c>
      <c r="AW46" s="29" t="str">
        <f t="shared" si="7"/>
        <v/>
      </c>
      <c r="AX46" s="29">
        <f t="shared" si="8"/>
        <v>200</v>
      </c>
      <c r="BQ46" s="32" t="str">
        <f>IF(N46="项目",VLOOKUP(O46,项目!B:C,2,0),IF(K46="空项目",VLOOKUP(K46,项目!B:C,2,0),""))</f>
        <v/>
      </c>
      <c r="BR46" s="32" t="str">
        <f>IFERROR(VLOOKUP(BQ46,项目!A:B,2,0),"")</f>
        <v/>
      </c>
      <c r="BU46" s="32" t="str">
        <f>IF(N46="供应商",VLOOKUP(O46,供应商!B:C,2,0),"")</f>
        <v/>
      </c>
      <c r="BV46" s="32" t="str">
        <f>IFERROR(VLOOKUP(BU46,供应商!A:B,2,0),"")</f>
        <v/>
      </c>
      <c r="BW46" s="32" t="str">
        <f>IF(N46="客户",VLOOKUP(O46,客户!B:C,2,0),"")</f>
        <v/>
      </c>
      <c r="BX46" s="32" t="str">
        <f>IFERROR(VLOOKUP(BW46,客户!A:B,2,0),"")</f>
        <v/>
      </c>
      <c r="CU46" s="32" t="str">
        <f>IF(N46="费用项目",VLOOKUP(O46,费用项目!B:C,2,0),"")</f>
        <v/>
      </c>
      <c r="CV46" s="32" t="str">
        <f>IFERROR(VLOOKUP(CU46,费用项目!A:B,2,0),"")</f>
        <v/>
      </c>
      <c r="CW46" s="29" t="str">
        <f>IF(N46="银行账户",VLOOKUP(O46,银行变二级!B:C,2,0),"")</f>
        <v>潍坊银行3535</v>
      </c>
      <c r="CX46" s="29" t="str">
        <f>IFERROR(VLOOKUP(O46,银行变二级!A:B,2,0),"")</f>
        <v>潍坊银行3535</v>
      </c>
    </row>
    <row r="47" s="29" customFormat="1" ht="27" spans="1:102">
      <c r="A47" s="42" t="s">
        <v>162</v>
      </c>
      <c r="B47" s="36" t="s">
        <v>131</v>
      </c>
      <c r="C47" s="36" t="s">
        <v>115</v>
      </c>
      <c r="D47" s="37" t="s">
        <v>167</v>
      </c>
      <c r="E47" s="37" t="s">
        <v>168</v>
      </c>
      <c r="F47" s="41">
        <v>200</v>
      </c>
      <c r="G47" s="39" t="s">
        <v>107</v>
      </c>
      <c r="H47" s="40" t="str">
        <f t="shared" si="9"/>
        <v>6711</v>
      </c>
      <c r="I47" s="40" t="str">
        <f t="shared" si="10"/>
        <v>671101</v>
      </c>
      <c r="J47" s="46" t="str">
        <f t="shared" si="11"/>
        <v>营业外支出</v>
      </c>
      <c r="K47" s="47" t="str">
        <f t="shared" si="12"/>
        <v>税收滞纳金、罚金、罚款</v>
      </c>
      <c r="L47" s="46" t="str">
        <f t="shared" si="13"/>
        <v/>
      </c>
      <c r="M47" s="46" t="str">
        <f>IFERROR(IF(H47="1002",1002,VLOOKUP(I47,亿企科目!A:H,6,0)),VLOOKUP(H47,亿企科目!A:G,6,0))</f>
        <v>6711</v>
      </c>
      <c r="N47" s="48" t="str">
        <f>IFERROR(IF(H47="1002","银行账户",IF(H47="1123","供应商",VLOOKUP(I47,亿企科目!A:H,8,0))),"")</f>
        <v/>
      </c>
      <c r="O47" s="49" t="str">
        <f t="shared" si="19"/>
        <v>税收滞纳金、罚金、罚款</v>
      </c>
      <c r="P47" s="29" t="str">
        <f>VLOOKUP(A47,账簿!B:C,2,0)</f>
        <v>003010</v>
      </c>
      <c r="Q47" s="29" t="str">
        <f>VLOOKUP(P47,账簿!A:B,2,0)</f>
        <v>昌邑市昌荣环保科技有限公司</v>
      </c>
      <c r="W47" s="29" t="str">
        <f t="shared" si="14"/>
        <v>0030102026-04-302</v>
      </c>
      <c r="X47" s="29" t="str">
        <f t="shared" si="15"/>
        <v>003010</v>
      </c>
      <c r="Y47" s="29" t="str">
        <f t="shared" si="0"/>
        <v>003010</v>
      </c>
      <c r="Z47" s="29" t="str">
        <f t="shared" si="1"/>
        <v>昌邑市昌荣环保科技有限公司</v>
      </c>
      <c r="AA47" s="29" t="str">
        <f t="shared" si="16"/>
        <v>2026-04</v>
      </c>
      <c r="AB47" s="29" t="str">
        <f t="shared" si="2"/>
        <v>2026-04-30</v>
      </c>
      <c r="AC47" s="29" t="s">
        <v>108</v>
      </c>
      <c r="AD47" s="29">
        <f t="shared" si="17"/>
        <v>2</v>
      </c>
      <c r="AE47" s="29" t="str">
        <f t="shared" si="3"/>
        <v>税收罚金</v>
      </c>
      <c r="AF47" s="29" t="s">
        <v>109</v>
      </c>
      <c r="AG47" s="29" t="s">
        <v>109</v>
      </c>
      <c r="AN47" s="29" t="str">
        <f t="shared" si="18"/>
        <v>6711</v>
      </c>
      <c r="AP47" s="29" t="str">
        <f t="shared" si="4"/>
        <v>税收罚金</v>
      </c>
      <c r="AQ47" t="s">
        <v>110</v>
      </c>
      <c r="AR47" s="29">
        <f t="shared" si="5"/>
        <v>200</v>
      </c>
      <c r="AS47" s="29" t="str">
        <f t="shared" si="6"/>
        <v/>
      </c>
      <c r="AT47" t="s">
        <v>111</v>
      </c>
      <c r="AU47" t="s">
        <v>112</v>
      </c>
      <c r="AV47" t="s">
        <v>113</v>
      </c>
      <c r="AW47" s="29">
        <f t="shared" si="7"/>
        <v>200</v>
      </c>
      <c r="AX47" s="29" t="str">
        <f t="shared" si="8"/>
        <v/>
      </c>
      <c r="BQ47" s="32" t="str">
        <f>IF(N47="项目",VLOOKUP(O47,项目!B:C,2,0),IF(K47="空项目",VLOOKUP(K47,项目!B:C,2,0),""))</f>
        <v/>
      </c>
      <c r="BR47" s="32" t="str">
        <f>IFERROR(VLOOKUP(BQ47,项目!A:B,2,0),"")</f>
        <v/>
      </c>
      <c r="BU47" s="32" t="str">
        <f>IF(N47="供应商",VLOOKUP(O47,供应商!B:C,2,0),"")</f>
        <v/>
      </c>
      <c r="BV47" s="32" t="str">
        <f>IFERROR(VLOOKUP(BU47,供应商!A:B,2,0),"")</f>
        <v/>
      </c>
      <c r="BW47" s="32" t="str">
        <f>IF(N47="客户",VLOOKUP(O47,客户!B:C,2,0),"")</f>
        <v/>
      </c>
      <c r="BX47" s="32" t="str">
        <f>IFERROR(VLOOKUP(BW47,客户!A:B,2,0),"")</f>
        <v/>
      </c>
      <c r="CU47" s="32" t="str">
        <f>IF(N47="费用项目",VLOOKUP(O47,费用项目!B:C,2,0),"")</f>
        <v/>
      </c>
      <c r="CV47" s="32" t="str">
        <f>IFERROR(VLOOKUP(CU47,费用项目!A:B,2,0),"")</f>
        <v/>
      </c>
      <c r="CW47" s="29" t="str">
        <f>IF(N47="银行账户",VLOOKUP(O47,银行变二级!B:C,2,0),"")</f>
        <v/>
      </c>
      <c r="CX47" s="29" t="str">
        <f>IFERROR(VLOOKUP(O47,银行变二级!A:B,2,0),"")</f>
        <v/>
      </c>
    </row>
    <row r="48" s="29" customFormat="1" spans="1:102">
      <c r="A48" s="42" t="s">
        <v>162</v>
      </c>
      <c r="B48" s="36" t="s">
        <v>131</v>
      </c>
      <c r="C48" s="36" t="s">
        <v>115</v>
      </c>
      <c r="D48" s="37" t="s">
        <v>167</v>
      </c>
      <c r="E48" s="37" t="s">
        <v>165</v>
      </c>
      <c r="F48" s="39" t="s">
        <v>107</v>
      </c>
      <c r="G48" s="41">
        <v>200</v>
      </c>
      <c r="H48" s="40" t="str">
        <f t="shared" si="9"/>
        <v>1221</v>
      </c>
      <c r="I48" s="40" t="str">
        <f t="shared" si="10"/>
        <v>122111</v>
      </c>
      <c r="J48" s="46" t="str">
        <f t="shared" si="11"/>
        <v>其他应收款</v>
      </c>
      <c r="K48" s="47" t="str">
        <f t="shared" si="12"/>
        <v>内部往来</v>
      </c>
      <c r="L48" s="46" t="str">
        <f t="shared" si="13"/>
        <v>任伟新</v>
      </c>
      <c r="M48" s="46" t="str">
        <f>IFERROR(IF(H48="1002",1002,VLOOKUP(I48,亿企科目!A:H,6,0)),VLOOKUP(H48,亿企科目!A:G,6,0))</f>
        <v>122105</v>
      </c>
      <c r="N48" s="48" t="str">
        <f>IFERROR(IF(H48="1002","银行账户",IF(H48="1123","供应商",VLOOKUP(I48,亿企科目!A:H,8,0))),"")</f>
        <v>供应商</v>
      </c>
      <c r="O48" s="49" t="str">
        <f t="shared" si="19"/>
        <v>任伟新</v>
      </c>
      <c r="P48" s="29" t="str">
        <f>VLOOKUP(A48,账簿!B:C,2,0)</f>
        <v>003010</v>
      </c>
      <c r="Q48" s="29" t="str">
        <f>VLOOKUP(P48,账簿!A:B,2,0)</f>
        <v>昌邑市昌荣环保科技有限公司</v>
      </c>
      <c r="W48" s="29" t="str">
        <f t="shared" si="14"/>
        <v>0030102026-04-302</v>
      </c>
      <c r="X48" s="29" t="str">
        <f t="shared" si="15"/>
        <v>003010</v>
      </c>
      <c r="Y48" s="29" t="str">
        <f t="shared" si="0"/>
        <v>003010</v>
      </c>
      <c r="Z48" s="29" t="str">
        <f t="shared" si="1"/>
        <v>昌邑市昌荣环保科技有限公司</v>
      </c>
      <c r="AA48" s="29" t="str">
        <f t="shared" si="16"/>
        <v>2026-04</v>
      </c>
      <c r="AB48" s="29" t="str">
        <f t="shared" si="2"/>
        <v>2026-04-30</v>
      </c>
      <c r="AC48" s="29" t="s">
        <v>108</v>
      </c>
      <c r="AD48" s="29">
        <f t="shared" si="17"/>
        <v>2</v>
      </c>
      <c r="AE48" s="29" t="str">
        <f t="shared" si="3"/>
        <v>税收罚金</v>
      </c>
      <c r="AF48" s="29" t="s">
        <v>109</v>
      </c>
      <c r="AG48" s="29" t="s">
        <v>109</v>
      </c>
      <c r="AN48" s="29" t="str">
        <f t="shared" si="18"/>
        <v>122105</v>
      </c>
      <c r="AP48" s="29" t="str">
        <f t="shared" si="4"/>
        <v>税收罚金</v>
      </c>
      <c r="AQ48" t="s">
        <v>110</v>
      </c>
      <c r="AR48" s="29" t="str">
        <f t="shared" si="5"/>
        <v/>
      </c>
      <c r="AS48" s="29">
        <f t="shared" si="6"/>
        <v>200</v>
      </c>
      <c r="AT48" t="s">
        <v>111</v>
      </c>
      <c r="AU48" t="s">
        <v>112</v>
      </c>
      <c r="AV48" t="s">
        <v>113</v>
      </c>
      <c r="AW48" s="29" t="str">
        <f t="shared" si="7"/>
        <v/>
      </c>
      <c r="AX48" s="29">
        <f t="shared" si="8"/>
        <v>200</v>
      </c>
      <c r="BQ48" s="32" t="str">
        <f>IF(N48="项目",VLOOKUP(O48,项目!B:C,2,0),IF(K48="空项目",VLOOKUP(K48,项目!B:C,2,0),""))</f>
        <v/>
      </c>
      <c r="BR48" s="32" t="str">
        <f>IFERROR(VLOOKUP(BQ48,项目!A:B,2,0),"")</f>
        <v/>
      </c>
      <c r="BU48" s="32" t="str">
        <f>IF(N48="供应商",VLOOKUP(O48,供应商!B:C,2,0),"")</f>
        <v>0030002</v>
      </c>
      <c r="BV48" s="32" t="str">
        <f>IFERROR(VLOOKUP(BU48,供应商!A:B,2,0),"")</f>
        <v>任伟新</v>
      </c>
      <c r="BW48" s="32" t="str">
        <f>IF(N48="客户",VLOOKUP(O48,客户!B:C,2,0),"")</f>
        <v/>
      </c>
      <c r="BX48" s="32" t="str">
        <f>IFERROR(VLOOKUP(BW48,客户!A:B,2,0),"")</f>
        <v/>
      </c>
      <c r="CU48" s="32" t="str">
        <f>IF(N48="费用项目",VLOOKUP(O48,费用项目!B:C,2,0),"")</f>
        <v/>
      </c>
      <c r="CV48" s="32" t="str">
        <f>IFERROR(VLOOKUP(CU48,费用项目!A:B,2,0),"")</f>
        <v/>
      </c>
      <c r="CW48" s="29" t="str">
        <f>IF(N48="银行账户",VLOOKUP(O48,银行变二级!B:C,2,0),"")</f>
        <v/>
      </c>
      <c r="CX48" s="29" t="str">
        <f>IFERROR(VLOOKUP(O48,银行变二级!A:B,2,0),"")</f>
        <v/>
      </c>
    </row>
    <row r="49" s="29" customFormat="1" ht="25.5" spans="1:102">
      <c r="A49" s="42" t="s">
        <v>162</v>
      </c>
      <c r="B49" s="36" t="s">
        <v>131</v>
      </c>
      <c r="C49" s="36" t="s">
        <v>118</v>
      </c>
      <c r="D49" s="37" t="s">
        <v>169</v>
      </c>
      <c r="E49" s="37" t="s">
        <v>170</v>
      </c>
      <c r="F49" s="38">
        <v>40000</v>
      </c>
      <c r="G49" s="39" t="s">
        <v>107</v>
      </c>
      <c r="H49" s="40" t="str">
        <f t="shared" si="9"/>
        <v>6602</v>
      </c>
      <c r="I49" s="40" t="str">
        <f t="shared" si="10"/>
        <v>6602</v>
      </c>
      <c r="J49" s="46" t="str">
        <f t="shared" si="11"/>
        <v>管理费用</v>
      </c>
      <c r="K49" s="47" t="str">
        <f t="shared" si="12"/>
        <v>咨询费</v>
      </c>
      <c r="L49" s="46" t="str">
        <f t="shared" si="13"/>
        <v/>
      </c>
      <c r="M49" s="46" t="str">
        <f>IFERROR(IF(H49="1002",1002,VLOOKUP(I49,亿企科目!A:H,6,0)),VLOOKUP(H49,亿企科目!A:G,6,0))</f>
        <v>6602</v>
      </c>
      <c r="N49" s="48" t="str">
        <f>IFERROR(IF(H49="1002","银行账户",IF(H49="1123","供应商",VLOOKUP(I49,亿企科目!A:H,8,0))),"")</f>
        <v>费用项目</v>
      </c>
      <c r="O49" s="49" t="str">
        <f t="shared" si="19"/>
        <v>咨询费</v>
      </c>
      <c r="P49" s="29" t="str">
        <f>VLOOKUP(A49,账簿!B:C,2,0)</f>
        <v>003010</v>
      </c>
      <c r="Q49" s="29" t="str">
        <f>VLOOKUP(P49,账簿!A:B,2,0)</f>
        <v>昌邑市昌荣环保科技有限公司</v>
      </c>
      <c r="W49" s="29" t="str">
        <f t="shared" si="14"/>
        <v>0030102026-04-303</v>
      </c>
      <c r="X49" s="29" t="str">
        <f t="shared" si="15"/>
        <v>003010</v>
      </c>
      <c r="Y49" s="29" t="str">
        <f t="shared" si="0"/>
        <v>003010</v>
      </c>
      <c r="Z49" s="29" t="str">
        <f t="shared" si="1"/>
        <v>昌邑市昌荣环保科技有限公司</v>
      </c>
      <c r="AA49" s="29" t="str">
        <f t="shared" si="16"/>
        <v>2026-04</v>
      </c>
      <c r="AB49" s="29" t="str">
        <f t="shared" si="2"/>
        <v>2026-04-30</v>
      </c>
      <c r="AC49" s="29" t="s">
        <v>108</v>
      </c>
      <c r="AD49" s="29">
        <f t="shared" si="17"/>
        <v>3</v>
      </c>
      <c r="AE49" s="29" t="str">
        <f t="shared" si="3"/>
        <v>工程造价咨询费，山东宜信建设项目管理有限公司</v>
      </c>
      <c r="AF49" s="29" t="s">
        <v>109</v>
      </c>
      <c r="AG49" s="29" t="s">
        <v>109</v>
      </c>
      <c r="AN49" s="29" t="str">
        <f t="shared" si="18"/>
        <v>6602</v>
      </c>
      <c r="AP49" s="29" t="str">
        <f t="shared" si="4"/>
        <v>工程造价咨询费，山东宜信建设项目管理有限公司</v>
      </c>
      <c r="AQ49" t="s">
        <v>110</v>
      </c>
      <c r="AR49" s="29">
        <f t="shared" si="5"/>
        <v>40000</v>
      </c>
      <c r="AS49" s="29" t="str">
        <f t="shared" si="6"/>
        <v/>
      </c>
      <c r="AT49" t="s">
        <v>111</v>
      </c>
      <c r="AU49" t="s">
        <v>112</v>
      </c>
      <c r="AV49" t="s">
        <v>113</v>
      </c>
      <c r="AW49" s="29">
        <f t="shared" si="7"/>
        <v>40000</v>
      </c>
      <c r="AX49" s="29" t="str">
        <f t="shared" si="8"/>
        <v/>
      </c>
      <c r="BQ49" s="32" t="str">
        <f>IF(N49="项目",VLOOKUP(O49,项目!B:C,2,0),IF(K49="空项目",VLOOKUP(K49,项目!B:C,2,0),""))</f>
        <v/>
      </c>
      <c r="BR49" s="32" t="str">
        <f>IFERROR(VLOOKUP(BQ49,项目!A:B,2,0),"")</f>
        <v/>
      </c>
      <c r="BU49" s="32" t="str">
        <f>IF(N49="供应商",VLOOKUP(O49,供应商!B:C,2,0),"")</f>
        <v/>
      </c>
      <c r="BV49" s="32" t="str">
        <f>IFERROR(VLOOKUP(BU49,供应商!A:B,2,0),"")</f>
        <v/>
      </c>
      <c r="BW49" s="32" t="str">
        <f>IF(N49="客户",VLOOKUP(O49,客户!B:C,2,0),"")</f>
        <v/>
      </c>
      <c r="BX49" s="32" t="str">
        <f>IFERROR(VLOOKUP(BW49,客户!A:B,2,0),"")</f>
        <v/>
      </c>
      <c r="CU49" s="32" t="str">
        <f>IF(N49="费用项目",VLOOKUP(O49,费用项目!B:C,2,0),"")</f>
        <v>660210</v>
      </c>
      <c r="CV49" s="32" t="str">
        <f>IFERROR(VLOOKUP(CU49,费用项目!A:B,2,0),"")</f>
        <v>咨询费</v>
      </c>
      <c r="CW49" s="29" t="str">
        <f>IF(N49="银行账户",VLOOKUP(O49,银行变二级!B:C,2,0),"")</f>
        <v/>
      </c>
      <c r="CX49" s="29" t="str">
        <f>IFERROR(VLOOKUP(O49,银行变二级!A:B,2,0),"")</f>
        <v/>
      </c>
    </row>
    <row r="50" s="29" customFormat="1" ht="25.5" spans="1:102">
      <c r="A50" s="42" t="s">
        <v>162</v>
      </c>
      <c r="B50" s="36" t="s">
        <v>131</v>
      </c>
      <c r="C50" s="36" t="s">
        <v>118</v>
      </c>
      <c r="D50" s="37" t="s">
        <v>169</v>
      </c>
      <c r="E50" s="37" t="s">
        <v>171</v>
      </c>
      <c r="F50" s="39" t="s">
        <v>107</v>
      </c>
      <c r="G50" s="38">
        <v>40000</v>
      </c>
      <c r="H50" s="40" t="str">
        <f t="shared" si="9"/>
        <v>2241</v>
      </c>
      <c r="I50" s="40" t="str">
        <f t="shared" si="10"/>
        <v>224102</v>
      </c>
      <c r="J50" s="46" t="str">
        <f t="shared" si="11"/>
        <v>其他应付款</v>
      </c>
      <c r="K50" s="47" t="str">
        <f t="shared" si="12"/>
        <v>单位</v>
      </c>
      <c r="L50" s="46" t="str">
        <f t="shared" si="13"/>
        <v>山东宜信建设项目管理有限公司</v>
      </c>
      <c r="M50" s="46" t="str">
        <f>IFERROR(IF(H50="1002",1002,VLOOKUP(I50,亿企科目!A:H,6,0)),VLOOKUP(H50,亿企科目!A:G,6,0))</f>
        <v>224102</v>
      </c>
      <c r="N50" s="48" t="str">
        <f>IFERROR(IF(H50="1002","银行账户",IF(H50="1123","供应商",VLOOKUP(I50,亿企科目!A:H,8,0))),"")</f>
        <v>供应商</v>
      </c>
      <c r="O50" s="49" t="str">
        <f t="shared" si="19"/>
        <v>山东宜信建设项目管理有限公司</v>
      </c>
      <c r="P50" s="29" t="str">
        <f>VLOOKUP(A50,账簿!B:C,2,0)</f>
        <v>003010</v>
      </c>
      <c r="Q50" s="29" t="str">
        <f>VLOOKUP(P50,账簿!A:B,2,0)</f>
        <v>昌邑市昌荣环保科技有限公司</v>
      </c>
      <c r="W50" s="29" t="str">
        <f t="shared" si="14"/>
        <v>0030102026-04-303</v>
      </c>
      <c r="X50" s="29" t="str">
        <f t="shared" si="15"/>
        <v>003010</v>
      </c>
      <c r="Y50" s="29" t="str">
        <f t="shared" si="0"/>
        <v>003010</v>
      </c>
      <c r="Z50" s="29" t="str">
        <f t="shared" si="1"/>
        <v>昌邑市昌荣环保科技有限公司</v>
      </c>
      <c r="AA50" s="29" t="str">
        <f t="shared" si="16"/>
        <v>2026-04</v>
      </c>
      <c r="AB50" s="29" t="str">
        <f t="shared" si="2"/>
        <v>2026-04-30</v>
      </c>
      <c r="AC50" s="29" t="s">
        <v>108</v>
      </c>
      <c r="AD50" s="29">
        <f t="shared" si="17"/>
        <v>3</v>
      </c>
      <c r="AE50" s="29" t="str">
        <f t="shared" si="3"/>
        <v>工程造价咨询费，山东宜信建设项目管理有限公司</v>
      </c>
      <c r="AF50" s="29" t="s">
        <v>109</v>
      </c>
      <c r="AG50" s="29" t="s">
        <v>109</v>
      </c>
      <c r="AN50" s="29" t="str">
        <f t="shared" si="18"/>
        <v>224102</v>
      </c>
      <c r="AP50" s="29" t="str">
        <f t="shared" si="4"/>
        <v>工程造价咨询费，山东宜信建设项目管理有限公司</v>
      </c>
      <c r="AQ50" t="s">
        <v>110</v>
      </c>
      <c r="AR50" s="29" t="str">
        <f t="shared" si="5"/>
        <v/>
      </c>
      <c r="AS50" s="29">
        <f t="shared" si="6"/>
        <v>40000</v>
      </c>
      <c r="AT50" t="s">
        <v>111</v>
      </c>
      <c r="AU50" t="s">
        <v>112</v>
      </c>
      <c r="AV50" t="s">
        <v>113</v>
      </c>
      <c r="AW50" s="29" t="str">
        <f t="shared" si="7"/>
        <v/>
      </c>
      <c r="AX50" s="29">
        <f t="shared" si="8"/>
        <v>40000</v>
      </c>
      <c r="BQ50" s="32" t="str">
        <f>IF(N50="项目",VLOOKUP(O50,项目!B:C,2,0),IF(K50="空项目",VLOOKUP(K50,项目!B:C,2,0),""))</f>
        <v/>
      </c>
      <c r="BR50" s="32" t="str">
        <f>IFERROR(VLOOKUP(BQ50,项目!A:B,2,0),"")</f>
        <v/>
      </c>
      <c r="BU50" s="32" t="str">
        <f>IF(N50="供应商",VLOOKUP(O50,供应商!B:C,2,0),"")</f>
        <v>0007508</v>
      </c>
      <c r="BV50" s="32" t="str">
        <f>IFERROR(VLOOKUP(BU50,供应商!A:B,2,0),"")</f>
        <v>山东宜信建设项目管理有限公司</v>
      </c>
      <c r="BW50" s="32" t="str">
        <f>IF(N50="客户",VLOOKUP(O50,客户!B:C,2,0),"")</f>
        <v/>
      </c>
      <c r="BX50" s="32" t="str">
        <f>IFERROR(VLOOKUP(BW50,客户!A:B,2,0),"")</f>
        <v/>
      </c>
      <c r="CU50" s="32" t="str">
        <f>IF(N50="费用项目",VLOOKUP(O50,费用项目!B:C,2,0),"")</f>
        <v/>
      </c>
      <c r="CV50" s="32" t="str">
        <f>IFERROR(VLOOKUP(CU50,费用项目!A:B,2,0),"")</f>
        <v/>
      </c>
      <c r="CW50" s="29" t="str">
        <f>IF(N50="银行账户",VLOOKUP(O50,银行变二级!B:C,2,0),"")</f>
        <v/>
      </c>
      <c r="CX50" s="29" t="str">
        <f>IFERROR(VLOOKUP(O50,银行变二级!A:B,2,0),"")</f>
        <v/>
      </c>
    </row>
    <row r="51" s="29" customFormat="1" spans="1:102">
      <c r="A51" s="42" t="s">
        <v>162</v>
      </c>
      <c r="B51" s="36" t="s">
        <v>131</v>
      </c>
      <c r="C51" s="36" t="s">
        <v>121</v>
      </c>
      <c r="D51" s="37" t="s">
        <v>136</v>
      </c>
      <c r="E51" s="37" t="s">
        <v>137</v>
      </c>
      <c r="F51" s="38">
        <v>40200</v>
      </c>
      <c r="G51" s="39" t="s">
        <v>107</v>
      </c>
      <c r="H51" s="40" t="str">
        <f t="shared" si="9"/>
        <v>4103</v>
      </c>
      <c r="I51" s="40" t="str">
        <f t="shared" si="10"/>
        <v>4103</v>
      </c>
      <c r="J51" s="46" t="str">
        <f t="shared" si="11"/>
        <v>本年利润</v>
      </c>
      <c r="K51" s="47" t="str">
        <f t="shared" si="12"/>
        <v/>
      </c>
      <c r="L51" s="46" t="str">
        <f t="shared" si="13"/>
        <v/>
      </c>
      <c r="M51" s="46" t="str">
        <f>IFERROR(IF(H51="1002",1002,VLOOKUP(I51,亿企科目!A:H,6,0)),VLOOKUP(H51,亿企科目!A:G,6,0))</f>
        <v>4103</v>
      </c>
      <c r="N51" s="48">
        <f>IFERROR(IF(H51="1002","银行账户",IF(H51="1123","供应商",VLOOKUP(I51,亿企科目!A:H,8,0))),"")</f>
        <v>0</v>
      </c>
      <c r="O51" s="49" t="str">
        <f t="shared" si="19"/>
        <v/>
      </c>
      <c r="P51" s="29" t="str">
        <f>VLOOKUP(A51,账簿!B:C,2,0)</f>
        <v>003010</v>
      </c>
      <c r="Q51" s="29" t="str">
        <f>VLOOKUP(P51,账簿!A:B,2,0)</f>
        <v>昌邑市昌荣环保科技有限公司</v>
      </c>
      <c r="W51" s="29" t="str">
        <f t="shared" si="14"/>
        <v>0030102026-04-304</v>
      </c>
      <c r="X51" s="29" t="str">
        <f t="shared" si="15"/>
        <v>003010</v>
      </c>
      <c r="Y51" s="29" t="str">
        <f t="shared" si="0"/>
        <v>003010</v>
      </c>
      <c r="Z51" s="29" t="str">
        <f t="shared" si="1"/>
        <v>昌邑市昌荣环保科技有限公司</v>
      </c>
      <c r="AA51" s="29" t="str">
        <f t="shared" si="16"/>
        <v>2026-04</v>
      </c>
      <c r="AB51" s="29" t="str">
        <f t="shared" si="2"/>
        <v>2026-04-30</v>
      </c>
      <c r="AC51" s="29" t="s">
        <v>108</v>
      </c>
      <c r="AD51" s="29">
        <f t="shared" si="17"/>
        <v>4</v>
      </c>
      <c r="AE51" s="29" t="str">
        <f t="shared" si="3"/>
        <v>结转本月损益</v>
      </c>
      <c r="AF51" s="29" t="s">
        <v>109</v>
      </c>
      <c r="AG51" s="29" t="s">
        <v>109</v>
      </c>
      <c r="AN51" s="29" t="str">
        <f t="shared" si="18"/>
        <v>4103</v>
      </c>
      <c r="AP51" s="29" t="str">
        <f t="shared" si="4"/>
        <v>结转本月损益</v>
      </c>
      <c r="AQ51" t="s">
        <v>110</v>
      </c>
      <c r="AR51" s="29">
        <f t="shared" si="5"/>
        <v>40200</v>
      </c>
      <c r="AS51" s="29" t="str">
        <f t="shared" si="6"/>
        <v/>
      </c>
      <c r="AT51" t="s">
        <v>111</v>
      </c>
      <c r="AU51" t="s">
        <v>112</v>
      </c>
      <c r="AV51" t="s">
        <v>113</v>
      </c>
      <c r="AW51" s="29">
        <f t="shared" si="7"/>
        <v>40200</v>
      </c>
      <c r="AX51" s="29" t="str">
        <f t="shared" si="8"/>
        <v/>
      </c>
      <c r="BQ51" s="32" t="str">
        <f>IF(N51="项目",VLOOKUP(O51,项目!B:C,2,0),IF(K51="空项目",VLOOKUP(K51,项目!B:C,2,0),""))</f>
        <v/>
      </c>
      <c r="BR51" s="32" t="str">
        <f>IFERROR(VLOOKUP(BQ51,项目!A:B,2,0),"")</f>
        <v/>
      </c>
      <c r="BU51" s="32" t="str">
        <f>IF(N51="供应商",VLOOKUP(O51,供应商!B:C,2,0),"")</f>
        <v/>
      </c>
      <c r="BV51" s="32" t="str">
        <f>IFERROR(VLOOKUP(BU51,供应商!A:B,2,0),"")</f>
        <v/>
      </c>
      <c r="BW51" s="32" t="str">
        <f>IF(N51="客户",VLOOKUP(O51,客户!B:C,2,0),"")</f>
        <v/>
      </c>
      <c r="BX51" s="32" t="str">
        <f>IFERROR(VLOOKUP(BW51,客户!A:B,2,0),"")</f>
        <v/>
      </c>
      <c r="CU51" s="32" t="str">
        <f>IF(N51="费用项目",VLOOKUP(O51,费用项目!B:C,2,0),"")</f>
        <v/>
      </c>
      <c r="CV51" s="32" t="str">
        <f>IFERROR(VLOOKUP(CU51,费用项目!A:B,2,0),"")</f>
        <v/>
      </c>
      <c r="CW51" s="29" t="str">
        <f>IF(N51="银行账户",VLOOKUP(O51,银行变二级!B:C,2,0),"")</f>
        <v/>
      </c>
      <c r="CX51" s="29" t="str">
        <f>IFERROR(VLOOKUP(O51,银行变二级!A:B,2,0),"")</f>
        <v/>
      </c>
    </row>
    <row r="52" s="29" customFormat="1" spans="1:102">
      <c r="A52" s="42" t="s">
        <v>162</v>
      </c>
      <c r="B52" s="36" t="s">
        <v>131</v>
      </c>
      <c r="C52" s="36" t="s">
        <v>121</v>
      </c>
      <c r="D52" s="37" t="s">
        <v>136</v>
      </c>
      <c r="E52" s="37" t="s">
        <v>170</v>
      </c>
      <c r="F52" s="39" t="s">
        <v>107</v>
      </c>
      <c r="G52" s="38">
        <v>40000</v>
      </c>
      <c r="H52" s="40" t="str">
        <f t="shared" si="9"/>
        <v>6602</v>
      </c>
      <c r="I52" s="40" t="str">
        <f t="shared" si="10"/>
        <v>6602</v>
      </c>
      <c r="J52" s="46" t="str">
        <f t="shared" si="11"/>
        <v>管理费用</v>
      </c>
      <c r="K52" s="47" t="str">
        <f t="shared" si="12"/>
        <v>咨询费</v>
      </c>
      <c r="L52" s="46" t="str">
        <f t="shared" si="13"/>
        <v/>
      </c>
      <c r="M52" s="46" t="str">
        <f>IFERROR(IF(H52="1002",1002,VLOOKUP(I52,亿企科目!A:H,6,0)),VLOOKUP(H52,亿企科目!A:G,6,0))</f>
        <v>6602</v>
      </c>
      <c r="N52" s="48" t="str">
        <f>IFERROR(IF(H52="1002","银行账户",IF(H52="1123","供应商",VLOOKUP(I52,亿企科目!A:H,8,0))),"")</f>
        <v>费用项目</v>
      </c>
      <c r="O52" s="49" t="str">
        <f t="shared" si="19"/>
        <v>咨询费</v>
      </c>
      <c r="P52" s="29" t="str">
        <f>VLOOKUP(A52,账簿!B:C,2,0)</f>
        <v>003010</v>
      </c>
      <c r="Q52" s="29" t="str">
        <f>VLOOKUP(P52,账簿!A:B,2,0)</f>
        <v>昌邑市昌荣环保科技有限公司</v>
      </c>
      <c r="W52" s="29" t="str">
        <f t="shared" si="14"/>
        <v>0030102026-04-304</v>
      </c>
      <c r="X52" s="29" t="str">
        <f t="shared" si="15"/>
        <v>003010</v>
      </c>
      <c r="Y52" s="29" t="str">
        <f t="shared" si="0"/>
        <v>003010</v>
      </c>
      <c r="Z52" s="29" t="str">
        <f t="shared" si="1"/>
        <v>昌邑市昌荣环保科技有限公司</v>
      </c>
      <c r="AA52" s="29" t="str">
        <f t="shared" si="16"/>
        <v>2026-04</v>
      </c>
      <c r="AB52" s="29" t="str">
        <f t="shared" si="2"/>
        <v>2026-04-30</v>
      </c>
      <c r="AC52" s="29" t="s">
        <v>108</v>
      </c>
      <c r="AD52" s="29">
        <f t="shared" si="17"/>
        <v>4</v>
      </c>
      <c r="AE52" s="29" t="str">
        <f t="shared" si="3"/>
        <v>结转本月损益</v>
      </c>
      <c r="AF52" s="29" t="s">
        <v>109</v>
      </c>
      <c r="AG52" s="29" t="s">
        <v>109</v>
      </c>
      <c r="AN52" s="29" t="str">
        <f t="shared" si="18"/>
        <v>6602</v>
      </c>
      <c r="AP52" s="29" t="str">
        <f t="shared" si="4"/>
        <v>结转本月损益</v>
      </c>
      <c r="AQ52" t="s">
        <v>110</v>
      </c>
      <c r="AR52" s="29" t="str">
        <f t="shared" si="5"/>
        <v/>
      </c>
      <c r="AS52" s="29">
        <f t="shared" si="6"/>
        <v>40000</v>
      </c>
      <c r="AT52" t="s">
        <v>111</v>
      </c>
      <c r="AU52" t="s">
        <v>112</v>
      </c>
      <c r="AV52" t="s">
        <v>113</v>
      </c>
      <c r="AW52" s="29" t="str">
        <f t="shared" si="7"/>
        <v/>
      </c>
      <c r="AX52" s="29">
        <f t="shared" si="8"/>
        <v>40000</v>
      </c>
      <c r="BQ52" s="32" t="str">
        <f>IF(N52="项目",VLOOKUP(O52,项目!B:C,2,0),IF(K52="空项目",VLOOKUP(K52,项目!B:C,2,0),""))</f>
        <v/>
      </c>
      <c r="BR52" s="32" t="str">
        <f>IFERROR(VLOOKUP(BQ52,项目!A:B,2,0),"")</f>
        <v/>
      </c>
      <c r="BU52" s="32" t="str">
        <f>IF(N52="供应商",VLOOKUP(O52,供应商!B:C,2,0),"")</f>
        <v/>
      </c>
      <c r="BV52" s="32" t="str">
        <f>IFERROR(VLOOKUP(BU52,供应商!A:B,2,0),"")</f>
        <v/>
      </c>
      <c r="BW52" s="32" t="str">
        <f>IF(N52="客户",VLOOKUP(O52,客户!B:C,2,0),"")</f>
        <v/>
      </c>
      <c r="BX52" s="32" t="str">
        <f>IFERROR(VLOOKUP(BW52,客户!A:B,2,0),"")</f>
        <v/>
      </c>
      <c r="CU52" s="32" t="str">
        <f>IF(N52="费用项目",VLOOKUP(O52,费用项目!B:C,2,0),"")</f>
        <v>660210</v>
      </c>
      <c r="CV52" s="32" t="str">
        <f>IFERROR(VLOOKUP(CU52,费用项目!A:B,2,0),"")</f>
        <v>咨询费</v>
      </c>
      <c r="CW52" s="29" t="str">
        <f>IF(N52="银行账户",VLOOKUP(O52,银行变二级!B:C,2,0),"")</f>
        <v/>
      </c>
      <c r="CX52" s="29" t="str">
        <f>IFERROR(VLOOKUP(O52,银行变二级!A:B,2,0),"")</f>
        <v/>
      </c>
    </row>
    <row r="53" s="29" customFormat="1" ht="27" spans="1:102">
      <c r="A53" s="42" t="s">
        <v>162</v>
      </c>
      <c r="B53" s="36" t="s">
        <v>131</v>
      </c>
      <c r="C53" s="36" t="s">
        <v>121</v>
      </c>
      <c r="D53" s="37" t="s">
        <v>136</v>
      </c>
      <c r="E53" s="37" t="s">
        <v>168</v>
      </c>
      <c r="F53" s="39" t="s">
        <v>107</v>
      </c>
      <c r="G53" s="41">
        <v>200</v>
      </c>
      <c r="H53" s="40" t="str">
        <f t="shared" si="9"/>
        <v>6711</v>
      </c>
      <c r="I53" s="40" t="str">
        <f t="shared" si="10"/>
        <v>671101</v>
      </c>
      <c r="J53" s="46" t="str">
        <f t="shared" si="11"/>
        <v>营业外支出</v>
      </c>
      <c r="K53" s="47" t="str">
        <f t="shared" si="12"/>
        <v>税收滞纳金、罚金、罚款</v>
      </c>
      <c r="L53" s="46" t="str">
        <f t="shared" si="13"/>
        <v/>
      </c>
      <c r="M53" s="46" t="str">
        <f>IFERROR(IF(H53="1002",1002,VLOOKUP(I53,亿企科目!A:H,6,0)),VLOOKUP(H53,亿企科目!A:G,6,0))</f>
        <v>6711</v>
      </c>
      <c r="N53" s="48" t="str">
        <f>IFERROR(IF(H53="1002","银行账户",IF(H53="1123","供应商",VLOOKUP(I53,亿企科目!A:H,8,0))),"")</f>
        <v/>
      </c>
      <c r="O53" s="49" t="str">
        <f t="shared" si="19"/>
        <v>税收滞纳金、罚金、罚款</v>
      </c>
      <c r="P53" s="29" t="str">
        <f>VLOOKUP(A53,账簿!B:C,2,0)</f>
        <v>003010</v>
      </c>
      <c r="Q53" s="29" t="str">
        <f>VLOOKUP(P53,账簿!A:B,2,0)</f>
        <v>昌邑市昌荣环保科技有限公司</v>
      </c>
      <c r="W53" s="29" t="str">
        <f t="shared" si="14"/>
        <v>0030102026-04-304</v>
      </c>
      <c r="X53" s="29" t="str">
        <f t="shared" si="15"/>
        <v>003010</v>
      </c>
      <c r="Y53" s="29" t="str">
        <f t="shared" si="0"/>
        <v>003010</v>
      </c>
      <c r="Z53" s="29" t="str">
        <f t="shared" si="1"/>
        <v>昌邑市昌荣环保科技有限公司</v>
      </c>
      <c r="AA53" s="29" t="str">
        <f t="shared" si="16"/>
        <v>2026-04</v>
      </c>
      <c r="AB53" s="29" t="str">
        <f t="shared" si="2"/>
        <v>2026-04-30</v>
      </c>
      <c r="AC53" s="29" t="s">
        <v>108</v>
      </c>
      <c r="AD53" s="29">
        <f t="shared" si="17"/>
        <v>4</v>
      </c>
      <c r="AE53" s="29" t="str">
        <f t="shared" si="3"/>
        <v>结转本月损益</v>
      </c>
      <c r="AF53" s="29" t="s">
        <v>109</v>
      </c>
      <c r="AG53" s="29" t="s">
        <v>109</v>
      </c>
      <c r="AN53" s="29" t="str">
        <f t="shared" si="18"/>
        <v>6711</v>
      </c>
      <c r="AP53" s="29" t="str">
        <f t="shared" si="4"/>
        <v>结转本月损益</v>
      </c>
      <c r="AQ53" t="s">
        <v>110</v>
      </c>
      <c r="AR53" s="29" t="str">
        <f t="shared" si="5"/>
        <v/>
      </c>
      <c r="AS53" s="29">
        <f t="shared" si="6"/>
        <v>200</v>
      </c>
      <c r="AT53" t="s">
        <v>111</v>
      </c>
      <c r="AU53" t="s">
        <v>112</v>
      </c>
      <c r="AV53" t="s">
        <v>113</v>
      </c>
      <c r="AW53" s="29" t="str">
        <f t="shared" si="7"/>
        <v/>
      </c>
      <c r="AX53" s="29">
        <f t="shared" si="8"/>
        <v>200</v>
      </c>
      <c r="BQ53" s="32" t="str">
        <f>IF(N53="项目",VLOOKUP(O53,项目!B:C,2,0),IF(K53="空项目",VLOOKUP(K53,项目!B:C,2,0),""))</f>
        <v/>
      </c>
      <c r="BR53" s="32" t="str">
        <f>IFERROR(VLOOKUP(BQ53,项目!A:B,2,0),"")</f>
        <v/>
      </c>
      <c r="BU53" s="32" t="str">
        <f>IF(N53="供应商",VLOOKUP(O53,供应商!B:C,2,0),"")</f>
        <v/>
      </c>
      <c r="BV53" s="32" t="str">
        <f>IFERROR(VLOOKUP(BU53,供应商!A:B,2,0),"")</f>
        <v/>
      </c>
      <c r="BW53" s="32" t="str">
        <f>IF(N53="客户",VLOOKUP(O53,客户!B:C,2,0),"")</f>
        <v/>
      </c>
      <c r="BX53" s="32" t="str">
        <f>IFERROR(VLOOKUP(BW53,客户!A:B,2,0),"")</f>
        <v/>
      </c>
      <c r="CU53" s="32" t="str">
        <f>IF(N53="费用项目",VLOOKUP(O53,费用项目!B:C,2,0),"")</f>
        <v/>
      </c>
      <c r="CV53" s="32" t="str">
        <f>IFERROR(VLOOKUP(CU53,费用项目!A:B,2,0),"")</f>
        <v/>
      </c>
      <c r="CW53" s="29" t="str">
        <f>IF(N53="银行账户",VLOOKUP(O53,银行变二级!B:C,2,0),"")</f>
        <v/>
      </c>
      <c r="CX53" s="29" t="str">
        <f>IFERROR(VLOOKUP(O53,银行变二级!A:B,2,0),"")</f>
        <v/>
      </c>
    </row>
    <row r="54" s="29" customFormat="1" spans="1:102">
      <c r="A54" s="42" t="s">
        <v>172</v>
      </c>
      <c r="B54" s="36" t="s">
        <v>173</v>
      </c>
      <c r="C54" s="36" t="s">
        <v>104</v>
      </c>
      <c r="D54" s="37" t="s">
        <v>174</v>
      </c>
      <c r="E54" s="37" t="s">
        <v>175</v>
      </c>
      <c r="F54" s="38">
        <v>90000000</v>
      </c>
      <c r="G54" s="39" t="s">
        <v>107</v>
      </c>
      <c r="H54" s="40" t="str">
        <f t="shared" si="9"/>
        <v>1002</v>
      </c>
      <c r="I54" s="40" t="str">
        <f t="shared" si="10"/>
        <v>100202</v>
      </c>
      <c r="J54" s="46" t="str">
        <f t="shared" si="11"/>
        <v>银行存款</v>
      </c>
      <c r="K54" s="47" t="str">
        <f t="shared" si="12"/>
        <v>潍坊银行0950</v>
      </c>
      <c r="L54" s="46" t="str">
        <f t="shared" si="13"/>
        <v/>
      </c>
      <c r="M54" s="46">
        <f>IFERROR(IF(H54="1002",1002,VLOOKUP(I54,亿企科目!A:H,6,0)),VLOOKUP(H54,亿企科目!A:G,6,0))</f>
        <v>1002</v>
      </c>
      <c r="N54" s="48" t="str">
        <f>IFERROR(IF(H54="1002","银行账户",IF(H54="1123","供应商",VLOOKUP(I54,亿企科目!A:H,8,0))),"")</f>
        <v>银行账户</v>
      </c>
      <c r="O54" s="49" t="str">
        <f t="shared" si="19"/>
        <v>潍坊银行0950</v>
      </c>
      <c r="P54" s="29" t="str">
        <f>VLOOKUP(A54,账簿!B:C,2,0)</f>
        <v>030006</v>
      </c>
      <c r="Q54" s="29" t="str">
        <f>VLOOKUP(P54,账簿!A:B,2,0)</f>
        <v>昌邑市昌荣农业科技有限责任公司</v>
      </c>
      <c r="W54" s="29" t="str">
        <f t="shared" si="14"/>
        <v>0300062026-04-021</v>
      </c>
      <c r="X54" s="29" t="str">
        <f t="shared" si="15"/>
        <v>030006</v>
      </c>
      <c r="Y54" s="29" t="str">
        <f t="shared" si="0"/>
        <v>030006</v>
      </c>
      <c r="Z54" s="29" t="str">
        <f t="shared" si="1"/>
        <v>昌邑市昌荣农业科技有限责任公司</v>
      </c>
      <c r="AA54" s="29" t="str">
        <f t="shared" si="16"/>
        <v>2026-04</v>
      </c>
      <c r="AB54" s="29" t="str">
        <f t="shared" si="2"/>
        <v>2026-04-02</v>
      </c>
      <c r="AC54" s="29" t="s">
        <v>108</v>
      </c>
      <c r="AD54" s="29">
        <f t="shared" si="17"/>
        <v>1</v>
      </c>
      <c r="AE54" s="29" t="str">
        <f t="shared" si="3"/>
        <v>网银转账,山东佳德贸易有限公司</v>
      </c>
      <c r="AF54" s="29" t="s">
        <v>109</v>
      </c>
      <c r="AG54" s="29" t="s">
        <v>109</v>
      </c>
      <c r="AN54" s="29">
        <f t="shared" si="18"/>
        <v>1002</v>
      </c>
      <c r="AP54" s="29" t="str">
        <f t="shared" si="4"/>
        <v>网银转账,山东佳德贸易有限公司</v>
      </c>
      <c r="AQ54" t="s">
        <v>110</v>
      </c>
      <c r="AR54" s="29">
        <f t="shared" si="5"/>
        <v>90000000</v>
      </c>
      <c r="AS54" s="29" t="str">
        <f t="shared" si="6"/>
        <v/>
      </c>
      <c r="AT54" t="s">
        <v>111</v>
      </c>
      <c r="AU54" t="s">
        <v>112</v>
      </c>
      <c r="AV54" t="s">
        <v>113</v>
      </c>
      <c r="AW54" s="29">
        <f t="shared" si="7"/>
        <v>90000000</v>
      </c>
      <c r="AX54" s="29" t="str">
        <f t="shared" si="8"/>
        <v/>
      </c>
      <c r="BQ54" s="32" t="str">
        <f>IF(N54="项目",VLOOKUP(O54,项目!B:C,2,0),IF(K54="空项目",VLOOKUP(K54,项目!B:C,2,0),""))</f>
        <v/>
      </c>
      <c r="BR54" s="32" t="str">
        <f>IFERROR(VLOOKUP(BQ54,项目!A:B,2,0),"")</f>
        <v/>
      </c>
      <c r="BU54" s="32" t="str">
        <f>IF(N54="供应商",VLOOKUP(O54,供应商!B:C,2,0),"")</f>
        <v/>
      </c>
      <c r="BV54" s="32" t="str">
        <f>IFERROR(VLOOKUP(BU54,供应商!A:B,2,0),"")</f>
        <v/>
      </c>
      <c r="BW54" s="32" t="str">
        <f>IF(N54="客户",VLOOKUP(O54,客户!B:C,2,0),"")</f>
        <v/>
      </c>
      <c r="BX54" s="32" t="str">
        <f>IFERROR(VLOOKUP(BW54,客户!A:B,2,0),"")</f>
        <v/>
      </c>
      <c r="CU54" s="32" t="str">
        <f>IF(N54="费用项目",VLOOKUP(O54,费用项目!B:C,2,0),"")</f>
        <v/>
      </c>
      <c r="CV54" s="32" t="str">
        <f>IFERROR(VLOOKUP(CU54,费用项目!A:B,2,0),"")</f>
        <v/>
      </c>
      <c r="CW54" s="29" t="str">
        <f>IF(N54="银行账户",VLOOKUP(O54,银行变二级!B:C,2,0),"")</f>
        <v>潍坊银行0950</v>
      </c>
      <c r="CX54" s="29" t="str">
        <f>IFERROR(VLOOKUP(O54,银行变二级!A:B,2,0),"")</f>
        <v>潍坊银行0950</v>
      </c>
    </row>
    <row r="55" s="29" customFormat="1" ht="25.5" spans="1:102">
      <c r="A55" s="42" t="s">
        <v>172</v>
      </c>
      <c r="B55" s="36" t="s">
        <v>173</v>
      </c>
      <c r="C55" s="36" t="s">
        <v>104</v>
      </c>
      <c r="D55" s="37" t="s">
        <v>174</v>
      </c>
      <c r="E55" s="37" t="s">
        <v>176</v>
      </c>
      <c r="F55" s="39" t="s">
        <v>107</v>
      </c>
      <c r="G55" s="38">
        <v>90000000</v>
      </c>
      <c r="H55" s="40" t="str">
        <f t="shared" si="9"/>
        <v>2241</v>
      </c>
      <c r="I55" s="40" t="str">
        <f t="shared" si="10"/>
        <v>224102</v>
      </c>
      <c r="J55" s="46" t="str">
        <f t="shared" si="11"/>
        <v>其他应付款</v>
      </c>
      <c r="K55" s="47" t="str">
        <f t="shared" si="12"/>
        <v>单位</v>
      </c>
      <c r="L55" s="46" t="str">
        <f t="shared" si="13"/>
        <v>山东佳德贸易有限公司</v>
      </c>
      <c r="M55" s="46" t="str">
        <f>IFERROR(IF(H55="1002",1002,VLOOKUP(I55,亿企科目!A:H,6,0)),VLOOKUP(H55,亿企科目!A:G,6,0))</f>
        <v>224102</v>
      </c>
      <c r="N55" s="48" t="str">
        <f>IFERROR(IF(H55="1002","银行账户",IF(H55="1123","供应商",VLOOKUP(I55,亿企科目!A:H,8,0))),"")</f>
        <v>供应商</v>
      </c>
      <c r="O55" s="49" t="str">
        <f t="shared" si="19"/>
        <v>山东佳德贸易有限公司</v>
      </c>
      <c r="P55" s="29" t="str">
        <f>VLOOKUP(A55,账簿!B:C,2,0)</f>
        <v>030006</v>
      </c>
      <c r="Q55" s="29" t="str">
        <f>VLOOKUP(P55,账簿!A:B,2,0)</f>
        <v>昌邑市昌荣农业科技有限责任公司</v>
      </c>
      <c r="W55" s="29" t="str">
        <f t="shared" si="14"/>
        <v>0300062026-04-021</v>
      </c>
      <c r="X55" s="29" t="str">
        <f t="shared" si="15"/>
        <v>030006</v>
      </c>
      <c r="Y55" s="29" t="str">
        <f t="shared" si="0"/>
        <v>030006</v>
      </c>
      <c r="Z55" s="29" t="str">
        <f t="shared" si="1"/>
        <v>昌邑市昌荣农业科技有限责任公司</v>
      </c>
      <c r="AA55" s="29" t="str">
        <f t="shared" si="16"/>
        <v>2026-04</v>
      </c>
      <c r="AB55" s="29" t="str">
        <f t="shared" si="2"/>
        <v>2026-04-02</v>
      </c>
      <c r="AC55" s="29" t="s">
        <v>108</v>
      </c>
      <c r="AD55" s="29">
        <f t="shared" si="17"/>
        <v>1</v>
      </c>
      <c r="AE55" s="29" t="str">
        <f t="shared" si="3"/>
        <v>网银转账,山东佳德贸易有限公司</v>
      </c>
      <c r="AF55" s="29" t="s">
        <v>109</v>
      </c>
      <c r="AG55" s="29" t="s">
        <v>109</v>
      </c>
      <c r="AN55" s="29" t="str">
        <f t="shared" si="18"/>
        <v>224102</v>
      </c>
      <c r="AP55" s="29" t="str">
        <f t="shared" si="4"/>
        <v>网银转账,山东佳德贸易有限公司</v>
      </c>
      <c r="AQ55" t="s">
        <v>110</v>
      </c>
      <c r="AR55" s="29" t="str">
        <f t="shared" si="5"/>
        <v/>
      </c>
      <c r="AS55" s="29">
        <f t="shared" si="6"/>
        <v>90000000</v>
      </c>
      <c r="AT55" t="s">
        <v>111</v>
      </c>
      <c r="AU55" t="s">
        <v>112</v>
      </c>
      <c r="AV55" t="s">
        <v>113</v>
      </c>
      <c r="AW55" s="29" t="str">
        <f t="shared" si="7"/>
        <v/>
      </c>
      <c r="AX55" s="29">
        <f t="shared" si="8"/>
        <v>90000000</v>
      </c>
      <c r="BQ55" s="32" t="str">
        <f>IF(N55="项目",VLOOKUP(O55,项目!B:C,2,0),IF(K55="空项目",VLOOKUP(K55,项目!B:C,2,0),""))</f>
        <v/>
      </c>
      <c r="BR55" s="32" t="str">
        <f>IFERROR(VLOOKUP(BQ55,项目!A:B,2,0),"")</f>
        <v/>
      </c>
      <c r="BU55" s="32" t="str">
        <f>IF(N55="供应商",VLOOKUP(O55,供应商!B:C,2,0),"")</f>
        <v>0015321</v>
      </c>
      <c r="BV55" s="32" t="str">
        <f>IFERROR(VLOOKUP(BU55,供应商!A:B,2,0),"")</f>
        <v>山东佳德贸易有限公司</v>
      </c>
      <c r="BW55" s="32" t="str">
        <f>IF(N55="客户",VLOOKUP(O55,客户!B:C,2,0),"")</f>
        <v/>
      </c>
      <c r="BX55" s="32" t="str">
        <f>IFERROR(VLOOKUP(BW55,客户!A:B,2,0),"")</f>
        <v/>
      </c>
      <c r="CU55" s="32" t="str">
        <f>IF(N55="费用项目",VLOOKUP(O55,费用项目!B:C,2,0),"")</f>
        <v/>
      </c>
      <c r="CV55" s="32" t="str">
        <f>IFERROR(VLOOKUP(CU55,费用项目!A:B,2,0),"")</f>
        <v/>
      </c>
      <c r="CW55" s="29" t="str">
        <f>IF(N55="银行账户",VLOOKUP(O55,银行变二级!B:C,2,0),"")</f>
        <v/>
      </c>
      <c r="CX55" s="29" t="str">
        <f>IFERROR(VLOOKUP(O55,银行变二级!A:B,2,0),"")</f>
        <v/>
      </c>
    </row>
    <row r="56" s="29" customFormat="1" ht="25.5" spans="1:102">
      <c r="A56" s="42" t="s">
        <v>172</v>
      </c>
      <c r="B56" s="36" t="s">
        <v>173</v>
      </c>
      <c r="C56" s="36" t="s">
        <v>115</v>
      </c>
      <c r="D56" s="37" t="s">
        <v>177</v>
      </c>
      <c r="E56" s="37" t="s">
        <v>151</v>
      </c>
      <c r="F56" s="38">
        <v>90000000</v>
      </c>
      <c r="G56" s="39" t="s">
        <v>107</v>
      </c>
      <c r="H56" s="40" t="str">
        <f t="shared" si="9"/>
        <v>1221</v>
      </c>
      <c r="I56" s="40" t="str">
        <f t="shared" si="10"/>
        <v>122108</v>
      </c>
      <c r="J56" s="46" t="str">
        <f t="shared" si="11"/>
        <v>其他应收款</v>
      </c>
      <c r="K56" s="47" t="str">
        <f t="shared" si="12"/>
        <v>单位</v>
      </c>
      <c r="L56" s="46" t="str">
        <f t="shared" si="13"/>
        <v>昌邑市昌盛管网建设投资有限公司</v>
      </c>
      <c r="M56" s="46" t="str">
        <f>IFERROR(IF(H56="1002",1002,VLOOKUP(I56,亿企科目!A:H,6,0)),VLOOKUP(H56,亿企科目!A:G,6,0))</f>
        <v>122102</v>
      </c>
      <c r="N56" s="48" t="str">
        <f>IFERROR(IF(H56="1002","银行账户",IF(H56="1123","供应商",VLOOKUP(I56,亿企科目!A:H,8,0))),"")</f>
        <v>客户</v>
      </c>
      <c r="O56" s="49" t="str">
        <f t="shared" si="19"/>
        <v>昌邑市昌盛管网建设投资有限公司</v>
      </c>
      <c r="P56" s="29" t="str">
        <f>VLOOKUP(A56,账簿!B:C,2,0)</f>
        <v>030006</v>
      </c>
      <c r="Q56" s="29" t="str">
        <f>VLOOKUP(P56,账簿!A:B,2,0)</f>
        <v>昌邑市昌荣农业科技有限责任公司</v>
      </c>
      <c r="W56" s="29" t="str">
        <f t="shared" si="14"/>
        <v>0300062026-04-022</v>
      </c>
      <c r="X56" s="29" t="str">
        <f t="shared" si="15"/>
        <v>030006</v>
      </c>
      <c r="Y56" s="29" t="str">
        <f t="shared" si="0"/>
        <v>030006</v>
      </c>
      <c r="Z56" s="29" t="str">
        <f t="shared" si="1"/>
        <v>昌邑市昌荣农业科技有限责任公司</v>
      </c>
      <c r="AA56" s="29" t="str">
        <f t="shared" si="16"/>
        <v>2026-04</v>
      </c>
      <c r="AB56" s="29" t="str">
        <f t="shared" si="2"/>
        <v>2026-04-02</v>
      </c>
      <c r="AC56" s="29" t="s">
        <v>108</v>
      </c>
      <c r="AD56" s="29">
        <f t="shared" si="17"/>
        <v>2</v>
      </c>
      <c r="AE56" s="29" t="str">
        <f t="shared" si="3"/>
        <v>网银转账,昌邑市昌盛管网建设投资有限公司</v>
      </c>
      <c r="AF56" s="29" t="s">
        <v>109</v>
      </c>
      <c r="AG56" s="29" t="s">
        <v>109</v>
      </c>
      <c r="AN56" s="29" t="str">
        <f t="shared" si="18"/>
        <v>122102</v>
      </c>
      <c r="AP56" s="29" t="str">
        <f t="shared" si="4"/>
        <v>网银转账,昌邑市昌盛管网建设投资有限公司</v>
      </c>
      <c r="AQ56" t="s">
        <v>110</v>
      </c>
      <c r="AR56" s="29">
        <f t="shared" si="5"/>
        <v>90000000</v>
      </c>
      <c r="AS56" s="29" t="str">
        <f t="shared" si="6"/>
        <v/>
      </c>
      <c r="AT56" t="s">
        <v>111</v>
      </c>
      <c r="AU56" t="s">
        <v>112</v>
      </c>
      <c r="AV56" t="s">
        <v>113</v>
      </c>
      <c r="AW56" s="29">
        <f t="shared" si="7"/>
        <v>90000000</v>
      </c>
      <c r="AX56" s="29" t="str">
        <f t="shared" si="8"/>
        <v/>
      </c>
      <c r="BQ56" s="32" t="str">
        <f>IF(N56="项目",VLOOKUP(O56,项目!B:C,2,0),IF(K56="空项目",VLOOKUP(K56,项目!B:C,2,0),""))</f>
        <v/>
      </c>
      <c r="BR56" s="32" t="str">
        <f>IFERROR(VLOOKUP(BQ56,项目!A:B,2,0),"")</f>
        <v/>
      </c>
      <c r="BU56" s="32" t="str">
        <f>IF(N56="供应商",VLOOKUP(O56,供应商!B:C,2,0),"")</f>
        <v/>
      </c>
      <c r="BV56" s="32" t="str">
        <f>IFERROR(VLOOKUP(BU56,供应商!A:B,2,0),"")</f>
        <v/>
      </c>
      <c r="BW56" s="32" t="str">
        <f>IF(N56="客户",VLOOKUP(O56,客户!B:C,2,0),"")</f>
        <v>001001001</v>
      </c>
      <c r="BX56" s="32" t="str">
        <f>IFERROR(VLOOKUP(BW56,客户!A:B,2,0),"")</f>
        <v>昌邑市昌盛管网建设投资有限公司</v>
      </c>
      <c r="CU56" s="32" t="str">
        <f>IF(N56="费用项目",VLOOKUP(O56,费用项目!B:C,2,0),"")</f>
        <v/>
      </c>
      <c r="CV56" s="32" t="str">
        <f>IFERROR(VLOOKUP(CU56,费用项目!A:B,2,0),"")</f>
        <v/>
      </c>
      <c r="CW56" s="29" t="str">
        <f>IF(N56="银行账户",VLOOKUP(O56,银行变二级!B:C,2,0),"")</f>
        <v/>
      </c>
      <c r="CX56" s="29" t="str">
        <f>IFERROR(VLOOKUP(O56,银行变二级!A:B,2,0),"")</f>
        <v/>
      </c>
    </row>
    <row r="57" s="29" customFormat="1" spans="1:102">
      <c r="A57" s="42" t="s">
        <v>172</v>
      </c>
      <c r="B57" s="36" t="s">
        <v>173</v>
      </c>
      <c r="C57" s="36" t="s">
        <v>115</v>
      </c>
      <c r="D57" s="37" t="s">
        <v>177</v>
      </c>
      <c r="E57" s="37" t="s">
        <v>175</v>
      </c>
      <c r="F57" s="39" t="s">
        <v>107</v>
      </c>
      <c r="G57" s="38">
        <v>90000000</v>
      </c>
      <c r="H57" s="40" t="str">
        <f t="shared" si="9"/>
        <v>1002</v>
      </c>
      <c r="I57" s="40" t="str">
        <f t="shared" si="10"/>
        <v>100202</v>
      </c>
      <c r="J57" s="46" t="str">
        <f t="shared" si="11"/>
        <v>银行存款</v>
      </c>
      <c r="K57" s="47" t="str">
        <f t="shared" si="12"/>
        <v>潍坊银行0950</v>
      </c>
      <c r="L57" s="46" t="str">
        <f t="shared" si="13"/>
        <v/>
      </c>
      <c r="M57" s="46">
        <f>IFERROR(IF(H57="1002",1002,VLOOKUP(I57,亿企科目!A:H,6,0)),VLOOKUP(H57,亿企科目!A:G,6,0))</f>
        <v>1002</v>
      </c>
      <c r="N57" s="48" t="str">
        <f>IFERROR(IF(H57="1002","银行账户",IF(H57="1123","供应商",VLOOKUP(I57,亿企科目!A:H,8,0))),"")</f>
        <v>银行账户</v>
      </c>
      <c r="O57" s="49" t="str">
        <f t="shared" si="19"/>
        <v>潍坊银行0950</v>
      </c>
      <c r="P57" s="29" t="str">
        <f>VLOOKUP(A57,账簿!B:C,2,0)</f>
        <v>030006</v>
      </c>
      <c r="Q57" s="29" t="str">
        <f>VLOOKUP(P57,账簿!A:B,2,0)</f>
        <v>昌邑市昌荣农业科技有限责任公司</v>
      </c>
      <c r="W57" s="29" t="str">
        <f t="shared" si="14"/>
        <v>0300062026-04-022</v>
      </c>
      <c r="X57" s="29" t="str">
        <f t="shared" si="15"/>
        <v>030006</v>
      </c>
      <c r="Y57" s="29" t="str">
        <f t="shared" si="0"/>
        <v>030006</v>
      </c>
      <c r="Z57" s="29" t="str">
        <f t="shared" si="1"/>
        <v>昌邑市昌荣农业科技有限责任公司</v>
      </c>
      <c r="AA57" s="29" t="str">
        <f t="shared" si="16"/>
        <v>2026-04</v>
      </c>
      <c r="AB57" s="29" t="str">
        <f t="shared" si="2"/>
        <v>2026-04-02</v>
      </c>
      <c r="AC57" s="29" t="s">
        <v>108</v>
      </c>
      <c r="AD57" s="29">
        <f t="shared" si="17"/>
        <v>2</v>
      </c>
      <c r="AE57" s="29" t="str">
        <f t="shared" si="3"/>
        <v>网银转账,昌邑市昌盛管网建设投资有限公司</v>
      </c>
      <c r="AF57" s="29" t="s">
        <v>109</v>
      </c>
      <c r="AG57" s="29" t="s">
        <v>109</v>
      </c>
      <c r="AN57" s="29">
        <f t="shared" si="18"/>
        <v>1002</v>
      </c>
      <c r="AP57" s="29" t="str">
        <f t="shared" si="4"/>
        <v>网银转账,昌邑市昌盛管网建设投资有限公司</v>
      </c>
      <c r="AQ57" t="s">
        <v>110</v>
      </c>
      <c r="AR57" s="29" t="str">
        <f t="shared" si="5"/>
        <v/>
      </c>
      <c r="AS57" s="29">
        <f t="shared" si="6"/>
        <v>90000000</v>
      </c>
      <c r="AT57" t="s">
        <v>111</v>
      </c>
      <c r="AU57" t="s">
        <v>112</v>
      </c>
      <c r="AV57" t="s">
        <v>113</v>
      </c>
      <c r="AW57" s="29" t="str">
        <f t="shared" si="7"/>
        <v/>
      </c>
      <c r="AX57" s="29">
        <f t="shared" si="8"/>
        <v>90000000</v>
      </c>
      <c r="BQ57" s="32" t="str">
        <f>IF(N57="项目",VLOOKUP(O57,项目!B:C,2,0),IF(K57="空项目",VLOOKUP(K57,项目!B:C,2,0),""))</f>
        <v/>
      </c>
      <c r="BR57" s="32" t="str">
        <f>IFERROR(VLOOKUP(BQ57,项目!A:B,2,0),"")</f>
        <v/>
      </c>
      <c r="BU57" s="32" t="str">
        <f>IF(N57="供应商",VLOOKUP(O57,供应商!B:C,2,0),"")</f>
        <v/>
      </c>
      <c r="BV57" s="32" t="str">
        <f>IFERROR(VLOOKUP(BU57,供应商!A:B,2,0),"")</f>
        <v/>
      </c>
      <c r="BW57" s="32" t="str">
        <f>IF(N57="客户",VLOOKUP(O57,客户!B:C,2,0),"")</f>
        <v/>
      </c>
      <c r="BX57" s="32" t="str">
        <f>IFERROR(VLOOKUP(BW57,客户!A:B,2,0),"")</f>
        <v/>
      </c>
      <c r="CU57" s="32" t="str">
        <f>IF(N57="费用项目",VLOOKUP(O57,费用项目!B:C,2,0),"")</f>
        <v/>
      </c>
      <c r="CV57" s="32" t="str">
        <f>IFERROR(VLOOKUP(CU57,费用项目!A:B,2,0),"")</f>
        <v/>
      </c>
      <c r="CW57" s="29" t="str">
        <f>IF(N57="银行账户",VLOOKUP(O57,银行变二级!B:C,2,0),"")</f>
        <v>潍坊银行0950</v>
      </c>
      <c r="CX57" s="29" t="str">
        <f>IFERROR(VLOOKUP(O57,银行变二级!A:B,2,0),"")</f>
        <v>潍坊银行0950</v>
      </c>
    </row>
    <row r="58" s="29" customFormat="1" spans="1:102">
      <c r="A58" s="42" t="s">
        <v>172</v>
      </c>
      <c r="B58" s="36" t="s">
        <v>173</v>
      </c>
      <c r="C58" s="36" t="s">
        <v>118</v>
      </c>
      <c r="D58" s="37" t="s">
        <v>178</v>
      </c>
      <c r="E58" s="37" t="s">
        <v>175</v>
      </c>
      <c r="F58" s="38">
        <v>6000000</v>
      </c>
      <c r="G58" s="39" t="s">
        <v>107</v>
      </c>
      <c r="H58" s="40" t="str">
        <f t="shared" si="9"/>
        <v>1002</v>
      </c>
      <c r="I58" s="40" t="str">
        <f t="shared" si="10"/>
        <v>100202</v>
      </c>
      <c r="J58" s="46" t="str">
        <f t="shared" si="11"/>
        <v>银行存款</v>
      </c>
      <c r="K58" s="47" t="str">
        <f t="shared" si="12"/>
        <v>潍坊银行0950</v>
      </c>
      <c r="L58" s="46" t="str">
        <f t="shared" si="13"/>
        <v/>
      </c>
      <c r="M58" s="46">
        <f>IFERROR(IF(H58="1002",1002,VLOOKUP(I58,亿企科目!A:H,6,0)),VLOOKUP(H58,亿企科目!A:G,6,0))</f>
        <v>1002</v>
      </c>
      <c r="N58" s="48" t="str">
        <f>IFERROR(IF(H58="1002","银行账户",IF(H58="1123","供应商",VLOOKUP(I58,亿企科目!A:H,8,0))),"")</f>
        <v>银行账户</v>
      </c>
      <c r="O58" s="49" t="str">
        <f t="shared" si="19"/>
        <v>潍坊银行0950</v>
      </c>
      <c r="P58" s="29" t="str">
        <f>VLOOKUP(A58,账簿!B:C,2,0)</f>
        <v>030006</v>
      </c>
      <c r="Q58" s="29" t="str">
        <f>VLOOKUP(P58,账簿!A:B,2,0)</f>
        <v>昌邑市昌荣农业科技有限责任公司</v>
      </c>
      <c r="W58" s="29" t="str">
        <f t="shared" si="14"/>
        <v>0300062026-04-023</v>
      </c>
      <c r="X58" s="29" t="str">
        <f t="shared" si="15"/>
        <v>030006</v>
      </c>
      <c r="Y58" s="29" t="str">
        <f t="shared" si="0"/>
        <v>030006</v>
      </c>
      <c r="Z58" s="29" t="str">
        <f t="shared" si="1"/>
        <v>昌邑市昌荣农业科技有限责任公司</v>
      </c>
      <c r="AA58" s="29" t="str">
        <f t="shared" si="16"/>
        <v>2026-04</v>
      </c>
      <c r="AB58" s="29" t="str">
        <f t="shared" si="2"/>
        <v>2026-04-02</v>
      </c>
      <c r="AC58" s="29" t="s">
        <v>108</v>
      </c>
      <c r="AD58" s="29">
        <f t="shared" si="17"/>
        <v>3</v>
      </c>
      <c r="AE58" s="29" t="str">
        <f t="shared" si="3"/>
        <v>汇款,山东佳德贸易有限公司</v>
      </c>
      <c r="AF58" s="29" t="s">
        <v>109</v>
      </c>
      <c r="AG58" s="29" t="s">
        <v>109</v>
      </c>
      <c r="AN58" s="29">
        <f t="shared" si="18"/>
        <v>1002</v>
      </c>
      <c r="AP58" s="29" t="str">
        <f t="shared" si="4"/>
        <v>汇款,山东佳德贸易有限公司</v>
      </c>
      <c r="AQ58" t="s">
        <v>110</v>
      </c>
      <c r="AR58" s="29">
        <f t="shared" si="5"/>
        <v>6000000</v>
      </c>
      <c r="AS58" s="29" t="str">
        <f t="shared" si="6"/>
        <v/>
      </c>
      <c r="AT58" t="s">
        <v>111</v>
      </c>
      <c r="AU58" t="s">
        <v>112</v>
      </c>
      <c r="AV58" t="s">
        <v>113</v>
      </c>
      <c r="AW58" s="29">
        <f t="shared" si="7"/>
        <v>6000000</v>
      </c>
      <c r="AX58" s="29" t="str">
        <f t="shared" si="8"/>
        <v/>
      </c>
      <c r="BQ58" s="32" t="str">
        <f>IF(N58="项目",VLOOKUP(O58,项目!B:C,2,0),IF(K58="空项目",VLOOKUP(K58,项目!B:C,2,0),""))</f>
        <v/>
      </c>
      <c r="BR58" s="32" t="str">
        <f>IFERROR(VLOOKUP(BQ58,项目!A:B,2,0),"")</f>
        <v/>
      </c>
      <c r="BU58" s="32" t="str">
        <f>IF(N58="供应商",VLOOKUP(O58,供应商!B:C,2,0),"")</f>
        <v/>
      </c>
      <c r="BV58" s="32" t="str">
        <f>IFERROR(VLOOKUP(BU58,供应商!A:B,2,0),"")</f>
        <v/>
      </c>
      <c r="BW58" s="32" t="str">
        <f>IF(N58="客户",VLOOKUP(O58,客户!B:C,2,0),"")</f>
        <v/>
      </c>
      <c r="BX58" s="32" t="str">
        <f>IFERROR(VLOOKUP(BW58,客户!A:B,2,0),"")</f>
        <v/>
      </c>
      <c r="CU58" s="32" t="str">
        <f>IF(N58="费用项目",VLOOKUP(O58,费用项目!B:C,2,0),"")</f>
        <v/>
      </c>
      <c r="CV58" s="32" t="str">
        <f>IFERROR(VLOOKUP(CU58,费用项目!A:B,2,0),"")</f>
        <v/>
      </c>
      <c r="CW58" s="29" t="str">
        <f>IF(N58="银行账户",VLOOKUP(O58,银行变二级!B:C,2,0),"")</f>
        <v>潍坊银行0950</v>
      </c>
      <c r="CX58" s="29" t="str">
        <f>IFERROR(VLOOKUP(O58,银行变二级!A:B,2,0),"")</f>
        <v>潍坊银行0950</v>
      </c>
    </row>
    <row r="59" s="29" customFormat="1" ht="25.5" spans="1:102">
      <c r="A59" s="42" t="s">
        <v>172</v>
      </c>
      <c r="B59" s="36" t="s">
        <v>173</v>
      </c>
      <c r="C59" s="36" t="s">
        <v>118</v>
      </c>
      <c r="D59" s="37" t="s">
        <v>178</v>
      </c>
      <c r="E59" s="37" t="s">
        <v>176</v>
      </c>
      <c r="F59" s="39" t="s">
        <v>107</v>
      </c>
      <c r="G59" s="38">
        <v>6000000</v>
      </c>
      <c r="H59" s="40" t="str">
        <f t="shared" si="9"/>
        <v>2241</v>
      </c>
      <c r="I59" s="40" t="str">
        <f t="shared" si="10"/>
        <v>224102</v>
      </c>
      <c r="J59" s="46" t="str">
        <f t="shared" si="11"/>
        <v>其他应付款</v>
      </c>
      <c r="K59" s="47" t="str">
        <f t="shared" si="12"/>
        <v>单位</v>
      </c>
      <c r="L59" s="46" t="str">
        <f t="shared" si="13"/>
        <v>山东佳德贸易有限公司</v>
      </c>
      <c r="M59" s="46" t="str">
        <f>IFERROR(IF(H59="1002",1002,VLOOKUP(I59,亿企科目!A:H,6,0)),VLOOKUP(H59,亿企科目!A:G,6,0))</f>
        <v>224102</v>
      </c>
      <c r="N59" s="48" t="str">
        <f>IFERROR(IF(H59="1002","银行账户",IF(H59="1123","供应商",VLOOKUP(I59,亿企科目!A:H,8,0))),"")</f>
        <v>供应商</v>
      </c>
      <c r="O59" s="49" t="str">
        <f t="shared" si="19"/>
        <v>山东佳德贸易有限公司</v>
      </c>
      <c r="P59" s="29" t="str">
        <f>VLOOKUP(A59,账簿!B:C,2,0)</f>
        <v>030006</v>
      </c>
      <c r="Q59" s="29" t="str">
        <f>VLOOKUP(P59,账簿!A:B,2,0)</f>
        <v>昌邑市昌荣农业科技有限责任公司</v>
      </c>
      <c r="W59" s="29" t="str">
        <f t="shared" si="14"/>
        <v>0300062026-04-023</v>
      </c>
      <c r="X59" s="29" t="str">
        <f t="shared" si="15"/>
        <v>030006</v>
      </c>
      <c r="Y59" s="29" t="str">
        <f t="shared" si="0"/>
        <v>030006</v>
      </c>
      <c r="Z59" s="29" t="str">
        <f t="shared" si="1"/>
        <v>昌邑市昌荣农业科技有限责任公司</v>
      </c>
      <c r="AA59" s="29" t="str">
        <f t="shared" si="16"/>
        <v>2026-04</v>
      </c>
      <c r="AB59" s="29" t="str">
        <f t="shared" si="2"/>
        <v>2026-04-02</v>
      </c>
      <c r="AC59" s="29" t="s">
        <v>108</v>
      </c>
      <c r="AD59" s="29">
        <f t="shared" si="17"/>
        <v>3</v>
      </c>
      <c r="AE59" s="29" t="str">
        <f t="shared" si="3"/>
        <v>汇款,山东佳德贸易有限公司</v>
      </c>
      <c r="AF59" s="29" t="s">
        <v>109</v>
      </c>
      <c r="AG59" s="29" t="s">
        <v>109</v>
      </c>
      <c r="AN59" s="29" t="str">
        <f t="shared" si="18"/>
        <v>224102</v>
      </c>
      <c r="AP59" s="29" t="str">
        <f t="shared" si="4"/>
        <v>汇款,山东佳德贸易有限公司</v>
      </c>
      <c r="AQ59" t="s">
        <v>110</v>
      </c>
      <c r="AR59" s="29" t="str">
        <f t="shared" si="5"/>
        <v/>
      </c>
      <c r="AS59" s="29">
        <f t="shared" si="6"/>
        <v>6000000</v>
      </c>
      <c r="AT59" t="s">
        <v>111</v>
      </c>
      <c r="AU59" t="s">
        <v>112</v>
      </c>
      <c r="AV59" t="s">
        <v>113</v>
      </c>
      <c r="AW59" s="29" t="str">
        <f t="shared" si="7"/>
        <v/>
      </c>
      <c r="AX59" s="29">
        <f t="shared" si="8"/>
        <v>6000000</v>
      </c>
      <c r="BQ59" s="32" t="str">
        <f>IF(N59="项目",VLOOKUP(O59,项目!B:C,2,0),IF(K59="空项目",VLOOKUP(K59,项目!B:C,2,0),""))</f>
        <v/>
      </c>
      <c r="BR59" s="32" t="str">
        <f>IFERROR(VLOOKUP(BQ59,项目!A:B,2,0),"")</f>
        <v/>
      </c>
      <c r="BU59" s="32" t="str">
        <f>IF(N59="供应商",VLOOKUP(O59,供应商!B:C,2,0),"")</f>
        <v>0015321</v>
      </c>
      <c r="BV59" s="32" t="str">
        <f>IFERROR(VLOOKUP(BU59,供应商!A:B,2,0),"")</f>
        <v>山东佳德贸易有限公司</v>
      </c>
      <c r="BW59" s="32" t="str">
        <f>IF(N59="客户",VLOOKUP(O59,客户!B:C,2,0),"")</f>
        <v/>
      </c>
      <c r="BX59" s="32" t="str">
        <f>IFERROR(VLOOKUP(BW59,客户!A:B,2,0),"")</f>
        <v/>
      </c>
      <c r="CU59" s="32" t="str">
        <f>IF(N59="费用项目",VLOOKUP(O59,费用项目!B:C,2,0),"")</f>
        <v/>
      </c>
      <c r="CV59" s="32" t="str">
        <f>IFERROR(VLOOKUP(CU59,费用项目!A:B,2,0),"")</f>
        <v/>
      </c>
      <c r="CW59" s="29" t="str">
        <f>IF(N59="银行账户",VLOOKUP(O59,银行变二级!B:C,2,0),"")</f>
        <v/>
      </c>
      <c r="CX59" s="29" t="str">
        <f>IFERROR(VLOOKUP(O59,银行变二级!A:B,2,0),"")</f>
        <v/>
      </c>
    </row>
    <row r="60" s="29" customFormat="1" ht="25.5" spans="1:102">
      <c r="A60" s="42" t="s">
        <v>172</v>
      </c>
      <c r="B60" s="36" t="s">
        <v>179</v>
      </c>
      <c r="C60" s="36" t="s">
        <v>121</v>
      </c>
      <c r="D60" s="37" t="s">
        <v>177</v>
      </c>
      <c r="E60" s="37" t="s">
        <v>151</v>
      </c>
      <c r="F60" s="38">
        <v>6000000</v>
      </c>
      <c r="G60" s="39" t="s">
        <v>107</v>
      </c>
      <c r="H60" s="40" t="str">
        <f t="shared" si="9"/>
        <v>1221</v>
      </c>
      <c r="I60" s="40" t="str">
        <f t="shared" si="10"/>
        <v>122108</v>
      </c>
      <c r="J60" s="46" t="str">
        <f t="shared" si="11"/>
        <v>其他应收款</v>
      </c>
      <c r="K60" s="47" t="str">
        <f t="shared" si="12"/>
        <v>单位</v>
      </c>
      <c r="L60" s="46" t="str">
        <f t="shared" si="13"/>
        <v>昌邑市昌盛管网建设投资有限公司</v>
      </c>
      <c r="M60" s="46" t="str">
        <f>IFERROR(IF(H60="1002",1002,VLOOKUP(I60,亿企科目!A:H,6,0)),VLOOKUP(H60,亿企科目!A:G,6,0))</f>
        <v>122102</v>
      </c>
      <c r="N60" s="48" t="str">
        <f>IFERROR(IF(H60="1002","银行账户",IF(H60="1123","供应商",VLOOKUP(I60,亿企科目!A:H,8,0))),"")</f>
        <v>客户</v>
      </c>
      <c r="O60" s="49" t="str">
        <f t="shared" si="19"/>
        <v>昌邑市昌盛管网建设投资有限公司</v>
      </c>
      <c r="P60" s="29" t="str">
        <f>VLOOKUP(A60,账簿!B:C,2,0)</f>
        <v>030006</v>
      </c>
      <c r="Q60" s="29" t="str">
        <f>VLOOKUP(P60,账簿!A:B,2,0)</f>
        <v>昌邑市昌荣农业科技有限责任公司</v>
      </c>
      <c r="W60" s="29" t="str">
        <f t="shared" si="14"/>
        <v>0300062026-04-034</v>
      </c>
      <c r="X60" s="29" t="str">
        <f t="shared" si="15"/>
        <v>030006</v>
      </c>
      <c r="Y60" s="29" t="str">
        <f t="shared" si="0"/>
        <v>030006</v>
      </c>
      <c r="Z60" s="29" t="str">
        <f t="shared" si="1"/>
        <v>昌邑市昌荣农业科技有限责任公司</v>
      </c>
      <c r="AA60" s="29" t="str">
        <f t="shared" si="16"/>
        <v>2026-04</v>
      </c>
      <c r="AB60" s="29" t="str">
        <f t="shared" si="2"/>
        <v>2026-04-03</v>
      </c>
      <c r="AC60" s="29" t="s">
        <v>108</v>
      </c>
      <c r="AD60" s="29">
        <f t="shared" si="17"/>
        <v>4</v>
      </c>
      <c r="AE60" s="29" t="str">
        <f t="shared" si="3"/>
        <v>网银转账,昌邑市昌盛管网建设投资有限公司</v>
      </c>
      <c r="AF60" s="29" t="s">
        <v>109</v>
      </c>
      <c r="AG60" s="29" t="s">
        <v>109</v>
      </c>
      <c r="AN60" s="29" t="str">
        <f t="shared" si="18"/>
        <v>122102</v>
      </c>
      <c r="AP60" s="29" t="str">
        <f t="shared" si="4"/>
        <v>网银转账,昌邑市昌盛管网建设投资有限公司</v>
      </c>
      <c r="AQ60" t="s">
        <v>110</v>
      </c>
      <c r="AR60" s="29">
        <f t="shared" si="5"/>
        <v>6000000</v>
      </c>
      <c r="AS60" s="29" t="str">
        <f t="shared" si="6"/>
        <v/>
      </c>
      <c r="AT60" t="s">
        <v>111</v>
      </c>
      <c r="AU60" t="s">
        <v>112</v>
      </c>
      <c r="AV60" t="s">
        <v>113</v>
      </c>
      <c r="AW60" s="29">
        <f t="shared" si="7"/>
        <v>6000000</v>
      </c>
      <c r="AX60" s="29" t="str">
        <f t="shared" si="8"/>
        <v/>
      </c>
      <c r="BQ60" s="32" t="str">
        <f>IF(N60="项目",VLOOKUP(O60,项目!B:C,2,0),IF(K60="空项目",VLOOKUP(K60,项目!B:C,2,0),""))</f>
        <v/>
      </c>
      <c r="BR60" s="32" t="str">
        <f>IFERROR(VLOOKUP(BQ60,项目!A:B,2,0),"")</f>
        <v/>
      </c>
      <c r="BU60" s="32" t="str">
        <f>IF(N60="供应商",VLOOKUP(O60,供应商!B:C,2,0),"")</f>
        <v/>
      </c>
      <c r="BV60" s="32" t="str">
        <f>IFERROR(VLOOKUP(BU60,供应商!A:B,2,0),"")</f>
        <v/>
      </c>
      <c r="BW60" s="32" t="str">
        <f>IF(N60="客户",VLOOKUP(O60,客户!B:C,2,0),"")</f>
        <v>001001001</v>
      </c>
      <c r="BX60" s="32" t="str">
        <f>IFERROR(VLOOKUP(BW60,客户!A:B,2,0),"")</f>
        <v>昌邑市昌盛管网建设投资有限公司</v>
      </c>
      <c r="CU60" s="32" t="str">
        <f>IF(N60="费用项目",VLOOKUP(O60,费用项目!B:C,2,0),"")</f>
        <v/>
      </c>
      <c r="CV60" s="32" t="str">
        <f>IFERROR(VLOOKUP(CU60,费用项目!A:B,2,0),"")</f>
        <v/>
      </c>
      <c r="CW60" s="29" t="str">
        <f>IF(N60="银行账户",VLOOKUP(O60,银行变二级!B:C,2,0),"")</f>
        <v/>
      </c>
      <c r="CX60" s="29" t="str">
        <f>IFERROR(VLOOKUP(O60,银行变二级!A:B,2,0),"")</f>
        <v/>
      </c>
    </row>
    <row r="61" s="29" customFormat="1" spans="1:102">
      <c r="A61" s="42" t="s">
        <v>172</v>
      </c>
      <c r="B61" s="36" t="s">
        <v>179</v>
      </c>
      <c r="C61" s="36" t="s">
        <v>121</v>
      </c>
      <c r="D61" s="37" t="s">
        <v>177</v>
      </c>
      <c r="E61" s="37" t="s">
        <v>175</v>
      </c>
      <c r="F61" s="39" t="s">
        <v>107</v>
      </c>
      <c r="G61" s="38">
        <v>6000000</v>
      </c>
      <c r="H61" s="40" t="str">
        <f t="shared" si="9"/>
        <v>1002</v>
      </c>
      <c r="I61" s="40" t="str">
        <f t="shared" si="10"/>
        <v>100202</v>
      </c>
      <c r="J61" s="46" t="str">
        <f t="shared" si="11"/>
        <v>银行存款</v>
      </c>
      <c r="K61" s="47" t="str">
        <f t="shared" si="12"/>
        <v>潍坊银行0950</v>
      </c>
      <c r="L61" s="46" t="str">
        <f t="shared" si="13"/>
        <v/>
      </c>
      <c r="M61" s="46">
        <f>IFERROR(IF(H61="1002",1002,VLOOKUP(I61,亿企科目!A:H,6,0)),VLOOKUP(H61,亿企科目!A:G,6,0))</f>
        <v>1002</v>
      </c>
      <c r="N61" s="48" t="str">
        <f>IFERROR(IF(H61="1002","银行账户",IF(H61="1123","供应商",VLOOKUP(I61,亿企科目!A:H,8,0))),"")</f>
        <v>银行账户</v>
      </c>
      <c r="O61" s="49" t="str">
        <f t="shared" si="19"/>
        <v>潍坊银行0950</v>
      </c>
      <c r="P61" s="29" t="str">
        <f>VLOOKUP(A61,账簿!B:C,2,0)</f>
        <v>030006</v>
      </c>
      <c r="Q61" s="29" t="str">
        <f>VLOOKUP(P61,账簿!A:B,2,0)</f>
        <v>昌邑市昌荣农业科技有限责任公司</v>
      </c>
      <c r="W61" s="29" t="str">
        <f t="shared" si="14"/>
        <v>0300062026-04-034</v>
      </c>
      <c r="X61" s="29" t="str">
        <f t="shared" si="15"/>
        <v>030006</v>
      </c>
      <c r="Y61" s="29" t="str">
        <f t="shared" si="0"/>
        <v>030006</v>
      </c>
      <c r="Z61" s="29" t="str">
        <f t="shared" si="1"/>
        <v>昌邑市昌荣农业科技有限责任公司</v>
      </c>
      <c r="AA61" s="29" t="str">
        <f t="shared" si="16"/>
        <v>2026-04</v>
      </c>
      <c r="AB61" s="29" t="str">
        <f t="shared" si="2"/>
        <v>2026-04-03</v>
      </c>
      <c r="AC61" s="29" t="s">
        <v>108</v>
      </c>
      <c r="AD61" s="29">
        <f t="shared" si="17"/>
        <v>4</v>
      </c>
      <c r="AE61" s="29" t="str">
        <f t="shared" si="3"/>
        <v>网银转账,昌邑市昌盛管网建设投资有限公司</v>
      </c>
      <c r="AF61" s="29" t="s">
        <v>109</v>
      </c>
      <c r="AG61" s="29" t="s">
        <v>109</v>
      </c>
      <c r="AN61" s="29">
        <f t="shared" si="18"/>
        <v>1002</v>
      </c>
      <c r="AP61" s="29" t="str">
        <f t="shared" si="4"/>
        <v>网银转账,昌邑市昌盛管网建设投资有限公司</v>
      </c>
      <c r="AQ61" t="s">
        <v>110</v>
      </c>
      <c r="AR61" s="29" t="str">
        <f t="shared" si="5"/>
        <v/>
      </c>
      <c r="AS61" s="29">
        <f t="shared" si="6"/>
        <v>6000000</v>
      </c>
      <c r="AT61" t="s">
        <v>111</v>
      </c>
      <c r="AU61" t="s">
        <v>112</v>
      </c>
      <c r="AV61" t="s">
        <v>113</v>
      </c>
      <c r="AW61" s="29" t="str">
        <f t="shared" si="7"/>
        <v/>
      </c>
      <c r="AX61" s="29">
        <f t="shared" si="8"/>
        <v>6000000</v>
      </c>
      <c r="BQ61" s="32" t="str">
        <f>IF(N61="项目",VLOOKUP(O61,项目!B:C,2,0),IF(K61="空项目",VLOOKUP(K61,项目!B:C,2,0),""))</f>
        <v/>
      </c>
      <c r="BR61" s="32" t="str">
        <f>IFERROR(VLOOKUP(BQ61,项目!A:B,2,0),"")</f>
        <v/>
      </c>
      <c r="BU61" s="32" t="str">
        <f>IF(N61="供应商",VLOOKUP(O61,供应商!B:C,2,0),"")</f>
        <v/>
      </c>
      <c r="BV61" s="32" t="str">
        <f>IFERROR(VLOOKUP(BU61,供应商!A:B,2,0),"")</f>
        <v/>
      </c>
      <c r="BW61" s="32" t="str">
        <f>IF(N61="客户",VLOOKUP(O61,客户!B:C,2,0),"")</f>
        <v/>
      </c>
      <c r="BX61" s="32" t="str">
        <f>IFERROR(VLOOKUP(BW61,客户!A:B,2,0),"")</f>
        <v/>
      </c>
      <c r="CU61" s="32" t="str">
        <f>IF(N61="费用项目",VLOOKUP(O61,费用项目!B:C,2,0),"")</f>
        <v/>
      </c>
      <c r="CV61" s="32" t="str">
        <f>IFERROR(VLOOKUP(CU61,费用项目!A:B,2,0),"")</f>
        <v/>
      </c>
      <c r="CW61" s="29" t="str">
        <f>IF(N61="银行账户",VLOOKUP(O61,银行变二级!B:C,2,0),"")</f>
        <v>潍坊银行0950</v>
      </c>
      <c r="CX61" s="29" t="str">
        <f>IFERROR(VLOOKUP(O61,银行变二级!A:B,2,0),"")</f>
        <v>潍坊银行0950</v>
      </c>
    </row>
    <row r="62" s="29" customFormat="1" ht="27" spans="1:102">
      <c r="A62" s="42" t="s">
        <v>172</v>
      </c>
      <c r="B62" s="36" t="s">
        <v>180</v>
      </c>
      <c r="C62" s="36" t="s">
        <v>125</v>
      </c>
      <c r="D62" s="37" t="s">
        <v>167</v>
      </c>
      <c r="E62" s="37" t="s">
        <v>168</v>
      </c>
      <c r="F62" s="41">
        <v>69.5</v>
      </c>
      <c r="G62" s="39" t="s">
        <v>107</v>
      </c>
      <c r="H62" s="40" t="str">
        <f t="shared" si="9"/>
        <v>6711</v>
      </c>
      <c r="I62" s="40" t="str">
        <f t="shared" si="10"/>
        <v>671101</v>
      </c>
      <c r="J62" s="46" t="str">
        <f t="shared" si="11"/>
        <v>营业外支出</v>
      </c>
      <c r="K62" s="47" t="str">
        <f t="shared" si="12"/>
        <v>税收滞纳金、罚金、罚款</v>
      </c>
      <c r="L62" s="46" t="str">
        <f t="shared" si="13"/>
        <v/>
      </c>
      <c r="M62" s="46" t="str">
        <f>IFERROR(IF(H62="1002",1002,VLOOKUP(I62,亿企科目!A:H,6,0)),VLOOKUP(H62,亿企科目!A:G,6,0))</f>
        <v>6711</v>
      </c>
      <c r="N62" s="48" t="str">
        <f>IFERROR(IF(H62="1002","银行账户",IF(H62="1123","供应商",VLOOKUP(I62,亿企科目!A:H,8,0))),"")</f>
        <v/>
      </c>
      <c r="O62" s="49" t="str">
        <f t="shared" si="19"/>
        <v>税收滞纳金、罚金、罚款</v>
      </c>
      <c r="P62" s="29" t="str">
        <f>VLOOKUP(A62,账簿!B:C,2,0)</f>
        <v>030006</v>
      </c>
      <c r="Q62" s="29" t="str">
        <f>VLOOKUP(P62,账簿!A:B,2,0)</f>
        <v>昌邑市昌荣农业科技有限责任公司</v>
      </c>
      <c r="W62" s="29" t="str">
        <f t="shared" si="14"/>
        <v>0300062026-04-145</v>
      </c>
      <c r="X62" s="29" t="str">
        <f t="shared" si="15"/>
        <v>030006</v>
      </c>
      <c r="Y62" s="29" t="str">
        <f t="shared" si="0"/>
        <v>030006</v>
      </c>
      <c r="Z62" s="29" t="str">
        <f t="shared" si="1"/>
        <v>昌邑市昌荣农业科技有限责任公司</v>
      </c>
      <c r="AA62" s="29" t="str">
        <f t="shared" si="16"/>
        <v>2026-04</v>
      </c>
      <c r="AB62" s="29" t="str">
        <f t="shared" si="2"/>
        <v>2026-04-14</v>
      </c>
      <c r="AC62" s="29" t="s">
        <v>108</v>
      </c>
      <c r="AD62" s="29">
        <f t="shared" si="17"/>
        <v>5</v>
      </c>
      <c r="AE62" s="29" t="str">
        <f t="shared" si="3"/>
        <v>税收罚金</v>
      </c>
      <c r="AF62" s="29" t="s">
        <v>109</v>
      </c>
      <c r="AG62" s="29" t="s">
        <v>109</v>
      </c>
      <c r="AN62" s="29" t="str">
        <f t="shared" si="18"/>
        <v>6711</v>
      </c>
      <c r="AP62" s="29" t="str">
        <f t="shared" si="4"/>
        <v>税收罚金</v>
      </c>
      <c r="AQ62" t="s">
        <v>110</v>
      </c>
      <c r="AR62" s="29">
        <f t="shared" si="5"/>
        <v>69.5</v>
      </c>
      <c r="AS62" s="29" t="str">
        <f t="shared" si="6"/>
        <v/>
      </c>
      <c r="AT62" t="s">
        <v>111</v>
      </c>
      <c r="AU62" t="s">
        <v>112</v>
      </c>
      <c r="AV62" t="s">
        <v>113</v>
      </c>
      <c r="AW62" s="29">
        <f t="shared" si="7"/>
        <v>69.5</v>
      </c>
      <c r="AX62" s="29" t="str">
        <f t="shared" si="8"/>
        <v/>
      </c>
      <c r="BQ62" s="32" t="str">
        <f>IF(N62="项目",VLOOKUP(O62,项目!B:C,2,0),IF(K62="空项目",VLOOKUP(K62,项目!B:C,2,0),""))</f>
        <v/>
      </c>
      <c r="BR62" s="32" t="str">
        <f>IFERROR(VLOOKUP(BQ62,项目!A:B,2,0),"")</f>
        <v/>
      </c>
      <c r="BU62" s="32" t="str">
        <f>IF(N62="供应商",VLOOKUP(O62,供应商!B:C,2,0),"")</f>
        <v/>
      </c>
      <c r="BV62" s="32" t="str">
        <f>IFERROR(VLOOKUP(BU62,供应商!A:B,2,0),"")</f>
        <v/>
      </c>
      <c r="BW62" s="32" t="str">
        <f>IF(N62="客户",VLOOKUP(O62,客户!B:C,2,0),"")</f>
        <v/>
      </c>
      <c r="BX62" s="32" t="str">
        <f>IFERROR(VLOOKUP(BW62,客户!A:B,2,0),"")</f>
        <v/>
      </c>
      <c r="CU62" s="32" t="str">
        <f>IF(N62="费用项目",VLOOKUP(O62,费用项目!B:C,2,0),"")</f>
        <v/>
      </c>
      <c r="CV62" s="32" t="str">
        <f>IFERROR(VLOOKUP(CU62,费用项目!A:B,2,0),"")</f>
        <v/>
      </c>
      <c r="CW62" s="29" t="str">
        <f>IF(N62="银行账户",VLOOKUP(O62,银行变二级!B:C,2,0),"")</f>
        <v/>
      </c>
      <c r="CX62" s="29" t="str">
        <f>IFERROR(VLOOKUP(O62,银行变二级!A:B,2,0),"")</f>
        <v/>
      </c>
    </row>
    <row r="63" s="29" customFormat="1" spans="1:102">
      <c r="A63" s="42" t="s">
        <v>172</v>
      </c>
      <c r="B63" s="36" t="s">
        <v>180</v>
      </c>
      <c r="C63" s="36" t="s">
        <v>125</v>
      </c>
      <c r="D63" s="37" t="s">
        <v>167</v>
      </c>
      <c r="E63" s="37" t="s">
        <v>175</v>
      </c>
      <c r="F63" s="39" t="s">
        <v>107</v>
      </c>
      <c r="G63" s="41">
        <v>69.5</v>
      </c>
      <c r="H63" s="40" t="str">
        <f t="shared" si="9"/>
        <v>1002</v>
      </c>
      <c r="I63" s="40" t="str">
        <f t="shared" si="10"/>
        <v>100202</v>
      </c>
      <c r="J63" s="46" t="str">
        <f t="shared" si="11"/>
        <v>银行存款</v>
      </c>
      <c r="K63" s="47" t="str">
        <f t="shared" si="12"/>
        <v>潍坊银行0950</v>
      </c>
      <c r="L63" s="46" t="str">
        <f t="shared" si="13"/>
        <v/>
      </c>
      <c r="M63" s="46">
        <f>IFERROR(IF(H63="1002",1002,VLOOKUP(I63,亿企科目!A:H,6,0)),VLOOKUP(H63,亿企科目!A:G,6,0))</f>
        <v>1002</v>
      </c>
      <c r="N63" s="48" t="str">
        <f>IFERROR(IF(H63="1002","银行账户",IF(H63="1123","供应商",VLOOKUP(I63,亿企科目!A:H,8,0))),"")</f>
        <v>银行账户</v>
      </c>
      <c r="O63" s="49" t="str">
        <f t="shared" si="19"/>
        <v>潍坊银行0950</v>
      </c>
      <c r="P63" s="29" t="str">
        <f>VLOOKUP(A63,账簿!B:C,2,0)</f>
        <v>030006</v>
      </c>
      <c r="Q63" s="29" t="str">
        <f>VLOOKUP(P63,账簿!A:B,2,0)</f>
        <v>昌邑市昌荣农业科技有限责任公司</v>
      </c>
      <c r="W63" s="29" t="str">
        <f t="shared" si="14"/>
        <v>0300062026-04-145</v>
      </c>
      <c r="X63" s="29" t="str">
        <f t="shared" si="15"/>
        <v>030006</v>
      </c>
      <c r="Y63" s="29" t="str">
        <f t="shared" si="0"/>
        <v>030006</v>
      </c>
      <c r="Z63" s="29" t="str">
        <f t="shared" si="1"/>
        <v>昌邑市昌荣农业科技有限责任公司</v>
      </c>
      <c r="AA63" s="29" t="str">
        <f t="shared" si="16"/>
        <v>2026-04</v>
      </c>
      <c r="AB63" s="29" t="str">
        <f t="shared" si="2"/>
        <v>2026-04-14</v>
      </c>
      <c r="AC63" s="29" t="s">
        <v>108</v>
      </c>
      <c r="AD63" s="29">
        <f t="shared" si="17"/>
        <v>5</v>
      </c>
      <c r="AE63" s="29" t="str">
        <f t="shared" si="3"/>
        <v>税收罚金</v>
      </c>
      <c r="AF63" s="29" t="s">
        <v>109</v>
      </c>
      <c r="AG63" s="29" t="s">
        <v>109</v>
      </c>
      <c r="AN63" s="29">
        <f t="shared" si="18"/>
        <v>1002</v>
      </c>
      <c r="AP63" s="29" t="str">
        <f t="shared" si="4"/>
        <v>税收罚金</v>
      </c>
      <c r="AQ63" t="s">
        <v>110</v>
      </c>
      <c r="AR63" s="29" t="str">
        <f t="shared" si="5"/>
        <v/>
      </c>
      <c r="AS63" s="29">
        <f t="shared" si="6"/>
        <v>69.5</v>
      </c>
      <c r="AT63" t="s">
        <v>111</v>
      </c>
      <c r="AU63" t="s">
        <v>112</v>
      </c>
      <c r="AV63" t="s">
        <v>113</v>
      </c>
      <c r="AW63" s="29" t="str">
        <f t="shared" si="7"/>
        <v/>
      </c>
      <c r="AX63" s="29">
        <f t="shared" si="8"/>
        <v>69.5</v>
      </c>
      <c r="BQ63" s="32" t="str">
        <f>IF(N63="项目",VLOOKUP(O63,项目!B:C,2,0),IF(K63="空项目",VLOOKUP(K63,项目!B:C,2,0),""))</f>
        <v/>
      </c>
      <c r="BR63" s="32" t="str">
        <f>IFERROR(VLOOKUP(BQ63,项目!A:B,2,0),"")</f>
        <v/>
      </c>
      <c r="BU63" s="32" t="str">
        <f>IF(N63="供应商",VLOOKUP(O63,供应商!B:C,2,0),"")</f>
        <v/>
      </c>
      <c r="BV63" s="32" t="str">
        <f>IFERROR(VLOOKUP(BU63,供应商!A:B,2,0),"")</f>
        <v/>
      </c>
      <c r="BW63" s="32" t="str">
        <f>IF(N63="客户",VLOOKUP(O63,客户!B:C,2,0),"")</f>
        <v/>
      </c>
      <c r="BX63" s="32" t="str">
        <f>IFERROR(VLOOKUP(BW63,客户!A:B,2,0),"")</f>
        <v/>
      </c>
      <c r="CU63" s="32" t="str">
        <f>IF(N63="费用项目",VLOOKUP(O63,费用项目!B:C,2,0),"")</f>
        <v/>
      </c>
      <c r="CV63" s="32" t="str">
        <f>IFERROR(VLOOKUP(CU63,费用项目!A:B,2,0),"")</f>
        <v/>
      </c>
      <c r="CW63" s="29" t="str">
        <f>IF(N63="银行账户",VLOOKUP(O63,银行变二级!B:C,2,0),"")</f>
        <v>潍坊银行0950</v>
      </c>
      <c r="CX63" s="29" t="str">
        <f>IFERROR(VLOOKUP(O63,银行变二级!A:B,2,0),"")</f>
        <v>潍坊银行0950</v>
      </c>
    </row>
    <row r="64" s="29" customFormat="1" spans="1:102">
      <c r="A64" s="42" t="s">
        <v>172</v>
      </c>
      <c r="B64" s="36" t="s">
        <v>124</v>
      </c>
      <c r="C64" s="36" t="s">
        <v>128</v>
      </c>
      <c r="D64" s="37" t="s">
        <v>181</v>
      </c>
      <c r="E64" s="37" t="s">
        <v>127</v>
      </c>
      <c r="F64" s="38">
        <v>476537.42</v>
      </c>
      <c r="G64" s="39" t="s">
        <v>107</v>
      </c>
      <c r="H64" s="40" t="str">
        <f t="shared" si="9"/>
        <v>6603</v>
      </c>
      <c r="I64" s="40" t="str">
        <f t="shared" si="10"/>
        <v>6603</v>
      </c>
      <c r="J64" s="46" t="str">
        <f t="shared" si="11"/>
        <v>财务费用</v>
      </c>
      <c r="K64" s="47" t="str">
        <f t="shared" si="12"/>
        <v>利息支出</v>
      </c>
      <c r="L64" s="46" t="str">
        <f t="shared" si="13"/>
        <v/>
      </c>
      <c r="M64" s="46" t="str">
        <f>IFERROR(IF(H64="1002",1002,VLOOKUP(I64,亿企科目!A:H,6,0)),VLOOKUP(H64,亿企科目!A:G,6,0))</f>
        <v>6603</v>
      </c>
      <c r="N64" s="48" t="str">
        <f>IFERROR(IF(H64="1002","银行账户",IF(H64="1123","供应商",VLOOKUP(I64,亿企科目!A:H,8,0))),"")</f>
        <v>费用项目</v>
      </c>
      <c r="O64" s="49" t="str">
        <f t="shared" si="19"/>
        <v>利息支出</v>
      </c>
      <c r="P64" s="29" t="str">
        <f>VLOOKUP(A64,账簿!B:C,2,0)</f>
        <v>030006</v>
      </c>
      <c r="Q64" s="29" t="str">
        <f>VLOOKUP(P64,账簿!A:B,2,0)</f>
        <v>昌邑市昌荣农业科技有限责任公司</v>
      </c>
      <c r="W64" s="29" t="str">
        <f t="shared" si="14"/>
        <v>0300062026-04-216</v>
      </c>
      <c r="X64" s="29" t="str">
        <f t="shared" si="15"/>
        <v>030006</v>
      </c>
      <c r="Y64" s="29" t="str">
        <f t="shared" si="0"/>
        <v>030006</v>
      </c>
      <c r="Z64" s="29" t="str">
        <f t="shared" si="1"/>
        <v>昌邑市昌荣农业科技有限责任公司</v>
      </c>
      <c r="AA64" s="29" t="str">
        <f t="shared" si="16"/>
        <v>2026-04</v>
      </c>
      <c r="AB64" s="29" t="str">
        <f t="shared" si="2"/>
        <v>2026-04-21</v>
      </c>
      <c r="AC64" s="29" t="s">
        <v>108</v>
      </c>
      <c r="AD64" s="29">
        <f t="shared" si="17"/>
        <v>6</v>
      </c>
      <c r="AE64" s="29" t="str">
        <f t="shared" si="3"/>
        <v>贷款还款,昌邑市昌荣农业科技有限责任公司</v>
      </c>
      <c r="AF64" s="29" t="s">
        <v>109</v>
      </c>
      <c r="AG64" s="29" t="s">
        <v>109</v>
      </c>
      <c r="AN64" s="29" t="str">
        <f t="shared" si="18"/>
        <v>6603</v>
      </c>
      <c r="AP64" s="29" t="str">
        <f t="shared" si="4"/>
        <v>贷款还款,昌邑市昌荣农业科技有限责任公司</v>
      </c>
      <c r="AQ64" t="s">
        <v>110</v>
      </c>
      <c r="AR64" s="29">
        <f t="shared" si="5"/>
        <v>476537.42</v>
      </c>
      <c r="AS64" s="29" t="str">
        <f t="shared" si="6"/>
        <v/>
      </c>
      <c r="AT64" t="s">
        <v>111</v>
      </c>
      <c r="AU64" t="s">
        <v>112</v>
      </c>
      <c r="AV64" t="s">
        <v>113</v>
      </c>
      <c r="AW64" s="29">
        <f t="shared" si="7"/>
        <v>476537.42</v>
      </c>
      <c r="AX64" s="29" t="str">
        <f t="shared" si="8"/>
        <v/>
      </c>
      <c r="BQ64" s="32" t="str">
        <f>IF(N64="项目",VLOOKUP(O64,项目!B:C,2,0),IF(K64="空项目",VLOOKUP(K64,项目!B:C,2,0),""))</f>
        <v/>
      </c>
      <c r="BR64" s="32" t="str">
        <f>IFERROR(VLOOKUP(BQ64,项目!A:B,2,0),"")</f>
        <v/>
      </c>
      <c r="BU64" s="32" t="str">
        <f>IF(N64="供应商",VLOOKUP(O64,供应商!B:C,2,0),"")</f>
        <v/>
      </c>
      <c r="BV64" s="32" t="str">
        <f>IFERROR(VLOOKUP(BU64,供应商!A:B,2,0),"")</f>
        <v/>
      </c>
      <c r="BW64" s="32" t="str">
        <f>IF(N64="客户",VLOOKUP(O64,客户!B:C,2,0),"")</f>
        <v/>
      </c>
      <c r="BX64" s="32" t="str">
        <f>IFERROR(VLOOKUP(BW64,客户!A:B,2,0),"")</f>
        <v/>
      </c>
      <c r="CU64" s="32" t="str">
        <f>IF(N64="费用项目",VLOOKUP(O64,费用项目!B:C,2,0),"")</f>
        <v>660302</v>
      </c>
      <c r="CV64" s="32" t="str">
        <f>IFERROR(VLOOKUP(CU64,费用项目!A:B,2,0),"")</f>
        <v>利息支出</v>
      </c>
      <c r="CW64" s="29" t="str">
        <f>IF(N64="银行账户",VLOOKUP(O64,银行变二级!B:C,2,0),"")</f>
        <v/>
      </c>
      <c r="CX64" s="29" t="str">
        <f>IFERROR(VLOOKUP(O64,银行变二级!A:B,2,0),"")</f>
        <v/>
      </c>
    </row>
    <row r="65" s="29" customFormat="1" spans="1:102">
      <c r="A65" s="42" t="s">
        <v>172</v>
      </c>
      <c r="B65" s="36" t="s">
        <v>124</v>
      </c>
      <c r="C65" s="36" t="s">
        <v>128</v>
      </c>
      <c r="D65" s="37" t="s">
        <v>181</v>
      </c>
      <c r="E65" s="37" t="s">
        <v>175</v>
      </c>
      <c r="F65" s="39" t="s">
        <v>107</v>
      </c>
      <c r="G65" s="38">
        <v>476537.42</v>
      </c>
      <c r="H65" s="40" t="str">
        <f t="shared" si="9"/>
        <v>1002</v>
      </c>
      <c r="I65" s="40" t="str">
        <f t="shared" si="10"/>
        <v>100202</v>
      </c>
      <c r="J65" s="46" t="str">
        <f t="shared" si="11"/>
        <v>银行存款</v>
      </c>
      <c r="K65" s="47" t="str">
        <f t="shared" si="12"/>
        <v>潍坊银行0950</v>
      </c>
      <c r="L65" s="46" t="str">
        <f t="shared" si="13"/>
        <v/>
      </c>
      <c r="M65" s="46">
        <f>IFERROR(IF(H65="1002",1002,VLOOKUP(I65,亿企科目!A:H,6,0)),VLOOKUP(H65,亿企科目!A:G,6,0))</f>
        <v>1002</v>
      </c>
      <c r="N65" s="48" t="str">
        <f>IFERROR(IF(H65="1002","银行账户",IF(H65="1123","供应商",VLOOKUP(I65,亿企科目!A:H,8,0))),"")</f>
        <v>银行账户</v>
      </c>
      <c r="O65" s="49" t="str">
        <f t="shared" si="19"/>
        <v>潍坊银行0950</v>
      </c>
      <c r="P65" s="29" t="str">
        <f>VLOOKUP(A65,账簿!B:C,2,0)</f>
        <v>030006</v>
      </c>
      <c r="Q65" s="29" t="str">
        <f>VLOOKUP(P65,账簿!A:B,2,0)</f>
        <v>昌邑市昌荣农业科技有限责任公司</v>
      </c>
      <c r="W65" s="29" t="str">
        <f t="shared" si="14"/>
        <v>0300062026-04-216</v>
      </c>
      <c r="X65" s="29" t="str">
        <f t="shared" si="15"/>
        <v>030006</v>
      </c>
      <c r="Y65" s="29" t="str">
        <f t="shared" si="0"/>
        <v>030006</v>
      </c>
      <c r="Z65" s="29" t="str">
        <f t="shared" si="1"/>
        <v>昌邑市昌荣农业科技有限责任公司</v>
      </c>
      <c r="AA65" s="29" t="str">
        <f t="shared" si="16"/>
        <v>2026-04</v>
      </c>
      <c r="AB65" s="29" t="str">
        <f t="shared" si="2"/>
        <v>2026-04-21</v>
      </c>
      <c r="AC65" s="29" t="s">
        <v>108</v>
      </c>
      <c r="AD65" s="29">
        <f t="shared" si="17"/>
        <v>6</v>
      </c>
      <c r="AE65" s="29" t="str">
        <f t="shared" si="3"/>
        <v>贷款还款,昌邑市昌荣农业科技有限责任公司</v>
      </c>
      <c r="AF65" s="29" t="s">
        <v>109</v>
      </c>
      <c r="AG65" s="29" t="s">
        <v>109</v>
      </c>
      <c r="AN65" s="29">
        <f t="shared" si="18"/>
        <v>1002</v>
      </c>
      <c r="AP65" s="29" t="str">
        <f t="shared" si="4"/>
        <v>贷款还款,昌邑市昌荣农业科技有限责任公司</v>
      </c>
      <c r="AQ65" t="s">
        <v>110</v>
      </c>
      <c r="AR65" s="29" t="str">
        <f t="shared" si="5"/>
        <v/>
      </c>
      <c r="AS65" s="29">
        <f t="shared" si="6"/>
        <v>476537.42</v>
      </c>
      <c r="AT65" t="s">
        <v>111</v>
      </c>
      <c r="AU65" t="s">
        <v>112</v>
      </c>
      <c r="AV65" t="s">
        <v>113</v>
      </c>
      <c r="AW65" s="29" t="str">
        <f t="shared" si="7"/>
        <v/>
      </c>
      <c r="AX65" s="29">
        <f t="shared" si="8"/>
        <v>476537.42</v>
      </c>
      <c r="BQ65" s="32" t="str">
        <f>IF(N65="项目",VLOOKUP(O65,项目!B:C,2,0),IF(K65="空项目",VLOOKUP(K65,项目!B:C,2,0),""))</f>
        <v/>
      </c>
      <c r="BR65" s="32" t="str">
        <f>IFERROR(VLOOKUP(BQ65,项目!A:B,2,0),"")</f>
        <v/>
      </c>
      <c r="BU65" s="32" t="str">
        <f>IF(N65="供应商",VLOOKUP(O65,供应商!B:C,2,0),"")</f>
        <v/>
      </c>
      <c r="BV65" s="32" t="str">
        <f>IFERROR(VLOOKUP(BU65,供应商!A:B,2,0),"")</f>
        <v/>
      </c>
      <c r="BW65" s="32" t="str">
        <f>IF(N65="客户",VLOOKUP(O65,客户!B:C,2,0),"")</f>
        <v/>
      </c>
      <c r="BX65" s="32" t="str">
        <f>IFERROR(VLOOKUP(BW65,客户!A:B,2,0),"")</f>
        <v/>
      </c>
      <c r="CU65" s="32" t="str">
        <f>IF(N65="费用项目",VLOOKUP(O65,费用项目!B:C,2,0),"")</f>
        <v/>
      </c>
      <c r="CV65" s="32" t="str">
        <f>IFERROR(VLOOKUP(CU65,费用项目!A:B,2,0),"")</f>
        <v/>
      </c>
      <c r="CW65" s="29" t="str">
        <f>IF(N65="银行账户",VLOOKUP(O65,银行变二级!B:C,2,0),"")</f>
        <v>潍坊银行0950</v>
      </c>
      <c r="CX65" s="29" t="str">
        <f>IFERROR(VLOOKUP(O65,银行变二级!A:B,2,0),"")</f>
        <v>潍坊银行0950</v>
      </c>
    </row>
    <row r="66" s="29" customFormat="1" spans="1:102">
      <c r="A66" s="42" t="s">
        <v>172</v>
      </c>
      <c r="B66" s="36" t="s">
        <v>124</v>
      </c>
      <c r="C66" s="36" t="s">
        <v>132</v>
      </c>
      <c r="D66" s="37" t="s">
        <v>182</v>
      </c>
      <c r="E66" s="37" t="s">
        <v>175</v>
      </c>
      <c r="F66" s="38">
        <v>490000</v>
      </c>
      <c r="G66" s="39" t="s">
        <v>107</v>
      </c>
      <c r="H66" s="40" t="str">
        <f t="shared" si="9"/>
        <v>1002</v>
      </c>
      <c r="I66" s="40" t="str">
        <f t="shared" si="10"/>
        <v>100202</v>
      </c>
      <c r="J66" s="46" t="str">
        <f t="shared" si="11"/>
        <v>银行存款</v>
      </c>
      <c r="K66" s="47" t="str">
        <f t="shared" si="12"/>
        <v>潍坊银行0950</v>
      </c>
      <c r="L66" s="46" t="str">
        <f t="shared" si="13"/>
        <v/>
      </c>
      <c r="M66" s="46">
        <f>IFERROR(IF(H66="1002",1002,VLOOKUP(I66,亿企科目!A:H,6,0)),VLOOKUP(H66,亿企科目!A:G,6,0))</f>
        <v>1002</v>
      </c>
      <c r="N66" s="48" t="str">
        <f>IFERROR(IF(H66="1002","银行账户",IF(H66="1123","供应商",VLOOKUP(I66,亿企科目!A:H,8,0))),"")</f>
        <v>银行账户</v>
      </c>
      <c r="O66" s="49" t="str">
        <f t="shared" si="19"/>
        <v>潍坊银行0950</v>
      </c>
      <c r="P66" s="29" t="str">
        <f>VLOOKUP(A66,账簿!B:C,2,0)</f>
        <v>030006</v>
      </c>
      <c r="Q66" s="29" t="str">
        <f>VLOOKUP(P66,账簿!A:B,2,0)</f>
        <v>昌邑市昌荣农业科技有限责任公司</v>
      </c>
      <c r="W66" s="29" t="str">
        <f t="shared" si="14"/>
        <v>0300062026-04-217</v>
      </c>
      <c r="X66" s="29" t="str">
        <f t="shared" ref="X66:X129" si="20">P66</f>
        <v>030006</v>
      </c>
      <c r="Y66" s="29" t="str">
        <f t="shared" ref="Y66:Y129" si="21">X66</f>
        <v>030006</v>
      </c>
      <c r="Z66" s="29" t="str">
        <f t="shared" ref="Z66:Z129" si="22">Q66</f>
        <v>昌邑市昌荣农业科技有限责任公司</v>
      </c>
      <c r="AA66" s="29" t="str">
        <f t="shared" ref="AA66:AA129" si="23">LEFT(B66,7)</f>
        <v>2026-04</v>
      </c>
      <c r="AB66" s="29" t="str">
        <f t="shared" ref="AB66:AB129" si="24">B66</f>
        <v>2026-04-21</v>
      </c>
      <c r="AC66" s="29" t="s">
        <v>108</v>
      </c>
      <c r="AD66" s="29">
        <f t="shared" ref="AD66:AD129" si="25">VALUE(_xlfn.TEXTAFTER(C66,"-"))</f>
        <v>7</v>
      </c>
      <c r="AE66" s="29" t="str">
        <f t="shared" ref="AE66:AE129" si="26">D66</f>
        <v>汇款,昌邑市国有资产经营投资有限公司</v>
      </c>
      <c r="AF66" s="29" t="s">
        <v>109</v>
      </c>
      <c r="AG66" s="29" t="s">
        <v>109</v>
      </c>
      <c r="AN66" s="29">
        <f t="shared" ref="AN66:AN129" si="27">M66</f>
        <v>1002</v>
      </c>
      <c r="AP66" s="29" t="str">
        <f t="shared" ref="AP66:AP129" si="28">D66</f>
        <v>汇款,昌邑市国有资产经营投资有限公司</v>
      </c>
      <c r="AQ66" t="s">
        <v>110</v>
      </c>
      <c r="AR66" s="29">
        <f t="shared" ref="AR66:AR129" si="29">F66</f>
        <v>490000</v>
      </c>
      <c r="AS66" s="29" t="str">
        <f t="shared" ref="AS66:AS129" si="30">G66</f>
        <v/>
      </c>
      <c r="AT66" t="s">
        <v>111</v>
      </c>
      <c r="AU66" t="s">
        <v>112</v>
      </c>
      <c r="AV66" t="s">
        <v>113</v>
      </c>
      <c r="AW66" s="29">
        <f t="shared" ref="AW66:AW129" si="31">AR66</f>
        <v>490000</v>
      </c>
      <c r="AX66" s="29" t="str">
        <f t="shared" ref="AX66:AX129" si="32">AS66</f>
        <v/>
      </c>
      <c r="BQ66" s="32" t="str">
        <f>IF(N66="项目",VLOOKUP(O66,项目!B:C,2,0),IF(K66="空项目",VLOOKUP(K66,项目!B:C,2,0),""))</f>
        <v/>
      </c>
      <c r="BR66" s="32" t="str">
        <f>IFERROR(VLOOKUP(BQ66,项目!A:B,2,0),"")</f>
        <v/>
      </c>
      <c r="BU66" s="32" t="str">
        <f>IF(N66="供应商",VLOOKUP(O66,供应商!B:C,2,0),"")</f>
        <v/>
      </c>
      <c r="BV66" s="32" t="str">
        <f>IFERROR(VLOOKUP(BU66,供应商!A:B,2,0),"")</f>
        <v/>
      </c>
      <c r="BW66" s="32" t="str">
        <f>IF(N66="客户",VLOOKUP(O66,客户!B:C,2,0),"")</f>
        <v/>
      </c>
      <c r="BX66" s="32" t="str">
        <f>IFERROR(VLOOKUP(BW66,客户!A:B,2,0),"")</f>
        <v/>
      </c>
      <c r="CU66" s="32" t="str">
        <f>IF(N66="费用项目",VLOOKUP(O66,费用项目!B:C,2,0),"")</f>
        <v/>
      </c>
      <c r="CV66" s="32" t="str">
        <f>IFERROR(VLOOKUP(CU66,费用项目!A:B,2,0),"")</f>
        <v/>
      </c>
      <c r="CW66" s="29" t="str">
        <f>IF(N66="银行账户",VLOOKUP(O66,银行变二级!B:C,2,0),"")</f>
        <v>潍坊银行0950</v>
      </c>
      <c r="CX66" s="29" t="str">
        <f>IFERROR(VLOOKUP(O66,银行变二级!A:B,2,0),"")</f>
        <v>潍坊银行0950</v>
      </c>
    </row>
    <row r="67" s="29" customFormat="1" ht="25.5" spans="1:102">
      <c r="A67" s="42" t="s">
        <v>172</v>
      </c>
      <c r="B67" s="36" t="s">
        <v>124</v>
      </c>
      <c r="C67" s="36" t="s">
        <v>132</v>
      </c>
      <c r="D67" s="37" t="s">
        <v>182</v>
      </c>
      <c r="E67" s="37" t="s">
        <v>142</v>
      </c>
      <c r="F67" s="39" t="s">
        <v>107</v>
      </c>
      <c r="G67" s="38">
        <v>490000</v>
      </c>
      <c r="H67" s="40" t="str">
        <f t="shared" ref="H67:H130" si="33">LEFT(E67,4)</f>
        <v>1221</v>
      </c>
      <c r="I67" s="40" t="str">
        <f t="shared" ref="I67:I130" si="34">IFERROR(LEFT(E67,FIND(" ",E67)-1),E67)</f>
        <v>122108</v>
      </c>
      <c r="J67" s="46" t="str">
        <f t="shared" ref="J67:J130" si="35">LEFT(MID(E67,FIND(" ",E67)+1,LEN(E67)),FIND("-",MID(E67,FIND(" ",E67)+1,LEN(E67))&amp;"-")-1)</f>
        <v>其他应收款</v>
      </c>
      <c r="K67" s="47" t="str">
        <f t="shared" ref="K67:K130" si="36">IFERROR(MID(MID(E67,FIND(" ",E67)+1,LEN(E67)),FIND("-",MID(E67,FIND(" ",E67)+1,LEN(E67)))+1,IFERROR(FIND("-",MID(E67,FIND(" ",E67)+1,LEN(E67)),FIND("-",MID(E67,FIND(" ",E67)+1,LEN(E67)))+1),LEN(MID(E67,FIND(" ",E67)+1,LEN(E67)))+1)-FIND("-",MID(E67,FIND(" ",E67)+1,LEN(E67)))-1),"")</f>
        <v>单位</v>
      </c>
      <c r="L67" s="46" t="str">
        <f t="shared" ref="L67:L130" si="37">IFERROR(MID(MID(E67,FIND(" ",E67)+1,LEN(E67)),FIND("-",MID(E67,FIND(" ",E67)+1,LEN(E67)),FIND("-",MID(E67,FIND(" ",E67)+1,LEN(E67)))+1)+1,LEN(E67)),"")</f>
        <v>昌邑市国有资产经营投资有限公司</v>
      </c>
      <c r="M67" s="46" t="str">
        <f>IFERROR(IF(H67="1002",1002,VLOOKUP(I67,亿企科目!A:H,6,0)),VLOOKUP(H67,亿企科目!A:G,6,0))</f>
        <v>122102</v>
      </c>
      <c r="N67" s="48" t="str">
        <f>IFERROR(IF(H67="1002","银行账户",IF(H67="1123","供应商",VLOOKUP(I67,亿企科目!A:H,8,0))),"")</f>
        <v>客户</v>
      </c>
      <c r="O67" s="49" t="str">
        <f t="shared" ref="O67:O130" si="38">IF(N67=0,IF(M67="1002",K67,""),_xlfn.TEXTAFTER(E67,"-",-1))</f>
        <v>昌邑市国有资产经营投资有限公司</v>
      </c>
      <c r="P67" s="29" t="str">
        <f>VLOOKUP(A67,账簿!B:C,2,0)</f>
        <v>030006</v>
      </c>
      <c r="Q67" s="29" t="str">
        <f>VLOOKUP(P67,账簿!A:B,2,0)</f>
        <v>昌邑市昌荣农业科技有限责任公司</v>
      </c>
      <c r="W67" s="29" t="str">
        <f t="shared" ref="W67:W130" si="39">X67&amp;AB67&amp;AD67</f>
        <v>0300062026-04-217</v>
      </c>
      <c r="X67" s="29" t="str">
        <f t="shared" si="20"/>
        <v>030006</v>
      </c>
      <c r="Y67" s="29" t="str">
        <f t="shared" si="21"/>
        <v>030006</v>
      </c>
      <c r="Z67" s="29" t="str">
        <f t="shared" si="22"/>
        <v>昌邑市昌荣农业科技有限责任公司</v>
      </c>
      <c r="AA67" s="29" t="str">
        <f t="shared" si="23"/>
        <v>2026-04</v>
      </c>
      <c r="AB67" s="29" t="str">
        <f t="shared" si="24"/>
        <v>2026-04-21</v>
      </c>
      <c r="AC67" s="29" t="s">
        <v>108</v>
      </c>
      <c r="AD67" s="29">
        <f t="shared" si="25"/>
        <v>7</v>
      </c>
      <c r="AE67" s="29" t="str">
        <f t="shared" si="26"/>
        <v>汇款,昌邑市国有资产经营投资有限公司</v>
      </c>
      <c r="AF67" s="29" t="s">
        <v>109</v>
      </c>
      <c r="AG67" s="29" t="s">
        <v>109</v>
      </c>
      <c r="AN67" s="29" t="str">
        <f t="shared" si="27"/>
        <v>122102</v>
      </c>
      <c r="AP67" s="29" t="str">
        <f t="shared" si="28"/>
        <v>汇款,昌邑市国有资产经营投资有限公司</v>
      </c>
      <c r="AQ67" t="s">
        <v>110</v>
      </c>
      <c r="AR67" s="29" t="str">
        <f t="shared" si="29"/>
        <v/>
      </c>
      <c r="AS67" s="29">
        <f t="shared" si="30"/>
        <v>490000</v>
      </c>
      <c r="AT67" t="s">
        <v>111</v>
      </c>
      <c r="AU67" t="s">
        <v>112</v>
      </c>
      <c r="AV67" t="s">
        <v>113</v>
      </c>
      <c r="AW67" s="29" t="str">
        <f t="shared" si="31"/>
        <v/>
      </c>
      <c r="AX67" s="29">
        <f t="shared" si="32"/>
        <v>490000</v>
      </c>
      <c r="BQ67" s="32" t="str">
        <f>IF(N67="项目",VLOOKUP(O67,项目!B:C,2,0),IF(K67="空项目",VLOOKUP(K67,项目!B:C,2,0),""))</f>
        <v/>
      </c>
      <c r="BR67" s="32" t="str">
        <f>IFERROR(VLOOKUP(BQ67,项目!A:B,2,0),"")</f>
        <v/>
      </c>
      <c r="BU67" s="32" t="str">
        <f>IF(N67="供应商",VLOOKUP(O67,供应商!B:C,2,0),"")</f>
        <v/>
      </c>
      <c r="BV67" s="32" t="str">
        <f>IFERROR(VLOOKUP(BU67,供应商!A:B,2,0),"")</f>
        <v/>
      </c>
      <c r="BW67" s="32" t="str">
        <f>IF(N67="客户",VLOOKUP(O67,客户!B:C,2,0),"")</f>
        <v>003</v>
      </c>
      <c r="BX67" s="32" t="str">
        <f>IFERROR(VLOOKUP(BW67,客户!A:B,2,0),"")</f>
        <v>昌邑市国有资产经营投资有限公司</v>
      </c>
      <c r="CU67" s="32" t="str">
        <f>IF(N67="费用项目",VLOOKUP(O67,费用项目!B:C,2,0),"")</f>
        <v/>
      </c>
      <c r="CV67" s="32" t="str">
        <f>IFERROR(VLOOKUP(CU67,费用项目!A:B,2,0),"")</f>
        <v/>
      </c>
      <c r="CW67" s="29" t="str">
        <f>IF(N67="银行账户",VLOOKUP(O67,银行变二级!B:C,2,0),"")</f>
        <v/>
      </c>
      <c r="CX67" s="29" t="str">
        <f>IFERROR(VLOOKUP(O67,银行变二级!A:B,2,0),"")</f>
        <v/>
      </c>
    </row>
    <row r="68" s="29" customFormat="1" ht="25.5" spans="1:102">
      <c r="A68" s="42" t="s">
        <v>172</v>
      </c>
      <c r="B68" s="36" t="s">
        <v>131</v>
      </c>
      <c r="C68" s="36" t="s">
        <v>135</v>
      </c>
      <c r="D68" s="37" t="s">
        <v>148</v>
      </c>
      <c r="E68" s="37" t="s">
        <v>176</v>
      </c>
      <c r="F68" s="38">
        <v>96000000</v>
      </c>
      <c r="G68" s="39" t="s">
        <v>107</v>
      </c>
      <c r="H68" s="40" t="str">
        <f t="shared" si="33"/>
        <v>2241</v>
      </c>
      <c r="I68" s="40" t="str">
        <f t="shared" si="34"/>
        <v>224102</v>
      </c>
      <c r="J68" s="46" t="str">
        <f t="shared" si="35"/>
        <v>其他应付款</v>
      </c>
      <c r="K68" s="47" t="str">
        <f t="shared" si="36"/>
        <v>单位</v>
      </c>
      <c r="L68" s="46" t="str">
        <f t="shared" si="37"/>
        <v>山东佳德贸易有限公司</v>
      </c>
      <c r="M68" s="46" t="str">
        <f>IFERROR(IF(H68="1002",1002,VLOOKUP(I68,亿企科目!A:H,6,0)),VLOOKUP(H68,亿企科目!A:G,6,0))</f>
        <v>224102</v>
      </c>
      <c r="N68" s="48" t="str">
        <f>IFERROR(IF(H68="1002","银行账户",IF(H68="1123","供应商",VLOOKUP(I68,亿企科目!A:H,8,0))),"")</f>
        <v>供应商</v>
      </c>
      <c r="O68" s="49" t="str">
        <f t="shared" si="38"/>
        <v>山东佳德贸易有限公司</v>
      </c>
      <c r="P68" s="29" t="str">
        <f>VLOOKUP(A68,账簿!B:C,2,0)</f>
        <v>030006</v>
      </c>
      <c r="Q68" s="29" t="str">
        <f>VLOOKUP(P68,账簿!A:B,2,0)</f>
        <v>昌邑市昌荣农业科技有限责任公司</v>
      </c>
      <c r="W68" s="29" t="str">
        <f t="shared" si="39"/>
        <v>0300062026-04-308</v>
      </c>
      <c r="X68" s="29" t="str">
        <f t="shared" si="20"/>
        <v>030006</v>
      </c>
      <c r="Y68" s="29" t="str">
        <f t="shared" si="21"/>
        <v>030006</v>
      </c>
      <c r="Z68" s="29" t="str">
        <f t="shared" si="22"/>
        <v>昌邑市昌荣农业科技有限责任公司</v>
      </c>
      <c r="AA68" s="29" t="str">
        <f t="shared" si="23"/>
        <v>2026-04</v>
      </c>
      <c r="AB68" s="29" t="str">
        <f t="shared" si="24"/>
        <v>2026-04-30</v>
      </c>
      <c r="AC68" s="29" t="s">
        <v>108</v>
      </c>
      <c r="AD68" s="29">
        <f t="shared" si="25"/>
        <v>8</v>
      </c>
      <c r="AE68" s="29" t="str">
        <f t="shared" si="26"/>
        <v>调整四方协议</v>
      </c>
      <c r="AF68" s="29" t="s">
        <v>109</v>
      </c>
      <c r="AG68" s="29" t="s">
        <v>109</v>
      </c>
      <c r="AN68" s="29" t="str">
        <f t="shared" si="27"/>
        <v>224102</v>
      </c>
      <c r="AP68" s="29" t="str">
        <f t="shared" si="28"/>
        <v>调整四方协议</v>
      </c>
      <c r="AQ68" t="s">
        <v>110</v>
      </c>
      <c r="AR68" s="29">
        <f t="shared" si="29"/>
        <v>96000000</v>
      </c>
      <c r="AS68" s="29" t="str">
        <f t="shared" si="30"/>
        <v/>
      </c>
      <c r="AT68" t="s">
        <v>111</v>
      </c>
      <c r="AU68" t="s">
        <v>112</v>
      </c>
      <c r="AV68" t="s">
        <v>113</v>
      </c>
      <c r="AW68" s="29">
        <f t="shared" si="31"/>
        <v>96000000</v>
      </c>
      <c r="AX68" s="29" t="str">
        <f t="shared" si="32"/>
        <v/>
      </c>
      <c r="BQ68" s="32" t="str">
        <f>IF(N68="项目",VLOOKUP(O68,项目!B:C,2,0),IF(K68="空项目",VLOOKUP(K68,项目!B:C,2,0),""))</f>
        <v/>
      </c>
      <c r="BR68" s="32" t="str">
        <f>IFERROR(VLOOKUP(BQ68,项目!A:B,2,0),"")</f>
        <v/>
      </c>
      <c r="BU68" s="32" t="str">
        <f>IF(N68="供应商",VLOOKUP(O68,供应商!B:C,2,0),"")</f>
        <v>0015321</v>
      </c>
      <c r="BV68" s="32" t="str">
        <f>IFERROR(VLOOKUP(BU68,供应商!A:B,2,0),"")</f>
        <v>山东佳德贸易有限公司</v>
      </c>
      <c r="BW68" s="32" t="str">
        <f>IF(N68="客户",VLOOKUP(O68,客户!B:C,2,0),"")</f>
        <v/>
      </c>
      <c r="BX68" s="32" t="str">
        <f>IFERROR(VLOOKUP(BW68,客户!A:B,2,0),"")</f>
        <v/>
      </c>
      <c r="CU68" s="32" t="str">
        <f>IF(N68="费用项目",VLOOKUP(O68,费用项目!B:C,2,0),"")</f>
        <v/>
      </c>
      <c r="CV68" s="32" t="str">
        <f>IFERROR(VLOOKUP(CU68,费用项目!A:B,2,0),"")</f>
        <v/>
      </c>
      <c r="CW68" s="29" t="str">
        <f>IF(N68="银行账户",VLOOKUP(O68,银行变二级!B:C,2,0),"")</f>
        <v/>
      </c>
      <c r="CX68" s="29" t="str">
        <f>IFERROR(VLOOKUP(O68,银行变二级!A:B,2,0),"")</f>
        <v/>
      </c>
    </row>
    <row r="69" s="29" customFormat="1" ht="25.5" spans="1:102">
      <c r="A69" s="42" t="s">
        <v>172</v>
      </c>
      <c r="B69" s="36" t="s">
        <v>131</v>
      </c>
      <c r="C69" s="36" t="s">
        <v>135</v>
      </c>
      <c r="D69" s="37" t="s">
        <v>148</v>
      </c>
      <c r="E69" s="37" t="s">
        <v>151</v>
      </c>
      <c r="F69" s="39" t="s">
        <v>107</v>
      </c>
      <c r="G69" s="38">
        <v>96000000</v>
      </c>
      <c r="H69" s="40" t="str">
        <f t="shared" si="33"/>
        <v>1221</v>
      </c>
      <c r="I69" s="40" t="str">
        <f t="shared" si="34"/>
        <v>122108</v>
      </c>
      <c r="J69" s="46" t="str">
        <f t="shared" si="35"/>
        <v>其他应收款</v>
      </c>
      <c r="K69" s="47" t="str">
        <f t="shared" si="36"/>
        <v>单位</v>
      </c>
      <c r="L69" s="46" t="str">
        <f t="shared" si="37"/>
        <v>昌邑市昌盛管网建设投资有限公司</v>
      </c>
      <c r="M69" s="46" t="str">
        <f>IFERROR(IF(H69="1002",1002,VLOOKUP(I69,亿企科目!A:H,6,0)),VLOOKUP(H69,亿企科目!A:G,6,0))</f>
        <v>122102</v>
      </c>
      <c r="N69" s="48" t="str">
        <f>IFERROR(IF(H69="1002","银行账户",IF(H69="1123","供应商",VLOOKUP(I69,亿企科目!A:H,8,0))),"")</f>
        <v>客户</v>
      </c>
      <c r="O69" s="49" t="str">
        <f t="shared" si="38"/>
        <v>昌邑市昌盛管网建设投资有限公司</v>
      </c>
      <c r="P69" s="29" t="str">
        <f>VLOOKUP(A69,账簿!B:C,2,0)</f>
        <v>030006</v>
      </c>
      <c r="Q69" s="29" t="str">
        <f>VLOOKUP(P69,账簿!A:B,2,0)</f>
        <v>昌邑市昌荣农业科技有限责任公司</v>
      </c>
      <c r="W69" s="29" t="str">
        <f t="shared" si="39"/>
        <v>0300062026-04-308</v>
      </c>
      <c r="X69" s="29" t="str">
        <f t="shared" si="20"/>
        <v>030006</v>
      </c>
      <c r="Y69" s="29" t="str">
        <f t="shared" si="21"/>
        <v>030006</v>
      </c>
      <c r="Z69" s="29" t="str">
        <f t="shared" si="22"/>
        <v>昌邑市昌荣农业科技有限责任公司</v>
      </c>
      <c r="AA69" s="29" t="str">
        <f t="shared" si="23"/>
        <v>2026-04</v>
      </c>
      <c r="AB69" s="29" t="str">
        <f t="shared" si="24"/>
        <v>2026-04-30</v>
      </c>
      <c r="AC69" s="29" t="s">
        <v>108</v>
      </c>
      <c r="AD69" s="29">
        <f t="shared" si="25"/>
        <v>8</v>
      </c>
      <c r="AE69" s="29" t="str">
        <f t="shared" si="26"/>
        <v>调整四方协议</v>
      </c>
      <c r="AF69" s="29" t="s">
        <v>109</v>
      </c>
      <c r="AG69" s="29" t="s">
        <v>109</v>
      </c>
      <c r="AN69" s="29" t="str">
        <f t="shared" si="27"/>
        <v>122102</v>
      </c>
      <c r="AP69" s="29" t="str">
        <f t="shared" si="28"/>
        <v>调整四方协议</v>
      </c>
      <c r="AQ69" t="s">
        <v>110</v>
      </c>
      <c r="AR69" s="29" t="str">
        <f t="shared" si="29"/>
        <v/>
      </c>
      <c r="AS69" s="29">
        <f t="shared" si="30"/>
        <v>96000000</v>
      </c>
      <c r="AT69" t="s">
        <v>111</v>
      </c>
      <c r="AU69" t="s">
        <v>112</v>
      </c>
      <c r="AV69" t="s">
        <v>113</v>
      </c>
      <c r="AW69" s="29" t="str">
        <f t="shared" si="31"/>
        <v/>
      </c>
      <c r="AX69" s="29">
        <f t="shared" si="32"/>
        <v>96000000</v>
      </c>
      <c r="BQ69" s="32" t="str">
        <f>IF(N69="项目",VLOOKUP(O69,项目!B:C,2,0),IF(K69="空项目",VLOOKUP(K69,项目!B:C,2,0),""))</f>
        <v/>
      </c>
      <c r="BR69" s="32" t="str">
        <f>IFERROR(VLOOKUP(BQ69,项目!A:B,2,0),"")</f>
        <v/>
      </c>
      <c r="BU69" s="32" t="str">
        <f>IF(N69="供应商",VLOOKUP(O69,供应商!B:C,2,0),"")</f>
        <v/>
      </c>
      <c r="BV69" s="32" t="str">
        <f>IFERROR(VLOOKUP(BU69,供应商!A:B,2,0),"")</f>
        <v/>
      </c>
      <c r="BW69" s="32" t="str">
        <f>IF(N69="客户",VLOOKUP(O69,客户!B:C,2,0),"")</f>
        <v>001001001</v>
      </c>
      <c r="BX69" s="32" t="str">
        <f>IFERROR(VLOOKUP(BW69,客户!A:B,2,0),"")</f>
        <v>昌邑市昌盛管网建设投资有限公司</v>
      </c>
      <c r="CU69" s="32" t="str">
        <f>IF(N69="费用项目",VLOOKUP(O69,费用项目!B:C,2,0),"")</f>
        <v/>
      </c>
      <c r="CV69" s="32" t="str">
        <f>IFERROR(VLOOKUP(CU69,费用项目!A:B,2,0),"")</f>
        <v/>
      </c>
      <c r="CW69" s="29" t="str">
        <f>IF(N69="银行账户",VLOOKUP(O69,银行变二级!B:C,2,0),"")</f>
        <v/>
      </c>
      <c r="CX69" s="29" t="str">
        <f>IFERROR(VLOOKUP(O69,银行变二级!A:B,2,0),"")</f>
        <v/>
      </c>
    </row>
    <row r="70" s="29" customFormat="1" ht="25.5" spans="1:102">
      <c r="A70" s="42" t="s">
        <v>172</v>
      </c>
      <c r="B70" s="36" t="s">
        <v>131</v>
      </c>
      <c r="C70" s="36" t="s">
        <v>153</v>
      </c>
      <c r="D70" s="37" t="s">
        <v>148</v>
      </c>
      <c r="E70" s="37" t="s">
        <v>183</v>
      </c>
      <c r="F70" s="38">
        <v>93000000</v>
      </c>
      <c r="G70" s="39" t="s">
        <v>107</v>
      </c>
      <c r="H70" s="40" t="str">
        <f t="shared" si="33"/>
        <v>2241</v>
      </c>
      <c r="I70" s="40" t="str">
        <f t="shared" si="34"/>
        <v>224102</v>
      </c>
      <c r="J70" s="46" t="str">
        <f t="shared" si="35"/>
        <v>其他应付款</v>
      </c>
      <c r="K70" s="47" t="str">
        <f t="shared" si="36"/>
        <v>单位</v>
      </c>
      <c r="L70" s="46" t="str">
        <f t="shared" si="37"/>
        <v>山东盛汇经贸有限公司</v>
      </c>
      <c r="M70" s="46" t="str">
        <f>IFERROR(IF(H70="1002",1002,VLOOKUP(I70,亿企科目!A:H,6,0)),VLOOKUP(H70,亿企科目!A:G,6,0))</f>
        <v>224102</v>
      </c>
      <c r="N70" s="48" t="str">
        <f>IFERROR(IF(H70="1002","银行账户",IF(H70="1123","供应商",VLOOKUP(I70,亿企科目!A:H,8,0))),"")</f>
        <v>供应商</v>
      </c>
      <c r="O70" s="49" t="str">
        <f t="shared" si="38"/>
        <v>山东盛汇经贸有限公司</v>
      </c>
      <c r="P70" s="29" t="str">
        <f>VLOOKUP(A70,账簿!B:C,2,0)</f>
        <v>030006</v>
      </c>
      <c r="Q70" s="29" t="str">
        <f>VLOOKUP(P70,账簿!A:B,2,0)</f>
        <v>昌邑市昌荣农业科技有限责任公司</v>
      </c>
      <c r="W70" s="29" t="str">
        <f t="shared" si="39"/>
        <v>0300062026-04-309</v>
      </c>
      <c r="X70" s="29" t="str">
        <f t="shared" si="20"/>
        <v>030006</v>
      </c>
      <c r="Y70" s="29" t="str">
        <f t="shared" si="21"/>
        <v>030006</v>
      </c>
      <c r="Z70" s="29" t="str">
        <f t="shared" si="22"/>
        <v>昌邑市昌荣农业科技有限责任公司</v>
      </c>
      <c r="AA70" s="29" t="str">
        <f t="shared" si="23"/>
        <v>2026-04</v>
      </c>
      <c r="AB70" s="29" t="str">
        <f t="shared" si="24"/>
        <v>2026-04-30</v>
      </c>
      <c r="AC70" s="29" t="s">
        <v>108</v>
      </c>
      <c r="AD70" s="29">
        <f t="shared" si="25"/>
        <v>9</v>
      </c>
      <c r="AE70" s="29" t="str">
        <f t="shared" si="26"/>
        <v>调整四方协议</v>
      </c>
      <c r="AF70" s="29" t="s">
        <v>109</v>
      </c>
      <c r="AG70" s="29" t="s">
        <v>109</v>
      </c>
      <c r="AN70" s="29" t="str">
        <f t="shared" si="27"/>
        <v>224102</v>
      </c>
      <c r="AP70" s="29" t="str">
        <f t="shared" si="28"/>
        <v>调整四方协议</v>
      </c>
      <c r="AQ70" t="s">
        <v>110</v>
      </c>
      <c r="AR70" s="29">
        <f t="shared" si="29"/>
        <v>93000000</v>
      </c>
      <c r="AS70" s="29" t="str">
        <f t="shared" si="30"/>
        <v/>
      </c>
      <c r="AT70" t="s">
        <v>111</v>
      </c>
      <c r="AU70" t="s">
        <v>112</v>
      </c>
      <c r="AV70" t="s">
        <v>113</v>
      </c>
      <c r="AW70" s="29">
        <f t="shared" si="31"/>
        <v>93000000</v>
      </c>
      <c r="AX70" s="29" t="str">
        <f t="shared" si="32"/>
        <v/>
      </c>
      <c r="BQ70" s="32" t="str">
        <f>IF(N70="项目",VLOOKUP(O70,项目!B:C,2,0),IF(K70="空项目",VLOOKUP(K70,项目!B:C,2,0),""))</f>
        <v/>
      </c>
      <c r="BR70" s="32" t="str">
        <f>IFERROR(VLOOKUP(BQ70,项目!A:B,2,0),"")</f>
        <v/>
      </c>
      <c r="BU70" s="32" t="str">
        <f>IF(N70="供应商",VLOOKUP(O70,供应商!B:C,2,0),"")</f>
        <v>001001007</v>
      </c>
      <c r="BV70" s="32" t="str">
        <f>IFERROR(VLOOKUP(BU70,供应商!A:B,2,0),"")</f>
        <v>山东盛汇经贸有限公司</v>
      </c>
      <c r="BW70" s="32" t="str">
        <f>IF(N70="客户",VLOOKUP(O70,客户!B:C,2,0),"")</f>
        <v/>
      </c>
      <c r="BX70" s="32" t="str">
        <f>IFERROR(VLOOKUP(BW70,客户!A:B,2,0),"")</f>
        <v/>
      </c>
      <c r="CU70" s="32" t="str">
        <f>IF(N70="费用项目",VLOOKUP(O70,费用项目!B:C,2,0),"")</f>
        <v/>
      </c>
      <c r="CV70" s="32" t="str">
        <f>IFERROR(VLOOKUP(CU70,费用项目!A:B,2,0),"")</f>
        <v/>
      </c>
      <c r="CW70" s="29" t="str">
        <f>IF(N70="银行账户",VLOOKUP(O70,银行变二级!B:C,2,0),"")</f>
        <v/>
      </c>
      <c r="CX70" s="29" t="str">
        <f>IFERROR(VLOOKUP(O70,银行变二级!A:B,2,0),"")</f>
        <v/>
      </c>
    </row>
    <row r="71" s="29" customFormat="1" ht="25.5" spans="1:102">
      <c r="A71" s="42" t="s">
        <v>172</v>
      </c>
      <c r="B71" s="36" t="s">
        <v>131</v>
      </c>
      <c r="C71" s="36" t="s">
        <v>153</v>
      </c>
      <c r="D71" s="37" t="s">
        <v>148</v>
      </c>
      <c r="E71" s="37" t="s">
        <v>184</v>
      </c>
      <c r="F71" s="39" t="s">
        <v>107</v>
      </c>
      <c r="G71" s="38">
        <v>93000000</v>
      </c>
      <c r="H71" s="40" t="str">
        <f t="shared" si="33"/>
        <v>1221</v>
      </c>
      <c r="I71" s="40" t="str">
        <f t="shared" si="34"/>
        <v>122108</v>
      </c>
      <c r="J71" s="46" t="str">
        <f t="shared" si="35"/>
        <v>其他应收款</v>
      </c>
      <c r="K71" s="47" t="str">
        <f t="shared" si="36"/>
        <v>单位</v>
      </c>
      <c r="L71" s="46" t="str">
        <f t="shared" si="37"/>
        <v>昌邑市城投生态环保有限公司</v>
      </c>
      <c r="M71" s="46" t="str">
        <f>IFERROR(IF(H71="1002",1002,VLOOKUP(I71,亿企科目!A:H,6,0)),VLOOKUP(H71,亿企科目!A:G,6,0))</f>
        <v>122102</v>
      </c>
      <c r="N71" s="48" t="str">
        <f>IFERROR(IF(H71="1002","银行账户",IF(H71="1123","供应商",VLOOKUP(I71,亿企科目!A:H,8,0))),"")</f>
        <v>客户</v>
      </c>
      <c r="O71" s="49" t="str">
        <f t="shared" si="38"/>
        <v>昌邑市城投生态环保有限公司</v>
      </c>
      <c r="P71" s="29" t="str">
        <f>VLOOKUP(A71,账簿!B:C,2,0)</f>
        <v>030006</v>
      </c>
      <c r="Q71" s="29" t="str">
        <f>VLOOKUP(P71,账簿!A:B,2,0)</f>
        <v>昌邑市昌荣农业科技有限责任公司</v>
      </c>
      <c r="W71" s="29" t="str">
        <f t="shared" si="39"/>
        <v>0300062026-04-309</v>
      </c>
      <c r="X71" s="29" t="str">
        <f t="shared" si="20"/>
        <v>030006</v>
      </c>
      <c r="Y71" s="29" t="str">
        <f t="shared" si="21"/>
        <v>030006</v>
      </c>
      <c r="Z71" s="29" t="str">
        <f t="shared" si="22"/>
        <v>昌邑市昌荣农业科技有限责任公司</v>
      </c>
      <c r="AA71" s="29" t="str">
        <f t="shared" si="23"/>
        <v>2026-04</v>
      </c>
      <c r="AB71" s="29" t="str">
        <f t="shared" si="24"/>
        <v>2026-04-30</v>
      </c>
      <c r="AC71" s="29" t="s">
        <v>108</v>
      </c>
      <c r="AD71" s="29">
        <f t="shared" si="25"/>
        <v>9</v>
      </c>
      <c r="AE71" s="29" t="str">
        <f t="shared" si="26"/>
        <v>调整四方协议</v>
      </c>
      <c r="AF71" s="29" t="s">
        <v>109</v>
      </c>
      <c r="AG71" s="29" t="s">
        <v>109</v>
      </c>
      <c r="AN71" s="29" t="str">
        <f t="shared" si="27"/>
        <v>122102</v>
      </c>
      <c r="AP71" s="29" t="str">
        <f t="shared" si="28"/>
        <v>调整四方协议</v>
      </c>
      <c r="AQ71" t="s">
        <v>110</v>
      </c>
      <c r="AR71" s="29" t="str">
        <f t="shared" si="29"/>
        <v/>
      </c>
      <c r="AS71" s="29">
        <f t="shared" si="30"/>
        <v>93000000</v>
      </c>
      <c r="AT71" t="s">
        <v>111</v>
      </c>
      <c r="AU71" t="s">
        <v>112</v>
      </c>
      <c r="AV71" t="s">
        <v>113</v>
      </c>
      <c r="AW71" s="29" t="str">
        <f t="shared" si="31"/>
        <v/>
      </c>
      <c r="AX71" s="29">
        <f t="shared" si="32"/>
        <v>93000000</v>
      </c>
      <c r="BQ71" s="32" t="str">
        <f>IF(N71="项目",VLOOKUP(O71,项目!B:C,2,0),IF(K71="空项目",VLOOKUP(K71,项目!B:C,2,0),""))</f>
        <v/>
      </c>
      <c r="BR71" s="32" t="str">
        <f>IFERROR(VLOOKUP(BQ71,项目!A:B,2,0),"")</f>
        <v/>
      </c>
      <c r="BU71" s="32" t="str">
        <f>IF(N71="供应商",VLOOKUP(O71,供应商!B:C,2,0),"")</f>
        <v/>
      </c>
      <c r="BV71" s="32" t="str">
        <f>IFERROR(VLOOKUP(BU71,供应商!A:B,2,0),"")</f>
        <v/>
      </c>
      <c r="BW71" s="32" t="str">
        <f>IF(N71="客户",VLOOKUP(O71,客户!B:C,2,0),"")</f>
        <v>002003</v>
      </c>
      <c r="BX71" s="32" t="str">
        <f>IFERROR(VLOOKUP(BW71,客户!A:B,2,0),"")</f>
        <v>昌邑市城投生态环保有限公司</v>
      </c>
      <c r="CU71" s="32" t="str">
        <f>IF(N71="费用项目",VLOOKUP(O71,费用项目!B:C,2,0),"")</f>
        <v/>
      </c>
      <c r="CV71" s="32" t="str">
        <f>IFERROR(VLOOKUP(CU71,费用项目!A:B,2,0),"")</f>
        <v/>
      </c>
      <c r="CW71" s="29" t="str">
        <f>IF(N71="银行账户",VLOOKUP(O71,银行变二级!B:C,2,0),"")</f>
        <v/>
      </c>
      <c r="CX71" s="29" t="str">
        <f>IFERROR(VLOOKUP(O71,银行变二级!A:B,2,0),"")</f>
        <v/>
      </c>
    </row>
    <row r="72" s="29" customFormat="1" ht="25.5" spans="1:102">
      <c r="A72" s="42" t="s">
        <v>172</v>
      </c>
      <c r="B72" s="36" t="s">
        <v>131</v>
      </c>
      <c r="C72" s="36" t="s">
        <v>157</v>
      </c>
      <c r="D72" s="37" t="s">
        <v>148</v>
      </c>
      <c r="E72" s="37" t="s">
        <v>185</v>
      </c>
      <c r="F72" s="38">
        <v>9500000</v>
      </c>
      <c r="G72" s="39" t="s">
        <v>107</v>
      </c>
      <c r="H72" s="40" t="str">
        <f t="shared" si="33"/>
        <v>2241</v>
      </c>
      <c r="I72" s="40" t="str">
        <f t="shared" si="34"/>
        <v>224102</v>
      </c>
      <c r="J72" s="46" t="str">
        <f t="shared" si="35"/>
        <v>其他应付款</v>
      </c>
      <c r="K72" s="47" t="str">
        <f t="shared" si="36"/>
        <v>单位</v>
      </c>
      <c r="L72" s="46" t="str">
        <f t="shared" si="37"/>
        <v>昌邑市盛汇农业科技有限公司</v>
      </c>
      <c r="M72" s="46" t="str">
        <f>IFERROR(IF(H72="1002",1002,VLOOKUP(I72,亿企科目!A:H,6,0)),VLOOKUP(H72,亿企科目!A:G,6,0))</f>
        <v>224102</v>
      </c>
      <c r="N72" s="48" t="str">
        <f>IFERROR(IF(H72="1002","银行账户",IF(H72="1123","供应商",VLOOKUP(I72,亿企科目!A:H,8,0))),"")</f>
        <v>供应商</v>
      </c>
      <c r="O72" s="49" t="str">
        <f t="shared" si="38"/>
        <v>昌邑市盛汇农业科技有限公司</v>
      </c>
      <c r="P72" s="29" t="str">
        <f>VLOOKUP(A72,账簿!B:C,2,0)</f>
        <v>030006</v>
      </c>
      <c r="Q72" s="29" t="str">
        <f>VLOOKUP(P72,账簿!A:B,2,0)</f>
        <v>昌邑市昌荣农业科技有限责任公司</v>
      </c>
      <c r="W72" s="29" t="str">
        <f t="shared" si="39"/>
        <v>0300062026-04-3010</v>
      </c>
      <c r="X72" s="29" t="str">
        <f t="shared" si="20"/>
        <v>030006</v>
      </c>
      <c r="Y72" s="29" t="str">
        <f t="shared" si="21"/>
        <v>030006</v>
      </c>
      <c r="Z72" s="29" t="str">
        <f t="shared" si="22"/>
        <v>昌邑市昌荣农业科技有限责任公司</v>
      </c>
      <c r="AA72" s="29" t="str">
        <f t="shared" si="23"/>
        <v>2026-04</v>
      </c>
      <c r="AB72" s="29" t="str">
        <f t="shared" si="24"/>
        <v>2026-04-30</v>
      </c>
      <c r="AC72" s="29" t="s">
        <v>108</v>
      </c>
      <c r="AD72" s="29">
        <f t="shared" si="25"/>
        <v>10</v>
      </c>
      <c r="AE72" s="29" t="str">
        <f t="shared" si="26"/>
        <v>调整四方协议</v>
      </c>
      <c r="AF72" s="29" t="s">
        <v>109</v>
      </c>
      <c r="AG72" s="29" t="s">
        <v>109</v>
      </c>
      <c r="AN72" s="29" t="str">
        <f t="shared" si="27"/>
        <v>224102</v>
      </c>
      <c r="AP72" s="29" t="str">
        <f t="shared" si="28"/>
        <v>调整四方协议</v>
      </c>
      <c r="AQ72" t="s">
        <v>110</v>
      </c>
      <c r="AR72" s="29">
        <f t="shared" si="29"/>
        <v>9500000</v>
      </c>
      <c r="AS72" s="29" t="str">
        <f t="shared" si="30"/>
        <v/>
      </c>
      <c r="AT72" t="s">
        <v>111</v>
      </c>
      <c r="AU72" t="s">
        <v>112</v>
      </c>
      <c r="AV72" t="s">
        <v>113</v>
      </c>
      <c r="AW72" s="29">
        <f t="shared" si="31"/>
        <v>9500000</v>
      </c>
      <c r="AX72" s="29" t="str">
        <f t="shared" si="32"/>
        <v/>
      </c>
      <c r="BQ72" s="32" t="str">
        <f>IF(N72="项目",VLOOKUP(O72,项目!B:C,2,0),IF(K72="空项目",VLOOKUP(K72,项目!B:C,2,0),""))</f>
        <v/>
      </c>
      <c r="BR72" s="32" t="str">
        <f>IFERROR(VLOOKUP(BQ72,项目!A:B,2,0),"")</f>
        <v/>
      </c>
      <c r="BU72" s="32" t="str">
        <f>IF(N72="供应商",VLOOKUP(O72,供应商!B:C,2,0),"")</f>
        <v>003017</v>
      </c>
      <c r="BV72" s="32" t="str">
        <f>IFERROR(VLOOKUP(BU72,供应商!A:B,2,0),"")</f>
        <v>昌邑市盛汇农业科技有限公司</v>
      </c>
      <c r="BW72" s="32" t="str">
        <f>IF(N72="客户",VLOOKUP(O72,客户!B:C,2,0),"")</f>
        <v/>
      </c>
      <c r="BX72" s="32" t="str">
        <f>IFERROR(VLOOKUP(BW72,客户!A:B,2,0),"")</f>
        <v/>
      </c>
      <c r="CU72" s="32" t="str">
        <f>IF(N72="费用项目",VLOOKUP(O72,费用项目!B:C,2,0),"")</f>
        <v/>
      </c>
      <c r="CV72" s="32" t="str">
        <f>IFERROR(VLOOKUP(CU72,费用项目!A:B,2,0),"")</f>
        <v/>
      </c>
      <c r="CW72" s="29" t="str">
        <f>IF(N72="银行账户",VLOOKUP(O72,银行变二级!B:C,2,0),"")</f>
        <v/>
      </c>
      <c r="CX72" s="29" t="str">
        <f>IFERROR(VLOOKUP(O72,银行变二级!A:B,2,0),"")</f>
        <v/>
      </c>
    </row>
    <row r="73" s="29" customFormat="1" ht="25.5" spans="1:102">
      <c r="A73" s="42" t="s">
        <v>172</v>
      </c>
      <c r="B73" s="36" t="s">
        <v>131</v>
      </c>
      <c r="C73" s="36" t="s">
        <v>157</v>
      </c>
      <c r="D73" s="37" t="s">
        <v>148</v>
      </c>
      <c r="E73" s="37" t="s">
        <v>186</v>
      </c>
      <c r="F73" s="39" t="s">
        <v>107</v>
      </c>
      <c r="G73" s="38">
        <v>9500000</v>
      </c>
      <c r="H73" s="40" t="str">
        <f t="shared" si="33"/>
        <v>1221</v>
      </c>
      <c r="I73" s="40" t="str">
        <f t="shared" si="34"/>
        <v>122108</v>
      </c>
      <c r="J73" s="46" t="str">
        <f t="shared" si="35"/>
        <v>其他应收款</v>
      </c>
      <c r="K73" s="47" t="str">
        <f t="shared" si="36"/>
        <v>单位</v>
      </c>
      <c r="L73" s="46" t="str">
        <f t="shared" si="37"/>
        <v>昌邑市惠合智能产业园投资有限公司</v>
      </c>
      <c r="M73" s="46" t="str">
        <f>IFERROR(IF(H73="1002",1002,VLOOKUP(I73,亿企科目!A:H,6,0)),VLOOKUP(H73,亿企科目!A:G,6,0))</f>
        <v>122102</v>
      </c>
      <c r="N73" s="48" t="str">
        <f>IFERROR(IF(H73="1002","银行账户",IF(H73="1123","供应商",VLOOKUP(I73,亿企科目!A:H,8,0))),"")</f>
        <v>客户</v>
      </c>
      <c r="O73" s="49" t="str">
        <f t="shared" si="38"/>
        <v>昌邑市惠合智能产业园投资有限公司</v>
      </c>
      <c r="P73" s="29" t="str">
        <f>VLOOKUP(A73,账簿!B:C,2,0)</f>
        <v>030006</v>
      </c>
      <c r="Q73" s="29" t="str">
        <f>VLOOKUP(P73,账簿!A:B,2,0)</f>
        <v>昌邑市昌荣农业科技有限责任公司</v>
      </c>
      <c r="W73" s="29" t="str">
        <f t="shared" si="39"/>
        <v>0300062026-04-3010</v>
      </c>
      <c r="X73" s="29" t="str">
        <f t="shared" si="20"/>
        <v>030006</v>
      </c>
      <c r="Y73" s="29" t="str">
        <f t="shared" si="21"/>
        <v>030006</v>
      </c>
      <c r="Z73" s="29" t="str">
        <f t="shared" si="22"/>
        <v>昌邑市昌荣农业科技有限责任公司</v>
      </c>
      <c r="AA73" s="29" t="str">
        <f t="shared" si="23"/>
        <v>2026-04</v>
      </c>
      <c r="AB73" s="29" t="str">
        <f t="shared" si="24"/>
        <v>2026-04-30</v>
      </c>
      <c r="AC73" s="29" t="s">
        <v>108</v>
      </c>
      <c r="AD73" s="29">
        <f t="shared" si="25"/>
        <v>10</v>
      </c>
      <c r="AE73" s="29" t="str">
        <f t="shared" si="26"/>
        <v>调整四方协议</v>
      </c>
      <c r="AF73" s="29" t="s">
        <v>109</v>
      </c>
      <c r="AG73" s="29" t="s">
        <v>109</v>
      </c>
      <c r="AN73" s="29" t="str">
        <f t="shared" si="27"/>
        <v>122102</v>
      </c>
      <c r="AP73" s="29" t="str">
        <f t="shared" si="28"/>
        <v>调整四方协议</v>
      </c>
      <c r="AQ73" t="s">
        <v>110</v>
      </c>
      <c r="AR73" s="29" t="str">
        <f t="shared" si="29"/>
        <v/>
      </c>
      <c r="AS73" s="29">
        <f t="shared" si="30"/>
        <v>9500000</v>
      </c>
      <c r="AT73" t="s">
        <v>111</v>
      </c>
      <c r="AU73" t="s">
        <v>112</v>
      </c>
      <c r="AV73" t="s">
        <v>113</v>
      </c>
      <c r="AW73" s="29" t="str">
        <f t="shared" si="31"/>
        <v/>
      </c>
      <c r="AX73" s="29">
        <f t="shared" si="32"/>
        <v>9500000</v>
      </c>
      <c r="BQ73" s="32" t="str">
        <f>IF(N73="项目",VLOOKUP(O73,项目!B:C,2,0),IF(K73="空项目",VLOOKUP(K73,项目!B:C,2,0),""))</f>
        <v/>
      </c>
      <c r="BR73" s="32" t="str">
        <f>IFERROR(VLOOKUP(BQ73,项目!A:B,2,0),"")</f>
        <v/>
      </c>
      <c r="BU73" s="32" t="str">
        <f>IF(N73="供应商",VLOOKUP(O73,供应商!B:C,2,0),"")</f>
        <v/>
      </c>
      <c r="BV73" s="32" t="str">
        <f>IFERROR(VLOOKUP(BU73,供应商!A:B,2,0),"")</f>
        <v/>
      </c>
      <c r="BW73" s="32" t="str">
        <f>IF(N73="客户",VLOOKUP(O73,客户!B:C,2,0),"")</f>
        <v>001001004</v>
      </c>
      <c r="BX73" s="32" t="str">
        <f>IFERROR(VLOOKUP(BW73,客户!A:B,2,0),"")</f>
        <v>昌邑市惠合智能产业园投资有限公司</v>
      </c>
      <c r="CU73" s="32" t="str">
        <f>IF(N73="费用项目",VLOOKUP(O73,费用项目!B:C,2,0),"")</f>
        <v/>
      </c>
      <c r="CV73" s="32" t="str">
        <f>IFERROR(VLOOKUP(CU73,费用项目!A:B,2,0),"")</f>
        <v/>
      </c>
      <c r="CW73" s="29" t="str">
        <f>IF(N73="银行账户",VLOOKUP(O73,银行变二级!B:C,2,0),"")</f>
        <v/>
      </c>
      <c r="CX73" s="29" t="str">
        <f>IFERROR(VLOOKUP(O73,银行变二级!A:B,2,0),"")</f>
        <v/>
      </c>
    </row>
    <row r="74" s="29" customFormat="1" spans="1:102">
      <c r="A74" s="42" t="s">
        <v>172</v>
      </c>
      <c r="B74" s="36" t="s">
        <v>131</v>
      </c>
      <c r="C74" s="36" t="s">
        <v>161</v>
      </c>
      <c r="D74" s="37" t="s">
        <v>136</v>
      </c>
      <c r="E74" s="37" t="s">
        <v>137</v>
      </c>
      <c r="F74" s="38">
        <v>476606.92</v>
      </c>
      <c r="G74" s="39" t="s">
        <v>107</v>
      </c>
      <c r="H74" s="40" t="str">
        <f t="shared" si="33"/>
        <v>4103</v>
      </c>
      <c r="I74" s="40" t="str">
        <f t="shared" si="34"/>
        <v>4103</v>
      </c>
      <c r="J74" s="46" t="str">
        <f t="shared" si="35"/>
        <v>本年利润</v>
      </c>
      <c r="K74" s="47" t="str">
        <f t="shared" si="36"/>
        <v/>
      </c>
      <c r="L74" s="46" t="str">
        <f t="shared" si="37"/>
        <v/>
      </c>
      <c r="M74" s="46" t="str">
        <f>IFERROR(IF(H74="1002",1002,VLOOKUP(I74,亿企科目!A:H,6,0)),VLOOKUP(H74,亿企科目!A:G,6,0))</f>
        <v>4103</v>
      </c>
      <c r="N74" s="48">
        <f>IFERROR(IF(H74="1002","银行账户",IF(H74="1123","供应商",VLOOKUP(I74,亿企科目!A:H,8,0))),"")</f>
        <v>0</v>
      </c>
      <c r="O74" s="49" t="str">
        <f t="shared" si="38"/>
        <v/>
      </c>
      <c r="P74" s="29" t="str">
        <f>VLOOKUP(A74,账簿!B:C,2,0)</f>
        <v>030006</v>
      </c>
      <c r="Q74" s="29" t="str">
        <f>VLOOKUP(P74,账簿!A:B,2,0)</f>
        <v>昌邑市昌荣农业科技有限责任公司</v>
      </c>
      <c r="W74" s="29" t="str">
        <f t="shared" si="39"/>
        <v>0300062026-04-3011</v>
      </c>
      <c r="X74" s="29" t="str">
        <f t="shared" si="20"/>
        <v>030006</v>
      </c>
      <c r="Y74" s="29" t="str">
        <f t="shared" si="21"/>
        <v>030006</v>
      </c>
      <c r="Z74" s="29" t="str">
        <f t="shared" si="22"/>
        <v>昌邑市昌荣农业科技有限责任公司</v>
      </c>
      <c r="AA74" s="29" t="str">
        <f t="shared" si="23"/>
        <v>2026-04</v>
      </c>
      <c r="AB74" s="29" t="str">
        <f t="shared" si="24"/>
        <v>2026-04-30</v>
      </c>
      <c r="AC74" s="29" t="s">
        <v>108</v>
      </c>
      <c r="AD74" s="29">
        <f t="shared" si="25"/>
        <v>11</v>
      </c>
      <c r="AE74" s="29" t="str">
        <f t="shared" si="26"/>
        <v>结转本月损益</v>
      </c>
      <c r="AF74" s="29" t="s">
        <v>109</v>
      </c>
      <c r="AG74" s="29" t="s">
        <v>109</v>
      </c>
      <c r="AN74" s="29" t="str">
        <f t="shared" si="27"/>
        <v>4103</v>
      </c>
      <c r="AP74" s="29" t="str">
        <f t="shared" si="28"/>
        <v>结转本月损益</v>
      </c>
      <c r="AQ74" t="s">
        <v>110</v>
      </c>
      <c r="AR74" s="29">
        <f t="shared" si="29"/>
        <v>476606.92</v>
      </c>
      <c r="AS74" s="29" t="str">
        <f t="shared" si="30"/>
        <v/>
      </c>
      <c r="AT74" t="s">
        <v>111</v>
      </c>
      <c r="AU74" t="s">
        <v>112</v>
      </c>
      <c r="AV74" t="s">
        <v>113</v>
      </c>
      <c r="AW74" s="29">
        <f t="shared" si="31"/>
        <v>476606.92</v>
      </c>
      <c r="AX74" s="29" t="str">
        <f t="shared" si="32"/>
        <v/>
      </c>
      <c r="BQ74" s="32" t="str">
        <f>IF(N74="项目",VLOOKUP(O74,项目!B:C,2,0),IF(K74="空项目",VLOOKUP(K74,项目!B:C,2,0),""))</f>
        <v/>
      </c>
      <c r="BR74" s="32" t="str">
        <f>IFERROR(VLOOKUP(BQ74,项目!A:B,2,0),"")</f>
        <v/>
      </c>
      <c r="BU74" s="32" t="str">
        <f>IF(N74="供应商",VLOOKUP(O74,供应商!B:C,2,0),"")</f>
        <v/>
      </c>
      <c r="BV74" s="32" t="str">
        <f>IFERROR(VLOOKUP(BU74,供应商!A:B,2,0),"")</f>
        <v/>
      </c>
      <c r="BW74" s="32" t="str">
        <f>IF(N74="客户",VLOOKUP(O74,客户!B:C,2,0),"")</f>
        <v/>
      </c>
      <c r="BX74" s="32" t="str">
        <f>IFERROR(VLOOKUP(BW74,客户!A:B,2,0),"")</f>
        <v/>
      </c>
      <c r="CU74" s="32" t="str">
        <f>IF(N74="费用项目",VLOOKUP(O74,费用项目!B:C,2,0),"")</f>
        <v/>
      </c>
      <c r="CV74" s="32" t="str">
        <f>IFERROR(VLOOKUP(CU74,费用项目!A:B,2,0),"")</f>
        <v/>
      </c>
      <c r="CW74" s="29" t="str">
        <f>IF(N74="银行账户",VLOOKUP(O74,银行变二级!B:C,2,0),"")</f>
        <v/>
      </c>
      <c r="CX74" s="29" t="str">
        <f>IFERROR(VLOOKUP(O74,银行变二级!A:B,2,0),"")</f>
        <v/>
      </c>
    </row>
    <row r="75" s="29" customFormat="1" spans="1:102">
      <c r="A75" s="42" t="s">
        <v>172</v>
      </c>
      <c r="B75" s="36" t="s">
        <v>131</v>
      </c>
      <c r="C75" s="36" t="s">
        <v>161</v>
      </c>
      <c r="D75" s="37" t="s">
        <v>136</v>
      </c>
      <c r="E75" s="37" t="s">
        <v>127</v>
      </c>
      <c r="F75" s="39" t="s">
        <v>107</v>
      </c>
      <c r="G75" s="38">
        <v>476537.42</v>
      </c>
      <c r="H75" s="40" t="str">
        <f t="shared" si="33"/>
        <v>6603</v>
      </c>
      <c r="I75" s="40" t="str">
        <f t="shared" si="34"/>
        <v>6603</v>
      </c>
      <c r="J75" s="46" t="str">
        <f t="shared" si="35"/>
        <v>财务费用</v>
      </c>
      <c r="K75" s="47" t="str">
        <f t="shared" si="36"/>
        <v>利息支出</v>
      </c>
      <c r="L75" s="46" t="str">
        <f t="shared" si="37"/>
        <v/>
      </c>
      <c r="M75" s="46" t="str">
        <f>IFERROR(IF(H75="1002",1002,VLOOKUP(I75,亿企科目!A:H,6,0)),VLOOKUP(H75,亿企科目!A:G,6,0))</f>
        <v>6603</v>
      </c>
      <c r="N75" s="48" t="str">
        <f>IFERROR(IF(H75="1002","银行账户",IF(H75="1123","供应商",VLOOKUP(I75,亿企科目!A:H,8,0))),"")</f>
        <v>费用项目</v>
      </c>
      <c r="O75" s="49" t="str">
        <f t="shared" si="38"/>
        <v>利息支出</v>
      </c>
      <c r="P75" s="29" t="str">
        <f>VLOOKUP(A75,账簿!B:C,2,0)</f>
        <v>030006</v>
      </c>
      <c r="Q75" s="29" t="str">
        <f>VLOOKUP(P75,账簿!A:B,2,0)</f>
        <v>昌邑市昌荣农业科技有限责任公司</v>
      </c>
      <c r="W75" s="29" t="str">
        <f t="shared" si="39"/>
        <v>0300062026-04-3011</v>
      </c>
      <c r="X75" s="29" t="str">
        <f t="shared" si="20"/>
        <v>030006</v>
      </c>
      <c r="Y75" s="29" t="str">
        <f t="shared" si="21"/>
        <v>030006</v>
      </c>
      <c r="Z75" s="29" t="str">
        <f t="shared" si="22"/>
        <v>昌邑市昌荣农业科技有限责任公司</v>
      </c>
      <c r="AA75" s="29" t="str">
        <f t="shared" si="23"/>
        <v>2026-04</v>
      </c>
      <c r="AB75" s="29" t="str">
        <f t="shared" si="24"/>
        <v>2026-04-30</v>
      </c>
      <c r="AC75" s="29" t="s">
        <v>108</v>
      </c>
      <c r="AD75" s="29">
        <f t="shared" si="25"/>
        <v>11</v>
      </c>
      <c r="AE75" s="29" t="str">
        <f t="shared" si="26"/>
        <v>结转本月损益</v>
      </c>
      <c r="AF75" s="29" t="s">
        <v>109</v>
      </c>
      <c r="AG75" s="29" t="s">
        <v>109</v>
      </c>
      <c r="AN75" s="29" t="str">
        <f t="shared" si="27"/>
        <v>6603</v>
      </c>
      <c r="AP75" s="29" t="str">
        <f t="shared" si="28"/>
        <v>结转本月损益</v>
      </c>
      <c r="AQ75" t="s">
        <v>110</v>
      </c>
      <c r="AR75" s="29" t="str">
        <f t="shared" si="29"/>
        <v/>
      </c>
      <c r="AS75" s="29">
        <f t="shared" si="30"/>
        <v>476537.42</v>
      </c>
      <c r="AT75" t="s">
        <v>111</v>
      </c>
      <c r="AU75" t="s">
        <v>112</v>
      </c>
      <c r="AV75" t="s">
        <v>113</v>
      </c>
      <c r="AW75" s="29" t="str">
        <f t="shared" si="31"/>
        <v/>
      </c>
      <c r="AX75" s="29">
        <f t="shared" si="32"/>
        <v>476537.42</v>
      </c>
      <c r="BQ75" s="32" t="str">
        <f>IF(N75="项目",VLOOKUP(O75,项目!B:C,2,0),IF(K75="空项目",VLOOKUP(K75,项目!B:C,2,0),""))</f>
        <v/>
      </c>
      <c r="BR75" s="32" t="str">
        <f>IFERROR(VLOOKUP(BQ75,项目!A:B,2,0),"")</f>
        <v/>
      </c>
      <c r="BU75" s="32" t="str">
        <f>IF(N75="供应商",VLOOKUP(O75,供应商!B:C,2,0),"")</f>
        <v/>
      </c>
      <c r="BV75" s="32" t="str">
        <f>IFERROR(VLOOKUP(BU75,供应商!A:B,2,0),"")</f>
        <v/>
      </c>
      <c r="BW75" s="32" t="str">
        <f>IF(N75="客户",VLOOKUP(O75,客户!B:C,2,0),"")</f>
        <v/>
      </c>
      <c r="BX75" s="32" t="str">
        <f>IFERROR(VLOOKUP(BW75,客户!A:B,2,0),"")</f>
        <v/>
      </c>
      <c r="CU75" s="32" t="str">
        <f>IF(N75="费用项目",VLOOKUP(O75,费用项目!B:C,2,0),"")</f>
        <v>660302</v>
      </c>
      <c r="CV75" s="32" t="str">
        <f>IFERROR(VLOOKUP(CU75,费用项目!A:B,2,0),"")</f>
        <v>利息支出</v>
      </c>
      <c r="CW75" s="29" t="str">
        <f>IF(N75="银行账户",VLOOKUP(O75,银行变二级!B:C,2,0),"")</f>
        <v/>
      </c>
      <c r="CX75" s="29" t="str">
        <f>IFERROR(VLOOKUP(O75,银行变二级!A:B,2,0),"")</f>
        <v/>
      </c>
    </row>
    <row r="76" s="29" customFormat="1" ht="27" spans="1:102">
      <c r="A76" s="42" t="s">
        <v>172</v>
      </c>
      <c r="B76" s="36" t="s">
        <v>131</v>
      </c>
      <c r="C76" s="36" t="s">
        <v>161</v>
      </c>
      <c r="D76" s="37" t="s">
        <v>136</v>
      </c>
      <c r="E76" s="37" t="s">
        <v>168</v>
      </c>
      <c r="F76" s="39" t="s">
        <v>107</v>
      </c>
      <c r="G76" s="41">
        <v>69.5</v>
      </c>
      <c r="H76" s="40" t="str">
        <f t="shared" si="33"/>
        <v>6711</v>
      </c>
      <c r="I76" s="40" t="str">
        <f t="shared" si="34"/>
        <v>671101</v>
      </c>
      <c r="J76" s="46" t="str">
        <f t="shared" si="35"/>
        <v>营业外支出</v>
      </c>
      <c r="K76" s="47" t="str">
        <f t="shared" si="36"/>
        <v>税收滞纳金、罚金、罚款</v>
      </c>
      <c r="L76" s="46" t="str">
        <f t="shared" si="37"/>
        <v/>
      </c>
      <c r="M76" s="46" t="str">
        <f>IFERROR(IF(H76="1002",1002,VLOOKUP(I76,亿企科目!A:H,6,0)),VLOOKUP(H76,亿企科目!A:G,6,0))</f>
        <v>6711</v>
      </c>
      <c r="N76" s="48" t="str">
        <f>IFERROR(IF(H76="1002","银行账户",IF(H76="1123","供应商",VLOOKUP(I76,亿企科目!A:H,8,0))),"")</f>
        <v/>
      </c>
      <c r="O76" s="49" t="str">
        <f t="shared" si="38"/>
        <v>税收滞纳金、罚金、罚款</v>
      </c>
      <c r="P76" s="29" t="str">
        <f>VLOOKUP(A76,账簿!B:C,2,0)</f>
        <v>030006</v>
      </c>
      <c r="Q76" s="29" t="str">
        <f>VLOOKUP(P76,账簿!A:B,2,0)</f>
        <v>昌邑市昌荣农业科技有限责任公司</v>
      </c>
      <c r="W76" s="29" t="str">
        <f t="shared" si="39"/>
        <v>0300062026-04-3011</v>
      </c>
      <c r="X76" s="29" t="str">
        <f t="shared" si="20"/>
        <v>030006</v>
      </c>
      <c r="Y76" s="29" t="str">
        <f t="shared" si="21"/>
        <v>030006</v>
      </c>
      <c r="Z76" s="29" t="str">
        <f t="shared" si="22"/>
        <v>昌邑市昌荣农业科技有限责任公司</v>
      </c>
      <c r="AA76" s="29" t="str">
        <f t="shared" si="23"/>
        <v>2026-04</v>
      </c>
      <c r="AB76" s="29" t="str">
        <f t="shared" si="24"/>
        <v>2026-04-30</v>
      </c>
      <c r="AC76" s="29" t="s">
        <v>108</v>
      </c>
      <c r="AD76" s="29">
        <f t="shared" si="25"/>
        <v>11</v>
      </c>
      <c r="AE76" s="29" t="str">
        <f t="shared" si="26"/>
        <v>结转本月损益</v>
      </c>
      <c r="AF76" s="29" t="s">
        <v>109</v>
      </c>
      <c r="AG76" s="29" t="s">
        <v>109</v>
      </c>
      <c r="AN76" s="29" t="str">
        <f t="shared" si="27"/>
        <v>6711</v>
      </c>
      <c r="AP76" s="29" t="str">
        <f t="shared" si="28"/>
        <v>结转本月损益</v>
      </c>
      <c r="AQ76" t="s">
        <v>110</v>
      </c>
      <c r="AR76" s="29" t="str">
        <f t="shared" si="29"/>
        <v/>
      </c>
      <c r="AS76" s="29">
        <f t="shared" si="30"/>
        <v>69.5</v>
      </c>
      <c r="AT76" t="s">
        <v>111</v>
      </c>
      <c r="AU76" t="s">
        <v>112</v>
      </c>
      <c r="AV76" t="s">
        <v>113</v>
      </c>
      <c r="AW76" s="29" t="str">
        <f t="shared" si="31"/>
        <v/>
      </c>
      <c r="AX76" s="29">
        <f t="shared" si="32"/>
        <v>69.5</v>
      </c>
      <c r="BQ76" s="32" t="str">
        <f>IF(N76="项目",VLOOKUP(O76,项目!B:C,2,0),IF(K76="空项目",VLOOKUP(K76,项目!B:C,2,0),""))</f>
        <v/>
      </c>
      <c r="BR76" s="32" t="str">
        <f>IFERROR(VLOOKUP(BQ76,项目!A:B,2,0),"")</f>
        <v/>
      </c>
      <c r="BU76" s="32" t="str">
        <f>IF(N76="供应商",VLOOKUP(O76,供应商!B:C,2,0),"")</f>
        <v/>
      </c>
      <c r="BV76" s="32" t="str">
        <f>IFERROR(VLOOKUP(BU76,供应商!A:B,2,0),"")</f>
        <v/>
      </c>
      <c r="BW76" s="32" t="str">
        <f>IF(N76="客户",VLOOKUP(O76,客户!B:C,2,0),"")</f>
        <v/>
      </c>
      <c r="BX76" s="32" t="str">
        <f>IFERROR(VLOOKUP(BW76,客户!A:B,2,0),"")</f>
        <v/>
      </c>
      <c r="CU76" s="32" t="str">
        <f>IF(N76="费用项目",VLOOKUP(O76,费用项目!B:C,2,0),"")</f>
        <v/>
      </c>
      <c r="CV76" s="32" t="str">
        <f>IFERROR(VLOOKUP(CU76,费用项目!A:B,2,0),"")</f>
        <v/>
      </c>
      <c r="CW76" s="29" t="str">
        <f>IF(N76="银行账户",VLOOKUP(O76,银行变二级!B:C,2,0),"")</f>
        <v/>
      </c>
      <c r="CX76" s="29" t="str">
        <f>IFERROR(VLOOKUP(O76,银行变二级!A:B,2,0),"")</f>
        <v/>
      </c>
    </row>
    <row r="77" s="29" customFormat="1" spans="1:102">
      <c r="A77" s="35" t="s">
        <v>187</v>
      </c>
      <c r="B77" s="36" t="s">
        <v>188</v>
      </c>
      <c r="C77" s="36" t="s">
        <v>104</v>
      </c>
      <c r="D77" s="37" t="s">
        <v>189</v>
      </c>
      <c r="E77" s="37" t="s">
        <v>190</v>
      </c>
      <c r="F77" s="38">
        <v>100503611.11</v>
      </c>
      <c r="G77" s="39" t="s">
        <v>107</v>
      </c>
      <c r="H77" s="40" t="str">
        <f t="shared" si="33"/>
        <v>1002</v>
      </c>
      <c r="I77" s="40" t="str">
        <f t="shared" si="34"/>
        <v>100202</v>
      </c>
      <c r="J77" s="46" t="str">
        <f t="shared" si="35"/>
        <v>银行存款</v>
      </c>
      <c r="K77" s="47" t="str">
        <f t="shared" si="36"/>
        <v>建行5022</v>
      </c>
      <c r="L77" s="46" t="str">
        <f t="shared" si="37"/>
        <v/>
      </c>
      <c r="M77" s="46">
        <f>IFERROR(IF(H77="1002",1002,VLOOKUP(I77,亿企科目!A:H,6,0)),VLOOKUP(H77,亿企科目!A:G,6,0))</f>
        <v>1002</v>
      </c>
      <c r="N77" s="48" t="str">
        <f>IFERROR(IF(H77="1002","银行账户",IF(H77="1123","供应商",VLOOKUP(I77,亿企科目!A:H,8,0))),"")</f>
        <v>银行账户</v>
      </c>
      <c r="O77" s="49" t="str">
        <f t="shared" si="38"/>
        <v>建行5022</v>
      </c>
      <c r="P77" s="29" t="str">
        <f>VLOOKUP(A77,账簿!B:C,2,0)</f>
        <v>003009</v>
      </c>
      <c r="Q77" s="29" t="str">
        <f>VLOOKUP(P77,账簿!A:B,2,0)</f>
        <v>昌邑市昌盛水务发展有限责任公司</v>
      </c>
      <c r="W77" s="29" t="str">
        <f t="shared" si="39"/>
        <v>0030092026-04-231</v>
      </c>
      <c r="X77" s="29" t="str">
        <f t="shared" si="20"/>
        <v>003009</v>
      </c>
      <c r="Y77" s="29" t="str">
        <f t="shared" si="21"/>
        <v>003009</v>
      </c>
      <c r="Z77" s="29" t="str">
        <f t="shared" si="22"/>
        <v>昌邑市昌盛水务发展有限责任公司</v>
      </c>
      <c r="AA77" s="29" t="str">
        <f t="shared" si="23"/>
        <v>2026-04</v>
      </c>
      <c r="AB77" s="29" t="str">
        <f t="shared" si="24"/>
        <v>2026-04-23</v>
      </c>
      <c r="AC77" s="29" t="s">
        <v>108</v>
      </c>
      <c r="AD77" s="29">
        <f t="shared" si="25"/>
        <v>1</v>
      </c>
      <c r="AE77" s="29" t="str">
        <f t="shared" si="26"/>
        <v>支取定期,昌邑市昌盛水务发展有限责任公司</v>
      </c>
      <c r="AF77" s="29" t="s">
        <v>109</v>
      </c>
      <c r="AG77" s="29" t="s">
        <v>109</v>
      </c>
      <c r="AN77" s="29">
        <f t="shared" si="27"/>
        <v>1002</v>
      </c>
      <c r="AP77" s="29" t="str">
        <f t="shared" si="28"/>
        <v>支取定期,昌邑市昌盛水务发展有限责任公司</v>
      </c>
      <c r="AQ77" t="s">
        <v>110</v>
      </c>
      <c r="AR77" s="29">
        <f t="shared" si="29"/>
        <v>100503611.11</v>
      </c>
      <c r="AS77" s="29" t="str">
        <f t="shared" si="30"/>
        <v/>
      </c>
      <c r="AT77" t="s">
        <v>111</v>
      </c>
      <c r="AU77" t="s">
        <v>112</v>
      </c>
      <c r="AV77" t="s">
        <v>113</v>
      </c>
      <c r="AW77" s="29">
        <f t="shared" si="31"/>
        <v>100503611.11</v>
      </c>
      <c r="AX77" s="29" t="str">
        <f t="shared" si="32"/>
        <v/>
      </c>
      <c r="BQ77" s="32" t="str">
        <f>IF(N77="项目",VLOOKUP(O77,项目!B:C,2,0),IF(K77="空项目",VLOOKUP(K77,项目!B:C,2,0),""))</f>
        <v/>
      </c>
      <c r="BR77" s="32" t="str">
        <f>IFERROR(VLOOKUP(BQ77,项目!A:B,2,0),"")</f>
        <v/>
      </c>
      <c r="BU77" s="32" t="str">
        <f>IF(N77="供应商",VLOOKUP(O77,供应商!B:C,2,0),"")</f>
        <v/>
      </c>
      <c r="BV77" s="32" t="str">
        <f>IFERROR(VLOOKUP(BU77,供应商!A:B,2,0),"")</f>
        <v/>
      </c>
      <c r="BW77" s="32" t="str">
        <f>IF(N77="客户",VLOOKUP(O77,客户!B:C,2,0),"")</f>
        <v/>
      </c>
      <c r="BX77" s="32" t="str">
        <f>IFERROR(VLOOKUP(BW77,客户!A:B,2,0),"")</f>
        <v/>
      </c>
      <c r="CU77" s="32" t="str">
        <f>IF(N77="费用项目",VLOOKUP(O77,费用项目!B:C,2,0),"")</f>
        <v/>
      </c>
      <c r="CV77" s="32" t="str">
        <f>IFERROR(VLOOKUP(CU77,费用项目!A:B,2,0),"")</f>
        <v/>
      </c>
      <c r="CW77" s="29" t="str">
        <f>IF(N77="银行账户",VLOOKUP(O77,银行变二级!B:C,2,0),"")</f>
        <v>建行5022</v>
      </c>
      <c r="CX77" s="29" t="str">
        <f>IFERROR(VLOOKUP(O77,银行变二级!A:B,2,0),"")</f>
        <v>建行5022</v>
      </c>
    </row>
    <row r="78" s="29" customFormat="1" ht="27" spans="1:102">
      <c r="A78" s="35" t="s">
        <v>187</v>
      </c>
      <c r="B78" s="36" t="s">
        <v>188</v>
      </c>
      <c r="C78" s="36" t="s">
        <v>104</v>
      </c>
      <c r="D78" s="37" t="s">
        <v>189</v>
      </c>
      <c r="E78" s="37" t="s">
        <v>191</v>
      </c>
      <c r="F78" s="39" t="s">
        <v>107</v>
      </c>
      <c r="G78" s="38">
        <v>100503611.11</v>
      </c>
      <c r="H78" s="40" t="str">
        <f t="shared" si="33"/>
        <v>1002</v>
      </c>
      <c r="I78" s="40" t="str">
        <f t="shared" si="34"/>
        <v>100203</v>
      </c>
      <c r="J78" s="46" t="str">
        <f t="shared" si="35"/>
        <v>银行存款</v>
      </c>
      <c r="K78" s="47" t="str">
        <f t="shared" si="36"/>
        <v>建行定期户0029</v>
      </c>
      <c r="L78" s="46" t="str">
        <f t="shared" si="37"/>
        <v/>
      </c>
      <c r="M78" s="46">
        <f>IFERROR(IF(H78="1002",1002,VLOOKUP(I78,亿企科目!A:H,6,0)),VLOOKUP(H78,亿企科目!A:G,6,0))</f>
        <v>1002</v>
      </c>
      <c r="N78" s="48" t="str">
        <f>IFERROR(IF(H78="1002","银行账户",IF(H78="1123","供应商",VLOOKUP(I78,亿企科目!A:H,8,0))),"")</f>
        <v>银行账户</v>
      </c>
      <c r="O78" s="49" t="str">
        <f t="shared" si="38"/>
        <v>建行定期户0029</v>
      </c>
      <c r="P78" s="29" t="str">
        <f>VLOOKUP(A78,账簿!B:C,2,0)</f>
        <v>003009</v>
      </c>
      <c r="Q78" s="29" t="str">
        <f>VLOOKUP(P78,账簿!A:B,2,0)</f>
        <v>昌邑市昌盛水务发展有限责任公司</v>
      </c>
      <c r="W78" s="29" t="str">
        <f t="shared" si="39"/>
        <v>0030092026-04-231</v>
      </c>
      <c r="X78" s="29" t="str">
        <f t="shared" si="20"/>
        <v>003009</v>
      </c>
      <c r="Y78" s="29" t="str">
        <f t="shared" si="21"/>
        <v>003009</v>
      </c>
      <c r="Z78" s="29" t="str">
        <f t="shared" si="22"/>
        <v>昌邑市昌盛水务发展有限责任公司</v>
      </c>
      <c r="AA78" s="29" t="str">
        <f t="shared" si="23"/>
        <v>2026-04</v>
      </c>
      <c r="AB78" s="29" t="str">
        <f t="shared" si="24"/>
        <v>2026-04-23</v>
      </c>
      <c r="AC78" s="29" t="s">
        <v>108</v>
      </c>
      <c r="AD78" s="29">
        <f t="shared" si="25"/>
        <v>1</v>
      </c>
      <c r="AE78" s="29" t="str">
        <f t="shared" si="26"/>
        <v>支取定期,昌邑市昌盛水务发展有限责任公司</v>
      </c>
      <c r="AF78" s="29" t="s">
        <v>109</v>
      </c>
      <c r="AG78" s="29" t="s">
        <v>109</v>
      </c>
      <c r="AN78" s="29">
        <f t="shared" si="27"/>
        <v>1002</v>
      </c>
      <c r="AP78" s="29" t="str">
        <f t="shared" si="28"/>
        <v>支取定期,昌邑市昌盛水务发展有限责任公司</v>
      </c>
      <c r="AQ78" t="s">
        <v>110</v>
      </c>
      <c r="AR78" s="29" t="str">
        <f t="shared" si="29"/>
        <v/>
      </c>
      <c r="AS78" s="29">
        <f t="shared" si="30"/>
        <v>100503611.11</v>
      </c>
      <c r="AT78" t="s">
        <v>111</v>
      </c>
      <c r="AU78" t="s">
        <v>112</v>
      </c>
      <c r="AV78" t="s">
        <v>113</v>
      </c>
      <c r="AW78" s="29" t="str">
        <f t="shared" si="31"/>
        <v/>
      </c>
      <c r="AX78" s="29">
        <f t="shared" si="32"/>
        <v>100503611.11</v>
      </c>
      <c r="BQ78" s="32" t="str">
        <f>IF(N78="项目",VLOOKUP(O78,项目!B:C,2,0),IF(K78="空项目",VLOOKUP(K78,项目!B:C,2,0),""))</f>
        <v/>
      </c>
      <c r="BR78" s="32" t="str">
        <f>IFERROR(VLOOKUP(BQ78,项目!A:B,2,0),"")</f>
        <v/>
      </c>
      <c r="BU78" s="32" t="str">
        <f>IF(N78="供应商",VLOOKUP(O78,供应商!B:C,2,0),"")</f>
        <v/>
      </c>
      <c r="BV78" s="32" t="str">
        <f>IFERROR(VLOOKUP(BU78,供应商!A:B,2,0),"")</f>
        <v/>
      </c>
      <c r="BW78" s="32" t="str">
        <f>IF(N78="客户",VLOOKUP(O78,客户!B:C,2,0),"")</f>
        <v/>
      </c>
      <c r="BX78" s="32" t="str">
        <f>IFERROR(VLOOKUP(BW78,客户!A:B,2,0),"")</f>
        <v/>
      </c>
      <c r="CU78" s="32" t="str">
        <f>IF(N78="费用项目",VLOOKUP(O78,费用项目!B:C,2,0),"")</f>
        <v/>
      </c>
      <c r="CV78" s="32" t="str">
        <f>IFERROR(VLOOKUP(CU78,费用项目!A:B,2,0),"")</f>
        <v/>
      </c>
      <c r="CW78" s="29" t="str">
        <f>IF(N78="银行账户",VLOOKUP(O78,银行变二级!B:C,2,0),"")</f>
        <v>建行定期户0029</v>
      </c>
      <c r="CX78" s="29" t="str">
        <f>IFERROR(VLOOKUP(O78,银行变二级!A:B,2,0),"")</f>
        <v>建行定期户0029</v>
      </c>
    </row>
    <row r="79" s="29" customFormat="1" spans="1:102">
      <c r="A79" s="35" t="s">
        <v>187</v>
      </c>
      <c r="B79" s="36" t="s">
        <v>188</v>
      </c>
      <c r="C79" s="36" t="s">
        <v>115</v>
      </c>
      <c r="D79" s="37" t="s">
        <v>192</v>
      </c>
      <c r="E79" s="37" t="s">
        <v>130</v>
      </c>
      <c r="F79" s="38">
        <v>2000</v>
      </c>
      <c r="G79" s="39" t="s">
        <v>107</v>
      </c>
      <c r="H79" s="40" t="str">
        <f t="shared" si="33"/>
        <v>6603</v>
      </c>
      <c r="I79" s="40" t="str">
        <f t="shared" si="34"/>
        <v>6603</v>
      </c>
      <c r="J79" s="46" t="str">
        <f t="shared" si="35"/>
        <v>财务费用</v>
      </c>
      <c r="K79" s="47" t="str">
        <f t="shared" si="36"/>
        <v>手续费</v>
      </c>
      <c r="L79" s="46" t="str">
        <f t="shared" si="37"/>
        <v/>
      </c>
      <c r="M79" s="46" t="str">
        <f>IFERROR(IF(H79="1002",1002,VLOOKUP(I79,亿企科目!A:H,6,0)),VLOOKUP(H79,亿企科目!A:G,6,0))</f>
        <v>6603</v>
      </c>
      <c r="N79" s="48" t="str">
        <f>IFERROR(IF(H79="1002","银行账户",IF(H79="1123","供应商",VLOOKUP(I79,亿企科目!A:H,8,0))),"")</f>
        <v>费用项目</v>
      </c>
      <c r="O79" s="49" t="str">
        <f t="shared" si="38"/>
        <v>手续费</v>
      </c>
      <c r="P79" s="29" t="str">
        <f>VLOOKUP(A79,账簿!B:C,2,0)</f>
        <v>003009</v>
      </c>
      <c r="Q79" s="29" t="str">
        <f>VLOOKUP(P79,账簿!A:B,2,0)</f>
        <v>昌邑市昌盛水务发展有限责任公司</v>
      </c>
      <c r="W79" s="29" t="str">
        <f t="shared" si="39"/>
        <v>0030092026-04-232</v>
      </c>
      <c r="X79" s="29" t="str">
        <f t="shared" si="20"/>
        <v>003009</v>
      </c>
      <c r="Y79" s="29" t="str">
        <f t="shared" si="21"/>
        <v>003009</v>
      </c>
      <c r="Z79" s="29" t="str">
        <f t="shared" si="22"/>
        <v>昌邑市昌盛水务发展有限责任公司</v>
      </c>
      <c r="AA79" s="29" t="str">
        <f t="shared" si="23"/>
        <v>2026-04</v>
      </c>
      <c r="AB79" s="29" t="str">
        <f t="shared" si="24"/>
        <v>2026-04-23</v>
      </c>
      <c r="AC79" s="29" t="s">
        <v>108</v>
      </c>
      <c r="AD79" s="29">
        <f t="shared" si="25"/>
        <v>2</v>
      </c>
      <c r="AE79" s="29" t="str">
        <f t="shared" si="26"/>
        <v>手续费</v>
      </c>
      <c r="AF79" s="29" t="s">
        <v>109</v>
      </c>
      <c r="AG79" s="29" t="s">
        <v>109</v>
      </c>
      <c r="AN79" s="29" t="str">
        <f t="shared" si="27"/>
        <v>6603</v>
      </c>
      <c r="AP79" s="29" t="str">
        <f t="shared" si="28"/>
        <v>手续费</v>
      </c>
      <c r="AQ79" t="s">
        <v>110</v>
      </c>
      <c r="AR79" s="29">
        <f t="shared" si="29"/>
        <v>2000</v>
      </c>
      <c r="AS79" s="29" t="str">
        <f t="shared" si="30"/>
        <v/>
      </c>
      <c r="AT79" t="s">
        <v>111</v>
      </c>
      <c r="AU79" t="s">
        <v>112</v>
      </c>
      <c r="AV79" t="s">
        <v>113</v>
      </c>
      <c r="AW79" s="29">
        <f t="shared" si="31"/>
        <v>2000</v>
      </c>
      <c r="AX79" s="29" t="str">
        <f t="shared" si="32"/>
        <v/>
      </c>
      <c r="BQ79" s="32" t="str">
        <f>IF(N79="项目",VLOOKUP(O79,项目!B:C,2,0),IF(K79="空项目",VLOOKUP(K79,项目!B:C,2,0),""))</f>
        <v/>
      </c>
      <c r="BR79" s="32" t="str">
        <f>IFERROR(VLOOKUP(BQ79,项目!A:B,2,0),"")</f>
        <v/>
      </c>
      <c r="BU79" s="32" t="str">
        <f>IF(N79="供应商",VLOOKUP(O79,供应商!B:C,2,0),"")</f>
        <v/>
      </c>
      <c r="BV79" s="32" t="str">
        <f>IFERROR(VLOOKUP(BU79,供应商!A:B,2,0),"")</f>
        <v/>
      </c>
      <c r="BW79" s="32" t="str">
        <f>IF(N79="客户",VLOOKUP(O79,客户!B:C,2,0),"")</f>
        <v/>
      </c>
      <c r="BX79" s="32" t="str">
        <f>IFERROR(VLOOKUP(BW79,客户!A:B,2,0),"")</f>
        <v/>
      </c>
      <c r="CU79" s="32" t="str">
        <f>IF(N79="费用项目",VLOOKUP(O79,费用项目!B:C,2,0),"")</f>
        <v>660304</v>
      </c>
      <c r="CV79" s="32" t="str">
        <f>IFERROR(VLOOKUP(CU79,费用项目!A:B,2,0),"")</f>
        <v>手续费</v>
      </c>
      <c r="CW79" s="29" t="str">
        <f>IF(N79="银行账户",VLOOKUP(O79,银行变二级!B:C,2,0),"")</f>
        <v/>
      </c>
      <c r="CX79" s="29" t="str">
        <f>IFERROR(VLOOKUP(O79,银行变二级!A:B,2,0),"")</f>
        <v/>
      </c>
    </row>
    <row r="80" s="29" customFormat="1" spans="1:102">
      <c r="A80" s="35" t="s">
        <v>187</v>
      </c>
      <c r="B80" s="36" t="s">
        <v>188</v>
      </c>
      <c r="C80" s="36" t="s">
        <v>115</v>
      </c>
      <c r="D80" s="37" t="s">
        <v>192</v>
      </c>
      <c r="E80" s="37" t="s">
        <v>190</v>
      </c>
      <c r="F80" s="39" t="s">
        <v>107</v>
      </c>
      <c r="G80" s="38">
        <v>2000</v>
      </c>
      <c r="H80" s="40" t="str">
        <f t="shared" si="33"/>
        <v>1002</v>
      </c>
      <c r="I80" s="40" t="str">
        <f t="shared" si="34"/>
        <v>100202</v>
      </c>
      <c r="J80" s="46" t="str">
        <f t="shared" si="35"/>
        <v>银行存款</v>
      </c>
      <c r="K80" s="47" t="str">
        <f t="shared" si="36"/>
        <v>建行5022</v>
      </c>
      <c r="L80" s="46" t="str">
        <f t="shared" si="37"/>
        <v/>
      </c>
      <c r="M80" s="46">
        <f>IFERROR(IF(H80="1002",1002,VLOOKUP(I80,亿企科目!A:H,6,0)),VLOOKUP(H80,亿企科目!A:G,6,0))</f>
        <v>1002</v>
      </c>
      <c r="N80" s="48" t="str">
        <f>IFERROR(IF(H80="1002","银行账户",IF(H80="1123","供应商",VLOOKUP(I80,亿企科目!A:H,8,0))),"")</f>
        <v>银行账户</v>
      </c>
      <c r="O80" s="49" t="str">
        <f t="shared" si="38"/>
        <v>建行5022</v>
      </c>
      <c r="P80" s="29" t="str">
        <f>VLOOKUP(A80,账簿!B:C,2,0)</f>
        <v>003009</v>
      </c>
      <c r="Q80" s="29" t="str">
        <f>VLOOKUP(P80,账簿!A:B,2,0)</f>
        <v>昌邑市昌盛水务发展有限责任公司</v>
      </c>
      <c r="W80" s="29" t="str">
        <f t="shared" si="39"/>
        <v>0030092026-04-232</v>
      </c>
      <c r="X80" s="29" t="str">
        <f t="shared" si="20"/>
        <v>003009</v>
      </c>
      <c r="Y80" s="29" t="str">
        <f t="shared" si="21"/>
        <v>003009</v>
      </c>
      <c r="Z80" s="29" t="str">
        <f t="shared" si="22"/>
        <v>昌邑市昌盛水务发展有限责任公司</v>
      </c>
      <c r="AA80" s="29" t="str">
        <f t="shared" si="23"/>
        <v>2026-04</v>
      </c>
      <c r="AB80" s="29" t="str">
        <f t="shared" si="24"/>
        <v>2026-04-23</v>
      </c>
      <c r="AC80" s="29" t="s">
        <v>108</v>
      </c>
      <c r="AD80" s="29">
        <f t="shared" si="25"/>
        <v>2</v>
      </c>
      <c r="AE80" s="29" t="str">
        <f t="shared" si="26"/>
        <v>手续费</v>
      </c>
      <c r="AF80" s="29" t="s">
        <v>109</v>
      </c>
      <c r="AG80" s="29" t="s">
        <v>109</v>
      </c>
      <c r="AN80" s="29">
        <f t="shared" si="27"/>
        <v>1002</v>
      </c>
      <c r="AP80" s="29" t="str">
        <f t="shared" si="28"/>
        <v>手续费</v>
      </c>
      <c r="AQ80" t="s">
        <v>110</v>
      </c>
      <c r="AR80" s="29" t="str">
        <f t="shared" si="29"/>
        <v/>
      </c>
      <c r="AS80" s="29">
        <f t="shared" si="30"/>
        <v>2000</v>
      </c>
      <c r="AT80" t="s">
        <v>111</v>
      </c>
      <c r="AU80" t="s">
        <v>112</v>
      </c>
      <c r="AV80" t="s">
        <v>113</v>
      </c>
      <c r="AW80" s="29" t="str">
        <f t="shared" si="31"/>
        <v/>
      </c>
      <c r="AX80" s="29">
        <f t="shared" si="32"/>
        <v>2000</v>
      </c>
      <c r="BQ80" s="32" t="str">
        <f>IF(N80="项目",VLOOKUP(O80,项目!B:C,2,0),IF(K80="空项目",VLOOKUP(K80,项目!B:C,2,0),""))</f>
        <v/>
      </c>
      <c r="BR80" s="32" t="str">
        <f>IFERROR(VLOOKUP(BQ80,项目!A:B,2,0),"")</f>
        <v/>
      </c>
      <c r="BU80" s="32" t="str">
        <f>IF(N80="供应商",VLOOKUP(O80,供应商!B:C,2,0),"")</f>
        <v/>
      </c>
      <c r="BV80" s="32" t="str">
        <f>IFERROR(VLOOKUP(BU80,供应商!A:B,2,0),"")</f>
        <v/>
      </c>
      <c r="BW80" s="32" t="str">
        <f>IF(N80="客户",VLOOKUP(O80,客户!B:C,2,0),"")</f>
        <v/>
      </c>
      <c r="BX80" s="32" t="str">
        <f>IFERROR(VLOOKUP(BW80,客户!A:B,2,0),"")</f>
        <v/>
      </c>
      <c r="CU80" s="32" t="str">
        <f>IF(N80="费用项目",VLOOKUP(O80,费用项目!B:C,2,0),"")</f>
        <v/>
      </c>
      <c r="CV80" s="32" t="str">
        <f>IFERROR(VLOOKUP(CU80,费用项目!A:B,2,0),"")</f>
        <v/>
      </c>
      <c r="CW80" s="29" t="str">
        <f>IF(N80="银行账户",VLOOKUP(O80,银行变二级!B:C,2,0),"")</f>
        <v>建行5022</v>
      </c>
      <c r="CX80" s="29" t="str">
        <f>IFERROR(VLOOKUP(O80,银行变二级!A:B,2,0),"")</f>
        <v>建行5022</v>
      </c>
    </row>
    <row r="81" s="29" customFormat="1" ht="25.5" spans="1:102">
      <c r="A81" s="35" t="s">
        <v>187</v>
      </c>
      <c r="B81" s="36" t="s">
        <v>188</v>
      </c>
      <c r="C81" s="36" t="s">
        <v>118</v>
      </c>
      <c r="D81" s="37" t="s">
        <v>193</v>
      </c>
      <c r="E81" s="37" t="s">
        <v>194</v>
      </c>
      <c r="F81" s="38">
        <v>100000000</v>
      </c>
      <c r="G81" s="39" t="s">
        <v>107</v>
      </c>
      <c r="H81" s="40" t="str">
        <f t="shared" si="33"/>
        <v>1221</v>
      </c>
      <c r="I81" s="40" t="str">
        <f t="shared" si="34"/>
        <v>122108</v>
      </c>
      <c r="J81" s="46" t="str">
        <f t="shared" si="35"/>
        <v>其他应收款</v>
      </c>
      <c r="K81" s="47" t="str">
        <f t="shared" si="36"/>
        <v>单位</v>
      </c>
      <c r="L81" s="46" t="str">
        <f t="shared" si="37"/>
        <v>昌邑市城投农业科技有限公司</v>
      </c>
      <c r="M81" s="46" t="str">
        <f>IFERROR(IF(H81="1002",1002,VLOOKUP(I81,亿企科目!A:H,6,0)),VLOOKUP(H81,亿企科目!A:G,6,0))</f>
        <v>122102</v>
      </c>
      <c r="N81" s="48" t="str">
        <f>IFERROR(IF(H81="1002","银行账户",IF(H81="1123","供应商",VLOOKUP(I81,亿企科目!A:H,8,0))),"")</f>
        <v>客户</v>
      </c>
      <c r="O81" s="49" t="str">
        <f t="shared" si="38"/>
        <v>昌邑市城投农业科技有限公司</v>
      </c>
      <c r="P81" s="29" t="str">
        <f>VLOOKUP(A81,账簿!B:C,2,0)</f>
        <v>003009</v>
      </c>
      <c r="Q81" s="29" t="str">
        <f>VLOOKUP(P81,账簿!A:B,2,0)</f>
        <v>昌邑市昌盛水务发展有限责任公司</v>
      </c>
      <c r="W81" s="29" t="str">
        <f t="shared" si="39"/>
        <v>0030092026-04-233</v>
      </c>
      <c r="X81" s="29" t="str">
        <f t="shared" si="20"/>
        <v>003009</v>
      </c>
      <c r="Y81" s="29" t="str">
        <f t="shared" si="21"/>
        <v>003009</v>
      </c>
      <c r="Z81" s="29" t="str">
        <f t="shared" si="22"/>
        <v>昌邑市昌盛水务发展有限责任公司</v>
      </c>
      <c r="AA81" s="29" t="str">
        <f t="shared" si="23"/>
        <v>2026-04</v>
      </c>
      <c r="AB81" s="29" t="str">
        <f t="shared" si="24"/>
        <v>2026-04-23</v>
      </c>
      <c r="AC81" s="29" t="s">
        <v>108</v>
      </c>
      <c r="AD81" s="29">
        <f t="shared" si="25"/>
        <v>3</v>
      </c>
      <c r="AE81" s="29" t="str">
        <f t="shared" si="26"/>
        <v>转账,转账,昌邑市城投农业科技有限公司</v>
      </c>
      <c r="AF81" s="29" t="s">
        <v>109</v>
      </c>
      <c r="AG81" s="29" t="s">
        <v>109</v>
      </c>
      <c r="AN81" s="29" t="str">
        <f t="shared" si="27"/>
        <v>122102</v>
      </c>
      <c r="AP81" s="29" t="str">
        <f t="shared" si="28"/>
        <v>转账,转账,昌邑市城投农业科技有限公司</v>
      </c>
      <c r="AQ81" t="s">
        <v>110</v>
      </c>
      <c r="AR81" s="29">
        <f t="shared" si="29"/>
        <v>100000000</v>
      </c>
      <c r="AS81" s="29" t="str">
        <f t="shared" si="30"/>
        <v/>
      </c>
      <c r="AT81" t="s">
        <v>111</v>
      </c>
      <c r="AU81" t="s">
        <v>112</v>
      </c>
      <c r="AV81" t="s">
        <v>113</v>
      </c>
      <c r="AW81" s="29">
        <f t="shared" si="31"/>
        <v>100000000</v>
      </c>
      <c r="AX81" s="29" t="str">
        <f t="shared" si="32"/>
        <v/>
      </c>
      <c r="BQ81" s="32" t="str">
        <f>IF(N81="项目",VLOOKUP(O81,项目!B:C,2,0),IF(K81="空项目",VLOOKUP(K81,项目!B:C,2,0),""))</f>
        <v/>
      </c>
      <c r="BR81" s="32" t="str">
        <f>IFERROR(VLOOKUP(BQ81,项目!A:B,2,0),"")</f>
        <v/>
      </c>
      <c r="BU81" s="32" t="str">
        <f>IF(N81="供应商",VLOOKUP(O81,供应商!B:C,2,0),"")</f>
        <v/>
      </c>
      <c r="BV81" s="32" t="str">
        <f>IFERROR(VLOOKUP(BU81,供应商!A:B,2,0),"")</f>
        <v/>
      </c>
      <c r="BW81" s="32" t="str">
        <f>IF(N81="客户",VLOOKUP(O81,客户!B:C,2,0),"")</f>
        <v>003003</v>
      </c>
      <c r="BX81" s="32" t="str">
        <f>IFERROR(VLOOKUP(BW81,客户!A:B,2,0),"")</f>
        <v>昌邑市城投农业科技有限公司</v>
      </c>
      <c r="CU81" s="32" t="str">
        <f>IF(N81="费用项目",VLOOKUP(O81,费用项目!B:C,2,0),"")</f>
        <v/>
      </c>
      <c r="CV81" s="32" t="str">
        <f>IFERROR(VLOOKUP(CU81,费用项目!A:B,2,0),"")</f>
        <v/>
      </c>
      <c r="CW81" s="29" t="str">
        <f>IF(N81="银行账户",VLOOKUP(O81,银行变二级!B:C,2,0),"")</f>
        <v/>
      </c>
      <c r="CX81" s="29" t="str">
        <f>IFERROR(VLOOKUP(O81,银行变二级!A:B,2,0),"")</f>
        <v/>
      </c>
    </row>
    <row r="82" s="29" customFormat="1" spans="1:102">
      <c r="A82" s="35" t="s">
        <v>187</v>
      </c>
      <c r="B82" s="36" t="s">
        <v>188</v>
      </c>
      <c r="C82" s="36" t="s">
        <v>118</v>
      </c>
      <c r="D82" s="37" t="s">
        <v>193</v>
      </c>
      <c r="E82" s="37" t="s">
        <v>190</v>
      </c>
      <c r="F82" s="39" t="s">
        <v>107</v>
      </c>
      <c r="G82" s="38">
        <v>100000000</v>
      </c>
      <c r="H82" s="40" t="str">
        <f t="shared" si="33"/>
        <v>1002</v>
      </c>
      <c r="I82" s="40" t="str">
        <f t="shared" si="34"/>
        <v>100202</v>
      </c>
      <c r="J82" s="46" t="str">
        <f t="shared" si="35"/>
        <v>银行存款</v>
      </c>
      <c r="K82" s="47" t="str">
        <f t="shared" si="36"/>
        <v>建行5022</v>
      </c>
      <c r="L82" s="46" t="str">
        <f t="shared" si="37"/>
        <v/>
      </c>
      <c r="M82" s="46">
        <f>IFERROR(IF(H82="1002",1002,VLOOKUP(I82,亿企科目!A:H,6,0)),VLOOKUP(H82,亿企科目!A:G,6,0))</f>
        <v>1002</v>
      </c>
      <c r="N82" s="48" t="str">
        <f>IFERROR(IF(H82="1002","银行账户",IF(H82="1123","供应商",VLOOKUP(I82,亿企科目!A:H,8,0))),"")</f>
        <v>银行账户</v>
      </c>
      <c r="O82" s="49" t="str">
        <f t="shared" si="38"/>
        <v>建行5022</v>
      </c>
      <c r="P82" s="29" t="str">
        <f>VLOOKUP(A82,账簿!B:C,2,0)</f>
        <v>003009</v>
      </c>
      <c r="Q82" s="29" t="str">
        <f>VLOOKUP(P82,账簿!A:B,2,0)</f>
        <v>昌邑市昌盛水务发展有限责任公司</v>
      </c>
      <c r="W82" s="29" t="str">
        <f t="shared" si="39"/>
        <v>0030092026-04-233</v>
      </c>
      <c r="X82" s="29" t="str">
        <f t="shared" si="20"/>
        <v>003009</v>
      </c>
      <c r="Y82" s="29" t="str">
        <f t="shared" si="21"/>
        <v>003009</v>
      </c>
      <c r="Z82" s="29" t="str">
        <f t="shared" si="22"/>
        <v>昌邑市昌盛水务发展有限责任公司</v>
      </c>
      <c r="AA82" s="29" t="str">
        <f t="shared" si="23"/>
        <v>2026-04</v>
      </c>
      <c r="AB82" s="29" t="str">
        <f t="shared" si="24"/>
        <v>2026-04-23</v>
      </c>
      <c r="AC82" s="29" t="s">
        <v>108</v>
      </c>
      <c r="AD82" s="29">
        <f t="shared" si="25"/>
        <v>3</v>
      </c>
      <c r="AE82" s="29" t="str">
        <f t="shared" si="26"/>
        <v>转账,转账,昌邑市城投农业科技有限公司</v>
      </c>
      <c r="AF82" s="29" t="s">
        <v>109</v>
      </c>
      <c r="AG82" s="29" t="s">
        <v>109</v>
      </c>
      <c r="AN82" s="29">
        <f t="shared" si="27"/>
        <v>1002</v>
      </c>
      <c r="AP82" s="29" t="str">
        <f t="shared" si="28"/>
        <v>转账,转账,昌邑市城投农业科技有限公司</v>
      </c>
      <c r="AQ82" t="s">
        <v>110</v>
      </c>
      <c r="AR82" s="29" t="str">
        <f t="shared" si="29"/>
        <v/>
      </c>
      <c r="AS82" s="29">
        <f t="shared" si="30"/>
        <v>100000000</v>
      </c>
      <c r="AT82" t="s">
        <v>111</v>
      </c>
      <c r="AU82" t="s">
        <v>112</v>
      </c>
      <c r="AV82" t="s">
        <v>113</v>
      </c>
      <c r="AW82" s="29" t="str">
        <f t="shared" si="31"/>
        <v/>
      </c>
      <c r="AX82" s="29">
        <f t="shared" si="32"/>
        <v>100000000</v>
      </c>
      <c r="BQ82" s="32" t="str">
        <f>IF(N82="项目",VLOOKUP(O82,项目!B:C,2,0),IF(K82="空项目",VLOOKUP(K82,项目!B:C,2,0),""))</f>
        <v/>
      </c>
      <c r="BR82" s="32" t="str">
        <f>IFERROR(VLOOKUP(BQ82,项目!A:B,2,0),"")</f>
        <v/>
      </c>
      <c r="BU82" s="32" t="str">
        <f>IF(N82="供应商",VLOOKUP(O82,供应商!B:C,2,0),"")</f>
        <v/>
      </c>
      <c r="BV82" s="32" t="str">
        <f>IFERROR(VLOOKUP(BU82,供应商!A:B,2,0),"")</f>
        <v/>
      </c>
      <c r="BW82" s="32" t="str">
        <f>IF(N82="客户",VLOOKUP(O82,客户!B:C,2,0),"")</f>
        <v/>
      </c>
      <c r="BX82" s="32" t="str">
        <f>IFERROR(VLOOKUP(BW82,客户!A:B,2,0),"")</f>
        <v/>
      </c>
      <c r="CU82" s="32" t="str">
        <f>IF(N82="费用项目",VLOOKUP(O82,费用项目!B:C,2,0),"")</f>
        <v/>
      </c>
      <c r="CV82" s="32" t="str">
        <f>IFERROR(VLOOKUP(CU82,费用项目!A:B,2,0),"")</f>
        <v/>
      </c>
      <c r="CW82" s="29" t="str">
        <f>IF(N82="银行账户",VLOOKUP(O82,银行变二级!B:C,2,0),"")</f>
        <v>建行5022</v>
      </c>
      <c r="CX82" s="29" t="str">
        <f>IFERROR(VLOOKUP(O82,银行变二级!A:B,2,0),"")</f>
        <v>建行5022</v>
      </c>
    </row>
    <row r="83" s="29" customFormat="1" spans="1:102">
      <c r="A83" s="35" t="s">
        <v>187</v>
      </c>
      <c r="B83" s="36" t="s">
        <v>131</v>
      </c>
      <c r="C83" s="36" t="s">
        <v>121</v>
      </c>
      <c r="D83" s="37" t="s">
        <v>136</v>
      </c>
      <c r="E83" s="37" t="s">
        <v>137</v>
      </c>
      <c r="F83" s="38">
        <v>2000</v>
      </c>
      <c r="G83" s="39" t="s">
        <v>107</v>
      </c>
      <c r="H83" s="40" t="str">
        <f t="shared" si="33"/>
        <v>4103</v>
      </c>
      <c r="I83" s="40" t="str">
        <f t="shared" si="34"/>
        <v>4103</v>
      </c>
      <c r="J83" s="46" t="str">
        <f t="shared" si="35"/>
        <v>本年利润</v>
      </c>
      <c r="K83" s="47" t="str">
        <f t="shared" si="36"/>
        <v/>
      </c>
      <c r="L83" s="46" t="str">
        <f t="shared" si="37"/>
        <v/>
      </c>
      <c r="M83" s="46" t="str">
        <f>IFERROR(IF(H83="1002",1002,VLOOKUP(I83,亿企科目!A:H,6,0)),VLOOKUP(H83,亿企科目!A:G,6,0))</f>
        <v>4103</v>
      </c>
      <c r="N83" s="48">
        <f>IFERROR(IF(H83="1002","银行账户",IF(H83="1123","供应商",VLOOKUP(I83,亿企科目!A:H,8,0))),"")</f>
        <v>0</v>
      </c>
      <c r="O83" s="49" t="str">
        <f t="shared" si="38"/>
        <v/>
      </c>
      <c r="P83" s="29" t="str">
        <f>VLOOKUP(A83,账簿!B:C,2,0)</f>
        <v>003009</v>
      </c>
      <c r="Q83" s="29" t="str">
        <f>VLOOKUP(P83,账簿!A:B,2,0)</f>
        <v>昌邑市昌盛水务发展有限责任公司</v>
      </c>
      <c r="W83" s="29" t="str">
        <f t="shared" si="39"/>
        <v>0030092026-04-304</v>
      </c>
      <c r="X83" s="29" t="str">
        <f t="shared" si="20"/>
        <v>003009</v>
      </c>
      <c r="Y83" s="29" t="str">
        <f t="shared" si="21"/>
        <v>003009</v>
      </c>
      <c r="Z83" s="29" t="str">
        <f t="shared" si="22"/>
        <v>昌邑市昌盛水务发展有限责任公司</v>
      </c>
      <c r="AA83" s="29" t="str">
        <f t="shared" si="23"/>
        <v>2026-04</v>
      </c>
      <c r="AB83" s="29" t="str">
        <f t="shared" si="24"/>
        <v>2026-04-30</v>
      </c>
      <c r="AC83" s="29" t="s">
        <v>108</v>
      </c>
      <c r="AD83" s="29">
        <f t="shared" si="25"/>
        <v>4</v>
      </c>
      <c r="AE83" s="29" t="str">
        <f t="shared" si="26"/>
        <v>结转本月损益</v>
      </c>
      <c r="AF83" s="29" t="s">
        <v>109</v>
      </c>
      <c r="AG83" s="29" t="s">
        <v>109</v>
      </c>
      <c r="AN83" s="29" t="str">
        <f t="shared" si="27"/>
        <v>4103</v>
      </c>
      <c r="AP83" s="29" t="str">
        <f t="shared" si="28"/>
        <v>结转本月损益</v>
      </c>
      <c r="AQ83" t="s">
        <v>110</v>
      </c>
      <c r="AR83" s="29">
        <f t="shared" si="29"/>
        <v>2000</v>
      </c>
      <c r="AS83" s="29" t="str">
        <f t="shared" si="30"/>
        <v/>
      </c>
      <c r="AT83" t="s">
        <v>111</v>
      </c>
      <c r="AU83" t="s">
        <v>112</v>
      </c>
      <c r="AV83" t="s">
        <v>113</v>
      </c>
      <c r="AW83" s="29">
        <f t="shared" si="31"/>
        <v>2000</v>
      </c>
      <c r="AX83" s="29" t="str">
        <f t="shared" si="32"/>
        <v/>
      </c>
      <c r="BQ83" s="32" t="str">
        <f>IF(N83="项目",VLOOKUP(O83,项目!B:C,2,0),IF(K83="空项目",VLOOKUP(K83,项目!B:C,2,0),""))</f>
        <v/>
      </c>
      <c r="BR83" s="32" t="str">
        <f>IFERROR(VLOOKUP(BQ83,项目!A:B,2,0),"")</f>
        <v/>
      </c>
      <c r="BU83" s="32" t="str">
        <f>IF(N83="供应商",VLOOKUP(O83,供应商!B:C,2,0),"")</f>
        <v/>
      </c>
      <c r="BV83" s="32" t="str">
        <f>IFERROR(VLOOKUP(BU83,供应商!A:B,2,0),"")</f>
        <v/>
      </c>
      <c r="BW83" s="32" t="str">
        <f>IF(N83="客户",VLOOKUP(O83,客户!B:C,2,0),"")</f>
        <v/>
      </c>
      <c r="BX83" s="32" t="str">
        <f>IFERROR(VLOOKUP(BW83,客户!A:B,2,0),"")</f>
        <v/>
      </c>
      <c r="CU83" s="32" t="str">
        <f>IF(N83="费用项目",VLOOKUP(O83,费用项目!B:C,2,0),"")</f>
        <v/>
      </c>
      <c r="CV83" s="32" t="str">
        <f>IFERROR(VLOOKUP(CU83,费用项目!A:B,2,0),"")</f>
        <v/>
      </c>
      <c r="CW83" s="29" t="str">
        <f>IF(N83="银行账户",VLOOKUP(O83,银行变二级!B:C,2,0),"")</f>
        <v/>
      </c>
      <c r="CX83" s="29" t="str">
        <f>IFERROR(VLOOKUP(O83,银行变二级!A:B,2,0),"")</f>
        <v/>
      </c>
    </row>
    <row r="84" s="29" customFormat="1" spans="1:102">
      <c r="A84" s="35" t="s">
        <v>187</v>
      </c>
      <c r="B84" s="36" t="s">
        <v>131</v>
      </c>
      <c r="C84" s="36" t="s">
        <v>121</v>
      </c>
      <c r="D84" s="37" t="s">
        <v>136</v>
      </c>
      <c r="E84" s="37" t="s">
        <v>130</v>
      </c>
      <c r="F84" s="39" t="s">
        <v>107</v>
      </c>
      <c r="G84" s="38">
        <v>2000</v>
      </c>
      <c r="H84" s="40" t="str">
        <f t="shared" si="33"/>
        <v>6603</v>
      </c>
      <c r="I84" s="40" t="str">
        <f t="shared" si="34"/>
        <v>6603</v>
      </c>
      <c r="J84" s="46" t="str">
        <f t="shared" si="35"/>
        <v>财务费用</v>
      </c>
      <c r="K84" s="47" t="str">
        <f t="shared" si="36"/>
        <v>手续费</v>
      </c>
      <c r="L84" s="46" t="str">
        <f t="shared" si="37"/>
        <v/>
      </c>
      <c r="M84" s="46" t="str">
        <f>IFERROR(IF(H84="1002",1002,VLOOKUP(I84,亿企科目!A:H,6,0)),VLOOKUP(H84,亿企科目!A:G,6,0))</f>
        <v>6603</v>
      </c>
      <c r="N84" s="48" t="str">
        <f>IFERROR(IF(H84="1002","银行账户",IF(H84="1123","供应商",VLOOKUP(I84,亿企科目!A:H,8,0))),"")</f>
        <v>费用项目</v>
      </c>
      <c r="O84" s="49" t="str">
        <f t="shared" si="38"/>
        <v>手续费</v>
      </c>
      <c r="P84" s="29" t="str">
        <f>VLOOKUP(A84,账簿!B:C,2,0)</f>
        <v>003009</v>
      </c>
      <c r="Q84" s="29" t="str">
        <f>VLOOKUP(P84,账簿!A:B,2,0)</f>
        <v>昌邑市昌盛水务发展有限责任公司</v>
      </c>
      <c r="W84" s="29" t="str">
        <f t="shared" si="39"/>
        <v>0030092026-04-304</v>
      </c>
      <c r="X84" s="29" t="str">
        <f t="shared" si="20"/>
        <v>003009</v>
      </c>
      <c r="Y84" s="29" t="str">
        <f t="shared" si="21"/>
        <v>003009</v>
      </c>
      <c r="Z84" s="29" t="str">
        <f t="shared" si="22"/>
        <v>昌邑市昌盛水务发展有限责任公司</v>
      </c>
      <c r="AA84" s="29" t="str">
        <f t="shared" si="23"/>
        <v>2026-04</v>
      </c>
      <c r="AB84" s="29" t="str">
        <f t="shared" si="24"/>
        <v>2026-04-30</v>
      </c>
      <c r="AC84" s="29" t="s">
        <v>108</v>
      </c>
      <c r="AD84" s="29">
        <f t="shared" si="25"/>
        <v>4</v>
      </c>
      <c r="AE84" s="29" t="str">
        <f t="shared" si="26"/>
        <v>结转本月损益</v>
      </c>
      <c r="AF84" s="29" t="s">
        <v>109</v>
      </c>
      <c r="AG84" s="29" t="s">
        <v>109</v>
      </c>
      <c r="AN84" s="29" t="str">
        <f t="shared" si="27"/>
        <v>6603</v>
      </c>
      <c r="AP84" s="29" t="str">
        <f t="shared" si="28"/>
        <v>结转本月损益</v>
      </c>
      <c r="AQ84" t="s">
        <v>110</v>
      </c>
      <c r="AR84" s="29" t="str">
        <f t="shared" si="29"/>
        <v/>
      </c>
      <c r="AS84" s="29">
        <f t="shared" si="30"/>
        <v>2000</v>
      </c>
      <c r="AT84" t="s">
        <v>111</v>
      </c>
      <c r="AU84" t="s">
        <v>112</v>
      </c>
      <c r="AV84" t="s">
        <v>113</v>
      </c>
      <c r="AW84" s="29" t="str">
        <f t="shared" si="31"/>
        <v/>
      </c>
      <c r="AX84" s="29">
        <f t="shared" si="32"/>
        <v>2000</v>
      </c>
      <c r="BQ84" s="32" t="str">
        <f>IF(N84="项目",VLOOKUP(O84,项目!B:C,2,0),IF(K84="空项目",VLOOKUP(K84,项目!B:C,2,0),""))</f>
        <v/>
      </c>
      <c r="BR84" s="32" t="str">
        <f>IFERROR(VLOOKUP(BQ84,项目!A:B,2,0),"")</f>
        <v/>
      </c>
      <c r="BU84" s="32" t="str">
        <f>IF(N84="供应商",VLOOKUP(O84,供应商!B:C,2,0),"")</f>
        <v/>
      </c>
      <c r="BV84" s="32" t="str">
        <f>IFERROR(VLOOKUP(BU84,供应商!A:B,2,0),"")</f>
        <v/>
      </c>
      <c r="BW84" s="32" t="str">
        <f>IF(N84="客户",VLOOKUP(O84,客户!B:C,2,0),"")</f>
        <v/>
      </c>
      <c r="BX84" s="32" t="str">
        <f>IFERROR(VLOOKUP(BW84,客户!A:B,2,0),"")</f>
        <v/>
      </c>
      <c r="CU84" s="32" t="str">
        <f>IF(N84="费用项目",VLOOKUP(O84,费用项目!B:C,2,0),"")</f>
        <v>660304</v>
      </c>
      <c r="CV84" s="32" t="str">
        <f>IFERROR(VLOOKUP(CU84,费用项目!A:B,2,0),"")</f>
        <v>手续费</v>
      </c>
      <c r="CW84" s="29" t="str">
        <f>IF(N84="银行账户",VLOOKUP(O84,银行变二级!B:C,2,0),"")</f>
        <v/>
      </c>
      <c r="CX84" s="29" t="str">
        <f>IFERROR(VLOOKUP(O84,银行变二级!A:B,2,0),"")</f>
        <v/>
      </c>
    </row>
    <row r="85" s="29" customFormat="1" ht="25.5" spans="1:102">
      <c r="A85" s="35" t="s">
        <v>195</v>
      </c>
      <c r="B85" s="36" t="s">
        <v>196</v>
      </c>
      <c r="C85" s="36" t="s">
        <v>104</v>
      </c>
      <c r="D85" s="37" t="s">
        <v>197</v>
      </c>
      <c r="E85" s="37" t="s">
        <v>130</v>
      </c>
      <c r="F85" s="41">
        <v>600</v>
      </c>
      <c r="G85" s="39" t="s">
        <v>107</v>
      </c>
      <c r="H85" s="40" t="str">
        <f t="shared" si="33"/>
        <v>6603</v>
      </c>
      <c r="I85" s="40" t="str">
        <f t="shared" si="34"/>
        <v>6603</v>
      </c>
      <c r="J85" s="46" t="str">
        <f t="shared" si="35"/>
        <v>财务费用</v>
      </c>
      <c r="K85" s="47" t="str">
        <f t="shared" si="36"/>
        <v>手续费</v>
      </c>
      <c r="L85" s="46" t="str">
        <f t="shared" si="37"/>
        <v/>
      </c>
      <c r="M85" s="46" t="str">
        <f>IFERROR(IF(H85="1002",1002,VLOOKUP(I85,亿企科目!A:H,6,0)),VLOOKUP(H85,亿企科目!A:G,6,0))</f>
        <v>6603</v>
      </c>
      <c r="N85" s="48" t="str">
        <f>IFERROR(IF(H85="1002","银行账户",IF(H85="1123","供应商",VLOOKUP(I85,亿企科目!A:H,8,0))),"")</f>
        <v>费用项目</v>
      </c>
      <c r="O85" s="49" t="str">
        <f t="shared" si="38"/>
        <v>手续费</v>
      </c>
      <c r="P85" s="29" t="str">
        <f>VLOOKUP(A85,账簿!B:C,2,0)</f>
        <v>002001</v>
      </c>
      <c r="Q85" s="29" t="str">
        <f>VLOOKUP(P85,账簿!A:B,2,0)</f>
        <v>昌邑市昌信农业综合开发有限公司</v>
      </c>
      <c r="W85" s="29" t="str">
        <f t="shared" si="39"/>
        <v>0020012026-04-101</v>
      </c>
      <c r="X85" s="29" t="str">
        <f t="shared" si="20"/>
        <v>002001</v>
      </c>
      <c r="Y85" s="29" t="str">
        <f t="shared" si="21"/>
        <v>002001</v>
      </c>
      <c r="Z85" s="29" t="str">
        <f t="shared" si="22"/>
        <v>昌邑市昌信农业综合开发有限公司</v>
      </c>
      <c r="AA85" s="29" t="str">
        <f t="shared" si="23"/>
        <v>2026-04</v>
      </c>
      <c r="AB85" s="29" t="str">
        <f t="shared" si="24"/>
        <v>2026-04-10</v>
      </c>
      <c r="AC85" s="29" t="s">
        <v>108</v>
      </c>
      <c r="AD85" s="29">
        <f t="shared" si="25"/>
        <v>1</v>
      </c>
      <c r="AE85" s="29" t="str">
        <f t="shared" si="26"/>
        <v>2026-04-10,电子银行年服务费-企业网银服务费</v>
      </c>
      <c r="AF85" s="29" t="s">
        <v>109</v>
      </c>
      <c r="AG85" s="29" t="s">
        <v>109</v>
      </c>
      <c r="AN85" s="29" t="str">
        <f t="shared" si="27"/>
        <v>6603</v>
      </c>
      <c r="AP85" s="29" t="str">
        <f t="shared" si="28"/>
        <v>2026-04-10,电子银行年服务费-企业网银服务费</v>
      </c>
      <c r="AQ85" t="s">
        <v>110</v>
      </c>
      <c r="AR85" s="29">
        <f t="shared" si="29"/>
        <v>600</v>
      </c>
      <c r="AS85" s="29" t="str">
        <f t="shared" si="30"/>
        <v/>
      </c>
      <c r="AT85" t="s">
        <v>111</v>
      </c>
      <c r="AU85" t="s">
        <v>112</v>
      </c>
      <c r="AV85" t="s">
        <v>113</v>
      </c>
      <c r="AW85" s="29">
        <f t="shared" si="31"/>
        <v>600</v>
      </c>
      <c r="AX85" s="29" t="str">
        <f t="shared" si="32"/>
        <v/>
      </c>
      <c r="BQ85" s="32" t="str">
        <f>IF(N85="项目",VLOOKUP(O85,项目!B:C,2,0),IF(K85="空项目",VLOOKUP(K85,项目!B:C,2,0),""))</f>
        <v/>
      </c>
      <c r="BR85" s="32" t="str">
        <f>IFERROR(VLOOKUP(BQ85,项目!A:B,2,0),"")</f>
        <v/>
      </c>
      <c r="BU85" s="32" t="str">
        <f>IF(N85="供应商",VLOOKUP(O85,供应商!B:C,2,0),"")</f>
        <v/>
      </c>
      <c r="BV85" s="32" t="str">
        <f>IFERROR(VLOOKUP(BU85,供应商!A:B,2,0),"")</f>
        <v/>
      </c>
      <c r="BW85" s="32" t="str">
        <f>IF(N85="客户",VLOOKUP(O85,客户!B:C,2,0),"")</f>
        <v/>
      </c>
      <c r="BX85" s="32" t="str">
        <f>IFERROR(VLOOKUP(BW85,客户!A:B,2,0),"")</f>
        <v/>
      </c>
      <c r="CU85" s="32" t="str">
        <f>IF(N85="费用项目",VLOOKUP(O85,费用项目!B:C,2,0),"")</f>
        <v>660304</v>
      </c>
      <c r="CV85" s="32" t="str">
        <f>IFERROR(VLOOKUP(CU85,费用项目!A:B,2,0),"")</f>
        <v>手续费</v>
      </c>
      <c r="CW85" s="29" t="str">
        <f>IF(N85="银行账户",VLOOKUP(O85,银行变二级!B:C,2,0),"")</f>
        <v/>
      </c>
      <c r="CX85" s="29" t="str">
        <f>IFERROR(VLOOKUP(O85,银行变二级!A:B,2,0),"")</f>
        <v/>
      </c>
    </row>
    <row r="86" s="29" customFormat="1" ht="25.5" spans="1:102">
      <c r="A86" s="35" t="s">
        <v>195</v>
      </c>
      <c r="B86" s="36" t="s">
        <v>196</v>
      </c>
      <c r="C86" s="36" t="s">
        <v>104</v>
      </c>
      <c r="D86" s="37" t="s">
        <v>197</v>
      </c>
      <c r="E86" s="37" t="s">
        <v>198</v>
      </c>
      <c r="F86" s="39" t="s">
        <v>107</v>
      </c>
      <c r="G86" s="41">
        <v>600</v>
      </c>
      <c r="H86" s="40" t="str">
        <f t="shared" si="33"/>
        <v>1002</v>
      </c>
      <c r="I86" s="40" t="str">
        <f t="shared" si="34"/>
        <v>100207</v>
      </c>
      <c r="J86" s="46" t="str">
        <f t="shared" si="35"/>
        <v>银行存款</v>
      </c>
      <c r="K86" s="47" t="str">
        <f t="shared" si="36"/>
        <v>昌邑建行2334</v>
      </c>
      <c r="L86" s="46" t="str">
        <f t="shared" si="37"/>
        <v/>
      </c>
      <c r="M86" s="46">
        <f>IFERROR(IF(H86="1002",1002,VLOOKUP(I86,亿企科目!A:H,6,0)),VLOOKUP(H86,亿企科目!A:G,6,0))</f>
        <v>1002</v>
      </c>
      <c r="N86" s="48" t="str">
        <f>IFERROR(IF(H86="1002","银行账户",IF(H86="1123","供应商",VLOOKUP(I86,亿企科目!A:H,8,0))),"")</f>
        <v>银行账户</v>
      </c>
      <c r="O86" s="49" t="str">
        <f t="shared" si="38"/>
        <v>昌邑建行2334</v>
      </c>
      <c r="P86" s="29" t="str">
        <f>VLOOKUP(A86,账簿!B:C,2,0)</f>
        <v>002001</v>
      </c>
      <c r="Q86" s="29" t="str">
        <f>VLOOKUP(P86,账簿!A:B,2,0)</f>
        <v>昌邑市昌信农业综合开发有限公司</v>
      </c>
      <c r="W86" s="29" t="str">
        <f t="shared" si="39"/>
        <v>0020012026-04-101</v>
      </c>
      <c r="X86" s="29" t="str">
        <f t="shared" si="20"/>
        <v>002001</v>
      </c>
      <c r="Y86" s="29" t="str">
        <f t="shared" si="21"/>
        <v>002001</v>
      </c>
      <c r="Z86" s="29" t="str">
        <f t="shared" si="22"/>
        <v>昌邑市昌信农业综合开发有限公司</v>
      </c>
      <c r="AA86" s="29" t="str">
        <f t="shared" si="23"/>
        <v>2026-04</v>
      </c>
      <c r="AB86" s="29" t="str">
        <f t="shared" si="24"/>
        <v>2026-04-10</v>
      </c>
      <c r="AC86" s="29" t="s">
        <v>108</v>
      </c>
      <c r="AD86" s="29">
        <f t="shared" si="25"/>
        <v>1</v>
      </c>
      <c r="AE86" s="29" t="str">
        <f t="shared" si="26"/>
        <v>2026-04-10,电子银行年服务费-企业网银服务费</v>
      </c>
      <c r="AF86" s="29" t="s">
        <v>109</v>
      </c>
      <c r="AG86" s="29" t="s">
        <v>109</v>
      </c>
      <c r="AN86" s="29">
        <f t="shared" si="27"/>
        <v>1002</v>
      </c>
      <c r="AP86" s="29" t="str">
        <f t="shared" si="28"/>
        <v>2026-04-10,电子银行年服务费-企业网银服务费</v>
      </c>
      <c r="AQ86" t="s">
        <v>110</v>
      </c>
      <c r="AR86" s="29" t="str">
        <f t="shared" si="29"/>
        <v/>
      </c>
      <c r="AS86" s="29">
        <f t="shared" si="30"/>
        <v>600</v>
      </c>
      <c r="AT86" t="s">
        <v>111</v>
      </c>
      <c r="AU86" t="s">
        <v>112</v>
      </c>
      <c r="AV86" t="s">
        <v>113</v>
      </c>
      <c r="AW86" s="29" t="str">
        <f t="shared" si="31"/>
        <v/>
      </c>
      <c r="AX86" s="29">
        <f t="shared" si="32"/>
        <v>600</v>
      </c>
      <c r="BQ86" s="32" t="str">
        <f>IF(N86="项目",VLOOKUP(O86,项目!B:C,2,0),IF(K86="空项目",VLOOKUP(K86,项目!B:C,2,0),""))</f>
        <v/>
      </c>
      <c r="BR86" s="32" t="str">
        <f>IFERROR(VLOOKUP(BQ86,项目!A:B,2,0),"")</f>
        <v/>
      </c>
      <c r="BU86" s="32" t="str">
        <f>IF(N86="供应商",VLOOKUP(O86,供应商!B:C,2,0),"")</f>
        <v/>
      </c>
      <c r="BV86" s="32" t="str">
        <f>IFERROR(VLOOKUP(BU86,供应商!A:B,2,0),"")</f>
        <v/>
      </c>
      <c r="BW86" s="32" t="str">
        <f>IF(N86="客户",VLOOKUP(O86,客户!B:C,2,0),"")</f>
        <v/>
      </c>
      <c r="BX86" s="32" t="str">
        <f>IFERROR(VLOOKUP(BW86,客户!A:B,2,0),"")</f>
        <v/>
      </c>
      <c r="CU86" s="32" t="str">
        <f>IF(N86="费用项目",VLOOKUP(O86,费用项目!B:C,2,0),"")</f>
        <v/>
      </c>
      <c r="CV86" s="32" t="str">
        <f>IFERROR(VLOOKUP(CU86,费用项目!A:B,2,0),"")</f>
        <v/>
      </c>
      <c r="CW86" s="29" t="str">
        <f>IF(N86="银行账户",VLOOKUP(O86,银行变二级!B:C,2,0),"")</f>
        <v>昌邑建行2334</v>
      </c>
      <c r="CX86" s="29" t="str">
        <f>IFERROR(VLOOKUP(O86,银行变二级!A:B,2,0),"")</f>
        <v>昌邑建行2334</v>
      </c>
    </row>
    <row r="87" s="29" customFormat="1" ht="27" spans="1:102">
      <c r="A87" s="35" t="s">
        <v>195</v>
      </c>
      <c r="B87" s="36" t="s">
        <v>124</v>
      </c>
      <c r="C87" s="36" t="s">
        <v>115</v>
      </c>
      <c r="D87" s="37" t="s">
        <v>199</v>
      </c>
      <c r="E87" s="37" t="s">
        <v>200</v>
      </c>
      <c r="F87" s="38">
        <v>400000</v>
      </c>
      <c r="G87" s="39" t="s">
        <v>107</v>
      </c>
      <c r="H87" s="40" t="str">
        <f t="shared" si="33"/>
        <v>1002</v>
      </c>
      <c r="I87" s="40" t="str">
        <f t="shared" si="34"/>
        <v>100204</v>
      </c>
      <c r="J87" s="46" t="str">
        <f t="shared" si="35"/>
        <v>银行存款</v>
      </c>
      <c r="K87" s="47" t="str">
        <f t="shared" si="36"/>
        <v>昌邑农发行经营收入户3341</v>
      </c>
      <c r="L87" s="46" t="str">
        <f t="shared" si="37"/>
        <v/>
      </c>
      <c r="M87" s="46">
        <f>IFERROR(IF(H87="1002",1002,VLOOKUP(I87,亿企科目!A:H,6,0)),VLOOKUP(H87,亿企科目!A:G,6,0))</f>
        <v>1002</v>
      </c>
      <c r="N87" s="48" t="str">
        <f>IFERROR(IF(H87="1002","银行账户",IF(H87="1123","供应商",VLOOKUP(I87,亿企科目!A:H,8,0))),"")</f>
        <v>银行账户</v>
      </c>
      <c r="O87" s="49" t="str">
        <f t="shared" si="38"/>
        <v>昌邑农发行经营收入户3341</v>
      </c>
      <c r="P87" s="29" t="str">
        <f>VLOOKUP(A87,账簿!B:C,2,0)</f>
        <v>002001</v>
      </c>
      <c r="Q87" s="29" t="str">
        <f>VLOOKUP(P87,账簿!A:B,2,0)</f>
        <v>昌邑市昌信农业综合开发有限公司</v>
      </c>
      <c r="W87" s="29" t="str">
        <f t="shared" si="39"/>
        <v>0020012026-04-212</v>
      </c>
      <c r="X87" s="29" t="str">
        <f t="shared" si="20"/>
        <v>002001</v>
      </c>
      <c r="Y87" s="29" t="str">
        <f t="shared" si="21"/>
        <v>002001</v>
      </c>
      <c r="Z87" s="29" t="str">
        <f t="shared" si="22"/>
        <v>昌邑市昌信农业综合开发有限公司</v>
      </c>
      <c r="AA87" s="29" t="str">
        <f t="shared" si="23"/>
        <v>2026-04</v>
      </c>
      <c r="AB87" s="29" t="str">
        <f t="shared" si="24"/>
        <v>2026-04-21</v>
      </c>
      <c r="AC87" s="29" t="s">
        <v>108</v>
      </c>
      <c r="AD87" s="29">
        <f t="shared" si="25"/>
        <v>2</v>
      </c>
      <c r="AE87" s="29" t="str">
        <f t="shared" si="26"/>
        <v>2026-04-21,普通汇兑,昌邑市城市建设发展投资集团有限公司</v>
      </c>
      <c r="AF87" s="29" t="s">
        <v>109</v>
      </c>
      <c r="AG87" s="29" t="s">
        <v>109</v>
      </c>
      <c r="AN87" s="29">
        <f t="shared" si="27"/>
        <v>1002</v>
      </c>
      <c r="AP87" s="29" t="str">
        <f t="shared" si="28"/>
        <v>2026-04-21,普通汇兑,昌邑市城市建设发展投资集团有限公司</v>
      </c>
      <c r="AQ87" t="s">
        <v>110</v>
      </c>
      <c r="AR87" s="29">
        <f t="shared" si="29"/>
        <v>400000</v>
      </c>
      <c r="AS87" s="29" t="str">
        <f t="shared" si="30"/>
        <v/>
      </c>
      <c r="AT87" t="s">
        <v>111</v>
      </c>
      <c r="AU87" t="s">
        <v>112</v>
      </c>
      <c r="AV87" t="s">
        <v>113</v>
      </c>
      <c r="AW87" s="29">
        <f t="shared" si="31"/>
        <v>400000</v>
      </c>
      <c r="AX87" s="29" t="str">
        <f t="shared" si="32"/>
        <v/>
      </c>
      <c r="BQ87" s="32" t="str">
        <f>IF(N87="项目",VLOOKUP(O87,项目!B:C,2,0),IF(K87="空项目",VLOOKUP(K87,项目!B:C,2,0),""))</f>
        <v/>
      </c>
      <c r="BR87" s="32" t="str">
        <f>IFERROR(VLOOKUP(BQ87,项目!A:B,2,0),"")</f>
        <v/>
      </c>
      <c r="BU87" s="32" t="str">
        <f>IF(N87="供应商",VLOOKUP(O87,供应商!B:C,2,0),"")</f>
        <v/>
      </c>
      <c r="BV87" s="32" t="str">
        <f>IFERROR(VLOOKUP(BU87,供应商!A:B,2,0),"")</f>
        <v/>
      </c>
      <c r="BW87" s="32" t="str">
        <f>IF(N87="客户",VLOOKUP(O87,客户!B:C,2,0),"")</f>
        <v/>
      </c>
      <c r="BX87" s="32" t="str">
        <f>IFERROR(VLOOKUP(BW87,客户!A:B,2,0),"")</f>
        <v/>
      </c>
      <c r="CU87" s="32" t="str">
        <f>IF(N87="费用项目",VLOOKUP(O87,费用项目!B:C,2,0),"")</f>
        <v/>
      </c>
      <c r="CV87" s="32" t="str">
        <f>IFERROR(VLOOKUP(CU87,费用项目!A:B,2,0),"")</f>
        <v/>
      </c>
      <c r="CW87" s="29" t="str">
        <f>IF(N87="银行账户",VLOOKUP(O87,银行变二级!B:C,2,0),"")</f>
        <v>昌邑农发行经营收入户3341</v>
      </c>
      <c r="CX87" s="29" t="str">
        <f>IFERROR(VLOOKUP(O87,银行变二级!A:B,2,0),"")</f>
        <v>昌邑农发行经营收入户3341</v>
      </c>
    </row>
    <row r="88" s="29" customFormat="1" ht="25.5" spans="1:102">
      <c r="A88" s="35" t="s">
        <v>195</v>
      </c>
      <c r="B88" s="36" t="s">
        <v>124</v>
      </c>
      <c r="C88" s="36" t="s">
        <v>115</v>
      </c>
      <c r="D88" s="37" t="s">
        <v>199</v>
      </c>
      <c r="E88" s="37" t="s">
        <v>114</v>
      </c>
      <c r="F88" s="39" t="s">
        <v>107</v>
      </c>
      <c r="G88" s="38">
        <v>400000</v>
      </c>
      <c r="H88" s="40" t="str">
        <f t="shared" si="33"/>
        <v>1221</v>
      </c>
      <c r="I88" s="40" t="str">
        <f t="shared" si="34"/>
        <v>122108</v>
      </c>
      <c r="J88" s="46" t="str">
        <f t="shared" si="35"/>
        <v>其他应收款</v>
      </c>
      <c r="K88" s="47" t="str">
        <f t="shared" si="36"/>
        <v>单位</v>
      </c>
      <c r="L88" s="46" t="str">
        <f t="shared" si="37"/>
        <v>昌邑市城市建设发展投资集团有限公司</v>
      </c>
      <c r="M88" s="46" t="str">
        <f>IFERROR(IF(H88="1002",1002,VLOOKUP(I88,亿企科目!A:H,6,0)),VLOOKUP(H88,亿企科目!A:G,6,0))</f>
        <v>122102</v>
      </c>
      <c r="N88" s="48" t="str">
        <f>IFERROR(IF(H88="1002","银行账户",IF(H88="1123","供应商",VLOOKUP(I88,亿企科目!A:H,8,0))),"")</f>
        <v>客户</v>
      </c>
      <c r="O88" s="49" t="str">
        <f t="shared" si="38"/>
        <v>昌邑市城市建设发展投资集团有限公司</v>
      </c>
      <c r="P88" s="29" t="str">
        <f>VLOOKUP(A88,账簿!B:C,2,0)</f>
        <v>002001</v>
      </c>
      <c r="Q88" s="29" t="str">
        <f>VLOOKUP(P88,账簿!A:B,2,0)</f>
        <v>昌邑市昌信农业综合开发有限公司</v>
      </c>
      <c r="W88" s="29" t="str">
        <f t="shared" si="39"/>
        <v>0020012026-04-212</v>
      </c>
      <c r="X88" s="29" t="str">
        <f t="shared" si="20"/>
        <v>002001</v>
      </c>
      <c r="Y88" s="29" t="str">
        <f t="shared" si="21"/>
        <v>002001</v>
      </c>
      <c r="Z88" s="29" t="str">
        <f t="shared" si="22"/>
        <v>昌邑市昌信农业综合开发有限公司</v>
      </c>
      <c r="AA88" s="29" t="str">
        <f t="shared" si="23"/>
        <v>2026-04</v>
      </c>
      <c r="AB88" s="29" t="str">
        <f t="shared" si="24"/>
        <v>2026-04-21</v>
      </c>
      <c r="AC88" s="29" t="s">
        <v>108</v>
      </c>
      <c r="AD88" s="29">
        <f t="shared" si="25"/>
        <v>2</v>
      </c>
      <c r="AE88" s="29" t="str">
        <f t="shared" si="26"/>
        <v>2026-04-21,普通汇兑,昌邑市城市建设发展投资集团有限公司</v>
      </c>
      <c r="AF88" s="29" t="s">
        <v>109</v>
      </c>
      <c r="AG88" s="29" t="s">
        <v>109</v>
      </c>
      <c r="AN88" s="29" t="str">
        <f t="shared" si="27"/>
        <v>122102</v>
      </c>
      <c r="AP88" s="29" t="str">
        <f t="shared" si="28"/>
        <v>2026-04-21,普通汇兑,昌邑市城市建设发展投资集团有限公司</v>
      </c>
      <c r="AQ88" t="s">
        <v>110</v>
      </c>
      <c r="AR88" s="29" t="str">
        <f t="shared" si="29"/>
        <v/>
      </c>
      <c r="AS88" s="29">
        <f t="shared" si="30"/>
        <v>400000</v>
      </c>
      <c r="AT88" t="s">
        <v>111</v>
      </c>
      <c r="AU88" t="s">
        <v>112</v>
      </c>
      <c r="AV88" t="s">
        <v>113</v>
      </c>
      <c r="AW88" s="29" t="str">
        <f t="shared" si="31"/>
        <v/>
      </c>
      <c r="AX88" s="29">
        <f t="shared" si="32"/>
        <v>400000</v>
      </c>
      <c r="BQ88" s="32" t="str">
        <f>IF(N88="项目",VLOOKUP(O88,项目!B:C,2,0),IF(K88="空项目",VLOOKUP(K88,项目!B:C,2,0),""))</f>
        <v/>
      </c>
      <c r="BR88" s="32" t="str">
        <f>IFERROR(VLOOKUP(BQ88,项目!A:B,2,0),"")</f>
        <v/>
      </c>
      <c r="BU88" s="32" t="str">
        <f>IF(N88="供应商",VLOOKUP(O88,供应商!B:C,2,0),"")</f>
        <v/>
      </c>
      <c r="BV88" s="32" t="str">
        <f>IFERROR(VLOOKUP(BU88,供应商!A:B,2,0),"")</f>
        <v/>
      </c>
      <c r="BW88" s="32" t="str">
        <f>IF(N88="客户",VLOOKUP(O88,客户!B:C,2,0),"")</f>
        <v>002</v>
      </c>
      <c r="BX88" s="32" t="str">
        <f>IFERROR(VLOOKUP(BW88,客户!A:B,2,0),"")</f>
        <v>昌邑市城市建设发展投资集团有限公司</v>
      </c>
      <c r="CU88" s="32" t="str">
        <f>IF(N88="费用项目",VLOOKUP(O88,费用项目!B:C,2,0),"")</f>
        <v/>
      </c>
      <c r="CV88" s="32" t="str">
        <f>IFERROR(VLOOKUP(CU88,费用项目!A:B,2,0),"")</f>
        <v/>
      </c>
      <c r="CW88" s="29" t="str">
        <f>IF(N88="银行账户",VLOOKUP(O88,银行变二级!B:C,2,0),"")</f>
        <v/>
      </c>
      <c r="CX88" s="29" t="str">
        <f>IFERROR(VLOOKUP(O88,银行变二级!A:B,2,0),"")</f>
        <v/>
      </c>
    </row>
    <row r="89" s="29" customFormat="1" spans="1:102">
      <c r="A89" s="35" t="s">
        <v>195</v>
      </c>
      <c r="B89" s="36" t="s">
        <v>124</v>
      </c>
      <c r="C89" s="36" t="s">
        <v>118</v>
      </c>
      <c r="D89" s="37" t="s">
        <v>201</v>
      </c>
      <c r="E89" s="37" t="s">
        <v>127</v>
      </c>
      <c r="F89" s="38">
        <v>156033.33</v>
      </c>
      <c r="G89" s="39" t="s">
        <v>107</v>
      </c>
      <c r="H89" s="40" t="str">
        <f t="shared" si="33"/>
        <v>6603</v>
      </c>
      <c r="I89" s="40" t="str">
        <f t="shared" si="34"/>
        <v>6603</v>
      </c>
      <c r="J89" s="46" t="str">
        <f t="shared" si="35"/>
        <v>财务费用</v>
      </c>
      <c r="K89" s="47" t="str">
        <f t="shared" si="36"/>
        <v>利息支出</v>
      </c>
      <c r="L89" s="46" t="str">
        <f t="shared" si="37"/>
        <v/>
      </c>
      <c r="M89" s="46" t="str">
        <f>IFERROR(IF(H89="1002",1002,VLOOKUP(I89,亿企科目!A:H,6,0)),VLOOKUP(H89,亿企科目!A:G,6,0))</f>
        <v>6603</v>
      </c>
      <c r="N89" s="48" t="str">
        <f>IFERROR(IF(H89="1002","银行账户",IF(H89="1123","供应商",VLOOKUP(I89,亿企科目!A:H,8,0))),"")</f>
        <v>费用项目</v>
      </c>
      <c r="O89" s="49" t="str">
        <f t="shared" si="38"/>
        <v>利息支出</v>
      </c>
      <c r="P89" s="29" t="str">
        <f>VLOOKUP(A89,账簿!B:C,2,0)</f>
        <v>002001</v>
      </c>
      <c r="Q89" s="29" t="str">
        <f>VLOOKUP(P89,账簿!A:B,2,0)</f>
        <v>昌邑市昌信农业综合开发有限公司</v>
      </c>
      <c r="W89" s="29" t="str">
        <f t="shared" si="39"/>
        <v>0020012026-04-213</v>
      </c>
      <c r="X89" s="29" t="str">
        <f t="shared" si="20"/>
        <v>002001</v>
      </c>
      <c r="Y89" s="29" t="str">
        <f t="shared" si="21"/>
        <v>002001</v>
      </c>
      <c r="Z89" s="29" t="str">
        <f t="shared" si="22"/>
        <v>昌邑市昌信农业综合开发有限公司</v>
      </c>
      <c r="AA89" s="29" t="str">
        <f t="shared" si="23"/>
        <v>2026-04</v>
      </c>
      <c r="AB89" s="29" t="str">
        <f t="shared" si="24"/>
        <v>2026-04-21</v>
      </c>
      <c r="AC89" s="29" t="s">
        <v>108</v>
      </c>
      <c r="AD89" s="29">
        <f t="shared" si="25"/>
        <v>3</v>
      </c>
      <c r="AE89" s="29" t="str">
        <f t="shared" si="26"/>
        <v>2026-04-21,归还贷款</v>
      </c>
      <c r="AF89" s="29" t="s">
        <v>109</v>
      </c>
      <c r="AG89" s="29" t="s">
        <v>109</v>
      </c>
      <c r="AN89" s="29" t="str">
        <f t="shared" si="27"/>
        <v>6603</v>
      </c>
      <c r="AP89" s="29" t="str">
        <f t="shared" si="28"/>
        <v>2026-04-21,归还贷款</v>
      </c>
      <c r="AQ89" t="s">
        <v>110</v>
      </c>
      <c r="AR89" s="29">
        <f t="shared" si="29"/>
        <v>156033.33</v>
      </c>
      <c r="AS89" s="29" t="str">
        <f t="shared" si="30"/>
        <v/>
      </c>
      <c r="AT89" t="s">
        <v>111</v>
      </c>
      <c r="AU89" t="s">
        <v>112</v>
      </c>
      <c r="AV89" t="s">
        <v>113</v>
      </c>
      <c r="AW89" s="29">
        <f t="shared" si="31"/>
        <v>156033.33</v>
      </c>
      <c r="AX89" s="29" t="str">
        <f t="shared" si="32"/>
        <v/>
      </c>
      <c r="BQ89" s="32" t="str">
        <f>IF(N89="项目",VLOOKUP(O89,项目!B:C,2,0),IF(K89="空项目",VLOOKUP(K89,项目!B:C,2,0),""))</f>
        <v/>
      </c>
      <c r="BR89" s="32" t="str">
        <f>IFERROR(VLOOKUP(BQ89,项目!A:B,2,0),"")</f>
        <v/>
      </c>
      <c r="BU89" s="32" t="str">
        <f>IF(N89="供应商",VLOOKUP(O89,供应商!B:C,2,0),"")</f>
        <v/>
      </c>
      <c r="BV89" s="32" t="str">
        <f>IFERROR(VLOOKUP(BU89,供应商!A:B,2,0),"")</f>
        <v/>
      </c>
      <c r="BW89" s="32" t="str">
        <f>IF(N89="客户",VLOOKUP(O89,客户!B:C,2,0),"")</f>
        <v/>
      </c>
      <c r="BX89" s="32" t="str">
        <f>IFERROR(VLOOKUP(BW89,客户!A:B,2,0),"")</f>
        <v/>
      </c>
      <c r="CU89" s="32" t="str">
        <f>IF(N89="费用项目",VLOOKUP(O89,费用项目!B:C,2,0),"")</f>
        <v>660302</v>
      </c>
      <c r="CV89" s="32" t="str">
        <f>IFERROR(VLOOKUP(CU89,费用项目!A:B,2,0),"")</f>
        <v>利息支出</v>
      </c>
      <c r="CW89" s="29" t="str">
        <f>IF(N89="银行账户",VLOOKUP(O89,银行变二级!B:C,2,0),"")</f>
        <v/>
      </c>
      <c r="CX89" s="29" t="str">
        <f>IFERROR(VLOOKUP(O89,银行变二级!A:B,2,0),"")</f>
        <v/>
      </c>
    </row>
    <row r="90" s="29" customFormat="1" ht="27" spans="1:102">
      <c r="A90" s="35" t="s">
        <v>195</v>
      </c>
      <c r="B90" s="36" t="s">
        <v>124</v>
      </c>
      <c r="C90" s="36" t="s">
        <v>118</v>
      </c>
      <c r="D90" s="37" t="s">
        <v>201</v>
      </c>
      <c r="E90" s="37" t="s">
        <v>200</v>
      </c>
      <c r="F90" s="39" t="s">
        <v>107</v>
      </c>
      <c r="G90" s="38">
        <v>156033.33</v>
      </c>
      <c r="H90" s="40" t="str">
        <f t="shared" si="33"/>
        <v>1002</v>
      </c>
      <c r="I90" s="40" t="str">
        <f t="shared" si="34"/>
        <v>100204</v>
      </c>
      <c r="J90" s="46" t="str">
        <f t="shared" si="35"/>
        <v>银行存款</v>
      </c>
      <c r="K90" s="47" t="str">
        <f t="shared" si="36"/>
        <v>昌邑农发行经营收入户3341</v>
      </c>
      <c r="L90" s="46" t="str">
        <f t="shared" si="37"/>
        <v/>
      </c>
      <c r="M90" s="46">
        <f>IFERROR(IF(H90="1002",1002,VLOOKUP(I90,亿企科目!A:H,6,0)),VLOOKUP(H90,亿企科目!A:G,6,0))</f>
        <v>1002</v>
      </c>
      <c r="N90" s="48" t="str">
        <f>IFERROR(IF(H90="1002","银行账户",IF(H90="1123","供应商",VLOOKUP(I90,亿企科目!A:H,8,0))),"")</f>
        <v>银行账户</v>
      </c>
      <c r="O90" s="49" t="str">
        <f t="shared" si="38"/>
        <v>昌邑农发行经营收入户3341</v>
      </c>
      <c r="P90" s="29" t="str">
        <f>VLOOKUP(A90,账簿!B:C,2,0)</f>
        <v>002001</v>
      </c>
      <c r="Q90" s="29" t="str">
        <f>VLOOKUP(P90,账簿!A:B,2,0)</f>
        <v>昌邑市昌信农业综合开发有限公司</v>
      </c>
      <c r="W90" s="29" t="str">
        <f t="shared" si="39"/>
        <v>0020012026-04-213</v>
      </c>
      <c r="X90" s="29" t="str">
        <f t="shared" si="20"/>
        <v>002001</v>
      </c>
      <c r="Y90" s="29" t="str">
        <f t="shared" si="21"/>
        <v>002001</v>
      </c>
      <c r="Z90" s="29" t="str">
        <f t="shared" si="22"/>
        <v>昌邑市昌信农业综合开发有限公司</v>
      </c>
      <c r="AA90" s="29" t="str">
        <f t="shared" si="23"/>
        <v>2026-04</v>
      </c>
      <c r="AB90" s="29" t="str">
        <f t="shared" si="24"/>
        <v>2026-04-21</v>
      </c>
      <c r="AC90" s="29" t="s">
        <v>108</v>
      </c>
      <c r="AD90" s="29">
        <f t="shared" si="25"/>
        <v>3</v>
      </c>
      <c r="AE90" s="29" t="str">
        <f t="shared" si="26"/>
        <v>2026-04-21,归还贷款</v>
      </c>
      <c r="AF90" s="29" t="s">
        <v>109</v>
      </c>
      <c r="AG90" s="29" t="s">
        <v>109</v>
      </c>
      <c r="AN90" s="29">
        <f t="shared" si="27"/>
        <v>1002</v>
      </c>
      <c r="AP90" s="29" t="str">
        <f t="shared" si="28"/>
        <v>2026-04-21,归还贷款</v>
      </c>
      <c r="AQ90" t="s">
        <v>110</v>
      </c>
      <c r="AR90" s="29" t="str">
        <f t="shared" si="29"/>
        <v/>
      </c>
      <c r="AS90" s="29">
        <f t="shared" si="30"/>
        <v>156033.33</v>
      </c>
      <c r="AT90" t="s">
        <v>111</v>
      </c>
      <c r="AU90" t="s">
        <v>112</v>
      </c>
      <c r="AV90" t="s">
        <v>113</v>
      </c>
      <c r="AW90" s="29" t="str">
        <f t="shared" si="31"/>
        <v/>
      </c>
      <c r="AX90" s="29">
        <f t="shared" si="32"/>
        <v>156033.33</v>
      </c>
      <c r="BQ90" s="32" t="str">
        <f>IF(N90="项目",VLOOKUP(O90,项目!B:C,2,0),IF(K90="空项目",VLOOKUP(K90,项目!B:C,2,0),""))</f>
        <v/>
      </c>
      <c r="BR90" s="32" t="str">
        <f>IFERROR(VLOOKUP(BQ90,项目!A:B,2,0),"")</f>
        <v/>
      </c>
      <c r="BU90" s="32" t="str">
        <f>IF(N90="供应商",VLOOKUP(O90,供应商!B:C,2,0),"")</f>
        <v/>
      </c>
      <c r="BV90" s="32" t="str">
        <f>IFERROR(VLOOKUP(BU90,供应商!A:B,2,0),"")</f>
        <v/>
      </c>
      <c r="BW90" s="32" t="str">
        <f>IF(N90="客户",VLOOKUP(O90,客户!B:C,2,0),"")</f>
        <v/>
      </c>
      <c r="BX90" s="32" t="str">
        <f>IFERROR(VLOOKUP(BW90,客户!A:B,2,0),"")</f>
        <v/>
      </c>
      <c r="CU90" s="32" t="str">
        <f>IF(N90="费用项目",VLOOKUP(O90,费用项目!B:C,2,0),"")</f>
        <v/>
      </c>
      <c r="CV90" s="32" t="str">
        <f>IFERROR(VLOOKUP(CU90,费用项目!A:B,2,0),"")</f>
        <v/>
      </c>
      <c r="CW90" s="29" t="str">
        <f>IF(N90="银行账户",VLOOKUP(O90,银行变二级!B:C,2,0),"")</f>
        <v>昌邑农发行经营收入户3341</v>
      </c>
      <c r="CX90" s="29" t="str">
        <f>IFERROR(VLOOKUP(O90,银行变二级!A:B,2,0),"")</f>
        <v>昌邑农发行经营收入户3341</v>
      </c>
    </row>
    <row r="91" s="29" customFormat="1" spans="1:102">
      <c r="A91" s="35" t="s">
        <v>195</v>
      </c>
      <c r="B91" s="36" t="s">
        <v>124</v>
      </c>
      <c r="C91" s="36" t="s">
        <v>121</v>
      </c>
      <c r="D91" s="37" t="s">
        <v>201</v>
      </c>
      <c r="E91" s="37" t="s">
        <v>127</v>
      </c>
      <c r="F91" s="38">
        <v>234050</v>
      </c>
      <c r="G91" s="39" t="s">
        <v>107</v>
      </c>
      <c r="H91" s="40" t="str">
        <f t="shared" si="33"/>
        <v>6603</v>
      </c>
      <c r="I91" s="40" t="str">
        <f t="shared" si="34"/>
        <v>6603</v>
      </c>
      <c r="J91" s="46" t="str">
        <f t="shared" si="35"/>
        <v>财务费用</v>
      </c>
      <c r="K91" s="47" t="str">
        <f t="shared" si="36"/>
        <v>利息支出</v>
      </c>
      <c r="L91" s="46" t="str">
        <f t="shared" si="37"/>
        <v/>
      </c>
      <c r="M91" s="46" t="str">
        <f>IFERROR(IF(H91="1002",1002,VLOOKUP(I91,亿企科目!A:H,6,0)),VLOOKUP(H91,亿企科目!A:G,6,0))</f>
        <v>6603</v>
      </c>
      <c r="N91" s="48" t="str">
        <f>IFERROR(IF(H91="1002","银行账户",IF(H91="1123","供应商",VLOOKUP(I91,亿企科目!A:H,8,0))),"")</f>
        <v>费用项目</v>
      </c>
      <c r="O91" s="49" t="str">
        <f t="shared" si="38"/>
        <v>利息支出</v>
      </c>
      <c r="P91" s="29" t="str">
        <f>VLOOKUP(A91,账簿!B:C,2,0)</f>
        <v>002001</v>
      </c>
      <c r="Q91" s="29" t="str">
        <f>VLOOKUP(P91,账簿!A:B,2,0)</f>
        <v>昌邑市昌信农业综合开发有限公司</v>
      </c>
      <c r="W91" s="29" t="str">
        <f t="shared" si="39"/>
        <v>0020012026-04-214</v>
      </c>
      <c r="X91" s="29" t="str">
        <f t="shared" si="20"/>
        <v>002001</v>
      </c>
      <c r="Y91" s="29" t="str">
        <f t="shared" si="21"/>
        <v>002001</v>
      </c>
      <c r="Z91" s="29" t="str">
        <f t="shared" si="22"/>
        <v>昌邑市昌信农业综合开发有限公司</v>
      </c>
      <c r="AA91" s="29" t="str">
        <f t="shared" si="23"/>
        <v>2026-04</v>
      </c>
      <c r="AB91" s="29" t="str">
        <f t="shared" si="24"/>
        <v>2026-04-21</v>
      </c>
      <c r="AC91" s="29" t="s">
        <v>108</v>
      </c>
      <c r="AD91" s="29">
        <f t="shared" si="25"/>
        <v>4</v>
      </c>
      <c r="AE91" s="29" t="str">
        <f t="shared" si="26"/>
        <v>2026-04-21,归还贷款</v>
      </c>
      <c r="AF91" s="29" t="s">
        <v>109</v>
      </c>
      <c r="AG91" s="29" t="s">
        <v>109</v>
      </c>
      <c r="AN91" s="29" t="str">
        <f t="shared" si="27"/>
        <v>6603</v>
      </c>
      <c r="AP91" s="29" t="str">
        <f t="shared" si="28"/>
        <v>2026-04-21,归还贷款</v>
      </c>
      <c r="AQ91" t="s">
        <v>110</v>
      </c>
      <c r="AR91" s="29">
        <f t="shared" si="29"/>
        <v>234050</v>
      </c>
      <c r="AS91" s="29" t="str">
        <f t="shared" si="30"/>
        <v/>
      </c>
      <c r="AT91" t="s">
        <v>111</v>
      </c>
      <c r="AU91" t="s">
        <v>112</v>
      </c>
      <c r="AV91" t="s">
        <v>113</v>
      </c>
      <c r="AW91" s="29">
        <f t="shared" si="31"/>
        <v>234050</v>
      </c>
      <c r="AX91" s="29" t="str">
        <f t="shared" si="32"/>
        <v/>
      </c>
      <c r="BQ91" s="32" t="str">
        <f>IF(N91="项目",VLOOKUP(O91,项目!B:C,2,0),IF(K91="空项目",VLOOKUP(K91,项目!B:C,2,0),""))</f>
        <v/>
      </c>
      <c r="BR91" s="32" t="str">
        <f>IFERROR(VLOOKUP(BQ91,项目!A:B,2,0),"")</f>
        <v/>
      </c>
      <c r="BU91" s="32" t="str">
        <f>IF(N91="供应商",VLOOKUP(O91,供应商!B:C,2,0),"")</f>
        <v/>
      </c>
      <c r="BV91" s="32" t="str">
        <f>IFERROR(VLOOKUP(BU91,供应商!A:B,2,0),"")</f>
        <v/>
      </c>
      <c r="BW91" s="32" t="str">
        <f>IF(N91="客户",VLOOKUP(O91,客户!B:C,2,0),"")</f>
        <v/>
      </c>
      <c r="BX91" s="32" t="str">
        <f>IFERROR(VLOOKUP(BW91,客户!A:B,2,0),"")</f>
        <v/>
      </c>
      <c r="CU91" s="32" t="str">
        <f>IF(N91="费用项目",VLOOKUP(O91,费用项目!B:C,2,0),"")</f>
        <v>660302</v>
      </c>
      <c r="CV91" s="32" t="str">
        <f>IFERROR(VLOOKUP(CU91,费用项目!A:B,2,0),"")</f>
        <v>利息支出</v>
      </c>
      <c r="CW91" s="29" t="str">
        <f>IF(N91="银行账户",VLOOKUP(O91,银行变二级!B:C,2,0),"")</f>
        <v/>
      </c>
      <c r="CX91" s="29" t="str">
        <f>IFERROR(VLOOKUP(O91,银行变二级!A:B,2,0),"")</f>
        <v/>
      </c>
    </row>
    <row r="92" s="29" customFormat="1" ht="27" spans="1:102">
      <c r="A92" s="35" t="s">
        <v>195</v>
      </c>
      <c r="B92" s="36" t="s">
        <v>124</v>
      </c>
      <c r="C92" s="36" t="s">
        <v>121</v>
      </c>
      <c r="D92" s="37" t="s">
        <v>201</v>
      </c>
      <c r="E92" s="37" t="s">
        <v>200</v>
      </c>
      <c r="F92" s="39" t="s">
        <v>107</v>
      </c>
      <c r="G92" s="38">
        <v>234050</v>
      </c>
      <c r="H92" s="40" t="str">
        <f t="shared" si="33"/>
        <v>1002</v>
      </c>
      <c r="I92" s="40" t="str">
        <f t="shared" si="34"/>
        <v>100204</v>
      </c>
      <c r="J92" s="46" t="str">
        <f t="shared" si="35"/>
        <v>银行存款</v>
      </c>
      <c r="K92" s="47" t="str">
        <f t="shared" si="36"/>
        <v>昌邑农发行经营收入户3341</v>
      </c>
      <c r="L92" s="46" t="str">
        <f t="shared" si="37"/>
        <v/>
      </c>
      <c r="M92" s="46">
        <f>IFERROR(IF(H92="1002",1002,VLOOKUP(I92,亿企科目!A:H,6,0)),VLOOKUP(H92,亿企科目!A:G,6,0))</f>
        <v>1002</v>
      </c>
      <c r="N92" s="48" t="str">
        <f>IFERROR(IF(H92="1002","银行账户",IF(H92="1123","供应商",VLOOKUP(I92,亿企科目!A:H,8,0))),"")</f>
        <v>银行账户</v>
      </c>
      <c r="O92" s="49" t="str">
        <f t="shared" si="38"/>
        <v>昌邑农发行经营收入户3341</v>
      </c>
      <c r="P92" s="29" t="str">
        <f>VLOOKUP(A92,账簿!B:C,2,0)</f>
        <v>002001</v>
      </c>
      <c r="Q92" s="29" t="str">
        <f>VLOOKUP(P92,账簿!A:B,2,0)</f>
        <v>昌邑市昌信农业综合开发有限公司</v>
      </c>
      <c r="W92" s="29" t="str">
        <f t="shared" si="39"/>
        <v>0020012026-04-214</v>
      </c>
      <c r="X92" s="29" t="str">
        <f t="shared" si="20"/>
        <v>002001</v>
      </c>
      <c r="Y92" s="29" t="str">
        <f t="shared" si="21"/>
        <v>002001</v>
      </c>
      <c r="Z92" s="29" t="str">
        <f t="shared" si="22"/>
        <v>昌邑市昌信农业综合开发有限公司</v>
      </c>
      <c r="AA92" s="29" t="str">
        <f t="shared" si="23"/>
        <v>2026-04</v>
      </c>
      <c r="AB92" s="29" t="str">
        <f t="shared" si="24"/>
        <v>2026-04-21</v>
      </c>
      <c r="AC92" s="29" t="s">
        <v>108</v>
      </c>
      <c r="AD92" s="29">
        <f t="shared" si="25"/>
        <v>4</v>
      </c>
      <c r="AE92" s="29" t="str">
        <f t="shared" si="26"/>
        <v>2026-04-21,归还贷款</v>
      </c>
      <c r="AF92" s="29" t="s">
        <v>109</v>
      </c>
      <c r="AG92" s="29" t="s">
        <v>109</v>
      </c>
      <c r="AN92" s="29">
        <f t="shared" si="27"/>
        <v>1002</v>
      </c>
      <c r="AP92" s="29" t="str">
        <f t="shared" si="28"/>
        <v>2026-04-21,归还贷款</v>
      </c>
      <c r="AQ92" t="s">
        <v>110</v>
      </c>
      <c r="AR92" s="29" t="str">
        <f t="shared" si="29"/>
        <v/>
      </c>
      <c r="AS92" s="29">
        <f t="shared" si="30"/>
        <v>234050</v>
      </c>
      <c r="AT92" t="s">
        <v>111</v>
      </c>
      <c r="AU92" t="s">
        <v>112</v>
      </c>
      <c r="AV92" t="s">
        <v>113</v>
      </c>
      <c r="AW92" s="29" t="str">
        <f t="shared" si="31"/>
        <v/>
      </c>
      <c r="AX92" s="29">
        <f t="shared" si="32"/>
        <v>234050</v>
      </c>
      <c r="BQ92" s="32" t="str">
        <f>IF(N92="项目",VLOOKUP(O92,项目!B:C,2,0),IF(K92="空项目",VLOOKUP(K92,项目!B:C,2,0),""))</f>
        <v/>
      </c>
      <c r="BR92" s="32" t="str">
        <f>IFERROR(VLOOKUP(BQ92,项目!A:B,2,0),"")</f>
        <v/>
      </c>
      <c r="BU92" s="32" t="str">
        <f>IF(N92="供应商",VLOOKUP(O92,供应商!B:C,2,0),"")</f>
        <v/>
      </c>
      <c r="BV92" s="32" t="str">
        <f>IFERROR(VLOOKUP(BU92,供应商!A:B,2,0),"")</f>
        <v/>
      </c>
      <c r="BW92" s="32" t="str">
        <f>IF(N92="客户",VLOOKUP(O92,客户!B:C,2,0),"")</f>
        <v/>
      </c>
      <c r="BX92" s="32" t="str">
        <f>IFERROR(VLOOKUP(BW92,客户!A:B,2,0),"")</f>
        <v/>
      </c>
      <c r="CU92" s="32" t="str">
        <f>IF(N92="费用项目",VLOOKUP(O92,费用项目!B:C,2,0),"")</f>
        <v/>
      </c>
      <c r="CV92" s="32" t="str">
        <f>IFERROR(VLOOKUP(CU92,费用项目!A:B,2,0),"")</f>
        <v/>
      </c>
      <c r="CW92" s="29" t="str">
        <f>IF(N92="银行账户",VLOOKUP(O92,银行变二级!B:C,2,0),"")</f>
        <v>昌邑农发行经营收入户3341</v>
      </c>
      <c r="CX92" s="29" t="str">
        <f>IFERROR(VLOOKUP(O92,银行变二级!A:B,2,0),"")</f>
        <v>昌邑农发行经营收入户3341</v>
      </c>
    </row>
    <row r="93" s="29" customFormat="1" spans="1:102">
      <c r="A93" s="35" t="s">
        <v>195</v>
      </c>
      <c r="B93" s="36" t="s">
        <v>131</v>
      </c>
      <c r="C93" s="36" t="s">
        <v>125</v>
      </c>
      <c r="D93" s="37" t="s">
        <v>136</v>
      </c>
      <c r="E93" s="37" t="s">
        <v>137</v>
      </c>
      <c r="F93" s="38">
        <v>390683.33</v>
      </c>
      <c r="G93" s="39" t="s">
        <v>107</v>
      </c>
      <c r="H93" s="40" t="str">
        <f t="shared" si="33"/>
        <v>4103</v>
      </c>
      <c r="I93" s="40" t="str">
        <f t="shared" si="34"/>
        <v>4103</v>
      </c>
      <c r="J93" s="46" t="str">
        <f t="shared" si="35"/>
        <v>本年利润</v>
      </c>
      <c r="K93" s="47" t="str">
        <f t="shared" si="36"/>
        <v/>
      </c>
      <c r="L93" s="46" t="str">
        <f t="shared" si="37"/>
        <v/>
      </c>
      <c r="M93" s="46" t="str">
        <f>IFERROR(IF(H93="1002",1002,VLOOKUP(I93,亿企科目!A:H,6,0)),VLOOKUP(H93,亿企科目!A:G,6,0))</f>
        <v>4103</v>
      </c>
      <c r="N93" s="48">
        <f>IFERROR(IF(H93="1002","银行账户",IF(H93="1123","供应商",VLOOKUP(I93,亿企科目!A:H,8,0))),"")</f>
        <v>0</v>
      </c>
      <c r="O93" s="49" t="str">
        <f t="shared" si="38"/>
        <v/>
      </c>
      <c r="P93" s="29" t="str">
        <f>VLOOKUP(A93,账簿!B:C,2,0)</f>
        <v>002001</v>
      </c>
      <c r="Q93" s="29" t="str">
        <f>VLOOKUP(P93,账簿!A:B,2,0)</f>
        <v>昌邑市昌信农业综合开发有限公司</v>
      </c>
      <c r="W93" s="29" t="str">
        <f t="shared" si="39"/>
        <v>0020012026-04-305</v>
      </c>
      <c r="X93" s="29" t="str">
        <f t="shared" si="20"/>
        <v>002001</v>
      </c>
      <c r="Y93" s="29" t="str">
        <f t="shared" si="21"/>
        <v>002001</v>
      </c>
      <c r="Z93" s="29" t="str">
        <f t="shared" si="22"/>
        <v>昌邑市昌信农业综合开发有限公司</v>
      </c>
      <c r="AA93" s="29" t="str">
        <f t="shared" si="23"/>
        <v>2026-04</v>
      </c>
      <c r="AB93" s="29" t="str">
        <f t="shared" si="24"/>
        <v>2026-04-30</v>
      </c>
      <c r="AC93" s="29" t="s">
        <v>108</v>
      </c>
      <c r="AD93" s="29">
        <f t="shared" si="25"/>
        <v>5</v>
      </c>
      <c r="AE93" s="29" t="str">
        <f t="shared" si="26"/>
        <v>结转本月损益</v>
      </c>
      <c r="AF93" s="29" t="s">
        <v>109</v>
      </c>
      <c r="AG93" s="29" t="s">
        <v>109</v>
      </c>
      <c r="AN93" s="29" t="str">
        <f t="shared" si="27"/>
        <v>4103</v>
      </c>
      <c r="AP93" s="29" t="str">
        <f t="shared" si="28"/>
        <v>结转本月损益</v>
      </c>
      <c r="AQ93" t="s">
        <v>110</v>
      </c>
      <c r="AR93" s="29">
        <f t="shared" si="29"/>
        <v>390683.33</v>
      </c>
      <c r="AS93" s="29" t="str">
        <f t="shared" si="30"/>
        <v/>
      </c>
      <c r="AT93" t="s">
        <v>111</v>
      </c>
      <c r="AU93" t="s">
        <v>112</v>
      </c>
      <c r="AV93" t="s">
        <v>113</v>
      </c>
      <c r="AW93" s="29">
        <f t="shared" si="31"/>
        <v>390683.33</v>
      </c>
      <c r="AX93" s="29" t="str">
        <f t="shared" si="32"/>
        <v/>
      </c>
      <c r="BQ93" s="32" t="str">
        <f>IF(N93="项目",VLOOKUP(O93,项目!B:C,2,0),IF(K93="空项目",VLOOKUP(K93,项目!B:C,2,0),""))</f>
        <v/>
      </c>
      <c r="BR93" s="32" t="str">
        <f>IFERROR(VLOOKUP(BQ93,项目!A:B,2,0),"")</f>
        <v/>
      </c>
      <c r="BU93" s="32" t="str">
        <f>IF(N93="供应商",VLOOKUP(O93,供应商!B:C,2,0),"")</f>
        <v/>
      </c>
      <c r="BV93" s="32" t="str">
        <f>IFERROR(VLOOKUP(BU93,供应商!A:B,2,0),"")</f>
        <v/>
      </c>
      <c r="BW93" s="32" t="str">
        <f>IF(N93="客户",VLOOKUP(O93,客户!B:C,2,0),"")</f>
        <v/>
      </c>
      <c r="BX93" s="32" t="str">
        <f>IFERROR(VLOOKUP(BW93,客户!A:B,2,0),"")</f>
        <v/>
      </c>
      <c r="CU93" s="32" t="str">
        <f>IF(N93="费用项目",VLOOKUP(O93,费用项目!B:C,2,0),"")</f>
        <v/>
      </c>
      <c r="CV93" s="32" t="str">
        <f>IFERROR(VLOOKUP(CU93,费用项目!A:B,2,0),"")</f>
        <v/>
      </c>
      <c r="CW93" s="29" t="str">
        <f>IF(N93="银行账户",VLOOKUP(O93,银行变二级!B:C,2,0),"")</f>
        <v/>
      </c>
      <c r="CX93" s="29" t="str">
        <f>IFERROR(VLOOKUP(O93,银行变二级!A:B,2,0),"")</f>
        <v/>
      </c>
    </row>
    <row r="94" s="29" customFormat="1" spans="1:102">
      <c r="A94" s="35" t="s">
        <v>195</v>
      </c>
      <c r="B94" s="36" t="s">
        <v>131</v>
      </c>
      <c r="C94" s="36" t="s">
        <v>125</v>
      </c>
      <c r="D94" s="37" t="s">
        <v>136</v>
      </c>
      <c r="E94" s="37" t="s">
        <v>127</v>
      </c>
      <c r="F94" s="39" t="s">
        <v>107</v>
      </c>
      <c r="G94" s="38">
        <v>390083.33</v>
      </c>
      <c r="H94" s="40" t="str">
        <f t="shared" si="33"/>
        <v>6603</v>
      </c>
      <c r="I94" s="40" t="str">
        <f t="shared" si="34"/>
        <v>6603</v>
      </c>
      <c r="J94" s="46" t="str">
        <f t="shared" si="35"/>
        <v>财务费用</v>
      </c>
      <c r="K94" s="47" t="str">
        <f t="shared" si="36"/>
        <v>利息支出</v>
      </c>
      <c r="L94" s="46" t="str">
        <f t="shared" si="37"/>
        <v/>
      </c>
      <c r="M94" s="46" t="str">
        <f>IFERROR(IF(H94="1002",1002,VLOOKUP(I94,亿企科目!A:H,6,0)),VLOOKUP(H94,亿企科目!A:G,6,0))</f>
        <v>6603</v>
      </c>
      <c r="N94" s="48" t="str">
        <f>IFERROR(IF(H94="1002","银行账户",IF(H94="1123","供应商",VLOOKUP(I94,亿企科目!A:H,8,0))),"")</f>
        <v>费用项目</v>
      </c>
      <c r="O94" s="49" t="str">
        <f t="shared" si="38"/>
        <v>利息支出</v>
      </c>
      <c r="P94" s="29" t="str">
        <f>VLOOKUP(A94,账簿!B:C,2,0)</f>
        <v>002001</v>
      </c>
      <c r="Q94" s="29" t="str">
        <f>VLOOKUP(P94,账簿!A:B,2,0)</f>
        <v>昌邑市昌信农业综合开发有限公司</v>
      </c>
      <c r="W94" s="29" t="str">
        <f t="shared" si="39"/>
        <v>0020012026-04-305</v>
      </c>
      <c r="X94" s="29" t="str">
        <f t="shared" si="20"/>
        <v>002001</v>
      </c>
      <c r="Y94" s="29" t="str">
        <f t="shared" si="21"/>
        <v>002001</v>
      </c>
      <c r="Z94" s="29" t="str">
        <f t="shared" si="22"/>
        <v>昌邑市昌信农业综合开发有限公司</v>
      </c>
      <c r="AA94" s="29" t="str">
        <f t="shared" si="23"/>
        <v>2026-04</v>
      </c>
      <c r="AB94" s="29" t="str">
        <f t="shared" si="24"/>
        <v>2026-04-30</v>
      </c>
      <c r="AC94" s="29" t="s">
        <v>108</v>
      </c>
      <c r="AD94" s="29">
        <f t="shared" si="25"/>
        <v>5</v>
      </c>
      <c r="AE94" s="29" t="str">
        <f t="shared" si="26"/>
        <v>结转本月损益</v>
      </c>
      <c r="AF94" s="29" t="s">
        <v>109</v>
      </c>
      <c r="AG94" s="29" t="s">
        <v>109</v>
      </c>
      <c r="AN94" s="29" t="str">
        <f t="shared" si="27"/>
        <v>6603</v>
      </c>
      <c r="AP94" s="29" t="str">
        <f t="shared" si="28"/>
        <v>结转本月损益</v>
      </c>
      <c r="AQ94" t="s">
        <v>110</v>
      </c>
      <c r="AR94" s="29" t="str">
        <f t="shared" si="29"/>
        <v/>
      </c>
      <c r="AS94" s="29">
        <f t="shared" si="30"/>
        <v>390083.33</v>
      </c>
      <c r="AT94" t="s">
        <v>111</v>
      </c>
      <c r="AU94" t="s">
        <v>112</v>
      </c>
      <c r="AV94" t="s">
        <v>113</v>
      </c>
      <c r="AW94" s="29" t="str">
        <f t="shared" si="31"/>
        <v/>
      </c>
      <c r="AX94" s="29">
        <f t="shared" si="32"/>
        <v>390083.33</v>
      </c>
      <c r="BQ94" s="32" t="str">
        <f>IF(N94="项目",VLOOKUP(O94,项目!B:C,2,0),IF(K94="空项目",VLOOKUP(K94,项目!B:C,2,0),""))</f>
        <v/>
      </c>
      <c r="BR94" s="32" t="str">
        <f>IFERROR(VLOOKUP(BQ94,项目!A:B,2,0),"")</f>
        <v/>
      </c>
      <c r="BU94" s="32" t="str">
        <f>IF(N94="供应商",VLOOKUP(O94,供应商!B:C,2,0),"")</f>
        <v/>
      </c>
      <c r="BV94" s="32" t="str">
        <f>IFERROR(VLOOKUP(BU94,供应商!A:B,2,0),"")</f>
        <v/>
      </c>
      <c r="BW94" s="32" t="str">
        <f>IF(N94="客户",VLOOKUP(O94,客户!B:C,2,0),"")</f>
        <v/>
      </c>
      <c r="BX94" s="32" t="str">
        <f>IFERROR(VLOOKUP(BW94,客户!A:B,2,0),"")</f>
        <v/>
      </c>
      <c r="CU94" s="32" t="str">
        <f>IF(N94="费用项目",VLOOKUP(O94,费用项目!B:C,2,0),"")</f>
        <v>660302</v>
      </c>
      <c r="CV94" s="32" t="str">
        <f>IFERROR(VLOOKUP(CU94,费用项目!A:B,2,0),"")</f>
        <v>利息支出</v>
      </c>
      <c r="CW94" s="29" t="str">
        <f>IF(N94="银行账户",VLOOKUP(O94,银行变二级!B:C,2,0),"")</f>
        <v/>
      </c>
      <c r="CX94" s="29" t="str">
        <f>IFERROR(VLOOKUP(O94,银行变二级!A:B,2,0),"")</f>
        <v/>
      </c>
    </row>
    <row r="95" s="29" customFormat="1" spans="1:102">
      <c r="A95" s="35" t="s">
        <v>195</v>
      </c>
      <c r="B95" s="36" t="s">
        <v>131</v>
      </c>
      <c r="C95" s="36" t="s">
        <v>125</v>
      </c>
      <c r="D95" s="37" t="s">
        <v>136</v>
      </c>
      <c r="E95" s="37" t="s">
        <v>130</v>
      </c>
      <c r="F95" s="39" t="s">
        <v>107</v>
      </c>
      <c r="G95" s="41">
        <v>600</v>
      </c>
      <c r="H95" s="40" t="str">
        <f t="shared" si="33"/>
        <v>6603</v>
      </c>
      <c r="I95" s="40" t="str">
        <f t="shared" si="34"/>
        <v>6603</v>
      </c>
      <c r="J95" s="46" t="str">
        <f t="shared" si="35"/>
        <v>财务费用</v>
      </c>
      <c r="K95" s="47" t="str">
        <f t="shared" si="36"/>
        <v>手续费</v>
      </c>
      <c r="L95" s="46" t="str">
        <f t="shared" si="37"/>
        <v/>
      </c>
      <c r="M95" s="46" t="str">
        <f>IFERROR(IF(H95="1002",1002,VLOOKUP(I95,亿企科目!A:H,6,0)),VLOOKUP(H95,亿企科目!A:G,6,0))</f>
        <v>6603</v>
      </c>
      <c r="N95" s="48" t="str">
        <f>IFERROR(IF(H95="1002","银行账户",IF(H95="1123","供应商",VLOOKUP(I95,亿企科目!A:H,8,0))),"")</f>
        <v>费用项目</v>
      </c>
      <c r="O95" s="49" t="str">
        <f t="shared" si="38"/>
        <v>手续费</v>
      </c>
      <c r="P95" s="29" t="str">
        <f>VLOOKUP(A95,账簿!B:C,2,0)</f>
        <v>002001</v>
      </c>
      <c r="Q95" s="29" t="str">
        <f>VLOOKUP(P95,账簿!A:B,2,0)</f>
        <v>昌邑市昌信农业综合开发有限公司</v>
      </c>
      <c r="W95" s="29" t="str">
        <f t="shared" si="39"/>
        <v>0020012026-04-305</v>
      </c>
      <c r="X95" s="29" t="str">
        <f t="shared" si="20"/>
        <v>002001</v>
      </c>
      <c r="Y95" s="29" t="str">
        <f t="shared" si="21"/>
        <v>002001</v>
      </c>
      <c r="Z95" s="29" t="str">
        <f t="shared" si="22"/>
        <v>昌邑市昌信农业综合开发有限公司</v>
      </c>
      <c r="AA95" s="29" t="str">
        <f t="shared" si="23"/>
        <v>2026-04</v>
      </c>
      <c r="AB95" s="29" t="str">
        <f t="shared" si="24"/>
        <v>2026-04-30</v>
      </c>
      <c r="AC95" s="29" t="s">
        <v>108</v>
      </c>
      <c r="AD95" s="29">
        <f t="shared" si="25"/>
        <v>5</v>
      </c>
      <c r="AE95" s="29" t="str">
        <f t="shared" si="26"/>
        <v>结转本月损益</v>
      </c>
      <c r="AF95" s="29" t="s">
        <v>109</v>
      </c>
      <c r="AG95" s="29" t="s">
        <v>109</v>
      </c>
      <c r="AN95" s="29" t="str">
        <f t="shared" si="27"/>
        <v>6603</v>
      </c>
      <c r="AP95" s="29" t="str">
        <f t="shared" si="28"/>
        <v>结转本月损益</v>
      </c>
      <c r="AQ95" t="s">
        <v>110</v>
      </c>
      <c r="AR95" s="29" t="str">
        <f t="shared" si="29"/>
        <v/>
      </c>
      <c r="AS95" s="29">
        <f t="shared" si="30"/>
        <v>600</v>
      </c>
      <c r="AT95" t="s">
        <v>111</v>
      </c>
      <c r="AU95" t="s">
        <v>112</v>
      </c>
      <c r="AV95" t="s">
        <v>113</v>
      </c>
      <c r="AW95" s="29" t="str">
        <f t="shared" si="31"/>
        <v/>
      </c>
      <c r="AX95" s="29">
        <f t="shared" si="32"/>
        <v>600</v>
      </c>
      <c r="BQ95" s="32" t="str">
        <f>IF(N95="项目",VLOOKUP(O95,项目!B:C,2,0),IF(K95="空项目",VLOOKUP(K95,项目!B:C,2,0),""))</f>
        <v/>
      </c>
      <c r="BR95" s="32" t="str">
        <f>IFERROR(VLOOKUP(BQ95,项目!A:B,2,0),"")</f>
        <v/>
      </c>
      <c r="BU95" s="32" t="str">
        <f>IF(N95="供应商",VLOOKUP(O95,供应商!B:C,2,0),"")</f>
        <v/>
      </c>
      <c r="BV95" s="32" t="str">
        <f>IFERROR(VLOOKUP(BU95,供应商!A:B,2,0),"")</f>
        <v/>
      </c>
      <c r="BW95" s="32" t="str">
        <f>IF(N95="客户",VLOOKUP(O95,客户!B:C,2,0),"")</f>
        <v/>
      </c>
      <c r="BX95" s="32" t="str">
        <f>IFERROR(VLOOKUP(BW95,客户!A:B,2,0),"")</f>
        <v/>
      </c>
      <c r="CU95" s="32" t="str">
        <f>IF(N95="费用项目",VLOOKUP(O95,费用项目!B:C,2,0),"")</f>
        <v>660304</v>
      </c>
      <c r="CV95" s="32" t="str">
        <f>IFERROR(VLOOKUP(CU95,费用项目!A:B,2,0),"")</f>
        <v>手续费</v>
      </c>
      <c r="CW95" s="29" t="str">
        <f>IF(N95="银行账户",VLOOKUP(O95,银行变二级!B:C,2,0),"")</f>
        <v/>
      </c>
      <c r="CX95" s="29" t="str">
        <f>IFERROR(VLOOKUP(O95,银行变二级!A:B,2,0),"")</f>
        <v/>
      </c>
    </row>
    <row r="96" s="29" customFormat="1" ht="25.5" spans="1:102">
      <c r="A96" s="35" t="s">
        <v>202</v>
      </c>
      <c r="B96" s="36" t="s">
        <v>124</v>
      </c>
      <c r="C96" s="36" t="s">
        <v>104</v>
      </c>
      <c r="D96" s="37" t="s">
        <v>203</v>
      </c>
      <c r="E96" s="37" t="s">
        <v>204</v>
      </c>
      <c r="F96" s="38">
        <v>571218.92</v>
      </c>
      <c r="G96" s="39" t="s">
        <v>107</v>
      </c>
      <c r="H96" s="40" t="str">
        <f t="shared" si="33"/>
        <v>1221</v>
      </c>
      <c r="I96" s="40" t="str">
        <f t="shared" si="34"/>
        <v>122108</v>
      </c>
      <c r="J96" s="46" t="str">
        <f t="shared" si="35"/>
        <v>其他应收款</v>
      </c>
      <c r="K96" s="47" t="str">
        <f t="shared" si="36"/>
        <v>单位</v>
      </c>
      <c r="L96" s="46" t="str">
        <f t="shared" si="37"/>
        <v>昌邑市昌宜城乡建设有限公司</v>
      </c>
      <c r="M96" s="46" t="str">
        <f>IFERROR(IF(H96="1002",1002,VLOOKUP(I96,亿企科目!A:H,6,0)),VLOOKUP(H96,亿企科目!A:G,6,0))</f>
        <v>122102</v>
      </c>
      <c r="N96" s="48" t="str">
        <f>IFERROR(IF(H96="1002","银行账户",IF(H96="1123","供应商",VLOOKUP(I96,亿企科目!A:H,8,0))),"")</f>
        <v>客户</v>
      </c>
      <c r="O96" s="49" t="str">
        <f t="shared" si="38"/>
        <v>昌邑市昌宜城乡建设有限公司</v>
      </c>
      <c r="P96" s="29" t="str">
        <f>VLOOKUP(A96,账簿!B:C,2,0)</f>
        <v>003020</v>
      </c>
      <c r="Q96" s="29" t="str">
        <f>VLOOKUP(P96,账簿!A:B,2,0)</f>
        <v>昌邑市昌宜城乡建设有限公司</v>
      </c>
      <c r="W96" s="29" t="str">
        <f t="shared" si="39"/>
        <v>0030202026-04-211</v>
      </c>
      <c r="X96" s="29" t="str">
        <f t="shared" si="20"/>
        <v>003020</v>
      </c>
      <c r="Y96" s="29" t="str">
        <f t="shared" si="21"/>
        <v>003020</v>
      </c>
      <c r="Z96" s="29" t="str">
        <f t="shared" si="22"/>
        <v>昌邑市昌宜城乡建设有限公司</v>
      </c>
      <c r="AA96" s="29" t="str">
        <f t="shared" si="23"/>
        <v>2026-04</v>
      </c>
      <c r="AB96" s="29" t="str">
        <f t="shared" si="24"/>
        <v>2026-04-21</v>
      </c>
      <c r="AC96" s="29" t="s">
        <v>108</v>
      </c>
      <c r="AD96" s="29">
        <f t="shared" si="25"/>
        <v>1</v>
      </c>
      <c r="AE96" s="29" t="str">
        <f t="shared" si="26"/>
        <v>贷款还款,昌邑市昌宜城乡建设有限公司</v>
      </c>
      <c r="AF96" s="29" t="s">
        <v>109</v>
      </c>
      <c r="AG96" s="29" t="s">
        <v>109</v>
      </c>
      <c r="AN96" s="29" t="str">
        <f t="shared" si="27"/>
        <v>122102</v>
      </c>
      <c r="AP96" s="29" t="str">
        <f t="shared" si="28"/>
        <v>贷款还款,昌邑市昌宜城乡建设有限公司</v>
      </c>
      <c r="AQ96" t="s">
        <v>110</v>
      </c>
      <c r="AR96" s="29">
        <f t="shared" si="29"/>
        <v>571218.92</v>
      </c>
      <c r="AS96" s="29" t="str">
        <f t="shared" si="30"/>
        <v/>
      </c>
      <c r="AT96" t="s">
        <v>111</v>
      </c>
      <c r="AU96" t="s">
        <v>112</v>
      </c>
      <c r="AV96" t="s">
        <v>113</v>
      </c>
      <c r="AW96" s="29">
        <f t="shared" si="31"/>
        <v>571218.92</v>
      </c>
      <c r="AX96" s="29" t="str">
        <f t="shared" si="32"/>
        <v/>
      </c>
      <c r="BQ96" s="32" t="str">
        <f>IF(N96="项目",VLOOKUP(O96,项目!B:C,2,0),IF(K96="空项目",VLOOKUP(K96,项目!B:C,2,0),""))</f>
        <v/>
      </c>
      <c r="BR96" s="32" t="str">
        <f>IFERROR(VLOOKUP(BQ96,项目!A:B,2,0),"")</f>
        <v/>
      </c>
      <c r="BU96" s="32" t="str">
        <f>IF(N96="供应商",VLOOKUP(O96,供应商!B:C,2,0),"")</f>
        <v/>
      </c>
      <c r="BV96" s="32" t="str">
        <f>IFERROR(VLOOKUP(BU96,供应商!A:B,2,0),"")</f>
        <v/>
      </c>
      <c r="BW96" s="32" t="str">
        <f>IF(N96="客户",VLOOKUP(O96,客户!B:C,2,0),"")</f>
        <v>003020</v>
      </c>
      <c r="BX96" s="32" t="str">
        <f>IFERROR(VLOOKUP(BW96,客户!A:B,2,0),"")</f>
        <v>昌邑市昌宜城乡建设有限公司</v>
      </c>
      <c r="CU96" s="32" t="str">
        <f>IF(N96="费用项目",VLOOKUP(O96,费用项目!B:C,2,0),"")</f>
        <v/>
      </c>
      <c r="CV96" s="32" t="str">
        <f>IFERROR(VLOOKUP(CU96,费用项目!A:B,2,0),"")</f>
        <v/>
      </c>
      <c r="CW96" s="29" t="str">
        <f>IF(N96="银行账户",VLOOKUP(O96,银行变二级!B:C,2,0),"")</f>
        <v/>
      </c>
      <c r="CX96" s="29" t="str">
        <f>IFERROR(VLOOKUP(O96,银行变二级!A:B,2,0),"")</f>
        <v/>
      </c>
    </row>
    <row r="97" s="29" customFormat="1" spans="1:102">
      <c r="A97" s="35" t="s">
        <v>202</v>
      </c>
      <c r="B97" s="36" t="s">
        <v>124</v>
      </c>
      <c r="C97" s="36" t="s">
        <v>104</v>
      </c>
      <c r="D97" s="37" t="s">
        <v>203</v>
      </c>
      <c r="E97" s="37" t="s">
        <v>205</v>
      </c>
      <c r="F97" s="39" t="s">
        <v>107</v>
      </c>
      <c r="G97" s="38">
        <v>571218.92</v>
      </c>
      <c r="H97" s="40" t="str">
        <f t="shared" si="33"/>
        <v>1002</v>
      </c>
      <c r="I97" s="40" t="str">
        <f t="shared" si="34"/>
        <v>100202</v>
      </c>
      <c r="J97" s="46" t="str">
        <f t="shared" si="35"/>
        <v>银行存款</v>
      </c>
      <c r="K97" s="47" t="str">
        <f t="shared" si="36"/>
        <v>潍坊银行8575</v>
      </c>
      <c r="L97" s="46" t="str">
        <f t="shared" si="37"/>
        <v/>
      </c>
      <c r="M97" s="46">
        <f>IFERROR(IF(H97="1002",1002,VLOOKUP(I97,亿企科目!A:H,6,0)),VLOOKUP(H97,亿企科目!A:G,6,0))</f>
        <v>1002</v>
      </c>
      <c r="N97" s="48" t="str">
        <f>IFERROR(IF(H97="1002","银行账户",IF(H97="1123","供应商",VLOOKUP(I97,亿企科目!A:H,8,0))),"")</f>
        <v>银行账户</v>
      </c>
      <c r="O97" s="49" t="str">
        <f t="shared" si="38"/>
        <v>潍坊银行8575</v>
      </c>
      <c r="P97" s="29" t="str">
        <f>VLOOKUP(A97,账簿!B:C,2,0)</f>
        <v>003020</v>
      </c>
      <c r="Q97" s="29" t="str">
        <f>VLOOKUP(P97,账簿!A:B,2,0)</f>
        <v>昌邑市昌宜城乡建设有限公司</v>
      </c>
      <c r="W97" s="29" t="str">
        <f t="shared" si="39"/>
        <v>0030202026-04-211</v>
      </c>
      <c r="X97" s="29" t="str">
        <f t="shared" si="20"/>
        <v>003020</v>
      </c>
      <c r="Y97" s="29" t="str">
        <f t="shared" si="21"/>
        <v>003020</v>
      </c>
      <c r="Z97" s="29" t="str">
        <f t="shared" si="22"/>
        <v>昌邑市昌宜城乡建设有限公司</v>
      </c>
      <c r="AA97" s="29" t="str">
        <f t="shared" si="23"/>
        <v>2026-04</v>
      </c>
      <c r="AB97" s="29" t="str">
        <f t="shared" si="24"/>
        <v>2026-04-21</v>
      </c>
      <c r="AC97" s="29" t="s">
        <v>108</v>
      </c>
      <c r="AD97" s="29">
        <f t="shared" si="25"/>
        <v>1</v>
      </c>
      <c r="AE97" s="29" t="str">
        <f t="shared" si="26"/>
        <v>贷款还款,昌邑市昌宜城乡建设有限公司</v>
      </c>
      <c r="AF97" s="29" t="s">
        <v>109</v>
      </c>
      <c r="AG97" s="29" t="s">
        <v>109</v>
      </c>
      <c r="AN97" s="29">
        <f t="shared" si="27"/>
        <v>1002</v>
      </c>
      <c r="AP97" s="29" t="str">
        <f t="shared" si="28"/>
        <v>贷款还款,昌邑市昌宜城乡建设有限公司</v>
      </c>
      <c r="AQ97" t="s">
        <v>110</v>
      </c>
      <c r="AR97" s="29" t="str">
        <f t="shared" si="29"/>
        <v/>
      </c>
      <c r="AS97" s="29">
        <f t="shared" si="30"/>
        <v>571218.92</v>
      </c>
      <c r="AT97" t="s">
        <v>111</v>
      </c>
      <c r="AU97" t="s">
        <v>112</v>
      </c>
      <c r="AV97" t="s">
        <v>113</v>
      </c>
      <c r="AW97" s="29" t="str">
        <f t="shared" si="31"/>
        <v/>
      </c>
      <c r="AX97" s="29">
        <f t="shared" si="32"/>
        <v>571218.92</v>
      </c>
      <c r="BQ97" s="32" t="str">
        <f>IF(N97="项目",VLOOKUP(O97,项目!B:C,2,0),IF(K97="空项目",VLOOKUP(K97,项目!B:C,2,0),""))</f>
        <v/>
      </c>
      <c r="BR97" s="32" t="str">
        <f>IFERROR(VLOOKUP(BQ97,项目!A:B,2,0),"")</f>
        <v/>
      </c>
      <c r="BU97" s="32" t="str">
        <f>IF(N97="供应商",VLOOKUP(O97,供应商!B:C,2,0),"")</f>
        <v/>
      </c>
      <c r="BV97" s="32" t="str">
        <f>IFERROR(VLOOKUP(BU97,供应商!A:B,2,0),"")</f>
        <v/>
      </c>
      <c r="BW97" s="32" t="str">
        <f>IF(N97="客户",VLOOKUP(O97,客户!B:C,2,0),"")</f>
        <v/>
      </c>
      <c r="BX97" s="32" t="str">
        <f>IFERROR(VLOOKUP(BW97,客户!A:B,2,0),"")</f>
        <v/>
      </c>
      <c r="CU97" s="32" t="str">
        <f>IF(N97="费用项目",VLOOKUP(O97,费用项目!B:C,2,0),"")</f>
        <v/>
      </c>
      <c r="CV97" s="32" t="str">
        <f>IFERROR(VLOOKUP(CU97,费用项目!A:B,2,0),"")</f>
        <v/>
      </c>
      <c r="CW97" s="29" t="str">
        <f>IF(N97="银行账户",VLOOKUP(O97,银行变二级!B:C,2,0),"")</f>
        <v>潍坊银行8575</v>
      </c>
      <c r="CX97" s="29" t="str">
        <f>IFERROR(VLOOKUP(O97,银行变二级!A:B,2,0),"")</f>
        <v>潍坊银行8575</v>
      </c>
    </row>
    <row r="98" s="29" customFormat="1" spans="1:102">
      <c r="A98" s="35" t="s">
        <v>202</v>
      </c>
      <c r="B98" s="36" t="s">
        <v>124</v>
      </c>
      <c r="C98" s="36" t="s">
        <v>115</v>
      </c>
      <c r="D98" s="37" t="s">
        <v>182</v>
      </c>
      <c r="E98" s="37" t="s">
        <v>205</v>
      </c>
      <c r="F98" s="38">
        <v>580000</v>
      </c>
      <c r="G98" s="39" t="s">
        <v>107</v>
      </c>
      <c r="H98" s="40" t="str">
        <f t="shared" si="33"/>
        <v>1002</v>
      </c>
      <c r="I98" s="40" t="str">
        <f t="shared" si="34"/>
        <v>100202</v>
      </c>
      <c r="J98" s="46" t="str">
        <f t="shared" si="35"/>
        <v>银行存款</v>
      </c>
      <c r="K98" s="47" t="str">
        <f t="shared" si="36"/>
        <v>潍坊银行8575</v>
      </c>
      <c r="L98" s="46" t="str">
        <f t="shared" si="37"/>
        <v/>
      </c>
      <c r="M98" s="46">
        <f>IFERROR(IF(H98="1002",1002,VLOOKUP(I98,亿企科目!A:H,6,0)),VLOOKUP(H98,亿企科目!A:G,6,0))</f>
        <v>1002</v>
      </c>
      <c r="N98" s="48" t="str">
        <f>IFERROR(IF(H98="1002","银行账户",IF(H98="1123","供应商",VLOOKUP(I98,亿企科目!A:H,8,0))),"")</f>
        <v>银行账户</v>
      </c>
      <c r="O98" s="49" t="str">
        <f t="shared" si="38"/>
        <v>潍坊银行8575</v>
      </c>
      <c r="P98" s="29" t="str">
        <f>VLOOKUP(A98,账簿!B:C,2,0)</f>
        <v>003020</v>
      </c>
      <c r="Q98" s="29" t="str">
        <f>VLOOKUP(P98,账簿!A:B,2,0)</f>
        <v>昌邑市昌宜城乡建设有限公司</v>
      </c>
      <c r="W98" s="29" t="str">
        <f t="shared" si="39"/>
        <v>0030202026-04-212</v>
      </c>
      <c r="X98" s="29" t="str">
        <f t="shared" si="20"/>
        <v>003020</v>
      </c>
      <c r="Y98" s="29" t="str">
        <f t="shared" si="21"/>
        <v>003020</v>
      </c>
      <c r="Z98" s="29" t="str">
        <f t="shared" si="22"/>
        <v>昌邑市昌宜城乡建设有限公司</v>
      </c>
      <c r="AA98" s="29" t="str">
        <f t="shared" si="23"/>
        <v>2026-04</v>
      </c>
      <c r="AB98" s="29" t="str">
        <f t="shared" si="24"/>
        <v>2026-04-21</v>
      </c>
      <c r="AC98" s="29" t="s">
        <v>108</v>
      </c>
      <c r="AD98" s="29">
        <f t="shared" si="25"/>
        <v>2</v>
      </c>
      <c r="AE98" s="29" t="str">
        <f t="shared" si="26"/>
        <v>汇款,昌邑市国有资产经营投资有限公司</v>
      </c>
      <c r="AF98" s="29" t="s">
        <v>109</v>
      </c>
      <c r="AG98" s="29" t="s">
        <v>109</v>
      </c>
      <c r="AN98" s="29">
        <f t="shared" si="27"/>
        <v>1002</v>
      </c>
      <c r="AP98" s="29" t="str">
        <f t="shared" si="28"/>
        <v>汇款,昌邑市国有资产经营投资有限公司</v>
      </c>
      <c r="AQ98" t="s">
        <v>110</v>
      </c>
      <c r="AR98" s="29">
        <f t="shared" si="29"/>
        <v>580000</v>
      </c>
      <c r="AS98" s="29" t="str">
        <f t="shared" si="30"/>
        <v/>
      </c>
      <c r="AT98" t="s">
        <v>111</v>
      </c>
      <c r="AU98" t="s">
        <v>112</v>
      </c>
      <c r="AV98" t="s">
        <v>113</v>
      </c>
      <c r="AW98" s="29">
        <f t="shared" si="31"/>
        <v>580000</v>
      </c>
      <c r="AX98" s="29" t="str">
        <f t="shared" si="32"/>
        <v/>
      </c>
      <c r="BQ98" s="32" t="str">
        <f>IF(N98="项目",VLOOKUP(O98,项目!B:C,2,0),IF(K98="空项目",VLOOKUP(K98,项目!B:C,2,0),""))</f>
        <v/>
      </c>
      <c r="BR98" s="32" t="str">
        <f>IFERROR(VLOOKUP(BQ98,项目!A:B,2,0),"")</f>
        <v/>
      </c>
      <c r="BU98" s="32" t="str">
        <f>IF(N98="供应商",VLOOKUP(O98,供应商!B:C,2,0),"")</f>
        <v/>
      </c>
      <c r="BV98" s="32" t="str">
        <f>IFERROR(VLOOKUP(BU98,供应商!A:B,2,0),"")</f>
        <v/>
      </c>
      <c r="BW98" s="32" t="str">
        <f>IF(N98="客户",VLOOKUP(O98,客户!B:C,2,0),"")</f>
        <v/>
      </c>
      <c r="BX98" s="32" t="str">
        <f>IFERROR(VLOOKUP(BW98,客户!A:B,2,0),"")</f>
        <v/>
      </c>
      <c r="CU98" s="32" t="str">
        <f>IF(N98="费用项目",VLOOKUP(O98,费用项目!B:C,2,0),"")</f>
        <v/>
      </c>
      <c r="CV98" s="32" t="str">
        <f>IFERROR(VLOOKUP(CU98,费用项目!A:B,2,0),"")</f>
        <v/>
      </c>
      <c r="CW98" s="29" t="str">
        <f>IF(N98="银行账户",VLOOKUP(O98,银行变二级!B:C,2,0),"")</f>
        <v>潍坊银行8575</v>
      </c>
      <c r="CX98" s="29" t="str">
        <f>IFERROR(VLOOKUP(O98,银行变二级!A:B,2,0),"")</f>
        <v>潍坊银行8575</v>
      </c>
    </row>
    <row r="99" s="29" customFormat="1" ht="40.5" spans="1:102">
      <c r="A99" s="35" t="s">
        <v>202</v>
      </c>
      <c r="B99" s="36" t="s">
        <v>124</v>
      </c>
      <c r="C99" s="36" t="s">
        <v>115</v>
      </c>
      <c r="D99" s="37" t="s">
        <v>182</v>
      </c>
      <c r="E99" s="37" t="s">
        <v>206</v>
      </c>
      <c r="F99" s="39" t="s">
        <v>107</v>
      </c>
      <c r="G99" s="38">
        <v>580000</v>
      </c>
      <c r="H99" s="40" t="str">
        <f t="shared" si="33"/>
        <v>1122</v>
      </c>
      <c r="I99" s="40" t="str">
        <f t="shared" si="34"/>
        <v>1122</v>
      </c>
      <c r="J99" s="46" t="str">
        <f t="shared" si="35"/>
        <v>应收账款</v>
      </c>
      <c r="K99" s="47" t="str">
        <f t="shared" si="36"/>
        <v>昌邑市国有资产经营投资有限公司</v>
      </c>
      <c r="L99" s="46" t="str">
        <f t="shared" si="37"/>
        <v/>
      </c>
      <c r="M99" s="46" t="str">
        <f>IFERROR(IF(H99="1002",1002,VLOOKUP(I99,亿企科目!A:H,6,0)),VLOOKUP(H99,亿企科目!A:G,6,0))</f>
        <v>1122</v>
      </c>
      <c r="N99" s="48" t="str">
        <f>IFERROR(IF(H99="1002","银行账户",IF(H99="1123","供应商",VLOOKUP(I99,亿企科目!A:H,8,0))),"")</f>
        <v>客户</v>
      </c>
      <c r="O99" s="49" t="str">
        <f t="shared" si="38"/>
        <v>昌邑市国有资产经营投资有限公司</v>
      </c>
      <c r="P99" s="29" t="str">
        <f>VLOOKUP(A99,账簿!B:C,2,0)</f>
        <v>003020</v>
      </c>
      <c r="Q99" s="29" t="str">
        <f>VLOOKUP(P99,账簿!A:B,2,0)</f>
        <v>昌邑市昌宜城乡建设有限公司</v>
      </c>
      <c r="W99" s="29" t="str">
        <f t="shared" si="39"/>
        <v>0030202026-04-212</v>
      </c>
      <c r="X99" s="29" t="str">
        <f t="shared" si="20"/>
        <v>003020</v>
      </c>
      <c r="Y99" s="29" t="str">
        <f t="shared" si="21"/>
        <v>003020</v>
      </c>
      <c r="Z99" s="29" t="str">
        <f t="shared" si="22"/>
        <v>昌邑市昌宜城乡建设有限公司</v>
      </c>
      <c r="AA99" s="29" t="str">
        <f t="shared" si="23"/>
        <v>2026-04</v>
      </c>
      <c r="AB99" s="29" t="str">
        <f t="shared" si="24"/>
        <v>2026-04-21</v>
      </c>
      <c r="AC99" s="29" t="s">
        <v>108</v>
      </c>
      <c r="AD99" s="29">
        <f t="shared" si="25"/>
        <v>2</v>
      </c>
      <c r="AE99" s="29" t="str">
        <f t="shared" si="26"/>
        <v>汇款,昌邑市国有资产经营投资有限公司</v>
      </c>
      <c r="AF99" s="29" t="s">
        <v>109</v>
      </c>
      <c r="AG99" s="29" t="s">
        <v>109</v>
      </c>
      <c r="AN99" s="29" t="str">
        <f t="shared" si="27"/>
        <v>1122</v>
      </c>
      <c r="AP99" s="29" t="str">
        <f t="shared" si="28"/>
        <v>汇款,昌邑市国有资产经营投资有限公司</v>
      </c>
      <c r="AQ99" t="s">
        <v>110</v>
      </c>
      <c r="AR99" s="29" t="str">
        <f t="shared" si="29"/>
        <v/>
      </c>
      <c r="AS99" s="29">
        <f t="shared" si="30"/>
        <v>580000</v>
      </c>
      <c r="AT99" t="s">
        <v>111</v>
      </c>
      <c r="AU99" t="s">
        <v>112</v>
      </c>
      <c r="AV99" t="s">
        <v>113</v>
      </c>
      <c r="AW99" s="29" t="str">
        <f t="shared" si="31"/>
        <v/>
      </c>
      <c r="AX99" s="29">
        <f t="shared" si="32"/>
        <v>580000</v>
      </c>
      <c r="BQ99" s="32" t="str">
        <f>IF(N99="项目",VLOOKUP(O99,项目!B:C,2,0),IF(K99="空项目",VLOOKUP(K99,项目!B:C,2,0),""))</f>
        <v/>
      </c>
      <c r="BR99" s="32" t="str">
        <f>IFERROR(VLOOKUP(BQ99,项目!A:B,2,0),"")</f>
        <v/>
      </c>
      <c r="BU99" s="32" t="str">
        <f>IF(N99="供应商",VLOOKUP(O99,供应商!B:C,2,0),"")</f>
        <v/>
      </c>
      <c r="BV99" s="32" t="str">
        <f>IFERROR(VLOOKUP(BU99,供应商!A:B,2,0),"")</f>
        <v/>
      </c>
      <c r="BW99" s="32" t="str">
        <f>IF(N99="客户",VLOOKUP(O99,客户!B:C,2,0),"")</f>
        <v>003</v>
      </c>
      <c r="BX99" s="32" t="str">
        <f>IFERROR(VLOOKUP(BW99,客户!A:B,2,0),"")</f>
        <v>昌邑市国有资产经营投资有限公司</v>
      </c>
      <c r="CU99" s="32" t="str">
        <f>IF(N99="费用项目",VLOOKUP(O99,费用项目!B:C,2,0),"")</f>
        <v/>
      </c>
      <c r="CV99" s="32" t="str">
        <f>IFERROR(VLOOKUP(CU99,费用项目!A:B,2,0),"")</f>
        <v/>
      </c>
      <c r="CW99" s="29" t="str">
        <f>IF(N99="银行账户",VLOOKUP(O99,银行变二级!B:C,2,0),"")</f>
        <v/>
      </c>
      <c r="CX99" s="29" t="str">
        <f>IFERROR(VLOOKUP(O99,银行变二级!A:B,2,0),"")</f>
        <v/>
      </c>
    </row>
    <row r="100" s="29" customFormat="1" ht="25.5" spans="1:102">
      <c r="A100" s="35" t="s">
        <v>202</v>
      </c>
      <c r="B100" s="36" t="s">
        <v>131</v>
      </c>
      <c r="C100" s="36" t="s">
        <v>118</v>
      </c>
      <c r="D100" s="37" t="s">
        <v>207</v>
      </c>
      <c r="E100" s="37" t="s">
        <v>194</v>
      </c>
      <c r="F100" s="38">
        <v>6400000</v>
      </c>
      <c r="G100" s="39" t="s">
        <v>107</v>
      </c>
      <c r="H100" s="40" t="str">
        <f t="shared" si="33"/>
        <v>1221</v>
      </c>
      <c r="I100" s="40" t="str">
        <f t="shared" si="34"/>
        <v>122108</v>
      </c>
      <c r="J100" s="46" t="str">
        <f t="shared" si="35"/>
        <v>其他应收款</v>
      </c>
      <c r="K100" s="47" t="str">
        <f t="shared" si="36"/>
        <v>单位</v>
      </c>
      <c r="L100" s="46" t="str">
        <f t="shared" si="37"/>
        <v>昌邑市城投农业科技有限公司</v>
      </c>
      <c r="M100" s="46" t="str">
        <f>IFERROR(IF(H100="1002",1002,VLOOKUP(I100,亿企科目!A:H,6,0)),VLOOKUP(H100,亿企科目!A:G,6,0))</f>
        <v>122102</v>
      </c>
      <c r="N100" s="48" t="str">
        <f>IFERROR(IF(H100="1002","银行账户",IF(H100="1123","供应商",VLOOKUP(I100,亿企科目!A:H,8,0))),"")</f>
        <v>客户</v>
      </c>
      <c r="O100" s="49" t="str">
        <f t="shared" si="38"/>
        <v>昌邑市城投农业科技有限公司</v>
      </c>
      <c r="P100" s="29" t="str">
        <f>VLOOKUP(A100,账簿!B:C,2,0)</f>
        <v>003020</v>
      </c>
      <c r="Q100" s="29" t="str">
        <f>VLOOKUP(P100,账簿!A:B,2,0)</f>
        <v>昌邑市昌宜城乡建设有限公司</v>
      </c>
      <c r="W100" s="29" t="str">
        <f t="shared" si="39"/>
        <v>0030202026-04-303</v>
      </c>
      <c r="X100" s="29" t="str">
        <f t="shared" si="20"/>
        <v>003020</v>
      </c>
      <c r="Y100" s="29" t="str">
        <f t="shared" si="21"/>
        <v>003020</v>
      </c>
      <c r="Z100" s="29" t="str">
        <f t="shared" si="22"/>
        <v>昌邑市昌宜城乡建设有限公司</v>
      </c>
      <c r="AA100" s="29" t="str">
        <f t="shared" si="23"/>
        <v>2026-04</v>
      </c>
      <c r="AB100" s="29" t="str">
        <f t="shared" si="24"/>
        <v>2026-04-30</v>
      </c>
      <c r="AC100" s="29" t="s">
        <v>108</v>
      </c>
      <c r="AD100" s="29">
        <f t="shared" si="25"/>
        <v>3</v>
      </c>
      <c r="AE100" s="29" t="str">
        <f t="shared" si="26"/>
        <v>根据三方支付协议调整</v>
      </c>
      <c r="AF100" s="29" t="s">
        <v>109</v>
      </c>
      <c r="AG100" s="29" t="s">
        <v>109</v>
      </c>
      <c r="AN100" s="29" t="str">
        <f t="shared" si="27"/>
        <v>122102</v>
      </c>
      <c r="AP100" s="29" t="str">
        <f t="shared" si="28"/>
        <v>根据三方支付协议调整</v>
      </c>
      <c r="AQ100" t="s">
        <v>110</v>
      </c>
      <c r="AR100" s="29">
        <f t="shared" si="29"/>
        <v>6400000</v>
      </c>
      <c r="AS100" s="29" t="str">
        <f t="shared" si="30"/>
        <v/>
      </c>
      <c r="AT100" t="s">
        <v>111</v>
      </c>
      <c r="AU100" t="s">
        <v>112</v>
      </c>
      <c r="AV100" t="s">
        <v>113</v>
      </c>
      <c r="AW100" s="29">
        <f t="shared" si="31"/>
        <v>6400000</v>
      </c>
      <c r="AX100" s="29" t="str">
        <f t="shared" si="32"/>
        <v/>
      </c>
      <c r="BQ100" s="32" t="str">
        <f>IF(N100="项目",VLOOKUP(O100,项目!B:C,2,0),IF(K100="空项目",VLOOKUP(K100,项目!B:C,2,0),""))</f>
        <v/>
      </c>
      <c r="BR100" s="32" t="str">
        <f>IFERROR(VLOOKUP(BQ100,项目!A:B,2,0),"")</f>
        <v/>
      </c>
      <c r="BU100" s="32" t="str">
        <f>IF(N100="供应商",VLOOKUP(O100,供应商!B:C,2,0),"")</f>
        <v/>
      </c>
      <c r="BV100" s="32" t="str">
        <f>IFERROR(VLOOKUP(BU100,供应商!A:B,2,0),"")</f>
        <v/>
      </c>
      <c r="BW100" s="32" t="str">
        <f>IF(N100="客户",VLOOKUP(O100,客户!B:C,2,0),"")</f>
        <v>003003</v>
      </c>
      <c r="BX100" s="32" t="str">
        <f>IFERROR(VLOOKUP(BW100,客户!A:B,2,0),"")</f>
        <v>昌邑市城投农业科技有限公司</v>
      </c>
      <c r="CU100" s="32" t="str">
        <f>IF(N100="费用项目",VLOOKUP(O100,费用项目!B:C,2,0),"")</f>
        <v/>
      </c>
      <c r="CV100" s="32" t="str">
        <f>IFERROR(VLOOKUP(CU100,费用项目!A:B,2,0),"")</f>
        <v/>
      </c>
      <c r="CW100" s="29" t="str">
        <f>IF(N100="银行账户",VLOOKUP(O100,银行变二级!B:C,2,0),"")</f>
        <v/>
      </c>
      <c r="CX100" s="29" t="str">
        <f>IFERROR(VLOOKUP(O100,银行变二级!A:B,2,0),"")</f>
        <v/>
      </c>
    </row>
    <row r="101" s="29" customFormat="1" ht="25.5" spans="1:102">
      <c r="A101" s="35" t="s">
        <v>202</v>
      </c>
      <c r="B101" s="36" t="s">
        <v>131</v>
      </c>
      <c r="C101" s="36" t="s">
        <v>118</v>
      </c>
      <c r="D101" s="37" t="s">
        <v>207</v>
      </c>
      <c r="E101" s="37" t="s">
        <v>208</v>
      </c>
      <c r="F101" s="39" t="s">
        <v>107</v>
      </c>
      <c r="G101" s="38">
        <v>6400000</v>
      </c>
      <c r="H101" s="40" t="str">
        <f t="shared" si="33"/>
        <v>1221</v>
      </c>
      <c r="I101" s="40" t="str">
        <f t="shared" si="34"/>
        <v>122108</v>
      </c>
      <c r="J101" s="46" t="str">
        <f t="shared" si="35"/>
        <v>其他应收款</v>
      </c>
      <c r="K101" s="47" t="str">
        <f t="shared" si="36"/>
        <v>单位</v>
      </c>
      <c r="L101" s="46" t="str">
        <f t="shared" si="37"/>
        <v>山东乾兴旭程建设工程有限公司</v>
      </c>
      <c r="M101" s="46" t="str">
        <f>IFERROR(IF(H101="1002",1002,VLOOKUP(I101,亿企科目!A:H,6,0)),VLOOKUP(H101,亿企科目!A:G,6,0))</f>
        <v>122102</v>
      </c>
      <c r="N101" s="48" t="str">
        <f>IFERROR(IF(H101="1002","银行账户",IF(H101="1123","供应商",VLOOKUP(I101,亿企科目!A:H,8,0))),"")</f>
        <v>客户</v>
      </c>
      <c r="O101" s="49" t="str">
        <f t="shared" si="38"/>
        <v>山东乾兴旭程建设工程有限公司</v>
      </c>
      <c r="P101" s="29" t="str">
        <f>VLOOKUP(A101,账簿!B:C,2,0)</f>
        <v>003020</v>
      </c>
      <c r="Q101" s="29" t="str">
        <f>VLOOKUP(P101,账簿!A:B,2,0)</f>
        <v>昌邑市昌宜城乡建设有限公司</v>
      </c>
      <c r="W101" s="29" t="str">
        <f t="shared" si="39"/>
        <v>0030202026-04-303</v>
      </c>
      <c r="X101" s="29" t="str">
        <f t="shared" si="20"/>
        <v>003020</v>
      </c>
      <c r="Y101" s="29" t="str">
        <f t="shared" si="21"/>
        <v>003020</v>
      </c>
      <c r="Z101" s="29" t="str">
        <f t="shared" si="22"/>
        <v>昌邑市昌宜城乡建设有限公司</v>
      </c>
      <c r="AA101" s="29" t="str">
        <f t="shared" si="23"/>
        <v>2026-04</v>
      </c>
      <c r="AB101" s="29" t="str">
        <f t="shared" si="24"/>
        <v>2026-04-30</v>
      </c>
      <c r="AC101" s="29" t="s">
        <v>108</v>
      </c>
      <c r="AD101" s="29">
        <f t="shared" si="25"/>
        <v>3</v>
      </c>
      <c r="AE101" s="29" t="str">
        <f t="shared" si="26"/>
        <v>根据三方支付协议调整</v>
      </c>
      <c r="AF101" s="29" t="s">
        <v>109</v>
      </c>
      <c r="AG101" s="29" t="s">
        <v>109</v>
      </c>
      <c r="AN101" s="29" t="str">
        <f t="shared" si="27"/>
        <v>122102</v>
      </c>
      <c r="AP101" s="29" t="str">
        <f t="shared" si="28"/>
        <v>根据三方支付协议调整</v>
      </c>
      <c r="AQ101" t="s">
        <v>110</v>
      </c>
      <c r="AR101" s="29" t="str">
        <f t="shared" si="29"/>
        <v/>
      </c>
      <c r="AS101" s="29">
        <f t="shared" si="30"/>
        <v>6400000</v>
      </c>
      <c r="AT101" t="s">
        <v>111</v>
      </c>
      <c r="AU101" t="s">
        <v>112</v>
      </c>
      <c r="AV101" t="s">
        <v>113</v>
      </c>
      <c r="AW101" s="29" t="str">
        <f t="shared" si="31"/>
        <v/>
      </c>
      <c r="AX101" s="29">
        <f t="shared" si="32"/>
        <v>6400000</v>
      </c>
      <c r="BQ101" s="32" t="str">
        <f>IF(N101="项目",VLOOKUP(O101,项目!B:C,2,0),IF(K101="空项目",VLOOKUP(K101,项目!B:C,2,0),""))</f>
        <v/>
      </c>
      <c r="BR101" s="32" t="str">
        <f>IFERROR(VLOOKUP(BQ101,项目!A:B,2,0),"")</f>
        <v/>
      </c>
      <c r="BU101" s="32" t="str">
        <f>IF(N101="供应商",VLOOKUP(O101,供应商!B:C,2,0),"")</f>
        <v/>
      </c>
      <c r="BV101" s="32" t="str">
        <f>IFERROR(VLOOKUP(BU101,供应商!A:B,2,0),"")</f>
        <v/>
      </c>
      <c r="BW101" s="32" t="str">
        <f>IF(N101="客户",VLOOKUP(O101,客户!B:C,2,0),"")</f>
        <v>0008211</v>
      </c>
      <c r="BX101" s="32" t="str">
        <f>IFERROR(VLOOKUP(BW101,客户!A:B,2,0),"")</f>
        <v>山东乾兴旭程建设工程有限公司</v>
      </c>
      <c r="CU101" s="32" t="str">
        <f>IF(N101="费用项目",VLOOKUP(O101,费用项目!B:C,2,0),"")</f>
        <v/>
      </c>
      <c r="CV101" s="32" t="str">
        <f>IFERROR(VLOOKUP(CU101,费用项目!A:B,2,0),"")</f>
        <v/>
      </c>
      <c r="CW101" s="29" t="str">
        <f>IF(N101="银行账户",VLOOKUP(O101,银行变二级!B:C,2,0),"")</f>
        <v/>
      </c>
      <c r="CX101" s="29" t="str">
        <f>IFERROR(VLOOKUP(O101,银行变二级!A:B,2,0),"")</f>
        <v/>
      </c>
    </row>
    <row r="102" s="29" customFormat="1" ht="25.5" spans="1:102">
      <c r="A102" s="42" t="s">
        <v>209</v>
      </c>
      <c r="B102" s="36" t="s">
        <v>210</v>
      </c>
      <c r="C102" s="36" t="s">
        <v>104</v>
      </c>
      <c r="D102" s="37" t="s">
        <v>211</v>
      </c>
      <c r="E102" s="37" t="s">
        <v>212</v>
      </c>
      <c r="F102" s="38">
        <v>12000000</v>
      </c>
      <c r="G102" s="39" t="s">
        <v>107</v>
      </c>
      <c r="H102" s="40" t="str">
        <f t="shared" si="33"/>
        <v>2241</v>
      </c>
      <c r="I102" s="40" t="str">
        <f t="shared" si="34"/>
        <v>224102</v>
      </c>
      <c r="J102" s="46" t="str">
        <f t="shared" si="35"/>
        <v>其他应付款</v>
      </c>
      <c r="K102" s="47" t="str">
        <f t="shared" si="36"/>
        <v>单位</v>
      </c>
      <c r="L102" s="46" t="str">
        <f t="shared" si="37"/>
        <v>山东潍禾农业发展有限公司</v>
      </c>
      <c r="M102" s="46" t="str">
        <f>IFERROR(IF(H102="1002",1002,VLOOKUP(I102,亿企科目!A:H,6,0)),VLOOKUP(H102,亿企科目!A:G,6,0))</f>
        <v>224102</v>
      </c>
      <c r="N102" s="48" t="str">
        <f>IFERROR(IF(H102="1002","银行账户",IF(H102="1123","供应商",VLOOKUP(I102,亿企科目!A:H,8,0))),"")</f>
        <v>供应商</v>
      </c>
      <c r="O102" s="49" t="str">
        <f t="shared" si="38"/>
        <v>山东潍禾农业发展有限公司</v>
      </c>
      <c r="P102" s="29" t="str">
        <f>VLOOKUP(A102,账簿!B:C,2,0)</f>
        <v>003019</v>
      </c>
      <c r="Q102" s="29" t="str">
        <f>VLOOKUP(P102,账簿!A:B,2,0)</f>
        <v>昌邑市昌宜投资有限公司</v>
      </c>
      <c r="W102" s="29" t="str">
        <f t="shared" si="39"/>
        <v>0030192026-04-171</v>
      </c>
      <c r="X102" s="29" t="str">
        <f t="shared" si="20"/>
        <v>003019</v>
      </c>
      <c r="Y102" s="29" t="str">
        <f t="shared" si="21"/>
        <v>003019</v>
      </c>
      <c r="Z102" s="29" t="str">
        <f t="shared" si="22"/>
        <v>昌邑市昌宜投资有限公司</v>
      </c>
      <c r="AA102" s="29" t="str">
        <f t="shared" si="23"/>
        <v>2026-04</v>
      </c>
      <c r="AB102" s="29" t="str">
        <f t="shared" si="24"/>
        <v>2026-04-17</v>
      </c>
      <c r="AC102" s="29" t="s">
        <v>108</v>
      </c>
      <c r="AD102" s="29">
        <f t="shared" si="25"/>
        <v>1</v>
      </c>
      <c r="AE102" s="29" t="str">
        <f t="shared" si="26"/>
        <v>往来款,转账支取,山东潍禾农业发展有限公司</v>
      </c>
      <c r="AF102" s="29" t="s">
        <v>109</v>
      </c>
      <c r="AG102" s="29" t="s">
        <v>109</v>
      </c>
      <c r="AN102" s="29" t="str">
        <f t="shared" si="27"/>
        <v>224102</v>
      </c>
      <c r="AP102" s="29" t="str">
        <f t="shared" si="28"/>
        <v>往来款,转账支取,山东潍禾农业发展有限公司</v>
      </c>
      <c r="AQ102" t="s">
        <v>110</v>
      </c>
      <c r="AR102" s="29">
        <f t="shared" si="29"/>
        <v>12000000</v>
      </c>
      <c r="AS102" s="29" t="str">
        <f t="shared" si="30"/>
        <v/>
      </c>
      <c r="AT102" t="s">
        <v>111</v>
      </c>
      <c r="AU102" t="s">
        <v>112</v>
      </c>
      <c r="AV102" t="s">
        <v>113</v>
      </c>
      <c r="AW102" s="29">
        <f t="shared" si="31"/>
        <v>12000000</v>
      </c>
      <c r="AX102" s="29" t="str">
        <f t="shared" si="32"/>
        <v/>
      </c>
      <c r="BQ102" s="32" t="str">
        <f>IF(N102="项目",VLOOKUP(O102,项目!B:C,2,0),IF(K102="空项目",VLOOKUP(K102,项目!B:C,2,0),""))</f>
        <v/>
      </c>
      <c r="BR102" s="32" t="str">
        <f>IFERROR(VLOOKUP(BQ102,项目!A:B,2,0),"")</f>
        <v/>
      </c>
      <c r="BU102" s="32" t="str">
        <f>IF(N102="供应商",VLOOKUP(O102,供应商!B:C,2,0),"")</f>
        <v>004625</v>
      </c>
      <c r="BV102" s="32" t="str">
        <f>IFERROR(VLOOKUP(BU102,供应商!A:B,2,0),"")</f>
        <v>山东潍禾农业发展有限公司</v>
      </c>
      <c r="BW102" s="32" t="str">
        <f>IF(N102="客户",VLOOKUP(O102,客户!B:C,2,0),"")</f>
        <v/>
      </c>
      <c r="BX102" s="32" t="str">
        <f>IFERROR(VLOOKUP(BW102,客户!A:B,2,0),"")</f>
        <v/>
      </c>
      <c r="CU102" s="32" t="str">
        <f>IF(N102="费用项目",VLOOKUP(O102,费用项目!B:C,2,0),"")</f>
        <v/>
      </c>
      <c r="CV102" s="32" t="str">
        <f>IFERROR(VLOOKUP(CU102,费用项目!A:B,2,0),"")</f>
        <v/>
      </c>
      <c r="CW102" s="29" t="str">
        <f>IF(N102="银行账户",VLOOKUP(O102,银行变二级!B:C,2,0),"")</f>
        <v/>
      </c>
      <c r="CX102" s="29" t="str">
        <f>IFERROR(VLOOKUP(O102,银行变二级!A:B,2,0),"")</f>
        <v/>
      </c>
    </row>
    <row r="103" s="29" customFormat="1" ht="25.5" spans="1:102">
      <c r="A103" s="42" t="s">
        <v>209</v>
      </c>
      <c r="B103" s="36" t="s">
        <v>210</v>
      </c>
      <c r="C103" s="36" t="s">
        <v>104</v>
      </c>
      <c r="D103" s="37" t="s">
        <v>211</v>
      </c>
      <c r="E103" s="37" t="s">
        <v>213</v>
      </c>
      <c r="F103" s="39" t="s">
        <v>107</v>
      </c>
      <c r="G103" s="38">
        <v>12000000</v>
      </c>
      <c r="H103" s="40" t="str">
        <f t="shared" si="33"/>
        <v>1002</v>
      </c>
      <c r="I103" s="40" t="str">
        <f t="shared" si="34"/>
        <v>100201</v>
      </c>
      <c r="J103" s="46" t="str">
        <f t="shared" si="35"/>
        <v>银行存款</v>
      </c>
      <c r="K103" s="47" t="str">
        <f t="shared" si="36"/>
        <v>潍坊银行7138</v>
      </c>
      <c r="L103" s="46" t="str">
        <f t="shared" si="37"/>
        <v/>
      </c>
      <c r="M103" s="46">
        <f>IFERROR(IF(H103="1002",1002,VLOOKUP(I103,亿企科目!A:H,6,0)),VLOOKUP(H103,亿企科目!A:G,6,0))</f>
        <v>1002</v>
      </c>
      <c r="N103" s="48" t="str">
        <f>IFERROR(IF(H103="1002","银行账户",IF(H103="1123","供应商",VLOOKUP(I103,亿企科目!A:H,8,0))),"")</f>
        <v>银行账户</v>
      </c>
      <c r="O103" s="49" t="str">
        <f t="shared" si="38"/>
        <v>潍坊银行7138</v>
      </c>
      <c r="P103" s="29" t="str">
        <f>VLOOKUP(A103,账簿!B:C,2,0)</f>
        <v>003019</v>
      </c>
      <c r="Q103" s="29" t="str">
        <f>VLOOKUP(P103,账簿!A:B,2,0)</f>
        <v>昌邑市昌宜投资有限公司</v>
      </c>
      <c r="W103" s="29" t="str">
        <f t="shared" si="39"/>
        <v>0030192026-04-171</v>
      </c>
      <c r="X103" s="29" t="str">
        <f t="shared" si="20"/>
        <v>003019</v>
      </c>
      <c r="Y103" s="29" t="str">
        <f t="shared" si="21"/>
        <v>003019</v>
      </c>
      <c r="Z103" s="29" t="str">
        <f t="shared" si="22"/>
        <v>昌邑市昌宜投资有限公司</v>
      </c>
      <c r="AA103" s="29" t="str">
        <f t="shared" si="23"/>
        <v>2026-04</v>
      </c>
      <c r="AB103" s="29" t="str">
        <f t="shared" si="24"/>
        <v>2026-04-17</v>
      </c>
      <c r="AC103" s="29" t="s">
        <v>108</v>
      </c>
      <c r="AD103" s="29">
        <f t="shared" si="25"/>
        <v>1</v>
      </c>
      <c r="AE103" s="29" t="str">
        <f t="shared" si="26"/>
        <v>往来款,转账支取,山东潍禾农业发展有限公司</v>
      </c>
      <c r="AF103" s="29" t="s">
        <v>109</v>
      </c>
      <c r="AG103" s="29" t="s">
        <v>109</v>
      </c>
      <c r="AN103" s="29">
        <f t="shared" si="27"/>
        <v>1002</v>
      </c>
      <c r="AP103" s="29" t="str">
        <f t="shared" si="28"/>
        <v>往来款,转账支取,山东潍禾农业发展有限公司</v>
      </c>
      <c r="AQ103" t="s">
        <v>110</v>
      </c>
      <c r="AR103" s="29" t="str">
        <f t="shared" si="29"/>
        <v/>
      </c>
      <c r="AS103" s="29">
        <f t="shared" si="30"/>
        <v>12000000</v>
      </c>
      <c r="AT103" t="s">
        <v>111</v>
      </c>
      <c r="AU103" t="s">
        <v>112</v>
      </c>
      <c r="AV103" t="s">
        <v>113</v>
      </c>
      <c r="AW103" s="29" t="str">
        <f t="shared" si="31"/>
        <v/>
      </c>
      <c r="AX103" s="29">
        <f t="shared" si="32"/>
        <v>12000000</v>
      </c>
      <c r="BQ103" s="32" t="str">
        <f>IF(N103="项目",VLOOKUP(O103,项目!B:C,2,0),IF(K103="空项目",VLOOKUP(K103,项目!B:C,2,0),""))</f>
        <v/>
      </c>
      <c r="BR103" s="32" t="str">
        <f>IFERROR(VLOOKUP(BQ103,项目!A:B,2,0),"")</f>
        <v/>
      </c>
      <c r="BU103" s="32" t="str">
        <f>IF(N103="供应商",VLOOKUP(O103,供应商!B:C,2,0),"")</f>
        <v/>
      </c>
      <c r="BV103" s="32" t="str">
        <f>IFERROR(VLOOKUP(BU103,供应商!A:B,2,0),"")</f>
        <v/>
      </c>
      <c r="BW103" s="32" t="str">
        <f>IF(N103="客户",VLOOKUP(O103,客户!B:C,2,0),"")</f>
        <v/>
      </c>
      <c r="BX103" s="32" t="str">
        <f>IFERROR(VLOOKUP(BW103,客户!A:B,2,0),"")</f>
        <v/>
      </c>
      <c r="CU103" s="32" t="str">
        <f>IF(N103="费用项目",VLOOKUP(O103,费用项目!B:C,2,0),"")</f>
        <v/>
      </c>
      <c r="CV103" s="32" t="str">
        <f>IFERROR(VLOOKUP(CU103,费用项目!A:B,2,0),"")</f>
        <v/>
      </c>
      <c r="CW103" s="29" t="str">
        <f>IF(N103="银行账户",VLOOKUP(O103,银行变二级!B:C,2,0),"")</f>
        <v>潍坊银行7138</v>
      </c>
      <c r="CX103" s="29" t="str">
        <f>IFERROR(VLOOKUP(O103,银行变二级!A:B,2,0),"")</f>
        <v>潍坊银行7138</v>
      </c>
    </row>
    <row r="104" s="29" customFormat="1" ht="38.25" spans="1:102">
      <c r="A104" s="42" t="s">
        <v>209</v>
      </c>
      <c r="B104" s="36" t="s">
        <v>210</v>
      </c>
      <c r="C104" s="36" t="s">
        <v>115</v>
      </c>
      <c r="D104" s="37" t="s">
        <v>214</v>
      </c>
      <c r="E104" s="37" t="s">
        <v>213</v>
      </c>
      <c r="F104" s="38">
        <v>91000000</v>
      </c>
      <c r="G104" s="39" t="s">
        <v>107</v>
      </c>
      <c r="H104" s="40" t="str">
        <f t="shared" si="33"/>
        <v>1002</v>
      </c>
      <c r="I104" s="40" t="str">
        <f t="shared" si="34"/>
        <v>100201</v>
      </c>
      <c r="J104" s="46" t="str">
        <f t="shared" si="35"/>
        <v>银行存款</v>
      </c>
      <c r="K104" s="47" t="str">
        <f t="shared" si="36"/>
        <v>潍坊银行7138</v>
      </c>
      <c r="L104" s="46" t="str">
        <f t="shared" si="37"/>
        <v/>
      </c>
      <c r="M104" s="46">
        <f>IFERROR(IF(H104="1002",1002,VLOOKUP(I104,亿企科目!A:H,6,0)),VLOOKUP(H104,亿企科目!A:G,6,0))</f>
        <v>1002</v>
      </c>
      <c r="N104" s="48" t="str">
        <f>IFERROR(IF(H104="1002","银行账户",IF(H104="1123","供应商",VLOOKUP(I104,亿企科目!A:H,8,0))),"")</f>
        <v>银行账户</v>
      </c>
      <c r="O104" s="49" t="str">
        <f t="shared" si="38"/>
        <v>潍坊银行7138</v>
      </c>
      <c r="P104" s="29" t="str">
        <f>VLOOKUP(A104,账簿!B:C,2,0)</f>
        <v>003019</v>
      </c>
      <c r="Q104" s="29" t="str">
        <f>VLOOKUP(P104,账簿!A:B,2,0)</f>
        <v>昌邑市昌宜投资有限公司</v>
      </c>
      <c r="W104" s="29" t="str">
        <f t="shared" si="39"/>
        <v>0030192026-04-172</v>
      </c>
      <c r="X104" s="29" t="str">
        <f t="shared" si="20"/>
        <v>003019</v>
      </c>
      <c r="Y104" s="29" t="str">
        <f t="shared" si="21"/>
        <v>003019</v>
      </c>
      <c r="Z104" s="29" t="str">
        <f t="shared" si="22"/>
        <v>昌邑市昌宜投资有限公司</v>
      </c>
      <c r="AA104" s="29" t="str">
        <f t="shared" si="23"/>
        <v>2026-04</v>
      </c>
      <c r="AB104" s="29" t="str">
        <f t="shared" si="24"/>
        <v>2026-04-17</v>
      </c>
      <c r="AC104" s="29" t="s">
        <v>108</v>
      </c>
      <c r="AD104" s="29">
        <f t="shared" si="25"/>
        <v>2</v>
      </c>
      <c r="AE104" s="29" t="str">
        <f t="shared" si="26"/>
        <v>拨付昌邑市非直供电小区供配电设施更新改造项目债券资金,汇款,昌邑市国库集中支付中心</v>
      </c>
      <c r="AF104" s="29" t="s">
        <v>109</v>
      </c>
      <c r="AG104" s="29" t="s">
        <v>109</v>
      </c>
      <c r="AN104" s="29">
        <f t="shared" si="27"/>
        <v>1002</v>
      </c>
      <c r="AP104" s="29" t="str">
        <f t="shared" si="28"/>
        <v>拨付昌邑市非直供电小区供配电设施更新改造项目债券资金,汇款,昌邑市国库集中支付中心</v>
      </c>
      <c r="AQ104" t="s">
        <v>110</v>
      </c>
      <c r="AR104" s="29">
        <f t="shared" si="29"/>
        <v>91000000</v>
      </c>
      <c r="AS104" s="29" t="str">
        <f t="shared" si="30"/>
        <v/>
      </c>
      <c r="AT104" t="s">
        <v>111</v>
      </c>
      <c r="AU104" t="s">
        <v>112</v>
      </c>
      <c r="AV104" t="s">
        <v>113</v>
      </c>
      <c r="AW104" s="29">
        <f t="shared" si="31"/>
        <v>91000000</v>
      </c>
      <c r="AX104" s="29" t="str">
        <f t="shared" si="32"/>
        <v/>
      </c>
      <c r="BQ104" s="32" t="str">
        <f>IF(N104="项目",VLOOKUP(O104,项目!B:C,2,0),IF(K104="空项目",VLOOKUP(K104,项目!B:C,2,0),""))</f>
        <v/>
      </c>
      <c r="BR104" s="32" t="str">
        <f>IFERROR(VLOOKUP(BQ104,项目!A:B,2,0),"")</f>
        <v/>
      </c>
      <c r="BU104" s="32" t="str">
        <f>IF(N104="供应商",VLOOKUP(O104,供应商!B:C,2,0),"")</f>
        <v/>
      </c>
      <c r="BV104" s="32" t="str">
        <f>IFERROR(VLOOKUP(BU104,供应商!A:B,2,0),"")</f>
        <v/>
      </c>
      <c r="BW104" s="32" t="str">
        <f>IF(N104="客户",VLOOKUP(O104,客户!B:C,2,0),"")</f>
        <v/>
      </c>
      <c r="BX104" s="32" t="str">
        <f>IFERROR(VLOOKUP(BW104,客户!A:B,2,0),"")</f>
        <v/>
      </c>
      <c r="CU104" s="32" t="str">
        <f>IF(N104="费用项目",VLOOKUP(O104,费用项目!B:C,2,0),"")</f>
        <v/>
      </c>
      <c r="CV104" s="32" t="str">
        <f>IFERROR(VLOOKUP(CU104,费用项目!A:B,2,0),"")</f>
        <v/>
      </c>
      <c r="CW104" s="29" t="str">
        <f>IF(N104="银行账户",VLOOKUP(O104,银行变二级!B:C,2,0),"")</f>
        <v>潍坊银行7138</v>
      </c>
      <c r="CX104" s="29" t="str">
        <f>IFERROR(VLOOKUP(O104,银行变二级!A:B,2,0),"")</f>
        <v>潍坊银行7138</v>
      </c>
    </row>
    <row r="105" s="29" customFormat="1" ht="38.25" spans="1:102">
      <c r="A105" s="42" t="s">
        <v>209</v>
      </c>
      <c r="B105" s="36" t="s">
        <v>210</v>
      </c>
      <c r="C105" s="36" t="s">
        <v>115</v>
      </c>
      <c r="D105" s="37" t="s">
        <v>214</v>
      </c>
      <c r="E105" s="37" t="s">
        <v>215</v>
      </c>
      <c r="F105" s="39" t="s">
        <v>107</v>
      </c>
      <c r="G105" s="38">
        <v>91000000</v>
      </c>
      <c r="H105" s="40" t="str">
        <f t="shared" si="33"/>
        <v>2241</v>
      </c>
      <c r="I105" s="40" t="str">
        <f t="shared" si="34"/>
        <v>224102</v>
      </c>
      <c r="J105" s="46" t="str">
        <f t="shared" si="35"/>
        <v>其他应付款</v>
      </c>
      <c r="K105" s="47" t="str">
        <f t="shared" si="36"/>
        <v>单位</v>
      </c>
      <c r="L105" s="46" t="str">
        <f t="shared" si="37"/>
        <v>昌邑市国库集中支付中心</v>
      </c>
      <c r="M105" s="46" t="str">
        <f>IFERROR(IF(H105="1002",1002,VLOOKUP(I105,亿企科目!A:H,6,0)),VLOOKUP(H105,亿企科目!A:G,6,0))</f>
        <v>224102</v>
      </c>
      <c r="N105" s="48" t="str">
        <f>IFERROR(IF(H105="1002","银行账户",IF(H105="1123","供应商",VLOOKUP(I105,亿企科目!A:H,8,0))),"")</f>
        <v>供应商</v>
      </c>
      <c r="O105" s="49" t="str">
        <f t="shared" si="38"/>
        <v>昌邑市国库集中支付中心</v>
      </c>
      <c r="P105" s="29" t="str">
        <f>VLOOKUP(A105,账簿!B:C,2,0)</f>
        <v>003019</v>
      </c>
      <c r="Q105" s="29" t="str">
        <f>VLOOKUP(P105,账簿!A:B,2,0)</f>
        <v>昌邑市昌宜投资有限公司</v>
      </c>
      <c r="W105" s="29" t="str">
        <f t="shared" si="39"/>
        <v>0030192026-04-172</v>
      </c>
      <c r="X105" s="29" t="str">
        <f t="shared" si="20"/>
        <v>003019</v>
      </c>
      <c r="Y105" s="29" t="str">
        <f t="shared" si="21"/>
        <v>003019</v>
      </c>
      <c r="Z105" s="29" t="str">
        <f t="shared" si="22"/>
        <v>昌邑市昌宜投资有限公司</v>
      </c>
      <c r="AA105" s="29" t="str">
        <f t="shared" si="23"/>
        <v>2026-04</v>
      </c>
      <c r="AB105" s="29" t="str">
        <f t="shared" si="24"/>
        <v>2026-04-17</v>
      </c>
      <c r="AC105" s="29" t="s">
        <v>108</v>
      </c>
      <c r="AD105" s="29">
        <f t="shared" si="25"/>
        <v>2</v>
      </c>
      <c r="AE105" s="29" t="str">
        <f t="shared" si="26"/>
        <v>拨付昌邑市非直供电小区供配电设施更新改造项目债券资金,汇款,昌邑市国库集中支付中心</v>
      </c>
      <c r="AF105" s="29" t="s">
        <v>109</v>
      </c>
      <c r="AG105" s="29" t="s">
        <v>109</v>
      </c>
      <c r="AN105" s="29" t="str">
        <f t="shared" si="27"/>
        <v>224102</v>
      </c>
      <c r="AP105" s="29" t="str">
        <f t="shared" si="28"/>
        <v>拨付昌邑市非直供电小区供配电设施更新改造项目债券资金,汇款,昌邑市国库集中支付中心</v>
      </c>
      <c r="AQ105" t="s">
        <v>110</v>
      </c>
      <c r="AR105" s="29" t="str">
        <f t="shared" si="29"/>
        <v/>
      </c>
      <c r="AS105" s="29">
        <f t="shared" si="30"/>
        <v>91000000</v>
      </c>
      <c r="AT105" t="s">
        <v>111</v>
      </c>
      <c r="AU105" t="s">
        <v>112</v>
      </c>
      <c r="AV105" t="s">
        <v>113</v>
      </c>
      <c r="AW105" s="29" t="str">
        <f t="shared" si="31"/>
        <v/>
      </c>
      <c r="AX105" s="29">
        <f t="shared" si="32"/>
        <v>91000000</v>
      </c>
      <c r="BQ105" s="32" t="str">
        <f>IF(N105="项目",VLOOKUP(O105,项目!B:C,2,0),IF(K105="空项目",VLOOKUP(K105,项目!B:C,2,0),""))</f>
        <v/>
      </c>
      <c r="BR105" s="32" t="str">
        <f>IFERROR(VLOOKUP(BQ105,项目!A:B,2,0),"")</f>
        <v/>
      </c>
      <c r="BU105" s="32" t="str">
        <f>IF(N105="供应商",VLOOKUP(O105,供应商!B:C,2,0),"")</f>
        <v>0001844</v>
      </c>
      <c r="BV105" s="32" t="str">
        <f>IFERROR(VLOOKUP(BU105,供应商!A:B,2,0),"")</f>
        <v>昌邑市国库集中支付中心</v>
      </c>
      <c r="BW105" s="32" t="str">
        <f>IF(N105="客户",VLOOKUP(O105,客户!B:C,2,0),"")</f>
        <v/>
      </c>
      <c r="BX105" s="32" t="str">
        <f>IFERROR(VLOOKUP(BW105,客户!A:B,2,0),"")</f>
        <v/>
      </c>
      <c r="CU105" s="32" t="str">
        <f>IF(N105="费用项目",VLOOKUP(O105,费用项目!B:C,2,0),"")</f>
        <v/>
      </c>
      <c r="CV105" s="32" t="str">
        <f>IFERROR(VLOOKUP(CU105,费用项目!A:B,2,0),"")</f>
        <v/>
      </c>
      <c r="CW105" s="29" t="str">
        <f>IF(N105="银行账户",VLOOKUP(O105,银行变二级!B:C,2,0),"")</f>
        <v/>
      </c>
      <c r="CX105" s="29" t="str">
        <f>IFERROR(VLOOKUP(O105,银行变二级!A:B,2,0),"")</f>
        <v/>
      </c>
    </row>
    <row r="106" s="29" customFormat="1" ht="25.5" spans="1:102">
      <c r="A106" s="42" t="s">
        <v>209</v>
      </c>
      <c r="B106" s="36" t="s">
        <v>103</v>
      </c>
      <c r="C106" s="36" t="s">
        <v>118</v>
      </c>
      <c r="D106" s="37" t="s">
        <v>216</v>
      </c>
      <c r="E106" s="37" t="s">
        <v>217</v>
      </c>
      <c r="F106" s="38">
        <v>20000000</v>
      </c>
      <c r="G106" s="39" t="s">
        <v>107</v>
      </c>
      <c r="H106" s="40" t="str">
        <f t="shared" si="33"/>
        <v>1221</v>
      </c>
      <c r="I106" s="40" t="str">
        <f t="shared" si="34"/>
        <v>122108</v>
      </c>
      <c r="J106" s="46" t="str">
        <f t="shared" si="35"/>
        <v>其他应收款</v>
      </c>
      <c r="K106" s="47" t="str">
        <f t="shared" si="36"/>
        <v>单位</v>
      </c>
      <c r="L106" s="46" t="str">
        <f t="shared" si="37"/>
        <v>昌邑泓澄水业有限公司</v>
      </c>
      <c r="M106" s="46" t="str">
        <f>IFERROR(IF(H106="1002",1002,VLOOKUP(I106,亿企科目!A:H,6,0)),VLOOKUP(H106,亿企科目!A:G,6,0))</f>
        <v>122102</v>
      </c>
      <c r="N106" s="48" t="str">
        <f>IFERROR(IF(H106="1002","银行账户",IF(H106="1123","供应商",VLOOKUP(I106,亿企科目!A:H,8,0))),"")</f>
        <v>客户</v>
      </c>
      <c r="O106" s="49" t="str">
        <f t="shared" si="38"/>
        <v>昌邑泓澄水业有限公司</v>
      </c>
      <c r="P106" s="29" t="str">
        <f>VLOOKUP(A106,账簿!B:C,2,0)</f>
        <v>003019</v>
      </c>
      <c r="Q106" s="29" t="str">
        <f>VLOOKUP(P106,账簿!A:B,2,0)</f>
        <v>昌邑市昌宜投资有限公司</v>
      </c>
      <c r="W106" s="29" t="str">
        <f t="shared" si="39"/>
        <v>0030192026-04-203</v>
      </c>
      <c r="X106" s="29" t="str">
        <f t="shared" si="20"/>
        <v>003019</v>
      </c>
      <c r="Y106" s="29" t="str">
        <f t="shared" si="21"/>
        <v>003019</v>
      </c>
      <c r="Z106" s="29" t="str">
        <f t="shared" si="22"/>
        <v>昌邑市昌宜投资有限公司</v>
      </c>
      <c r="AA106" s="29" t="str">
        <f t="shared" si="23"/>
        <v>2026-04</v>
      </c>
      <c r="AB106" s="29" t="str">
        <f t="shared" si="24"/>
        <v>2026-04-20</v>
      </c>
      <c r="AC106" s="29" t="s">
        <v>108</v>
      </c>
      <c r="AD106" s="29">
        <f t="shared" si="25"/>
        <v>3</v>
      </c>
      <c r="AE106" s="29" t="str">
        <f t="shared" si="26"/>
        <v>往来款,汇兑,昌邑泓澄水业有限公司</v>
      </c>
      <c r="AF106" s="29" t="s">
        <v>109</v>
      </c>
      <c r="AG106" s="29" t="s">
        <v>109</v>
      </c>
      <c r="AN106" s="29" t="str">
        <f t="shared" si="27"/>
        <v>122102</v>
      </c>
      <c r="AP106" s="29" t="str">
        <f t="shared" si="28"/>
        <v>往来款,汇兑,昌邑泓澄水业有限公司</v>
      </c>
      <c r="AQ106" t="s">
        <v>110</v>
      </c>
      <c r="AR106" s="29">
        <f t="shared" si="29"/>
        <v>20000000</v>
      </c>
      <c r="AS106" s="29" t="str">
        <f t="shared" si="30"/>
        <v/>
      </c>
      <c r="AT106" t="s">
        <v>111</v>
      </c>
      <c r="AU106" t="s">
        <v>112</v>
      </c>
      <c r="AV106" t="s">
        <v>113</v>
      </c>
      <c r="AW106" s="29">
        <f t="shared" si="31"/>
        <v>20000000</v>
      </c>
      <c r="AX106" s="29" t="str">
        <f t="shared" si="32"/>
        <v/>
      </c>
      <c r="BQ106" s="32" t="str">
        <f>IF(N106="项目",VLOOKUP(O106,项目!B:C,2,0),IF(K106="空项目",VLOOKUP(K106,项目!B:C,2,0),""))</f>
        <v/>
      </c>
      <c r="BR106" s="32" t="str">
        <f>IFERROR(VLOOKUP(BQ106,项目!A:B,2,0),"")</f>
        <v/>
      </c>
      <c r="BU106" s="32" t="str">
        <f>IF(N106="供应商",VLOOKUP(O106,供应商!B:C,2,0),"")</f>
        <v/>
      </c>
      <c r="BV106" s="32" t="str">
        <f>IFERROR(VLOOKUP(BU106,供应商!A:B,2,0),"")</f>
        <v/>
      </c>
      <c r="BW106" s="32" t="str">
        <f>IF(N106="客户",VLOOKUP(O106,客户!B:C,2,0),"")</f>
        <v>00000000000010</v>
      </c>
      <c r="BX106" s="32" t="str">
        <f>IFERROR(VLOOKUP(BW106,客户!A:B,2,0),"")</f>
        <v>昌邑泓澄水业有限公司</v>
      </c>
      <c r="CU106" s="32" t="str">
        <f>IF(N106="费用项目",VLOOKUP(O106,费用项目!B:C,2,0),"")</f>
        <v/>
      </c>
      <c r="CV106" s="32" t="str">
        <f>IFERROR(VLOOKUP(CU106,费用项目!A:B,2,0),"")</f>
        <v/>
      </c>
      <c r="CW106" s="29" t="str">
        <f>IF(N106="银行账户",VLOOKUP(O106,银行变二级!B:C,2,0),"")</f>
        <v/>
      </c>
      <c r="CX106" s="29" t="str">
        <f>IFERROR(VLOOKUP(O106,银行变二级!A:B,2,0),"")</f>
        <v/>
      </c>
    </row>
    <row r="107" s="29" customFormat="1" spans="1:102">
      <c r="A107" s="42" t="s">
        <v>209</v>
      </c>
      <c r="B107" s="36" t="s">
        <v>103</v>
      </c>
      <c r="C107" s="36" t="s">
        <v>118</v>
      </c>
      <c r="D107" s="37" t="s">
        <v>216</v>
      </c>
      <c r="E107" s="37" t="s">
        <v>213</v>
      </c>
      <c r="F107" s="39" t="s">
        <v>107</v>
      </c>
      <c r="G107" s="38">
        <v>20000000</v>
      </c>
      <c r="H107" s="40" t="str">
        <f t="shared" si="33"/>
        <v>1002</v>
      </c>
      <c r="I107" s="40" t="str">
        <f t="shared" si="34"/>
        <v>100201</v>
      </c>
      <c r="J107" s="46" t="str">
        <f t="shared" si="35"/>
        <v>银行存款</v>
      </c>
      <c r="K107" s="47" t="str">
        <f t="shared" si="36"/>
        <v>潍坊银行7138</v>
      </c>
      <c r="L107" s="46" t="str">
        <f t="shared" si="37"/>
        <v/>
      </c>
      <c r="M107" s="46">
        <f>IFERROR(IF(H107="1002",1002,VLOOKUP(I107,亿企科目!A:H,6,0)),VLOOKUP(H107,亿企科目!A:G,6,0))</f>
        <v>1002</v>
      </c>
      <c r="N107" s="48" t="str">
        <f>IFERROR(IF(H107="1002","银行账户",IF(H107="1123","供应商",VLOOKUP(I107,亿企科目!A:H,8,0))),"")</f>
        <v>银行账户</v>
      </c>
      <c r="O107" s="49" t="str">
        <f t="shared" si="38"/>
        <v>潍坊银行7138</v>
      </c>
      <c r="P107" s="29" t="str">
        <f>VLOOKUP(A107,账簿!B:C,2,0)</f>
        <v>003019</v>
      </c>
      <c r="Q107" s="29" t="str">
        <f>VLOOKUP(P107,账簿!A:B,2,0)</f>
        <v>昌邑市昌宜投资有限公司</v>
      </c>
      <c r="W107" s="29" t="str">
        <f t="shared" si="39"/>
        <v>0030192026-04-203</v>
      </c>
      <c r="X107" s="29" t="str">
        <f t="shared" si="20"/>
        <v>003019</v>
      </c>
      <c r="Y107" s="29" t="str">
        <f t="shared" si="21"/>
        <v>003019</v>
      </c>
      <c r="Z107" s="29" t="str">
        <f t="shared" si="22"/>
        <v>昌邑市昌宜投资有限公司</v>
      </c>
      <c r="AA107" s="29" t="str">
        <f t="shared" si="23"/>
        <v>2026-04</v>
      </c>
      <c r="AB107" s="29" t="str">
        <f t="shared" si="24"/>
        <v>2026-04-20</v>
      </c>
      <c r="AC107" s="29" t="s">
        <v>108</v>
      </c>
      <c r="AD107" s="29">
        <f t="shared" si="25"/>
        <v>3</v>
      </c>
      <c r="AE107" s="29" t="str">
        <f t="shared" si="26"/>
        <v>往来款,汇兑,昌邑泓澄水业有限公司</v>
      </c>
      <c r="AF107" s="29" t="s">
        <v>109</v>
      </c>
      <c r="AG107" s="29" t="s">
        <v>109</v>
      </c>
      <c r="AN107" s="29">
        <f t="shared" si="27"/>
        <v>1002</v>
      </c>
      <c r="AP107" s="29" t="str">
        <f t="shared" si="28"/>
        <v>往来款,汇兑,昌邑泓澄水业有限公司</v>
      </c>
      <c r="AQ107" t="s">
        <v>110</v>
      </c>
      <c r="AR107" s="29" t="str">
        <f t="shared" si="29"/>
        <v/>
      </c>
      <c r="AS107" s="29">
        <f t="shared" si="30"/>
        <v>20000000</v>
      </c>
      <c r="AT107" t="s">
        <v>111</v>
      </c>
      <c r="AU107" t="s">
        <v>112</v>
      </c>
      <c r="AV107" t="s">
        <v>113</v>
      </c>
      <c r="AW107" s="29" t="str">
        <f t="shared" si="31"/>
        <v/>
      </c>
      <c r="AX107" s="29">
        <f t="shared" si="32"/>
        <v>20000000</v>
      </c>
      <c r="BQ107" s="32" t="str">
        <f>IF(N107="项目",VLOOKUP(O107,项目!B:C,2,0),IF(K107="空项目",VLOOKUP(K107,项目!B:C,2,0),""))</f>
        <v/>
      </c>
      <c r="BR107" s="32" t="str">
        <f>IFERROR(VLOOKUP(BQ107,项目!A:B,2,0),"")</f>
        <v/>
      </c>
      <c r="BU107" s="32" t="str">
        <f>IF(N107="供应商",VLOOKUP(O107,供应商!B:C,2,0),"")</f>
        <v/>
      </c>
      <c r="BV107" s="32" t="str">
        <f>IFERROR(VLOOKUP(BU107,供应商!A:B,2,0),"")</f>
        <v/>
      </c>
      <c r="BW107" s="32" t="str">
        <f>IF(N107="客户",VLOOKUP(O107,客户!B:C,2,0),"")</f>
        <v/>
      </c>
      <c r="BX107" s="32" t="str">
        <f>IFERROR(VLOOKUP(BW107,客户!A:B,2,0),"")</f>
        <v/>
      </c>
      <c r="CU107" s="32" t="str">
        <f>IF(N107="费用项目",VLOOKUP(O107,费用项目!B:C,2,0),"")</f>
        <v/>
      </c>
      <c r="CV107" s="32" t="str">
        <f>IFERROR(VLOOKUP(CU107,费用项目!A:B,2,0),"")</f>
        <v/>
      </c>
      <c r="CW107" s="29" t="str">
        <f>IF(N107="银行账户",VLOOKUP(O107,银行变二级!B:C,2,0),"")</f>
        <v>潍坊银行7138</v>
      </c>
      <c r="CX107" s="29" t="str">
        <f>IFERROR(VLOOKUP(O107,银行变二级!A:B,2,0),"")</f>
        <v>潍坊银行7138</v>
      </c>
    </row>
    <row r="108" s="29" customFormat="1" ht="25.5" spans="1:102">
      <c r="A108" s="42" t="s">
        <v>209</v>
      </c>
      <c r="B108" s="36" t="s">
        <v>103</v>
      </c>
      <c r="C108" s="36" t="s">
        <v>121</v>
      </c>
      <c r="D108" s="37" t="s">
        <v>218</v>
      </c>
      <c r="E108" s="37" t="s">
        <v>219</v>
      </c>
      <c r="F108" s="38">
        <v>35000000</v>
      </c>
      <c r="G108" s="39" t="s">
        <v>107</v>
      </c>
      <c r="H108" s="40" t="str">
        <f t="shared" si="33"/>
        <v>1221</v>
      </c>
      <c r="I108" s="40" t="str">
        <f t="shared" si="34"/>
        <v>122108</v>
      </c>
      <c r="J108" s="46" t="str">
        <f t="shared" si="35"/>
        <v>其他应收款</v>
      </c>
      <c r="K108" s="47" t="str">
        <f t="shared" si="36"/>
        <v>单位</v>
      </c>
      <c r="L108" s="46" t="str">
        <f t="shared" si="37"/>
        <v>山东潍水田园农业发展有限公司</v>
      </c>
      <c r="M108" s="46" t="str">
        <f>IFERROR(IF(H108="1002",1002,VLOOKUP(I108,亿企科目!A:H,6,0)),VLOOKUP(H108,亿企科目!A:G,6,0))</f>
        <v>122102</v>
      </c>
      <c r="N108" s="48" t="str">
        <f>IFERROR(IF(H108="1002","银行账户",IF(H108="1123","供应商",VLOOKUP(I108,亿企科目!A:H,8,0))),"")</f>
        <v>客户</v>
      </c>
      <c r="O108" s="49" t="str">
        <f t="shared" si="38"/>
        <v>山东潍水田园农业发展有限公司</v>
      </c>
      <c r="P108" s="29" t="str">
        <f>VLOOKUP(A108,账簿!B:C,2,0)</f>
        <v>003019</v>
      </c>
      <c r="Q108" s="29" t="str">
        <f>VLOOKUP(P108,账簿!A:B,2,0)</f>
        <v>昌邑市昌宜投资有限公司</v>
      </c>
      <c r="W108" s="29" t="str">
        <f t="shared" si="39"/>
        <v>0030192026-04-204</v>
      </c>
      <c r="X108" s="29" t="str">
        <f t="shared" si="20"/>
        <v>003019</v>
      </c>
      <c r="Y108" s="29" t="str">
        <f t="shared" si="21"/>
        <v>003019</v>
      </c>
      <c r="Z108" s="29" t="str">
        <f t="shared" si="22"/>
        <v>昌邑市昌宜投资有限公司</v>
      </c>
      <c r="AA108" s="29" t="str">
        <f t="shared" si="23"/>
        <v>2026-04</v>
      </c>
      <c r="AB108" s="29" t="str">
        <f t="shared" si="24"/>
        <v>2026-04-20</v>
      </c>
      <c r="AC108" s="29" t="s">
        <v>108</v>
      </c>
      <c r="AD108" s="29">
        <f t="shared" si="25"/>
        <v>4</v>
      </c>
      <c r="AE108" s="29" t="str">
        <f t="shared" si="26"/>
        <v>往来款，山东潍水田园农业发展有限公司</v>
      </c>
      <c r="AF108" s="29" t="s">
        <v>109</v>
      </c>
      <c r="AG108" s="29" t="s">
        <v>109</v>
      </c>
      <c r="AN108" s="29" t="str">
        <f t="shared" si="27"/>
        <v>122102</v>
      </c>
      <c r="AP108" s="29" t="str">
        <f t="shared" si="28"/>
        <v>往来款，山东潍水田园农业发展有限公司</v>
      </c>
      <c r="AQ108" t="s">
        <v>110</v>
      </c>
      <c r="AR108" s="29">
        <f t="shared" si="29"/>
        <v>35000000</v>
      </c>
      <c r="AS108" s="29" t="str">
        <f t="shared" si="30"/>
        <v/>
      </c>
      <c r="AT108" t="s">
        <v>111</v>
      </c>
      <c r="AU108" t="s">
        <v>112</v>
      </c>
      <c r="AV108" t="s">
        <v>113</v>
      </c>
      <c r="AW108" s="29">
        <f t="shared" si="31"/>
        <v>35000000</v>
      </c>
      <c r="AX108" s="29" t="str">
        <f t="shared" si="32"/>
        <v/>
      </c>
      <c r="BQ108" s="32" t="str">
        <f>IF(N108="项目",VLOOKUP(O108,项目!B:C,2,0),IF(K108="空项目",VLOOKUP(K108,项目!B:C,2,0),""))</f>
        <v/>
      </c>
      <c r="BR108" s="32" t="str">
        <f>IFERROR(VLOOKUP(BQ108,项目!A:B,2,0),"")</f>
        <v/>
      </c>
      <c r="BU108" s="32" t="str">
        <f>IF(N108="供应商",VLOOKUP(O108,供应商!B:C,2,0),"")</f>
        <v/>
      </c>
      <c r="BV108" s="32" t="str">
        <f>IFERROR(VLOOKUP(BU108,供应商!A:B,2,0),"")</f>
        <v/>
      </c>
      <c r="BW108" s="32" t="str">
        <f>IF(N108="客户",VLOOKUP(O108,客户!B:C,2,0),"")</f>
        <v>0000070</v>
      </c>
      <c r="BX108" s="32" t="str">
        <f>IFERROR(VLOOKUP(BW108,客户!A:B,2,0),"")</f>
        <v>山东潍水田园农业发展有限公司</v>
      </c>
      <c r="CU108" s="32" t="str">
        <f>IF(N108="费用项目",VLOOKUP(O108,费用项目!B:C,2,0),"")</f>
        <v/>
      </c>
      <c r="CV108" s="32" t="str">
        <f>IFERROR(VLOOKUP(CU108,费用项目!A:B,2,0),"")</f>
        <v/>
      </c>
      <c r="CW108" s="29" t="str">
        <f>IF(N108="银行账户",VLOOKUP(O108,银行变二级!B:C,2,0),"")</f>
        <v/>
      </c>
      <c r="CX108" s="29" t="str">
        <f>IFERROR(VLOOKUP(O108,银行变二级!A:B,2,0),"")</f>
        <v/>
      </c>
    </row>
    <row r="109" s="29" customFormat="1" spans="1:102">
      <c r="A109" s="42" t="s">
        <v>209</v>
      </c>
      <c r="B109" s="36" t="s">
        <v>103</v>
      </c>
      <c r="C109" s="36" t="s">
        <v>121</v>
      </c>
      <c r="D109" s="37" t="s">
        <v>218</v>
      </c>
      <c r="E109" s="37" t="s">
        <v>213</v>
      </c>
      <c r="F109" s="39" t="s">
        <v>107</v>
      </c>
      <c r="G109" s="38">
        <v>35000000</v>
      </c>
      <c r="H109" s="40" t="str">
        <f t="shared" si="33"/>
        <v>1002</v>
      </c>
      <c r="I109" s="40" t="str">
        <f t="shared" si="34"/>
        <v>100201</v>
      </c>
      <c r="J109" s="46" t="str">
        <f t="shared" si="35"/>
        <v>银行存款</v>
      </c>
      <c r="K109" s="47" t="str">
        <f t="shared" si="36"/>
        <v>潍坊银行7138</v>
      </c>
      <c r="L109" s="46" t="str">
        <f t="shared" si="37"/>
        <v/>
      </c>
      <c r="M109" s="46">
        <f>IFERROR(IF(H109="1002",1002,VLOOKUP(I109,亿企科目!A:H,6,0)),VLOOKUP(H109,亿企科目!A:G,6,0))</f>
        <v>1002</v>
      </c>
      <c r="N109" s="48" t="str">
        <f>IFERROR(IF(H109="1002","银行账户",IF(H109="1123","供应商",VLOOKUP(I109,亿企科目!A:H,8,0))),"")</f>
        <v>银行账户</v>
      </c>
      <c r="O109" s="49" t="str">
        <f t="shared" si="38"/>
        <v>潍坊银行7138</v>
      </c>
      <c r="P109" s="29" t="str">
        <f>VLOOKUP(A109,账簿!B:C,2,0)</f>
        <v>003019</v>
      </c>
      <c r="Q109" s="29" t="str">
        <f>VLOOKUP(P109,账簿!A:B,2,0)</f>
        <v>昌邑市昌宜投资有限公司</v>
      </c>
      <c r="W109" s="29" t="str">
        <f t="shared" si="39"/>
        <v>0030192026-04-204</v>
      </c>
      <c r="X109" s="29" t="str">
        <f t="shared" si="20"/>
        <v>003019</v>
      </c>
      <c r="Y109" s="29" t="str">
        <f t="shared" si="21"/>
        <v>003019</v>
      </c>
      <c r="Z109" s="29" t="str">
        <f t="shared" si="22"/>
        <v>昌邑市昌宜投资有限公司</v>
      </c>
      <c r="AA109" s="29" t="str">
        <f t="shared" si="23"/>
        <v>2026-04</v>
      </c>
      <c r="AB109" s="29" t="str">
        <f t="shared" si="24"/>
        <v>2026-04-20</v>
      </c>
      <c r="AC109" s="29" t="s">
        <v>108</v>
      </c>
      <c r="AD109" s="29">
        <f t="shared" si="25"/>
        <v>4</v>
      </c>
      <c r="AE109" s="29" t="str">
        <f t="shared" si="26"/>
        <v>往来款，山东潍水田园农业发展有限公司</v>
      </c>
      <c r="AF109" s="29" t="s">
        <v>109</v>
      </c>
      <c r="AG109" s="29" t="s">
        <v>109</v>
      </c>
      <c r="AN109" s="29">
        <f t="shared" si="27"/>
        <v>1002</v>
      </c>
      <c r="AP109" s="29" t="str">
        <f t="shared" si="28"/>
        <v>往来款，山东潍水田园农业发展有限公司</v>
      </c>
      <c r="AQ109" t="s">
        <v>110</v>
      </c>
      <c r="AR109" s="29" t="str">
        <f t="shared" si="29"/>
        <v/>
      </c>
      <c r="AS109" s="29">
        <f t="shared" si="30"/>
        <v>35000000</v>
      </c>
      <c r="AT109" t="s">
        <v>111</v>
      </c>
      <c r="AU109" t="s">
        <v>112</v>
      </c>
      <c r="AV109" t="s">
        <v>113</v>
      </c>
      <c r="AW109" s="29" t="str">
        <f t="shared" si="31"/>
        <v/>
      </c>
      <c r="AX109" s="29">
        <f t="shared" si="32"/>
        <v>35000000</v>
      </c>
      <c r="BQ109" s="32" t="str">
        <f>IF(N109="项目",VLOOKUP(O109,项目!B:C,2,0),IF(K109="空项目",VLOOKUP(K109,项目!B:C,2,0),""))</f>
        <v/>
      </c>
      <c r="BR109" s="32" t="str">
        <f>IFERROR(VLOOKUP(BQ109,项目!A:B,2,0),"")</f>
        <v/>
      </c>
      <c r="BU109" s="32" t="str">
        <f>IF(N109="供应商",VLOOKUP(O109,供应商!B:C,2,0),"")</f>
        <v/>
      </c>
      <c r="BV109" s="32" t="str">
        <f>IFERROR(VLOOKUP(BU109,供应商!A:B,2,0),"")</f>
        <v/>
      </c>
      <c r="BW109" s="32" t="str">
        <f>IF(N109="客户",VLOOKUP(O109,客户!B:C,2,0),"")</f>
        <v/>
      </c>
      <c r="BX109" s="32" t="str">
        <f>IFERROR(VLOOKUP(BW109,客户!A:B,2,0),"")</f>
        <v/>
      </c>
      <c r="CU109" s="32" t="str">
        <f>IF(N109="费用项目",VLOOKUP(O109,费用项目!B:C,2,0),"")</f>
        <v/>
      </c>
      <c r="CV109" s="32" t="str">
        <f>IFERROR(VLOOKUP(CU109,费用项目!A:B,2,0),"")</f>
        <v/>
      </c>
      <c r="CW109" s="29" t="str">
        <f>IF(N109="银行账户",VLOOKUP(O109,银行变二级!B:C,2,0),"")</f>
        <v>潍坊银行7138</v>
      </c>
      <c r="CX109" s="29" t="str">
        <f>IFERROR(VLOOKUP(O109,银行变二级!A:B,2,0),"")</f>
        <v>潍坊银行7138</v>
      </c>
    </row>
    <row r="110" s="29" customFormat="1" ht="25.5" spans="1:102">
      <c r="A110" s="42" t="s">
        <v>209</v>
      </c>
      <c r="B110" s="36" t="s">
        <v>103</v>
      </c>
      <c r="C110" s="36" t="s">
        <v>125</v>
      </c>
      <c r="D110" s="37" t="s">
        <v>220</v>
      </c>
      <c r="E110" s="37" t="s">
        <v>221</v>
      </c>
      <c r="F110" s="38">
        <v>11000000</v>
      </c>
      <c r="G110" s="39" t="s">
        <v>107</v>
      </c>
      <c r="H110" s="40" t="str">
        <f t="shared" si="33"/>
        <v>2241</v>
      </c>
      <c r="I110" s="40" t="str">
        <f t="shared" si="34"/>
        <v>224102</v>
      </c>
      <c r="J110" s="46" t="str">
        <f t="shared" si="35"/>
        <v>其他应付款</v>
      </c>
      <c r="K110" s="47" t="str">
        <f t="shared" si="36"/>
        <v>单位</v>
      </c>
      <c r="L110" s="46" t="str">
        <f t="shared" si="37"/>
        <v>昌邑市三农创新发展集团有限公司</v>
      </c>
      <c r="M110" s="46" t="str">
        <f>IFERROR(IF(H110="1002",1002,VLOOKUP(I110,亿企科目!A:H,6,0)),VLOOKUP(H110,亿企科目!A:G,6,0))</f>
        <v>224102</v>
      </c>
      <c r="N110" s="48" t="str">
        <f>IFERROR(IF(H110="1002","银行账户",IF(H110="1123","供应商",VLOOKUP(I110,亿企科目!A:H,8,0))),"")</f>
        <v>供应商</v>
      </c>
      <c r="O110" s="49" t="str">
        <f t="shared" si="38"/>
        <v>昌邑市三农创新发展集团有限公司</v>
      </c>
      <c r="P110" s="29" t="str">
        <f>VLOOKUP(A110,账簿!B:C,2,0)</f>
        <v>003019</v>
      </c>
      <c r="Q110" s="29" t="str">
        <f>VLOOKUP(P110,账簿!A:B,2,0)</f>
        <v>昌邑市昌宜投资有限公司</v>
      </c>
      <c r="W110" s="29" t="str">
        <f t="shared" si="39"/>
        <v>0030192026-04-205</v>
      </c>
      <c r="X110" s="29" t="str">
        <f t="shared" si="20"/>
        <v>003019</v>
      </c>
      <c r="Y110" s="29" t="str">
        <f t="shared" si="21"/>
        <v>003019</v>
      </c>
      <c r="Z110" s="29" t="str">
        <f t="shared" si="22"/>
        <v>昌邑市昌宜投资有限公司</v>
      </c>
      <c r="AA110" s="29" t="str">
        <f t="shared" si="23"/>
        <v>2026-04</v>
      </c>
      <c r="AB110" s="29" t="str">
        <f t="shared" si="24"/>
        <v>2026-04-20</v>
      </c>
      <c r="AC110" s="29" t="s">
        <v>108</v>
      </c>
      <c r="AD110" s="29">
        <f t="shared" si="25"/>
        <v>5</v>
      </c>
      <c r="AE110" s="29" t="str">
        <f t="shared" si="26"/>
        <v>往来款,汇兑,昌邑市三农创新发展集团有限公司</v>
      </c>
      <c r="AF110" s="29" t="s">
        <v>109</v>
      </c>
      <c r="AG110" s="29" t="s">
        <v>109</v>
      </c>
      <c r="AN110" s="29" t="str">
        <f t="shared" si="27"/>
        <v>224102</v>
      </c>
      <c r="AP110" s="29" t="str">
        <f t="shared" si="28"/>
        <v>往来款,汇兑,昌邑市三农创新发展集团有限公司</v>
      </c>
      <c r="AQ110" t="s">
        <v>110</v>
      </c>
      <c r="AR110" s="29">
        <f t="shared" si="29"/>
        <v>11000000</v>
      </c>
      <c r="AS110" s="29" t="str">
        <f t="shared" si="30"/>
        <v/>
      </c>
      <c r="AT110" t="s">
        <v>111</v>
      </c>
      <c r="AU110" t="s">
        <v>112</v>
      </c>
      <c r="AV110" t="s">
        <v>113</v>
      </c>
      <c r="AW110" s="29">
        <f t="shared" si="31"/>
        <v>11000000</v>
      </c>
      <c r="AX110" s="29" t="str">
        <f t="shared" si="32"/>
        <v/>
      </c>
      <c r="BQ110" s="32" t="str">
        <f>IF(N110="项目",VLOOKUP(O110,项目!B:C,2,0),IF(K110="空项目",VLOOKUP(K110,项目!B:C,2,0),""))</f>
        <v/>
      </c>
      <c r="BR110" s="32" t="str">
        <f>IFERROR(VLOOKUP(BQ110,项目!A:B,2,0),"")</f>
        <v/>
      </c>
      <c r="BU110" s="32" t="str">
        <f>IF(N110="供应商",VLOOKUP(O110,供应商!B:C,2,0),"")</f>
        <v>0011072</v>
      </c>
      <c r="BV110" s="32" t="str">
        <f>IFERROR(VLOOKUP(BU110,供应商!A:B,2,0),"")</f>
        <v>昌邑市三农创新发展集团有限公司</v>
      </c>
      <c r="BW110" s="32" t="str">
        <f>IF(N110="客户",VLOOKUP(O110,客户!B:C,2,0),"")</f>
        <v/>
      </c>
      <c r="BX110" s="32" t="str">
        <f>IFERROR(VLOOKUP(BW110,客户!A:B,2,0),"")</f>
        <v/>
      </c>
      <c r="CU110" s="32" t="str">
        <f>IF(N110="费用项目",VLOOKUP(O110,费用项目!B:C,2,0),"")</f>
        <v/>
      </c>
      <c r="CV110" s="32" t="str">
        <f>IFERROR(VLOOKUP(CU110,费用项目!A:B,2,0),"")</f>
        <v/>
      </c>
      <c r="CW110" s="29" t="str">
        <f>IF(N110="银行账户",VLOOKUP(O110,银行变二级!B:C,2,0),"")</f>
        <v/>
      </c>
      <c r="CX110" s="29" t="str">
        <f>IFERROR(VLOOKUP(O110,银行变二级!A:B,2,0),"")</f>
        <v/>
      </c>
    </row>
    <row r="111" s="29" customFormat="1" ht="25.5" spans="1:102">
      <c r="A111" s="42" t="s">
        <v>209</v>
      </c>
      <c r="B111" s="36" t="s">
        <v>103</v>
      </c>
      <c r="C111" s="36" t="s">
        <v>125</v>
      </c>
      <c r="D111" s="37" t="s">
        <v>220</v>
      </c>
      <c r="E111" s="37" t="s">
        <v>213</v>
      </c>
      <c r="F111" s="39" t="s">
        <v>107</v>
      </c>
      <c r="G111" s="38">
        <v>11000000</v>
      </c>
      <c r="H111" s="40" t="str">
        <f t="shared" si="33"/>
        <v>1002</v>
      </c>
      <c r="I111" s="40" t="str">
        <f t="shared" si="34"/>
        <v>100201</v>
      </c>
      <c r="J111" s="46" t="str">
        <f t="shared" si="35"/>
        <v>银行存款</v>
      </c>
      <c r="K111" s="47" t="str">
        <f t="shared" si="36"/>
        <v>潍坊银行7138</v>
      </c>
      <c r="L111" s="46" t="str">
        <f t="shared" si="37"/>
        <v/>
      </c>
      <c r="M111" s="46">
        <f>IFERROR(IF(H111="1002",1002,VLOOKUP(I111,亿企科目!A:H,6,0)),VLOOKUP(H111,亿企科目!A:G,6,0))</f>
        <v>1002</v>
      </c>
      <c r="N111" s="48" t="str">
        <f>IFERROR(IF(H111="1002","银行账户",IF(H111="1123","供应商",VLOOKUP(I111,亿企科目!A:H,8,0))),"")</f>
        <v>银行账户</v>
      </c>
      <c r="O111" s="49" t="str">
        <f t="shared" si="38"/>
        <v>潍坊银行7138</v>
      </c>
      <c r="P111" s="29" t="str">
        <f>VLOOKUP(A111,账簿!B:C,2,0)</f>
        <v>003019</v>
      </c>
      <c r="Q111" s="29" t="str">
        <f>VLOOKUP(P111,账簿!A:B,2,0)</f>
        <v>昌邑市昌宜投资有限公司</v>
      </c>
      <c r="W111" s="29" t="str">
        <f t="shared" si="39"/>
        <v>0030192026-04-205</v>
      </c>
      <c r="X111" s="29" t="str">
        <f t="shared" si="20"/>
        <v>003019</v>
      </c>
      <c r="Y111" s="29" t="str">
        <f t="shared" si="21"/>
        <v>003019</v>
      </c>
      <c r="Z111" s="29" t="str">
        <f t="shared" si="22"/>
        <v>昌邑市昌宜投资有限公司</v>
      </c>
      <c r="AA111" s="29" t="str">
        <f t="shared" si="23"/>
        <v>2026-04</v>
      </c>
      <c r="AB111" s="29" t="str">
        <f t="shared" si="24"/>
        <v>2026-04-20</v>
      </c>
      <c r="AC111" s="29" t="s">
        <v>108</v>
      </c>
      <c r="AD111" s="29">
        <f t="shared" si="25"/>
        <v>5</v>
      </c>
      <c r="AE111" s="29" t="str">
        <f t="shared" si="26"/>
        <v>往来款,汇兑,昌邑市三农创新发展集团有限公司</v>
      </c>
      <c r="AF111" s="29" t="s">
        <v>109</v>
      </c>
      <c r="AG111" s="29" t="s">
        <v>109</v>
      </c>
      <c r="AN111" s="29">
        <f t="shared" si="27"/>
        <v>1002</v>
      </c>
      <c r="AP111" s="29" t="str">
        <f t="shared" si="28"/>
        <v>往来款,汇兑,昌邑市三农创新发展集团有限公司</v>
      </c>
      <c r="AQ111" t="s">
        <v>110</v>
      </c>
      <c r="AR111" s="29" t="str">
        <f t="shared" si="29"/>
        <v/>
      </c>
      <c r="AS111" s="29">
        <f t="shared" si="30"/>
        <v>11000000</v>
      </c>
      <c r="AT111" t="s">
        <v>111</v>
      </c>
      <c r="AU111" t="s">
        <v>112</v>
      </c>
      <c r="AV111" t="s">
        <v>113</v>
      </c>
      <c r="AW111" s="29" t="str">
        <f t="shared" si="31"/>
        <v/>
      </c>
      <c r="AX111" s="29">
        <f t="shared" si="32"/>
        <v>11000000</v>
      </c>
      <c r="BQ111" s="32" t="str">
        <f>IF(N111="项目",VLOOKUP(O111,项目!B:C,2,0),IF(K111="空项目",VLOOKUP(K111,项目!B:C,2,0),""))</f>
        <v/>
      </c>
      <c r="BR111" s="32" t="str">
        <f>IFERROR(VLOOKUP(BQ111,项目!A:B,2,0),"")</f>
        <v/>
      </c>
      <c r="BU111" s="32" t="str">
        <f>IF(N111="供应商",VLOOKUP(O111,供应商!B:C,2,0),"")</f>
        <v/>
      </c>
      <c r="BV111" s="32" t="str">
        <f>IFERROR(VLOOKUP(BU111,供应商!A:B,2,0),"")</f>
        <v/>
      </c>
      <c r="BW111" s="32" t="str">
        <f>IF(N111="客户",VLOOKUP(O111,客户!B:C,2,0),"")</f>
        <v/>
      </c>
      <c r="BX111" s="32" t="str">
        <f>IFERROR(VLOOKUP(BW111,客户!A:B,2,0),"")</f>
        <v/>
      </c>
      <c r="CU111" s="32" t="str">
        <f>IF(N111="费用项目",VLOOKUP(O111,费用项目!B:C,2,0),"")</f>
        <v/>
      </c>
      <c r="CV111" s="32" t="str">
        <f>IFERROR(VLOOKUP(CU111,费用项目!A:B,2,0),"")</f>
        <v/>
      </c>
      <c r="CW111" s="29" t="str">
        <f>IF(N111="银行账户",VLOOKUP(O111,银行变二级!B:C,2,0),"")</f>
        <v>潍坊银行7138</v>
      </c>
      <c r="CX111" s="29" t="str">
        <f>IFERROR(VLOOKUP(O111,银行变二级!A:B,2,0),"")</f>
        <v>潍坊银行7138</v>
      </c>
    </row>
    <row r="112" s="29" customFormat="1" ht="25.5" spans="1:102">
      <c r="A112" s="42" t="s">
        <v>209</v>
      </c>
      <c r="B112" s="36" t="s">
        <v>103</v>
      </c>
      <c r="C112" s="36" t="s">
        <v>128</v>
      </c>
      <c r="D112" s="37" t="s">
        <v>222</v>
      </c>
      <c r="E112" s="37" t="s">
        <v>142</v>
      </c>
      <c r="F112" s="38">
        <v>2530000</v>
      </c>
      <c r="G112" s="39" t="s">
        <v>107</v>
      </c>
      <c r="H112" s="40" t="str">
        <f t="shared" si="33"/>
        <v>1221</v>
      </c>
      <c r="I112" s="40" t="str">
        <f t="shared" si="34"/>
        <v>122108</v>
      </c>
      <c r="J112" s="46" t="str">
        <f t="shared" si="35"/>
        <v>其他应收款</v>
      </c>
      <c r="K112" s="47" t="str">
        <f t="shared" si="36"/>
        <v>单位</v>
      </c>
      <c r="L112" s="46" t="str">
        <f t="shared" si="37"/>
        <v>昌邑市国有资产经营投资有限公司</v>
      </c>
      <c r="M112" s="46" t="str">
        <f>IFERROR(IF(H112="1002",1002,VLOOKUP(I112,亿企科目!A:H,6,0)),VLOOKUP(H112,亿企科目!A:G,6,0))</f>
        <v>122102</v>
      </c>
      <c r="N112" s="48" t="str">
        <f>IFERROR(IF(H112="1002","银行账户",IF(H112="1123","供应商",VLOOKUP(I112,亿企科目!A:H,8,0))),"")</f>
        <v>客户</v>
      </c>
      <c r="O112" s="49" t="str">
        <f t="shared" si="38"/>
        <v>昌邑市国有资产经营投资有限公司</v>
      </c>
      <c r="P112" s="29" t="str">
        <f>VLOOKUP(A112,账簿!B:C,2,0)</f>
        <v>003019</v>
      </c>
      <c r="Q112" s="29" t="str">
        <f>VLOOKUP(P112,账簿!A:B,2,0)</f>
        <v>昌邑市昌宜投资有限公司</v>
      </c>
      <c r="W112" s="29" t="str">
        <f t="shared" si="39"/>
        <v>0030192026-04-206</v>
      </c>
      <c r="X112" s="29" t="str">
        <f t="shared" si="20"/>
        <v>003019</v>
      </c>
      <c r="Y112" s="29" t="str">
        <f t="shared" si="21"/>
        <v>003019</v>
      </c>
      <c r="Z112" s="29" t="str">
        <f t="shared" si="22"/>
        <v>昌邑市昌宜投资有限公司</v>
      </c>
      <c r="AA112" s="29" t="str">
        <f t="shared" si="23"/>
        <v>2026-04</v>
      </c>
      <c r="AB112" s="29" t="str">
        <f t="shared" si="24"/>
        <v>2026-04-20</v>
      </c>
      <c r="AC112" s="29" t="s">
        <v>108</v>
      </c>
      <c r="AD112" s="29">
        <f t="shared" si="25"/>
        <v>6</v>
      </c>
      <c r="AE112" s="29" t="str">
        <f t="shared" si="26"/>
        <v>往来款,汇兑,昌邑市国有资产经营投资有限公司</v>
      </c>
      <c r="AF112" s="29" t="s">
        <v>109</v>
      </c>
      <c r="AG112" s="29" t="s">
        <v>109</v>
      </c>
      <c r="AN112" s="29" t="str">
        <f t="shared" si="27"/>
        <v>122102</v>
      </c>
      <c r="AP112" s="29" t="str">
        <f t="shared" si="28"/>
        <v>往来款,汇兑,昌邑市国有资产经营投资有限公司</v>
      </c>
      <c r="AQ112" t="s">
        <v>110</v>
      </c>
      <c r="AR112" s="29">
        <f t="shared" si="29"/>
        <v>2530000</v>
      </c>
      <c r="AS112" s="29" t="str">
        <f t="shared" si="30"/>
        <v/>
      </c>
      <c r="AT112" t="s">
        <v>111</v>
      </c>
      <c r="AU112" t="s">
        <v>112</v>
      </c>
      <c r="AV112" t="s">
        <v>113</v>
      </c>
      <c r="AW112" s="29">
        <f t="shared" si="31"/>
        <v>2530000</v>
      </c>
      <c r="AX112" s="29" t="str">
        <f t="shared" si="32"/>
        <v/>
      </c>
      <c r="BQ112" s="32" t="str">
        <f>IF(N112="项目",VLOOKUP(O112,项目!B:C,2,0),IF(K112="空项目",VLOOKUP(K112,项目!B:C,2,0),""))</f>
        <v/>
      </c>
      <c r="BR112" s="32" t="str">
        <f>IFERROR(VLOOKUP(BQ112,项目!A:B,2,0),"")</f>
        <v/>
      </c>
      <c r="BU112" s="32" t="str">
        <f>IF(N112="供应商",VLOOKUP(O112,供应商!B:C,2,0),"")</f>
        <v/>
      </c>
      <c r="BV112" s="32" t="str">
        <f>IFERROR(VLOOKUP(BU112,供应商!A:B,2,0),"")</f>
        <v/>
      </c>
      <c r="BW112" s="32" t="str">
        <f>IF(N112="客户",VLOOKUP(O112,客户!B:C,2,0),"")</f>
        <v>003</v>
      </c>
      <c r="BX112" s="32" t="str">
        <f>IFERROR(VLOOKUP(BW112,客户!A:B,2,0),"")</f>
        <v>昌邑市国有资产经营投资有限公司</v>
      </c>
      <c r="CU112" s="32" t="str">
        <f>IF(N112="费用项目",VLOOKUP(O112,费用项目!B:C,2,0),"")</f>
        <v/>
      </c>
      <c r="CV112" s="32" t="str">
        <f>IFERROR(VLOOKUP(CU112,费用项目!A:B,2,0),"")</f>
        <v/>
      </c>
      <c r="CW112" s="29" t="str">
        <f>IF(N112="银行账户",VLOOKUP(O112,银行变二级!B:C,2,0),"")</f>
        <v/>
      </c>
      <c r="CX112" s="29" t="str">
        <f>IFERROR(VLOOKUP(O112,银行变二级!A:B,2,0),"")</f>
        <v/>
      </c>
    </row>
    <row r="113" s="29" customFormat="1" ht="25.5" spans="1:102">
      <c r="A113" s="42" t="s">
        <v>209</v>
      </c>
      <c r="B113" s="36" t="s">
        <v>103</v>
      </c>
      <c r="C113" s="36" t="s">
        <v>128</v>
      </c>
      <c r="D113" s="37" t="s">
        <v>222</v>
      </c>
      <c r="E113" s="37" t="s">
        <v>213</v>
      </c>
      <c r="F113" s="39" t="s">
        <v>107</v>
      </c>
      <c r="G113" s="38">
        <v>2530000</v>
      </c>
      <c r="H113" s="40" t="str">
        <f t="shared" si="33"/>
        <v>1002</v>
      </c>
      <c r="I113" s="40" t="str">
        <f t="shared" si="34"/>
        <v>100201</v>
      </c>
      <c r="J113" s="46" t="str">
        <f t="shared" si="35"/>
        <v>银行存款</v>
      </c>
      <c r="K113" s="47" t="str">
        <f t="shared" si="36"/>
        <v>潍坊银行7138</v>
      </c>
      <c r="L113" s="46" t="str">
        <f t="shared" si="37"/>
        <v/>
      </c>
      <c r="M113" s="46">
        <f>IFERROR(IF(H113="1002",1002,VLOOKUP(I113,亿企科目!A:H,6,0)),VLOOKUP(H113,亿企科目!A:G,6,0))</f>
        <v>1002</v>
      </c>
      <c r="N113" s="48" t="str">
        <f>IFERROR(IF(H113="1002","银行账户",IF(H113="1123","供应商",VLOOKUP(I113,亿企科目!A:H,8,0))),"")</f>
        <v>银行账户</v>
      </c>
      <c r="O113" s="49" t="str">
        <f t="shared" si="38"/>
        <v>潍坊银行7138</v>
      </c>
      <c r="P113" s="29" t="str">
        <f>VLOOKUP(A113,账簿!B:C,2,0)</f>
        <v>003019</v>
      </c>
      <c r="Q113" s="29" t="str">
        <f>VLOOKUP(P113,账簿!A:B,2,0)</f>
        <v>昌邑市昌宜投资有限公司</v>
      </c>
      <c r="W113" s="29" t="str">
        <f t="shared" si="39"/>
        <v>0030192026-04-206</v>
      </c>
      <c r="X113" s="29" t="str">
        <f t="shared" si="20"/>
        <v>003019</v>
      </c>
      <c r="Y113" s="29" t="str">
        <f t="shared" si="21"/>
        <v>003019</v>
      </c>
      <c r="Z113" s="29" t="str">
        <f t="shared" si="22"/>
        <v>昌邑市昌宜投资有限公司</v>
      </c>
      <c r="AA113" s="29" t="str">
        <f t="shared" si="23"/>
        <v>2026-04</v>
      </c>
      <c r="AB113" s="29" t="str">
        <f t="shared" si="24"/>
        <v>2026-04-20</v>
      </c>
      <c r="AC113" s="29" t="s">
        <v>108</v>
      </c>
      <c r="AD113" s="29">
        <f t="shared" si="25"/>
        <v>6</v>
      </c>
      <c r="AE113" s="29" t="str">
        <f t="shared" si="26"/>
        <v>往来款,汇兑,昌邑市国有资产经营投资有限公司</v>
      </c>
      <c r="AF113" s="29" t="s">
        <v>109</v>
      </c>
      <c r="AG113" s="29" t="s">
        <v>109</v>
      </c>
      <c r="AN113" s="29">
        <f t="shared" si="27"/>
        <v>1002</v>
      </c>
      <c r="AP113" s="29" t="str">
        <f t="shared" si="28"/>
        <v>往来款,汇兑,昌邑市国有资产经营投资有限公司</v>
      </c>
      <c r="AQ113" t="s">
        <v>110</v>
      </c>
      <c r="AR113" s="29" t="str">
        <f t="shared" si="29"/>
        <v/>
      </c>
      <c r="AS113" s="29">
        <f t="shared" si="30"/>
        <v>2530000</v>
      </c>
      <c r="AT113" t="s">
        <v>111</v>
      </c>
      <c r="AU113" t="s">
        <v>112</v>
      </c>
      <c r="AV113" t="s">
        <v>113</v>
      </c>
      <c r="AW113" s="29" t="str">
        <f t="shared" si="31"/>
        <v/>
      </c>
      <c r="AX113" s="29">
        <f t="shared" si="32"/>
        <v>2530000</v>
      </c>
      <c r="BQ113" s="32" t="str">
        <f>IF(N113="项目",VLOOKUP(O113,项目!B:C,2,0),IF(K113="空项目",VLOOKUP(K113,项目!B:C,2,0),""))</f>
        <v/>
      </c>
      <c r="BR113" s="32" t="str">
        <f>IFERROR(VLOOKUP(BQ113,项目!A:B,2,0),"")</f>
        <v/>
      </c>
      <c r="BU113" s="32" t="str">
        <f>IF(N113="供应商",VLOOKUP(O113,供应商!B:C,2,0),"")</f>
        <v/>
      </c>
      <c r="BV113" s="32" t="str">
        <f>IFERROR(VLOOKUP(BU113,供应商!A:B,2,0),"")</f>
        <v/>
      </c>
      <c r="BW113" s="32" t="str">
        <f>IF(N113="客户",VLOOKUP(O113,客户!B:C,2,0),"")</f>
        <v/>
      </c>
      <c r="BX113" s="32" t="str">
        <f>IFERROR(VLOOKUP(BW113,客户!A:B,2,0),"")</f>
        <v/>
      </c>
      <c r="CU113" s="32" t="str">
        <f>IF(N113="费用项目",VLOOKUP(O113,费用项目!B:C,2,0),"")</f>
        <v/>
      </c>
      <c r="CV113" s="32" t="str">
        <f>IFERROR(VLOOKUP(CU113,费用项目!A:B,2,0),"")</f>
        <v/>
      </c>
      <c r="CW113" s="29" t="str">
        <f>IF(N113="银行账户",VLOOKUP(O113,银行变二级!B:C,2,0),"")</f>
        <v>潍坊银行7138</v>
      </c>
      <c r="CX113" s="29" t="str">
        <f>IFERROR(VLOOKUP(O113,银行变二级!A:B,2,0),"")</f>
        <v>潍坊银行7138</v>
      </c>
    </row>
    <row r="114" s="29" customFormat="1" ht="25.5" spans="1:102">
      <c r="A114" s="42" t="s">
        <v>209</v>
      </c>
      <c r="B114" s="36" t="s">
        <v>103</v>
      </c>
      <c r="C114" s="36" t="s">
        <v>132</v>
      </c>
      <c r="D114" s="37" t="s">
        <v>223</v>
      </c>
      <c r="E114" s="37" t="s">
        <v>142</v>
      </c>
      <c r="F114" s="38">
        <v>1680000</v>
      </c>
      <c r="G114" s="39" t="s">
        <v>107</v>
      </c>
      <c r="H114" s="40" t="str">
        <f t="shared" si="33"/>
        <v>1221</v>
      </c>
      <c r="I114" s="40" t="str">
        <f t="shared" si="34"/>
        <v>122108</v>
      </c>
      <c r="J114" s="46" t="str">
        <f t="shared" si="35"/>
        <v>其他应收款</v>
      </c>
      <c r="K114" s="47" t="str">
        <f t="shared" si="36"/>
        <v>单位</v>
      </c>
      <c r="L114" s="46" t="str">
        <f t="shared" si="37"/>
        <v>昌邑市国有资产经营投资有限公司</v>
      </c>
      <c r="M114" s="46" t="str">
        <f>IFERROR(IF(H114="1002",1002,VLOOKUP(I114,亿企科目!A:H,6,0)),VLOOKUP(H114,亿企科目!A:G,6,0))</f>
        <v>122102</v>
      </c>
      <c r="N114" s="48" t="str">
        <f>IFERROR(IF(H114="1002","银行账户",IF(H114="1123","供应商",VLOOKUP(I114,亿企科目!A:H,8,0))),"")</f>
        <v>客户</v>
      </c>
      <c r="O114" s="49" t="str">
        <f t="shared" si="38"/>
        <v>昌邑市国有资产经营投资有限公司</v>
      </c>
      <c r="P114" s="29" t="str">
        <f>VLOOKUP(A114,账簿!B:C,2,0)</f>
        <v>003019</v>
      </c>
      <c r="Q114" s="29" t="str">
        <f>VLOOKUP(P114,账簿!A:B,2,0)</f>
        <v>昌邑市昌宜投资有限公司</v>
      </c>
      <c r="W114" s="29" t="str">
        <f t="shared" si="39"/>
        <v>0030192026-04-207</v>
      </c>
      <c r="X114" s="29" t="str">
        <f t="shared" si="20"/>
        <v>003019</v>
      </c>
      <c r="Y114" s="29" t="str">
        <f t="shared" si="21"/>
        <v>003019</v>
      </c>
      <c r="Z114" s="29" t="str">
        <f t="shared" si="22"/>
        <v>昌邑市昌宜投资有限公司</v>
      </c>
      <c r="AA114" s="29" t="str">
        <f t="shared" si="23"/>
        <v>2026-04</v>
      </c>
      <c r="AB114" s="29" t="str">
        <f t="shared" si="24"/>
        <v>2026-04-20</v>
      </c>
      <c r="AC114" s="29" t="s">
        <v>108</v>
      </c>
      <c r="AD114" s="29">
        <f t="shared" si="25"/>
        <v>7</v>
      </c>
      <c r="AE114" s="29" t="str">
        <f t="shared" si="26"/>
        <v>转账支取,昌邑市国有资产经营投资有限公司</v>
      </c>
      <c r="AF114" s="29" t="s">
        <v>109</v>
      </c>
      <c r="AG114" s="29" t="s">
        <v>109</v>
      </c>
      <c r="AN114" s="29" t="str">
        <f t="shared" si="27"/>
        <v>122102</v>
      </c>
      <c r="AP114" s="29" t="str">
        <f t="shared" si="28"/>
        <v>转账支取,昌邑市国有资产经营投资有限公司</v>
      </c>
      <c r="AQ114" t="s">
        <v>110</v>
      </c>
      <c r="AR114" s="29">
        <f t="shared" si="29"/>
        <v>1680000</v>
      </c>
      <c r="AS114" s="29" t="str">
        <f t="shared" si="30"/>
        <v/>
      </c>
      <c r="AT114" t="s">
        <v>111</v>
      </c>
      <c r="AU114" t="s">
        <v>112</v>
      </c>
      <c r="AV114" t="s">
        <v>113</v>
      </c>
      <c r="AW114" s="29">
        <f t="shared" si="31"/>
        <v>1680000</v>
      </c>
      <c r="AX114" s="29" t="str">
        <f t="shared" si="32"/>
        <v/>
      </c>
      <c r="BQ114" s="32" t="str">
        <f>IF(N114="项目",VLOOKUP(O114,项目!B:C,2,0),IF(K114="空项目",VLOOKUP(K114,项目!B:C,2,0),""))</f>
        <v/>
      </c>
      <c r="BR114" s="32" t="str">
        <f>IFERROR(VLOOKUP(BQ114,项目!A:B,2,0),"")</f>
        <v/>
      </c>
      <c r="BU114" s="32" t="str">
        <f>IF(N114="供应商",VLOOKUP(O114,供应商!B:C,2,0),"")</f>
        <v/>
      </c>
      <c r="BV114" s="32" t="str">
        <f>IFERROR(VLOOKUP(BU114,供应商!A:B,2,0),"")</f>
        <v/>
      </c>
      <c r="BW114" s="32" t="str">
        <f>IF(N114="客户",VLOOKUP(O114,客户!B:C,2,0),"")</f>
        <v>003</v>
      </c>
      <c r="BX114" s="32" t="str">
        <f>IFERROR(VLOOKUP(BW114,客户!A:B,2,0),"")</f>
        <v>昌邑市国有资产经营投资有限公司</v>
      </c>
      <c r="CU114" s="32" t="str">
        <f>IF(N114="费用项目",VLOOKUP(O114,费用项目!B:C,2,0),"")</f>
        <v/>
      </c>
      <c r="CV114" s="32" t="str">
        <f>IFERROR(VLOOKUP(CU114,费用项目!A:B,2,0),"")</f>
        <v/>
      </c>
      <c r="CW114" s="29" t="str">
        <f>IF(N114="银行账户",VLOOKUP(O114,银行变二级!B:C,2,0),"")</f>
        <v/>
      </c>
      <c r="CX114" s="29" t="str">
        <f>IFERROR(VLOOKUP(O114,银行变二级!A:B,2,0),"")</f>
        <v/>
      </c>
    </row>
    <row r="115" s="29" customFormat="1" spans="1:102">
      <c r="A115" s="42" t="s">
        <v>209</v>
      </c>
      <c r="B115" s="36" t="s">
        <v>103</v>
      </c>
      <c r="C115" s="36" t="s">
        <v>132</v>
      </c>
      <c r="D115" s="37" t="s">
        <v>223</v>
      </c>
      <c r="E115" s="37" t="s">
        <v>213</v>
      </c>
      <c r="F115" s="39" t="s">
        <v>107</v>
      </c>
      <c r="G115" s="38">
        <v>1680000</v>
      </c>
      <c r="H115" s="40" t="str">
        <f t="shared" si="33"/>
        <v>1002</v>
      </c>
      <c r="I115" s="40" t="str">
        <f t="shared" si="34"/>
        <v>100201</v>
      </c>
      <c r="J115" s="46" t="str">
        <f t="shared" si="35"/>
        <v>银行存款</v>
      </c>
      <c r="K115" s="47" t="str">
        <f t="shared" si="36"/>
        <v>潍坊银行7138</v>
      </c>
      <c r="L115" s="46" t="str">
        <f t="shared" si="37"/>
        <v/>
      </c>
      <c r="M115" s="46">
        <f>IFERROR(IF(H115="1002",1002,VLOOKUP(I115,亿企科目!A:H,6,0)),VLOOKUP(H115,亿企科目!A:G,6,0))</f>
        <v>1002</v>
      </c>
      <c r="N115" s="48" t="str">
        <f>IFERROR(IF(H115="1002","银行账户",IF(H115="1123","供应商",VLOOKUP(I115,亿企科目!A:H,8,0))),"")</f>
        <v>银行账户</v>
      </c>
      <c r="O115" s="49" t="str">
        <f t="shared" si="38"/>
        <v>潍坊银行7138</v>
      </c>
      <c r="P115" s="29" t="str">
        <f>VLOOKUP(A115,账簿!B:C,2,0)</f>
        <v>003019</v>
      </c>
      <c r="Q115" s="29" t="str">
        <f>VLOOKUP(P115,账簿!A:B,2,0)</f>
        <v>昌邑市昌宜投资有限公司</v>
      </c>
      <c r="W115" s="29" t="str">
        <f t="shared" si="39"/>
        <v>0030192026-04-207</v>
      </c>
      <c r="X115" s="29" t="str">
        <f t="shared" si="20"/>
        <v>003019</v>
      </c>
      <c r="Y115" s="29" t="str">
        <f t="shared" si="21"/>
        <v>003019</v>
      </c>
      <c r="Z115" s="29" t="str">
        <f t="shared" si="22"/>
        <v>昌邑市昌宜投资有限公司</v>
      </c>
      <c r="AA115" s="29" t="str">
        <f t="shared" si="23"/>
        <v>2026-04</v>
      </c>
      <c r="AB115" s="29" t="str">
        <f t="shared" si="24"/>
        <v>2026-04-20</v>
      </c>
      <c r="AC115" s="29" t="s">
        <v>108</v>
      </c>
      <c r="AD115" s="29">
        <f t="shared" si="25"/>
        <v>7</v>
      </c>
      <c r="AE115" s="29" t="str">
        <f t="shared" si="26"/>
        <v>转账支取,昌邑市国有资产经营投资有限公司</v>
      </c>
      <c r="AF115" s="29" t="s">
        <v>109</v>
      </c>
      <c r="AG115" s="29" t="s">
        <v>109</v>
      </c>
      <c r="AN115" s="29">
        <f t="shared" si="27"/>
        <v>1002</v>
      </c>
      <c r="AP115" s="29" t="str">
        <f t="shared" si="28"/>
        <v>转账支取,昌邑市国有资产经营投资有限公司</v>
      </c>
      <c r="AQ115" t="s">
        <v>110</v>
      </c>
      <c r="AR115" s="29" t="str">
        <f t="shared" si="29"/>
        <v/>
      </c>
      <c r="AS115" s="29">
        <f t="shared" si="30"/>
        <v>1680000</v>
      </c>
      <c r="AT115" t="s">
        <v>111</v>
      </c>
      <c r="AU115" t="s">
        <v>112</v>
      </c>
      <c r="AV115" t="s">
        <v>113</v>
      </c>
      <c r="AW115" s="29" t="str">
        <f t="shared" si="31"/>
        <v/>
      </c>
      <c r="AX115" s="29">
        <f t="shared" si="32"/>
        <v>1680000</v>
      </c>
      <c r="BQ115" s="32" t="str">
        <f>IF(N115="项目",VLOOKUP(O115,项目!B:C,2,0),IF(K115="空项目",VLOOKUP(K115,项目!B:C,2,0),""))</f>
        <v/>
      </c>
      <c r="BR115" s="32" t="str">
        <f>IFERROR(VLOOKUP(BQ115,项目!A:B,2,0),"")</f>
        <v/>
      </c>
      <c r="BU115" s="32" t="str">
        <f>IF(N115="供应商",VLOOKUP(O115,供应商!B:C,2,0),"")</f>
        <v/>
      </c>
      <c r="BV115" s="32" t="str">
        <f>IFERROR(VLOOKUP(BU115,供应商!A:B,2,0),"")</f>
        <v/>
      </c>
      <c r="BW115" s="32" t="str">
        <f>IF(N115="客户",VLOOKUP(O115,客户!B:C,2,0),"")</f>
        <v/>
      </c>
      <c r="BX115" s="32" t="str">
        <f>IFERROR(VLOOKUP(BW115,客户!A:B,2,0),"")</f>
        <v/>
      </c>
      <c r="CU115" s="32" t="str">
        <f>IF(N115="费用项目",VLOOKUP(O115,费用项目!B:C,2,0),"")</f>
        <v/>
      </c>
      <c r="CV115" s="32" t="str">
        <f>IFERROR(VLOOKUP(CU115,费用项目!A:B,2,0),"")</f>
        <v/>
      </c>
      <c r="CW115" s="29" t="str">
        <f>IF(N115="银行账户",VLOOKUP(O115,银行变二级!B:C,2,0),"")</f>
        <v>潍坊银行7138</v>
      </c>
      <c r="CX115" s="29" t="str">
        <f>IFERROR(VLOOKUP(O115,银行变二级!A:B,2,0),"")</f>
        <v>潍坊银行7138</v>
      </c>
    </row>
    <row r="116" s="29" customFormat="1" ht="25.5" spans="1:102">
      <c r="A116" s="42" t="s">
        <v>209</v>
      </c>
      <c r="B116" s="36" t="s">
        <v>103</v>
      </c>
      <c r="C116" s="36" t="s">
        <v>135</v>
      </c>
      <c r="D116" s="37" t="s">
        <v>224</v>
      </c>
      <c r="E116" s="37" t="s">
        <v>142</v>
      </c>
      <c r="F116" s="38">
        <v>-1680000</v>
      </c>
      <c r="G116" s="39" t="s">
        <v>107</v>
      </c>
      <c r="H116" s="40" t="str">
        <f t="shared" si="33"/>
        <v>1221</v>
      </c>
      <c r="I116" s="40" t="str">
        <f t="shared" si="34"/>
        <v>122108</v>
      </c>
      <c r="J116" s="46" t="str">
        <f t="shared" si="35"/>
        <v>其他应收款</v>
      </c>
      <c r="K116" s="47" t="str">
        <f t="shared" si="36"/>
        <v>单位</v>
      </c>
      <c r="L116" s="46" t="str">
        <f t="shared" si="37"/>
        <v>昌邑市国有资产经营投资有限公司</v>
      </c>
      <c r="M116" s="46" t="str">
        <f>IFERROR(IF(H116="1002",1002,VLOOKUP(I116,亿企科目!A:H,6,0)),VLOOKUP(H116,亿企科目!A:G,6,0))</f>
        <v>122102</v>
      </c>
      <c r="N116" s="48" t="str">
        <f>IFERROR(IF(H116="1002","银行账户",IF(H116="1123","供应商",VLOOKUP(I116,亿企科目!A:H,8,0))),"")</f>
        <v>客户</v>
      </c>
      <c r="O116" s="49" t="str">
        <f t="shared" si="38"/>
        <v>昌邑市国有资产经营投资有限公司</v>
      </c>
      <c r="P116" s="29" t="str">
        <f>VLOOKUP(A116,账簿!B:C,2,0)</f>
        <v>003019</v>
      </c>
      <c r="Q116" s="29" t="str">
        <f>VLOOKUP(P116,账簿!A:B,2,0)</f>
        <v>昌邑市昌宜投资有限公司</v>
      </c>
      <c r="W116" s="29" t="str">
        <f t="shared" si="39"/>
        <v>0030192026-04-208</v>
      </c>
      <c r="X116" s="29" t="str">
        <f t="shared" si="20"/>
        <v>003019</v>
      </c>
      <c r="Y116" s="29" t="str">
        <f t="shared" si="21"/>
        <v>003019</v>
      </c>
      <c r="Z116" s="29" t="str">
        <f t="shared" si="22"/>
        <v>昌邑市昌宜投资有限公司</v>
      </c>
      <c r="AA116" s="29" t="str">
        <f t="shared" si="23"/>
        <v>2026-04</v>
      </c>
      <c r="AB116" s="29" t="str">
        <f t="shared" si="24"/>
        <v>2026-04-20</v>
      </c>
      <c r="AC116" s="29" t="s">
        <v>108</v>
      </c>
      <c r="AD116" s="29">
        <f t="shared" si="25"/>
        <v>8</v>
      </c>
      <c r="AE116" s="29" t="str">
        <f t="shared" si="26"/>
        <v>调账,昌邑市国有资产经营投资有限公司</v>
      </c>
      <c r="AF116" s="29" t="s">
        <v>109</v>
      </c>
      <c r="AG116" s="29" t="s">
        <v>109</v>
      </c>
      <c r="AN116" s="29" t="str">
        <f t="shared" si="27"/>
        <v>122102</v>
      </c>
      <c r="AP116" s="29" t="str">
        <f t="shared" si="28"/>
        <v>调账,昌邑市国有资产经营投资有限公司</v>
      </c>
      <c r="AQ116" t="s">
        <v>110</v>
      </c>
      <c r="AR116" s="29">
        <f t="shared" si="29"/>
        <v>-1680000</v>
      </c>
      <c r="AS116" s="29" t="str">
        <f t="shared" si="30"/>
        <v/>
      </c>
      <c r="AT116" t="s">
        <v>111</v>
      </c>
      <c r="AU116" t="s">
        <v>112</v>
      </c>
      <c r="AV116" t="s">
        <v>113</v>
      </c>
      <c r="AW116" s="29">
        <f t="shared" si="31"/>
        <v>-1680000</v>
      </c>
      <c r="AX116" s="29" t="str">
        <f t="shared" si="32"/>
        <v/>
      </c>
      <c r="BQ116" s="32" t="str">
        <f>IF(N116="项目",VLOOKUP(O116,项目!B:C,2,0),IF(K116="空项目",VLOOKUP(K116,项目!B:C,2,0),""))</f>
        <v/>
      </c>
      <c r="BR116" s="32" t="str">
        <f>IFERROR(VLOOKUP(BQ116,项目!A:B,2,0),"")</f>
        <v/>
      </c>
      <c r="BU116" s="32" t="str">
        <f>IF(N116="供应商",VLOOKUP(O116,供应商!B:C,2,0),"")</f>
        <v/>
      </c>
      <c r="BV116" s="32" t="str">
        <f>IFERROR(VLOOKUP(BU116,供应商!A:B,2,0),"")</f>
        <v/>
      </c>
      <c r="BW116" s="32" t="str">
        <f>IF(N116="客户",VLOOKUP(O116,客户!B:C,2,0),"")</f>
        <v>003</v>
      </c>
      <c r="BX116" s="32" t="str">
        <f>IFERROR(VLOOKUP(BW116,客户!A:B,2,0),"")</f>
        <v>昌邑市国有资产经营投资有限公司</v>
      </c>
      <c r="CU116" s="32" t="str">
        <f>IF(N116="费用项目",VLOOKUP(O116,费用项目!B:C,2,0),"")</f>
        <v/>
      </c>
      <c r="CV116" s="32" t="str">
        <f>IFERROR(VLOOKUP(CU116,费用项目!A:B,2,0),"")</f>
        <v/>
      </c>
      <c r="CW116" s="29" t="str">
        <f>IF(N116="银行账户",VLOOKUP(O116,银行变二级!B:C,2,0),"")</f>
        <v/>
      </c>
      <c r="CX116" s="29" t="str">
        <f>IFERROR(VLOOKUP(O116,银行变二级!A:B,2,0),"")</f>
        <v/>
      </c>
    </row>
    <row r="117" s="29" customFormat="1" spans="1:102">
      <c r="A117" s="42" t="s">
        <v>209</v>
      </c>
      <c r="B117" s="36" t="s">
        <v>103</v>
      </c>
      <c r="C117" s="36" t="s">
        <v>135</v>
      </c>
      <c r="D117" s="37" t="s">
        <v>224</v>
      </c>
      <c r="E117" s="37" t="s">
        <v>213</v>
      </c>
      <c r="F117" s="39" t="s">
        <v>107</v>
      </c>
      <c r="G117" s="38">
        <v>-1680000</v>
      </c>
      <c r="H117" s="40" t="str">
        <f t="shared" si="33"/>
        <v>1002</v>
      </c>
      <c r="I117" s="40" t="str">
        <f t="shared" si="34"/>
        <v>100201</v>
      </c>
      <c r="J117" s="46" t="str">
        <f t="shared" si="35"/>
        <v>银行存款</v>
      </c>
      <c r="K117" s="47" t="str">
        <f t="shared" si="36"/>
        <v>潍坊银行7138</v>
      </c>
      <c r="L117" s="46" t="str">
        <f t="shared" si="37"/>
        <v/>
      </c>
      <c r="M117" s="46">
        <f>IFERROR(IF(H117="1002",1002,VLOOKUP(I117,亿企科目!A:H,6,0)),VLOOKUP(H117,亿企科目!A:G,6,0))</f>
        <v>1002</v>
      </c>
      <c r="N117" s="48" t="str">
        <f>IFERROR(IF(H117="1002","银行账户",IF(H117="1123","供应商",VLOOKUP(I117,亿企科目!A:H,8,0))),"")</f>
        <v>银行账户</v>
      </c>
      <c r="O117" s="49" t="str">
        <f t="shared" si="38"/>
        <v>潍坊银行7138</v>
      </c>
      <c r="P117" s="29" t="str">
        <f>VLOOKUP(A117,账簿!B:C,2,0)</f>
        <v>003019</v>
      </c>
      <c r="Q117" s="29" t="str">
        <f>VLOOKUP(P117,账簿!A:B,2,0)</f>
        <v>昌邑市昌宜投资有限公司</v>
      </c>
      <c r="W117" s="29" t="str">
        <f t="shared" si="39"/>
        <v>0030192026-04-208</v>
      </c>
      <c r="X117" s="29" t="str">
        <f t="shared" si="20"/>
        <v>003019</v>
      </c>
      <c r="Y117" s="29" t="str">
        <f t="shared" si="21"/>
        <v>003019</v>
      </c>
      <c r="Z117" s="29" t="str">
        <f t="shared" si="22"/>
        <v>昌邑市昌宜投资有限公司</v>
      </c>
      <c r="AA117" s="29" t="str">
        <f t="shared" si="23"/>
        <v>2026-04</v>
      </c>
      <c r="AB117" s="29" t="str">
        <f t="shared" si="24"/>
        <v>2026-04-20</v>
      </c>
      <c r="AC117" s="29" t="s">
        <v>108</v>
      </c>
      <c r="AD117" s="29">
        <f t="shared" si="25"/>
        <v>8</v>
      </c>
      <c r="AE117" s="29" t="str">
        <f t="shared" si="26"/>
        <v>调账,昌邑市国有资产经营投资有限公司</v>
      </c>
      <c r="AF117" s="29" t="s">
        <v>109</v>
      </c>
      <c r="AG117" s="29" t="s">
        <v>109</v>
      </c>
      <c r="AN117" s="29">
        <f t="shared" si="27"/>
        <v>1002</v>
      </c>
      <c r="AP117" s="29" t="str">
        <f t="shared" si="28"/>
        <v>调账,昌邑市国有资产经营投资有限公司</v>
      </c>
      <c r="AQ117" t="s">
        <v>110</v>
      </c>
      <c r="AR117" s="29" t="str">
        <f t="shared" si="29"/>
        <v/>
      </c>
      <c r="AS117" s="29">
        <f t="shared" si="30"/>
        <v>-1680000</v>
      </c>
      <c r="AT117" t="s">
        <v>111</v>
      </c>
      <c r="AU117" t="s">
        <v>112</v>
      </c>
      <c r="AV117" t="s">
        <v>113</v>
      </c>
      <c r="AW117" s="29" t="str">
        <f t="shared" si="31"/>
        <v/>
      </c>
      <c r="AX117" s="29">
        <f t="shared" si="32"/>
        <v>-1680000</v>
      </c>
      <c r="BQ117" s="32" t="str">
        <f>IF(N117="项目",VLOOKUP(O117,项目!B:C,2,0),IF(K117="空项目",VLOOKUP(K117,项目!B:C,2,0),""))</f>
        <v/>
      </c>
      <c r="BR117" s="32" t="str">
        <f>IFERROR(VLOOKUP(BQ117,项目!A:B,2,0),"")</f>
        <v/>
      </c>
      <c r="BU117" s="32" t="str">
        <f>IF(N117="供应商",VLOOKUP(O117,供应商!B:C,2,0),"")</f>
        <v/>
      </c>
      <c r="BV117" s="32" t="str">
        <f>IFERROR(VLOOKUP(BU117,供应商!A:B,2,0),"")</f>
        <v/>
      </c>
      <c r="BW117" s="32" t="str">
        <f>IF(N117="客户",VLOOKUP(O117,客户!B:C,2,0),"")</f>
        <v/>
      </c>
      <c r="BX117" s="32" t="str">
        <f>IFERROR(VLOOKUP(BW117,客户!A:B,2,0),"")</f>
        <v/>
      </c>
      <c r="CU117" s="32" t="str">
        <f>IF(N117="费用项目",VLOOKUP(O117,费用项目!B:C,2,0),"")</f>
        <v/>
      </c>
      <c r="CV117" s="32" t="str">
        <f>IFERROR(VLOOKUP(CU117,费用项目!A:B,2,0),"")</f>
        <v/>
      </c>
      <c r="CW117" s="29" t="str">
        <f>IF(N117="银行账户",VLOOKUP(O117,银行变二级!B:C,2,0),"")</f>
        <v>潍坊银行7138</v>
      </c>
      <c r="CX117" s="29" t="str">
        <f>IFERROR(VLOOKUP(O117,银行变二级!A:B,2,0),"")</f>
        <v>潍坊银行7138</v>
      </c>
    </row>
    <row r="118" s="29" customFormat="1" ht="25.5" spans="1:102">
      <c r="A118" s="42" t="s">
        <v>209</v>
      </c>
      <c r="B118" s="36" t="s">
        <v>103</v>
      </c>
      <c r="C118" s="36" t="s">
        <v>153</v>
      </c>
      <c r="D118" s="37" t="s">
        <v>225</v>
      </c>
      <c r="E118" s="37" t="s">
        <v>226</v>
      </c>
      <c r="F118" s="38">
        <v>5080000</v>
      </c>
      <c r="G118" s="39" t="s">
        <v>107</v>
      </c>
      <c r="H118" s="40" t="str">
        <f t="shared" si="33"/>
        <v>1221</v>
      </c>
      <c r="I118" s="40" t="str">
        <f t="shared" si="34"/>
        <v>122108</v>
      </c>
      <c r="J118" s="46" t="str">
        <f t="shared" si="35"/>
        <v>其他应收款</v>
      </c>
      <c r="K118" s="47" t="str">
        <f t="shared" si="36"/>
        <v>单位</v>
      </c>
      <c r="L118" s="46" t="str">
        <f t="shared" si="37"/>
        <v>昌邑市城美苗木有限公司</v>
      </c>
      <c r="M118" s="46" t="str">
        <f>IFERROR(IF(H118="1002",1002,VLOOKUP(I118,亿企科目!A:H,6,0)),VLOOKUP(H118,亿企科目!A:G,6,0))</f>
        <v>122102</v>
      </c>
      <c r="N118" s="48" t="str">
        <f>IFERROR(IF(H118="1002","银行账户",IF(H118="1123","供应商",VLOOKUP(I118,亿企科目!A:H,8,0))),"")</f>
        <v>客户</v>
      </c>
      <c r="O118" s="49" t="str">
        <f t="shared" si="38"/>
        <v>昌邑市城美苗木有限公司</v>
      </c>
      <c r="P118" s="29" t="str">
        <f>VLOOKUP(A118,账簿!B:C,2,0)</f>
        <v>003019</v>
      </c>
      <c r="Q118" s="29" t="str">
        <f>VLOOKUP(P118,账簿!A:B,2,0)</f>
        <v>昌邑市昌宜投资有限公司</v>
      </c>
      <c r="W118" s="29" t="str">
        <f t="shared" si="39"/>
        <v>0030192026-04-209</v>
      </c>
      <c r="X118" s="29" t="str">
        <f t="shared" si="20"/>
        <v>003019</v>
      </c>
      <c r="Y118" s="29" t="str">
        <f t="shared" si="21"/>
        <v>003019</v>
      </c>
      <c r="Z118" s="29" t="str">
        <f t="shared" si="22"/>
        <v>昌邑市昌宜投资有限公司</v>
      </c>
      <c r="AA118" s="29" t="str">
        <f t="shared" si="23"/>
        <v>2026-04</v>
      </c>
      <c r="AB118" s="29" t="str">
        <f t="shared" si="24"/>
        <v>2026-04-20</v>
      </c>
      <c r="AC118" s="29" t="s">
        <v>108</v>
      </c>
      <c r="AD118" s="29">
        <f t="shared" si="25"/>
        <v>9</v>
      </c>
      <c r="AE118" s="29" t="str">
        <f t="shared" si="26"/>
        <v>往来款,网银转账,昌邑市城美苗木有限公司</v>
      </c>
      <c r="AF118" s="29" t="s">
        <v>109</v>
      </c>
      <c r="AG118" s="29" t="s">
        <v>109</v>
      </c>
      <c r="AN118" s="29" t="str">
        <f t="shared" si="27"/>
        <v>122102</v>
      </c>
      <c r="AP118" s="29" t="str">
        <f t="shared" si="28"/>
        <v>往来款,网银转账,昌邑市城美苗木有限公司</v>
      </c>
      <c r="AQ118" t="s">
        <v>110</v>
      </c>
      <c r="AR118" s="29">
        <f t="shared" si="29"/>
        <v>5080000</v>
      </c>
      <c r="AS118" s="29" t="str">
        <f t="shared" si="30"/>
        <v/>
      </c>
      <c r="AT118" t="s">
        <v>111</v>
      </c>
      <c r="AU118" t="s">
        <v>112</v>
      </c>
      <c r="AV118" t="s">
        <v>113</v>
      </c>
      <c r="AW118" s="29">
        <f t="shared" si="31"/>
        <v>5080000</v>
      </c>
      <c r="AX118" s="29" t="str">
        <f t="shared" si="32"/>
        <v/>
      </c>
      <c r="BQ118" s="32" t="str">
        <f>IF(N118="项目",VLOOKUP(O118,项目!B:C,2,0),IF(K118="空项目",VLOOKUP(K118,项目!B:C,2,0),""))</f>
        <v/>
      </c>
      <c r="BR118" s="32" t="str">
        <f>IFERROR(VLOOKUP(BQ118,项目!A:B,2,0),"")</f>
        <v/>
      </c>
      <c r="BU118" s="32" t="str">
        <f>IF(N118="供应商",VLOOKUP(O118,供应商!B:C,2,0),"")</f>
        <v/>
      </c>
      <c r="BV118" s="32" t="str">
        <f>IFERROR(VLOOKUP(BU118,供应商!A:B,2,0),"")</f>
        <v/>
      </c>
      <c r="BW118" s="32" t="str">
        <f>IF(N118="客户",VLOOKUP(O118,客户!B:C,2,0),"")</f>
        <v>001001006</v>
      </c>
      <c r="BX118" s="32" t="str">
        <f>IFERROR(VLOOKUP(BW118,客户!A:B,2,0),"")</f>
        <v>昌邑市城美苗木有限公司</v>
      </c>
      <c r="CU118" s="32" t="str">
        <f>IF(N118="费用项目",VLOOKUP(O118,费用项目!B:C,2,0),"")</f>
        <v/>
      </c>
      <c r="CV118" s="32" t="str">
        <f>IFERROR(VLOOKUP(CU118,费用项目!A:B,2,0),"")</f>
        <v/>
      </c>
      <c r="CW118" s="29" t="str">
        <f>IF(N118="银行账户",VLOOKUP(O118,银行变二级!B:C,2,0),"")</f>
        <v/>
      </c>
      <c r="CX118" s="29" t="str">
        <f>IFERROR(VLOOKUP(O118,银行变二级!A:B,2,0),"")</f>
        <v/>
      </c>
    </row>
    <row r="119" s="29" customFormat="1" spans="1:102">
      <c r="A119" s="42" t="s">
        <v>209</v>
      </c>
      <c r="B119" s="36" t="s">
        <v>103</v>
      </c>
      <c r="C119" s="36" t="s">
        <v>153</v>
      </c>
      <c r="D119" s="37" t="s">
        <v>225</v>
      </c>
      <c r="E119" s="37" t="s">
        <v>213</v>
      </c>
      <c r="F119" s="39" t="s">
        <v>107</v>
      </c>
      <c r="G119" s="38">
        <v>5080000</v>
      </c>
      <c r="H119" s="40" t="str">
        <f t="shared" si="33"/>
        <v>1002</v>
      </c>
      <c r="I119" s="40" t="str">
        <f t="shared" si="34"/>
        <v>100201</v>
      </c>
      <c r="J119" s="46" t="str">
        <f t="shared" si="35"/>
        <v>银行存款</v>
      </c>
      <c r="K119" s="47" t="str">
        <f t="shared" si="36"/>
        <v>潍坊银行7138</v>
      </c>
      <c r="L119" s="46" t="str">
        <f t="shared" si="37"/>
        <v/>
      </c>
      <c r="M119" s="46">
        <f>IFERROR(IF(H119="1002",1002,VLOOKUP(I119,亿企科目!A:H,6,0)),VLOOKUP(H119,亿企科目!A:G,6,0))</f>
        <v>1002</v>
      </c>
      <c r="N119" s="48" t="str">
        <f>IFERROR(IF(H119="1002","银行账户",IF(H119="1123","供应商",VLOOKUP(I119,亿企科目!A:H,8,0))),"")</f>
        <v>银行账户</v>
      </c>
      <c r="O119" s="49" t="str">
        <f t="shared" si="38"/>
        <v>潍坊银行7138</v>
      </c>
      <c r="P119" s="29" t="str">
        <f>VLOOKUP(A119,账簿!B:C,2,0)</f>
        <v>003019</v>
      </c>
      <c r="Q119" s="29" t="str">
        <f>VLOOKUP(P119,账簿!A:B,2,0)</f>
        <v>昌邑市昌宜投资有限公司</v>
      </c>
      <c r="W119" s="29" t="str">
        <f t="shared" si="39"/>
        <v>0030192026-04-209</v>
      </c>
      <c r="X119" s="29" t="str">
        <f t="shared" si="20"/>
        <v>003019</v>
      </c>
      <c r="Y119" s="29" t="str">
        <f t="shared" si="21"/>
        <v>003019</v>
      </c>
      <c r="Z119" s="29" t="str">
        <f t="shared" si="22"/>
        <v>昌邑市昌宜投资有限公司</v>
      </c>
      <c r="AA119" s="29" t="str">
        <f t="shared" si="23"/>
        <v>2026-04</v>
      </c>
      <c r="AB119" s="29" t="str">
        <f t="shared" si="24"/>
        <v>2026-04-20</v>
      </c>
      <c r="AC119" s="29" t="s">
        <v>108</v>
      </c>
      <c r="AD119" s="29">
        <f t="shared" si="25"/>
        <v>9</v>
      </c>
      <c r="AE119" s="29" t="str">
        <f t="shared" si="26"/>
        <v>往来款,网银转账,昌邑市城美苗木有限公司</v>
      </c>
      <c r="AF119" s="29" t="s">
        <v>109</v>
      </c>
      <c r="AG119" s="29" t="s">
        <v>109</v>
      </c>
      <c r="AN119" s="29">
        <f t="shared" si="27"/>
        <v>1002</v>
      </c>
      <c r="AP119" s="29" t="str">
        <f t="shared" si="28"/>
        <v>往来款,网银转账,昌邑市城美苗木有限公司</v>
      </c>
      <c r="AQ119" t="s">
        <v>110</v>
      </c>
      <c r="AR119" s="29" t="str">
        <f t="shared" si="29"/>
        <v/>
      </c>
      <c r="AS119" s="29">
        <f t="shared" si="30"/>
        <v>5080000</v>
      </c>
      <c r="AT119" t="s">
        <v>111</v>
      </c>
      <c r="AU119" t="s">
        <v>112</v>
      </c>
      <c r="AV119" t="s">
        <v>113</v>
      </c>
      <c r="AW119" s="29" t="str">
        <f t="shared" si="31"/>
        <v/>
      </c>
      <c r="AX119" s="29">
        <f t="shared" si="32"/>
        <v>5080000</v>
      </c>
      <c r="BQ119" s="32" t="str">
        <f>IF(N119="项目",VLOOKUP(O119,项目!B:C,2,0),IF(K119="空项目",VLOOKUP(K119,项目!B:C,2,0),""))</f>
        <v/>
      </c>
      <c r="BR119" s="32" t="str">
        <f>IFERROR(VLOOKUP(BQ119,项目!A:B,2,0),"")</f>
        <v/>
      </c>
      <c r="BU119" s="32" t="str">
        <f>IF(N119="供应商",VLOOKUP(O119,供应商!B:C,2,0),"")</f>
        <v/>
      </c>
      <c r="BV119" s="32" t="str">
        <f>IFERROR(VLOOKUP(BU119,供应商!A:B,2,0),"")</f>
        <v/>
      </c>
      <c r="BW119" s="32" t="str">
        <f>IF(N119="客户",VLOOKUP(O119,客户!B:C,2,0),"")</f>
        <v/>
      </c>
      <c r="BX119" s="32" t="str">
        <f>IFERROR(VLOOKUP(BW119,客户!A:B,2,0),"")</f>
        <v/>
      </c>
      <c r="CU119" s="32" t="str">
        <f>IF(N119="费用项目",VLOOKUP(O119,费用项目!B:C,2,0),"")</f>
        <v/>
      </c>
      <c r="CV119" s="32" t="str">
        <f>IFERROR(VLOOKUP(CU119,费用项目!A:B,2,0),"")</f>
        <v/>
      </c>
      <c r="CW119" s="29" t="str">
        <f>IF(N119="银行账户",VLOOKUP(O119,银行变二级!B:C,2,0),"")</f>
        <v>潍坊银行7138</v>
      </c>
      <c r="CX119" s="29" t="str">
        <f>IFERROR(VLOOKUP(O119,银行变二级!A:B,2,0),"")</f>
        <v>潍坊银行7138</v>
      </c>
    </row>
    <row r="120" s="29" customFormat="1" ht="25.5" spans="1:102">
      <c r="A120" s="42" t="s">
        <v>209</v>
      </c>
      <c r="B120" s="36" t="s">
        <v>103</v>
      </c>
      <c r="C120" s="36" t="s">
        <v>157</v>
      </c>
      <c r="D120" s="37" t="s">
        <v>227</v>
      </c>
      <c r="E120" s="37" t="s">
        <v>114</v>
      </c>
      <c r="F120" s="38">
        <v>2930000</v>
      </c>
      <c r="G120" s="39" t="s">
        <v>107</v>
      </c>
      <c r="H120" s="40" t="str">
        <f t="shared" si="33"/>
        <v>1221</v>
      </c>
      <c r="I120" s="40" t="str">
        <f t="shared" si="34"/>
        <v>122108</v>
      </c>
      <c r="J120" s="46" t="str">
        <f t="shared" si="35"/>
        <v>其他应收款</v>
      </c>
      <c r="K120" s="47" t="str">
        <f t="shared" si="36"/>
        <v>单位</v>
      </c>
      <c r="L120" s="46" t="str">
        <f t="shared" si="37"/>
        <v>昌邑市城市建设发展投资集团有限公司</v>
      </c>
      <c r="M120" s="46" t="str">
        <f>IFERROR(IF(H120="1002",1002,VLOOKUP(I120,亿企科目!A:H,6,0)),VLOOKUP(H120,亿企科目!A:G,6,0))</f>
        <v>122102</v>
      </c>
      <c r="N120" s="48" t="str">
        <f>IFERROR(IF(H120="1002","银行账户",IF(H120="1123","供应商",VLOOKUP(I120,亿企科目!A:H,8,0))),"")</f>
        <v>客户</v>
      </c>
      <c r="O120" s="49" t="str">
        <f t="shared" si="38"/>
        <v>昌邑市城市建设发展投资集团有限公司</v>
      </c>
      <c r="P120" s="29" t="str">
        <f>VLOOKUP(A120,账簿!B:C,2,0)</f>
        <v>003019</v>
      </c>
      <c r="Q120" s="29" t="str">
        <f>VLOOKUP(P120,账簿!A:B,2,0)</f>
        <v>昌邑市昌宜投资有限公司</v>
      </c>
      <c r="W120" s="29" t="str">
        <f t="shared" si="39"/>
        <v>0030192026-04-2010</v>
      </c>
      <c r="X120" s="29" t="str">
        <f t="shared" si="20"/>
        <v>003019</v>
      </c>
      <c r="Y120" s="29" t="str">
        <f t="shared" si="21"/>
        <v>003019</v>
      </c>
      <c r="Z120" s="29" t="str">
        <f t="shared" si="22"/>
        <v>昌邑市昌宜投资有限公司</v>
      </c>
      <c r="AA120" s="29" t="str">
        <f t="shared" si="23"/>
        <v>2026-04</v>
      </c>
      <c r="AB120" s="29" t="str">
        <f t="shared" si="24"/>
        <v>2026-04-20</v>
      </c>
      <c r="AC120" s="29" t="s">
        <v>108</v>
      </c>
      <c r="AD120" s="29">
        <f t="shared" si="25"/>
        <v>10</v>
      </c>
      <c r="AE120" s="29" t="str">
        <f t="shared" si="26"/>
        <v>往来款,汇兑,昌邑市城市建设发展投资集团有限公司</v>
      </c>
      <c r="AF120" s="29" t="s">
        <v>109</v>
      </c>
      <c r="AG120" s="29" t="s">
        <v>109</v>
      </c>
      <c r="AN120" s="29" t="str">
        <f t="shared" si="27"/>
        <v>122102</v>
      </c>
      <c r="AP120" s="29" t="str">
        <f t="shared" si="28"/>
        <v>往来款,汇兑,昌邑市城市建设发展投资集团有限公司</v>
      </c>
      <c r="AQ120" t="s">
        <v>110</v>
      </c>
      <c r="AR120" s="29">
        <f t="shared" si="29"/>
        <v>2930000</v>
      </c>
      <c r="AS120" s="29" t="str">
        <f t="shared" si="30"/>
        <v/>
      </c>
      <c r="AT120" t="s">
        <v>111</v>
      </c>
      <c r="AU120" t="s">
        <v>112</v>
      </c>
      <c r="AV120" t="s">
        <v>113</v>
      </c>
      <c r="AW120" s="29">
        <f t="shared" si="31"/>
        <v>2930000</v>
      </c>
      <c r="AX120" s="29" t="str">
        <f t="shared" si="32"/>
        <v/>
      </c>
      <c r="BQ120" s="32" t="str">
        <f>IF(N120="项目",VLOOKUP(O120,项目!B:C,2,0),IF(K120="空项目",VLOOKUP(K120,项目!B:C,2,0),""))</f>
        <v/>
      </c>
      <c r="BR120" s="32" t="str">
        <f>IFERROR(VLOOKUP(BQ120,项目!A:B,2,0),"")</f>
        <v/>
      </c>
      <c r="BU120" s="32" t="str">
        <f>IF(N120="供应商",VLOOKUP(O120,供应商!B:C,2,0),"")</f>
        <v/>
      </c>
      <c r="BV120" s="32" t="str">
        <f>IFERROR(VLOOKUP(BU120,供应商!A:B,2,0),"")</f>
        <v/>
      </c>
      <c r="BW120" s="32" t="str">
        <f>IF(N120="客户",VLOOKUP(O120,客户!B:C,2,0),"")</f>
        <v>002</v>
      </c>
      <c r="BX120" s="32" t="str">
        <f>IFERROR(VLOOKUP(BW120,客户!A:B,2,0),"")</f>
        <v>昌邑市城市建设发展投资集团有限公司</v>
      </c>
      <c r="CU120" s="32" t="str">
        <f>IF(N120="费用项目",VLOOKUP(O120,费用项目!B:C,2,0),"")</f>
        <v/>
      </c>
      <c r="CV120" s="32" t="str">
        <f>IFERROR(VLOOKUP(CU120,费用项目!A:B,2,0),"")</f>
        <v/>
      </c>
      <c r="CW120" s="29" t="str">
        <f>IF(N120="银行账户",VLOOKUP(O120,银行变二级!B:C,2,0),"")</f>
        <v/>
      </c>
      <c r="CX120" s="29" t="str">
        <f>IFERROR(VLOOKUP(O120,银行变二级!A:B,2,0),"")</f>
        <v/>
      </c>
    </row>
    <row r="121" s="29" customFormat="1" ht="25.5" spans="1:102">
      <c r="A121" s="42" t="s">
        <v>209</v>
      </c>
      <c r="B121" s="36" t="s">
        <v>103</v>
      </c>
      <c r="C121" s="36" t="s">
        <v>157</v>
      </c>
      <c r="D121" s="37" t="s">
        <v>227</v>
      </c>
      <c r="E121" s="37" t="s">
        <v>213</v>
      </c>
      <c r="F121" s="39" t="s">
        <v>107</v>
      </c>
      <c r="G121" s="38">
        <v>2930000</v>
      </c>
      <c r="H121" s="40" t="str">
        <f t="shared" si="33"/>
        <v>1002</v>
      </c>
      <c r="I121" s="40" t="str">
        <f t="shared" si="34"/>
        <v>100201</v>
      </c>
      <c r="J121" s="46" t="str">
        <f t="shared" si="35"/>
        <v>银行存款</v>
      </c>
      <c r="K121" s="47" t="str">
        <f t="shared" si="36"/>
        <v>潍坊银行7138</v>
      </c>
      <c r="L121" s="46" t="str">
        <f t="shared" si="37"/>
        <v/>
      </c>
      <c r="M121" s="46">
        <f>IFERROR(IF(H121="1002",1002,VLOOKUP(I121,亿企科目!A:H,6,0)),VLOOKUP(H121,亿企科目!A:G,6,0))</f>
        <v>1002</v>
      </c>
      <c r="N121" s="48" t="str">
        <f>IFERROR(IF(H121="1002","银行账户",IF(H121="1123","供应商",VLOOKUP(I121,亿企科目!A:H,8,0))),"")</f>
        <v>银行账户</v>
      </c>
      <c r="O121" s="49" t="str">
        <f t="shared" si="38"/>
        <v>潍坊银行7138</v>
      </c>
      <c r="P121" s="29" t="str">
        <f>VLOOKUP(A121,账簿!B:C,2,0)</f>
        <v>003019</v>
      </c>
      <c r="Q121" s="29" t="str">
        <f>VLOOKUP(P121,账簿!A:B,2,0)</f>
        <v>昌邑市昌宜投资有限公司</v>
      </c>
      <c r="W121" s="29" t="str">
        <f t="shared" si="39"/>
        <v>0030192026-04-2010</v>
      </c>
      <c r="X121" s="29" t="str">
        <f t="shared" si="20"/>
        <v>003019</v>
      </c>
      <c r="Y121" s="29" t="str">
        <f t="shared" si="21"/>
        <v>003019</v>
      </c>
      <c r="Z121" s="29" t="str">
        <f t="shared" si="22"/>
        <v>昌邑市昌宜投资有限公司</v>
      </c>
      <c r="AA121" s="29" t="str">
        <f t="shared" si="23"/>
        <v>2026-04</v>
      </c>
      <c r="AB121" s="29" t="str">
        <f t="shared" si="24"/>
        <v>2026-04-20</v>
      </c>
      <c r="AC121" s="29" t="s">
        <v>108</v>
      </c>
      <c r="AD121" s="29">
        <f t="shared" si="25"/>
        <v>10</v>
      </c>
      <c r="AE121" s="29" t="str">
        <f t="shared" si="26"/>
        <v>往来款,汇兑,昌邑市城市建设发展投资集团有限公司</v>
      </c>
      <c r="AF121" s="29" t="s">
        <v>109</v>
      </c>
      <c r="AG121" s="29" t="s">
        <v>109</v>
      </c>
      <c r="AN121" s="29">
        <f t="shared" si="27"/>
        <v>1002</v>
      </c>
      <c r="AP121" s="29" t="str">
        <f t="shared" si="28"/>
        <v>往来款,汇兑,昌邑市城市建设发展投资集团有限公司</v>
      </c>
      <c r="AQ121" t="s">
        <v>110</v>
      </c>
      <c r="AR121" s="29" t="str">
        <f t="shared" si="29"/>
        <v/>
      </c>
      <c r="AS121" s="29">
        <f t="shared" si="30"/>
        <v>2930000</v>
      </c>
      <c r="AT121" t="s">
        <v>111</v>
      </c>
      <c r="AU121" t="s">
        <v>112</v>
      </c>
      <c r="AV121" t="s">
        <v>113</v>
      </c>
      <c r="AW121" s="29" t="str">
        <f t="shared" si="31"/>
        <v/>
      </c>
      <c r="AX121" s="29">
        <f t="shared" si="32"/>
        <v>2930000</v>
      </c>
      <c r="BQ121" s="32" t="str">
        <f>IF(N121="项目",VLOOKUP(O121,项目!B:C,2,0),IF(K121="空项目",VLOOKUP(K121,项目!B:C,2,0),""))</f>
        <v/>
      </c>
      <c r="BR121" s="32" t="str">
        <f>IFERROR(VLOOKUP(BQ121,项目!A:B,2,0),"")</f>
        <v/>
      </c>
      <c r="BU121" s="32" t="str">
        <f>IF(N121="供应商",VLOOKUP(O121,供应商!B:C,2,0),"")</f>
        <v/>
      </c>
      <c r="BV121" s="32" t="str">
        <f>IFERROR(VLOOKUP(BU121,供应商!A:B,2,0),"")</f>
        <v/>
      </c>
      <c r="BW121" s="32" t="str">
        <f>IF(N121="客户",VLOOKUP(O121,客户!B:C,2,0),"")</f>
        <v/>
      </c>
      <c r="BX121" s="32" t="str">
        <f>IFERROR(VLOOKUP(BW121,客户!A:B,2,0),"")</f>
        <v/>
      </c>
      <c r="CU121" s="32" t="str">
        <f>IF(N121="费用项目",VLOOKUP(O121,费用项目!B:C,2,0),"")</f>
        <v/>
      </c>
      <c r="CV121" s="32" t="str">
        <f>IFERROR(VLOOKUP(CU121,费用项目!A:B,2,0),"")</f>
        <v/>
      </c>
      <c r="CW121" s="29" t="str">
        <f>IF(N121="银行账户",VLOOKUP(O121,银行变二级!B:C,2,0),"")</f>
        <v>潍坊银行7138</v>
      </c>
      <c r="CX121" s="29" t="str">
        <f>IFERROR(VLOOKUP(O121,银行变二级!A:B,2,0),"")</f>
        <v>潍坊银行7138</v>
      </c>
    </row>
    <row r="122" s="29" customFormat="1" ht="25.5" spans="1:102">
      <c r="A122" s="42" t="s">
        <v>209</v>
      </c>
      <c r="B122" s="36" t="s">
        <v>103</v>
      </c>
      <c r="C122" s="36" t="s">
        <v>161</v>
      </c>
      <c r="D122" s="37" t="s">
        <v>228</v>
      </c>
      <c r="E122" s="37" t="s">
        <v>114</v>
      </c>
      <c r="F122" s="38">
        <v>1000000</v>
      </c>
      <c r="G122" s="39" t="s">
        <v>107</v>
      </c>
      <c r="H122" s="40" t="str">
        <f t="shared" si="33"/>
        <v>1221</v>
      </c>
      <c r="I122" s="40" t="str">
        <f t="shared" si="34"/>
        <v>122108</v>
      </c>
      <c r="J122" s="46" t="str">
        <f t="shared" si="35"/>
        <v>其他应收款</v>
      </c>
      <c r="K122" s="47" t="str">
        <f t="shared" si="36"/>
        <v>单位</v>
      </c>
      <c r="L122" s="46" t="str">
        <f t="shared" si="37"/>
        <v>昌邑市城市建设发展投资集团有限公司</v>
      </c>
      <c r="M122" s="46" t="str">
        <f>IFERROR(IF(H122="1002",1002,VLOOKUP(I122,亿企科目!A:H,6,0)),VLOOKUP(H122,亿企科目!A:G,6,0))</f>
        <v>122102</v>
      </c>
      <c r="N122" s="48" t="str">
        <f>IFERROR(IF(H122="1002","银行账户",IF(H122="1123","供应商",VLOOKUP(I122,亿企科目!A:H,8,0))),"")</f>
        <v>客户</v>
      </c>
      <c r="O122" s="49" t="str">
        <f t="shared" si="38"/>
        <v>昌邑市城市建设发展投资集团有限公司</v>
      </c>
      <c r="P122" s="29" t="str">
        <f>VLOOKUP(A122,账簿!B:C,2,0)</f>
        <v>003019</v>
      </c>
      <c r="Q122" s="29" t="str">
        <f>VLOOKUP(P122,账簿!A:B,2,0)</f>
        <v>昌邑市昌宜投资有限公司</v>
      </c>
      <c r="W122" s="29" t="str">
        <f t="shared" si="39"/>
        <v>0030192026-04-2011</v>
      </c>
      <c r="X122" s="29" t="str">
        <f t="shared" si="20"/>
        <v>003019</v>
      </c>
      <c r="Y122" s="29" t="str">
        <f t="shared" si="21"/>
        <v>003019</v>
      </c>
      <c r="Z122" s="29" t="str">
        <f t="shared" si="22"/>
        <v>昌邑市昌宜投资有限公司</v>
      </c>
      <c r="AA122" s="29" t="str">
        <f t="shared" si="23"/>
        <v>2026-04</v>
      </c>
      <c r="AB122" s="29" t="str">
        <f t="shared" si="24"/>
        <v>2026-04-20</v>
      </c>
      <c r="AC122" s="29" t="s">
        <v>108</v>
      </c>
      <c r="AD122" s="29">
        <f t="shared" si="25"/>
        <v>11</v>
      </c>
      <c r="AE122" s="29" t="str">
        <f t="shared" si="26"/>
        <v>网银转账,昌邑市城市建设发展投资集团有限公司</v>
      </c>
      <c r="AF122" s="29" t="s">
        <v>109</v>
      </c>
      <c r="AG122" s="29" t="s">
        <v>109</v>
      </c>
      <c r="AN122" s="29" t="str">
        <f t="shared" si="27"/>
        <v>122102</v>
      </c>
      <c r="AP122" s="29" t="str">
        <f t="shared" si="28"/>
        <v>网银转账,昌邑市城市建设发展投资集团有限公司</v>
      </c>
      <c r="AQ122" t="s">
        <v>110</v>
      </c>
      <c r="AR122" s="29">
        <f t="shared" si="29"/>
        <v>1000000</v>
      </c>
      <c r="AS122" s="29" t="str">
        <f t="shared" si="30"/>
        <v/>
      </c>
      <c r="AT122" t="s">
        <v>111</v>
      </c>
      <c r="AU122" t="s">
        <v>112</v>
      </c>
      <c r="AV122" t="s">
        <v>113</v>
      </c>
      <c r="AW122" s="29">
        <f t="shared" si="31"/>
        <v>1000000</v>
      </c>
      <c r="AX122" s="29" t="str">
        <f t="shared" si="32"/>
        <v/>
      </c>
      <c r="BQ122" s="32" t="str">
        <f>IF(N122="项目",VLOOKUP(O122,项目!B:C,2,0),IF(K122="空项目",VLOOKUP(K122,项目!B:C,2,0),""))</f>
        <v/>
      </c>
      <c r="BR122" s="32" t="str">
        <f>IFERROR(VLOOKUP(BQ122,项目!A:B,2,0),"")</f>
        <v/>
      </c>
      <c r="BU122" s="32" t="str">
        <f>IF(N122="供应商",VLOOKUP(O122,供应商!B:C,2,0),"")</f>
        <v/>
      </c>
      <c r="BV122" s="32" t="str">
        <f>IFERROR(VLOOKUP(BU122,供应商!A:B,2,0),"")</f>
        <v/>
      </c>
      <c r="BW122" s="32" t="str">
        <f>IF(N122="客户",VLOOKUP(O122,客户!B:C,2,0),"")</f>
        <v>002</v>
      </c>
      <c r="BX122" s="32" t="str">
        <f>IFERROR(VLOOKUP(BW122,客户!A:B,2,0),"")</f>
        <v>昌邑市城市建设发展投资集团有限公司</v>
      </c>
      <c r="CU122" s="32" t="str">
        <f>IF(N122="费用项目",VLOOKUP(O122,费用项目!B:C,2,0),"")</f>
        <v/>
      </c>
      <c r="CV122" s="32" t="str">
        <f>IFERROR(VLOOKUP(CU122,费用项目!A:B,2,0),"")</f>
        <v/>
      </c>
      <c r="CW122" s="29" t="str">
        <f>IF(N122="银行账户",VLOOKUP(O122,银行变二级!B:C,2,0),"")</f>
        <v/>
      </c>
      <c r="CX122" s="29" t="str">
        <f>IFERROR(VLOOKUP(O122,银行变二级!A:B,2,0),"")</f>
        <v/>
      </c>
    </row>
    <row r="123" s="29" customFormat="1" ht="25.5" spans="1:102">
      <c r="A123" s="42" t="s">
        <v>209</v>
      </c>
      <c r="B123" s="36" t="s">
        <v>103</v>
      </c>
      <c r="C123" s="36" t="s">
        <v>161</v>
      </c>
      <c r="D123" s="37" t="s">
        <v>228</v>
      </c>
      <c r="E123" s="37" t="s">
        <v>213</v>
      </c>
      <c r="F123" s="39" t="s">
        <v>107</v>
      </c>
      <c r="G123" s="38">
        <v>1000000</v>
      </c>
      <c r="H123" s="40" t="str">
        <f t="shared" si="33"/>
        <v>1002</v>
      </c>
      <c r="I123" s="40" t="str">
        <f t="shared" si="34"/>
        <v>100201</v>
      </c>
      <c r="J123" s="46" t="str">
        <f t="shared" si="35"/>
        <v>银行存款</v>
      </c>
      <c r="K123" s="47" t="str">
        <f t="shared" si="36"/>
        <v>潍坊银行7138</v>
      </c>
      <c r="L123" s="46" t="str">
        <f t="shared" si="37"/>
        <v/>
      </c>
      <c r="M123" s="46">
        <f>IFERROR(IF(H123="1002",1002,VLOOKUP(I123,亿企科目!A:H,6,0)),VLOOKUP(H123,亿企科目!A:G,6,0))</f>
        <v>1002</v>
      </c>
      <c r="N123" s="48" t="str">
        <f>IFERROR(IF(H123="1002","银行账户",IF(H123="1123","供应商",VLOOKUP(I123,亿企科目!A:H,8,0))),"")</f>
        <v>银行账户</v>
      </c>
      <c r="O123" s="49" t="str">
        <f t="shared" si="38"/>
        <v>潍坊银行7138</v>
      </c>
      <c r="P123" s="29" t="str">
        <f>VLOOKUP(A123,账簿!B:C,2,0)</f>
        <v>003019</v>
      </c>
      <c r="Q123" s="29" t="str">
        <f>VLOOKUP(P123,账簿!A:B,2,0)</f>
        <v>昌邑市昌宜投资有限公司</v>
      </c>
      <c r="W123" s="29" t="str">
        <f t="shared" si="39"/>
        <v>0030192026-04-2011</v>
      </c>
      <c r="X123" s="29" t="str">
        <f t="shared" si="20"/>
        <v>003019</v>
      </c>
      <c r="Y123" s="29" t="str">
        <f t="shared" si="21"/>
        <v>003019</v>
      </c>
      <c r="Z123" s="29" t="str">
        <f t="shared" si="22"/>
        <v>昌邑市昌宜投资有限公司</v>
      </c>
      <c r="AA123" s="29" t="str">
        <f t="shared" si="23"/>
        <v>2026-04</v>
      </c>
      <c r="AB123" s="29" t="str">
        <f t="shared" si="24"/>
        <v>2026-04-20</v>
      </c>
      <c r="AC123" s="29" t="s">
        <v>108</v>
      </c>
      <c r="AD123" s="29">
        <f t="shared" si="25"/>
        <v>11</v>
      </c>
      <c r="AE123" s="29" t="str">
        <f t="shared" si="26"/>
        <v>网银转账,昌邑市城市建设发展投资集团有限公司</v>
      </c>
      <c r="AF123" s="29" t="s">
        <v>109</v>
      </c>
      <c r="AG123" s="29" t="s">
        <v>109</v>
      </c>
      <c r="AN123" s="29">
        <f t="shared" si="27"/>
        <v>1002</v>
      </c>
      <c r="AP123" s="29" t="str">
        <f t="shared" si="28"/>
        <v>网银转账,昌邑市城市建设发展投资集团有限公司</v>
      </c>
      <c r="AQ123" t="s">
        <v>110</v>
      </c>
      <c r="AR123" s="29" t="str">
        <f t="shared" si="29"/>
        <v/>
      </c>
      <c r="AS123" s="29">
        <f t="shared" si="30"/>
        <v>1000000</v>
      </c>
      <c r="AT123" t="s">
        <v>111</v>
      </c>
      <c r="AU123" t="s">
        <v>112</v>
      </c>
      <c r="AV123" t="s">
        <v>113</v>
      </c>
      <c r="AW123" s="29" t="str">
        <f t="shared" si="31"/>
        <v/>
      </c>
      <c r="AX123" s="29">
        <f t="shared" si="32"/>
        <v>1000000</v>
      </c>
      <c r="BQ123" s="32" t="str">
        <f>IF(N123="项目",VLOOKUP(O123,项目!B:C,2,0),IF(K123="空项目",VLOOKUP(K123,项目!B:C,2,0),""))</f>
        <v/>
      </c>
      <c r="BR123" s="32" t="str">
        <f>IFERROR(VLOOKUP(BQ123,项目!A:B,2,0),"")</f>
        <v/>
      </c>
      <c r="BU123" s="32" t="str">
        <f>IF(N123="供应商",VLOOKUP(O123,供应商!B:C,2,0),"")</f>
        <v/>
      </c>
      <c r="BV123" s="32" t="str">
        <f>IFERROR(VLOOKUP(BU123,供应商!A:B,2,0),"")</f>
        <v/>
      </c>
      <c r="BW123" s="32" t="str">
        <f>IF(N123="客户",VLOOKUP(O123,客户!B:C,2,0),"")</f>
        <v/>
      </c>
      <c r="BX123" s="32" t="str">
        <f>IFERROR(VLOOKUP(BW123,客户!A:B,2,0),"")</f>
        <v/>
      </c>
      <c r="CU123" s="32" t="str">
        <f>IF(N123="费用项目",VLOOKUP(O123,费用项目!B:C,2,0),"")</f>
        <v/>
      </c>
      <c r="CV123" s="32" t="str">
        <f>IFERROR(VLOOKUP(CU123,费用项目!A:B,2,0),"")</f>
        <v/>
      </c>
      <c r="CW123" s="29" t="str">
        <f>IF(N123="银行账户",VLOOKUP(O123,银行变二级!B:C,2,0),"")</f>
        <v>潍坊银行7138</v>
      </c>
      <c r="CX123" s="29" t="str">
        <f>IFERROR(VLOOKUP(O123,银行变二级!A:B,2,0),"")</f>
        <v>潍坊银行7138</v>
      </c>
    </row>
    <row r="124" s="29" customFormat="1" ht="25.5" spans="1:102">
      <c r="A124" s="42" t="s">
        <v>209</v>
      </c>
      <c r="B124" s="36" t="s">
        <v>103</v>
      </c>
      <c r="C124" s="36" t="s">
        <v>229</v>
      </c>
      <c r="D124" s="37" t="s">
        <v>230</v>
      </c>
      <c r="E124" s="37" t="s">
        <v>114</v>
      </c>
      <c r="F124" s="38">
        <v>2680000</v>
      </c>
      <c r="G124" s="39" t="s">
        <v>107</v>
      </c>
      <c r="H124" s="40" t="str">
        <f t="shared" si="33"/>
        <v>1221</v>
      </c>
      <c r="I124" s="40" t="str">
        <f t="shared" si="34"/>
        <v>122108</v>
      </c>
      <c r="J124" s="46" t="str">
        <f t="shared" si="35"/>
        <v>其他应收款</v>
      </c>
      <c r="K124" s="47" t="str">
        <f t="shared" si="36"/>
        <v>单位</v>
      </c>
      <c r="L124" s="46" t="str">
        <f t="shared" si="37"/>
        <v>昌邑市城市建设发展投资集团有限公司</v>
      </c>
      <c r="M124" s="46" t="str">
        <f>IFERROR(IF(H124="1002",1002,VLOOKUP(I124,亿企科目!A:H,6,0)),VLOOKUP(H124,亿企科目!A:G,6,0))</f>
        <v>122102</v>
      </c>
      <c r="N124" s="48" t="str">
        <f>IFERROR(IF(H124="1002","银行账户",IF(H124="1123","供应商",VLOOKUP(I124,亿企科目!A:H,8,0))),"")</f>
        <v>客户</v>
      </c>
      <c r="O124" s="49" t="str">
        <f t="shared" si="38"/>
        <v>昌邑市城市建设发展投资集团有限公司</v>
      </c>
      <c r="P124" s="29" t="str">
        <f>VLOOKUP(A124,账簿!B:C,2,0)</f>
        <v>003019</v>
      </c>
      <c r="Q124" s="29" t="str">
        <f>VLOOKUP(P124,账簿!A:B,2,0)</f>
        <v>昌邑市昌宜投资有限公司</v>
      </c>
      <c r="W124" s="29" t="str">
        <f t="shared" si="39"/>
        <v>0030192026-04-2012</v>
      </c>
      <c r="X124" s="29" t="str">
        <f t="shared" si="20"/>
        <v>003019</v>
      </c>
      <c r="Y124" s="29" t="str">
        <f t="shared" si="21"/>
        <v>003019</v>
      </c>
      <c r="Z124" s="29" t="str">
        <f t="shared" si="22"/>
        <v>昌邑市昌宜投资有限公司</v>
      </c>
      <c r="AA124" s="29" t="str">
        <f t="shared" si="23"/>
        <v>2026-04</v>
      </c>
      <c r="AB124" s="29" t="str">
        <f t="shared" si="24"/>
        <v>2026-04-20</v>
      </c>
      <c r="AC124" s="29" t="s">
        <v>108</v>
      </c>
      <c r="AD124" s="29">
        <f t="shared" si="25"/>
        <v>12</v>
      </c>
      <c r="AE124" s="29" t="str">
        <f t="shared" si="26"/>
        <v>转账支取,昌邑市城市建设发展投资集团有限公司</v>
      </c>
      <c r="AF124" s="29" t="s">
        <v>109</v>
      </c>
      <c r="AG124" s="29" t="s">
        <v>109</v>
      </c>
      <c r="AN124" s="29" t="str">
        <f t="shared" si="27"/>
        <v>122102</v>
      </c>
      <c r="AP124" s="29" t="str">
        <f t="shared" si="28"/>
        <v>转账支取,昌邑市城市建设发展投资集团有限公司</v>
      </c>
      <c r="AQ124" t="s">
        <v>110</v>
      </c>
      <c r="AR124" s="29">
        <f t="shared" si="29"/>
        <v>2680000</v>
      </c>
      <c r="AS124" s="29" t="str">
        <f t="shared" si="30"/>
        <v/>
      </c>
      <c r="AT124" t="s">
        <v>111</v>
      </c>
      <c r="AU124" t="s">
        <v>112</v>
      </c>
      <c r="AV124" t="s">
        <v>113</v>
      </c>
      <c r="AW124" s="29">
        <f t="shared" si="31"/>
        <v>2680000</v>
      </c>
      <c r="AX124" s="29" t="str">
        <f t="shared" si="32"/>
        <v/>
      </c>
      <c r="BQ124" s="32" t="str">
        <f>IF(N124="项目",VLOOKUP(O124,项目!B:C,2,0),IF(K124="空项目",VLOOKUP(K124,项目!B:C,2,0),""))</f>
        <v/>
      </c>
      <c r="BR124" s="32" t="str">
        <f>IFERROR(VLOOKUP(BQ124,项目!A:B,2,0),"")</f>
        <v/>
      </c>
      <c r="BU124" s="32" t="str">
        <f>IF(N124="供应商",VLOOKUP(O124,供应商!B:C,2,0),"")</f>
        <v/>
      </c>
      <c r="BV124" s="32" t="str">
        <f>IFERROR(VLOOKUP(BU124,供应商!A:B,2,0),"")</f>
        <v/>
      </c>
      <c r="BW124" s="32" t="str">
        <f>IF(N124="客户",VLOOKUP(O124,客户!B:C,2,0),"")</f>
        <v>002</v>
      </c>
      <c r="BX124" s="32" t="str">
        <f>IFERROR(VLOOKUP(BW124,客户!A:B,2,0),"")</f>
        <v>昌邑市城市建设发展投资集团有限公司</v>
      </c>
      <c r="CU124" s="32" t="str">
        <f>IF(N124="费用项目",VLOOKUP(O124,费用项目!B:C,2,0),"")</f>
        <v/>
      </c>
      <c r="CV124" s="32" t="str">
        <f>IFERROR(VLOOKUP(CU124,费用项目!A:B,2,0),"")</f>
        <v/>
      </c>
      <c r="CW124" s="29" t="str">
        <f>IF(N124="银行账户",VLOOKUP(O124,银行变二级!B:C,2,0),"")</f>
        <v/>
      </c>
      <c r="CX124" s="29" t="str">
        <f>IFERROR(VLOOKUP(O124,银行变二级!A:B,2,0),"")</f>
        <v/>
      </c>
    </row>
    <row r="125" s="29" customFormat="1" ht="25.5" spans="1:102">
      <c r="A125" s="42" t="s">
        <v>209</v>
      </c>
      <c r="B125" s="36" t="s">
        <v>103</v>
      </c>
      <c r="C125" s="36" t="s">
        <v>229</v>
      </c>
      <c r="D125" s="37" t="s">
        <v>230</v>
      </c>
      <c r="E125" s="37" t="s">
        <v>213</v>
      </c>
      <c r="F125" s="39" t="s">
        <v>107</v>
      </c>
      <c r="G125" s="38">
        <v>2680000</v>
      </c>
      <c r="H125" s="40" t="str">
        <f t="shared" si="33"/>
        <v>1002</v>
      </c>
      <c r="I125" s="40" t="str">
        <f t="shared" si="34"/>
        <v>100201</v>
      </c>
      <c r="J125" s="46" t="str">
        <f t="shared" si="35"/>
        <v>银行存款</v>
      </c>
      <c r="K125" s="47" t="str">
        <f t="shared" si="36"/>
        <v>潍坊银行7138</v>
      </c>
      <c r="L125" s="46" t="str">
        <f t="shared" si="37"/>
        <v/>
      </c>
      <c r="M125" s="46">
        <f>IFERROR(IF(H125="1002",1002,VLOOKUP(I125,亿企科目!A:H,6,0)),VLOOKUP(H125,亿企科目!A:G,6,0))</f>
        <v>1002</v>
      </c>
      <c r="N125" s="48" t="str">
        <f>IFERROR(IF(H125="1002","银行账户",IF(H125="1123","供应商",VLOOKUP(I125,亿企科目!A:H,8,0))),"")</f>
        <v>银行账户</v>
      </c>
      <c r="O125" s="49" t="str">
        <f t="shared" si="38"/>
        <v>潍坊银行7138</v>
      </c>
      <c r="P125" s="29" t="str">
        <f>VLOOKUP(A125,账簿!B:C,2,0)</f>
        <v>003019</v>
      </c>
      <c r="Q125" s="29" t="str">
        <f>VLOOKUP(P125,账簿!A:B,2,0)</f>
        <v>昌邑市昌宜投资有限公司</v>
      </c>
      <c r="W125" s="29" t="str">
        <f t="shared" si="39"/>
        <v>0030192026-04-2012</v>
      </c>
      <c r="X125" s="29" t="str">
        <f t="shared" si="20"/>
        <v>003019</v>
      </c>
      <c r="Y125" s="29" t="str">
        <f t="shared" si="21"/>
        <v>003019</v>
      </c>
      <c r="Z125" s="29" t="str">
        <f t="shared" si="22"/>
        <v>昌邑市昌宜投资有限公司</v>
      </c>
      <c r="AA125" s="29" t="str">
        <f t="shared" si="23"/>
        <v>2026-04</v>
      </c>
      <c r="AB125" s="29" t="str">
        <f t="shared" si="24"/>
        <v>2026-04-20</v>
      </c>
      <c r="AC125" s="29" t="s">
        <v>108</v>
      </c>
      <c r="AD125" s="29">
        <f t="shared" si="25"/>
        <v>12</v>
      </c>
      <c r="AE125" s="29" t="str">
        <f t="shared" si="26"/>
        <v>转账支取,昌邑市城市建设发展投资集团有限公司</v>
      </c>
      <c r="AF125" s="29" t="s">
        <v>109</v>
      </c>
      <c r="AG125" s="29" t="s">
        <v>109</v>
      </c>
      <c r="AN125" s="29">
        <f t="shared" si="27"/>
        <v>1002</v>
      </c>
      <c r="AP125" s="29" t="str">
        <f t="shared" si="28"/>
        <v>转账支取,昌邑市城市建设发展投资集团有限公司</v>
      </c>
      <c r="AQ125" t="s">
        <v>110</v>
      </c>
      <c r="AR125" s="29" t="str">
        <f t="shared" si="29"/>
        <v/>
      </c>
      <c r="AS125" s="29">
        <f t="shared" si="30"/>
        <v>2680000</v>
      </c>
      <c r="AT125" t="s">
        <v>111</v>
      </c>
      <c r="AU125" t="s">
        <v>112</v>
      </c>
      <c r="AV125" t="s">
        <v>113</v>
      </c>
      <c r="AW125" s="29" t="str">
        <f t="shared" si="31"/>
        <v/>
      </c>
      <c r="AX125" s="29">
        <f t="shared" si="32"/>
        <v>2680000</v>
      </c>
      <c r="BQ125" s="32" t="str">
        <f>IF(N125="项目",VLOOKUP(O125,项目!B:C,2,0),IF(K125="空项目",VLOOKUP(K125,项目!B:C,2,0),""))</f>
        <v/>
      </c>
      <c r="BR125" s="32" t="str">
        <f>IFERROR(VLOOKUP(BQ125,项目!A:B,2,0),"")</f>
        <v/>
      </c>
      <c r="BU125" s="32" t="str">
        <f>IF(N125="供应商",VLOOKUP(O125,供应商!B:C,2,0),"")</f>
        <v/>
      </c>
      <c r="BV125" s="32" t="str">
        <f>IFERROR(VLOOKUP(BU125,供应商!A:B,2,0),"")</f>
        <v/>
      </c>
      <c r="BW125" s="32" t="str">
        <f>IF(N125="客户",VLOOKUP(O125,客户!B:C,2,0),"")</f>
        <v/>
      </c>
      <c r="BX125" s="32" t="str">
        <f>IFERROR(VLOOKUP(BW125,客户!A:B,2,0),"")</f>
        <v/>
      </c>
      <c r="CU125" s="32" t="str">
        <f>IF(N125="费用项目",VLOOKUP(O125,费用项目!B:C,2,0),"")</f>
        <v/>
      </c>
      <c r="CV125" s="32" t="str">
        <f>IFERROR(VLOOKUP(CU125,费用项目!A:B,2,0),"")</f>
        <v/>
      </c>
      <c r="CW125" s="29" t="str">
        <f>IF(N125="银行账户",VLOOKUP(O125,银行变二级!B:C,2,0),"")</f>
        <v>潍坊银行7138</v>
      </c>
      <c r="CX125" s="29" t="str">
        <f>IFERROR(VLOOKUP(O125,银行变二级!A:B,2,0),"")</f>
        <v>潍坊银行7138</v>
      </c>
    </row>
    <row r="126" s="29" customFormat="1" ht="25.5" spans="1:102">
      <c r="A126" s="42" t="s">
        <v>209</v>
      </c>
      <c r="B126" s="36" t="s">
        <v>103</v>
      </c>
      <c r="C126" s="36" t="s">
        <v>231</v>
      </c>
      <c r="D126" s="37" t="s">
        <v>232</v>
      </c>
      <c r="E126" s="37" t="s">
        <v>114</v>
      </c>
      <c r="F126" s="38">
        <v>-2680000</v>
      </c>
      <c r="G126" s="39" t="s">
        <v>107</v>
      </c>
      <c r="H126" s="40" t="str">
        <f t="shared" si="33"/>
        <v>1221</v>
      </c>
      <c r="I126" s="40" t="str">
        <f t="shared" si="34"/>
        <v>122108</v>
      </c>
      <c r="J126" s="46" t="str">
        <f t="shared" si="35"/>
        <v>其他应收款</v>
      </c>
      <c r="K126" s="47" t="str">
        <f t="shared" si="36"/>
        <v>单位</v>
      </c>
      <c r="L126" s="46" t="str">
        <f t="shared" si="37"/>
        <v>昌邑市城市建设发展投资集团有限公司</v>
      </c>
      <c r="M126" s="46" t="str">
        <f>IFERROR(IF(H126="1002",1002,VLOOKUP(I126,亿企科目!A:H,6,0)),VLOOKUP(H126,亿企科目!A:G,6,0))</f>
        <v>122102</v>
      </c>
      <c r="N126" s="48" t="str">
        <f>IFERROR(IF(H126="1002","银行账户",IF(H126="1123","供应商",VLOOKUP(I126,亿企科目!A:H,8,0))),"")</f>
        <v>客户</v>
      </c>
      <c r="O126" s="49" t="str">
        <f t="shared" si="38"/>
        <v>昌邑市城市建设发展投资集团有限公司</v>
      </c>
      <c r="P126" s="29" t="str">
        <f>VLOOKUP(A126,账簿!B:C,2,0)</f>
        <v>003019</v>
      </c>
      <c r="Q126" s="29" t="str">
        <f>VLOOKUP(P126,账簿!A:B,2,0)</f>
        <v>昌邑市昌宜投资有限公司</v>
      </c>
      <c r="W126" s="29" t="str">
        <f t="shared" si="39"/>
        <v>0030192026-04-2013</v>
      </c>
      <c r="X126" s="29" t="str">
        <f t="shared" si="20"/>
        <v>003019</v>
      </c>
      <c r="Y126" s="29" t="str">
        <f t="shared" si="21"/>
        <v>003019</v>
      </c>
      <c r="Z126" s="29" t="str">
        <f t="shared" si="22"/>
        <v>昌邑市昌宜投资有限公司</v>
      </c>
      <c r="AA126" s="29" t="str">
        <f t="shared" si="23"/>
        <v>2026-04</v>
      </c>
      <c r="AB126" s="29" t="str">
        <f t="shared" si="24"/>
        <v>2026-04-20</v>
      </c>
      <c r="AC126" s="29" t="s">
        <v>108</v>
      </c>
      <c r="AD126" s="29">
        <f t="shared" si="25"/>
        <v>13</v>
      </c>
      <c r="AE126" s="29" t="str">
        <f t="shared" si="26"/>
        <v>调账,昌邑市城市建设发展投资集团有限公司</v>
      </c>
      <c r="AF126" s="29" t="s">
        <v>109</v>
      </c>
      <c r="AG126" s="29" t="s">
        <v>109</v>
      </c>
      <c r="AN126" s="29" t="str">
        <f t="shared" si="27"/>
        <v>122102</v>
      </c>
      <c r="AP126" s="29" t="str">
        <f t="shared" si="28"/>
        <v>调账,昌邑市城市建设发展投资集团有限公司</v>
      </c>
      <c r="AQ126" t="s">
        <v>110</v>
      </c>
      <c r="AR126" s="29">
        <f t="shared" si="29"/>
        <v>-2680000</v>
      </c>
      <c r="AS126" s="29" t="str">
        <f t="shared" si="30"/>
        <v/>
      </c>
      <c r="AT126" t="s">
        <v>111</v>
      </c>
      <c r="AU126" t="s">
        <v>112</v>
      </c>
      <c r="AV126" t="s">
        <v>113</v>
      </c>
      <c r="AW126" s="29">
        <f t="shared" si="31"/>
        <v>-2680000</v>
      </c>
      <c r="AX126" s="29" t="str">
        <f t="shared" si="32"/>
        <v/>
      </c>
      <c r="BQ126" s="32" t="str">
        <f>IF(N126="项目",VLOOKUP(O126,项目!B:C,2,0),IF(K126="空项目",VLOOKUP(K126,项目!B:C,2,0),""))</f>
        <v/>
      </c>
      <c r="BR126" s="32" t="str">
        <f>IFERROR(VLOOKUP(BQ126,项目!A:B,2,0),"")</f>
        <v/>
      </c>
      <c r="BU126" s="32" t="str">
        <f>IF(N126="供应商",VLOOKUP(O126,供应商!B:C,2,0),"")</f>
        <v/>
      </c>
      <c r="BV126" s="32" t="str">
        <f>IFERROR(VLOOKUP(BU126,供应商!A:B,2,0),"")</f>
        <v/>
      </c>
      <c r="BW126" s="32" t="str">
        <f>IF(N126="客户",VLOOKUP(O126,客户!B:C,2,0),"")</f>
        <v>002</v>
      </c>
      <c r="BX126" s="32" t="str">
        <f>IFERROR(VLOOKUP(BW126,客户!A:B,2,0),"")</f>
        <v>昌邑市城市建设发展投资集团有限公司</v>
      </c>
      <c r="CU126" s="32" t="str">
        <f>IF(N126="费用项目",VLOOKUP(O126,费用项目!B:C,2,0),"")</f>
        <v/>
      </c>
      <c r="CV126" s="32" t="str">
        <f>IFERROR(VLOOKUP(CU126,费用项目!A:B,2,0),"")</f>
        <v/>
      </c>
      <c r="CW126" s="29" t="str">
        <f>IF(N126="银行账户",VLOOKUP(O126,银行变二级!B:C,2,0),"")</f>
        <v/>
      </c>
      <c r="CX126" s="29" t="str">
        <f>IFERROR(VLOOKUP(O126,银行变二级!A:B,2,0),"")</f>
        <v/>
      </c>
    </row>
    <row r="127" s="29" customFormat="1" spans="1:102">
      <c r="A127" s="42" t="s">
        <v>209</v>
      </c>
      <c r="B127" s="36" t="s">
        <v>103</v>
      </c>
      <c r="C127" s="36" t="s">
        <v>231</v>
      </c>
      <c r="D127" s="37" t="s">
        <v>232</v>
      </c>
      <c r="E127" s="37" t="s">
        <v>213</v>
      </c>
      <c r="F127" s="39" t="s">
        <v>107</v>
      </c>
      <c r="G127" s="38">
        <v>-2680000</v>
      </c>
      <c r="H127" s="40" t="str">
        <f t="shared" si="33"/>
        <v>1002</v>
      </c>
      <c r="I127" s="40" t="str">
        <f t="shared" si="34"/>
        <v>100201</v>
      </c>
      <c r="J127" s="46" t="str">
        <f t="shared" si="35"/>
        <v>银行存款</v>
      </c>
      <c r="K127" s="47" t="str">
        <f t="shared" si="36"/>
        <v>潍坊银行7138</v>
      </c>
      <c r="L127" s="46" t="str">
        <f t="shared" si="37"/>
        <v/>
      </c>
      <c r="M127" s="46">
        <f>IFERROR(IF(H127="1002",1002,VLOOKUP(I127,亿企科目!A:H,6,0)),VLOOKUP(H127,亿企科目!A:G,6,0))</f>
        <v>1002</v>
      </c>
      <c r="N127" s="48" t="str">
        <f>IFERROR(IF(H127="1002","银行账户",IF(H127="1123","供应商",VLOOKUP(I127,亿企科目!A:H,8,0))),"")</f>
        <v>银行账户</v>
      </c>
      <c r="O127" s="49" t="str">
        <f t="shared" si="38"/>
        <v>潍坊银行7138</v>
      </c>
      <c r="P127" s="29" t="str">
        <f>VLOOKUP(A127,账簿!B:C,2,0)</f>
        <v>003019</v>
      </c>
      <c r="Q127" s="29" t="str">
        <f>VLOOKUP(P127,账簿!A:B,2,0)</f>
        <v>昌邑市昌宜投资有限公司</v>
      </c>
      <c r="W127" s="29" t="str">
        <f t="shared" si="39"/>
        <v>0030192026-04-2013</v>
      </c>
      <c r="X127" s="29" t="str">
        <f t="shared" si="20"/>
        <v>003019</v>
      </c>
      <c r="Y127" s="29" t="str">
        <f t="shared" si="21"/>
        <v>003019</v>
      </c>
      <c r="Z127" s="29" t="str">
        <f t="shared" si="22"/>
        <v>昌邑市昌宜投资有限公司</v>
      </c>
      <c r="AA127" s="29" t="str">
        <f t="shared" si="23"/>
        <v>2026-04</v>
      </c>
      <c r="AB127" s="29" t="str">
        <f t="shared" si="24"/>
        <v>2026-04-20</v>
      </c>
      <c r="AC127" s="29" t="s">
        <v>108</v>
      </c>
      <c r="AD127" s="29">
        <f t="shared" si="25"/>
        <v>13</v>
      </c>
      <c r="AE127" s="29" t="str">
        <f t="shared" si="26"/>
        <v>调账,昌邑市城市建设发展投资集团有限公司</v>
      </c>
      <c r="AF127" s="29" t="s">
        <v>109</v>
      </c>
      <c r="AG127" s="29" t="s">
        <v>109</v>
      </c>
      <c r="AN127" s="29">
        <f t="shared" si="27"/>
        <v>1002</v>
      </c>
      <c r="AP127" s="29" t="str">
        <f t="shared" si="28"/>
        <v>调账,昌邑市城市建设发展投资集团有限公司</v>
      </c>
      <c r="AQ127" t="s">
        <v>110</v>
      </c>
      <c r="AR127" s="29" t="str">
        <f t="shared" si="29"/>
        <v/>
      </c>
      <c r="AS127" s="29">
        <f t="shared" si="30"/>
        <v>-2680000</v>
      </c>
      <c r="AT127" t="s">
        <v>111</v>
      </c>
      <c r="AU127" t="s">
        <v>112</v>
      </c>
      <c r="AV127" t="s">
        <v>113</v>
      </c>
      <c r="AW127" s="29" t="str">
        <f t="shared" si="31"/>
        <v/>
      </c>
      <c r="AX127" s="29">
        <f t="shared" si="32"/>
        <v>-2680000</v>
      </c>
      <c r="BQ127" s="32" t="str">
        <f>IF(N127="项目",VLOOKUP(O127,项目!B:C,2,0),IF(K127="空项目",VLOOKUP(K127,项目!B:C,2,0),""))</f>
        <v/>
      </c>
      <c r="BR127" s="32" t="str">
        <f>IFERROR(VLOOKUP(BQ127,项目!A:B,2,0),"")</f>
        <v/>
      </c>
      <c r="BU127" s="32" t="str">
        <f>IF(N127="供应商",VLOOKUP(O127,供应商!B:C,2,0),"")</f>
        <v/>
      </c>
      <c r="BV127" s="32" t="str">
        <f>IFERROR(VLOOKUP(BU127,供应商!A:B,2,0),"")</f>
        <v/>
      </c>
      <c r="BW127" s="32" t="str">
        <f>IF(N127="客户",VLOOKUP(O127,客户!B:C,2,0),"")</f>
        <v/>
      </c>
      <c r="BX127" s="32" t="str">
        <f>IFERROR(VLOOKUP(BW127,客户!A:B,2,0),"")</f>
        <v/>
      </c>
      <c r="CU127" s="32" t="str">
        <f>IF(N127="费用项目",VLOOKUP(O127,费用项目!B:C,2,0),"")</f>
        <v/>
      </c>
      <c r="CV127" s="32" t="str">
        <f>IFERROR(VLOOKUP(CU127,费用项目!A:B,2,0),"")</f>
        <v/>
      </c>
      <c r="CW127" s="29" t="str">
        <f>IF(N127="银行账户",VLOOKUP(O127,银行变二级!B:C,2,0),"")</f>
        <v>潍坊银行7138</v>
      </c>
      <c r="CX127" s="29" t="str">
        <f>IFERROR(VLOOKUP(O127,银行变二级!A:B,2,0),"")</f>
        <v>潍坊银行7138</v>
      </c>
    </row>
    <row r="128" s="29" customFormat="1" ht="38.25" spans="1:102">
      <c r="A128" s="42" t="s">
        <v>209</v>
      </c>
      <c r="B128" s="36" t="s">
        <v>103</v>
      </c>
      <c r="C128" s="36" t="s">
        <v>233</v>
      </c>
      <c r="D128" s="37" t="s">
        <v>214</v>
      </c>
      <c r="E128" s="37" t="s">
        <v>213</v>
      </c>
      <c r="F128" s="38">
        <v>5000000</v>
      </c>
      <c r="G128" s="39" t="s">
        <v>107</v>
      </c>
      <c r="H128" s="40" t="str">
        <f t="shared" si="33"/>
        <v>1002</v>
      </c>
      <c r="I128" s="40" t="str">
        <f t="shared" si="34"/>
        <v>100201</v>
      </c>
      <c r="J128" s="46" t="str">
        <f t="shared" si="35"/>
        <v>银行存款</v>
      </c>
      <c r="K128" s="47" t="str">
        <f t="shared" si="36"/>
        <v>潍坊银行7138</v>
      </c>
      <c r="L128" s="46" t="str">
        <f t="shared" si="37"/>
        <v/>
      </c>
      <c r="M128" s="46">
        <f>IFERROR(IF(H128="1002",1002,VLOOKUP(I128,亿企科目!A:H,6,0)),VLOOKUP(H128,亿企科目!A:G,6,0))</f>
        <v>1002</v>
      </c>
      <c r="N128" s="48" t="str">
        <f>IFERROR(IF(H128="1002","银行账户",IF(H128="1123","供应商",VLOOKUP(I128,亿企科目!A:H,8,0))),"")</f>
        <v>银行账户</v>
      </c>
      <c r="O128" s="49" t="str">
        <f t="shared" si="38"/>
        <v>潍坊银行7138</v>
      </c>
      <c r="P128" s="29" t="str">
        <f>VLOOKUP(A128,账簿!B:C,2,0)</f>
        <v>003019</v>
      </c>
      <c r="Q128" s="29" t="str">
        <f>VLOOKUP(P128,账簿!A:B,2,0)</f>
        <v>昌邑市昌宜投资有限公司</v>
      </c>
      <c r="W128" s="29" t="str">
        <f t="shared" si="39"/>
        <v>0030192026-04-2014</v>
      </c>
      <c r="X128" s="29" t="str">
        <f t="shared" si="20"/>
        <v>003019</v>
      </c>
      <c r="Y128" s="29" t="str">
        <f t="shared" si="21"/>
        <v>003019</v>
      </c>
      <c r="Z128" s="29" t="str">
        <f t="shared" si="22"/>
        <v>昌邑市昌宜投资有限公司</v>
      </c>
      <c r="AA128" s="29" t="str">
        <f t="shared" si="23"/>
        <v>2026-04</v>
      </c>
      <c r="AB128" s="29" t="str">
        <f t="shared" si="24"/>
        <v>2026-04-20</v>
      </c>
      <c r="AC128" s="29" t="s">
        <v>108</v>
      </c>
      <c r="AD128" s="29">
        <f t="shared" si="25"/>
        <v>14</v>
      </c>
      <c r="AE128" s="29" t="str">
        <f t="shared" si="26"/>
        <v>拨付昌邑市非直供电小区供配电设施更新改造项目债券资金,汇款,昌邑市国库集中支付中心</v>
      </c>
      <c r="AF128" s="29" t="s">
        <v>109</v>
      </c>
      <c r="AG128" s="29" t="s">
        <v>109</v>
      </c>
      <c r="AN128" s="29">
        <f t="shared" si="27"/>
        <v>1002</v>
      </c>
      <c r="AP128" s="29" t="str">
        <f t="shared" si="28"/>
        <v>拨付昌邑市非直供电小区供配电设施更新改造项目债券资金,汇款,昌邑市国库集中支付中心</v>
      </c>
      <c r="AQ128" t="s">
        <v>110</v>
      </c>
      <c r="AR128" s="29">
        <f t="shared" si="29"/>
        <v>5000000</v>
      </c>
      <c r="AS128" s="29" t="str">
        <f t="shared" si="30"/>
        <v/>
      </c>
      <c r="AT128" t="s">
        <v>111</v>
      </c>
      <c r="AU128" t="s">
        <v>112</v>
      </c>
      <c r="AV128" t="s">
        <v>113</v>
      </c>
      <c r="AW128" s="29">
        <f t="shared" si="31"/>
        <v>5000000</v>
      </c>
      <c r="AX128" s="29" t="str">
        <f t="shared" si="32"/>
        <v/>
      </c>
      <c r="BQ128" s="32" t="str">
        <f>IF(N128="项目",VLOOKUP(O128,项目!B:C,2,0),IF(K128="空项目",VLOOKUP(K128,项目!B:C,2,0),""))</f>
        <v/>
      </c>
      <c r="BR128" s="32" t="str">
        <f>IFERROR(VLOOKUP(BQ128,项目!A:B,2,0),"")</f>
        <v/>
      </c>
      <c r="BU128" s="32" t="str">
        <f>IF(N128="供应商",VLOOKUP(O128,供应商!B:C,2,0),"")</f>
        <v/>
      </c>
      <c r="BV128" s="32" t="str">
        <f>IFERROR(VLOOKUP(BU128,供应商!A:B,2,0),"")</f>
        <v/>
      </c>
      <c r="BW128" s="32" t="str">
        <f>IF(N128="客户",VLOOKUP(O128,客户!B:C,2,0),"")</f>
        <v/>
      </c>
      <c r="BX128" s="32" t="str">
        <f>IFERROR(VLOOKUP(BW128,客户!A:B,2,0),"")</f>
        <v/>
      </c>
      <c r="CU128" s="32" t="str">
        <f>IF(N128="费用项目",VLOOKUP(O128,费用项目!B:C,2,0),"")</f>
        <v/>
      </c>
      <c r="CV128" s="32" t="str">
        <f>IFERROR(VLOOKUP(CU128,费用项目!A:B,2,0),"")</f>
        <v/>
      </c>
      <c r="CW128" s="29" t="str">
        <f>IF(N128="银行账户",VLOOKUP(O128,银行变二级!B:C,2,0),"")</f>
        <v>潍坊银行7138</v>
      </c>
      <c r="CX128" s="29" t="str">
        <f>IFERROR(VLOOKUP(O128,银行变二级!A:B,2,0),"")</f>
        <v>潍坊银行7138</v>
      </c>
    </row>
    <row r="129" s="29" customFormat="1" ht="38.25" spans="1:102">
      <c r="A129" s="42" t="s">
        <v>209</v>
      </c>
      <c r="B129" s="36" t="s">
        <v>103</v>
      </c>
      <c r="C129" s="36" t="s">
        <v>233</v>
      </c>
      <c r="D129" s="37" t="s">
        <v>214</v>
      </c>
      <c r="E129" s="37" t="s">
        <v>215</v>
      </c>
      <c r="F129" s="39" t="s">
        <v>107</v>
      </c>
      <c r="G129" s="38">
        <v>5000000</v>
      </c>
      <c r="H129" s="40" t="str">
        <f t="shared" si="33"/>
        <v>2241</v>
      </c>
      <c r="I129" s="40" t="str">
        <f t="shared" si="34"/>
        <v>224102</v>
      </c>
      <c r="J129" s="46" t="str">
        <f t="shared" si="35"/>
        <v>其他应付款</v>
      </c>
      <c r="K129" s="47" t="str">
        <f t="shared" si="36"/>
        <v>单位</v>
      </c>
      <c r="L129" s="46" t="str">
        <f t="shared" si="37"/>
        <v>昌邑市国库集中支付中心</v>
      </c>
      <c r="M129" s="46" t="str">
        <f>IFERROR(IF(H129="1002",1002,VLOOKUP(I129,亿企科目!A:H,6,0)),VLOOKUP(H129,亿企科目!A:G,6,0))</f>
        <v>224102</v>
      </c>
      <c r="N129" s="48" t="str">
        <f>IFERROR(IF(H129="1002","银行账户",IF(H129="1123","供应商",VLOOKUP(I129,亿企科目!A:H,8,0))),"")</f>
        <v>供应商</v>
      </c>
      <c r="O129" s="49" t="str">
        <f t="shared" si="38"/>
        <v>昌邑市国库集中支付中心</v>
      </c>
      <c r="P129" s="29" t="str">
        <f>VLOOKUP(A129,账簿!B:C,2,0)</f>
        <v>003019</v>
      </c>
      <c r="Q129" s="29" t="str">
        <f>VLOOKUP(P129,账簿!A:B,2,0)</f>
        <v>昌邑市昌宜投资有限公司</v>
      </c>
      <c r="W129" s="29" t="str">
        <f t="shared" si="39"/>
        <v>0030192026-04-2014</v>
      </c>
      <c r="X129" s="29" t="str">
        <f t="shared" si="20"/>
        <v>003019</v>
      </c>
      <c r="Y129" s="29" t="str">
        <f t="shared" si="21"/>
        <v>003019</v>
      </c>
      <c r="Z129" s="29" t="str">
        <f t="shared" si="22"/>
        <v>昌邑市昌宜投资有限公司</v>
      </c>
      <c r="AA129" s="29" t="str">
        <f t="shared" si="23"/>
        <v>2026-04</v>
      </c>
      <c r="AB129" s="29" t="str">
        <f t="shared" si="24"/>
        <v>2026-04-20</v>
      </c>
      <c r="AC129" s="29" t="s">
        <v>108</v>
      </c>
      <c r="AD129" s="29">
        <f t="shared" si="25"/>
        <v>14</v>
      </c>
      <c r="AE129" s="29" t="str">
        <f t="shared" si="26"/>
        <v>拨付昌邑市非直供电小区供配电设施更新改造项目债券资金,汇款,昌邑市国库集中支付中心</v>
      </c>
      <c r="AF129" s="29" t="s">
        <v>109</v>
      </c>
      <c r="AG129" s="29" t="s">
        <v>109</v>
      </c>
      <c r="AN129" s="29" t="str">
        <f t="shared" si="27"/>
        <v>224102</v>
      </c>
      <c r="AP129" s="29" t="str">
        <f t="shared" si="28"/>
        <v>拨付昌邑市非直供电小区供配电设施更新改造项目债券资金,汇款,昌邑市国库集中支付中心</v>
      </c>
      <c r="AQ129" t="s">
        <v>110</v>
      </c>
      <c r="AR129" s="29" t="str">
        <f t="shared" si="29"/>
        <v/>
      </c>
      <c r="AS129" s="29">
        <f t="shared" si="30"/>
        <v>5000000</v>
      </c>
      <c r="AT129" t="s">
        <v>111</v>
      </c>
      <c r="AU129" t="s">
        <v>112</v>
      </c>
      <c r="AV129" t="s">
        <v>113</v>
      </c>
      <c r="AW129" s="29" t="str">
        <f t="shared" si="31"/>
        <v/>
      </c>
      <c r="AX129" s="29">
        <f t="shared" si="32"/>
        <v>5000000</v>
      </c>
      <c r="BQ129" s="32" t="str">
        <f>IF(N129="项目",VLOOKUP(O129,项目!B:C,2,0),IF(K129="空项目",VLOOKUP(K129,项目!B:C,2,0),""))</f>
        <v/>
      </c>
      <c r="BR129" s="32" t="str">
        <f>IFERROR(VLOOKUP(BQ129,项目!A:B,2,0),"")</f>
        <v/>
      </c>
      <c r="BU129" s="32" t="str">
        <f>IF(N129="供应商",VLOOKUP(O129,供应商!B:C,2,0),"")</f>
        <v>0001844</v>
      </c>
      <c r="BV129" s="32" t="str">
        <f>IFERROR(VLOOKUP(BU129,供应商!A:B,2,0),"")</f>
        <v>昌邑市国库集中支付中心</v>
      </c>
      <c r="BW129" s="32" t="str">
        <f>IF(N129="客户",VLOOKUP(O129,客户!B:C,2,0),"")</f>
        <v/>
      </c>
      <c r="BX129" s="32" t="str">
        <f>IFERROR(VLOOKUP(BW129,客户!A:B,2,0),"")</f>
        <v/>
      </c>
      <c r="CU129" s="32" t="str">
        <f>IF(N129="费用项目",VLOOKUP(O129,费用项目!B:C,2,0),"")</f>
        <v/>
      </c>
      <c r="CV129" s="32" t="str">
        <f>IFERROR(VLOOKUP(CU129,费用项目!A:B,2,0),"")</f>
        <v/>
      </c>
      <c r="CW129" s="29" t="str">
        <f>IF(N129="银行账户",VLOOKUP(O129,银行变二级!B:C,2,0),"")</f>
        <v/>
      </c>
      <c r="CX129" s="29" t="str">
        <f>IFERROR(VLOOKUP(O129,银行变二级!A:B,2,0),"")</f>
        <v/>
      </c>
    </row>
    <row r="130" s="29" customFormat="1" spans="1:102">
      <c r="A130" s="42" t="s">
        <v>209</v>
      </c>
      <c r="B130" s="36" t="s">
        <v>124</v>
      </c>
      <c r="C130" s="36" t="s">
        <v>234</v>
      </c>
      <c r="D130" s="37" t="s">
        <v>235</v>
      </c>
      <c r="E130" s="37" t="s">
        <v>127</v>
      </c>
      <c r="F130" s="38">
        <v>584635.97</v>
      </c>
      <c r="G130" s="39" t="s">
        <v>107</v>
      </c>
      <c r="H130" s="40" t="str">
        <f t="shared" si="33"/>
        <v>6603</v>
      </c>
      <c r="I130" s="40" t="str">
        <f t="shared" si="34"/>
        <v>6603</v>
      </c>
      <c r="J130" s="46" t="str">
        <f t="shared" si="35"/>
        <v>财务费用</v>
      </c>
      <c r="K130" s="47" t="str">
        <f t="shared" si="36"/>
        <v>利息支出</v>
      </c>
      <c r="L130" s="46" t="str">
        <f t="shared" si="37"/>
        <v/>
      </c>
      <c r="M130" s="46" t="str">
        <f>IFERROR(IF(H130="1002",1002,VLOOKUP(I130,亿企科目!A:H,6,0)),VLOOKUP(H130,亿企科目!A:G,6,0))</f>
        <v>6603</v>
      </c>
      <c r="N130" s="48" t="str">
        <f>IFERROR(IF(H130="1002","银行账户",IF(H130="1123","供应商",VLOOKUP(I130,亿企科目!A:H,8,0))),"")</f>
        <v>费用项目</v>
      </c>
      <c r="O130" s="49" t="str">
        <f t="shared" si="38"/>
        <v>利息支出</v>
      </c>
      <c r="P130" s="29" t="str">
        <f>VLOOKUP(A130,账簿!B:C,2,0)</f>
        <v>003019</v>
      </c>
      <c r="Q130" s="29" t="str">
        <f>VLOOKUP(P130,账簿!A:B,2,0)</f>
        <v>昌邑市昌宜投资有限公司</v>
      </c>
      <c r="W130" s="29" t="str">
        <f t="shared" si="39"/>
        <v>0030192026-04-2115</v>
      </c>
      <c r="X130" s="29" t="str">
        <f t="shared" ref="X130:X193" si="40">P130</f>
        <v>003019</v>
      </c>
      <c r="Y130" s="29" t="str">
        <f t="shared" ref="Y130:Y193" si="41">X130</f>
        <v>003019</v>
      </c>
      <c r="Z130" s="29" t="str">
        <f t="shared" ref="Z130:Z193" si="42">Q130</f>
        <v>昌邑市昌宜投资有限公司</v>
      </c>
      <c r="AA130" s="29" t="str">
        <f t="shared" ref="AA130:AA193" si="43">LEFT(B130,7)</f>
        <v>2026-04</v>
      </c>
      <c r="AB130" s="29" t="str">
        <f t="shared" ref="AB130:AB193" si="44">B130</f>
        <v>2026-04-21</v>
      </c>
      <c r="AC130" s="29" t="s">
        <v>108</v>
      </c>
      <c r="AD130" s="29">
        <f t="shared" ref="AD130:AD193" si="45">VALUE(_xlfn.TEXTAFTER(C130,"-"))</f>
        <v>15</v>
      </c>
      <c r="AE130" s="29" t="str">
        <f t="shared" ref="AE130:AE193" si="46">D130</f>
        <v>贷款还款,昌邑市昌宜投资有限公司</v>
      </c>
      <c r="AF130" s="29" t="s">
        <v>109</v>
      </c>
      <c r="AG130" s="29" t="s">
        <v>109</v>
      </c>
      <c r="AN130" s="29" t="str">
        <f t="shared" ref="AN130:AN193" si="47">M130</f>
        <v>6603</v>
      </c>
      <c r="AP130" s="29" t="str">
        <f t="shared" ref="AP130:AP193" si="48">D130</f>
        <v>贷款还款,昌邑市昌宜投资有限公司</v>
      </c>
      <c r="AQ130" t="s">
        <v>110</v>
      </c>
      <c r="AR130" s="29">
        <f t="shared" ref="AR130:AR193" si="49">F130</f>
        <v>584635.97</v>
      </c>
      <c r="AS130" s="29" t="str">
        <f t="shared" ref="AS130:AS193" si="50">G130</f>
        <v/>
      </c>
      <c r="AT130" t="s">
        <v>111</v>
      </c>
      <c r="AU130" t="s">
        <v>112</v>
      </c>
      <c r="AV130" t="s">
        <v>113</v>
      </c>
      <c r="AW130" s="29">
        <f t="shared" ref="AW130:AW193" si="51">AR130</f>
        <v>584635.97</v>
      </c>
      <c r="AX130" s="29" t="str">
        <f t="shared" ref="AX130:AX193" si="52">AS130</f>
        <v/>
      </c>
      <c r="BQ130" s="32" t="str">
        <f>IF(N130="项目",VLOOKUP(O130,项目!B:C,2,0),IF(K130="空项目",VLOOKUP(K130,项目!B:C,2,0),""))</f>
        <v/>
      </c>
      <c r="BR130" s="32" t="str">
        <f>IFERROR(VLOOKUP(BQ130,项目!A:B,2,0),"")</f>
        <v/>
      </c>
      <c r="BU130" s="32" t="str">
        <f>IF(N130="供应商",VLOOKUP(O130,供应商!B:C,2,0),"")</f>
        <v/>
      </c>
      <c r="BV130" s="32" t="str">
        <f>IFERROR(VLOOKUP(BU130,供应商!A:B,2,0),"")</f>
        <v/>
      </c>
      <c r="BW130" s="32" t="str">
        <f>IF(N130="客户",VLOOKUP(O130,客户!B:C,2,0),"")</f>
        <v/>
      </c>
      <c r="BX130" s="32" t="str">
        <f>IFERROR(VLOOKUP(BW130,客户!A:B,2,0),"")</f>
        <v/>
      </c>
      <c r="CU130" s="32" t="str">
        <f>IF(N130="费用项目",VLOOKUP(O130,费用项目!B:C,2,0),"")</f>
        <v>660302</v>
      </c>
      <c r="CV130" s="32" t="str">
        <f>IFERROR(VLOOKUP(CU130,费用项目!A:B,2,0),"")</f>
        <v>利息支出</v>
      </c>
      <c r="CW130" s="29" t="str">
        <f>IF(N130="银行账户",VLOOKUP(O130,银行变二级!B:C,2,0),"")</f>
        <v/>
      </c>
      <c r="CX130" s="29" t="str">
        <f>IFERROR(VLOOKUP(O130,银行变二级!A:B,2,0),"")</f>
        <v/>
      </c>
    </row>
    <row r="131" s="29" customFormat="1" spans="1:102">
      <c r="A131" s="42" t="s">
        <v>209</v>
      </c>
      <c r="B131" s="36" t="s">
        <v>124</v>
      </c>
      <c r="C131" s="36" t="s">
        <v>234</v>
      </c>
      <c r="D131" s="37" t="s">
        <v>235</v>
      </c>
      <c r="E131" s="37" t="s">
        <v>213</v>
      </c>
      <c r="F131" s="39" t="s">
        <v>107</v>
      </c>
      <c r="G131" s="38">
        <v>584635.97</v>
      </c>
      <c r="H131" s="40" t="str">
        <f t="shared" ref="H131:H150" si="53">LEFT(E131,4)</f>
        <v>1002</v>
      </c>
      <c r="I131" s="40" t="str">
        <f t="shared" ref="I131:I150" si="54">IFERROR(LEFT(E131,FIND(" ",E131)-1),E131)</f>
        <v>100201</v>
      </c>
      <c r="J131" s="46" t="str">
        <f t="shared" ref="J131:J150" si="55">LEFT(MID(E131,FIND(" ",E131)+1,LEN(E131)),FIND("-",MID(E131,FIND(" ",E131)+1,LEN(E131))&amp;"-")-1)</f>
        <v>银行存款</v>
      </c>
      <c r="K131" s="47" t="str">
        <f t="shared" ref="K131:K150" si="56">IFERROR(MID(MID(E131,FIND(" ",E131)+1,LEN(E131)),FIND("-",MID(E131,FIND(" ",E131)+1,LEN(E131)))+1,IFERROR(FIND("-",MID(E131,FIND(" ",E131)+1,LEN(E131)),FIND("-",MID(E131,FIND(" ",E131)+1,LEN(E131)))+1),LEN(MID(E131,FIND(" ",E131)+1,LEN(E131)))+1)-FIND("-",MID(E131,FIND(" ",E131)+1,LEN(E131)))-1),"")</f>
        <v>潍坊银行7138</v>
      </c>
      <c r="L131" s="46" t="str">
        <f t="shared" ref="L131:L150" si="57">IFERROR(MID(MID(E131,FIND(" ",E131)+1,LEN(E131)),FIND("-",MID(E131,FIND(" ",E131)+1,LEN(E131)),FIND("-",MID(E131,FIND(" ",E131)+1,LEN(E131)))+1)+1,LEN(E131)),"")</f>
        <v/>
      </c>
      <c r="M131" s="46">
        <f>IFERROR(IF(H131="1002",1002,VLOOKUP(I131,亿企科目!A:H,6,0)),VLOOKUP(H131,亿企科目!A:G,6,0))</f>
        <v>1002</v>
      </c>
      <c r="N131" s="48" t="str">
        <f>IFERROR(IF(H131="1002","银行账户",IF(H131="1123","供应商",VLOOKUP(I131,亿企科目!A:H,8,0))),"")</f>
        <v>银行账户</v>
      </c>
      <c r="O131" s="49" t="str">
        <f t="shared" ref="O131:O194" si="58">IF(N131=0,IF(M131="1002",K131,""),_xlfn.TEXTAFTER(E131,"-",-1))</f>
        <v>潍坊银行7138</v>
      </c>
      <c r="P131" s="29" t="str">
        <f>VLOOKUP(A131,账簿!B:C,2,0)</f>
        <v>003019</v>
      </c>
      <c r="Q131" s="29" t="str">
        <f>VLOOKUP(P131,账簿!A:B,2,0)</f>
        <v>昌邑市昌宜投资有限公司</v>
      </c>
      <c r="W131" s="29" t="str">
        <f t="shared" ref="W131:W194" si="59">X131&amp;AB131&amp;AD131</f>
        <v>0030192026-04-2115</v>
      </c>
      <c r="X131" s="29" t="str">
        <f t="shared" si="40"/>
        <v>003019</v>
      </c>
      <c r="Y131" s="29" t="str">
        <f t="shared" si="41"/>
        <v>003019</v>
      </c>
      <c r="Z131" s="29" t="str">
        <f t="shared" si="42"/>
        <v>昌邑市昌宜投资有限公司</v>
      </c>
      <c r="AA131" s="29" t="str">
        <f t="shared" si="43"/>
        <v>2026-04</v>
      </c>
      <c r="AB131" s="29" t="str">
        <f t="shared" si="44"/>
        <v>2026-04-21</v>
      </c>
      <c r="AC131" s="29" t="s">
        <v>108</v>
      </c>
      <c r="AD131" s="29">
        <f t="shared" si="45"/>
        <v>15</v>
      </c>
      <c r="AE131" s="29" t="str">
        <f t="shared" si="46"/>
        <v>贷款还款,昌邑市昌宜投资有限公司</v>
      </c>
      <c r="AF131" s="29" t="s">
        <v>109</v>
      </c>
      <c r="AG131" s="29" t="s">
        <v>109</v>
      </c>
      <c r="AN131" s="29">
        <f t="shared" si="47"/>
        <v>1002</v>
      </c>
      <c r="AP131" s="29" t="str">
        <f t="shared" si="48"/>
        <v>贷款还款,昌邑市昌宜投资有限公司</v>
      </c>
      <c r="AQ131" t="s">
        <v>110</v>
      </c>
      <c r="AR131" s="29" t="str">
        <f t="shared" si="49"/>
        <v/>
      </c>
      <c r="AS131" s="29">
        <f t="shared" si="50"/>
        <v>584635.97</v>
      </c>
      <c r="AT131" t="s">
        <v>111</v>
      </c>
      <c r="AU131" t="s">
        <v>112</v>
      </c>
      <c r="AV131" t="s">
        <v>113</v>
      </c>
      <c r="AW131" s="29" t="str">
        <f t="shared" si="51"/>
        <v/>
      </c>
      <c r="AX131" s="29">
        <f t="shared" si="52"/>
        <v>584635.97</v>
      </c>
      <c r="BQ131" s="32" t="str">
        <f>IF(N131="项目",VLOOKUP(O131,项目!B:C,2,0),IF(K131="空项目",VLOOKUP(K131,项目!B:C,2,0),""))</f>
        <v/>
      </c>
      <c r="BR131" s="32" t="str">
        <f>IFERROR(VLOOKUP(BQ131,项目!A:B,2,0),"")</f>
        <v/>
      </c>
      <c r="BU131" s="32" t="str">
        <f>IF(N131="供应商",VLOOKUP(O131,供应商!B:C,2,0),"")</f>
        <v/>
      </c>
      <c r="BV131" s="32" t="str">
        <f>IFERROR(VLOOKUP(BU131,供应商!A:B,2,0),"")</f>
        <v/>
      </c>
      <c r="BW131" s="32" t="str">
        <f>IF(N131="客户",VLOOKUP(O131,客户!B:C,2,0),"")</f>
        <v/>
      </c>
      <c r="BX131" s="32" t="str">
        <f>IFERROR(VLOOKUP(BW131,客户!A:B,2,0),"")</f>
        <v/>
      </c>
      <c r="CU131" s="32" t="str">
        <f>IF(N131="费用项目",VLOOKUP(O131,费用项目!B:C,2,0),"")</f>
        <v/>
      </c>
      <c r="CV131" s="32" t="str">
        <f>IFERROR(VLOOKUP(CU131,费用项目!A:B,2,0),"")</f>
        <v/>
      </c>
      <c r="CW131" s="29" t="str">
        <f>IF(N131="银行账户",VLOOKUP(O131,银行变二级!B:C,2,0),"")</f>
        <v>潍坊银行7138</v>
      </c>
      <c r="CX131" s="29" t="str">
        <f>IFERROR(VLOOKUP(O131,银行变二级!A:B,2,0),"")</f>
        <v>潍坊银行7138</v>
      </c>
    </row>
    <row r="132" s="29" customFormat="1" ht="25.5" spans="1:102">
      <c r="A132" s="42" t="s">
        <v>209</v>
      </c>
      <c r="B132" s="36" t="s">
        <v>124</v>
      </c>
      <c r="C132" s="36" t="s">
        <v>236</v>
      </c>
      <c r="D132" s="37" t="s">
        <v>237</v>
      </c>
      <c r="E132" s="37" t="s">
        <v>142</v>
      </c>
      <c r="F132" s="38">
        <v>10740000</v>
      </c>
      <c r="G132" s="39" t="s">
        <v>107</v>
      </c>
      <c r="H132" s="40" t="str">
        <f t="shared" si="53"/>
        <v>1221</v>
      </c>
      <c r="I132" s="40" t="str">
        <f t="shared" si="54"/>
        <v>122108</v>
      </c>
      <c r="J132" s="46" t="str">
        <f t="shared" si="55"/>
        <v>其他应收款</v>
      </c>
      <c r="K132" s="47" t="str">
        <f t="shared" si="56"/>
        <v>单位</v>
      </c>
      <c r="L132" s="46" t="str">
        <f t="shared" si="57"/>
        <v>昌邑市国有资产经营投资有限公司</v>
      </c>
      <c r="M132" s="46" t="str">
        <f>IFERROR(IF(H132="1002",1002,VLOOKUP(I132,亿企科目!A:H,6,0)),VLOOKUP(H132,亿企科目!A:G,6,0))</f>
        <v>122102</v>
      </c>
      <c r="N132" s="48" t="str">
        <f>IFERROR(IF(H132="1002","银行账户",IF(H132="1123","供应商",VLOOKUP(I132,亿企科目!A:H,8,0))),"")</f>
        <v>客户</v>
      </c>
      <c r="O132" s="49" t="str">
        <f t="shared" si="58"/>
        <v>昌邑市国有资产经营投资有限公司</v>
      </c>
      <c r="P132" s="29" t="str">
        <f>VLOOKUP(A132,账簿!B:C,2,0)</f>
        <v>003019</v>
      </c>
      <c r="Q132" s="29" t="str">
        <f>VLOOKUP(P132,账簿!A:B,2,0)</f>
        <v>昌邑市昌宜投资有限公司</v>
      </c>
      <c r="W132" s="29" t="str">
        <f t="shared" si="59"/>
        <v>0030192026-04-2116</v>
      </c>
      <c r="X132" s="29" t="str">
        <f t="shared" si="40"/>
        <v>003019</v>
      </c>
      <c r="Y132" s="29" t="str">
        <f t="shared" si="41"/>
        <v>003019</v>
      </c>
      <c r="Z132" s="29" t="str">
        <f t="shared" si="42"/>
        <v>昌邑市昌宜投资有限公司</v>
      </c>
      <c r="AA132" s="29" t="str">
        <f t="shared" si="43"/>
        <v>2026-04</v>
      </c>
      <c r="AB132" s="29" t="str">
        <f t="shared" si="44"/>
        <v>2026-04-21</v>
      </c>
      <c r="AC132" s="29" t="s">
        <v>108</v>
      </c>
      <c r="AD132" s="29">
        <f t="shared" si="45"/>
        <v>16</v>
      </c>
      <c r="AE132" s="29" t="str">
        <f t="shared" si="46"/>
        <v>往来款,转账支取,昌邑市国有资产经营投资有限公司</v>
      </c>
      <c r="AF132" s="29" t="s">
        <v>109</v>
      </c>
      <c r="AG132" s="29" t="s">
        <v>109</v>
      </c>
      <c r="AN132" s="29" t="str">
        <f t="shared" si="47"/>
        <v>122102</v>
      </c>
      <c r="AP132" s="29" t="str">
        <f t="shared" si="48"/>
        <v>往来款,转账支取,昌邑市国有资产经营投资有限公司</v>
      </c>
      <c r="AQ132" t="s">
        <v>110</v>
      </c>
      <c r="AR132" s="29">
        <f t="shared" si="49"/>
        <v>10740000</v>
      </c>
      <c r="AS132" s="29" t="str">
        <f t="shared" si="50"/>
        <v/>
      </c>
      <c r="AT132" t="s">
        <v>111</v>
      </c>
      <c r="AU132" t="s">
        <v>112</v>
      </c>
      <c r="AV132" t="s">
        <v>113</v>
      </c>
      <c r="AW132" s="29">
        <f t="shared" si="51"/>
        <v>10740000</v>
      </c>
      <c r="AX132" s="29" t="str">
        <f t="shared" si="52"/>
        <v/>
      </c>
      <c r="BQ132" s="32" t="str">
        <f>IF(N132="项目",VLOOKUP(O132,项目!B:C,2,0),IF(K132="空项目",VLOOKUP(K132,项目!B:C,2,0),""))</f>
        <v/>
      </c>
      <c r="BR132" s="32" t="str">
        <f>IFERROR(VLOOKUP(BQ132,项目!A:B,2,0),"")</f>
        <v/>
      </c>
      <c r="BU132" s="32" t="str">
        <f>IF(N132="供应商",VLOOKUP(O132,供应商!B:C,2,0),"")</f>
        <v/>
      </c>
      <c r="BV132" s="32" t="str">
        <f>IFERROR(VLOOKUP(BU132,供应商!A:B,2,0),"")</f>
        <v/>
      </c>
      <c r="BW132" s="32" t="str">
        <f>IF(N132="客户",VLOOKUP(O132,客户!B:C,2,0),"")</f>
        <v>003</v>
      </c>
      <c r="BX132" s="32" t="str">
        <f>IFERROR(VLOOKUP(BW132,客户!A:B,2,0),"")</f>
        <v>昌邑市国有资产经营投资有限公司</v>
      </c>
      <c r="CU132" s="32" t="str">
        <f>IF(N132="费用项目",VLOOKUP(O132,费用项目!B:C,2,0),"")</f>
        <v/>
      </c>
      <c r="CV132" s="32" t="str">
        <f>IFERROR(VLOOKUP(CU132,费用项目!A:B,2,0),"")</f>
        <v/>
      </c>
      <c r="CW132" s="29" t="str">
        <f>IF(N132="银行账户",VLOOKUP(O132,银行变二级!B:C,2,0),"")</f>
        <v/>
      </c>
      <c r="CX132" s="29" t="str">
        <f>IFERROR(VLOOKUP(O132,银行变二级!A:B,2,0),"")</f>
        <v/>
      </c>
    </row>
    <row r="133" s="29" customFormat="1" ht="25.5" spans="1:102">
      <c r="A133" s="42" t="s">
        <v>209</v>
      </c>
      <c r="B133" s="36" t="s">
        <v>124</v>
      </c>
      <c r="C133" s="36" t="s">
        <v>236</v>
      </c>
      <c r="D133" s="37" t="s">
        <v>237</v>
      </c>
      <c r="E133" s="37" t="s">
        <v>213</v>
      </c>
      <c r="F133" s="39" t="s">
        <v>107</v>
      </c>
      <c r="G133" s="38">
        <v>10740000</v>
      </c>
      <c r="H133" s="40" t="str">
        <f t="shared" si="53"/>
        <v>1002</v>
      </c>
      <c r="I133" s="40" t="str">
        <f t="shared" si="54"/>
        <v>100201</v>
      </c>
      <c r="J133" s="46" t="str">
        <f t="shared" si="55"/>
        <v>银行存款</v>
      </c>
      <c r="K133" s="47" t="str">
        <f t="shared" si="56"/>
        <v>潍坊银行7138</v>
      </c>
      <c r="L133" s="46" t="str">
        <f t="shared" si="57"/>
        <v/>
      </c>
      <c r="M133" s="46">
        <f>IFERROR(IF(H133="1002",1002,VLOOKUP(I133,亿企科目!A:H,6,0)),VLOOKUP(H133,亿企科目!A:G,6,0))</f>
        <v>1002</v>
      </c>
      <c r="N133" s="48" t="str">
        <f>IFERROR(IF(H133="1002","银行账户",IF(H133="1123","供应商",VLOOKUP(I133,亿企科目!A:H,8,0))),"")</f>
        <v>银行账户</v>
      </c>
      <c r="O133" s="49" t="str">
        <f t="shared" si="58"/>
        <v>潍坊银行7138</v>
      </c>
      <c r="P133" s="29" t="str">
        <f>VLOOKUP(A133,账簿!B:C,2,0)</f>
        <v>003019</v>
      </c>
      <c r="Q133" s="29" t="str">
        <f>VLOOKUP(P133,账簿!A:B,2,0)</f>
        <v>昌邑市昌宜投资有限公司</v>
      </c>
      <c r="W133" s="29" t="str">
        <f t="shared" si="59"/>
        <v>0030192026-04-2116</v>
      </c>
      <c r="X133" s="29" t="str">
        <f t="shared" si="40"/>
        <v>003019</v>
      </c>
      <c r="Y133" s="29" t="str">
        <f t="shared" si="41"/>
        <v>003019</v>
      </c>
      <c r="Z133" s="29" t="str">
        <f t="shared" si="42"/>
        <v>昌邑市昌宜投资有限公司</v>
      </c>
      <c r="AA133" s="29" t="str">
        <f t="shared" si="43"/>
        <v>2026-04</v>
      </c>
      <c r="AB133" s="29" t="str">
        <f t="shared" si="44"/>
        <v>2026-04-21</v>
      </c>
      <c r="AC133" s="29" t="s">
        <v>108</v>
      </c>
      <c r="AD133" s="29">
        <f t="shared" si="45"/>
        <v>16</v>
      </c>
      <c r="AE133" s="29" t="str">
        <f t="shared" si="46"/>
        <v>往来款,转账支取,昌邑市国有资产经营投资有限公司</v>
      </c>
      <c r="AF133" s="29" t="s">
        <v>109</v>
      </c>
      <c r="AG133" s="29" t="s">
        <v>109</v>
      </c>
      <c r="AN133" s="29">
        <f t="shared" si="47"/>
        <v>1002</v>
      </c>
      <c r="AP133" s="29" t="str">
        <f t="shared" si="48"/>
        <v>往来款,转账支取,昌邑市国有资产经营投资有限公司</v>
      </c>
      <c r="AQ133" t="s">
        <v>110</v>
      </c>
      <c r="AR133" s="29" t="str">
        <f t="shared" si="49"/>
        <v/>
      </c>
      <c r="AS133" s="29">
        <f t="shared" si="50"/>
        <v>10740000</v>
      </c>
      <c r="AT133" t="s">
        <v>111</v>
      </c>
      <c r="AU133" t="s">
        <v>112</v>
      </c>
      <c r="AV133" t="s">
        <v>113</v>
      </c>
      <c r="AW133" s="29" t="str">
        <f t="shared" si="51"/>
        <v/>
      </c>
      <c r="AX133" s="29">
        <f t="shared" si="52"/>
        <v>10740000</v>
      </c>
      <c r="BQ133" s="32" t="str">
        <f>IF(N133="项目",VLOOKUP(O133,项目!B:C,2,0),IF(K133="空项目",VLOOKUP(K133,项目!B:C,2,0),""))</f>
        <v/>
      </c>
      <c r="BR133" s="32" t="str">
        <f>IFERROR(VLOOKUP(BQ133,项目!A:B,2,0),"")</f>
        <v/>
      </c>
      <c r="BU133" s="32" t="str">
        <f>IF(N133="供应商",VLOOKUP(O133,供应商!B:C,2,0),"")</f>
        <v/>
      </c>
      <c r="BV133" s="32" t="str">
        <f>IFERROR(VLOOKUP(BU133,供应商!A:B,2,0),"")</f>
        <v/>
      </c>
      <c r="BW133" s="32" t="str">
        <f>IF(N133="客户",VLOOKUP(O133,客户!B:C,2,0),"")</f>
        <v/>
      </c>
      <c r="BX133" s="32" t="str">
        <f>IFERROR(VLOOKUP(BW133,客户!A:B,2,0),"")</f>
        <v/>
      </c>
      <c r="CU133" s="32" t="str">
        <f>IF(N133="费用项目",VLOOKUP(O133,费用项目!B:C,2,0),"")</f>
        <v/>
      </c>
      <c r="CV133" s="32" t="str">
        <f>IFERROR(VLOOKUP(CU133,费用项目!A:B,2,0),"")</f>
        <v/>
      </c>
      <c r="CW133" s="29" t="str">
        <f>IF(N133="银行账户",VLOOKUP(O133,银行变二级!B:C,2,0),"")</f>
        <v>潍坊银行7138</v>
      </c>
      <c r="CX133" s="29" t="str">
        <f>IFERROR(VLOOKUP(O133,银行变二级!A:B,2,0),"")</f>
        <v>潍坊银行7138</v>
      </c>
    </row>
    <row r="134" s="29" customFormat="1" ht="25.5" spans="1:102">
      <c r="A134" s="42" t="s">
        <v>209</v>
      </c>
      <c r="B134" s="36" t="s">
        <v>124</v>
      </c>
      <c r="C134" s="36" t="s">
        <v>238</v>
      </c>
      <c r="D134" s="37" t="s">
        <v>225</v>
      </c>
      <c r="E134" s="37" t="s">
        <v>226</v>
      </c>
      <c r="F134" s="38">
        <v>8820000</v>
      </c>
      <c r="G134" s="39" t="s">
        <v>107</v>
      </c>
      <c r="H134" s="40" t="str">
        <f t="shared" si="53"/>
        <v>1221</v>
      </c>
      <c r="I134" s="40" t="str">
        <f t="shared" si="54"/>
        <v>122108</v>
      </c>
      <c r="J134" s="46" t="str">
        <f t="shared" si="55"/>
        <v>其他应收款</v>
      </c>
      <c r="K134" s="47" t="str">
        <f t="shared" si="56"/>
        <v>单位</v>
      </c>
      <c r="L134" s="46" t="str">
        <f t="shared" si="57"/>
        <v>昌邑市城美苗木有限公司</v>
      </c>
      <c r="M134" s="46" t="str">
        <f>IFERROR(IF(H134="1002",1002,VLOOKUP(I134,亿企科目!A:H,6,0)),VLOOKUP(H134,亿企科目!A:G,6,0))</f>
        <v>122102</v>
      </c>
      <c r="N134" s="48" t="str">
        <f>IFERROR(IF(H134="1002","银行账户",IF(H134="1123","供应商",VLOOKUP(I134,亿企科目!A:H,8,0))),"")</f>
        <v>客户</v>
      </c>
      <c r="O134" s="49" t="str">
        <f t="shared" si="58"/>
        <v>昌邑市城美苗木有限公司</v>
      </c>
      <c r="P134" s="29" t="str">
        <f>VLOOKUP(A134,账簿!B:C,2,0)</f>
        <v>003019</v>
      </c>
      <c r="Q134" s="29" t="str">
        <f>VLOOKUP(P134,账簿!A:B,2,0)</f>
        <v>昌邑市昌宜投资有限公司</v>
      </c>
      <c r="W134" s="29" t="str">
        <f t="shared" si="59"/>
        <v>0030192026-04-2117</v>
      </c>
      <c r="X134" s="29" t="str">
        <f t="shared" si="40"/>
        <v>003019</v>
      </c>
      <c r="Y134" s="29" t="str">
        <f t="shared" si="41"/>
        <v>003019</v>
      </c>
      <c r="Z134" s="29" t="str">
        <f t="shared" si="42"/>
        <v>昌邑市昌宜投资有限公司</v>
      </c>
      <c r="AA134" s="29" t="str">
        <f t="shared" si="43"/>
        <v>2026-04</v>
      </c>
      <c r="AB134" s="29" t="str">
        <f t="shared" si="44"/>
        <v>2026-04-21</v>
      </c>
      <c r="AC134" s="29" t="s">
        <v>108</v>
      </c>
      <c r="AD134" s="29">
        <f t="shared" si="45"/>
        <v>17</v>
      </c>
      <c r="AE134" s="29" t="str">
        <f t="shared" si="46"/>
        <v>往来款,网银转账,昌邑市城美苗木有限公司</v>
      </c>
      <c r="AF134" s="29" t="s">
        <v>109</v>
      </c>
      <c r="AG134" s="29" t="s">
        <v>109</v>
      </c>
      <c r="AN134" s="29" t="str">
        <f t="shared" si="47"/>
        <v>122102</v>
      </c>
      <c r="AP134" s="29" t="str">
        <f t="shared" si="48"/>
        <v>往来款,网银转账,昌邑市城美苗木有限公司</v>
      </c>
      <c r="AQ134" t="s">
        <v>110</v>
      </c>
      <c r="AR134" s="29">
        <f t="shared" si="49"/>
        <v>8820000</v>
      </c>
      <c r="AS134" s="29" t="str">
        <f t="shared" si="50"/>
        <v/>
      </c>
      <c r="AT134" t="s">
        <v>111</v>
      </c>
      <c r="AU134" t="s">
        <v>112</v>
      </c>
      <c r="AV134" t="s">
        <v>113</v>
      </c>
      <c r="AW134" s="29">
        <f t="shared" si="51"/>
        <v>8820000</v>
      </c>
      <c r="AX134" s="29" t="str">
        <f t="shared" si="52"/>
        <v/>
      </c>
      <c r="BQ134" s="32" t="str">
        <f>IF(N134="项目",VLOOKUP(O134,项目!B:C,2,0),IF(K134="空项目",VLOOKUP(K134,项目!B:C,2,0),""))</f>
        <v/>
      </c>
      <c r="BR134" s="32" t="str">
        <f>IFERROR(VLOOKUP(BQ134,项目!A:B,2,0),"")</f>
        <v/>
      </c>
      <c r="BU134" s="32" t="str">
        <f>IF(N134="供应商",VLOOKUP(O134,供应商!B:C,2,0),"")</f>
        <v/>
      </c>
      <c r="BV134" s="32" t="str">
        <f>IFERROR(VLOOKUP(BU134,供应商!A:B,2,0),"")</f>
        <v/>
      </c>
      <c r="BW134" s="32" t="str">
        <f>IF(N134="客户",VLOOKUP(O134,客户!B:C,2,0),"")</f>
        <v>001001006</v>
      </c>
      <c r="BX134" s="32" t="str">
        <f>IFERROR(VLOOKUP(BW134,客户!A:B,2,0),"")</f>
        <v>昌邑市城美苗木有限公司</v>
      </c>
      <c r="CU134" s="32" t="str">
        <f>IF(N134="费用项目",VLOOKUP(O134,费用项目!B:C,2,0),"")</f>
        <v/>
      </c>
      <c r="CV134" s="32" t="str">
        <f>IFERROR(VLOOKUP(CU134,费用项目!A:B,2,0),"")</f>
        <v/>
      </c>
      <c r="CW134" s="29" t="str">
        <f>IF(N134="银行账户",VLOOKUP(O134,银行变二级!B:C,2,0),"")</f>
        <v/>
      </c>
      <c r="CX134" s="29" t="str">
        <f>IFERROR(VLOOKUP(O134,银行变二级!A:B,2,0),"")</f>
        <v/>
      </c>
    </row>
    <row r="135" s="29" customFormat="1" spans="1:102">
      <c r="A135" s="42" t="s">
        <v>209</v>
      </c>
      <c r="B135" s="36" t="s">
        <v>124</v>
      </c>
      <c r="C135" s="36" t="s">
        <v>238</v>
      </c>
      <c r="D135" s="37" t="s">
        <v>225</v>
      </c>
      <c r="E135" s="37" t="s">
        <v>213</v>
      </c>
      <c r="F135" s="39" t="s">
        <v>107</v>
      </c>
      <c r="G135" s="38">
        <v>8820000</v>
      </c>
      <c r="H135" s="40" t="str">
        <f t="shared" si="53"/>
        <v>1002</v>
      </c>
      <c r="I135" s="40" t="str">
        <f t="shared" si="54"/>
        <v>100201</v>
      </c>
      <c r="J135" s="46" t="str">
        <f t="shared" si="55"/>
        <v>银行存款</v>
      </c>
      <c r="K135" s="47" t="str">
        <f t="shared" si="56"/>
        <v>潍坊银行7138</v>
      </c>
      <c r="L135" s="46" t="str">
        <f t="shared" si="57"/>
        <v/>
      </c>
      <c r="M135" s="46">
        <f>IFERROR(IF(H135="1002",1002,VLOOKUP(I135,亿企科目!A:H,6,0)),VLOOKUP(H135,亿企科目!A:G,6,0))</f>
        <v>1002</v>
      </c>
      <c r="N135" s="48" t="str">
        <f>IFERROR(IF(H135="1002","银行账户",IF(H135="1123","供应商",VLOOKUP(I135,亿企科目!A:H,8,0))),"")</f>
        <v>银行账户</v>
      </c>
      <c r="O135" s="49" t="str">
        <f t="shared" si="58"/>
        <v>潍坊银行7138</v>
      </c>
      <c r="P135" s="29" t="str">
        <f>VLOOKUP(A135,账簿!B:C,2,0)</f>
        <v>003019</v>
      </c>
      <c r="Q135" s="29" t="str">
        <f>VLOOKUP(P135,账簿!A:B,2,0)</f>
        <v>昌邑市昌宜投资有限公司</v>
      </c>
      <c r="W135" s="29" t="str">
        <f t="shared" si="59"/>
        <v>0030192026-04-2117</v>
      </c>
      <c r="X135" s="29" t="str">
        <f t="shared" si="40"/>
        <v>003019</v>
      </c>
      <c r="Y135" s="29" t="str">
        <f t="shared" si="41"/>
        <v>003019</v>
      </c>
      <c r="Z135" s="29" t="str">
        <f t="shared" si="42"/>
        <v>昌邑市昌宜投资有限公司</v>
      </c>
      <c r="AA135" s="29" t="str">
        <f t="shared" si="43"/>
        <v>2026-04</v>
      </c>
      <c r="AB135" s="29" t="str">
        <f t="shared" si="44"/>
        <v>2026-04-21</v>
      </c>
      <c r="AC135" s="29" t="s">
        <v>108</v>
      </c>
      <c r="AD135" s="29">
        <f t="shared" si="45"/>
        <v>17</v>
      </c>
      <c r="AE135" s="29" t="str">
        <f t="shared" si="46"/>
        <v>往来款,网银转账,昌邑市城美苗木有限公司</v>
      </c>
      <c r="AF135" s="29" t="s">
        <v>109</v>
      </c>
      <c r="AG135" s="29" t="s">
        <v>109</v>
      </c>
      <c r="AN135" s="29">
        <f t="shared" si="47"/>
        <v>1002</v>
      </c>
      <c r="AP135" s="29" t="str">
        <f t="shared" si="48"/>
        <v>往来款,网银转账,昌邑市城美苗木有限公司</v>
      </c>
      <c r="AQ135" t="s">
        <v>110</v>
      </c>
      <c r="AR135" s="29" t="str">
        <f t="shared" si="49"/>
        <v/>
      </c>
      <c r="AS135" s="29">
        <f t="shared" si="50"/>
        <v>8820000</v>
      </c>
      <c r="AT135" t="s">
        <v>111</v>
      </c>
      <c r="AU135" t="s">
        <v>112</v>
      </c>
      <c r="AV135" t="s">
        <v>113</v>
      </c>
      <c r="AW135" s="29" t="str">
        <f t="shared" si="51"/>
        <v/>
      </c>
      <c r="AX135" s="29">
        <f t="shared" si="52"/>
        <v>8820000</v>
      </c>
      <c r="BQ135" s="32" t="str">
        <f>IF(N135="项目",VLOOKUP(O135,项目!B:C,2,0),IF(K135="空项目",VLOOKUP(K135,项目!B:C,2,0),""))</f>
        <v/>
      </c>
      <c r="BR135" s="32" t="str">
        <f>IFERROR(VLOOKUP(BQ135,项目!A:B,2,0),"")</f>
        <v/>
      </c>
      <c r="BU135" s="32" t="str">
        <f>IF(N135="供应商",VLOOKUP(O135,供应商!B:C,2,0),"")</f>
        <v/>
      </c>
      <c r="BV135" s="32" t="str">
        <f>IFERROR(VLOOKUP(BU135,供应商!A:B,2,0),"")</f>
        <v/>
      </c>
      <c r="BW135" s="32" t="str">
        <f>IF(N135="客户",VLOOKUP(O135,客户!B:C,2,0),"")</f>
        <v/>
      </c>
      <c r="BX135" s="32" t="str">
        <f>IFERROR(VLOOKUP(BW135,客户!A:B,2,0),"")</f>
        <v/>
      </c>
      <c r="CU135" s="32" t="str">
        <f>IF(N135="费用项目",VLOOKUP(O135,费用项目!B:C,2,0),"")</f>
        <v/>
      </c>
      <c r="CV135" s="32" t="str">
        <f>IFERROR(VLOOKUP(CU135,费用项目!A:B,2,0),"")</f>
        <v/>
      </c>
      <c r="CW135" s="29" t="str">
        <f>IF(N135="银行账户",VLOOKUP(O135,银行变二级!B:C,2,0),"")</f>
        <v>潍坊银行7138</v>
      </c>
      <c r="CX135" s="29" t="str">
        <f>IFERROR(VLOOKUP(O135,银行变二级!A:B,2,0),"")</f>
        <v>潍坊银行7138</v>
      </c>
    </row>
    <row r="136" s="29" customFormat="1" ht="38.25" spans="1:102">
      <c r="A136" s="42" t="s">
        <v>209</v>
      </c>
      <c r="B136" s="36" t="s">
        <v>124</v>
      </c>
      <c r="C136" s="36" t="s">
        <v>239</v>
      </c>
      <c r="D136" s="37" t="s">
        <v>214</v>
      </c>
      <c r="E136" s="37" t="s">
        <v>213</v>
      </c>
      <c r="F136" s="38">
        <v>17200000</v>
      </c>
      <c r="G136" s="39" t="s">
        <v>107</v>
      </c>
      <c r="H136" s="40" t="str">
        <f t="shared" si="53"/>
        <v>1002</v>
      </c>
      <c r="I136" s="40" t="str">
        <f t="shared" si="54"/>
        <v>100201</v>
      </c>
      <c r="J136" s="46" t="str">
        <f t="shared" si="55"/>
        <v>银行存款</v>
      </c>
      <c r="K136" s="47" t="str">
        <f t="shared" si="56"/>
        <v>潍坊银行7138</v>
      </c>
      <c r="L136" s="46" t="str">
        <f t="shared" si="57"/>
        <v/>
      </c>
      <c r="M136" s="46">
        <f>IFERROR(IF(H136="1002",1002,VLOOKUP(I136,亿企科目!A:H,6,0)),VLOOKUP(H136,亿企科目!A:G,6,0))</f>
        <v>1002</v>
      </c>
      <c r="N136" s="48" t="str">
        <f>IFERROR(IF(H136="1002","银行账户",IF(H136="1123","供应商",VLOOKUP(I136,亿企科目!A:H,8,0))),"")</f>
        <v>银行账户</v>
      </c>
      <c r="O136" s="49" t="str">
        <f t="shared" si="58"/>
        <v>潍坊银行7138</v>
      </c>
      <c r="P136" s="29" t="str">
        <f>VLOOKUP(A136,账簿!B:C,2,0)</f>
        <v>003019</v>
      </c>
      <c r="Q136" s="29" t="str">
        <f>VLOOKUP(P136,账簿!A:B,2,0)</f>
        <v>昌邑市昌宜投资有限公司</v>
      </c>
      <c r="W136" s="29" t="str">
        <f t="shared" si="59"/>
        <v>0030192026-04-2118</v>
      </c>
      <c r="X136" s="29" t="str">
        <f t="shared" si="40"/>
        <v>003019</v>
      </c>
      <c r="Y136" s="29" t="str">
        <f t="shared" si="41"/>
        <v>003019</v>
      </c>
      <c r="Z136" s="29" t="str">
        <f t="shared" si="42"/>
        <v>昌邑市昌宜投资有限公司</v>
      </c>
      <c r="AA136" s="29" t="str">
        <f t="shared" si="43"/>
        <v>2026-04</v>
      </c>
      <c r="AB136" s="29" t="str">
        <f t="shared" si="44"/>
        <v>2026-04-21</v>
      </c>
      <c r="AC136" s="29" t="s">
        <v>108</v>
      </c>
      <c r="AD136" s="29">
        <f t="shared" si="45"/>
        <v>18</v>
      </c>
      <c r="AE136" s="29" t="str">
        <f t="shared" si="46"/>
        <v>拨付昌邑市非直供电小区供配电设施更新改造项目债券资金,汇款,昌邑市国库集中支付中心</v>
      </c>
      <c r="AF136" s="29" t="s">
        <v>109</v>
      </c>
      <c r="AG136" s="29" t="s">
        <v>109</v>
      </c>
      <c r="AN136" s="29">
        <f t="shared" si="47"/>
        <v>1002</v>
      </c>
      <c r="AP136" s="29" t="str">
        <f t="shared" si="48"/>
        <v>拨付昌邑市非直供电小区供配电设施更新改造项目债券资金,汇款,昌邑市国库集中支付中心</v>
      </c>
      <c r="AQ136" t="s">
        <v>110</v>
      </c>
      <c r="AR136" s="29">
        <f t="shared" si="49"/>
        <v>17200000</v>
      </c>
      <c r="AS136" s="29" t="str">
        <f t="shared" si="50"/>
        <v/>
      </c>
      <c r="AT136" t="s">
        <v>111</v>
      </c>
      <c r="AU136" t="s">
        <v>112</v>
      </c>
      <c r="AV136" t="s">
        <v>113</v>
      </c>
      <c r="AW136" s="29">
        <f t="shared" si="51"/>
        <v>17200000</v>
      </c>
      <c r="AX136" s="29" t="str">
        <f t="shared" si="52"/>
        <v/>
      </c>
      <c r="BQ136" s="32" t="str">
        <f>IF(N136="项目",VLOOKUP(O136,项目!B:C,2,0),IF(K136="空项目",VLOOKUP(K136,项目!B:C,2,0),""))</f>
        <v/>
      </c>
      <c r="BR136" s="32" t="str">
        <f>IFERROR(VLOOKUP(BQ136,项目!A:B,2,0),"")</f>
        <v/>
      </c>
      <c r="BU136" s="32" t="str">
        <f>IF(N136="供应商",VLOOKUP(O136,供应商!B:C,2,0),"")</f>
        <v/>
      </c>
      <c r="BV136" s="32" t="str">
        <f>IFERROR(VLOOKUP(BU136,供应商!A:B,2,0),"")</f>
        <v/>
      </c>
      <c r="BW136" s="32" t="str">
        <f>IF(N136="客户",VLOOKUP(O136,客户!B:C,2,0),"")</f>
        <v/>
      </c>
      <c r="BX136" s="32" t="str">
        <f>IFERROR(VLOOKUP(BW136,客户!A:B,2,0),"")</f>
        <v/>
      </c>
      <c r="CU136" s="32" t="str">
        <f>IF(N136="费用项目",VLOOKUP(O136,费用项目!B:C,2,0),"")</f>
        <v/>
      </c>
      <c r="CV136" s="32" t="str">
        <f>IFERROR(VLOOKUP(CU136,费用项目!A:B,2,0),"")</f>
        <v/>
      </c>
      <c r="CW136" s="29" t="str">
        <f>IF(N136="银行账户",VLOOKUP(O136,银行变二级!B:C,2,0),"")</f>
        <v>潍坊银行7138</v>
      </c>
      <c r="CX136" s="29" t="str">
        <f>IFERROR(VLOOKUP(O136,银行变二级!A:B,2,0),"")</f>
        <v>潍坊银行7138</v>
      </c>
    </row>
    <row r="137" s="29" customFormat="1" ht="38.25" spans="1:102">
      <c r="A137" s="42" t="s">
        <v>209</v>
      </c>
      <c r="B137" s="36" t="s">
        <v>124</v>
      </c>
      <c r="C137" s="36" t="s">
        <v>239</v>
      </c>
      <c r="D137" s="37" t="s">
        <v>214</v>
      </c>
      <c r="E137" s="37" t="s">
        <v>215</v>
      </c>
      <c r="F137" s="39" t="s">
        <v>107</v>
      </c>
      <c r="G137" s="38">
        <v>17200000</v>
      </c>
      <c r="H137" s="40" t="str">
        <f t="shared" si="53"/>
        <v>2241</v>
      </c>
      <c r="I137" s="40" t="str">
        <f t="shared" si="54"/>
        <v>224102</v>
      </c>
      <c r="J137" s="46" t="str">
        <f t="shared" si="55"/>
        <v>其他应付款</v>
      </c>
      <c r="K137" s="47" t="str">
        <f t="shared" si="56"/>
        <v>单位</v>
      </c>
      <c r="L137" s="46" t="str">
        <f t="shared" si="57"/>
        <v>昌邑市国库集中支付中心</v>
      </c>
      <c r="M137" s="46" t="str">
        <f>IFERROR(IF(H137="1002",1002,VLOOKUP(I137,亿企科目!A:H,6,0)),VLOOKUP(H137,亿企科目!A:G,6,0))</f>
        <v>224102</v>
      </c>
      <c r="N137" s="48" t="str">
        <f>IFERROR(IF(H137="1002","银行账户",IF(H137="1123","供应商",VLOOKUP(I137,亿企科目!A:H,8,0))),"")</f>
        <v>供应商</v>
      </c>
      <c r="O137" s="49" t="str">
        <f t="shared" si="58"/>
        <v>昌邑市国库集中支付中心</v>
      </c>
      <c r="P137" s="29" t="str">
        <f>VLOOKUP(A137,账簿!B:C,2,0)</f>
        <v>003019</v>
      </c>
      <c r="Q137" s="29" t="str">
        <f>VLOOKUP(P137,账簿!A:B,2,0)</f>
        <v>昌邑市昌宜投资有限公司</v>
      </c>
      <c r="W137" s="29" t="str">
        <f t="shared" si="59"/>
        <v>0030192026-04-2118</v>
      </c>
      <c r="X137" s="29" t="str">
        <f t="shared" si="40"/>
        <v>003019</v>
      </c>
      <c r="Y137" s="29" t="str">
        <f t="shared" si="41"/>
        <v>003019</v>
      </c>
      <c r="Z137" s="29" t="str">
        <f t="shared" si="42"/>
        <v>昌邑市昌宜投资有限公司</v>
      </c>
      <c r="AA137" s="29" t="str">
        <f t="shared" si="43"/>
        <v>2026-04</v>
      </c>
      <c r="AB137" s="29" t="str">
        <f t="shared" si="44"/>
        <v>2026-04-21</v>
      </c>
      <c r="AC137" s="29" t="s">
        <v>108</v>
      </c>
      <c r="AD137" s="29">
        <f t="shared" si="45"/>
        <v>18</v>
      </c>
      <c r="AE137" s="29" t="str">
        <f t="shared" si="46"/>
        <v>拨付昌邑市非直供电小区供配电设施更新改造项目债券资金,汇款,昌邑市国库集中支付中心</v>
      </c>
      <c r="AF137" s="29" t="s">
        <v>109</v>
      </c>
      <c r="AG137" s="29" t="s">
        <v>109</v>
      </c>
      <c r="AN137" s="29" t="str">
        <f t="shared" si="47"/>
        <v>224102</v>
      </c>
      <c r="AP137" s="29" t="str">
        <f t="shared" si="48"/>
        <v>拨付昌邑市非直供电小区供配电设施更新改造项目债券资金,汇款,昌邑市国库集中支付中心</v>
      </c>
      <c r="AQ137" t="s">
        <v>110</v>
      </c>
      <c r="AR137" s="29" t="str">
        <f t="shared" si="49"/>
        <v/>
      </c>
      <c r="AS137" s="29">
        <f t="shared" si="50"/>
        <v>17200000</v>
      </c>
      <c r="AT137" t="s">
        <v>111</v>
      </c>
      <c r="AU137" t="s">
        <v>112</v>
      </c>
      <c r="AV137" t="s">
        <v>113</v>
      </c>
      <c r="AW137" s="29" t="str">
        <f t="shared" si="51"/>
        <v/>
      </c>
      <c r="AX137" s="29">
        <f t="shared" si="52"/>
        <v>17200000</v>
      </c>
      <c r="BQ137" s="32" t="str">
        <f>IF(N137="项目",VLOOKUP(O137,项目!B:C,2,0),IF(K137="空项目",VLOOKUP(K137,项目!B:C,2,0),""))</f>
        <v/>
      </c>
      <c r="BR137" s="32" t="str">
        <f>IFERROR(VLOOKUP(BQ137,项目!A:B,2,0),"")</f>
        <v/>
      </c>
      <c r="BU137" s="32" t="str">
        <f>IF(N137="供应商",VLOOKUP(O137,供应商!B:C,2,0),"")</f>
        <v>0001844</v>
      </c>
      <c r="BV137" s="32" t="str">
        <f>IFERROR(VLOOKUP(BU137,供应商!A:B,2,0),"")</f>
        <v>昌邑市国库集中支付中心</v>
      </c>
      <c r="BW137" s="32" t="str">
        <f>IF(N137="客户",VLOOKUP(O137,客户!B:C,2,0),"")</f>
        <v/>
      </c>
      <c r="BX137" s="32" t="str">
        <f>IFERROR(VLOOKUP(BW137,客户!A:B,2,0),"")</f>
        <v/>
      </c>
      <c r="CU137" s="32" t="str">
        <f>IF(N137="费用项目",VLOOKUP(O137,费用项目!B:C,2,0),"")</f>
        <v/>
      </c>
      <c r="CV137" s="32" t="str">
        <f>IFERROR(VLOOKUP(CU137,费用项目!A:B,2,0),"")</f>
        <v/>
      </c>
      <c r="CW137" s="29" t="str">
        <f>IF(N137="银行账户",VLOOKUP(O137,银行变二级!B:C,2,0),"")</f>
        <v/>
      </c>
      <c r="CX137" s="29" t="str">
        <f>IFERROR(VLOOKUP(O137,银行变二级!A:B,2,0),"")</f>
        <v/>
      </c>
    </row>
    <row r="138" s="29" customFormat="1" ht="25.5" spans="1:102">
      <c r="A138" s="42" t="s">
        <v>209</v>
      </c>
      <c r="B138" s="36" t="s">
        <v>188</v>
      </c>
      <c r="C138" s="36" t="s">
        <v>240</v>
      </c>
      <c r="D138" s="37" t="s">
        <v>241</v>
      </c>
      <c r="E138" s="37" t="s">
        <v>134</v>
      </c>
      <c r="F138" s="38">
        <v>3500000</v>
      </c>
      <c r="G138" s="39" t="s">
        <v>107</v>
      </c>
      <c r="H138" s="40" t="str">
        <f t="shared" si="53"/>
        <v>1221</v>
      </c>
      <c r="I138" s="40" t="str">
        <f t="shared" si="54"/>
        <v>122108</v>
      </c>
      <c r="J138" s="46" t="str">
        <f t="shared" si="55"/>
        <v>其他应收款</v>
      </c>
      <c r="K138" s="47" t="str">
        <f t="shared" si="56"/>
        <v>单位</v>
      </c>
      <c r="L138" s="46" t="str">
        <f t="shared" si="57"/>
        <v>昌邑市城投股权投资管理有限公司</v>
      </c>
      <c r="M138" s="46" t="str">
        <f>IFERROR(IF(H138="1002",1002,VLOOKUP(I138,亿企科目!A:H,6,0)),VLOOKUP(H138,亿企科目!A:G,6,0))</f>
        <v>122102</v>
      </c>
      <c r="N138" s="48" t="str">
        <f>IFERROR(IF(H138="1002","银行账户",IF(H138="1123","供应商",VLOOKUP(I138,亿企科目!A:H,8,0))),"")</f>
        <v>客户</v>
      </c>
      <c r="O138" s="49" t="str">
        <f t="shared" si="58"/>
        <v>昌邑市城投股权投资管理有限公司</v>
      </c>
      <c r="P138" s="29" t="str">
        <f>VLOOKUP(A138,账簿!B:C,2,0)</f>
        <v>003019</v>
      </c>
      <c r="Q138" s="29" t="str">
        <f>VLOOKUP(P138,账簿!A:B,2,0)</f>
        <v>昌邑市昌宜投资有限公司</v>
      </c>
      <c r="W138" s="29" t="str">
        <f t="shared" si="59"/>
        <v>0030192026-04-2319</v>
      </c>
      <c r="X138" s="29" t="str">
        <f t="shared" si="40"/>
        <v>003019</v>
      </c>
      <c r="Y138" s="29" t="str">
        <f t="shared" si="41"/>
        <v>003019</v>
      </c>
      <c r="Z138" s="29" t="str">
        <f t="shared" si="42"/>
        <v>昌邑市昌宜投资有限公司</v>
      </c>
      <c r="AA138" s="29" t="str">
        <f t="shared" si="43"/>
        <v>2026-04</v>
      </c>
      <c r="AB138" s="29" t="str">
        <f t="shared" si="44"/>
        <v>2026-04-23</v>
      </c>
      <c r="AC138" s="29" t="s">
        <v>108</v>
      </c>
      <c r="AD138" s="29">
        <f t="shared" si="45"/>
        <v>19</v>
      </c>
      <c r="AE138" s="29" t="str">
        <f t="shared" si="46"/>
        <v>往来款,网银转账,昌邑市城投股权投资管理有限公司</v>
      </c>
      <c r="AF138" s="29" t="s">
        <v>109</v>
      </c>
      <c r="AG138" s="29" t="s">
        <v>109</v>
      </c>
      <c r="AN138" s="29" t="str">
        <f t="shared" si="47"/>
        <v>122102</v>
      </c>
      <c r="AP138" s="29" t="str">
        <f t="shared" si="48"/>
        <v>往来款,网银转账,昌邑市城投股权投资管理有限公司</v>
      </c>
      <c r="AQ138" t="s">
        <v>110</v>
      </c>
      <c r="AR138" s="29">
        <f t="shared" si="49"/>
        <v>3500000</v>
      </c>
      <c r="AS138" s="29" t="str">
        <f t="shared" si="50"/>
        <v/>
      </c>
      <c r="AT138" t="s">
        <v>111</v>
      </c>
      <c r="AU138" t="s">
        <v>112</v>
      </c>
      <c r="AV138" t="s">
        <v>113</v>
      </c>
      <c r="AW138" s="29">
        <f t="shared" si="51"/>
        <v>3500000</v>
      </c>
      <c r="AX138" s="29" t="str">
        <f t="shared" si="52"/>
        <v/>
      </c>
      <c r="BQ138" s="32" t="str">
        <f>IF(N138="项目",VLOOKUP(O138,项目!B:C,2,0),IF(K138="空项目",VLOOKUP(K138,项目!B:C,2,0),""))</f>
        <v/>
      </c>
      <c r="BR138" s="32" t="str">
        <f>IFERROR(VLOOKUP(BQ138,项目!A:B,2,0),"")</f>
        <v/>
      </c>
      <c r="BU138" s="32" t="str">
        <f>IF(N138="供应商",VLOOKUP(O138,供应商!B:C,2,0),"")</f>
        <v/>
      </c>
      <c r="BV138" s="32" t="str">
        <f>IFERROR(VLOOKUP(BU138,供应商!A:B,2,0),"")</f>
        <v/>
      </c>
      <c r="BW138" s="32" t="str">
        <f>IF(N138="客户",VLOOKUP(O138,客户!B:C,2,0),"")</f>
        <v>002008</v>
      </c>
      <c r="BX138" s="32" t="str">
        <f>IFERROR(VLOOKUP(BW138,客户!A:B,2,0),"")</f>
        <v>昌邑市城投股权投资管理有限公司</v>
      </c>
      <c r="CU138" s="32" t="str">
        <f>IF(N138="费用项目",VLOOKUP(O138,费用项目!B:C,2,0),"")</f>
        <v/>
      </c>
      <c r="CV138" s="32" t="str">
        <f>IFERROR(VLOOKUP(CU138,费用项目!A:B,2,0),"")</f>
        <v/>
      </c>
      <c r="CW138" s="29" t="str">
        <f>IF(N138="银行账户",VLOOKUP(O138,银行变二级!B:C,2,0),"")</f>
        <v/>
      </c>
      <c r="CX138" s="29" t="str">
        <f>IFERROR(VLOOKUP(O138,银行变二级!A:B,2,0),"")</f>
        <v/>
      </c>
    </row>
    <row r="139" s="29" customFormat="1" ht="25.5" spans="1:102">
      <c r="A139" s="42" t="s">
        <v>209</v>
      </c>
      <c r="B139" s="36" t="s">
        <v>188</v>
      </c>
      <c r="C139" s="36" t="s">
        <v>240</v>
      </c>
      <c r="D139" s="37" t="s">
        <v>241</v>
      </c>
      <c r="E139" s="37" t="s">
        <v>213</v>
      </c>
      <c r="F139" s="39" t="s">
        <v>107</v>
      </c>
      <c r="G139" s="38">
        <v>3500000</v>
      </c>
      <c r="H139" s="40" t="str">
        <f t="shared" si="53"/>
        <v>1002</v>
      </c>
      <c r="I139" s="40" t="str">
        <f t="shared" si="54"/>
        <v>100201</v>
      </c>
      <c r="J139" s="46" t="str">
        <f t="shared" si="55"/>
        <v>银行存款</v>
      </c>
      <c r="K139" s="47" t="str">
        <f t="shared" si="56"/>
        <v>潍坊银行7138</v>
      </c>
      <c r="L139" s="46" t="str">
        <f t="shared" si="57"/>
        <v/>
      </c>
      <c r="M139" s="46">
        <f>IFERROR(IF(H139="1002",1002,VLOOKUP(I139,亿企科目!A:H,6,0)),VLOOKUP(H139,亿企科目!A:G,6,0))</f>
        <v>1002</v>
      </c>
      <c r="N139" s="48" t="str">
        <f>IFERROR(IF(H139="1002","银行账户",IF(H139="1123","供应商",VLOOKUP(I139,亿企科目!A:H,8,0))),"")</f>
        <v>银行账户</v>
      </c>
      <c r="O139" s="49" t="str">
        <f t="shared" si="58"/>
        <v>潍坊银行7138</v>
      </c>
      <c r="P139" s="29" t="str">
        <f>VLOOKUP(A139,账簿!B:C,2,0)</f>
        <v>003019</v>
      </c>
      <c r="Q139" s="29" t="str">
        <f>VLOOKUP(P139,账簿!A:B,2,0)</f>
        <v>昌邑市昌宜投资有限公司</v>
      </c>
      <c r="W139" s="29" t="str">
        <f t="shared" si="59"/>
        <v>0030192026-04-2319</v>
      </c>
      <c r="X139" s="29" t="str">
        <f t="shared" si="40"/>
        <v>003019</v>
      </c>
      <c r="Y139" s="29" t="str">
        <f t="shared" si="41"/>
        <v>003019</v>
      </c>
      <c r="Z139" s="29" t="str">
        <f t="shared" si="42"/>
        <v>昌邑市昌宜投资有限公司</v>
      </c>
      <c r="AA139" s="29" t="str">
        <f t="shared" si="43"/>
        <v>2026-04</v>
      </c>
      <c r="AB139" s="29" t="str">
        <f t="shared" si="44"/>
        <v>2026-04-23</v>
      </c>
      <c r="AC139" s="29" t="s">
        <v>108</v>
      </c>
      <c r="AD139" s="29">
        <f t="shared" si="45"/>
        <v>19</v>
      </c>
      <c r="AE139" s="29" t="str">
        <f t="shared" si="46"/>
        <v>往来款,网银转账,昌邑市城投股权投资管理有限公司</v>
      </c>
      <c r="AF139" s="29" t="s">
        <v>109</v>
      </c>
      <c r="AG139" s="29" t="s">
        <v>109</v>
      </c>
      <c r="AN139" s="29">
        <f t="shared" si="47"/>
        <v>1002</v>
      </c>
      <c r="AP139" s="29" t="str">
        <f t="shared" si="48"/>
        <v>往来款,网银转账,昌邑市城投股权投资管理有限公司</v>
      </c>
      <c r="AQ139" t="s">
        <v>110</v>
      </c>
      <c r="AR139" s="29" t="str">
        <f t="shared" si="49"/>
        <v/>
      </c>
      <c r="AS139" s="29">
        <f t="shared" si="50"/>
        <v>3500000</v>
      </c>
      <c r="AT139" t="s">
        <v>111</v>
      </c>
      <c r="AU139" t="s">
        <v>112</v>
      </c>
      <c r="AV139" t="s">
        <v>113</v>
      </c>
      <c r="AW139" s="29" t="str">
        <f t="shared" si="51"/>
        <v/>
      </c>
      <c r="AX139" s="29">
        <f t="shared" si="52"/>
        <v>3500000</v>
      </c>
      <c r="BQ139" s="32" t="str">
        <f>IF(N139="项目",VLOOKUP(O139,项目!B:C,2,0),IF(K139="空项目",VLOOKUP(K139,项目!B:C,2,0),""))</f>
        <v/>
      </c>
      <c r="BR139" s="32" t="str">
        <f>IFERROR(VLOOKUP(BQ139,项目!A:B,2,0),"")</f>
        <v/>
      </c>
      <c r="BU139" s="32" t="str">
        <f>IF(N139="供应商",VLOOKUP(O139,供应商!B:C,2,0),"")</f>
        <v/>
      </c>
      <c r="BV139" s="32" t="str">
        <f>IFERROR(VLOOKUP(BU139,供应商!A:B,2,0),"")</f>
        <v/>
      </c>
      <c r="BW139" s="32" t="str">
        <f>IF(N139="客户",VLOOKUP(O139,客户!B:C,2,0),"")</f>
        <v/>
      </c>
      <c r="BX139" s="32" t="str">
        <f>IFERROR(VLOOKUP(BW139,客户!A:B,2,0),"")</f>
        <v/>
      </c>
      <c r="CU139" s="32" t="str">
        <f>IF(N139="费用项目",VLOOKUP(O139,费用项目!B:C,2,0),"")</f>
        <v/>
      </c>
      <c r="CV139" s="32" t="str">
        <f>IFERROR(VLOOKUP(CU139,费用项目!A:B,2,0),"")</f>
        <v/>
      </c>
      <c r="CW139" s="29" t="str">
        <f>IF(N139="银行账户",VLOOKUP(O139,银行变二级!B:C,2,0),"")</f>
        <v>潍坊银行7138</v>
      </c>
      <c r="CX139" s="29" t="str">
        <f>IFERROR(VLOOKUP(O139,银行变二级!A:B,2,0),"")</f>
        <v>潍坊银行7138</v>
      </c>
    </row>
    <row r="140" s="29" customFormat="1" ht="25.5" spans="1:102">
      <c r="A140" s="42" t="s">
        <v>209</v>
      </c>
      <c r="B140" s="36" t="s">
        <v>242</v>
      </c>
      <c r="C140" s="36" t="s">
        <v>243</v>
      </c>
      <c r="D140" s="37" t="s">
        <v>244</v>
      </c>
      <c r="E140" s="37" t="s">
        <v>245</v>
      </c>
      <c r="F140" s="38">
        <v>99990000</v>
      </c>
      <c r="G140" s="39" t="s">
        <v>107</v>
      </c>
      <c r="H140" s="40" t="str">
        <f t="shared" si="53"/>
        <v>1002</v>
      </c>
      <c r="I140" s="40" t="str">
        <f t="shared" si="54"/>
        <v>100202</v>
      </c>
      <c r="J140" s="46" t="str">
        <f t="shared" si="55"/>
        <v>银行存款</v>
      </c>
      <c r="K140" s="47" t="str">
        <f t="shared" si="56"/>
        <v>建设银行5241</v>
      </c>
      <c r="L140" s="46" t="str">
        <f t="shared" si="57"/>
        <v/>
      </c>
      <c r="M140" s="46">
        <f>IFERROR(IF(H140="1002",1002,VLOOKUP(I140,亿企科目!A:H,6,0)),VLOOKUP(H140,亿企科目!A:G,6,0))</f>
        <v>1002</v>
      </c>
      <c r="N140" s="48" t="str">
        <f>IFERROR(IF(H140="1002","银行账户",IF(H140="1123","供应商",VLOOKUP(I140,亿企科目!A:H,8,0))),"")</f>
        <v>银行账户</v>
      </c>
      <c r="O140" s="49" t="str">
        <f t="shared" si="58"/>
        <v>建设银行5241</v>
      </c>
      <c r="P140" s="29" t="str">
        <f>VLOOKUP(A140,账簿!B:C,2,0)</f>
        <v>003019</v>
      </c>
      <c r="Q140" s="29" t="str">
        <f>VLOOKUP(P140,账簿!A:B,2,0)</f>
        <v>昌邑市昌宜投资有限公司</v>
      </c>
      <c r="W140" s="29" t="str">
        <f t="shared" si="59"/>
        <v>0030192026-04-2820</v>
      </c>
      <c r="X140" s="29" t="str">
        <f t="shared" si="40"/>
        <v>003019</v>
      </c>
      <c r="Y140" s="29" t="str">
        <f t="shared" si="41"/>
        <v>003019</v>
      </c>
      <c r="Z140" s="29" t="str">
        <f t="shared" si="42"/>
        <v>昌邑市昌宜投资有限公司</v>
      </c>
      <c r="AA140" s="29" t="str">
        <f t="shared" si="43"/>
        <v>2026-04</v>
      </c>
      <c r="AB140" s="29" t="str">
        <f t="shared" si="44"/>
        <v>2026-04-28</v>
      </c>
      <c r="AC140" s="29" t="s">
        <v>108</v>
      </c>
      <c r="AD140" s="29">
        <f t="shared" si="45"/>
        <v>20</v>
      </c>
      <c r="AE140" s="29" t="str">
        <f t="shared" si="46"/>
        <v>转贷借款,电子汇入,昌邑市昌华中小企业应急转贷基金有限公司</v>
      </c>
      <c r="AF140" s="29" t="s">
        <v>109</v>
      </c>
      <c r="AG140" s="29" t="s">
        <v>109</v>
      </c>
      <c r="AN140" s="29">
        <f t="shared" si="47"/>
        <v>1002</v>
      </c>
      <c r="AP140" s="29" t="str">
        <f t="shared" si="48"/>
        <v>转贷借款,电子汇入,昌邑市昌华中小企业应急转贷基金有限公司</v>
      </c>
      <c r="AQ140" t="s">
        <v>110</v>
      </c>
      <c r="AR140" s="29">
        <f t="shared" si="49"/>
        <v>99990000</v>
      </c>
      <c r="AS140" s="29" t="str">
        <f t="shared" si="50"/>
        <v/>
      </c>
      <c r="AT140" t="s">
        <v>111</v>
      </c>
      <c r="AU140" t="s">
        <v>112</v>
      </c>
      <c r="AV140" t="s">
        <v>113</v>
      </c>
      <c r="AW140" s="29">
        <f t="shared" si="51"/>
        <v>99990000</v>
      </c>
      <c r="AX140" s="29" t="str">
        <f t="shared" si="52"/>
        <v/>
      </c>
      <c r="BQ140" s="32" t="str">
        <f>IF(N140="项目",VLOOKUP(O140,项目!B:C,2,0),IF(K140="空项目",VLOOKUP(K140,项目!B:C,2,0),""))</f>
        <v/>
      </c>
      <c r="BR140" s="32" t="str">
        <f>IFERROR(VLOOKUP(BQ140,项目!A:B,2,0),"")</f>
        <v/>
      </c>
      <c r="BU140" s="32" t="str">
        <f>IF(N140="供应商",VLOOKUP(O140,供应商!B:C,2,0),"")</f>
        <v/>
      </c>
      <c r="BV140" s="32" t="str">
        <f>IFERROR(VLOOKUP(BU140,供应商!A:B,2,0),"")</f>
        <v/>
      </c>
      <c r="BW140" s="32" t="str">
        <f>IF(N140="客户",VLOOKUP(O140,客户!B:C,2,0),"")</f>
        <v/>
      </c>
      <c r="BX140" s="32" t="str">
        <f>IFERROR(VLOOKUP(BW140,客户!A:B,2,0),"")</f>
        <v/>
      </c>
      <c r="CU140" s="32" t="str">
        <f>IF(N140="费用项目",VLOOKUP(O140,费用项目!B:C,2,0),"")</f>
        <v/>
      </c>
      <c r="CV140" s="32" t="str">
        <f>IFERROR(VLOOKUP(CU140,费用项目!A:B,2,0),"")</f>
        <v/>
      </c>
      <c r="CW140" s="29" t="str">
        <f>IF(N140="银行账户",VLOOKUP(O140,银行变二级!B:C,2,0),"")</f>
        <v>建设银行5241</v>
      </c>
      <c r="CX140" s="29" t="str">
        <f>IFERROR(VLOOKUP(O140,银行变二级!A:B,2,0),"")</f>
        <v>建设银行5241</v>
      </c>
    </row>
    <row r="141" s="29" customFormat="1" ht="25.5" spans="1:102">
      <c r="A141" s="42" t="s">
        <v>209</v>
      </c>
      <c r="B141" s="36" t="s">
        <v>242</v>
      </c>
      <c r="C141" s="36" t="s">
        <v>243</v>
      </c>
      <c r="D141" s="37" t="s">
        <v>244</v>
      </c>
      <c r="E141" s="37" t="s">
        <v>246</v>
      </c>
      <c r="F141" s="39" t="s">
        <v>107</v>
      </c>
      <c r="G141" s="38">
        <v>99990000</v>
      </c>
      <c r="H141" s="40" t="str">
        <f t="shared" si="53"/>
        <v>2241</v>
      </c>
      <c r="I141" s="40" t="str">
        <f t="shared" si="54"/>
        <v>224102</v>
      </c>
      <c r="J141" s="46" t="str">
        <f t="shared" si="55"/>
        <v>其他应付款</v>
      </c>
      <c r="K141" s="47" t="str">
        <f t="shared" si="56"/>
        <v>单位</v>
      </c>
      <c r="L141" s="46" t="str">
        <f t="shared" si="57"/>
        <v>昌邑市昌华中小企业应急转贷基金有限公司</v>
      </c>
      <c r="M141" s="46" t="str">
        <f>IFERROR(IF(H141="1002",1002,VLOOKUP(I141,亿企科目!A:H,6,0)),VLOOKUP(H141,亿企科目!A:G,6,0))</f>
        <v>224102</v>
      </c>
      <c r="N141" s="48" t="str">
        <f>IFERROR(IF(H141="1002","银行账户",IF(H141="1123","供应商",VLOOKUP(I141,亿企科目!A:H,8,0))),"")</f>
        <v>供应商</v>
      </c>
      <c r="O141" s="49" t="str">
        <f t="shared" si="58"/>
        <v>昌邑市昌华中小企业应急转贷基金有限公司</v>
      </c>
      <c r="P141" s="29" t="str">
        <f>VLOOKUP(A141,账簿!B:C,2,0)</f>
        <v>003019</v>
      </c>
      <c r="Q141" s="29" t="str">
        <f>VLOOKUP(P141,账簿!A:B,2,0)</f>
        <v>昌邑市昌宜投资有限公司</v>
      </c>
      <c r="W141" s="29" t="str">
        <f t="shared" si="59"/>
        <v>0030192026-04-2820</v>
      </c>
      <c r="X141" s="29" t="str">
        <f t="shared" si="40"/>
        <v>003019</v>
      </c>
      <c r="Y141" s="29" t="str">
        <f t="shared" si="41"/>
        <v>003019</v>
      </c>
      <c r="Z141" s="29" t="str">
        <f t="shared" si="42"/>
        <v>昌邑市昌宜投资有限公司</v>
      </c>
      <c r="AA141" s="29" t="str">
        <f t="shared" si="43"/>
        <v>2026-04</v>
      </c>
      <c r="AB141" s="29" t="str">
        <f t="shared" si="44"/>
        <v>2026-04-28</v>
      </c>
      <c r="AC141" s="29" t="s">
        <v>108</v>
      </c>
      <c r="AD141" s="29">
        <f t="shared" si="45"/>
        <v>20</v>
      </c>
      <c r="AE141" s="29" t="str">
        <f t="shared" si="46"/>
        <v>转贷借款,电子汇入,昌邑市昌华中小企业应急转贷基金有限公司</v>
      </c>
      <c r="AF141" s="29" t="s">
        <v>109</v>
      </c>
      <c r="AG141" s="29" t="s">
        <v>109</v>
      </c>
      <c r="AN141" s="29" t="str">
        <f t="shared" si="47"/>
        <v>224102</v>
      </c>
      <c r="AP141" s="29" t="str">
        <f t="shared" si="48"/>
        <v>转贷借款,电子汇入,昌邑市昌华中小企业应急转贷基金有限公司</v>
      </c>
      <c r="AQ141" t="s">
        <v>110</v>
      </c>
      <c r="AR141" s="29" t="str">
        <f t="shared" si="49"/>
        <v/>
      </c>
      <c r="AS141" s="29">
        <f t="shared" si="50"/>
        <v>99990000</v>
      </c>
      <c r="AT141" t="s">
        <v>111</v>
      </c>
      <c r="AU141" t="s">
        <v>112</v>
      </c>
      <c r="AV141" t="s">
        <v>113</v>
      </c>
      <c r="AW141" s="29" t="str">
        <f t="shared" si="51"/>
        <v/>
      </c>
      <c r="AX141" s="29">
        <f t="shared" si="52"/>
        <v>99990000</v>
      </c>
      <c r="BQ141" s="32" t="str">
        <f>IF(N141="项目",VLOOKUP(O141,项目!B:C,2,0),IF(K141="空项目",VLOOKUP(K141,项目!B:C,2,0),""))</f>
        <v/>
      </c>
      <c r="BR141" s="32" t="str">
        <f>IFERROR(VLOOKUP(BQ141,项目!A:B,2,0),"")</f>
        <v/>
      </c>
      <c r="BU141" s="32" t="str">
        <f>IF(N141="供应商",VLOOKUP(O141,供应商!B:C,2,0),"")</f>
        <v>0001738</v>
      </c>
      <c r="BV141" s="32" t="str">
        <f>IFERROR(VLOOKUP(BU141,供应商!A:B,2,0),"")</f>
        <v>昌邑市昌华中小企业应急转贷基金有限公司</v>
      </c>
      <c r="BW141" s="32" t="str">
        <f>IF(N141="客户",VLOOKUP(O141,客户!B:C,2,0),"")</f>
        <v/>
      </c>
      <c r="BX141" s="32" t="str">
        <f>IFERROR(VLOOKUP(BW141,客户!A:B,2,0),"")</f>
        <v/>
      </c>
      <c r="CU141" s="32" t="str">
        <f>IF(N141="费用项目",VLOOKUP(O141,费用项目!B:C,2,0),"")</f>
        <v/>
      </c>
      <c r="CV141" s="32" t="str">
        <f>IFERROR(VLOOKUP(CU141,费用项目!A:B,2,0),"")</f>
        <v/>
      </c>
      <c r="CW141" s="29" t="str">
        <f>IF(N141="银行账户",VLOOKUP(O141,银行变二级!B:C,2,0),"")</f>
        <v/>
      </c>
      <c r="CX141" s="29" t="str">
        <f>IFERROR(VLOOKUP(O141,银行变二级!A:B,2,0),"")</f>
        <v/>
      </c>
    </row>
    <row r="142" s="29" customFormat="1" ht="25.5" spans="1:102">
      <c r="A142" s="42" t="s">
        <v>209</v>
      </c>
      <c r="B142" s="36" t="s">
        <v>242</v>
      </c>
      <c r="C142" s="36" t="s">
        <v>247</v>
      </c>
      <c r="D142" s="37" t="s">
        <v>248</v>
      </c>
      <c r="E142" s="37" t="s">
        <v>246</v>
      </c>
      <c r="F142" s="38">
        <v>99990000</v>
      </c>
      <c r="G142" s="39" t="s">
        <v>107</v>
      </c>
      <c r="H142" s="40" t="str">
        <f t="shared" si="53"/>
        <v>2241</v>
      </c>
      <c r="I142" s="40" t="str">
        <f t="shared" si="54"/>
        <v>224102</v>
      </c>
      <c r="J142" s="46" t="str">
        <f t="shared" si="55"/>
        <v>其他应付款</v>
      </c>
      <c r="K142" s="47" t="str">
        <f t="shared" si="56"/>
        <v>单位</v>
      </c>
      <c r="L142" s="46" t="str">
        <f t="shared" si="57"/>
        <v>昌邑市昌华中小企业应急转贷基金有限公司</v>
      </c>
      <c r="M142" s="46" t="str">
        <f>IFERROR(IF(H142="1002",1002,VLOOKUP(I142,亿企科目!A:H,6,0)),VLOOKUP(H142,亿企科目!A:G,6,0))</f>
        <v>224102</v>
      </c>
      <c r="N142" s="48" t="str">
        <f>IFERROR(IF(H142="1002","银行账户",IF(H142="1123","供应商",VLOOKUP(I142,亿企科目!A:H,8,0))),"")</f>
        <v>供应商</v>
      </c>
      <c r="O142" s="49" t="str">
        <f t="shared" si="58"/>
        <v>昌邑市昌华中小企业应急转贷基金有限公司</v>
      </c>
      <c r="P142" s="29" t="str">
        <f>VLOOKUP(A142,账簿!B:C,2,0)</f>
        <v>003019</v>
      </c>
      <c r="Q142" s="29" t="str">
        <f>VLOOKUP(P142,账簿!A:B,2,0)</f>
        <v>昌邑市昌宜投资有限公司</v>
      </c>
      <c r="W142" s="29" t="str">
        <f t="shared" si="59"/>
        <v>0030192026-04-2821</v>
      </c>
      <c r="X142" s="29" t="str">
        <f t="shared" si="40"/>
        <v>003019</v>
      </c>
      <c r="Y142" s="29" t="str">
        <f t="shared" si="41"/>
        <v>003019</v>
      </c>
      <c r="Z142" s="29" t="str">
        <f t="shared" si="42"/>
        <v>昌邑市昌宜投资有限公司</v>
      </c>
      <c r="AA142" s="29" t="str">
        <f t="shared" si="43"/>
        <v>2026-04</v>
      </c>
      <c r="AB142" s="29" t="str">
        <f t="shared" si="44"/>
        <v>2026-04-28</v>
      </c>
      <c r="AC142" s="29" t="s">
        <v>108</v>
      </c>
      <c r="AD142" s="29">
        <f t="shared" si="45"/>
        <v>21</v>
      </c>
      <c r="AE142" s="29" t="str">
        <f t="shared" si="46"/>
        <v>电子转账,昌邑市昌华中小企业应急转贷基金有限公司</v>
      </c>
      <c r="AF142" s="29" t="s">
        <v>109</v>
      </c>
      <c r="AG142" s="29" t="s">
        <v>109</v>
      </c>
      <c r="AN142" s="29" t="str">
        <f t="shared" si="47"/>
        <v>224102</v>
      </c>
      <c r="AP142" s="29" t="str">
        <f t="shared" si="48"/>
        <v>电子转账,昌邑市昌华中小企业应急转贷基金有限公司</v>
      </c>
      <c r="AQ142" t="s">
        <v>110</v>
      </c>
      <c r="AR142" s="29">
        <f t="shared" si="49"/>
        <v>99990000</v>
      </c>
      <c r="AS142" s="29" t="str">
        <f t="shared" si="50"/>
        <v/>
      </c>
      <c r="AT142" t="s">
        <v>111</v>
      </c>
      <c r="AU142" t="s">
        <v>112</v>
      </c>
      <c r="AV142" t="s">
        <v>113</v>
      </c>
      <c r="AW142" s="29">
        <f t="shared" si="51"/>
        <v>99990000</v>
      </c>
      <c r="AX142" s="29" t="str">
        <f t="shared" si="52"/>
        <v/>
      </c>
      <c r="BQ142" s="32" t="str">
        <f>IF(N142="项目",VLOOKUP(O142,项目!B:C,2,0),IF(K142="空项目",VLOOKUP(K142,项目!B:C,2,0),""))</f>
        <v/>
      </c>
      <c r="BR142" s="32" t="str">
        <f>IFERROR(VLOOKUP(BQ142,项目!A:B,2,0),"")</f>
        <v/>
      </c>
      <c r="BU142" s="32" t="str">
        <f>IF(N142="供应商",VLOOKUP(O142,供应商!B:C,2,0),"")</f>
        <v>0001738</v>
      </c>
      <c r="BV142" s="32" t="str">
        <f>IFERROR(VLOOKUP(BU142,供应商!A:B,2,0),"")</f>
        <v>昌邑市昌华中小企业应急转贷基金有限公司</v>
      </c>
      <c r="BW142" s="32" t="str">
        <f>IF(N142="客户",VLOOKUP(O142,客户!B:C,2,0),"")</f>
        <v/>
      </c>
      <c r="BX142" s="32" t="str">
        <f>IFERROR(VLOOKUP(BW142,客户!A:B,2,0),"")</f>
        <v/>
      </c>
      <c r="CU142" s="32" t="str">
        <f>IF(N142="费用项目",VLOOKUP(O142,费用项目!B:C,2,0),"")</f>
        <v/>
      </c>
      <c r="CV142" s="32" t="str">
        <f>IFERROR(VLOOKUP(CU142,费用项目!A:B,2,0),"")</f>
        <v/>
      </c>
      <c r="CW142" s="29" t="str">
        <f>IF(N142="银行账户",VLOOKUP(O142,银行变二级!B:C,2,0),"")</f>
        <v/>
      </c>
      <c r="CX142" s="29" t="str">
        <f>IFERROR(VLOOKUP(O142,银行变二级!A:B,2,0),"")</f>
        <v/>
      </c>
    </row>
    <row r="143" s="29" customFormat="1" ht="25.5" spans="1:102">
      <c r="A143" s="42" t="s">
        <v>209</v>
      </c>
      <c r="B143" s="36" t="s">
        <v>242</v>
      </c>
      <c r="C143" s="36" t="s">
        <v>247</v>
      </c>
      <c r="D143" s="37" t="s">
        <v>248</v>
      </c>
      <c r="E143" s="37" t="s">
        <v>245</v>
      </c>
      <c r="F143" s="39" t="s">
        <v>107</v>
      </c>
      <c r="G143" s="38">
        <v>99990000</v>
      </c>
      <c r="H143" s="40" t="str">
        <f t="shared" si="53"/>
        <v>1002</v>
      </c>
      <c r="I143" s="40" t="str">
        <f t="shared" si="54"/>
        <v>100202</v>
      </c>
      <c r="J143" s="46" t="str">
        <f t="shared" si="55"/>
        <v>银行存款</v>
      </c>
      <c r="K143" s="47" t="str">
        <f t="shared" si="56"/>
        <v>建设银行5241</v>
      </c>
      <c r="L143" s="46" t="str">
        <f t="shared" si="57"/>
        <v/>
      </c>
      <c r="M143" s="46">
        <f>IFERROR(IF(H143="1002",1002,VLOOKUP(I143,亿企科目!A:H,6,0)),VLOOKUP(H143,亿企科目!A:G,6,0))</f>
        <v>1002</v>
      </c>
      <c r="N143" s="48" t="str">
        <f>IFERROR(IF(H143="1002","银行账户",IF(H143="1123","供应商",VLOOKUP(I143,亿企科目!A:H,8,0))),"")</f>
        <v>银行账户</v>
      </c>
      <c r="O143" s="49" t="str">
        <f t="shared" si="58"/>
        <v>建设银行5241</v>
      </c>
      <c r="P143" s="29" t="str">
        <f>VLOOKUP(A143,账簿!B:C,2,0)</f>
        <v>003019</v>
      </c>
      <c r="Q143" s="29" t="str">
        <f>VLOOKUP(P143,账簿!A:B,2,0)</f>
        <v>昌邑市昌宜投资有限公司</v>
      </c>
      <c r="W143" s="29" t="str">
        <f t="shared" si="59"/>
        <v>0030192026-04-2821</v>
      </c>
      <c r="X143" s="29" t="str">
        <f t="shared" si="40"/>
        <v>003019</v>
      </c>
      <c r="Y143" s="29" t="str">
        <f t="shared" si="41"/>
        <v>003019</v>
      </c>
      <c r="Z143" s="29" t="str">
        <f t="shared" si="42"/>
        <v>昌邑市昌宜投资有限公司</v>
      </c>
      <c r="AA143" s="29" t="str">
        <f t="shared" si="43"/>
        <v>2026-04</v>
      </c>
      <c r="AB143" s="29" t="str">
        <f t="shared" si="44"/>
        <v>2026-04-28</v>
      </c>
      <c r="AC143" s="29" t="s">
        <v>108</v>
      </c>
      <c r="AD143" s="29">
        <f t="shared" si="45"/>
        <v>21</v>
      </c>
      <c r="AE143" s="29" t="str">
        <f t="shared" si="46"/>
        <v>电子转账,昌邑市昌华中小企业应急转贷基金有限公司</v>
      </c>
      <c r="AF143" s="29" t="s">
        <v>109</v>
      </c>
      <c r="AG143" s="29" t="s">
        <v>109</v>
      </c>
      <c r="AN143" s="29">
        <f t="shared" si="47"/>
        <v>1002</v>
      </c>
      <c r="AP143" s="29" t="str">
        <f t="shared" si="48"/>
        <v>电子转账,昌邑市昌华中小企业应急转贷基金有限公司</v>
      </c>
      <c r="AQ143" t="s">
        <v>110</v>
      </c>
      <c r="AR143" s="29" t="str">
        <f t="shared" si="49"/>
        <v/>
      </c>
      <c r="AS143" s="29">
        <f t="shared" si="50"/>
        <v>99990000</v>
      </c>
      <c r="AT143" t="s">
        <v>111</v>
      </c>
      <c r="AU143" t="s">
        <v>112</v>
      </c>
      <c r="AV143" t="s">
        <v>113</v>
      </c>
      <c r="AW143" s="29" t="str">
        <f t="shared" si="51"/>
        <v/>
      </c>
      <c r="AX143" s="29">
        <f t="shared" si="52"/>
        <v>99990000</v>
      </c>
      <c r="BQ143" s="32" t="str">
        <f>IF(N143="项目",VLOOKUP(O143,项目!B:C,2,0),IF(K143="空项目",VLOOKUP(K143,项目!B:C,2,0),""))</f>
        <v/>
      </c>
      <c r="BR143" s="32" t="str">
        <f>IFERROR(VLOOKUP(BQ143,项目!A:B,2,0),"")</f>
        <v/>
      </c>
      <c r="BU143" s="32" t="str">
        <f>IF(N143="供应商",VLOOKUP(O143,供应商!B:C,2,0),"")</f>
        <v/>
      </c>
      <c r="BV143" s="32" t="str">
        <f>IFERROR(VLOOKUP(BU143,供应商!A:B,2,0),"")</f>
        <v/>
      </c>
      <c r="BW143" s="32" t="str">
        <f>IF(N143="客户",VLOOKUP(O143,客户!B:C,2,0),"")</f>
        <v/>
      </c>
      <c r="BX143" s="32" t="str">
        <f>IFERROR(VLOOKUP(BW143,客户!A:B,2,0),"")</f>
        <v/>
      </c>
      <c r="CU143" s="32" t="str">
        <f>IF(N143="费用项目",VLOOKUP(O143,费用项目!B:C,2,0),"")</f>
        <v/>
      </c>
      <c r="CV143" s="32" t="str">
        <f>IFERROR(VLOOKUP(CU143,费用项目!A:B,2,0),"")</f>
        <v/>
      </c>
      <c r="CW143" s="29" t="str">
        <f>IF(N143="银行账户",VLOOKUP(O143,银行变二级!B:C,2,0),"")</f>
        <v>建设银行5241</v>
      </c>
      <c r="CX143" s="29" t="str">
        <f>IFERROR(VLOOKUP(O143,银行变二级!A:B,2,0),"")</f>
        <v>建设银行5241</v>
      </c>
    </row>
    <row r="144" s="29" customFormat="1" ht="25.5" spans="1:102">
      <c r="A144" s="42" t="s">
        <v>209</v>
      </c>
      <c r="B144" s="36" t="s">
        <v>242</v>
      </c>
      <c r="C144" s="36" t="s">
        <v>249</v>
      </c>
      <c r="D144" s="37" t="s">
        <v>250</v>
      </c>
      <c r="E144" s="37" t="s">
        <v>245</v>
      </c>
      <c r="F144" s="38">
        <v>49990000</v>
      </c>
      <c r="G144" s="39" t="s">
        <v>107</v>
      </c>
      <c r="H144" s="40" t="str">
        <f t="shared" si="53"/>
        <v>1002</v>
      </c>
      <c r="I144" s="40" t="str">
        <f t="shared" si="54"/>
        <v>100202</v>
      </c>
      <c r="J144" s="46" t="str">
        <f t="shared" si="55"/>
        <v>银行存款</v>
      </c>
      <c r="K144" s="47" t="str">
        <f t="shared" si="56"/>
        <v>建设银行5241</v>
      </c>
      <c r="L144" s="46" t="str">
        <f t="shared" si="57"/>
        <v/>
      </c>
      <c r="M144" s="46">
        <f>IFERROR(IF(H144="1002",1002,VLOOKUP(I144,亿企科目!A:H,6,0)),VLOOKUP(H144,亿企科目!A:G,6,0))</f>
        <v>1002</v>
      </c>
      <c r="N144" s="48" t="str">
        <f>IFERROR(IF(H144="1002","银行账户",IF(H144="1123","供应商",VLOOKUP(I144,亿企科目!A:H,8,0))),"")</f>
        <v>银行账户</v>
      </c>
      <c r="O144" s="49" t="str">
        <f t="shared" si="58"/>
        <v>建设银行5241</v>
      </c>
      <c r="P144" s="29" t="str">
        <f>VLOOKUP(A144,账簿!B:C,2,0)</f>
        <v>003019</v>
      </c>
      <c r="Q144" s="29" t="str">
        <f>VLOOKUP(P144,账簿!A:B,2,0)</f>
        <v>昌邑市昌宜投资有限公司</v>
      </c>
      <c r="W144" s="29" t="str">
        <f t="shared" si="59"/>
        <v>0030192026-04-2822</v>
      </c>
      <c r="X144" s="29" t="str">
        <f t="shared" si="40"/>
        <v>003019</v>
      </c>
      <c r="Y144" s="29" t="str">
        <f t="shared" si="41"/>
        <v>003019</v>
      </c>
      <c r="Z144" s="29" t="str">
        <f t="shared" si="42"/>
        <v>昌邑市昌宜投资有限公司</v>
      </c>
      <c r="AA144" s="29" t="str">
        <f t="shared" si="43"/>
        <v>2026-04</v>
      </c>
      <c r="AB144" s="29" t="str">
        <f t="shared" si="44"/>
        <v>2026-04-28</v>
      </c>
      <c r="AC144" s="29" t="s">
        <v>108</v>
      </c>
      <c r="AD144" s="29">
        <f t="shared" si="45"/>
        <v>22</v>
      </c>
      <c r="AE144" s="29" t="str">
        <f t="shared" si="46"/>
        <v>转账,电子汇入,昌邑市三农投资建设有限公司</v>
      </c>
      <c r="AF144" s="29" t="s">
        <v>109</v>
      </c>
      <c r="AG144" s="29" t="s">
        <v>109</v>
      </c>
      <c r="AN144" s="29">
        <f t="shared" si="47"/>
        <v>1002</v>
      </c>
      <c r="AP144" s="29" t="str">
        <f t="shared" si="48"/>
        <v>转账,电子汇入,昌邑市三农投资建设有限公司</v>
      </c>
      <c r="AQ144" t="s">
        <v>110</v>
      </c>
      <c r="AR144" s="29">
        <f t="shared" si="49"/>
        <v>49990000</v>
      </c>
      <c r="AS144" s="29" t="str">
        <f t="shared" si="50"/>
        <v/>
      </c>
      <c r="AT144" t="s">
        <v>111</v>
      </c>
      <c r="AU144" t="s">
        <v>112</v>
      </c>
      <c r="AV144" t="s">
        <v>113</v>
      </c>
      <c r="AW144" s="29">
        <f t="shared" si="51"/>
        <v>49990000</v>
      </c>
      <c r="AX144" s="29" t="str">
        <f t="shared" si="52"/>
        <v/>
      </c>
      <c r="BQ144" s="32" t="str">
        <f>IF(N144="项目",VLOOKUP(O144,项目!B:C,2,0),IF(K144="空项目",VLOOKUP(K144,项目!B:C,2,0),""))</f>
        <v/>
      </c>
      <c r="BR144" s="32" t="str">
        <f>IFERROR(VLOOKUP(BQ144,项目!A:B,2,0),"")</f>
        <v/>
      </c>
      <c r="BU144" s="32" t="str">
        <f>IF(N144="供应商",VLOOKUP(O144,供应商!B:C,2,0),"")</f>
        <v/>
      </c>
      <c r="BV144" s="32" t="str">
        <f>IFERROR(VLOOKUP(BU144,供应商!A:B,2,0),"")</f>
        <v/>
      </c>
      <c r="BW144" s="32" t="str">
        <f>IF(N144="客户",VLOOKUP(O144,客户!B:C,2,0),"")</f>
        <v/>
      </c>
      <c r="BX144" s="32" t="str">
        <f>IFERROR(VLOOKUP(BW144,客户!A:B,2,0),"")</f>
        <v/>
      </c>
      <c r="CU144" s="32" t="str">
        <f>IF(N144="费用项目",VLOOKUP(O144,费用项目!B:C,2,0),"")</f>
        <v/>
      </c>
      <c r="CV144" s="32" t="str">
        <f>IFERROR(VLOOKUP(CU144,费用项目!A:B,2,0),"")</f>
        <v/>
      </c>
      <c r="CW144" s="29" t="str">
        <f>IF(N144="银行账户",VLOOKUP(O144,银行变二级!B:C,2,0),"")</f>
        <v>建设银行5241</v>
      </c>
      <c r="CX144" s="29" t="str">
        <f>IFERROR(VLOOKUP(O144,银行变二级!A:B,2,0),"")</f>
        <v>建设银行5241</v>
      </c>
    </row>
    <row r="145" s="29" customFormat="1" ht="25.5" spans="1:102">
      <c r="A145" s="42" t="s">
        <v>209</v>
      </c>
      <c r="B145" s="36" t="s">
        <v>242</v>
      </c>
      <c r="C145" s="36" t="s">
        <v>249</v>
      </c>
      <c r="D145" s="37" t="s">
        <v>250</v>
      </c>
      <c r="E145" s="37" t="s">
        <v>251</v>
      </c>
      <c r="F145" s="39" t="s">
        <v>107</v>
      </c>
      <c r="G145" s="38">
        <v>49990000</v>
      </c>
      <c r="H145" s="40" t="str">
        <f t="shared" si="53"/>
        <v>1221</v>
      </c>
      <c r="I145" s="40" t="str">
        <f t="shared" si="54"/>
        <v>122108</v>
      </c>
      <c r="J145" s="46" t="str">
        <f t="shared" si="55"/>
        <v>其他应收款</v>
      </c>
      <c r="K145" s="47" t="str">
        <f t="shared" si="56"/>
        <v>单位</v>
      </c>
      <c r="L145" s="46" t="str">
        <f t="shared" si="57"/>
        <v>昌邑市三农投资建设有限公司</v>
      </c>
      <c r="M145" s="46" t="str">
        <f>IFERROR(IF(H145="1002",1002,VLOOKUP(I145,亿企科目!A:H,6,0)),VLOOKUP(H145,亿企科目!A:G,6,0))</f>
        <v>122102</v>
      </c>
      <c r="N145" s="48" t="str">
        <f>IFERROR(IF(H145="1002","银行账户",IF(H145="1123","供应商",VLOOKUP(I145,亿企科目!A:H,8,0))),"")</f>
        <v>客户</v>
      </c>
      <c r="O145" s="49" t="str">
        <f t="shared" si="58"/>
        <v>昌邑市三农投资建设有限公司</v>
      </c>
      <c r="P145" s="29" t="str">
        <f>VLOOKUP(A145,账簿!B:C,2,0)</f>
        <v>003019</v>
      </c>
      <c r="Q145" s="29" t="str">
        <f>VLOOKUP(P145,账簿!A:B,2,0)</f>
        <v>昌邑市昌宜投资有限公司</v>
      </c>
      <c r="W145" s="29" t="str">
        <f t="shared" si="59"/>
        <v>0030192026-04-2822</v>
      </c>
      <c r="X145" s="29" t="str">
        <f t="shared" si="40"/>
        <v>003019</v>
      </c>
      <c r="Y145" s="29" t="str">
        <f t="shared" si="41"/>
        <v>003019</v>
      </c>
      <c r="Z145" s="29" t="str">
        <f t="shared" si="42"/>
        <v>昌邑市昌宜投资有限公司</v>
      </c>
      <c r="AA145" s="29" t="str">
        <f t="shared" si="43"/>
        <v>2026-04</v>
      </c>
      <c r="AB145" s="29" t="str">
        <f t="shared" si="44"/>
        <v>2026-04-28</v>
      </c>
      <c r="AC145" s="29" t="s">
        <v>108</v>
      </c>
      <c r="AD145" s="29">
        <f t="shared" si="45"/>
        <v>22</v>
      </c>
      <c r="AE145" s="29" t="str">
        <f t="shared" si="46"/>
        <v>转账,电子汇入,昌邑市三农投资建设有限公司</v>
      </c>
      <c r="AF145" s="29" t="s">
        <v>109</v>
      </c>
      <c r="AG145" s="29" t="s">
        <v>109</v>
      </c>
      <c r="AN145" s="29" t="str">
        <f t="shared" si="47"/>
        <v>122102</v>
      </c>
      <c r="AP145" s="29" t="str">
        <f t="shared" si="48"/>
        <v>转账,电子汇入,昌邑市三农投资建设有限公司</v>
      </c>
      <c r="AQ145" t="s">
        <v>110</v>
      </c>
      <c r="AR145" s="29" t="str">
        <f t="shared" si="49"/>
        <v/>
      </c>
      <c r="AS145" s="29">
        <f t="shared" si="50"/>
        <v>49990000</v>
      </c>
      <c r="AT145" t="s">
        <v>111</v>
      </c>
      <c r="AU145" t="s">
        <v>112</v>
      </c>
      <c r="AV145" t="s">
        <v>113</v>
      </c>
      <c r="AW145" s="29" t="str">
        <f t="shared" si="51"/>
        <v/>
      </c>
      <c r="AX145" s="29">
        <f t="shared" si="52"/>
        <v>49990000</v>
      </c>
      <c r="BQ145" s="32" t="str">
        <f>IF(N145="项目",VLOOKUP(O145,项目!B:C,2,0),IF(K145="空项目",VLOOKUP(K145,项目!B:C,2,0),""))</f>
        <v/>
      </c>
      <c r="BR145" s="32" t="str">
        <f>IFERROR(VLOOKUP(BQ145,项目!A:B,2,0),"")</f>
        <v/>
      </c>
      <c r="BU145" s="32" t="str">
        <f>IF(N145="供应商",VLOOKUP(O145,供应商!B:C,2,0),"")</f>
        <v/>
      </c>
      <c r="BV145" s="32" t="str">
        <f>IFERROR(VLOOKUP(BU145,供应商!A:B,2,0),"")</f>
        <v/>
      </c>
      <c r="BW145" s="32" t="str">
        <f>IF(N145="客户",VLOOKUP(O145,客户!B:C,2,0),"")</f>
        <v>0004003</v>
      </c>
      <c r="BX145" s="32" t="str">
        <f>IFERROR(VLOOKUP(BW145,客户!A:B,2,0),"")</f>
        <v>昌邑市三农投资建设有限公司</v>
      </c>
      <c r="CU145" s="32" t="str">
        <f>IF(N145="费用项目",VLOOKUP(O145,费用项目!B:C,2,0),"")</f>
        <v/>
      </c>
      <c r="CV145" s="32" t="str">
        <f>IFERROR(VLOOKUP(CU145,费用项目!A:B,2,0),"")</f>
        <v/>
      </c>
      <c r="CW145" s="29" t="str">
        <f>IF(N145="银行账户",VLOOKUP(O145,银行变二级!B:C,2,0),"")</f>
        <v/>
      </c>
      <c r="CX145" s="29" t="str">
        <f>IFERROR(VLOOKUP(O145,银行变二级!A:B,2,0),"")</f>
        <v/>
      </c>
    </row>
    <row r="146" s="29" customFormat="1" spans="1:102">
      <c r="A146" s="42" t="s">
        <v>209</v>
      </c>
      <c r="B146" s="36" t="s">
        <v>242</v>
      </c>
      <c r="C146" s="36" t="s">
        <v>252</v>
      </c>
      <c r="D146" s="37" t="s">
        <v>253</v>
      </c>
      <c r="E146" s="37" t="s">
        <v>245</v>
      </c>
      <c r="F146" s="38">
        <v>49500000</v>
      </c>
      <c r="G146" s="39" t="s">
        <v>107</v>
      </c>
      <c r="H146" s="40" t="str">
        <f t="shared" si="53"/>
        <v>1002</v>
      </c>
      <c r="I146" s="40" t="str">
        <f t="shared" si="54"/>
        <v>100202</v>
      </c>
      <c r="J146" s="46" t="str">
        <f t="shared" si="55"/>
        <v>银行存款</v>
      </c>
      <c r="K146" s="47" t="str">
        <f t="shared" si="56"/>
        <v>建设银行5241</v>
      </c>
      <c r="L146" s="46" t="str">
        <f t="shared" si="57"/>
        <v/>
      </c>
      <c r="M146" s="46">
        <f>IFERROR(IF(H146="1002",1002,VLOOKUP(I146,亿企科目!A:H,6,0)),VLOOKUP(H146,亿企科目!A:G,6,0))</f>
        <v>1002</v>
      </c>
      <c r="N146" s="48" t="str">
        <f>IFERROR(IF(H146="1002","银行账户",IF(H146="1123","供应商",VLOOKUP(I146,亿企科目!A:H,8,0))),"")</f>
        <v>银行账户</v>
      </c>
      <c r="O146" s="49" t="str">
        <f t="shared" si="58"/>
        <v>建设银行5241</v>
      </c>
      <c r="P146" s="29" t="str">
        <f>VLOOKUP(A146,账簿!B:C,2,0)</f>
        <v>003019</v>
      </c>
      <c r="Q146" s="29" t="str">
        <f>VLOOKUP(P146,账簿!A:B,2,0)</f>
        <v>昌邑市昌宜投资有限公司</v>
      </c>
      <c r="W146" s="29" t="str">
        <f t="shared" si="59"/>
        <v>0030192026-04-2823</v>
      </c>
      <c r="X146" s="29" t="str">
        <f t="shared" si="40"/>
        <v>003019</v>
      </c>
      <c r="Y146" s="29" t="str">
        <f t="shared" si="41"/>
        <v>003019</v>
      </c>
      <c r="Z146" s="29" t="str">
        <f t="shared" si="42"/>
        <v>昌邑市昌宜投资有限公司</v>
      </c>
      <c r="AA146" s="29" t="str">
        <f t="shared" si="43"/>
        <v>2026-04</v>
      </c>
      <c r="AB146" s="29" t="str">
        <f t="shared" si="44"/>
        <v>2026-04-28</v>
      </c>
      <c r="AC146" s="29" t="s">
        <v>108</v>
      </c>
      <c r="AD146" s="29">
        <f t="shared" si="45"/>
        <v>23</v>
      </c>
      <c r="AE146" s="29" t="str">
        <f t="shared" si="46"/>
        <v>往来款,电子汇入,山东盛汇经贸有限公司</v>
      </c>
      <c r="AF146" s="29" t="s">
        <v>109</v>
      </c>
      <c r="AG146" s="29" t="s">
        <v>109</v>
      </c>
      <c r="AN146" s="29">
        <f t="shared" si="47"/>
        <v>1002</v>
      </c>
      <c r="AP146" s="29" t="str">
        <f t="shared" si="48"/>
        <v>往来款,电子汇入,山东盛汇经贸有限公司</v>
      </c>
      <c r="AQ146" t="s">
        <v>110</v>
      </c>
      <c r="AR146" s="29">
        <f t="shared" si="49"/>
        <v>49500000</v>
      </c>
      <c r="AS146" s="29" t="str">
        <f t="shared" si="50"/>
        <v/>
      </c>
      <c r="AT146" t="s">
        <v>111</v>
      </c>
      <c r="AU146" t="s">
        <v>112</v>
      </c>
      <c r="AV146" t="s">
        <v>113</v>
      </c>
      <c r="AW146" s="29">
        <f t="shared" si="51"/>
        <v>49500000</v>
      </c>
      <c r="AX146" s="29" t="str">
        <f t="shared" si="52"/>
        <v/>
      </c>
      <c r="BQ146" s="32" t="str">
        <f>IF(N146="项目",VLOOKUP(O146,项目!B:C,2,0),IF(K146="空项目",VLOOKUP(K146,项目!B:C,2,0),""))</f>
        <v/>
      </c>
      <c r="BR146" s="32" t="str">
        <f>IFERROR(VLOOKUP(BQ146,项目!A:B,2,0),"")</f>
        <v/>
      </c>
      <c r="BU146" s="32" t="str">
        <f>IF(N146="供应商",VLOOKUP(O146,供应商!B:C,2,0),"")</f>
        <v/>
      </c>
      <c r="BV146" s="32" t="str">
        <f>IFERROR(VLOOKUP(BU146,供应商!A:B,2,0),"")</f>
        <v/>
      </c>
      <c r="BW146" s="32" t="str">
        <f>IF(N146="客户",VLOOKUP(O146,客户!B:C,2,0),"")</f>
        <v/>
      </c>
      <c r="BX146" s="32" t="str">
        <f>IFERROR(VLOOKUP(BW146,客户!A:B,2,0),"")</f>
        <v/>
      </c>
      <c r="CU146" s="32" t="str">
        <f>IF(N146="费用项目",VLOOKUP(O146,费用项目!B:C,2,0),"")</f>
        <v/>
      </c>
      <c r="CV146" s="32" t="str">
        <f>IFERROR(VLOOKUP(CU146,费用项目!A:B,2,0),"")</f>
        <v/>
      </c>
      <c r="CW146" s="29" t="str">
        <f>IF(N146="银行账户",VLOOKUP(O146,银行变二级!B:C,2,0),"")</f>
        <v>建设银行5241</v>
      </c>
      <c r="CX146" s="29" t="str">
        <f>IFERROR(VLOOKUP(O146,银行变二级!A:B,2,0),"")</f>
        <v>建设银行5241</v>
      </c>
    </row>
    <row r="147" s="29" customFormat="1" ht="25.5" spans="1:102">
      <c r="A147" s="42" t="s">
        <v>209</v>
      </c>
      <c r="B147" s="36" t="s">
        <v>242</v>
      </c>
      <c r="C147" s="36" t="s">
        <v>252</v>
      </c>
      <c r="D147" s="37" t="s">
        <v>253</v>
      </c>
      <c r="E147" s="37" t="s">
        <v>152</v>
      </c>
      <c r="F147" s="39" t="s">
        <v>107</v>
      </c>
      <c r="G147" s="38">
        <v>49500000</v>
      </c>
      <c r="H147" s="40" t="str">
        <f t="shared" si="53"/>
        <v>1221</v>
      </c>
      <c r="I147" s="40" t="str">
        <f t="shared" si="54"/>
        <v>122108</v>
      </c>
      <c r="J147" s="46" t="str">
        <f t="shared" si="55"/>
        <v>其他应收款</v>
      </c>
      <c r="K147" s="47" t="str">
        <f t="shared" si="56"/>
        <v>单位</v>
      </c>
      <c r="L147" s="46" t="str">
        <f t="shared" si="57"/>
        <v>山东盛汇经贸有限公司</v>
      </c>
      <c r="M147" s="46" t="str">
        <f>IFERROR(IF(H147="1002",1002,VLOOKUP(I147,亿企科目!A:H,6,0)),VLOOKUP(H147,亿企科目!A:G,6,0))</f>
        <v>122102</v>
      </c>
      <c r="N147" s="48" t="str">
        <f>IFERROR(IF(H147="1002","银行账户",IF(H147="1123","供应商",VLOOKUP(I147,亿企科目!A:H,8,0))),"")</f>
        <v>客户</v>
      </c>
      <c r="O147" s="49" t="str">
        <f t="shared" si="58"/>
        <v>山东盛汇经贸有限公司</v>
      </c>
      <c r="P147" s="29" t="str">
        <f>VLOOKUP(A147,账簿!B:C,2,0)</f>
        <v>003019</v>
      </c>
      <c r="Q147" s="29" t="str">
        <f>VLOOKUP(P147,账簿!A:B,2,0)</f>
        <v>昌邑市昌宜投资有限公司</v>
      </c>
      <c r="W147" s="29" t="str">
        <f t="shared" si="59"/>
        <v>0030192026-04-2823</v>
      </c>
      <c r="X147" s="29" t="str">
        <f t="shared" si="40"/>
        <v>003019</v>
      </c>
      <c r="Y147" s="29" t="str">
        <f t="shared" si="41"/>
        <v>003019</v>
      </c>
      <c r="Z147" s="29" t="str">
        <f t="shared" si="42"/>
        <v>昌邑市昌宜投资有限公司</v>
      </c>
      <c r="AA147" s="29" t="str">
        <f t="shared" si="43"/>
        <v>2026-04</v>
      </c>
      <c r="AB147" s="29" t="str">
        <f t="shared" si="44"/>
        <v>2026-04-28</v>
      </c>
      <c r="AC147" s="29" t="s">
        <v>108</v>
      </c>
      <c r="AD147" s="29">
        <f t="shared" si="45"/>
        <v>23</v>
      </c>
      <c r="AE147" s="29" t="str">
        <f t="shared" si="46"/>
        <v>往来款,电子汇入,山东盛汇经贸有限公司</v>
      </c>
      <c r="AF147" s="29" t="s">
        <v>109</v>
      </c>
      <c r="AG147" s="29" t="s">
        <v>109</v>
      </c>
      <c r="AN147" s="29" t="str">
        <f t="shared" si="47"/>
        <v>122102</v>
      </c>
      <c r="AP147" s="29" t="str">
        <f t="shared" si="48"/>
        <v>往来款,电子汇入,山东盛汇经贸有限公司</v>
      </c>
      <c r="AQ147" t="s">
        <v>110</v>
      </c>
      <c r="AR147" s="29" t="str">
        <f t="shared" si="49"/>
        <v/>
      </c>
      <c r="AS147" s="29">
        <f t="shared" si="50"/>
        <v>49500000</v>
      </c>
      <c r="AT147" t="s">
        <v>111</v>
      </c>
      <c r="AU147" t="s">
        <v>112</v>
      </c>
      <c r="AV147" t="s">
        <v>113</v>
      </c>
      <c r="AW147" s="29" t="str">
        <f t="shared" si="51"/>
        <v/>
      </c>
      <c r="AX147" s="29">
        <f t="shared" si="52"/>
        <v>49500000</v>
      </c>
      <c r="BQ147" s="32" t="str">
        <f>IF(N147="项目",VLOOKUP(O147,项目!B:C,2,0),IF(K147="空项目",VLOOKUP(K147,项目!B:C,2,0),""))</f>
        <v/>
      </c>
      <c r="BR147" s="32" t="str">
        <f>IFERROR(VLOOKUP(BQ147,项目!A:B,2,0),"")</f>
        <v/>
      </c>
      <c r="BU147" s="32" t="str">
        <f>IF(N147="供应商",VLOOKUP(O147,供应商!B:C,2,0),"")</f>
        <v/>
      </c>
      <c r="BV147" s="32" t="str">
        <f>IFERROR(VLOOKUP(BU147,供应商!A:B,2,0),"")</f>
        <v/>
      </c>
      <c r="BW147" s="32" t="str">
        <f>IF(N147="客户",VLOOKUP(O147,客户!B:C,2,0),"")</f>
        <v>001001007</v>
      </c>
      <c r="BX147" s="32" t="str">
        <f>IFERROR(VLOOKUP(BW147,客户!A:B,2,0),"")</f>
        <v>山东盛汇经贸有限公司</v>
      </c>
      <c r="CU147" s="32" t="str">
        <f>IF(N147="费用项目",VLOOKUP(O147,费用项目!B:C,2,0),"")</f>
        <v/>
      </c>
      <c r="CV147" s="32" t="str">
        <f>IFERROR(VLOOKUP(CU147,费用项目!A:B,2,0),"")</f>
        <v/>
      </c>
      <c r="CW147" s="29" t="str">
        <f>IF(N147="银行账户",VLOOKUP(O147,银行变二级!B:C,2,0),"")</f>
        <v/>
      </c>
      <c r="CX147" s="29" t="str">
        <f>IFERROR(VLOOKUP(O147,银行变二级!A:B,2,0),"")</f>
        <v/>
      </c>
    </row>
    <row r="148" s="29" customFormat="1" ht="25.5" spans="1:102">
      <c r="A148" s="42" t="s">
        <v>209</v>
      </c>
      <c r="B148" s="36" t="s">
        <v>242</v>
      </c>
      <c r="C148" s="36" t="s">
        <v>254</v>
      </c>
      <c r="D148" s="37" t="s">
        <v>255</v>
      </c>
      <c r="E148" s="37" t="s">
        <v>245</v>
      </c>
      <c r="F148" s="38">
        <v>680000</v>
      </c>
      <c r="G148" s="39" t="s">
        <v>107</v>
      </c>
      <c r="H148" s="40" t="str">
        <f t="shared" si="53"/>
        <v>1002</v>
      </c>
      <c r="I148" s="40" t="str">
        <f t="shared" si="54"/>
        <v>100202</v>
      </c>
      <c r="J148" s="46" t="str">
        <f t="shared" si="55"/>
        <v>银行存款</v>
      </c>
      <c r="K148" s="47" t="str">
        <f t="shared" si="56"/>
        <v>建设银行5241</v>
      </c>
      <c r="L148" s="46" t="str">
        <f t="shared" si="57"/>
        <v/>
      </c>
      <c r="M148" s="46">
        <f>IFERROR(IF(H148="1002",1002,VLOOKUP(I148,亿企科目!A:H,6,0)),VLOOKUP(H148,亿企科目!A:G,6,0))</f>
        <v>1002</v>
      </c>
      <c r="N148" s="48" t="str">
        <f>IFERROR(IF(H148="1002","银行账户",IF(H148="1123","供应商",VLOOKUP(I148,亿企科目!A:H,8,0))),"")</f>
        <v>银行账户</v>
      </c>
      <c r="O148" s="49" t="str">
        <f t="shared" si="58"/>
        <v>建设银行5241</v>
      </c>
      <c r="P148" s="29" t="str">
        <f>VLOOKUP(A148,账簿!B:C,2,0)</f>
        <v>003019</v>
      </c>
      <c r="Q148" s="29" t="str">
        <f>VLOOKUP(P148,账簿!A:B,2,0)</f>
        <v>昌邑市昌宜投资有限公司</v>
      </c>
      <c r="W148" s="29" t="str">
        <f t="shared" si="59"/>
        <v>0030192026-04-2824</v>
      </c>
      <c r="X148" s="29" t="str">
        <f t="shared" si="40"/>
        <v>003019</v>
      </c>
      <c r="Y148" s="29" t="str">
        <f t="shared" si="41"/>
        <v>003019</v>
      </c>
      <c r="Z148" s="29" t="str">
        <f t="shared" si="42"/>
        <v>昌邑市昌宜投资有限公司</v>
      </c>
      <c r="AA148" s="29" t="str">
        <f t="shared" si="43"/>
        <v>2026-04</v>
      </c>
      <c r="AB148" s="29" t="str">
        <f t="shared" si="44"/>
        <v>2026-04-28</v>
      </c>
      <c r="AC148" s="29" t="s">
        <v>108</v>
      </c>
      <c r="AD148" s="29">
        <f t="shared" si="45"/>
        <v>24</v>
      </c>
      <c r="AE148" s="29" t="str">
        <f t="shared" si="46"/>
        <v>往来结算款,昌邑市城投生态环境产业发展有限公司</v>
      </c>
      <c r="AF148" s="29" t="s">
        <v>109</v>
      </c>
      <c r="AG148" s="29" t="s">
        <v>109</v>
      </c>
      <c r="AN148" s="29">
        <f t="shared" si="47"/>
        <v>1002</v>
      </c>
      <c r="AP148" s="29" t="str">
        <f t="shared" si="48"/>
        <v>往来结算款,昌邑市城投生态环境产业发展有限公司</v>
      </c>
      <c r="AQ148" t="s">
        <v>110</v>
      </c>
      <c r="AR148" s="29">
        <f t="shared" si="49"/>
        <v>680000</v>
      </c>
      <c r="AS148" s="29" t="str">
        <f t="shared" si="50"/>
        <v/>
      </c>
      <c r="AT148" t="s">
        <v>111</v>
      </c>
      <c r="AU148" t="s">
        <v>112</v>
      </c>
      <c r="AV148" t="s">
        <v>113</v>
      </c>
      <c r="AW148" s="29">
        <f t="shared" si="51"/>
        <v>680000</v>
      </c>
      <c r="AX148" s="29" t="str">
        <f t="shared" si="52"/>
        <v/>
      </c>
      <c r="BQ148" s="32" t="str">
        <f>IF(N148="项目",VLOOKUP(O148,项目!B:C,2,0),IF(K148="空项目",VLOOKUP(K148,项目!B:C,2,0),""))</f>
        <v/>
      </c>
      <c r="BR148" s="32" t="str">
        <f>IFERROR(VLOOKUP(BQ148,项目!A:B,2,0),"")</f>
        <v/>
      </c>
      <c r="BU148" s="32" t="str">
        <f>IF(N148="供应商",VLOOKUP(O148,供应商!B:C,2,0),"")</f>
        <v/>
      </c>
      <c r="BV148" s="32" t="str">
        <f>IFERROR(VLOOKUP(BU148,供应商!A:B,2,0),"")</f>
        <v/>
      </c>
      <c r="BW148" s="32" t="str">
        <f>IF(N148="客户",VLOOKUP(O148,客户!B:C,2,0),"")</f>
        <v/>
      </c>
      <c r="BX148" s="32" t="str">
        <f>IFERROR(VLOOKUP(BW148,客户!A:B,2,0),"")</f>
        <v/>
      </c>
      <c r="CU148" s="32" t="str">
        <f>IF(N148="费用项目",VLOOKUP(O148,费用项目!B:C,2,0),"")</f>
        <v/>
      </c>
      <c r="CV148" s="32" t="str">
        <f>IFERROR(VLOOKUP(CU148,费用项目!A:B,2,0),"")</f>
        <v/>
      </c>
      <c r="CW148" s="29" t="str">
        <f>IF(N148="银行账户",VLOOKUP(O148,银行变二级!B:C,2,0),"")</f>
        <v>建设银行5241</v>
      </c>
      <c r="CX148" s="29" t="str">
        <f>IFERROR(VLOOKUP(O148,银行变二级!A:B,2,0),"")</f>
        <v>建设银行5241</v>
      </c>
    </row>
    <row r="149" s="29" customFormat="1" ht="25.5" spans="1:102">
      <c r="A149" s="42" t="s">
        <v>209</v>
      </c>
      <c r="B149" s="36" t="s">
        <v>242</v>
      </c>
      <c r="C149" s="36" t="s">
        <v>254</v>
      </c>
      <c r="D149" s="37" t="s">
        <v>255</v>
      </c>
      <c r="E149" s="37" t="s">
        <v>256</v>
      </c>
      <c r="F149" s="39" t="s">
        <v>107</v>
      </c>
      <c r="G149" s="38">
        <v>680000</v>
      </c>
      <c r="H149" s="40" t="str">
        <f t="shared" si="53"/>
        <v>1221</v>
      </c>
      <c r="I149" s="40" t="str">
        <f t="shared" si="54"/>
        <v>122108</v>
      </c>
      <c r="J149" s="46" t="str">
        <f t="shared" si="55"/>
        <v>其他应收款</v>
      </c>
      <c r="K149" s="47" t="str">
        <f t="shared" si="56"/>
        <v>单位</v>
      </c>
      <c r="L149" s="46" t="str">
        <f t="shared" si="57"/>
        <v>昌邑市城投生态环境产业发展有限公司</v>
      </c>
      <c r="M149" s="46" t="str">
        <f>IFERROR(IF(H149="1002",1002,VLOOKUP(I149,亿企科目!A:H,6,0)),VLOOKUP(H149,亿企科目!A:G,6,0))</f>
        <v>122102</v>
      </c>
      <c r="N149" s="48" t="str">
        <f>IFERROR(IF(H149="1002","银行账户",IF(H149="1123","供应商",VLOOKUP(I149,亿企科目!A:H,8,0))),"")</f>
        <v>客户</v>
      </c>
      <c r="O149" s="49" t="str">
        <f t="shared" si="58"/>
        <v>昌邑市城投生态环境产业发展有限公司</v>
      </c>
      <c r="P149" s="29" t="str">
        <f>VLOOKUP(A149,账簿!B:C,2,0)</f>
        <v>003019</v>
      </c>
      <c r="Q149" s="29" t="str">
        <f>VLOOKUP(P149,账簿!A:B,2,0)</f>
        <v>昌邑市昌宜投资有限公司</v>
      </c>
      <c r="W149" s="29" t="str">
        <f t="shared" si="59"/>
        <v>0030192026-04-2824</v>
      </c>
      <c r="X149" s="29" t="str">
        <f t="shared" si="40"/>
        <v>003019</v>
      </c>
      <c r="Y149" s="29" t="str">
        <f t="shared" si="41"/>
        <v>003019</v>
      </c>
      <c r="Z149" s="29" t="str">
        <f t="shared" si="42"/>
        <v>昌邑市昌宜投资有限公司</v>
      </c>
      <c r="AA149" s="29" t="str">
        <f t="shared" si="43"/>
        <v>2026-04</v>
      </c>
      <c r="AB149" s="29" t="str">
        <f t="shared" si="44"/>
        <v>2026-04-28</v>
      </c>
      <c r="AC149" s="29" t="s">
        <v>108</v>
      </c>
      <c r="AD149" s="29">
        <f t="shared" si="45"/>
        <v>24</v>
      </c>
      <c r="AE149" s="29" t="str">
        <f t="shared" si="46"/>
        <v>往来结算款,昌邑市城投生态环境产业发展有限公司</v>
      </c>
      <c r="AF149" s="29" t="s">
        <v>109</v>
      </c>
      <c r="AG149" s="29" t="s">
        <v>109</v>
      </c>
      <c r="AN149" s="29" t="str">
        <f t="shared" si="47"/>
        <v>122102</v>
      </c>
      <c r="AP149" s="29" t="str">
        <f t="shared" si="48"/>
        <v>往来结算款,昌邑市城投生态环境产业发展有限公司</v>
      </c>
      <c r="AQ149" t="s">
        <v>110</v>
      </c>
      <c r="AR149" s="29" t="str">
        <f t="shared" si="49"/>
        <v/>
      </c>
      <c r="AS149" s="29">
        <f t="shared" si="50"/>
        <v>680000</v>
      </c>
      <c r="AT149" t="s">
        <v>111</v>
      </c>
      <c r="AU149" t="s">
        <v>112</v>
      </c>
      <c r="AV149" t="s">
        <v>113</v>
      </c>
      <c r="AW149" s="29" t="str">
        <f t="shared" si="51"/>
        <v/>
      </c>
      <c r="AX149" s="29">
        <f t="shared" si="52"/>
        <v>680000</v>
      </c>
      <c r="BQ149" s="32" t="str">
        <f>IF(N149="项目",VLOOKUP(O149,项目!B:C,2,0),IF(K149="空项目",VLOOKUP(K149,项目!B:C,2,0),""))</f>
        <v/>
      </c>
      <c r="BR149" s="32" t="str">
        <f>IFERROR(VLOOKUP(BQ149,项目!A:B,2,0),"")</f>
        <v/>
      </c>
      <c r="BU149" s="32" t="str">
        <f>IF(N149="供应商",VLOOKUP(O149,供应商!B:C,2,0),"")</f>
        <v/>
      </c>
      <c r="BV149" s="32" t="str">
        <f>IFERROR(VLOOKUP(BU149,供应商!A:B,2,0),"")</f>
        <v/>
      </c>
      <c r="BW149" s="32" t="str">
        <f>IF(N149="客户",VLOOKUP(O149,客户!B:C,2,0),"")</f>
        <v>002011</v>
      </c>
      <c r="BX149" s="32" t="str">
        <f>IFERROR(VLOOKUP(BW149,客户!A:B,2,0),"")</f>
        <v>昌邑市城投生态环境产业发展有限公司</v>
      </c>
      <c r="CU149" s="32" t="str">
        <f>IF(N149="费用项目",VLOOKUP(O149,费用项目!B:C,2,0),"")</f>
        <v/>
      </c>
      <c r="CV149" s="32" t="str">
        <f>IFERROR(VLOOKUP(CU149,费用项目!A:B,2,0),"")</f>
        <v/>
      </c>
      <c r="CW149" s="29" t="str">
        <f>IF(N149="银行账户",VLOOKUP(O149,银行变二级!B:C,2,0),"")</f>
        <v/>
      </c>
      <c r="CX149" s="29" t="str">
        <f>IFERROR(VLOOKUP(O149,银行变二级!A:B,2,0),"")</f>
        <v/>
      </c>
    </row>
    <row r="150" s="29" customFormat="1" spans="1:102">
      <c r="A150" s="42" t="s">
        <v>209</v>
      </c>
      <c r="B150" s="36" t="s">
        <v>242</v>
      </c>
      <c r="C150" s="36" t="s">
        <v>257</v>
      </c>
      <c r="D150" s="37" t="s">
        <v>116</v>
      </c>
      <c r="E150" s="37" t="s">
        <v>245</v>
      </c>
      <c r="F150" s="41">
        <v>100</v>
      </c>
      <c r="G150" s="39" t="s">
        <v>107</v>
      </c>
      <c r="H150" s="40" t="str">
        <f t="shared" si="53"/>
        <v>1002</v>
      </c>
      <c r="I150" s="40" t="str">
        <f t="shared" si="54"/>
        <v>100202</v>
      </c>
      <c r="J150" s="46" t="str">
        <f t="shared" si="55"/>
        <v>银行存款</v>
      </c>
      <c r="K150" s="47" t="str">
        <f t="shared" si="56"/>
        <v>建设银行5241</v>
      </c>
      <c r="L150" s="46" t="str">
        <f t="shared" si="57"/>
        <v/>
      </c>
      <c r="M150" s="46">
        <f>IFERROR(IF(H150="1002",1002,VLOOKUP(I150,亿企科目!A:H,6,0)),VLOOKUP(H150,亿企科目!A:G,6,0))</f>
        <v>1002</v>
      </c>
      <c r="N150" s="48" t="str">
        <f>IFERROR(IF(H150="1002","银行账户",IF(H150="1123","供应商",VLOOKUP(I150,亿企科目!A:H,8,0))),"")</f>
        <v>银行账户</v>
      </c>
      <c r="O150" s="49" t="str">
        <f t="shared" si="58"/>
        <v>建设银行5241</v>
      </c>
      <c r="P150" s="29" t="str">
        <f>VLOOKUP(A150,账簿!B:C,2,0)</f>
        <v>003019</v>
      </c>
      <c r="Q150" s="29" t="str">
        <f>VLOOKUP(P150,账簿!A:B,2,0)</f>
        <v>昌邑市昌宜投资有限公司</v>
      </c>
      <c r="W150" s="29" t="str">
        <f t="shared" si="59"/>
        <v>0030192026-04-2825</v>
      </c>
      <c r="X150" s="29" t="str">
        <f t="shared" si="40"/>
        <v>003019</v>
      </c>
      <c r="Y150" s="29" t="str">
        <f t="shared" si="41"/>
        <v>003019</v>
      </c>
      <c r="Z150" s="29" t="str">
        <f t="shared" si="42"/>
        <v>昌邑市昌宜投资有限公司</v>
      </c>
      <c r="AA150" s="29" t="str">
        <f t="shared" si="43"/>
        <v>2026-04</v>
      </c>
      <c r="AB150" s="29" t="str">
        <f t="shared" si="44"/>
        <v>2026-04-28</v>
      </c>
      <c r="AC150" s="29" t="s">
        <v>108</v>
      </c>
      <c r="AD150" s="29">
        <f t="shared" si="45"/>
        <v>25</v>
      </c>
      <c r="AE150" s="29" t="str">
        <f t="shared" si="46"/>
        <v>往来款,昌邑市昌宜投资有限公司</v>
      </c>
      <c r="AF150" s="29" t="s">
        <v>109</v>
      </c>
      <c r="AG150" s="29" t="s">
        <v>109</v>
      </c>
      <c r="AN150" s="29">
        <f t="shared" si="47"/>
        <v>1002</v>
      </c>
      <c r="AP150" s="29" t="str">
        <f t="shared" si="48"/>
        <v>往来款,昌邑市昌宜投资有限公司</v>
      </c>
      <c r="AQ150" t="s">
        <v>110</v>
      </c>
      <c r="AR150" s="29">
        <f t="shared" si="49"/>
        <v>100</v>
      </c>
      <c r="AS150" s="29" t="str">
        <f t="shared" si="50"/>
        <v/>
      </c>
      <c r="AT150" t="s">
        <v>111</v>
      </c>
      <c r="AU150" t="s">
        <v>112</v>
      </c>
      <c r="AV150" t="s">
        <v>113</v>
      </c>
      <c r="AW150" s="29">
        <f t="shared" si="51"/>
        <v>100</v>
      </c>
      <c r="AX150" s="29" t="str">
        <f t="shared" si="52"/>
        <v/>
      </c>
      <c r="BQ150" s="32" t="str">
        <f>IF(N150="项目",VLOOKUP(O150,项目!B:C,2,0),IF(K150="空项目",VLOOKUP(K150,项目!B:C,2,0),""))</f>
        <v/>
      </c>
      <c r="BR150" s="32" t="str">
        <f>IFERROR(VLOOKUP(BQ150,项目!A:B,2,0),"")</f>
        <v/>
      </c>
      <c r="BU150" s="32" t="str">
        <f>IF(N150="供应商",VLOOKUP(O150,供应商!B:C,2,0),"")</f>
        <v/>
      </c>
      <c r="BV150" s="32" t="str">
        <f>IFERROR(VLOOKUP(BU150,供应商!A:B,2,0),"")</f>
        <v/>
      </c>
      <c r="BW150" s="32" t="str">
        <f>IF(N150="客户",VLOOKUP(O150,客户!B:C,2,0),"")</f>
        <v/>
      </c>
      <c r="BX150" s="32" t="str">
        <f>IFERROR(VLOOKUP(BW150,客户!A:B,2,0),"")</f>
        <v/>
      </c>
      <c r="CU150" s="32" t="str">
        <f>IF(N150="费用项目",VLOOKUP(O150,费用项目!B:C,2,0),"")</f>
        <v/>
      </c>
      <c r="CV150" s="32" t="str">
        <f>IFERROR(VLOOKUP(CU150,费用项目!A:B,2,0),"")</f>
        <v/>
      </c>
      <c r="CW150" s="29" t="str">
        <f>IF(N150="银行账户",VLOOKUP(O150,银行变二级!B:C,2,0),"")</f>
        <v>建设银行5241</v>
      </c>
      <c r="CX150" s="29" t="str">
        <f>IFERROR(VLOOKUP(O150,银行变二级!A:B,2,0),"")</f>
        <v>建设银行5241</v>
      </c>
    </row>
    <row r="151" spans="1:102">
      <c r="A151" s="42" t="s">
        <v>209</v>
      </c>
      <c r="B151" s="36" t="s">
        <v>242</v>
      </c>
      <c r="C151" s="36" t="s">
        <v>257</v>
      </c>
      <c r="D151" s="37" t="s">
        <v>116</v>
      </c>
      <c r="E151" s="37" t="s">
        <v>213</v>
      </c>
      <c r="F151" s="39" t="s">
        <v>107</v>
      </c>
      <c r="G151" s="41">
        <v>100</v>
      </c>
      <c r="H151" s="40" t="str">
        <f t="shared" ref="H151:H193" si="60">LEFT(E151,4)</f>
        <v>1002</v>
      </c>
      <c r="I151" s="40" t="str">
        <f t="shared" ref="I151:I193" si="61">IFERROR(LEFT(E151,FIND(" ",E151)-1),E151)</f>
        <v>100201</v>
      </c>
      <c r="J151" s="46" t="str">
        <f t="shared" ref="J151:J193" si="62">LEFT(MID(E151,FIND(" ",E151)+1,LEN(E151)),FIND("-",MID(E151,FIND(" ",E151)+1,LEN(E151))&amp;"-")-1)</f>
        <v>银行存款</v>
      </c>
      <c r="K151" s="47" t="str">
        <f t="shared" ref="K151:K193" si="63">IFERROR(MID(MID(E151,FIND(" ",E151)+1,LEN(E151)),FIND("-",MID(E151,FIND(" ",E151)+1,LEN(E151)))+1,IFERROR(FIND("-",MID(E151,FIND(" ",E151)+1,LEN(E151)),FIND("-",MID(E151,FIND(" ",E151)+1,LEN(E151)))+1),LEN(MID(E151,FIND(" ",E151)+1,LEN(E151)))+1)-FIND("-",MID(E151,FIND(" ",E151)+1,LEN(E151)))-1),"")</f>
        <v>潍坊银行7138</v>
      </c>
      <c r="L151" s="46" t="str">
        <f t="shared" ref="L151:L193" si="64">IFERROR(MID(MID(E151,FIND(" ",E151)+1,LEN(E151)),FIND("-",MID(E151,FIND(" ",E151)+1,LEN(E151)),FIND("-",MID(E151,FIND(" ",E151)+1,LEN(E151)))+1)+1,LEN(E151)),"")</f>
        <v/>
      </c>
      <c r="M151" s="46">
        <f>IFERROR(IF(H151="1002",1002,VLOOKUP(I151,亿企科目!A:H,6,0)),VLOOKUP(H151,亿企科目!A:G,6,0))</f>
        <v>1002</v>
      </c>
      <c r="N151" s="48" t="str">
        <f>IFERROR(IF(H151="1002","银行账户",IF(H151="1123","供应商",VLOOKUP(I151,亿企科目!A:H,8,0))),"")</f>
        <v>银行账户</v>
      </c>
      <c r="O151" s="49" t="str">
        <f t="shared" si="58"/>
        <v>潍坊银行7138</v>
      </c>
      <c r="P151" s="29" t="str">
        <f>VLOOKUP(A151,账簿!B:C,2,0)</f>
        <v>003019</v>
      </c>
      <c r="Q151" s="29" t="str">
        <f>VLOOKUP(P151,账簿!A:B,2,0)</f>
        <v>昌邑市昌宜投资有限公司</v>
      </c>
      <c r="W151" s="29" t="str">
        <f t="shared" si="59"/>
        <v>0030192026-04-2825</v>
      </c>
      <c r="X151" s="29" t="str">
        <f t="shared" si="40"/>
        <v>003019</v>
      </c>
      <c r="Y151" s="29" t="str">
        <f t="shared" si="41"/>
        <v>003019</v>
      </c>
      <c r="Z151" s="29" t="str">
        <f t="shared" si="42"/>
        <v>昌邑市昌宜投资有限公司</v>
      </c>
      <c r="AA151" s="29" t="str">
        <f t="shared" si="43"/>
        <v>2026-04</v>
      </c>
      <c r="AB151" s="29" t="str">
        <f t="shared" si="44"/>
        <v>2026-04-28</v>
      </c>
      <c r="AC151" s="29" t="s">
        <v>108</v>
      </c>
      <c r="AD151" s="29">
        <f t="shared" si="45"/>
        <v>25</v>
      </c>
      <c r="AE151" s="29" t="str">
        <f t="shared" si="46"/>
        <v>往来款,昌邑市昌宜投资有限公司</v>
      </c>
      <c r="AF151" s="29" t="s">
        <v>109</v>
      </c>
      <c r="AG151" s="29" t="s">
        <v>109</v>
      </c>
      <c r="AH151" s="29"/>
      <c r="AI151" s="29"/>
      <c r="AJ151" s="29"/>
      <c r="AK151" s="29"/>
      <c r="AL151" s="29"/>
      <c r="AM151" s="29"/>
      <c r="AN151" s="29">
        <f t="shared" si="47"/>
        <v>1002</v>
      </c>
      <c r="AO151" s="29"/>
      <c r="AP151" s="29" t="str">
        <f t="shared" si="48"/>
        <v>往来款,昌邑市昌宜投资有限公司</v>
      </c>
      <c r="AQ151" t="s">
        <v>110</v>
      </c>
      <c r="AR151" s="29" t="str">
        <f t="shared" si="49"/>
        <v/>
      </c>
      <c r="AS151" s="29">
        <f t="shared" si="50"/>
        <v>100</v>
      </c>
      <c r="AT151" t="s">
        <v>111</v>
      </c>
      <c r="AU151" t="s">
        <v>112</v>
      </c>
      <c r="AV151" t="s">
        <v>113</v>
      </c>
      <c r="AW151" s="29" t="str">
        <f t="shared" si="51"/>
        <v/>
      </c>
      <c r="AX151" s="29">
        <f t="shared" si="52"/>
        <v>100</v>
      </c>
      <c r="AY151" s="29"/>
      <c r="AZ151" s="29"/>
      <c r="BA151" s="29"/>
      <c r="BB151" s="29"/>
      <c r="BC151" s="29"/>
      <c r="BD151" s="29"/>
      <c r="BE151" s="29"/>
      <c r="BF151" s="29"/>
      <c r="BG151" s="29"/>
      <c r="BH151" s="29"/>
      <c r="BI151" s="29"/>
      <c r="BJ151" s="29"/>
      <c r="BK151" s="29"/>
      <c r="BL151" s="29"/>
      <c r="BM151" s="29"/>
      <c r="BN151" s="29"/>
      <c r="BO151" s="29"/>
      <c r="BP151" s="29"/>
      <c r="BQ151" s="32" t="str">
        <f>IF(N151="项目",VLOOKUP(O151,项目!B:C,2,0),IF(K151="空项目",VLOOKUP(K151,项目!B:C,2,0),""))</f>
        <v/>
      </c>
      <c r="BR151" s="32" t="str">
        <f>IFERROR(VLOOKUP(BQ151,项目!A:B,2,0),"")</f>
        <v/>
      </c>
      <c r="BS151" s="29"/>
      <c r="BT151" s="29"/>
      <c r="BU151" s="32" t="str">
        <f>IF(N151="供应商",VLOOKUP(O151,供应商!B:C,2,0),"")</f>
        <v/>
      </c>
      <c r="BV151" s="32" t="str">
        <f>IFERROR(VLOOKUP(BU151,供应商!A:B,2,0),"")</f>
        <v/>
      </c>
      <c r="BW151" s="32" t="str">
        <f>IF(N151="客户",VLOOKUP(O151,客户!B:C,2,0),"")</f>
        <v/>
      </c>
      <c r="BX151" s="32" t="str">
        <f>IFERROR(VLOOKUP(BW151,客户!A:B,2,0),"")</f>
        <v/>
      </c>
      <c r="BY151" s="29"/>
      <c r="BZ151" s="29"/>
      <c r="CA151" s="29"/>
      <c r="CB151" s="29"/>
      <c r="CC151" s="29"/>
      <c r="CD151" s="29"/>
      <c r="CE151" s="29"/>
      <c r="CF151" s="29"/>
      <c r="CG151" s="29"/>
      <c r="CH151" s="29"/>
      <c r="CI151" s="29"/>
      <c r="CJ151" s="29"/>
      <c r="CK151" s="29"/>
      <c r="CL151" s="29"/>
      <c r="CM151" s="29"/>
      <c r="CN151" s="29"/>
      <c r="CO151" s="29"/>
      <c r="CP151" s="29"/>
      <c r="CQ151" s="29"/>
      <c r="CR151" s="29"/>
      <c r="CS151" s="29"/>
      <c r="CT151" s="29"/>
      <c r="CU151" s="32" t="str">
        <f>IF(N151="费用项目",VLOOKUP(O151,费用项目!B:C,2,0),"")</f>
        <v/>
      </c>
      <c r="CV151" s="32" t="str">
        <f>IFERROR(VLOOKUP(CU151,费用项目!A:B,2,0),"")</f>
        <v/>
      </c>
      <c r="CW151" s="29" t="str">
        <f>IF(N151="银行账户",VLOOKUP(O151,银行变二级!B:C,2,0),"")</f>
        <v>潍坊银行7138</v>
      </c>
      <c r="CX151" s="29" t="str">
        <f>IFERROR(VLOOKUP(O151,银行变二级!A:B,2,0),"")</f>
        <v>潍坊银行7138</v>
      </c>
    </row>
    <row r="152" ht="25.5" spans="1:102">
      <c r="A152" s="42" t="s">
        <v>209</v>
      </c>
      <c r="B152" s="36" t="s">
        <v>242</v>
      </c>
      <c r="C152" s="36" t="s">
        <v>258</v>
      </c>
      <c r="D152" s="37" t="s">
        <v>259</v>
      </c>
      <c r="E152" s="37" t="s">
        <v>260</v>
      </c>
      <c r="F152" s="38">
        <v>50000000</v>
      </c>
      <c r="G152" s="39" t="s">
        <v>107</v>
      </c>
      <c r="H152" s="40" t="str">
        <f t="shared" si="60"/>
        <v>2241</v>
      </c>
      <c r="I152" s="40" t="str">
        <f t="shared" si="61"/>
        <v>224102</v>
      </c>
      <c r="J152" s="46" t="str">
        <f t="shared" si="62"/>
        <v>其他应付款</v>
      </c>
      <c r="K152" s="47" t="str">
        <f t="shared" si="63"/>
        <v>单位</v>
      </c>
      <c r="L152" s="46" t="str">
        <f t="shared" si="64"/>
        <v>山东硕丰生态农业发展有限公司</v>
      </c>
      <c r="M152" s="46" t="str">
        <f>IFERROR(IF(H152="1002",1002,VLOOKUP(I152,亿企科目!A:H,6,0)),VLOOKUP(H152,亿企科目!A:G,6,0))</f>
        <v>224102</v>
      </c>
      <c r="N152" s="48" t="str">
        <f>IFERROR(IF(H152="1002","银行账户",IF(H152="1123","供应商",VLOOKUP(I152,亿企科目!A:H,8,0))),"")</f>
        <v>供应商</v>
      </c>
      <c r="O152" s="49" t="str">
        <f t="shared" si="58"/>
        <v>山东硕丰生态农业发展有限公司</v>
      </c>
      <c r="P152" s="29" t="str">
        <f>VLOOKUP(A152,账簿!B:C,2,0)</f>
        <v>003019</v>
      </c>
      <c r="Q152" s="29" t="str">
        <f>VLOOKUP(P152,账簿!A:B,2,0)</f>
        <v>昌邑市昌宜投资有限公司</v>
      </c>
      <c r="W152" s="29" t="str">
        <f t="shared" si="59"/>
        <v>0030192026-04-2826</v>
      </c>
      <c r="X152" s="29" t="str">
        <f t="shared" si="40"/>
        <v>003019</v>
      </c>
      <c r="Y152" s="29" t="str">
        <f t="shared" si="41"/>
        <v>003019</v>
      </c>
      <c r="Z152" s="29" t="str">
        <f t="shared" si="42"/>
        <v>昌邑市昌宜投资有限公司</v>
      </c>
      <c r="AA152" s="29" t="str">
        <f t="shared" si="43"/>
        <v>2026-04</v>
      </c>
      <c r="AB152" s="29" t="str">
        <f t="shared" si="44"/>
        <v>2026-04-28</v>
      </c>
      <c r="AC152" s="29" t="s">
        <v>108</v>
      </c>
      <c r="AD152" s="29">
        <f t="shared" si="45"/>
        <v>26</v>
      </c>
      <c r="AE152" s="29" t="str">
        <f t="shared" si="46"/>
        <v>转账,电子转账,山东硕丰生态农业发展有限公司</v>
      </c>
      <c r="AF152" s="29" t="s">
        <v>109</v>
      </c>
      <c r="AG152" s="29" t="s">
        <v>109</v>
      </c>
      <c r="AH152" s="29"/>
      <c r="AI152" s="29"/>
      <c r="AJ152" s="29"/>
      <c r="AK152" s="29"/>
      <c r="AL152" s="29"/>
      <c r="AM152" s="29"/>
      <c r="AN152" s="29" t="str">
        <f t="shared" si="47"/>
        <v>224102</v>
      </c>
      <c r="AO152" s="29"/>
      <c r="AP152" s="29" t="str">
        <f t="shared" si="48"/>
        <v>转账,电子转账,山东硕丰生态农业发展有限公司</v>
      </c>
      <c r="AQ152" t="s">
        <v>110</v>
      </c>
      <c r="AR152" s="29">
        <f t="shared" si="49"/>
        <v>50000000</v>
      </c>
      <c r="AS152" s="29" t="str">
        <f t="shared" si="50"/>
        <v/>
      </c>
      <c r="AT152" t="s">
        <v>111</v>
      </c>
      <c r="AU152" t="s">
        <v>112</v>
      </c>
      <c r="AV152" t="s">
        <v>113</v>
      </c>
      <c r="AW152" s="29">
        <f t="shared" si="51"/>
        <v>50000000</v>
      </c>
      <c r="AX152" s="29" t="str">
        <f t="shared" si="52"/>
        <v/>
      </c>
      <c r="AY152" s="29"/>
      <c r="AZ152" s="29"/>
      <c r="BA152" s="29"/>
      <c r="BB152" s="29"/>
      <c r="BC152" s="29"/>
      <c r="BD152" s="29"/>
      <c r="BE152" s="29"/>
      <c r="BF152" s="29"/>
      <c r="BG152" s="29"/>
      <c r="BH152" s="29"/>
      <c r="BI152" s="29"/>
      <c r="BJ152" s="29"/>
      <c r="BK152" s="29"/>
      <c r="BL152" s="29"/>
      <c r="BM152" s="29"/>
      <c r="BN152" s="29"/>
      <c r="BO152" s="29"/>
      <c r="BP152" s="29"/>
      <c r="BQ152" s="32" t="str">
        <f>IF(N152="项目",VLOOKUP(O152,项目!B:C,2,0),IF(K152="空项目",VLOOKUP(K152,项目!B:C,2,0),""))</f>
        <v/>
      </c>
      <c r="BR152" s="32" t="str">
        <f>IFERROR(VLOOKUP(BQ152,项目!A:B,2,0),"")</f>
        <v/>
      </c>
      <c r="BS152" s="29"/>
      <c r="BT152" s="29"/>
      <c r="BU152" s="32" t="str">
        <f>IF(N152="供应商",VLOOKUP(O152,供应商!B:C,2,0),"")</f>
        <v>0020006</v>
      </c>
      <c r="BV152" s="32" t="str">
        <f>IFERROR(VLOOKUP(BU152,供应商!A:B,2,0),"")</f>
        <v>山东硕丰生态农业发展有限公司</v>
      </c>
      <c r="BW152" s="32" t="str">
        <f>IF(N152="客户",VLOOKUP(O152,客户!B:C,2,0),"")</f>
        <v/>
      </c>
      <c r="BX152" s="32" t="str">
        <f>IFERROR(VLOOKUP(BW152,客户!A:B,2,0),"")</f>
        <v/>
      </c>
      <c r="BY152" s="29"/>
      <c r="BZ152" s="29"/>
      <c r="CA152" s="29"/>
      <c r="CB152" s="29"/>
      <c r="CC152" s="29"/>
      <c r="CD152" s="29"/>
      <c r="CE152" s="29"/>
      <c r="CF152" s="29"/>
      <c r="CG152" s="29"/>
      <c r="CH152" s="29"/>
      <c r="CI152" s="29"/>
      <c r="CJ152" s="29"/>
      <c r="CK152" s="29"/>
      <c r="CL152" s="29"/>
      <c r="CM152" s="29"/>
      <c r="CN152" s="29"/>
      <c r="CO152" s="29"/>
      <c r="CP152" s="29"/>
      <c r="CQ152" s="29"/>
      <c r="CR152" s="29"/>
      <c r="CS152" s="29"/>
      <c r="CT152" s="29"/>
      <c r="CU152" s="32" t="str">
        <f>IF(N152="费用项目",VLOOKUP(O152,费用项目!B:C,2,0),"")</f>
        <v/>
      </c>
      <c r="CV152" s="32" t="str">
        <f>IFERROR(VLOOKUP(CU152,费用项目!A:B,2,0),"")</f>
        <v/>
      </c>
      <c r="CW152" s="29" t="str">
        <f>IF(N152="银行账户",VLOOKUP(O152,银行变二级!B:C,2,0),"")</f>
        <v/>
      </c>
      <c r="CX152" s="29" t="str">
        <f>IFERROR(VLOOKUP(O152,银行变二级!A:B,2,0),"")</f>
        <v/>
      </c>
    </row>
    <row r="153" ht="25.5" spans="1:102">
      <c r="A153" s="42" t="s">
        <v>209</v>
      </c>
      <c r="B153" s="36" t="s">
        <v>242</v>
      </c>
      <c r="C153" s="36" t="s">
        <v>258</v>
      </c>
      <c r="D153" s="37" t="s">
        <v>259</v>
      </c>
      <c r="E153" s="37" t="s">
        <v>245</v>
      </c>
      <c r="F153" s="39" t="s">
        <v>107</v>
      </c>
      <c r="G153" s="38">
        <v>50000000</v>
      </c>
      <c r="H153" s="40" t="str">
        <f t="shared" si="60"/>
        <v>1002</v>
      </c>
      <c r="I153" s="40" t="str">
        <f t="shared" si="61"/>
        <v>100202</v>
      </c>
      <c r="J153" s="46" t="str">
        <f t="shared" si="62"/>
        <v>银行存款</v>
      </c>
      <c r="K153" s="47" t="str">
        <f t="shared" si="63"/>
        <v>建设银行5241</v>
      </c>
      <c r="L153" s="46" t="str">
        <f t="shared" si="64"/>
        <v/>
      </c>
      <c r="M153" s="46">
        <f>IFERROR(IF(H153="1002",1002,VLOOKUP(I153,亿企科目!A:H,6,0)),VLOOKUP(H153,亿企科目!A:G,6,0))</f>
        <v>1002</v>
      </c>
      <c r="N153" s="48" t="str">
        <f>IFERROR(IF(H153="1002","银行账户",IF(H153="1123","供应商",VLOOKUP(I153,亿企科目!A:H,8,0))),"")</f>
        <v>银行账户</v>
      </c>
      <c r="O153" s="49" t="str">
        <f t="shared" si="58"/>
        <v>建设银行5241</v>
      </c>
      <c r="P153" s="29" t="str">
        <f>VLOOKUP(A153,账簿!B:C,2,0)</f>
        <v>003019</v>
      </c>
      <c r="Q153" s="29" t="str">
        <f>VLOOKUP(P153,账簿!A:B,2,0)</f>
        <v>昌邑市昌宜投资有限公司</v>
      </c>
      <c r="W153" s="29" t="str">
        <f t="shared" si="59"/>
        <v>0030192026-04-2826</v>
      </c>
      <c r="X153" s="29" t="str">
        <f t="shared" si="40"/>
        <v>003019</v>
      </c>
      <c r="Y153" s="29" t="str">
        <f t="shared" si="41"/>
        <v>003019</v>
      </c>
      <c r="Z153" s="29" t="str">
        <f t="shared" si="42"/>
        <v>昌邑市昌宜投资有限公司</v>
      </c>
      <c r="AA153" s="29" t="str">
        <f t="shared" si="43"/>
        <v>2026-04</v>
      </c>
      <c r="AB153" s="29" t="str">
        <f t="shared" si="44"/>
        <v>2026-04-28</v>
      </c>
      <c r="AC153" s="29" t="s">
        <v>108</v>
      </c>
      <c r="AD153" s="29">
        <f t="shared" si="45"/>
        <v>26</v>
      </c>
      <c r="AE153" s="29" t="str">
        <f t="shared" si="46"/>
        <v>转账,电子转账,山东硕丰生态农业发展有限公司</v>
      </c>
      <c r="AF153" s="29" t="s">
        <v>109</v>
      </c>
      <c r="AG153" s="29" t="s">
        <v>109</v>
      </c>
      <c r="AH153" s="29"/>
      <c r="AI153" s="29"/>
      <c r="AJ153" s="29"/>
      <c r="AK153" s="29"/>
      <c r="AL153" s="29"/>
      <c r="AM153" s="29"/>
      <c r="AN153" s="29">
        <f t="shared" si="47"/>
        <v>1002</v>
      </c>
      <c r="AO153" s="29"/>
      <c r="AP153" s="29" t="str">
        <f t="shared" si="48"/>
        <v>转账,电子转账,山东硕丰生态农业发展有限公司</v>
      </c>
      <c r="AQ153" t="s">
        <v>110</v>
      </c>
      <c r="AR153" s="29" t="str">
        <f t="shared" si="49"/>
        <v/>
      </c>
      <c r="AS153" s="29">
        <f t="shared" si="50"/>
        <v>50000000</v>
      </c>
      <c r="AT153" t="s">
        <v>111</v>
      </c>
      <c r="AU153" t="s">
        <v>112</v>
      </c>
      <c r="AV153" t="s">
        <v>113</v>
      </c>
      <c r="AW153" s="29" t="str">
        <f t="shared" si="51"/>
        <v/>
      </c>
      <c r="AX153" s="29">
        <f t="shared" si="52"/>
        <v>50000000</v>
      </c>
      <c r="AY153" s="29"/>
      <c r="AZ153" s="29"/>
      <c r="BA153" s="29"/>
      <c r="BB153" s="29"/>
      <c r="BC153" s="29"/>
      <c r="BD153" s="29"/>
      <c r="BE153" s="29"/>
      <c r="BF153" s="29"/>
      <c r="BG153" s="29"/>
      <c r="BH153" s="29"/>
      <c r="BI153" s="29"/>
      <c r="BJ153" s="29"/>
      <c r="BK153" s="29"/>
      <c r="BL153" s="29"/>
      <c r="BM153" s="29"/>
      <c r="BN153" s="29"/>
      <c r="BO153" s="29"/>
      <c r="BP153" s="29"/>
      <c r="BQ153" s="32" t="str">
        <f>IF(N153="项目",VLOOKUP(O153,项目!B:C,2,0),IF(K153="空项目",VLOOKUP(K153,项目!B:C,2,0),""))</f>
        <v/>
      </c>
      <c r="BR153" s="32" t="str">
        <f>IFERROR(VLOOKUP(BQ153,项目!A:B,2,0),"")</f>
        <v/>
      </c>
      <c r="BS153" s="29"/>
      <c r="BT153" s="29"/>
      <c r="BU153" s="32" t="str">
        <f>IF(N153="供应商",VLOOKUP(O153,供应商!B:C,2,0),"")</f>
        <v/>
      </c>
      <c r="BV153" s="32" t="str">
        <f>IFERROR(VLOOKUP(BU153,供应商!A:B,2,0),"")</f>
        <v/>
      </c>
      <c r="BW153" s="32" t="str">
        <f>IF(N153="客户",VLOOKUP(O153,客户!B:C,2,0),"")</f>
        <v/>
      </c>
      <c r="BX153" s="32" t="str">
        <f>IFERROR(VLOOKUP(BW153,客户!A:B,2,0),"")</f>
        <v/>
      </c>
      <c r="BY153" s="29"/>
      <c r="BZ153" s="29"/>
      <c r="CA153" s="29"/>
      <c r="CB153" s="29"/>
      <c r="CC153" s="29"/>
      <c r="CD153" s="29"/>
      <c r="CE153" s="29"/>
      <c r="CF153" s="29"/>
      <c r="CG153" s="29"/>
      <c r="CH153" s="29"/>
      <c r="CI153" s="29"/>
      <c r="CJ153" s="29"/>
      <c r="CK153" s="29"/>
      <c r="CL153" s="29"/>
      <c r="CM153" s="29"/>
      <c r="CN153" s="29"/>
      <c r="CO153" s="29"/>
      <c r="CP153" s="29"/>
      <c r="CQ153" s="29"/>
      <c r="CR153" s="29"/>
      <c r="CS153" s="29"/>
      <c r="CT153" s="29"/>
      <c r="CU153" s="32" t="str">
        <f>IF(N153="费用项目",VLOOKUP(O153,费用项目!B:C,2,0),"")</f>
        <v/>
      </c>
      <c r="CV153" s="32" t="str">
        <f>IFERROR(VLOOKUP(CU153,费用项目!A:B,2,0),"")</f>
        <v/>
      </c>
      <c r="CW153" s="29" t="str">
        <f>IF(N153="银行账户",VLOOKUP(O153,银行变二级!B:C,2,0),"")</f>
        <v>建设银行5241</v>
      </c>
      <c r="CX153" s="29" t="str">
        <f>IFERROR(VLOOKUP(O153,银行变二级!A:B,2,0),"")</f>
        <v>建设银行5241</v>
      </c>
    </row>
    <row r="154" ht="25.5" spans="1:102">
      <c r="A154" s="42" t="s">
        <v>209</v>
      </c>
      <c r="B154" s="36" t="s">
        <v>242</v>
      </c>
      <c r="C154" s="36" t="s">
        <v>261</v>
      </c>
      <c r="D154" s="37" t="s">
        <v>262</v>
      </c>
      <c r="E154" s="37" t="s">
        <v>151</v>
      </c>
      <c r="F154" s="38">
        <v>49980000</v>
      </c>
      <c r="G154" s="39" t="s">
        <v>107</v>
      </c>
      <c r="H154" s="40" t="str">
        <f t="shared" si="60"/>
        <v>1221</v>
      </c>
      <c r="I154" s="40" t="str">
        <f t="shared" si="61"/>
        <v>122108</v>
      </c>
      <c r="J154" s="46" t="str">
        <f t="shared" si="62"/>
        <v>其他应收款</v>
      </c>
      <c r="K154" s="47" t="str">
        <f t="shared" si="63"/>
        <v>单位</v>
      </c>
      <c r="L154" s="46" t="str">
        <f t="shared" si="64"/>
        <v>昌邑市昌盛管网建设投资有限公司</v>
      </c>
      <c r="M154" s="46" t="str">
        <f>IFERROR(IF(H154="1002",1002,VLOOKUP(I154,亿企科目!A:H,6,0)),VLOOKUP(H154,亿企科目!A:G,6,0))</f>
        <v>122102</v>
      </c>
      <c r="N154" s="48" t="str">
        <f>IFERROR(IF(H154="1002","银行账户",IF(H154="1123","供应商",VLOOKUP(I154,亿企科目!A:H,8,0))),"")</f>
        <v>客户</v>
      </c>
      <c r="O154" s="49" t="str">
        <f t="shared" si="58"/>
        <v>昌邑市昌盛管网建设投资有限公司</v>
      </c>
      <c r="P154" s="29" t="str">
        <f>VLOOKUP(A154,账簿!B:C,2,0)</f>
        <v>003019</v>
      </c>
      <c r="Q154" s="29" t="str">
        <f>VLOOKUP(P154,账簿!A:B,2,0)</f>
        <v>昌邑市昌宜投资有限公司</v>
      </c>
      <c r="W154" s="29" t="str">
        <f t="shared" si="59"/>
        <v>0030192026-04-2827</v>
      </c>
      <c r="X154" s="29" t="str">
        <f t="shared" si="40"/>
        <v>003019</v>
      </c>
      <c r="Y154" s="29" t="str">
        <f t="shared" si="41"/>
        <v>003019</v>
      </c>
      <c r="Z154" s="29" t="str">
        <f t="shared" si="42"/>
        <v>昌邑市昌宜投资有限公司</v>
      </c>
      <c r="AA154" s="29" t="str">
        <f t="shared" si="43"/>
        <v>2026-04</v>
      </c>
      <c r="AB154" s="29" t="str">
        <f t="shared" si="44"/>
        <v>2026-04-28</v>
      </c>
      <c r="AC154" s="29" t="s">
        <v>108</v>
      </c>
      <c r="AD154" s="29">
        <f t="shared" si="45"/>
        <v>27</v>
      </c>
      <c r="AE154" s="29" t="str">
        <f t="shared" si="46"/>
        <v>转账,电子转账,昌邑市昌盛管网建设投资有限公司</v>
      </c>
      <c r="AF154" s="29" t="s">
        <v>109</v>
      </c>
      <c r="AG154" s="29" t="s">
        <v>109</v>
      </c>
      <c r="AH154" s="29"/>
      <c r="AI154" s="29"/>
      <c r="AJ154" s="29"/>
      <c r="AK154" s="29"/>
      <c r="AL154" s="29"/>
      <c r="AM154" s="29"/>
      <c r="AN154" s="29" t="str">
        <f t="shared" si="47"/>
        <v>122102</v>
      </c>
      <c r="AO154" s="29"/>
      <c r="AP154" s="29" t="str">
        <f t="shared" si="48"/>
        <v>转账,电子转账,昌邑市昌盛管网建设投资有限公司</v>
      </c>
      <c r="AQ154" t="s">
        <v>110</v>
      </c>
      <c r="AR154" s="29">
        <f t="shared" si="49"/>
        <v>49980000</v>
      </c>
      <c r="AS154" s="29" t="str">
        <f t="shared" si="50"/>
        <v/>
      </c>
      <c r="AT154" t="s">
        <v>111</v>
      </c>
      <c r="AU154" t="s">
        <v>112</v>
      </c>
      <c r="AV154" t="s">
        <v>113</v>
      </c>
      <c r="AW154" s="29">
        <f t="shared" si="51"/>
        <v>49980000</v>
      </c>
      <c r="AX154" s="29" t="str">
        <f t="shared" si="52"/>
        <v/>
      </c>
      <c r="AY154" s="29"/>
      <c r="AZ154" s="29"/>
      <c r="BA154" s="29"/>
      <c r="BB154" s="29"/>
      <c r="BC154" s="29"/>
      <c r="BD154" s="29"/>
      <c r="BE154" s="29"/>
      <c r="BF154" s="29"/>
      <c r="BG154" s="29"/>
      <c r="BH154" s="29"/>
      <c r="BI154" s="29"/>
      <c r="BJ154" s="29"/>
      <c r="BK154" s="29"/>
      <c r="BL154" s="29"/>
      <c r="BM154" s="29"/>
      <c r="BN154" s="29"/>
      <c r="BO154" s="29"/>
      <c r="BP154" s="29"/>
      <c r="BQ154" s="32" t="str">
        <f>IF(N154="项目",VLOOKUP(O154,项目!B:C,2,0),IF(K154="空项目",VLOOKUP(K154,项目!B:C,2,0),""))</f>
        <v/>
      </c>
      <c r="BR154" s="32" t="str">
        <f>IFERROR(VLOOKUP(BQ154,项目!A:B,2,0),"")</f>
        <v/>
      </c>
      <c r="BS154" s="29"/>
      <c r="BT154" s="29"/>
      <c r="BU154" s="32" t="str">
        <f>IF(N154="供应商",VLOOKUP(O154,供应商!B:C,2,0),"")</f>
        <v/>
      </c>
      <c r="BV154" s="32" t="str">
        <f>IFERROR(VLOOKUP(BU154,供应商!A:B,2,0),"")</f>
        <v/>
      </c>
      <c r="BW154" s="32" t="str">
        <f>IF(N154="客户",VLOOKUP(O154,客户!B:C,2,0),"")</f>
        <v>001001001</v>
      </c>
      <c r="BX154" s="32" t="str">
        <f>IFERROR(VLOOKUP(BW154,客户!A:B,2,0),"")</f>
        <v>昌邑市昌盛管网建设投资有限公司</v>
      </c>
      <c r="BY154" s="29"/>
      <c r="BZ154" s="29"/>
      <c r="CA154" s="29"/>
      <c r="CB154" s="29"/>
      <c r="CC154" s="29"/>
      <c r="CD154" s="29"/>
      <c r="CE154" s="29"/>
      <c r="CF154" s="29"/>
      <c r="CG154" s="29"/>
      <c r="CH154" s="29"/>
      <c r="CI154" s="29"/>
      <c r="CJ154" s="29"/>
      <c r="CK154" s="29"/>
      <c r="CL154" s="29"/>
      <c r="CM154" s="29"/>
      <c r="CN154" s="29"/>
      <c r="CO154" s="29"/>
      <c r="CP154" s="29"/>
      <c r="CQ154" s="29"/>
      <c r="CR154" s="29"/>
      <c r="CS154" s="29"/>
      <c r="CT154" s="29"/>
      <c r="CU154" s="32" t="str">
        <f>IF(N154="费用项目",VLOOKUP(O154,费用项目!B:C,2,0),"")</f>
        <v/>
      </c>
      <c r="CV154" s="32" t="str">
        <f>IFERROR(VLOOKUP(CU154,费用项目!A:B,2,0),"")</f>
        <v/>
      </c>
      <c r="CW154" s="29" t="str">
        <f>IF(N154="银行账户",VLOOKUP(O154,银行变二级!B:C,2,0),"")</f>
        <v/>
      </c>
      <c r="CX154" s="29" t="str">
        <f>IFERROR(VLOOKUP(O154,银行变二级!A:B,2,0),"")</f>
        <v/>
      </c>
    </row>
    <row r="155" ht="25.5" spans="1:102">
      <c r="A155" s="42" t="s">
        <v>209</v>
      </c>
      <c r="B155" s="36" t="s">
        <v>242</v>
      </c>
      <c r="C155" s="36" t="s">
        <v>261</v>
      </c>
      <c r="D155" s="37" t="s">
        <v>262</v>
      </c>
      <c r="E155" s="37" t="s">
        <v>245</v>
      </c>
      <c r="F155" s="39" t="s">
        <v>107</v>
      </c>
      <c r="G155" s="38">
        <v>49980000</v>
      </c>
      <c r="H155" s="40" t="str">
        <f t="shared" si="60"/>
        <v>1002</v>
      </c>
      <c r="I155" s="40" t="str">
        <f t="shared" si="61"/>
        <v>100202</v>
      </c>
      <c r="J155" s="46" t="str">
        <f t="shared" si="62"/>
        <v>银行存款</v>
      </c>
      <c r="K155" s="47" t="str">
        <f t="shared" si="63"/>
        <v>建设银行5241</v>
      </c>
      <c r="L155" s="46" t="str">
        <f t="shared" si="64"/>
        <v/>
      </c>
      <c r="M155" s="46">
        <f>IFERROR(IF(H155="1002",1002,VLOOKUP(I155,亿企科目!A:H,6,0)),VLOOKUP(H155,亿企科目!A:G,6,0))</f>
        <v>1002</v>
      </c>
      <c r="N155" s="48" t="str">
        <f>IFERROR(IF(H155="1002","银行账户",IF(H155="1123","供应商",VLOOKUP(I155,亿企科目!A:H,8,0))),"")</f>
        <v>银行账户</v>
      </c>
      <c r="O155" s="49" t="str">
        <f t="shared" si="58"/>
        <v>建设银行5241</v>
      </c>
      <c r="P155" s="29" t="str">
        <f>VLOOKUP(A155,账簿!B:C,2,0)</f>
        <v>003019</v>
      </c>
      <c r="Q155" s="29" t="str">
        <f>VLOOKUP(P155,账簿!A:B,2,0)</f>
        <v>昌邑市昌宜投资有限公司</v>
      </c>
      <c r="W155" s="29" t="str">
        <f t="shared" si="59"/>
        <v>0030192026-04-2827</v>
      </c>
      <c r="X155" s="29" t="str">
        <f t="shared" si="40"/>
        <v>003019</v>
      </c>
      <c r="Y155" s="29" t="str">
        <f t="shared" si="41"/>
        <v>003019</v>
      </c>
      <c r="Z155" s="29" t="str">
        <f t="shared" si="42"/>
        <v>昌邑市昌宜投资有限公司</v>
      </c>
      <c r="AA155" s="29" t="str">
        <f t="shared" si="43"/>
        <v>2026-04</v>
      </c>
      <c r="AB155" s="29" t="str">
        <f t="shared" si="44"/>
        <v>2026-04-28</v>
      </c>
      <c r="AC155" s="29" t="s">
        <v>108</v>
      </c>
      <c r="AD155" s="29">
        <f t="shared" si="45"/>
        <v>27</v>
      </c>
      <c r="AE155" s="29" t="str">
        <f t="shared" si="46"/>
        <v>转账,电子转账,昌邑市昌盛管网建设投资有限公司</v>
      </c>
      <c r="AF155" s="29" t="s">
        <v>109</v>
      </c>
      <c r="AG155" s="29" t="s">
        <v>109</v>
      </c>
      <c r="AH155" s="29"/>
      <c r="AI155" s="29"/>
      <c r="AJ155" s="29"/>
      <c r="AK155" s="29"/>
      <c r="AL155" s="29"/>
      <c r="AM155" s="29"/>
      <c r="AN155" s="29">
        <f t="shared" si="47"/>
        <v>1002</v>
      </c>
      <c r="AO155" s="29"/>
      <c r="AP155" s="29" t="str">
        <f t="shared" si="48"/>
        <v>转账,电子转账,昌邑市昌盛管网建设投资有限公司</v>
      </c>
      <c r="AQ155" t="s">
        <v>110</v>
      </c>
      <c r="AR155" s="29" t="str">
        <f t="shared" si="49"/>
        <v/>
      </c>
      <c r="AS155" s="29">
        <f t="shared" si="50"/>
        <v>49980000</v>
      </c>
      <c r="AT155" t="s">
        <v>111</v>
      </c>
      <c r="AU155" t="s">
        <v>112</v>
      </c>
      <c r="AV155" t="s">
        <v>113</v>
      </c>
      <c r="AW155" s="29" t="str">
        <f t="shared" si="51"/>
        <v/>
      </c>
      <c r="AX155" s="29">
        <f t="shared" si="52"/>
        <v>49980000</v>
      </c>
      <c r="AY155" s="29"/>
      <c r="AZ155" s="29"/>
      <c r="BA155" s="29"/>
      <c r="BB155" s="29"/>
      <c r="BC155" s="29"/>
      <c r="BD155" s="29"/>
      <c r="BE155" s="29"/>
      <c r="BF155" s="29"/>
      <c r="BG155" s="29"/>
      <c r="BH155" s="29"/>
      <c r="BI155" s="29"/>
      <c r="BJ155" s="29"/>
      <c r="BK155" s="29"/>
      <c r="BL155" s="29"/>
      <c r="BM155" s="29"/>
      <c r="BN155" s="29"/>
      <c r="BO155" s="29"/>
      <c r="BP155" s="29"/>
      <c r="BQ155" s="32" t="str">
        <f>IF(N155="项目",VLOOKUP(O155,项目!B:C,2,0),IF(K155="空项目",VLOOKUP(K155,项目!B:C,2,0),""))</f>
        <v/>
      </c>
      <c r="BR155" s="32" t="str">
        <f>IFERROR(VLOOKUP(BQ155,项目!A:B,2,0),"")</f>
        <v/>
      </c>
      <c r="BS155" s="29"/>
      <c r="BT155" s="29"/>
      <c r="BU155" s="32" t="str">
        <f>IF(N155="供应商",VLOOKUP(O155,供应商!B:C,2,0),"")</f>
        <v/>
      </c>
      <c r="BV155" s="32" t="str">
        <f>IFERROR(VLOOKUP(BU155,供应商!A:B,2,0),"")</f>
        <v/>
      </c>
      <c r="BW155" s="32" t="str">
        <f>IF(N155="客户",VLOOKUP(O155,客户!B:C,2,0),"")</f>
        <v/>
      </c>
      <c r="BX155" s="32" t="str">
        <f>IFERROR(VLOOKUP(BW155,客户!A:B,2,0),"")</f>
        <v/>
      </c>
      <c r="BY155" s="29"/>
      <c r="BZ155" s="29"/>
      <c r="CA155" s="29"/>
      <c r="CB155" s="29"/>
      <c r="CC155" s="29"/>
      <c r="CD155" s="29"/>
      <c r="CE155" s="29"/>
      <c r="CF155" s="29"/>
      <c r="CG155" s="29"/>
      <c r="CH155" s="29"/>
      <c r="CI155" s="29"/>
      <c r="CJ155" s="29"/>
      <c r="CK155" s="29"/>
      <c r="CL155" s="29"/>
      <c r="CM155" s="29"/>
      <c r="CN155" s="29"/>
      <c r="CO155" s="29"/>
      <c r="CP155" s="29"/>
      <c r="CQ155" s="29"/>
      <c r="CR155" s="29"/>
      <c r="CS155" s="29"/>
      <c r="CT155" s="29"/>
      <c r="CU155" s="32" t="str">
        <f>IF(N155="费用项目",VLOOKUP(O155,费用项目!B:C,2,0),"")</f>
        <v/>
      </c>
      <c r="CV155" s="32" t="str">
        <f>IFERROR(VLOOKUP(CU155,费用项目!A:B,2,0),"")</f>
        <v/>
      </c>
      <c r="CW155" s="29" t="str">
        <f>IF(N155="银行账户",VLOOKUP(O155,银行变二级!B:C,2,0),"")</f>
        <v>建设银行5241</v>
      </c>
      <c r="CX155" s="29" t="str">
        <f>IFERROR(VLOOKUP(O155,银行变二级!A:B,2,0),"")</f>
        <v>建设银行5241</v>
      </c>
    </row>
    <row r="156" ht="25.5" spans="1:102">
      <c r="A156" s="42" t="s">
        <v>209</v>
      </c>
      <c r="B156" s="36" t="s">
        <v>242</v>
      </c>
      <c r="C156" s="36" t="s">
        <v>263</v>
      </c>
      <c r="D156" s="37" t="s">
        <v>264</v>
      </c>
      <c r="E156" s="37" t="s">
        <v>130</v>
      </c>
      <c r="F156" s="41">
        <v>15.08</v>
      </c>
      <c r="G156" s="39" t="s">
        <v>107</v>
      </c>
      <c r="H156" s="40" t="str">
        <f t="shared" si="60"/>
        <v>6603</v>
      </c>
      <c r="I156" s="40" t="str">
        <f t="shared" si="61"/>
        <v>6603</v>
      </c>
      <c r="J156" s="46" t="str">
        <f t="shared" si="62"/>
        <v>财务费用</v>
      </c>
      <c r="K156" s="47" t="str">
        <f t="shared" si="63"/>
        <v>手续费</v>
      </c>
      <c r="L156" s="46" t="str">
        <f t="shared" si="64"/>
        <v/>
      </c>
      <c r="M156" s="46" t="str">
        <f>IFERROR(IF(H156="1002",1002,VLOOKUP(I156,亿企科目!A:H,6,0)),VLOOKUP(H156,亿企科目!A:G,6,0))</f>
        <v>6603</v>
      </c>
      <c r="N156" s="48" t="str">
        <f>IFERROR(IF(H156="1002","银行账户",IF(H156="1123","供应商",VLOOKUP(I156,亿企科目!A:H,8,0))),"")</f>
        <v>费用项目</v>
      </c>
      <c r="O156" s="49" t="str">
        <f t="shared" si="58"/>
        <v>手续费</v>
      </c>
      <c r="P156" s="29" t="str">
        <f>VLOOKUP(A156,账簿!B:C,2,0)</f>
        <v>003019</v>
      </c>
      <c r="Q156" s="29" t="str">
        <f>VLOOKUP(P156,账簿!A:B,2,0)</f>
        <v>昌邑市昌宜投资有限公司</v>
      </c>
      <c r="W156" s="29" t="str">
        <f t="shared" si="59"/>
        <v>0030192026-04-2828</v>
      </c>
      <c r="X156" s="29" t="str">
        <f t="shared" si="40"/>
        <v>003019</v>
      </c>
      <c r="Y156" s="29" t="str">
        <f t="shared" si="41"/>
        <v>003019</v>
      </c>
      <c r="Z156" s="29" t="str">
        <f t="shared" si="42"/>
        <v>昌邑市昌宜投资有限公司</v>
      </c>
      <c r="AA156" s="29" t="str">
        <f t="shared" si="43"/>
        <v>2026-04</v>
      </c>
      <c r="AB156" s="29" t="str">
        <f t="shared" si="44"/>
        <v>2026-04-28</v>
      </c>
      <c r="AC156" s="29" t="s">
        <v>108</v>
      </c>
      <c r="AD156" s="29">
        <f t="shared" si="45"/>
        <v>28</v>
      </c>
      <c r="AE156" s="29" t="str">
        <f t="shared" si="46"/>
        <v>网银盾费用,企业客户文鼎创新型通用盾安全产品应付款账户</v>
      </c>
      <c r="AF156" s="29" t="s">
        <v>109</v>
      </c>
      <c r="AG156" s="29" t="s">
        <v>109</v>
      </c>
      <c r="AH156" s="29"/>
      <c r="AI156" s="29"/>
      <c r="AJ156" s="29"/>
      <c r="AK156" s="29"/>
      <c r="AL156" s="29"/>
      <c r="AM156" s="29"/>
      <c r="AN156" s="29" t="str">
        <f t="shared" si="47"/>
        <v>6603</v>
      </c>
      <c r="AO156" s="29"/>
      <c r="AP156" s="29" t="str">
        <f t="shared" si="48"/>
        <v>网银盾费用,企业客户文鼎创新型通用盾安全产品应付款账户</v>
      </c>
      <c r="AQ156" t="s">
        <v>110</v>
      </c>
      <c r="AR156" s="29">
        <f t="shared" si="49"/>
        <v>15.08</v>
      </c>
      <c r="AS156" s="29" t="str">
        <f t="shared" si="50"/>
        <v/>
      </c>
      <c r="AT156" t="s">
        <v>111</v>
      </c>
      <c r="AU156" t="s">
        <v>112</v>
      </c>
      <c r="AV156" t="s">
        <v>113</v>
      </c>
      <c r="AW156" s="29">
        <f t="shared" si="51"/>
        <v>15.08</v>
      </c>
      <c r="AX156" s="29" t="str">
        <f t="shared" si="52"/>
        <v/>
      </c>
      <c r="AY156" s="29"/>
      <c r="AZ156" s="29"/>
      <c r="BA156" s="29"/>
      <c r="BB156" s="29"/>
      <c r="BC156" s="29"/>
      <c r="BD156" s="29"/>
      <c r="BE156" s="29"/>
      <c r="BF156" s="29"/>
      <c r="BG156" s="29"/>
      <c r="BH156" s="29"/>
      <c r="BI156" s="29"/>
      <c r="BJ156" s="29"/>
      <c r="BK156" s="29"/>
      <c r="BL156" s="29"/>
      <c r="BM156" s="29"/>
      <c r="BN156" s="29"/>
      <c r="BO156" s="29"/>
      <c r="BP156" s="29"/>
      <c r="BQ156" s="32" t="str">
        <f>IF(N156="项目",VLOOKUP(O156,项目!B:C,2,0),IF(K156="空项目",VLOOKUP(K156,项目!B:C,2,0),""))</f>
        <v/>
      </c>
      <c r="BR156" s="32" t="str">
        <f>IFERROR(VLOOKUP(BQ156,项目!A:B,2,0),"")</f>
        <v/>
      </c>
      <c r="BS156" s="29"/>
      <c r="BT156" s="29"/>
      <c r="BU156" s="32" t="str">
        <f>IF(N156="供应商",VLOOKUP(O156,供应商!B:C,2,0),"")</f>
        <v/>
      </c>
      <c r="BV156" s="32" t="str">
        <f>IFERROR(VLOOKUP(BU156,供应商!A:B,2,0),"")</f>
        <v/>
      </c>
      <c r="BW156" s="32" t="str">
        <f>IF(N156="客户",VLOOKUP(O156,客户!B:C,2,0),"")</f>
        <v/>
      </c>
      <c r="BX156" s="32" t="str">
        <f>IFERROR(VLOOKUP(BW156,客户!A:B,2,0),"")</f>
        <v/>
      </c>
      <c r="BY156" s="29"/>
      <c r="BZ156" s="29"/>
      <c r="CA156" s="29"/>
      <c r="CB156" s="29"/>
      <c r="CC156" s="29"/>
      <c r="CD156" s="29"/>
      <c r="CE156" s="29"/>
      <c r="CF156" s="29"/>
      <c r="CG156" s="29"/>
      <c r="CH156" s="29"/>
      <c r="CI156" s="29"/>
      <c r="CJ156" s="29"/>
      <c r="CK156" s="29"/>
      <c r="CL156" s="29"/>
      <c r="CM156" s="29"/>
      <c r="CN156" s="29"/>
      <c r="CO156" s="29"/>
      <c r="CP156" s="29"/>
      <c r="CQ156" s="29"/>
      <c r="CR156" s="29"/>
      <c r="CS156" s="29"/>
      <c r="CT156" s="29"/>
      <c r="CU156" s="32" t="str">
        <f>IF(N156="费用项目",VLOOKUP(O156,费用项目!B:C,2,0),"")</f>
        <v>660304</v>
      </c>
      <c r="CV156" s="32" t="str">
        <f>IFERROR(VLOOKUP(CU156,费用项目!A:B,2,0),"")</f>
        <v>手续费</v>
      </c>
      <c r="CW156" s="29" t="str">
        <f>IF(N156="银行账户",VLOOKUP(O156,银行变二级!B:C,2,0),"")</f>
        <v/>
      </c>
      <c r="CX156" s="29" t="str">
        <f>IFERROR(VLOOKUP(O156,银行变二级!A:B,2,0),"")</f>
        <v/>
      </c>
    </row>
    <row r="157" ht="25.5" spans="1:102">
      <c r="A157" s="42" t="s">
        <v>209</v>
      </c>
      <c r="B157" s="36" t="s">
        <v>242</v>
      </c>
      <c r="C157" s="36" t="s">
        <v>263</v>
      </c>
      <c r="D157" s="37" t="s">
        <v>264</v>
      </c>
      <c r="E157" s="37" t="s">
        <v>245</v>
      </c>
      <c r="F157" s="39" t="s">
        <v>107</v>
      </c>
      <c r="G157" s="41">
        <v>15.08</v>
      </c>
      <c r="H157" s="40" t="str">
        <f t="shared" si="60"/>
        <v>1002</v>
      </c>
      <c r="I157" s="40" t="str">
        <f t="shared" si="61"/>
        <v>100202</v>
      </c>
      <c r="J157" s="46" t="str">
        <f t="shared" si="62"/>
        <v>银行存款</v>
      </c>
      <c r="K157" s="47" t="str">
        <f t="shared" si="63"/>
        <v>建设银行5241</v>
      </c>
      <c r="L157" s="46" t="str">
        <f t="shared" si="64"/>
        <v/>
      </c>
      <c r="M157" s="46">
        <f>IFERROR(IF(H157="1002",1002,VLOOKUP(I157,亿企科目!A:H,6,0)),VLOOKUP(H157,亿企科目!A:G,6,0))</f>
        <v>1002</v>
      </c>
      <c r="N157" s="48" t="str">
        <f>IFERROR(IF(H157="1002","银行账户",IF(H157="1123","供应商",VLOOKUP(I157,亿企科目!A:H,8,0))),"")</f>
        <v>银行账户</v>
      </c>
      <c r="O157" s="49" t="str">
        <f t="shared" si="58"/>
        <v>建设银行5241</v>
      </c>
      <c r="P157" s="29" t="str">
        <f>VLOOKUP(A157,账簿!B:C,2,0)</f>
        <v>003019</v>
      </c>
      <c r="Q157" s="29" t="str">
        <f>VLOOKUP(P157,账簿!A:B,2,0)</f>
        <v>昌邑市昌宜投资有限公司</v>
      </c>
      <c r="W157" s="29" t="str">
        <f t="shared" si="59"/>
        <v>0030192026-04-2828</v>
      </c>
      <c r="X157" s="29" t="str">
        <f t="shared" si="40"/>
        <v>003019</v>
      </c>
      <c r="Y157" s="29" t="str">
        <f t="shared" si="41"/>
        <v>003019</v>
      </c>
      <c r="Z157" s="29" t="str">
        <f t="shared" si="42"/>
        <v>昌邑市昌宜投资有限公司</v>
      </c>
      <c r="AA157" s="29" t="str">
        <f t="shared" si="43"/>
        <v>2026-04</v>
      </c>
      <c r="AB157" s="29" t="str">
        <f t="shared" si="44"/>
        <v>2026-04-28</v>
      </c>
      <c r="AC157" s="29" t="s">
        <v>108</v>
      </c>
      <c r="AD157" s="29">
        <f t="shared" si="45"/>
        <v>28</v>
      </c>
      <c r="AE157" s="29" t="str">
        <f t="shared" si="46"/>
        <v>网银盾费用,企业客户文鼎创新型通用盾安全产品应付款账户</v>
      </c>
      <c r="AF157" s="29" t="s">
        <v>109</v>
      </c>
      <c r="AG157" s="29" t="s">
        <v>109</v>
      </c>
      <c r="AH157" s="29"/>
      <c r="AI157" s="29"/>
      <c r="AJ157" s="29"/>
      <c r="AK157" s="29"/>
      <c r="AL157" s="29"/>
      <c r="AM157" s="29"/>
      <c r="AN157" s="29">
        <f t="shared" si="47"/>
        <v>1002</v>
      </c>
      <c r="AO157" s="29"/>
      <c r="AP157" s="29" t="str">
        <f t="shared" si="48"/>
        <v>网银盾费用,企业客户文鼎创新型通用盾安全产品应付款账户</v>
      </c>
      <c r="AQ157" t="s">
        <v>110</v>
      </c>
      <c r="AR157" s="29" t="str">
        <f t="shared" si="49"/>
        <v/>
      </c>
      <c r="AS157" s="29">
        <f t="shared" si="50"/>
        <v>15.08</v>
      </c>
      <c r="AT157" t="s">
        <v>111</v>
      </c>
      <c r="AU157" t="s">
        <v>112</v>
      </c>
      <c r="AV157" t="s">
        <v>113</v>
      </c>
      <c r="AW157" s="29" t="str">
        <f t="shared" si="51"/>
        <v/>
      </c>
      <c r="AX157" s="29">
        <f t="shared" si="52"/>
        <v>15.08</v>
      </c>
      <c r="AY157" s="29"/>
      <c r="AZ157" s="29"/>
      <c r="BA157" s="29"/>
      <c r="BB157" s="29"/>
      <c r="BC157" s="29"/>
      <c r="BD157" s="29"/>
      <c r="BE157" s="29"/>
      <c r="BF157" s="29"/>
      <c r="BG157" s="29"/>
      <c r="BH157" s="29"/>
      <c r="BI157" s="29"/>
      <c r="BJ157" s="29"/>
      <c r="BK157" s="29"/>
      <c r="BL157" s="29"/>
      <c r="BM157" s="29"/>
      <c r="BN157" s="29"/>
      <c r="BO157" s="29"/>
      <c r="BP157" s="29"/>
      <c r="BQ157" s="32" t="str">
        <f>IF(N157="项目",VLOOKUP(O157,项目!B:C,2,0),IF(K157="空项目",VLOOKUP(K157,项目!B:C,2,0),""))</f>
        <v/>
      </c>
      <c r="BR157" s="32" t="str">
        <f>IFERROR(VLOOKUP(BQ157,项目!A:B,2,0),"")</f>
        <v/>
      </c>
      <c r="BS157" s="29"/>
      <c r="BT157" s="29"/>
      <c r="BU157" s="32" t="str">
        <f>IF(N157="供应商",VLOOKUP(O157,供应商!B:C,2,0),"")</f>
        <v/>
      </c>
      <c r="BV157" s="32" t="str">
        <f>IFERROR(VLOOKUP(BU157,供应商!A:B,2,0),"")</f>
        <v/>
      </c>
      <c r="BW157" s="32" t="str">
        <f>IF(N157="客户",VLOOKUP(O157,客户!B:C,2,0),"")</f>
        <v/>
      </c>
      <c r="BX157" s="32" t="str">
        <f>IFERROR(VLOOKUP(BW157,客户!A:B,2,0),"")</f>
        <v/>
      </c>
      <c r="BY157" s="29"/>
      <c r="BZ157" s="29"/>
      <c r="CA157" s="29"/>
      <c r="CB157" s="29"/>
      <c r="CC157" s="29"/>
      <c r="CD157" s="29"/>
      <c r="CE157" s="29"/>
      <c r="CF157" s="29"/>
      <c r="CG157" s="29"/>
      <c r="CH157" s="29"/>
      <c r="CI157" s="29"/>
      <c r="CJ157" s="29"/>
      <c r="CK157" s="29"/>
      <c r="CL157" s="29"/>
      <c r="CM157" s="29"/>
      <c r="CN157" s="29"/>
      <c r="CO157" s="29"/>
      <c r="CP157" s="29"/>
      <c r="CQ157" s="29"/>
      <c r="CR157" s="29"/>
      <c r="CS157" s="29"/>
      <c r="CT157" s="29"/>
      <c r="CU157" s="32" t="str">
        <f>IF(N157="费用项目",VLOOKUP(O157,费用项目!B:C,2,0),"")</f>
        <v/>
      </c>
      <c r="CV157" s="32" t="str">
        <f>IFERROR(VLOOKUP(CU157,费用项目!A:B,2,0),"")</f>
        <v/>
      </c>
      <c r="CW157" s="29" t="str">
        <f>IF(N157="银行账户",VLOOKUP(O157,银行变二级!B:C,2,0),"")</f>
        <v>建设银行5241</v>
      </c>
      <c r="CX157" s="29" t="str">
        <f>IFERROR(VLOOKUP(O157,银行变二级!A:B,2,0),"")</f>
        <v>建设银行5241</v>
      </c>
    </row>
    <row r="158" spans="1:102">
      <c r="A158" s="42" t="s">
        <v>209</v>
      </c>
      <c r="B158" s="36" t="s">
        <v>242</v>
      </c>
      <c r="C158" s="36" t="s">
        <v>265</v>
      </c>
      <c r="D158" s="37" t="s">
        <v>266</v>
      </c>
      <c r="E158" s="37" t="s">
        <v>130</v>
      </c>
      <c r="F158" s="41">
        <v>600</v>
      </c>
      <c r="G158" s="39" t="s">
        <v>107</v>
      </c>
      <c r="H158" s="40" t="str">
        <f t="shared" si="60"/>
        <v>6603</v>
      </c>
      <c r="I158" s="40" t="str">
        <f t="shared" si="61"/>
        <v>6603</v>
      </c>
      <c r="J158" s="46" t="str">
        <f t="shared" si="62"/>
        <v>财务费用</v>
      </c>
      <c r="K158" s="47" t="str">
        <f t="shared" si="63"/>
        <v>手续费</v>
      </c>
      <c r="L158" s="46" t="str">
        <f t="shared" si="64"/>
        <v/>
      </c>
      <c r="M158" s="46" t="str">
        <f>IFERROR(IF(H158="1002",1002,VLOOKUP(I158,亿企科目!A:H,6,0)),VLOOKUP(H158,亿企科目!A:G,6,0))</f>
        <v>6603</v>
      </c>
      <c r="N158" s="48" t="str">
        <f>IFERROR(IF(H158="1002","银行账户",IF(H158="1123","供应商",VLOOKUP(I158,亿企科目!A:H,8,0))),"")</f>
        <v>费用项目</v>
      </c>
      <c r="O158" s="49" t="str">
        <f t="shared" si="58"/>
        <v>手续费</v>
      </c>
      <c r="P158" s="29" t="str">
        <f>VLOOKUP(A158,账簿!B:C,2,0)</f>
        <v>003019</v>
      </c>
      <c r="Q158" s="29" t="str">
        <f>VLOOKUP(P158,账簿!A:B,2,0)</f>
        <v>昌邑市昌宜投资有限公司</v>
      </c>
      <c r="W158" s="29" t="str">
        <f t="shared" si="59"/>
        <v>0030192026-04-2829</v>
      </c>
      <c r="X158" s="29" t="str">
        <f t="shared" si="40"/>
        <v>003019</v>
      </c>
      <c r="Y158" s="29" t="str">
        <f t="shared" si="41"/>
        <v>003019</v>
      </c>
      <c r="Z158" s="29" t="str">
        <f t="shared" si="42"/>
        <v>昌邑市昌宜投资有限公司</v>
      </c>
      <c r="AA158" s="29" t="str">
        <f t="shared" si="43"/>
        <v>2026-04</v>
      </c>
      <c r="AB158" s="29" t="str">
        <f t="shared" si="44"/>
        <v>2026-04-28</v>
      </c>
      <c r="AC158" s="29" t="s">
        <v>108</v>
      </c>
      <c r="AD158" s="29">
        <f t="shared" si="45"/>
        <v>29</v>
      </c>
      <c r="AE158" s="29" t="str">
        <f t="shared" si="46"/>
        <v>对公转账手续费,手续费</v>
      </c>
      <c r="AF158" s="29" t="s">
        <v>109</v>
      </c>
      <c r="AG158" s="29" t="s">
        <v>109</v>
      </c>
      <c r="AH158" s="29"/>
      <c r="AI158" s="29"/>
      <c r="AJ158" s="29"/>
      <c r="AK158" s="29"/>
      <c r="AL158" s="29"/>
      <c r="AM158" s="29"/>
      <c r="AN158" s="29" t="str">
        <f t="shared" si="47"/>
        <v>6603</v>
      </c>
      <c r="AO158" s="29"/>
      <c r="AP158" s="29" t="str">
        <f t="shared" si="48"/>
        <v>对公转账手续费,手续费</v>
      </c>
      <c r="AQ158" t="s">
        <v>110</v>
      </c>
      <c r="AR158" s="29">
        <f t="shared" si="49"/>
        <v>600</v>
      </c>
      <c r="AS158" s="29" t="str">
        <f t="shared" si="50"/>
        <v/>
      </c>
      <c r="AT158" t="s">
        <v>111</v>
      </c>
      <c r="AU158" t="s">
        <v>112</v>
      </c>
      <c r="AV158" t="s">
        <v>113</v>
      </c>
      <c r="AW158" s="29">
        <f t="shared" si="51"/>
        <v>600</v>
      </c>
      <c r="AX158" s="29" t="str">
        <f t="shared" si="52"/>
        <v/>
      </c>
      <c r="AY158" s="29"/>
      <c r="AZ158" s="29"/>
      <c r="BA158" s="29"/>
      <c r="BB158" s="29"/>
      <c r="BC158" s="29"/>
      <c r="BD158" s="29"/>
      <c r="BE158" s="29"/>
      <c r="BF158" s="29"/>
      <c r="BG158" s="29"/>
      <c r="BH158" s="29"/>
      <c r="BI158" s="29"/>
      <c r="BJ158" s="29"/>
      <c r="BK158" s="29"/>
      <c r="BL158" s="29"/>
      <c r="BM158" s="29"/>
      <c r="BN158" s="29"/>
      <c r="BO158" s="29"/>
      <c r="BP158" s="29"/>
      <c r="BQ158" s="32" t="str">
        <f>IF(N158="项目",VLOOKUP(O158,项目!B:C,2,0),IF(K158="空项目",VLOOKUP(K158,项目!B:C,2,0),""))</f>
        <v/>
      </c>
      <c r="BR158" s="32" t="str">
        <f>IFERROR(VLOOKUP(BQ158,项目!A:B,2,0),"")</f>
        <v/>
      </c>
      <c r="BS158" s="29"/>
      <c r="BT158" s="29"/>
      <c r="BU158" s="32" t="str">
        <f>IF(N158="供应商",VLOOKUP(O158,供应商!B:C,2,0),"")</f>
        <v/>
      </c>
      <c r="BV158" s="32" t="str">
        <f>IFERROR(VLOOKUP(BU158,供应商!A:B,2,0),"")</f>
        <v/>
      </c>
      <c r="BW158" s="32" t="str">
        <f>IF(N158="客户",VLOOKUP(O158,客户!B:C,2,0),"")</f>
        <v/>
      </c>
      <c r="BX158" s="32" t="str">
        <f>IFERROR(VLOOKUP(BW158,客户!A:B,2,0),"")</f>
        <v/>
      </c>
      <c r="BY158" s="29"/>
      <c r="BZ158" s="29"/>
      <c r="CA158" s="29"/>
      <c r="CB158" s="29"/>
      <c r="CC158" s="29"/>
      <c r="CD158" s="29"/>
      <c r="CE158" s="29"/>
      <c r="CF158" s="29"/>
      <c r="CG158" s="29"/>
      <c r="CH158" s="29"/>
      <c r="CI158" s="29"/>
      <c r="CJ158" s="29"/>
      <c r="CK158" s="29"/>
      <c r="CL158" s="29"/>
      <c r="CM158" s="29"/>
      <c r="CN158" s="29"/>
      <c r="CO158" s="29"/>
      <c r="CP158" s="29"/>
      <c r="CQ158" s="29"/>
      <c r="CR158" s="29"/>
      <c r="CS158" s="29"/>
      <c r="CT158" s="29"/>
      <c r="CU158" s="32" t="str">
        <f>IF(N158="费用项目",VLOOKUP(O158,费用项目!B:C,2,0),"")</f>
        <v>660304</v>
      </c>
      <c r="CV158" s="32" t="str">
        <f>IFERROR(VLOOKUP(CU158,费用项目!A:B,2,0),"")</f>
        <v>手续费</v>
      </c>
      <c r="CW158" s="29" t="str">
        <f>IF(N158="银行账户",VLOOKUP(O158,银行变二级!B:C,2,0),"")</f>
        <v/>
      </c>
      <c r="CX158" s="29" t="str">
        <f>IFERROR(VLOOKUP(O158,银行变二级!A:B,2,0),"")</f>
        <v/>
      </c>
    </row>
    <row r="159" spans="1:102">
      <c r="A159" s="42" t="s">
        <v>209</v>
      </c>
      <c r="B159" s="36" t="s">
        <v>242</v>
      </c>
      <c r="C159" s="36" t="s">
        <v>265</v>
      </c>
      <c r="D159" s="37" t="s">
        <v>266</v>
      </c>
      <c r="E159" s="37" t="s">
        <v>245</v>
      </c>
      <c r="F159" s="39" t="s">
        <v>107</v>
      </c>
      <c r="G159" s="41">
        <v>600</v>
      </c>
      <c r="H159" s="40" t="str">
        <f t="shared" si="60"/>
        <v>1002</v>
      </c>
      <c r="I159" s="40" t="str">
        <f t="shared" si="61"/>
        <v>100202</v>
      </c>
      <c r="J159" s="46" t="str">
        <f t="shared" si="62"/>
        <v>银行存款</v>
      </c>
      <c r="K159" s="47" t="str">
        <f t="shared" si="63"/>
        <v>建设银行5241</v>
      </c>
      <c r="L159" s="46" t="str">
        <f t="shared" si="64"/>
        <v/>
      </c>
      <c r="M159" s="46">
        <f>IFERROR(IF(H159="1002",1002,VLOOKUP(I159,亿企科目!A:H,6,0)),VLOOKUP(H159,亿企科目!A:G,6,0))</f>
        <v>1002</v>
      </c>
      <c r="N159" s="48" t="str">
        <f>IFERROR(IF(H159="1002","银行账户",IF(H159="1123","供应商",VLOOKUP(I159,亿企科目!A:H,8,0))),"")</f>
        <v>银行账户</v>
      </c>
      <c r="O159" s="49" t="str">
        <f t="shared" si="58"/>
        <v>建设银行5241</v>
      </c>
      <c r="P159" s="29" t="str">
        <f>VLOOKUP(A159,账簿!B:C,2,0)</f>
        <v>003019</v>
      </c>
      <c r="Q159" s="29" t="str">
        <f>VLOOKUP(P159,账簿!A:B,2,0)</f>
        <v>昌邑市昌宜投资有限公司</v>
      </c>
      <c r="W159" s="29" t="str">
        <f t="shared" si="59"/>
        <v>0030192026-04-2829</v>
      </c>
      <c r="X159" s="29" t="str">
        <f t="shared" si="40"/>
        <v>003019</v>
      </c>
      <c r="Y159" s="29" t="str">
        <f t="shared" si="41"/>
        <v>003019</v>
      </c>
      <c r="Z159" s="29" t="str">
        <f t="shared" si="42"/>
        <v>昌邑市昌宜投资有限公司</v>
      </c>
      <c r="AA159" s="29" t="str">
        <f t="shared" si="43"/>
        <v>2026-04</v>
      </c>
      <c r="AB159" s="29" t="str">
        <f t="shared" si="44"/>
        <v>2026-04-28</v>
      </c>
      <c r="AC159" s="29" t="s">
        <v>108</v>
      </c>
      <c r="AD159" s="29">
        <f t="shared" si="45"/>
        <v>29</v>
      </c>
      <c r="AE159" s="29" t="str">
        <f t="shared" si="46"/>
        <v>对公转账手续费,手续费</v>
      </c>
      <c r="AF159" s="29" t="s">
        <v>109</v>
      </c>
      <c r="AG159" s="29" t="s">
        <v>109</v>
      </c>
      <c r="AH159" s="29"/>
      <c r="AI159" s="29"/>
      <c r="AJ159" s="29"/>
      <c r="AK159" s="29"/>
      <c r="AL159" s="29"/>
      <c r="AM159" s="29"/>
      <c r="AN159" s="29">
        <f t="shared" si="47"/>
        <v>1002</v>
      </c>
      <c r="AO159" s="29"/>
      <c r="AP159" s="29" t="str">
        <f t="shared" si="48"/>
        <v>对公转账手续费,手续费</v>
      </c>
      <c r="AQ159" t="s">
        <v>110</v>
      </c>
      <c r="AR159" s="29" t="str">
        <f t="shared" si="49"/>
        <v/>
      </c>
      <c r="AS159" s="29">
        <f t="shared" si="50"/>
        <v>600</v>
      </c>
      <c r="AT159" t="s">
        <v>111</v>
      </c>
      <c r="AU159" t="s">
        <v>112</v>
      </c>
      <c r="AV159" t="s">
        <v>113</v>
      </c>
      <c r="AW159" s="29" t="str">
        <f t="shared" si="51"/>
        <v/>
      </c>
      <c r="AX159" s="29">
        <f t="shared" si="52"/>
        <v>600</v>
      </c>
      <c r="AY159" s="29"/>
      <c r="AZ159" s="29"/>
      <c r="BA159" s="29"/>
      <c r="BB159" s="29"/>
      <c r="BC159" s="29"/>
      <c r="BD159" s="29"/>
      <c r="BE159" s="29"/>
      <c r="BF159" s="29"/>
      <c r="BG159" s="29"/>
      <c r="BH159" s="29"/>
      <c r="BI159" s="29"/>
      <c r="BJ159" s="29"/>
      <c r="BK159" s="29"/>
      <c r="BL159" s="29"/>
      <c r="BM159" s="29"/>
      <c r="BN159" s="29"/>
      <c r="BO159" s="29"/>
      <c r="BP159" s="29"/>
      <c r="BQ159" s="32" t="str">
        <f>IF(N159="项目",VLOOKUP(O159,项目!B:C,2,0),IF(K159="空项目",VLOOKUP(K159,项目!B:C,2,0),""))</f>
        <v/>
      </c>
      <c r="BR159" s="32" t="str">
        <f>IFERROR(VLOOKUP(BQ159,项目!A:B,2,0),"")</f>
        <v/>
      </c>
      <c r="BS159" s="29"/>
      <c r="BT159" s="29"/>
      <c r="BU159" s="32" t="str">
        <f>IF(N159="供应商",VLOOKUP(O159,供应商!B:C,2,0),"")</f>
        <v/>
      </c>
      <c r="BV159" s="32" t="str">
        <f>IFERROR(VLOOKUP(BU159,供应商!A:B,2,0),"")</f>
        <v/>
      </c>
      <c r="BW159" s="32" t="str">
        <f>IF(N159="客户",VLOOKUP(O159,客户!B:C,2,0),"")</f>
        <v/>
      </c>
      <c r="BX159" s="32" t="str">
        <f>IFERROR(VLOOKUP(BW159,客户!A:B,2,0),"")</f>
        <v/>
      </c>
      <c r="BY159" s="29"/>
      <c r="BZ159" s="29"/>
      <c r="CA159" s="29"/>
      <c r="CB159" s="29"/>
      <c r="CC159" s="29"/>
      <c r="CD159" s="29"/>
      <c r="CE159" s="29"/>
      <c r="CF159" s="29"/>
      <c r="CG159" s="29"/>
      <c r="CH159" s="29"/>
      <c r="CI159" s="29"/>
      <c r="CJ159" s="29"/>
      <c r="CK159" s="29"/>
      <c r="CL159" s="29"/>
      <c r="CM159" s="29"/>
      <c r="CN159" s="29"/>
      <c r="CO159" s="29"/>
      <c r="CP159" s="29"/>
      <c r="CQ159" s="29"/>
      <c r="CR159" s="29"/>
      <c r="CS159" s="29"/>
      <c r="CT159" s="29"/>
      <c r="CU159" s="32" t="str">
        <f>IF(N159="费用项目",VLOOKUP(O159,费用项目!B:C,2,0),"")</f>
        <v/>
      </c>
      <c r="CV159" s="32" t="str">
        <f>IFERROR(VLOOKUP(CU159,费用项目!A:B,2,0),"")</f>
        <v/>
      </c>
      <c r="CW159" s="29" t="str">
        <f>IF(N159="银行账户",VLOOKUP(O159,银行变二级!B:C,2,0),"")</f>
        <v>建设银行5241</v>
      </c>
      <c r="CX159" s="29" t="str">
        <f>IFERROR(VLOOKUP(O159,银行变二级!A:B,2,0),"")</f>
        <v>建设银行5241</v>
      </c>
    </row>
    <row r="160" ht="25.5" spans="1:102">
      <c r="A160" s="42" t="s">
        <v>209</v>
      </c>
      <c r="B160" s="36" t="s">
        <v>242</v>
      </c>
      <c r="C160" s="36" t="s">
        <v>267</v>
      </c>
      <c r="D160" s="37" t="s">
        <v>241</v>
      </c>
      <c r="E160" s="37" t="s">
        <v>213</v>
      </c>
      <c r="F160" s="38">
        <v>160000</v>
      </c>
      <c r="G160" s="39" t="s">
        <v>107</v>
      </c>
      <c r="H160" s="40" t="str">
        <f t="shared" si="60"/>
        <v>1002</v>
      </c>
      <c r="I160" s="40" t="str">
        <f t="shared" si="61"/>
        <v>100201</v>
      </c>
      <c r="J160" s="46" t="str">
        <f t="shared" si="62"/>
        <v>银行存款</v>
      </c>
      <c r="K160" s="47" t="str">
        <f t="shared" si="63"/>
        <v>潍坊银行7138</v>
      </c>
      <c r="L160" s="46" t="str">
        <f t="shared" si="64"/>
        <v/>
      </c>
      <c r="M160" s="46">
        <f>IFERROR(IF(H160="1002",1002,VLOOKUP(I160,亿企科目!A:H,6,0)),VLOOKUP(H160,亿企科目!A:G,6,0))</f>
        <v>1002</v>
      </c>
      <c r="N160" s="48" t="str">
        <f>IFERROR(IF(H160="1002","银行账户",IF(H160="1123","供应商",VLOOKUP(I160,亿企科目!A:H,8,0))),"")</f>
        <v>银行账户</v>
      </c>
      <c r="O160" s="49" t="str">
        <f t="shared" si="58"/>
        <v>潍坊银行7138</v>
      </c>
      <c r="P160" s="29" t="str">
        <f>VLOOKUP(A160,账簿!B:C,2,0)</f>
        <v>003019</v>
      </c>
      <c r="Q160" s="29" t="str">
        <f>VLOOKUP(P160,账簿!A:B,2,0)</f>
        <v>昌邑市昌宜投资有限公司</v>
      </c>
      <c r="W160" s="29" t="str">
        <f t="shared" si="59"/>
        <v>0030192026-04-2830</v>
      </c>
      <c r="X160" s="29" t="str">
        <f t="shared" si="40"/>
        <v>003019</v>
      </c>
      <c r="Y160" s="29" t="str">
        <f t="shared" si="41"/>
        <v>003019</v>
      </c>
      <c r="Z160" s="29" t="str">
        <f t="shared" si="42"/>
        <v>昌邑市昌宜投资有限公司</v>
      </c>
      <c r="AA160" s="29" t="str">
        <f t="shared" si="43"/>
        <v>2026-04</v>
      </c>
      <c r="AB160" s="29" t="str">
        <f t="shared" si="44"/>
        <v>2026-04-28</v>
      </c>
      <c r="AC160" s="29" t="s">
        <v>108</v>
      </c>
      <c r="AD160" s="29">
        <f t="shared" si="45"/>
        <v>30</v>
      </c>
      <c r="AE160" s="29" t="str">
        <f t="shared" si="46"/>
        <v>往来款,网银转账,昌邑市城投股权投资管理有限公司</v>
      </c>
      <c r="AF160" s="29" t="s">
        <v>109</v>
      </c>
      <c r="AG160" s="29" t="s">
        <v>109</v>
      </c>
      <c r="AH160" s="29"/>
      <c r="AI160" s="29"/>
      <c r="AJ160" s="29"/>
      <c r="AK160" s="29"/>
      <c r="AL160" s="29"/>
      <c r="AM160" s="29"/>
      <c r="AN160" s="29">
        <f t="shared" si="47"/>
        <v>1002</v>
      </c>
      <c r="AO160" s="29"/>
      <c r="AP160" s="29" t="str">
        <f t="shared" si="48"/>
        <v>往来款,网银转账,昌邑市城投股权投资管理有限公司</v>
      </c>
      <c r="AQ160" t="s">
        <v>110</v>
      </c>
      <c r="AR160" s="29">
        <f t="shared" si="49"/>
        <v>160000</v>
      </c>
      <c r="AS160" s="29" t="str">
        <f t="shared" si="50"/>
        <v/>
      </c>
      <c r="AT160" t="s">
        <v>111</v>
      </c>
      <c r="AU160" t="s">
        <v>112</v>
      </c>
      <c r="AV160" t="s">
        <v>113</v>
      </c>
      <c r="AW160" s="29">
        <f t="shared" si="51"/>
        <v>160000</v>
      </c>
      <c r="AX160" s="29" t="str">
        <f t="shared" si="52"/>
        <v/>
      </c>
      <c r="AY160" s="29"/>
      <c r="AZ160" s="29"/>
      <c r="BA160" s="29"/>
      <c r="BB160" s="29"/>
      <c r="BC160" s="29"/>
      <c r="BD160" s="29"/>
      <c r="BE160" s="29"/>
      <c r="BF160" s="29"/>
      <c r="BG160" s="29"/>
      <c r="BH160" s="29"/>
      <c r="BI160" s="29"/>
      <c r="BJ160" s="29"/>
      <c r="BK160" s="29"/>
      <c r="BL160" s="29"/>
      <c r="BM160" s="29"/>
      <c r="BN160" s="29"/>
      <c r="BO160" s="29"/>
      <c r="BP160" s="29"/>
      <c r="BQ160" s="32" t="str">
        <f>IF(N160="项目",VLOOKUP(O160,项目!B:C,2,0),IF(K160="空项目",VLOOKUP(K160,项目!B:C,2,0),""))</f>
        <v/>
      </c>
      <c r="BR160" s="32" t="str">
        <f>IFERROR(VLOOKUP(BQ160,项目!A:B,2,0),"")</f>
        <v/>
      </c>
      <c r="BS160" s="29"/>
      <c r="BT160" s="29"/>
      <c r="BU160" s="32" t="str">
        <f>IF(N160="供应商",VLOOKUP(O160,供应商!B:C,2,0),"")</f>
        <v/>
      </c>
      <c r="BV160" s="32" t="str">
        <f>IFERROR(VLOOKUP(BU160,供应商!A:B,2,0),"")</f>
        <v/>
      </c>
      <c r="BW160" s="32" t="str">
        <f>IF(N160="客户",VLOOKUP(O160,客户!B:C,2,0),"")</f>
        <v/>
      </c>
      <c r="BX160" s="32" t="str">
        <f>IFERROR(VLOOKUP(BW160,客户!A:B,2,0),"")</f>
        <v/>
      </c>
      <c r="BY160" s="29"/>
      <c r="BZ160" s="29"/>
      <c r="CA160" s="29"/>
      <c r="CB160" s="29"/>
      <c r="CC160" s="29"/>
      <c r="CD160" s="29"/>
      <c r="CE160" s="29"/>
      <c r="CF160" s="29"/>
      <c r="CG160" s="29"/>
      <c r="CH160" s="29"/>
      <c r="CI160" s="29"/>
      <c r="CJ160" s="29"/>
      <c r="CK160" s="29"/>
      <c r="CL160" s="29"/>
      <c r="CM160" s="29"/>
      <c r="CN160" s="29"/>
      <c r="CO160" s="29"/>
      <c r="CP160" s="29"/>
      <c r="CQ160" s="29"/>
      <c r="CR160" s="29"/>
      <c r="CS160" s="29"/>
      <c r="CT160" s="29"/>
      <c r="CU160" s="32" t="str">
        <f>IF(N160="费用项目",VLOOKUP(O160,费用项目!B:C,2,0),"")</f>
        <v/>
      </c>
      <c r="CV160" s="32" t="str">
        <f>IFERROR(VLOOKUP(CU160,费用项目!A:B,2,0),"")</f>
        <v/>
      </c>
      <c r="CW160" s="29" t="str">
        <f>IF(N160="银行账户",VLOOKUP(O160,银行变二级!B:C,2,0),"")</f>
        <v>潍坊银行7138</v>
      </c>
      <c r="CX160" s="29" t="str">
        <f>IFERROR(VLOOKUP(O160,银行变二级!A:B,2,0),"")</f>
        <v>潍坊银行7138</v>
      </c>
    </row>
    <row r="161" ht="25.5" spans="1:102">
      <c r="A161" s="42" t="s">
        <v>209</v>
      </c>
      <c r="B161" s="36" t="s">
        <v>242</v>
      </c>
      <c r="C161" s="36" t="s">
        <v>267</v>
      </c>
      <c r="D161" s="37" t="s">
        <v>241</v>
      </c>
      <c r="E161" s="37" t="s">
        <v>134</v>
      </c>
      <c r="F161" s="39" t="s">
        <v>107</v>
      </c>
      <c r="G161" s="38">
        <v>160000</v>
      </c>
      <c r="H161" s="40" t="str">
        <f t="shared" si="60"/>
        <v>1221</v>
      </c>
      <c r="I161" s="40" t="str">
        <f t="shared" si="61"/>
        <v>122108</v>
      </c>
      <c r="J161" s="46" t="str">
        <f t="shared" si="62"/>
        <v>其他应收款</v>
      </c>
      <c r="K161" s="47" t="str">
        <f t="shared" si="63"/>
        <v>单位</v>
      </c>
      <c r="L161" s="46" t="str">
        <f t="shared" si="64"/>
        <v>昌邑市城投股权投资管理有限公司</v>
      </c>
      <c r="M161" s="46" t="str">
        <f>IFERROR(IF(H161="1002",1002,VLOOKUP(I161,亿企科目!A:H,6,0)),VLOOKUP(H161,亿企科目!A:G,6,0))</f>
        <v>122102</v>
      </c>
      <c r="N161" s="48" t="str">
        <f>IFERROR(IF(H161="1002","银行账户",IF(H161="1123","供应商",VLOOKUP(I161,亿企科目!A:H,8,0))),"")</f>
        <v>客户</v>
      </c>
      <c r="O161" s="49" t="str">
        <f t="shared" si="58"/>
        <v>昌邑市城投股权投资管理有限公司</v>
      </c>
      <c r="P161" s="29" t="str">
        <f>VLOOKUP(A161,账簿!B:C,2,0)</f>
        <v>003019</v>
      </c>
      <c r="Q161" s="29" t="str">
        <f>VLOOKUP(P161,账簿!A:B,2,0)</f>
        <v>昌邑市昌宜投资有限公司</v>
      </c>
      <c r="W161" s="29" t="str">
        <f t="shared" si="59"/>
        <v>0030192026-04-2830</v>
      </c>
      <c r="X161" s="29" t="str">
        <f t="shared" si="40"/>
        <v>003019</v>
      </c>
      <c r="Y161" s="29" t="str">
        <f t="shared" si="41"/>
        <v>003019</v>
      </c>
      <c r="Z161" s="29" t="str">
        <f t="shared" si="42"/>
        <v>昌邑市昌宜投资有限公司</v>
      </c>
      <c r="AA161" s="29" t="str">
        <f t="shared" si="43"/>
        <v>2026-04</v>
      </c>
      <c r="AB161" s="29" t="str">
        <f t="shared" si="44"/>
        <v>2026-04-28</v>
      </c>
      <c r="AC161" s="29" t="s">
        <v>108</v>
      </c>
      <c r="AD161" s="29">
        <f t="shared" si="45"/>
        <v>30</v>
      </c>
      <c r="AE161" s="29" t="str">
        <f t="shared" si="46"/>
        <v>往来款,网银转账,昌邑市城投股权投资管理有限公司</v>
      </c>
      <c r="AF161" s="29" t="s">
        <v>109</v>
      </c>
      <c r="AG161" s="29" t="s">
        <v>109</v>
      </c>
      <c r="AH161" s="29"/>
      <c r="AI161" s="29"/>
      <c r="AJ161" s="29"/>
      <c r="AK161" s="29"/>
      <c r="AL161" s="29"/>
      <c r="AM161" s="29"/>
      <c r="AN161" s="29" t="str">
        <f t="shared" si="47"/>
        <v>122102</v>
      </c>
      <c r="AO161" s="29"/>
      <c r="AP161" s="29" t="str">
        <f t="shared" si="48"/>
        <v>往来款,网银转账,昌邑市城投股权投资管理有限公司</v>
      </c>
      <c r="AQ161" t="s">
        <v>110</v>
      </c>
      <c r="AR161" s="29" t="str">
        <f t="shared" si="49"/>
        <v/>
      </c>
      <c r="AS161" s="29">
        <f t="shared" si="50"/>
        <v>160000</v>
      </c>
      <c r="AT161" t="s">
        <v>111</v>
      </c>
      <c r="AU161" t="s">
        <v>112</v>
      </c>
      <c r="AV161" t="s">
        <v>113</v>
      </c>
      <c r="AW161" s="29" t="str">
        <f t="shared" si="51"/>
        <v/>
      </c>
      <c r="AX161" s="29">
        <f t="shared" si="52"/>
        <v>160000</v>
      </c>
      <c r="AY161" s="29"/>
      <c r="AZ161" s="29"/>
      <c r="BA161" s="29"/>
      <c r="BB161" s="29"/>
      <c r="BC161" s="29"/>
      <c r="BD161" s="29"/>
      <c r="BE161" s="29"/>
      <c r="BF161" s="29"/>
      <c r="BG161" s="29"/>
      <c r="BH161" s="29"/>
      <c r="BI161" s="29"/>
      <c r="BJ161" s="29"/>
      <c r="BK161" s="29"/>
      <c r="BL161" s="29"/>
      <c r="BM161" s="29"/>
      <c r="BN161" s="29"/>
      <c r="BO161" s="29"/>
      <c r="BP161" s="29"/>
      <c r="BQ161" s="32" t="str">
        <f>IF(N161="项目",VLOOKUP(O161,项目!B:C,2,0),IF(K161="空项目",VLOOKUP(K161,项目!B:C,2,0),""))</f>
        <v/>
      </c>
      <c r="BR161" s="32" t="str">
        <f>IFERROR(VLOOKUP(BQ161,项目!A:B,2,0),"")</f>
        <v/>
      </c>
      <c r="BS161" s="29"/>
      <c r="BT161" s="29"/>
      <c r="BU161" s="32" t="str">
        <f>IF(N161="供应商",VLOOKUP(O161,供应商!B:C,2,0),"")</f>
        <v/>
      </c>
      <c r="BV161" s="32" t="str">
        <f>IFERROR(VLOOKUP(BU161,供应商!A:B,2,0),"")</f>
        <v/>
      </c>
      <c r="BW161" s="32" t="str">
        <f>IF(N161="客户",VLOOKUP(O161,客户!B:C,2,0),"")</f>
        <v>002008</v>
      </c>
      <c r="BX161" s="32" t="str">
        <f>IFERROR(VLOOKUP(BW161,客户!A:B,2,0),"")</f>
        <v>昌邑市城投股权投资管理有限公司</v>
      </c>
      <c r="BY161" s="29"/>
      <c r="BZ161" s="29"/>
      <c r="CA161" s="29"/>
      <c r="CB161" s="29"/>
      <c r="CC161" s="29"/>
      <c r="CD161" s="29"/>
      <c r="CE161" s="29"/>
      <c r="CF161" s="29"/>
      <c r="CG161" s="29"/>
      <c r="CH161" s="29"/>
      <c r="CI161" s="29"/>
      <c r="CJ161" s="29"/>
      <c r="CK161" s="29"/>
      <c r="CL161" s="29"/>
      <c r="CM161" s="29"/>
      <c r="CN161" s="29"/>
      <c r="CO161" s="29"/>
      <c r="CP161" s="29"/>
      <c r="CQ161" s="29"/>
      <c r="CR161" s="29"/>
      <c r="CS161" s="29"/>
      <c r="CT161" s="29"/>
      <c r="CU161" s="32" t="str">
        <f>IF(N161="费用项目",VLOOKUP(O161,费用项目!B:C,2,0),"")</f>
        <v/>
      </c>
      <c r="CV161" s="32" t="str">
        <f>IFERROR(VLOOKUP(CU161,费用项目!A:B,2,0),"")</f>
        <v/>
      </c>
      <c r="CW161" s="29" t="str">
        <f>IF(N161="银行账户",VLOOKUP(O161,银行变二级!B:C,2,0),"")</f>
        <v/>
      </c>
      <c r="CX161" s="29" t="str">
        <f>IFERROR(VLOOKUP(O161,银行变二级!A:B,2,0),"")</f>
        <v/>
      </c>
    </row>
    <row r="162" ht="25.5" spans="1:102">
      <c r="A162" s="42" t="s">
        <v>209</v>
      </c>
      <c r="B162" s="36" t="s">
        <v>242</v>
      </c>
      <c r="C162" s="36" t="s">
        <v>268</v>
      </c>
      <c r="D162" s="37" t="s">
        <v>269</v>
      </c>
      <c r="E162" s="37" t="s">
        <v>246</v>
      </c>
      <c r="F162" s="38">
        <v>80000</v>
      </c>
      <c r="G162" s="39" t="s">
        <v>107</v>
      </c>
      <c r="H162" s="40" t="str">
        <f t="shared" si="60"/>
        <v>2241</v>
      </c>
      <c r="I162" s="40" t="str">
        <f t="shared" si="61"/>
        <v>224102</v>
      </c>
      <c r="J162" s="46" t="str">
        <f t="shared" si="62"/>
        <v>其他应付款</v>
      </c>
      <c r="K162" s="47" t="str">
        <f t="shared" si="63"/>
        <v>单位</v>
      </c>
      <c r="L162" s="46" t="str">
        <f t="shared" si="64"/>
        <v>昌邑市昌华中小企业应急转贷基金有限公司</v>
      </c>
      <c r="M162" s="46" t="str">
        <f>IFERROR(IF(H162="1002",1002,VLOOKUP(I162,亿企科目!A:H,6,0)),VLOOKUP(H162,亿企科目!A:G,6,0))</f>
        <v>224102</v>
      </c>
      <c r="N162" s="48" t="str">
        <f>IFERROR(IF(H162="1002","银行账户",IF(H162="1123","供应商",VLOOKUP(I162,亿企科目!A:H,8,0))),"")</f>
        <v>供应商</v>
      </c>
      <c r="O162" s="49" t="str">
        <f t="shared" si="58"/>
        <v>昌邑市昌华中小企业应急转贷基金有限公司</v>
      </c>
      <c r="P162" s="29" t="str">
        <f>VLOOKUP(A162,账簿!B:C,2,0)</f>
        <v>003019</v>
      </c>
      <c r="Q162" s="29" t="str">
        <f>VLOOKUP(P162,账簿!A:B,2,0)</f>
        <v>昌邑市昌宜投资有限公司</v>
      </c>
      <c r="W162" s="29" t="str">
        <f t="shared" si="59"/>
        <v>0030192026-04-2831</v>
      </c>
      <c r="X162" s="29" t="str">
        <f t="shared" si="40"/>
        <v>003019</v>
      </c>
      <c r="Y162" s="29" t="str">
        <f t="shared" si="41"/>
        <v>003019</v>
      </c>
      <c r="Z162" s="29" t="str">
        <f t="shared" si="42"/>
        <v>昌邑市昌宜投资有限公司</v>
      </c>
      <c r="AA162" s="29" t="str">
        <f t="shared" si="43"/>
        <v>2026-04</v>
      </c>
      <c r="AB162" s="29" t="str">
        <f t="shared" si="44"/>
        <v>2026-04-28</v>
      </c>
      <c r="AC162" s="29" t="s">
        <v>108</v>
      </c>
      <c r="AD162" s="29">
        <f t="shared" si="45"/>
        <v>31</v>
      </c>
      <c r="AE162" s="29" t="str">
        <f t="shared" si="46"/>
        <v>应急转贷综合服务费,昌邑市昌华中小企业应急转贷基金有限公司</v>
      </c>
      <c r="AF162" s="29" t="s">
        <v>109</v>
      </c>
      <c r="AG162" s="29" t="s">
        <v>109</v>
      </c>
      <c r="AH162" s="29"/>
      <c r="AI162" s="29"/>
      <c r="AJ162" s="29"/>
      <c r="AK162" s="29"/>
      <c r="AL162" s="29"/>
      <c r="AM162" s="29"/>
      <c r="AN162" s="29" t="str">
        <f t="shared" si="47"/>
        <v>224102</v>
      </c>
      <c r="AO162" s="29"/>
      <c r="AP162" s="29" t="str">
        <f t="shared" si="48"/>
        <v>应急转贷综合服务费,昌邑市昌华中小企业应急转贷基金有限公司</v>
      </c>
      <c r="AQ162" t="s">
        <v>110</v>
      </c>
      <c r="AR162" s="29">
        <f t="shared" si="49"/>
        <v>80000</v>
      </c>
      <c r="AS162" s="29" t="str">
        <f t="shared" si="50"/>
        <v/>
      </c>
      <c r="AT162" t="s">
        <v>111</v>
      </c>
      <c r="AU162" t="s">
        <v>112</v>
      </c>
      <c r="AV162" t="s">
        <v>113</v>
      </c>
      <c r="AW162" s="29">
        <f t="shared" si="51"/>
        <v>80000</v>
      </c>
      <c r="AX162" s="29" t="str">
        <f t="shared" si="52"/>
        <v/>
      </c>
      <c r="AY162" s="29"/>
      <c r="AZ162" s="29"/>
      <c r="BA162" s="29"/>
      <c r="BB162" s="29"/>
      <c r="BC162" s="29"/>
      <c r="BD162" s="29"/>
      <c r="BE162" s="29"/>
      <c r="BF162" s="29"/>
      <c r="BG162" s="29"/>
      <c r="BH162" s="29"/>
      <c r="BI162" s="29"/>
      <c r="BJ162" s="29"/>
      <c r="BK162" s="29"/>
      <c r="BL162" s="29"/>
      <c r="BM162" s="29"/>
      <c r="BN162" s="29"/>
      <c r="BO162" s="29"/>
      <c r="BP162" s="29"/>
      <c r="BQ162" s="32" t="str">
        <f>IF(N162="项目",VLOOKUP(O162,项目!B:C,2,0),IF(K162="空项目",VLOOKUP(K162,项目!B:C,2,0),""))</f>
        <v/>
      </c>
      <c r="BR162" s="32" t="str">
        <f>IFERROR(VLOOKUP(BQ162,项目!A:B,2,0),"")</f>
        <v/>
      </c>
      <c r="BS162" s="29"/>
      <c r="BT162" s="29"/>
      <c r="BU162" s="32" t="str">
        <f>IF(N162="供应商",VLOOKUP(O162,供应商!B:C,2,0),"")</f>
        <v>0001738</v>
      </c>
      <c r="BV162" s="32" t="str">
        <f>IFERROR(VLOOKUP(BU162,供应商!A:B,2,0),"")</f>
        <v>昌邑市昌华中小企业应急转贷基金有限公司</v>
      </c>
      <c r="BW162" s="32" t="str">
        <f>IF(N162="客户",VLOOKUP(O162,客户!B:C,2,0),"")</f>
        <v/>
      </c>
      <c r="BX162" s="32" t="str">
        <f>IFERROR(VLOOKUP(BW162,客户!A:B,2,0),"")</f>
        <v/>
      </c>
      <c r="BY162" s="29"/>
      <c r="BZ162" s="29"/>
      <c r="CA162" s="29"/>
      <c r="CB162" s="29"/>
      <c r="CC162" s="29"/>
      <c r="CD162" s="29"/>
      <c r="CE162" s="29"/>
      <c r="CF162" s="29"/>
      <c r="CG162" s="29"/>
      <c r="CH162" s="29"/>
      <c r="CI162" s="29"/>
      <c r="CJ162" s="29"/>
      <c r="CK162" s="29"/>
      <c r="CL162" s="29"/>
      <c r="CM162" s="29"/>
      <c r="CN162" s="29"/>
      <c r="CO162" s="29"/>
      <c r="CP162" s="29"/>
      <c r="CQ162" s="29"/>
      <c r="CR162" s="29"/>
      <c r="CS162" s="29"/>
      <c r="CT162" s="29"/>
      <c r="CU162" s="32" t="str">
        <f>IF(N162="费用项目",VLOOKUP(O162,费用项目!B:C,2,0),"")</f>
        <v/>
      </c>
      <c r="CV162" s="32" t="str">
        <f>IFERROR(VLOOKUP(CU162,费用项目!A:B,2,0),"")</f>
        <v/>
      </c>
      <c r="CW162" s="29" t="str">
        <f>IF(N162="银行账户",VLOOKUP(O162,银行变二级!B:C,2,0),"")</f>
        <v/>
      </c>
      <c r="CX162" s="29" t="str">
        <f>IFERROR(VLOOKUP(O162,银行变二级!A:B,2,0),"")</f>
        <v/>
      </c>
    </row>
    <row r="163" ht="25.5" spans="1:102">
      <c r="A163" s="42" t="s">
        <v>209</v>
      </c>
      <c r="B163" s="36" t="s">
        <v>242</v>
      </c>
      <c r="C163" s="36" t="s">
        <v>268</v>
      </c>
      <c r="D163" s="37" t="s">
        <v>269</v>
      </c>
      <c r="E163" s="37" t="s">
        <v>213</v>
      </c>
      <c r="F163" s="39" t="s">
        <v>107</v>
      </c>
      <c r="G163" s="38">
        <v>80000</v>
      </c>
      <c r="H163" s="40" t="str">
        <f t="shared" si="60"/>
        <v>1002</v>
      </c>
      <c r="I163" s="40" t="str">
        <f t="shared" si="61"/>
        <v>100201</v>
      </c>
      <c r="J163" s="46" t="str">
        <f t="shared" si="62"/>
        <v>银行存款</v>
      </c>
      <c r="K163" s="47" t="str">
        <f t="shared" si="63"/>
        <v>潍坊银行7138</v>
      </c>
      <c r="L163" s="46" t="str">
        <f t="shared" si="64"/>
        <v/>
      </c>
      <c r="M163" s="46">
        <f>IFERROR(IF(H163="1002",1002,VLOOKUP(I163,亿企科目!A:H,6,0)),VLOOKUP(H163,亿企科目!A:G,6,0))</f>
        <v>1002</v>
      </c>
      <c r="N163" s="48" t="str">
        <f>IFERROR(IF(H163="1002","银行账户",IF(H163="1123","供应商",VLOOKUP(I163,亿企科目!A:H,8,0))),"")</f>
        <v>银行账户</v>
      </c>
      <c r="O163" s="49" t="str">
        <f t="shared" si="58"/>
        <v>潍坊银行7138</v>
      </c>
      <c r="P163" s="29" t="str">
        <f>VLOOKUP(A163,账簿!B:C,2,0)</f>
        <v>003019</v>
      </c>
      <c r="Q163" s="29" t="str">
        <f>VLOOKUP(P163,账簿!A:B,2,0)</f>
        <v>昌邑市昌宜投资有限公司</v>
      </c>
      <c r="W163" s="29" t="str">
        <f t="shared" si="59"/>
        <v>0030192026-04-2831</v>
      </c>
      <c r="X163" s="29" t="str">
        <f t="shared" si="40"/>
        <v>003019</v>
      </c>
      <c r="Y163" s="29" t="str">
        <f t="shared" si="41"/>
        <v>003019</v>
      </c>
      <c r="Z163" s="29" t="str">
        <f t="shared" si="42"/>
        <v>昌邑市昌宜投资有限公司</v>
      </c>
      <c r="AA163" s="29" t="str">
        <f t="shared" si="43"/>
        <v>2026-04</v>
      </c>
      <c r="AB163" s="29" t="str">
        <f t="shared" si="44"/>
        <v>2026-04-28</v>
      </c>
      <c r="AC163" s="29" t="s">
        <v>108</v>
      </c>
      <c r="AD163" s="29">
        <f t="shared" si="45"/>
        <v>31</v>
      </c>
      <c r="AE163" s="29" t="str">
        <f t="shared" si="46"/>
        <v>应急转贷综合服务费,昌邑市昌华中小企业应急转贷基金有限公司</v>
      </c>
      <c r="AF163" s="29" t="s">
        <v>109</v>
      </c>
      <c r="AG163" s="29" t="s">
        <v>109</v>
      </c>
      <c r="AH163" s="29"/>
      <c r="AI163" s="29"/>
      <c r="AJ163" s="29"/>
      <c r="AK163" s="29"/>
      <c r="AL163" s="29"/>
      <c r="AM163" s="29"/>
      <c r="AN163" s="29">
        <f t="shared" si="47"/>
        <v>1002</v>
      </c>
      <c r="AO163" s="29"/>
      <c r="AP163" s="29" t="str">
        <f t="shared" si="48"/>
        <v>应急转贷综合服务费,昌邑市昌华中小企业应急转贷基金有限公司</v>
      </c>
      <c r="AQ163" t="s">
        <v>110</v>
      </c>
      <c r="AR163" s="29" t="str">
        <f t="shared" si="49"/>
        <v/>
      </c>
      <c r="AS163" s="29">
        <f t="shared" si="50"/>
        <v>80000</v>
      </c>
      <c r="AT163" t="s">
        <v>111</v>
      </c>
      <c r="AU163" t="s">
        <v>112</v>
      </c>
      <c r="AV163" t="s">
        <v>113</v>
      </c>
      <c r="AW163" s="29" t="str">
        <f t="shared" si="51"/>
        <v/>
      </c>
      <c r="AX163" s="29">
        <f t="shared" si="52"/>
        <v>80000</v>
      </c>
      <c r="AY163" s="29"/>
      <c r="AZ163" s="29"/>
      <c r="BA163" s="29"/>
      <c r="BB163" s="29"/>
      <c r="BC163" s="29"/>
      <c r="BD163" s="29"/>
      <c r="BE163" s="29"/>
      <c r="BF163" s="29"/>
      <c r="BG163" s="29"/>
      <c r="BH163" s="29"/>
      <c r="BI163" s="29"/>
      <c r="BJ163" s="29"/>
      <c r="BK163" s="29"/>
      <c r="BL163" s="29"/>
      <c r="BM163" s="29"/>
      <c r="BN163" s="29"/>
      <c r="BO163" s="29"/>
      <c r="BP163" s="29"/>
      <c r="BQ163" s="32" t="str">
        <f>IF(N163="项目",VLOOKUP(O163,项目!B:C,2,0),IF(K163="空项目",VLOOKUP(K163,项目!B:C,2,0),""))</f>
        <v/>
      </c>
      <c r="BR163" s="32" t="str">
        <f>IFERROR(VLOOKUP(BQ163,项目!A:B,2,0),"")</f>
        <v/>
      </c>
      <c r="BS163" s="29"/>
      <c r="BT163" s="29"/>
      <c r="BU163" s="32" t="str">
        <f>IF(N163="供应商",VLOOKUP(O163,供应商!B:C,2,0),"")</f>
        <v/>
      </c>
      <c r="BV163" s="32" t="str">
        <f>IFERROR(VLOOKUP(BU163,供应商!A:B,2,0),"")</f>
        <v/>
      </c>
      <c r="BW163" s="32" t="str">
        <f>IF(N163="客户",VLOOKUP(O163,客户!B:C,2,0),"")</f>
        <v/>
      </c>
      <c r="BX163" s="32" t="str">
        <f>IFERROR(VLOOKUP(BW163,客户!A:B,2,0),"")</f>
        <v/>
      </c>
      <c r="BY163" s="29"/>
      <c r="BZ163" s="29"/>
      <c r="CA163" s="29"/>
      <c r="CB163" s="29"/>
      <c r="CC163" s="29"/>
      <c r="CD163" s="29"/>
      <c r="CE163" s="29"/>
      <c r="CF163" s="29"/>
      <c r="CG163" s="29"/>
      <c r="CH163" s="29"/>
      <c r="CI163" s="29"/>
      <c r="CJ163" s="29"/>
      <c r="CK163" s="29"/>
      <c r="CL163" s="29"/>
      <c r="CM163" s="29"/>
      <c r="CN163" s="29"/>
      <c r="CO163" s="29"/>
      <c r="CP163" s="29"/>
      <c r="CQ163" s="29"/>
      <c r="CR163" s="29"/>
      <c r="CS163" s="29"/>
      <c r="CT163" s="29"/>
      <c r="CU163" s="32" t="str">
        <f>IF(N163="费用项目",VLOOKUP(O163,费用项目!B:C,2,0),"")</f>
        <v/>
      </c>
      <c r="CV163" s="32" t="str">
        <f>IFERROR(VLOOKUP(CU163,费用项目!A:B,2,0),"")</f>
        <v/>
      </c>
      <c r="CW163" s="29" t="str">
        <f>IF(N163="银行账户",VLOOKUP(O163,银行变二级!B:C,2,0),"")</f>
        <v>潍坊银行7138</v>
      </c>
      <c r="CX163" s="29" t="str">
        <f>IFERROR(VLOOKUP(O163,银行变二级!A:B,2,0),"")</f>
        <v>潍坊银行7138</v>
      </c>
    </row>
    <row r="164" ht="25.5" spans="1:102">
      <c r="A164" s="42" t="s">
        <v>209</v>
      </c>
      <c r="B164" s="36" t="s">
        <v>242</v>
      </c>
      <c r="C164" s="36" t="s">
        <v>270</v>
      </c>
      <c r="D164" s="37" t="s">
        <v>271</v>
      </c>
      <c r="E164" s="37" t="s">
        <v>246</v>
      </c>
      <c r="F164" s="38">
        <v>-80000</v>
      </c>
      <c r="G164" s="39" t="s">
        <v>107</v>
      </c>
      <c r="H164" s="40" t="str">
        <f t="shared" si="60"/>
        <v>2241</v>
      </c>
      <c r="I164" s="40" t="str">
        <f t="shared" si="61"/>
        <v>224102</v>
      </c>
      <c r="J164" s="46" t="str">
        <f t="shared" si="62"/>
        <v>其他应付款</v>
      </c>
      <c r="K164" s="47" t="str">
        <f t="shared" si="63"/>
        <v>单位</v>
      </c>
      <c r="L164" s="46" t="str">
        <f t="shared" si="64"/>
        <v>昌邑市昌华中小企业应急转贷基金有限公司</v>
      </c>
      <c r="M164" s="46" t="str">
        <f>IFERROR(IF(H164="1002",1002,VLOOKUP(I164,亿企科目!A:H,6,0)),VLOOKUP(H164,亿企科目!A:G,6,0))</f>
        <v>224102</v>
      </c>
      <c r="N164" s="48" t="str">
        <f>IFERROR(IF(H164="1002","银行账户",IF(H164="1123","供应商",VLOOKUP(I164,亿企科目!A:H,8,0))),"")</f>
        <v>供应商</v>
      </c>
      <c r="O164" s="49" t="str">
        <f t="shared" si="58"/>
        <v>昌邑市昌华中小企业应急转贷基金有限公司</v>
      </c>
      <c r="P164" s="29" t="str">
        <f>VLOOKUP(A164,账簿!B:C,2,0)</f>
        <v>003019</v>
      </c>
      <c r="Q164" s="29" t="str">
        <f>VLOOKUP(P164,账簿!A:B,2,0)</f>
        <v>昌邑市昌宜投资有限公司</v>
      </c>
      <c r="W164" s="29" t="str">
        <f t="shared" si="59"/>
        <v>0030192026-04-2832</v>
      </c>
      <c r="X164" s="29" t="str">
        <f t="shared" si="40"/>
        <v>003019</v>
      </c>
      <c r="Y164" s="29" t="str">
        <f t="shared" si="41"/>
        <v>003019</v>
      </c>
      <c r="Z164" s="29" t="str">
        <f t="shared" si="42"/>
        <v>昌邑市昌宜投资有限公司</v>
      </c>
      <c r="AA164" s="29" t="str">
        <f t="shared" si="43"/>
        <v>2026-04</v>
      </c>
      <c r="AB164" s="29" t="str">
        <f t="shared" si="44"/>
        <v>2026-04-28</v>
      </c>
      <c r="AC164" s="29" t="s">
        <v>108</v>
      </c>
      <c r="AD164" s="29">
        <f t="shared" si="45"/>
        <v>32</v>
      </c>
      <c r="AE164" s="29" t="str">
        <f t="shared" si="46"/>
        <v>调账,昌邑市昌华中小企业应急转贷基金有限公司</v>
      </c>
      <c r="AF164" s="29" t="s">
        <v>109</v>
      </c>
      <c r="AG164" s="29" t="s">
        <v>109</v>
      </c>
      <c r="AH164" s="29"/>
      <c r="AI164" s="29"/>
      <c r="AJ164" s="29"/>
      <c r="AK164" s="29"/>
      <c r="AL164" s="29"/>
      <c r="AM164" s="29"/>
      <c r="AN164" s="29" t="str">
        <f t="shared" si="47"/>
        <v>224102</v>
      </c>
      <c r="AO164" s="29"/>
      <c r="AP164" s="29" t="str">
        <f t="shared" si="48"/>
        <v>调账,昌邑市昌华中小企业应急转贷基金有限公司</v>
      </c>
      <c r="AQ164" t="s">
        <v>110</v>
      </c>
      <c r="AR164" s="29">
        <f t="shared" si="49"/>
        <v>-80000</v>
      </c>
      <c r="AS164" s="29" t="str">
        <f t="shared" si="50"/>
        <v/>
      </c>
      <c r="AT164" t="s">
        <v>111</v>
      </c>
      <c r="AU164" t="s">
        <v>112</v>
      </c>
      <c r="AV164" t="s">
        <v>113</v>
      </c>
      <c r="AW164" s="29">
        <f t="shared" si="51"/>
        <v>-80000</v>
      </c>
      <c r="AX164" s="29" t="str">
        <f t="shared" si="52"/>
        <v/>
      </c>
      <c r="AY164" s="29"/>
      <c r="AZ164" s="29"/>
      <c r="BA164" s="29"/>
      <c r="BB164" s="29"/>
      <c r="BC164" s="29"/>
      <c r="BD164" s="29"/>
      <c r="BE164" s="29"/>
      <c r="BF164" s="29"/>
      <c r="BG164" s="29"/>
      <c r="BH164" s="29"/>
      <c r="BI164" s="29"/>
      <c r="BJ164" s="29"/>
      <c r="BK164" s="29"/>
      <c r="BL164" s="29"/>
      <c r="BM164" s="29"/>
      <c r="BN164" s="29"/>
      <c r="BO164" s="29"/>
      <c r="BP164" s="29"/>
      <c r="BQ164" s="32" t="str">
        <f>IF(N164="项目",VLOOKUP(O164,项目!B:C,2,0),IF(K164="空项目",VLOOKUP(K164,项目!B:C,2,0),""))</f>
        <v/>
      </c>
      <c r="BR164" s="32" t="str">
        <f>IFERROR(VLOOKUP(BQ164,项目!A:B,2,0),"")</f>
        <v/>
      </c>
      <c r="BS164" s="29"/>
      <c r="BT164" s="29"/>
      <c r="BU164" s="32" t="str">
        <f>IF(N164="供应商",VLOOKUP(O164,供应商!B:C,2,0),"")</f>
        <v>0001738</v>
      </c>
      <c r="BV164" s="32" t="str">
        <f>IFERROR(VLOOKUP(BU164,供应商!A:B,2,0),"")</f>
        <v>昌邑市昌华中小企业应急转贷基金有限公司</v>
      </c>
      <c r="BW164" s="32" t="str">
        <f>IF(N164="客户",VLOOKUP(O164,客户!B:C,2,0),"")</f>
        <v/>
      </c>
      <c r="BX164" s="32" t="str">
        <f>IFERROR(VLOOKUP(BW164,客户!A:B,2,0),"")</f>
        <v/>
      </c>
      <c r="BY164" s="29"/>
      <c r="BZ164" s="29"/>
      <c r="CA164" s="29"/>
      <c r="CB164" s="29"/>
      <c r="CC164" s="29"/>
      <c r="CD164" s="29"/>
      <c r="CE164" s="29"/>
      <c r="CF164" s="29"/>
      <c r="CG164" s="29"/>
      <c r="CH164" s="29"/>
      <c r="CI164" s="29"/>
      <c r="CJ164" s="29"/>
      <c r="CK164" s="29"/>
      <c r="CL164" s="29"/>
      <c r="CM164" s="29"/>
      <c r="CN164" s="29"/>
      <c r="CO164" s="29"/>
      <c r="CP164" s="29"/>
      <c r="CQ164" s="29"/>
      <c r="CR164" s="29"/>
      <c r="CS164" s="29"/>
      <c r="CT164" s="29"/>
      <c r="CU164" s="32" t="str">
        <f>IF(N164="费用项目",VLOOKUP(O164,费用项目!B:C,2,0),"")</f>
        <v/>
      </c>
      <c r="CV164" s="32" t="str">
        <f>IFERROR(VLOOKUP(CU164,费用项目!A:B,2,0),"")</f>
        <v/>
      </c>
      <c r="CW164" s="29" t="str">
        <f>IF(N164="银行账户",VLOOKUP(O164,银行变二级!B:C,2,0),"")</f>
        <v/>
      </c>
      <c r="CX164" s="29" t="str">
        <f>IFERROR(VLOOKUP(O164,银行变二级!A:B,2,0),"")</f>
        <v/>
      </c>
    </row>
    <row r="165" ht="25.5" spans="1:102">
      <c r="A165" s="42" t="s">
        <v>209</v>
      </c>
      <c r="B165" s="36" t="s">
        <v>242</v>
      </c>
      <c r="C165" s="36" t="s">
        <v>270</v>
      </c>
      <c r="D165" s="37" t="s">
        <v>271</v>
      </c>
      <c r="E165" s="37" t="s">
        <v>213</v>
      </c>
      <c r="F165" s="39" t="s">
        <v>107</v>
      </c>
      <c r="G165" s="38">
        <v>-80000</v>
      </c>
      <c r="H165" s="40" t="str">
        <f t="shared" si="60"/>
        <v>1002</v>
      </c>
      <c r="I165" s="40" t="str">
        <f t="shared" si="61"/>
        <v>100201</v>
      </c>
      <c r="J165" s="46" t="str">
        <f t="shared" si="62"/>
        <v>银行存款</v>
      </c>
      <c r="K165" s="47" t="str">
        <f t="shared" si="63"/>
        <v>潍坊银行7138</v>
      </c>
      <c r="L165" s="46" t="str">
        <f t="shared" si="64"/>
        <v/>
      </c>
      <c r="M165" s="46">
        <f>IFERROR(IF(H165="1002",1002,VLOOKUP(I165,亿企科目!A:H,6,0)),VLOOKUP(H165,亿企科目!A:G,6,0))</f>
        <v>1002</v>
      </c>
      <c r="N165" s="48" t="str">
        <f>IFERROR(IF(H165="1002","银行账户",IF(H165="1123","供应商",VLOOKUP(I165,亿企科目!A:H,8,0))),"")</f>
        <v>银行账户</v>
      </c>
      <c r="O165" s="49" t="str">
        <f t="shared" si="58"/>
        <v>潍坊银行7138</v>
      </c>
      <c r="P165" s="29" t="str">
        <f>VLOOKUP(A165,账簿!B:C,2,0)</f>
        <v>003019</v>
      </c>
      <c r="Q165" s="29" t="str">
        <f>VLOOKUP(P165,账簿!A:B,2,0)</f>
        <v>昌邑市昌宜投资有限公司</v>
      </c>
      <c r="W165" s="29" t="str">
        <f t="shared" si="59"/>
        <v>0030192026-04-2832</v>
      </c>
      <c r="X165" s="29" t="str">
        <f t="shared" si="40"/>
        <v>003019</v>
      </c>
      <c r="Y165" s="29" t="str">
        <f t="shared" si="41"/>
        <v>003019</v>
      </c>
      <c r="Z165" s="29" t="str">
        <f t="shared" si="42"/>
        <v>昌邑市昌宜投资有限公司</v>
      </c>
      <c r="AA165" s="29" t="str">
        <f t="shared" si="43"/>
        <v>2026-04</v>
      </c>
      <c r="AB165" s="29" t="str">
        <f t="shared" si="44"/>
        <v>2026-04-28</v>
      </c>
      <c r="AC165" s="29" t="s">
        <v>108</v>
      </c>
      <c r="AD165" s="29">
        <f t="shared" si="45"/>
        <v>32</v>
      </c>
      <c r="AE165" s="29" t="str">
        <f t="shared" si="46"/>
        <v>调账,昌邑市昌华中小企业应急转贷基金有限公司</v>
      </c>
      <c r="AF165" s="29" t="s">
        <v>109</v>
      </c>
      <c r="AG165" s="29" t="s">
        <v>109</v>
      </c>
      <c r="AH165" s="29"/>
      <c r="AI165" s="29"/>
      <c r="AJ165" s="29"/>
      <c r="AK165" s="29"/>
      <c r="AL165" s="29"/>
      <c r="AM165" s="29"/>
      <c r="AN165" s="29">
        <f t="shared" si="47"/>
        <v>1002</v>
      </c>
      <c r="AO165" s="29"/>
      <c r="AP165" s="29" t="str">
        <f t="shared" si="48"/>
        <v>调账,昌邑市昌华中小企业应急转贷基金有限公司</v>
      </c>
      <c r="AQ165" t="s">
        <v>110</v>
      </c>
      <c r="AR165" s="29" t="str">
        <f t="shared" si="49"/>
        <v/>
      </c>
      <c r="AS165" s="29">
        <f t="shared" si="50"/>
        <v>-80000</v>
      </c>
      <c r="AT165" t="s">
        <v>111</v>
      </c>
      <c r="AU165" t="s">
        <v>112</v>
      </c>
      <c r="AV165" t="s">
        <v>113</v>
      </c>
      <c r="AW165" s="29" t="str">
        <f t="shared" si="51"/>
        <v/>
      </c>
      <c r="AX165" s="29">
        <f t="shared" si="52"/>
        <v>-80000</v>
      </c>
      <c r="AY165" s="29"/>
      <c r="AZ165" s="29"/>
      <c r="BA165" s="29"/>
      <c r="BB165" s="29"/>
      <c r="BC165" s="29"/>
      <c r="BD165" s="29"/>
      <c r="BE165" s="29"/>
      <c r="BF165" s="29"/>
      <c r="BG165" s="29"/>
      <c r="BH165" s="29"/>
      <c r="BI165" s="29"/>
      <c r="BJ165" s="29"/>
      <c r="BK165" s="29"/>
      <c r="BL165" s="29"/>
      <c r="BM165" s="29"/>
      <c r="BN165" s="29"/>
      <c r="BO165" s="29"/>
      <c r="BP165" s="29"/>
      <c r="BQ165" s="32" t="str">
        <f>IF(N165="项目",VLOOKUP(O165,项目!B:C,2,0),IF(K165="空项目",VLOOKUP(K165,项目!B:C,2,0),""))</f>
        <v/>
      </c>
      <c r="BR165" s="32" t="str">
        <f>IFERROR(VLOOKUP(BQ165,项目!A:B,2,0),"")</f>
        <v/>
      </c>
      <c r="BS165" s="29"/>
      <c r="BT165" s="29"/>
      <c r="BU165" s="32" t="str">
        <f>IF(N165="供应商",VLOOKUP(O165,供应商!B:C,2,0),"")</f>
        <v/>
      </c>
      <c r="BV165" s="32" t="str">
        <f>IFERROR(VLOOKUP(BU165,供应商!A:B,2,0),"")</f>
        <v/>
      </c>
      <c r="BW165" s="32" t="str">
        <f>IF(N165="客户",VLOOKUP(O165,客户!B:C,2,0),"")</f>
        <v/>
      </c>
      <c r="BX165" s="32" t="str">
        <f>IFERROR(VLOOKUP(BW165,客户!A:B,2,0),"")</f>
        <v/>
      </c>
      <c r="BY165" s="29"/>
      <c r="BZ165" s="29"/>
      <c r="CA165" s="29"/>
      <c r="CB165" s="29"/>
      <c r="CC165" s="29"/>
      <c r="CD165" s="29"/>
      <c r="CE165" s="29"/>
      <c r="CF165" s="29"/>
      <c r="CG165" s="29"/>
      <c r="CH165" s="29"/>
      <c r="CI165" s="29"/>
      <c r="CJ165" s="29"/>
      <c r="CK165" s="29"/>
      <c r="CL165" s="29"/>
      <c r="CM165" s="29"/>
      <c r="CN165" s="29"/>
      <c r="CO165" s="29"/>
      <c r="CP165" s="29"/>
      <c r="CQ165" s="29"/>
      <c r="CR165" s="29"/>
      <c r="CS165" s="29"/>
      <c r="CT165" s="29"/>
      <c r="CU165" s="32" t="str">
        <f>IF(N165="费用项目",VLOOKUP(O165,费用项目!B:C,2,0),"")</f>
        <v/>
      </c>
      <c r="CV165" s="32" t="str">
        <f>IFERROR(VLOOKUP(CU165,费用项目!A:B,2,0),"")</f>
        <v/>
      </c>
      <c r="CW165" s="29" t="str">
        <f>IF(N165="银行账户",VLOOKUP(O165,银行变二级!B:C,2,0),"")</f>
        <v>潍坊银行7138</v>
      </c>
      <c r="CX165" s="29" t="str">
        <f>IFERROR(VLOOKUP(O165,银行变二级!A:B,2,0),"")</f>
        <v>潍坊银行7138</v>
      </c>
    </row>
    <row r="166" ht="25.5" spans="1:102">
      <c r="A166" s="42" t="s">
        <v>209</v>
      </c>
      <c r="B166" s="36" t="s">
        <v>242</v>
      </c>
      <c r="C166" s="36" t="s">
        <v>272</v>
      </c>
      <c r="D166" s="37" t="s">
        <v>269</v>
      </c>
      <c r="E166" s="37" t="s">
        <v>246</v>
      </c>
      <c r="F166" s="38">
        <v>79992</v>
      </c>
      <c r="G166" s="39" t="s">
        <v>107</v>
      </c>
      <c r="H166" s="40" t="str">
        <f t="shared" si="60"/>
        <v>2241</v>
      </c>
      <c r="I166" s="40" t="str">
        <f t="shared" si="61"/>
        <v>224102</v>
      </c>
      <c r="J166" s="46" t="str">
        <f t="shared" si="62"/>
        <v>其他应付款</v>
      </c>
      <c r="K166" s="47" t="str">
        <f t="shared" si="63"/>
        <v>单位</v>
      </c>
      <c r="L166" s="46" t="str">
        <f t="shared" si="64"/>
        <v>昌邑市昌华中小企业应急转贷基金有限公司</v>
      </c>
      <c r="M166" s="46" t="str">
        <f>IFERROR(IF(H166="1002",1002,VLOOKUP(I166,亿企科目!A:H,6,0)),VLOOKUP(H166,亿企科目!A:G,6,0))</f>
        <v>224102</v>
      </c>
      <c r="N166" s="48" t="str">
        <f>IFERROR(IF(H166="1002","银行账户",IF(H166="1123","供应商",VLOOKUP(I166,亿企科目!A:H,8,0))),"")</f>
        <v>供应商</v>
      </c>
      <c r="O166" s="49" t="str">
        <f t="shared" si="58"/>
        <v>昌邑市昌华中小企业应急转贷基金有限公司</v>
      </c>
      <c r="P166" s="29" t="str">
        <f>VLOOKUP(A166,账簿!B:C,2,0)</f>
        <v>003019</v>
      </c>
      <c r="Q166" s="29" t="str">
        <f>VLOOKUP(P166,账簿!A:B,2,0)</f>
        <v>昌邑市昌宜投资有限公司</v>
      </c>
      <c r="W166" s="29" t="str">
        <f t="shared" si="59"/>
        <v>0030192026-04-2833</v>
      </c>
      <c r="X166" s="29" t="str">
        <f t="shared" si="40"/>
        <v>003019</v>
      </c>
      <c r="Y166" s="29" t="str">
        <f t="shared" si="41"/>
        <v>003019</v>
      </c>
      <c r="Z166" s="29" t="str">
        <f t="shared" si="42"/>
        <v>昌邑市昌宜投资有限公司</v>
      </c>
      <c r="AA166" s="29" t="str">
        <f t="shared" si="43"/>
        <v>2026-04</v>
      </c>
      <c r="AB166" s="29" t="str">
        <f t="shared" si="44"/>
        <v>2026-04-28</v>
      </c>
      <c r="AC166" s="29" t="s">
        <v>108</v>
      </c>
      <c r="AD166" s="29">
        <f t="shared" si="45"/>
        <v>33</v>
      </c>
      <c r="AE166" s="29" t="str">
        <f t="shared" si="46"/>
        <v>应急转贷综合服务费,昌邑市昌华中小企业应急转贷基金有限公司</v>
      </c>
      <c r="AF166" s="29" t="s">
        <v>109</v>
      </c>
      <c r="AG166" s="29" t="s">
        <v>109</v>
      </c>
      <c r="AH166" s="29"/>
      <c r="AI166" s="29"/>
      <c r="AJ166" s="29"/>
      <c r="AK166" s="29"/>
      <c r="AL166" s="29"/>
      <c r="AM166" s="29"/>
      <c r="AN166" s="29" t="str">
        <f t="shared" si="47"/>
        <v>224102</v>
      </c>
      <c r="AO166" s="29"/>
      <c r="AP166" s="29" t="str">
        <f t="shared" si="48"/>
        <v>应急转贷综合服务费,昌邑市昌华中小企业应急转贷基金有限公司</v>
      </c>
      <c r="AQ166" t="s">
        <v>110</v>
      </c>
      <c r="AR166" s="29">
        <f t="shared" si="49"/>
        <v>79992</v>
      </c>
      <c r="AS166" s="29" t="str">
        <f t="shared" si="50"/>
        <v/>
      </c>
      <c r="AT166" t="s">
        <v>111</v>
      </c>
      <c r="AU166" t="s">
        <v>112</v>
      </c>
      <c r="AV166" t="s">
        <v>113</v>
      </c>
      <c r="AW166" s="29">
        <f t="shared" si="51"/>
        <v>79992</v>
      </c>
      <c r="AX166" s="29" t="str">
        <f t="shared" si="52"/>
        <v/>
      </c>
      <c r="AY166" s="29"/>
      <c r="AZ166" s="29"/>
      <c r="BA166" s="29"/>
      <c r="BB166" s="29"/>
      <c r="BC166" s="29"/>
      <c r="BD166" s="29"/>
      <c r="BE166" s="29"/>
      <c r="BF166" s="29"/>
      <c r="BG166" s="29"/>
      <c r="BH166" s="29"/>
      <c r="BI166" s="29"/>
      <c r="BJ166" s="29"/>
      <c r="BK166" s="29"/>
      <c r="BL166" s="29"/>
      <c r="BM166" s="29"/>
      <c r="BN166" s="29"/>
      <c r="BO166" s="29"/>
      <c r="BP166" s="29"/>
      <c r="BQ166" s="32" t="str">
        <f>IF(N166="项目",VLOOKUP(O166,项目!B:C,2,0),IF(K166="空项目",VLOOKUP(K166,项目!B:C,2,0),""))</f>
        <v/>
      </c>
      <c r="BR166" s="32" t="str">
        <f>IFERROR(VLOOKUP(BQ166,项目!A:B,2,0),"")</f>
        <v/>
      </c>
      <c r="BS166" s="29"/>
      <c r="BT166" s="29"/>
      <c r="BU166" s="32" t="str">
        <f>IF(N166="供应商",VLOOKUP(O166,供应商!B:C,2,0),"")</f>
        <v>0001738</v>
      </c>
      <c r="BV166" s="32" t="str">
        <f>IFERROR(VLOOKUP(BU166,供应商!A:B,2,0),"")</f>
        <v>昌邑市昌华中小企业应急转贷基金有限公司</v>
      </c>
      <c r="BW166" s="32" t="str">
        <f>IF(N166="客户",VLOOKUP(O166,客户!B:C,2,0),"")</f>
        <v/>
      </c>
      <c r="BX166" s="32" t="str">
        <f>IFERROR(VLOOKUP(BW166,客户!A:B,2,0),"")</f>
        <v/>
      </c>
      <c r="BY166" s="29"/>
      <c r="BZ166" s="29"/>
      <c r="CA166" s="29"/>
      <c r="CB166" s="29"/>
      <c r="CC166" s="29"/>
      <c r="CD166" s="29"/>
      <c r="CE166" s="29"/>
      <c r="CF166" s="29"/>
      <c r="CG166" s="29"/>
      <c r="CH166" s="29"/>
      <c r="CI166" s="29"/>
      <c r="CJ166" s="29"/>
      <c r="CK166" s="29"/>
      <c r="CL166" s="29"/>
      <c r="CM166" s="29"/>
      <c r="CN166" s="29"/>
      <c r="CO166" s="29"/>
      <c r="CP166" s="29"/>
      <c r="CQ166" s="29"/>
      <c r="CR166" s="29"/>
      <c r="CS166" s="29"/>
      <c r="CT166" s="29"/>
      <c r="CU166" s="32" t="str">
        <f>IF(N166="费用项目",VLOOKUP(O166,费用项目!B:C,2,0),"")</f>
        <v/>
      </c>
      <c r="CV166" s="32" t="str">
        <f>IFERROR(VLOOKUP(CU166,费用项目!A:B,2,0),"")</f>
        <v/>
      </c>
      <c r="CW166" s="29" t="str">
        <f>IF(N166="银行账户",VLOOKUP(O166,银行变二级!B:C,2,0),"")</f>
        <v/>
      </c>
      <c r="CX166" s="29" t="str">
        <f>IFERROR(VLOOKUP(O166,银行变二级!A:B,2,0),"")</f>
        <v/>
      </c>
    </row>
    <row r="167" ht="25.5" spans="1:102">
      <c r="A167" s="42" t="s">
        <v>209</v>
      </c>
      <c r="B167" s="36" t="s">
        <v>242</v>
      </c>
      <c r="C167" s="36" t="s">
        <v>272</v>
      </c>
      <c r="D167" s="37" t="s">
        <v>269</v>
      </c>
      <c r="E167" s="37" t="s">
        <v>213</v>
      </c>
      <c r="F167" s="39" t="s">
        <v>107</v>
      </c>
      <c r="G167" s="38">
        <v>79992</v>
      </c>
      <c r="H167" s="40" t="str">
        <f t="shared" si="60"/>
        <v>1002</v>
      </c>
      <c r="I167" s="40" t="str">
        <f t="shared" si="61"/>
        <v>100201</v>
      </c>
      <c r="J167" s="46" t="str">
        <f t="shared" si="62"/>
        <v>银行存款</v>
      </c>
      <c r="K167" s="47" t="str">
        <f t="shared" si="63"/>
        <v>潍坊银行7138</v>
      </c>
      <c r="L167" s="46" t="str">
        <f t="shared" si="64"/>
        <v/>
      </c>
      <c r="M167" s="46">
        <f>IFERROR(IF(H167="1002",1002,VLOOKUP(I167,亿企科目!A:H,6,0)),VLOOKUP(H167,亿企科目!A:G,6,0))</f>
        <v>1002</v>
      </c>
      <c r="N167" s="48" t="str">
        <f>IFERROR(IF(H167="1002","银行账户",IF(H167="1123","供应商",VLOOKUP(I167,亿企科目!A:H,8,0))),"")</f>
        <v>银行账户</v>
      </c>
      <c r="O167" s="49" t="str">
        <f t="shared" si="58"/>
        <v>潍坊银行7138</v>
      </c>
      <c r="P167" s="29" t="str">
        <f>VLOOKUP(A167,账簿!B:C,2,0)</f>
        <v>003019</v>
      </c>
      <c r="Q167" s="29" t="str">
        <f>VLOOKUP(P167,账簿!A:B,2,0)</f>
        <v>昌邑市昌宜投资有限公司</v>
      </c>
      <c r="W167" s="29" t="str">
        <f t="shared" si="59"/>
        <v>0030192026-04-2833</v>
      </c>
      <c r="X167" s="29" t="str">
        <f t="shared" si="40"/>
        <v>003019</v>
      </c>
      <c r="Y167" s="29" t="str">
        <f t="shared" si="41"/>
        <v>003019</v>
      </c>
      <c r="Z167" s="29" t="str">
        <f t="shared" si="42"/>
        <v>昌邑市昌宜投资有限公司</v>
      </c>
      <c r="AA167" s="29" t="str">
        <f t="shared" si="43"/>
        <v>2026-04</v>
      </c>
      <c r="AB167" s="29" t="str">
        <f t="shared" si="44"/>
        <v>2026-04-28</v>
      </c>
      <c r="AC167" s="29" t="s">
        <v>108</v>
      </c>
      <c r="AD167" s="29">
        <f t="shared" si="45"/>
        <v>33</v>
      </c>
      <c r="AE167" s="29" t="str">
        <f t="shared" si="46"/>
        <v>应急转贷综合服务费,昌邑市昌华中小企业应急转贷基金有限公司</v>
      </c>
      <c r="AF167" s="29" t="s">
        <v>109</v>
      </c>
      <c r="AG167" s="29" t="s">
        <v>109</v>
      </c>
      <c r="AH167" s="29"/>
      <c r="AI167" s="29"/>
      <c r="AJ167" s="29"/>
      <c r="AK167" s="29"/>
      <c r="AL167" s="29"/>
      <c r="AM167" s="29"/>
      <c r="AN167" s="29">
        <f t="shared" si="47"/>
        <v>1002</v>
      </c>
      <c r="AO167" s="29"/>
      <c r="AP167" s="29" t="str">
        <f t="shared" si="48"/>
        <v>应急转贷综合服务费,昌邑市昌华中小企业应急转贷基金有限公司</v>
      </c>
      <c r="AQ167" t="s">
        <v>110</v>
      </c>
      <c r="AR167" s="29" t="str">
        <f t="shared" si="49"/>
        <v/>
      </c>
      <c r="AS167" s="29">
        <f t="shared" si="50"/>
        <v>79992</v>
      </c>
      <c r="AT167" t="s">
        <v>111</v>
      </c>
      <c r="AU167" t="s">
        <v>112</v>
      </c>
      <c r="AV167" t="s">
        <v>113</v>
      </c>
      <c r="AW167" s="29" t="str">
        <f t="shared" si="51"/>
        <v/>
      </c>
      <c r="AX167" s="29">
        <f t="shared" si="52"/>
        <v>79992</v>
      </c>
      <c r="AY167" s="29"/>
      <c r="AZ167" s="29"/>
      <c r="BA167" s="29"/>
      <c r="BB167" s="29"/>
      <c r="BC167" s="29"/>
      <c r="BD167" s="29"/>
      <c r="BE167" s="29"/>
      <c r="BF167" s="29"/>
      <c r="BG167" s="29"/>
      <c r="BH167" s="29"/>
      <c r="BI167" s="29"/>
      <c r="BJ167" s="29"/>
      <c r="BK167" s="29"/>
      <c r="BL167" s="29"/>
      <c r="BM167" s="29"/>
      <c r="BN167" s="29"/>
      <c r="BO167" s="29"/>
      <c r="BP167" s="29"/>
      <c r="BQ167" s="32" t="str">
        <f>IF(N167="项目",VLOOKUP(O167,项目!B:C,2,0),IF(K167="空项目",VLOOKUP(K167,项目!B:C,2,0),""))</f>
        <v/>
      </c>
      <c r="BR167" s="32" t="str">
        <f>IFERROR(VLOOKUP(BQ167,项目!A:B,2,0),"")</f>
        <v/>
      </c>
      <c r="BS167" s="29"/>
      <c r="BT167" s="29"/>
      <c r="BU167" s="32" t="str">
        <f>IF(N167="供应商",VLOOKUP(O167,供应商!B:C,2,0),"")</f>
        <v/>
      </c>
      <c r="BV167" s="32" t="str">
        <f>IFERROR(VLOOKUP(BU167,供应商!A:B,2,0),"")</f>
        <v/>
      </c>
      <c r="BW167" s="32" t="str">
        <f>IF(N167="客户",VLOOKUP(O167,客户!B:C,2,0),"")</f>
        <v/>
      </c>
      <c r="BX167" s="32" t="str">
        <f>IFERROR(VLOOKUP(BW167,客户!A:B,2,0),"")</f>
        <v/>
      </c>
      <c r="BY167" s="29"/>
      <c r="BZ167" s="29"/>
      <c r="CA167" s="29"/>
      <c r="CB167" s="29"/>
      <c r="CC167" s="29"/>
      <c r="CD167" s="29"/>
      <c r="CE167" s="29"/>
      <c r="CF167" s="29"/>
      <c r="CG167" s="29"/>
      <c r="CH167" s="29"/>
      <c r="CI167" s="29"/>
      <c r="CJ167" s="29"/>
      <c r="CK167" s="29"/>
      <c r="CL167" s="29"/>
      <c r="CM167" s="29"/>
      <c r="CN167" s="29"/>
      <c r="CO167" s="29"/>
      <c r="CP167" s="29"/>
      <c r="CQ167" s="29"/>
      <c r="CR167" s="29"/>
      <c r="CS167" s="29"/>
      <c r="CT167" s="29"/>
      <c r="CU167" s="32" t="str">
        <f>IF(N167="费用项目",VLOOKUP(O167,费用项目!B:C,2,0),"")</f>
        <v/>
      </c>
      <c r="CV167" s="32" t="str">
        <f>IFERROR(VLOOKUP(CU167,费用项目!A:B,2,0),"")</f>
        <v/>
      </c>
      <c r="CW167" s="29" t="str">
        <f>IF(N167="银行账户",VLOOKUP(O167,银行变二级!B:C,2,0),"")</f>
        <v>潍坊银行7138</v>
      </c>
      <c r="CX167" s="29" t="str">
        <f>IFERROR(VLOOKUP(O167,银行变二级!A:B,2,0),"")</f>
        <v>潍坊银行7138</v>
      </c>
    </row>
    <row r="168" ht="25.5" spans="1:102">
      <c r="A168" s="42" t="s">
        <v>209</v>
      </c>
      <c r="B168" s="36" t="s">
        <v>131</v>
      </c>
      <c r="C168" s="36" t="s">
        <v>273</v>
      </c>
      <c r="D168" s="37" t="s">
        <v>274</v>
      </c>
      <c r="E168" s="37" t="s">
        <v>275</v>
      </c>
      <c r="F168" s="38">
        <v>79992</v>
      </c>
      <c r="G168" s="39" t="s">
        <v>107</v>
      </c>
      <c r="H168" s="40" t="str">
        <f t="shared" si="60"/>
        <v>6603</v>
      </c>
      <c r="I168" s="40" t="str">
        <f t="shared" si="61"/>
        <v>6603</v>
      </c>
      <c r="J168" s="46" t="str">
        <f t="shared" si="62"/>
        <v>财务费用</v>
      </c>
      <c r="K168" s="47" t="str">
        <f t="shared" si="63"/>
        <v>服务费</v>
      </c>
      <c r="L168" s="46" t="str">
        <f t="shared" si="64"/>
        <v/>
      </c>
      <c r="M168" s="46" t="str">
        <f>IFERROR(IF(H168="1002",1002,VLOOKUP(I168,亿企科目!A:H,6,0)),VLOOKUP(H168,亿企科目!A:G,6,0))</f>
        <v>6603</v>
      </c>
      <c r="N168" s="48" t="str">
        <f>IFERROR(IF(H168="1002","银行账户",IF(H168="1123","供应商",VLOOKUP(I168,亿企科目!A:H,8,0))),"")</f>
        <v>费用项目</v>
      </c>
      <c r="O168" s="49" t="str">
        <f t="shared" si="58"/>
        <v>服务费</v>
      </c>
      <c r="P168" s="29" t="str">
        <f>VLOOKUP(A168,账簿!B:C,2,0)</f>
        <v>003019</v>
      </c>
      <c r="Q168" s="29" t="str">
        <f>VLOOKUP(P168,账簿!A:B,2,0)</f>
        <v>昌邑市昌宜投资有限公司</v>
      </c>
      <c r="W168" s="29" t="str">
        <f t="shared" si="59"/>
        <v>0030192026-04-3034</v>
      </c>
      <c r="X168" s="29" t="str">
        <f t="shared" si="40"/>
        <v>003019</v>
      </c>
      <c r="Y168" s="29" t="str">
        <f t="shared" si="41"/>
        <v>003019</v>
      </c>
      <c r="Z168" s="29" t="str">
        <f t="shared" si="42"/>
        <v>昌邑市昌宜投资有限公司</v>
      </c>
      <c r="AA168" s="29" t="str">
        <f t="shared" si="43"/>
        <v>2026-04</v>
      </c>
      <c r="AB168" s="29" t="str">
        <f t="shared" si="44"/>
        <v>2026-04-30</v>
      </c>
      <c r="AC168" s="29" t="s">
        <v>108</v>
      </c>
      <c r="AD168" s="29">
        <f t="shared" si="45"/>
        <v>34</v>
      </c>
      <c r="AE168" s="29" t="str">
        <f t="shared" si="46"/>
        <v>支付应急转贷综合服务费,2026-04-29,26372000001985057761</v>
      </c>
      <c r="AF168" s="29" t="s">
        <v>109</v>
      </c>
      <c r="AG168" s="29" t="s">
        <v>109</v>
      </c>
      <c r="AH168" s="29"/>
      <c r="AI168" s="29"/>
      <c r="AJ168" s="29"/>
      <c r="AK168" s="29"/>
      <c r="AL168" s="29"/>
      <c r="AM168" s="29"/>
      <c r="AN168" s="29" t="str">
        <f t="shared" si="47"/>
        <v>6603</v>
      </c>
      <c r="AO168" s="29"/>
      <c r="AP168" s="29" t="str">
        <f t="shared" si="48"/>
        <v>支付应急转贷综合服务费,2026-04-29,26372000001985057761</v>
      </c>
      <c r="AQ168" t="s">
        <v>110</v>
      </c>
      <c r="AR168" s="29">
        <f t="shared" si="49"/>
        <v>79992</v>
      </c>
      <c r="AS168" s="29" t="str">
        <f t="shared" si="50"/>
        <v/>
      </c>
      <c r="AT168" t="s">
        <v>111</v>
      </c>
      <c r="AU168" t="s">
        <v>112</v>
      </c>
      <c r="AV168" t="s">
        <v>113</v>
      </c>
      <c r="AW168" s="29">
        <f t="shared" si="51"/>
        <v>79992</v>
      </c>
      <c r="AX168" s="29" t="str">
        <f t="shared" si="52"/>
        <v/>
      </c>
      <c r="AY168" s="29"/>
      <c r="AZ168" s="29"/>
      <c r="BA168" s="29"/>
      <c r="BB168" s="29"/>
      <c r="BC168" s="29"/>
      <c r="BD168" s="29"/>
      <c r="BE168" s="29"/>
      <c r="BF168" s="29"/>
      <c r="BG168" s="29"/>
      <c r="BH168" s="29"/>
      <c r="BI168" s="29"/>
      <c r="BJ168" s="29"/>
      <c r="BK168" s="29"/>
      <c r="BL168" s="29"/>
      <c r="BM168" s="29"/>
      <c r="BN168" s="29"/>
      <c r="BO168" s="29"/>
      <c r="BP168" s="29"/>
      <c r="BQ168" s="32" t="str">
        <f>IF(N168="项目",VLOOKUP(O168,项目!B:C,2,0),IF(K168="空项目",VLOOKUP(K168,项目!B:C,2,0),""))</f>
        <v/>
      </c>
      <c r="BR168" s="32" t="str">
        <f>IFERROR(VLOOKUP(BQ168,项目!A:B,2,0),"")</f>
        <v/>
      </c>
      <c r="BS168" s="29"/>
      <c r="BT168" s="29"/>
      <c r="BU168" s="32" t="str">
        <f>IF(N168="供应商",VLOOKUP(O168,供应商!B:C,2,0),"")</f>
        <v/>
      </c>
      <c r="BV168" s="32" t="str">
        <f>IFERROR(VLOOKUP(BU168,供应商!A:B,2,0),"")</f>
        <v/>
      </c>
      <c r="BW168" s="32" t="str">
        <f>IF(N168="客户",VLOOKUP(O168,客户!B:C,2,0),"")</f>
        <v/>
      </c>
      <c r="BX168" s="32" t="str">
        <f>IFERROR(VLOOKUP(BW168,客户!A:B,2,0),"")</f>
        <v/>
      </c>
      <c r="BY168" s="29"/>
      <c r="BZ168" s="29"/>
      <c r="CA168" s="29"/>
      <c r="CB168" s="29"/>
      <c r="CC168" s="29"/>
      <c r="CD168" s="29"/>
      <c r="CE168" s="29"/>
      <c r="CF168" s="29"/>
      <c r="CG168" s="29"/>
      <c r="CH168" s="29"/>
      <c r="CI168" s="29"/>
      <c r="CJ168" s="29"/>
      <c r="CK168" s="29"/>
      <c r="CL168" s="29"/>
      <c r="CM168" s="29"/>
      <c r="CN168" s="29"/>
      <c r="CO168" s="29"/>
      <c r="CP168" s="29"/>
      <c r="CQ168" s="29"/>
      <c r="CR168" s="29"/>
      <c r="CS168" s="29"/>
      <c r="CT168" s="29"/>
      <c r="CU168" s="32" t="str">
        <f>IF(N168="费用项目",VLOOKUP(O168,费用项目!B:C,2,0),"")</f>
        <v>660225</v>
      </c>
      <c r="CV168" s="32" t="str">
        <f>IFERROR(VLOOKUP(CU168,费用项目!A:B,2,0),"")</f>
        <v>服务费</v>
      </c>
      <c r="CW168" s="29" t="str">
        <f>IF(N168="银行账户",VLOOKUP(O168,银行变二级!B:C,2,0),"")</f>
        <v/>
      </c>
      <c r="CX168" s="29" t="str">
        <f>IFERROR(VLOOKUP(O168,银行变二级!A:B,2,0),"")</f>
        <v/>
      </c>
    </row>
    <row r="169" ht="25.5" spans="1:102">
      <c r="A169" s="42" t="s">
        <v>209</v>
      </c>
      <c r="B169" s="36" t="s">
        <v>131</v>
      </c>
      <c r="C169" s="36" t="s">
        <v>273</v>
      </c>
      <c r="D169" s="37" t="s">
        <v>274</v>
      </c>
      <c r="E169" s="37" t="s">
        <v>246</v>
      </c>
      <c r="F169" s="39" t="s">
        <v>107</v>
      </c>
      <c r="G169" s="38">
        <v>79992</v>
      </c>
      <c r="H169" s="40" t="str">
        <f t="shared" si="60"/>
        <v>2241</v>
      </c>
      <c r="I169" s="40" t="str">
        <f t="shared" si="61"/>
        <v>224102</v>
      </c>
      <c r="J169" s="46" t="str">
        <f t="shared" si="62"/>
        <v>其他应付款</v>
      </c>
      <c r="K169" s="47" t="str">
        <f t="shared" si="63"/>
        <v>单位</v>
      </c>
      <c r="L169" s="46" t="str">
        <f t="shared" si="64"/>
        <v>昌邑市昌华中小企业应急转贷基金有限公司</v>
      </c>
      <c r="M169" s="46" t="str">
        <f>IFERROR(IF(H169="1002",1002,VLOOKUP(I169,亿企科目!A:H,6,0)),VLOOKUP(H169,亿企科目!A:G,6,0))</f>
        <v>224102</v>
      </c>
      <c r="N169" s="48" t="str">
        <f>IFERROR(IF(H169="1002","银行账户",IF(H169="1123","供应商",VLOOKUP(I169,亿企科目!A:H,8,0))),"")</f>
        <v>供应商</v>
      </c>
      <c r="O169" s="49" t="str">
        <f t="shared" si="58"/>
        <v>昌邑市昌华中小企业应急转贷基金有限公司</v>
      </c>
      <c r="P169" s="29" t="str">
        <f>VLOOKUP(A169,账簿!B:C,2,0)</f>
        <v>003019</v>
      </c>
      <c r="Q169" s="29" t="str">
        <f>VLOOKUP(P169,账簿!A:B,2,0)</f>
        <v>昌邑市昌宜投资有限公司</v>
      </c>
      <c r="W169" s="29" t="str">
        <f t="shared" si="59"/>
        <v>0030192026-04-3034</v>
      </c>
      <c r="X169" s="29" t="str">
        <f t="shared" si="40"/>
        <v>003019</v>
      </c>
      <c r="Y169" s="29" t="str">
        <f t="shared" si="41"/>
        <v>003019</v>
      </c>
      <c r="Z169" s="29" t="str">
        <f t="shared" si="42"/>
        <v>昌邑市昌宜投资有限公司</v>
      </c>
      <c r="AA169" s="29" t="str">
        <f t="shared" si="43"/>
        <v>2026-04</v>
      </c>
      <c r="AB169" s="29" t="str">
        <f t="shared" si="44"/>
        <v>2026-04-30</v>
      </c>
      <c r="AC169" s="29" t="s">
        <v>108</v>
      </c>
      <c r="AD169" s="29">
        <f t="shared" si="45"/>
        <v>34</v>
      </c>
      <c r="AE169" s="29" t="str">
        <f t="shared" si="46"/>
        <v>支付应急转贷综合服务费,2026-04-29,26372000001985057761</v>
      </c>
      <c r="AF169" s="29" t="s">
        <v>109</v>
      </c>
      <c r="AG169" s="29" t="s">
        <v>109</v>
      </c>
      <c r="AH169" s="29"/>
      <c r="AI169" s="29"/>
      <c r="AJ169" s="29"/>
      <c r="AK169" s="29"/>
      <c r="AL169" s="29"/>
      <c r="AM169" s="29"/>
      <c r="AN169" s="29" t="str">
        <f t="shared" si="47"/>
        <v>224102</v>
      </c>
      <c r="AO169" s="29"/>
      <c r="AP169" s="29" t="str">
        <f t="shared" si="48"/>
        <v>支付应急转贷综合服务费,2026-04-29,26372000001985057761</v>
      </c>
      <c r="AQ169" t="s">
        <v>110</v>
      </c>
      <c r="AR169" s="29" t="str">
        <f t="shared" si="49"/>
        <v/>
      </c>
      <c r="AS169" s="29">
        <f t="shared" si="50"/>
        <v>79992</v>
      </c>
      <c r="AT169" t="s">
        <v>111</v>
      </c>
      <c r="AU169" t="s">
        <v>112</v>
      </c>
      <c r="AV169" t="s">
        <v>113</v>
      </c>
      <c r="AW169" s="29" t="str">
        <f t="shared" si="51"/>
        <v/>
      </c>
      <c r="AX169" s="29">
        <f t="shared" si="52"/>
        <v>79992</v>
      </c>
      <c r="AY169" s="29"/>
      <c r="AZ169" s="29"/>
      <c r="BA169" s="29"/>
      <c r="BB169" s="29"/>
      <c r="BC169" s="29"/>
      <c r="BD169" s="29"/>
      <c r="BE169" s="29"/>
      <c r="BF169" s="29"/>
      <c r="BG169" s="29"/>
      <c r="BH169" s="29"/>
      <c r="BI169" s="29"/>
      <c r="BJ169" s="29"/>
      <c r="BK169" s="29"/>
      <c r="BL169" s="29"/>
      <c r="BM169" s="29"/>
      <c r="BN169" s="29"/>
      <c r="BO169" s="29"/>
      <c r="BP169" s="29"/>
      <c r="BQ169" s="32" t="str">
        <f>IF(N169="项目",VLOOKUP(O169,项目!B:C,2,0),IF(K169="空项目",VLOOKUP(K169,项目!B:C,2,0),""))</f>
        <v/>
      </c>
      <c r="BR169" s="32" t="str">
        <f>IFERROR(VLOOKUP(BQ169,项目!A:B,2,0),"")</f>
        <v/>
      </c>
      <c r="BS169" s="29"/>
      <c r="BT169" s="29"/>
      <c r="BU169" s="32" t="str">
        <f>IF(N169="供应商",VLOOKUP(O169,供应商!B:C,2,0),"")</f>
        <v>0001738</v>
      </c>
      <c r="BV169" s="32" t="str">
        <f>IFERROR(VLOOKUP(BU169,供应商!A:B,2,0),"")</f>
        <v>昌邑市昌华中小企业应急转贷基金有限公司</v>
      </c>
      <c r="BW169" s="32" t="str">
        <f>IF(N169="客户",VLOOKUP(O169,客户!B:C,2,0),"")</f>
        <v/>
      </c>
      <c r="BX169" s="32" t="str">
        <f>IFERROR(VLOOKUP(BW169,客户!A:B,2,0),"")</f>
        <v/>
      </c>
      <c r="BY169" s="29"/>
      <c r="BZ169" s="29"/>
      <c r="CA169" s="29"/>
      <c r="CB169" s="29"/>
      <c r="CC169" s="29"/>
      <c r="CD169" s="29"/>
      <c r="CE169" s="29"/>
      <c r="CF169" s="29"/>
      <c r="CG169" s="29"/>
      <c r="CH169" s="29"/>
      <c r="CI169" s="29"/>
      <c r="CJ169" s="29"/>
      <c r="CK169" s="29"/>
      <c r="CL169" s="29"/>
      <c r="CM169" s="29"/>
      <c r="CN169" s="29"/>
      <c r="CO169" s="29"/>
      <c r="CP169" s="29"/>
      <c r="CQ169" s="29"/>
      <c r="CR169" s="29"/>
      <c r="CS169" s="29"/>
      <c r="CT169" s="29"/>
      <c r="CU169" s="32" t="str">
        <f>IF(N169="费用项目",VLOOKUP(O169,费用项目!B:C,2,0),"")</f>
        <v/>
      </c>
      <c r="CV169" s="32" t="str">
        <f>IFERROR(VLOOKUP(CU169,费用项目!A:B,2,0),"")</f>
        <v/>
      </c>
      <c r="CW169" s="29" t="str">
        <f>IF(N169="银行账户",VLOOKUP(O169,银行变二级!B:C,2,0),"")</f>
        <v/>
      </c>
      <c r="CX169" s="29" t="str">
        <f>IFERROR(VLOOKUP(O169,银行变二级!A:B,2,0),"")</f>
        <v/>
      </c>
    </row>
    <row r="170" spans="1:102">
      <c r="A170" s="42" t="s">
        <v>209</v>
      </c>
      <c r="B170" s="36" t="s">
        <v>131</v>
      </c>
      <c r="C170" s="36" t="s">
        <v>276</v>
      </c>
      <c r="D170" s="37" t="s">
        <v>136</v>
      </c>
      <c r="E170" s="37" t="s">
        <v>137</v>
      </c>
      <c r="F170" s="38">
        <v>665243.05</v>
      </c>
      <c r="G170" s="39" t="s">
        <v>107</v>
      </c>
      <c r="H170" s="40" t="str">
        <f t="shared" si="60"/>
        <v>4103</v>
      </c>
      <c r="I170" s="40" t="str">
        <f t="shared" si="61"/>
        <v>4103</v>
      </c>
      <c r="J170" s="46" t="str">
        <f t="shared" si="62"/>
        <v>本年利润</v>
      </c>
      <c r="K170" s="47" t="str">
        <f t="shared" si="63"/>
        <v/>
      </c>
      <c r="L170" s="46" t="str">
        <f t="shared" si="64"/>
        <v/>
      </c>
      <c r="M170" s="46" t="str">
        <f>IFERROR(IF(H170="1002",1002,VLOOKUP(I170,亿企科目!A:H,6,0)),VLOOKUP(H170,亿企科目!A:G,6,0))</f>
        <v>4103</v>
      </c>
      <c r="N170" s="48">
        <f>IFERROR(IF(H170="1002","银行账户",IF(H170="1123","供应商",VLOOKUP(I170,亿企科目!A:H,8,0))),"")</f>
        <v>0</v>
      </c>
      <c r="O170" s="49" t="str">
        <f t="shared" si="58"/>
        <v/>
      </c>
      <c r="P170" s="29" t="str">
        <f>VLOOKUP(A170,账簿!B:C,2,0)</f>
        <v>003019</v>
      </c>
      <c r="Q170" s="29" t="str">
        <f>VLOOKUP(P170,账簿!A:B,2,0)</f>
        <v>昌邑市昌宜投资有限公司</v>
      </c>
      <c r="W170" s="29" t="str">
        <f t="shared" si="59"/>
        <v>0030192026-04-3035</v>
      </c>
      <c r="X170" s="29" t="str">
        <f t="shared" si="40"/>
        <v>003019</v>
      </c>
      <c r="Y170" s="29" t="str">
        <f t="shared" si="41"/>
        <v>003019</v>
      </c>
      <c r="Z170" s="29" t="str">
        <f t="shared" si="42"/>
        <v>昌邑市昌宜投资有限公司</v>
      </c>
      <c r="AA170" s="29" t="str">
        <f t="shared" si="43"/>
        <v>2026-04</v>
      </c>
      <c r="AB170" s="29" t="str">
        <f t="shared" si="44"/>
        <v>2026-04-30</v>
      </c>
      <c r="AC170" s="29" t="s">
        <v>108</v>
      </c>
      <c r="AD170" s="29">
        <f t="shared" si="45"/>
        <v>35</v>
      </c>
      <c r="AE170" s="29" t="str">
        <f t="shared" si="46"/>
        <v>结转本月损益</v>
      </c>
      <c r="AF170" s="29" t="s">
        <v>109</v>
      </c>
      <c r="AG170" s="29" t="s">
        <v>109</v>
      </c>
      <c r="AH170" s="29"/>
      <c r="AI170" s="29"/>
      <c r="AJ170" s="29"/>
      <c r="AK170" s="29"/>
      <c r="AL170" s="29"/>
      <c r="AM170" s="29"/>
      <c r="AN170" s="29" t="str">
        <f t="shared" si="47"/>
        <v>4103</v>
      </c>
      <c r="AO170" s="29"/>
      <c r="AP170" s="29" t="str">
        <f t="shared" si="48"/>
        <v>结转本月损益</v>
      </c>
      <c r="AQ170" t="s">
        <v>110</v>
      </c>
      <c r="AR170" s="29">
        <f t="shared" si="49"/>
        <v>665243.05</v>
      </c>
      <c r="AS170" s="29" t="str">
        <f t="shared" si="50"/>
        <v/>
      </c>
      <c r="AT170" t="s">
        <v>111</v>
      </c>
      <c r="AU170" t="s">
        <v>112</v>
      </c>
      <c r="AV170" t="s">
        <v>113</v>
      </c>
      <c r="AW170" s="29">
        <f t="shared" si="51"/>
        <v>665243.05</v>
      </c>
      <c r="AX170" s="29" t="str">
        <f t="shared" si="52"/>
        <v/>
      </c>
      <c r="AY170" s="29"/>
      <c r="AZ170" s="29"/>
      <c r="BA170" s="29"/>
      <c r="BB170" s="29"/>
      <c r="BC170" s="29"/>
      <c r="BD170" s="29"/>
      <c r="BE170" s="29"/>
      <c r="BF170" s="29"/>
      <c r="BG170" s="29"/>
      <c r="BH170" s="29"/>
      <c r="BI170" s="29"/>
      <c r="BJ170" s="29"/>
      <c r="BK170" s="29"/>
      <c r="BL170" s="29"/>
      <c r="BM170" s="29"/>
      <c r="BN170" s="29"/>
      <c r="BO170" s="29"/>
      <c r="BP170" s="29"/>
      <c r="BQ170" s="32" t="str">
        <f>IF(N170="项目",VLOOKUP(O170,项目!B:C,2,0),IF(K170="空项目",VLOOKUP(K170,项目!B:C,2,0),""))</f>
        <v/>
      </c>
      <c r="BR170" s="32" t="str">
        <f>IFERROR(VLOOKUP(BQ170,项目!A:B,2,0),"")</f>
        <v/>
      </c>
      <c r="BS170" s="29"/>
      <c r="BT170" s="29"/>
      <c r="BU170" s="32" t="str">
        <f>IF(N170="供应商",VLOOKUP(O170,供应商!B:C,2,0),"")</f>
        <v/>
      </c>
      <c r="BV170" s="32" t="str">
        <f>IFERROR(VLOOKUP(BU170,供应商!A:B,2,0),"")</f>
        <v/>
      </c>
      <c r="BW170" s="32" t="str">
        <f>IF(N170="客户",VLOOKUP(O170,客户!B:C,2,0),"")</f>
        <v/>
      </c>
      <c r="BX170" s="32" t="str">
        <f>IFERROR(VLOOKUP(BW170,客户!A:B,2,0),"")</f>
        <v/>
      </c>
      <c r="BY170" s="29"/>
      <c r="BZ170" s="29"/>
      <c r="CA170" s="29"/>
      <c r="CB170" s="29"/>
      <c r="CC170" s="29"/>
      <c r="CD170" s="29"/>
      <c r="CE170" s="29"/>
      <c r="CF170" s="29"/>
      <c r="CG170" s="29"/>
      <c r="CH170" s="29"/>
      <c r="CI170" s="29"/>
      <c r="CJ170" s="29"/>
      <c r="CK170" s="29"/>
      <c r="CL170" s="29"/>
      <c r="CM170" s="29"/>
      <c r="CN170" s="29"/>
      <c r="CO170" s="29"/>
      <c r="CP170" s="29"/>
      <c r="CQ170" s="29"/>
      <c r="CR170" s="29"/>
      <c r="CS170" s="29"/>
      <c r="CT170" s="29"/>
      <c r="CU170" s="32" t="str">
        <f>IF(N170="费用项目",VLOOKUP(O170,费用项目!B:C,2,0),"")</f>
        <v/>
      </c>
      <c r="CV170" s="32" t="str">
        <f>IFERROR(VLOOKUP(CU170,费用项目!A:B,2,0),"")</f>
        <v/>
      </c>
      <c r="CW170" s="29" t="str">
        <f>IF(N170="银行账户",VLOOKUP(O170,银行变二级!B:C,2,0),"")</f>
        <v/>
      </c>
      <c r="CX170" s="29" t="str">
        <f>IFERROR(VLOOKUP(O170,银行变二级!A:B,2,0),"")</f>
        <v/>
      </c>
    </row>
    <row r="171" spans="1:102">
      <c r="A171" s="42" t="s">
        <v>209</v>
      </c>
      <c r="B171" s="36" t="s">
        <v>131</v>
      </c>
      <c r="C171" s="36" t="s">
        <v>276</v>
      </c>
      <c r="D171" s="37" t="s">
        <v>136</v>
      </c>
      <c r="E171" s="37" t="s">
        <v>127</v>
      </c>
      <c r="F171" s="39" t="s">
        <v>107</v>
      </c>
      <c r="G171" s="38">
        <v>584635.97</v>
      </c>
      <c r="H171" s="40" t="str">
        <f t="shared" si="60"/>
        <v>6603</v>
      </c>
      <c r="I171" s="40" t="str">
        <f t="shared" si="61"/>
        <v>6603</v>
      </c>
      <c r="J171" s="46" t="str">
        <f t="shared" si="62"/>
        <v>财务费用</v>
      </c>
      <c r="K171" s="47" t="str">
        <f t="shared" si="63"/>
        <v>利息支出</v>
      </c>
      <c r="L171" s="46" t="str">
        <f t="shared" si="64"/>
        <v/>
      </c>
      <c r="M171" s="46" t="str">
        <f>IFERROR(IF(H171="1002",1002,VLOOKUP(I171,亿企科目!A:H,6,0)),VLOOKUP(H171,亿企科目!A:G,6,0))</f>
        <v>6603</v>
      </c>
      <c r="N171" s="48" t="str">
        <f>IFERROR(IF(H171="1002","银行账户",IF(H171="1123","供应商",VLOOKUP(I171,亿企科目!A:H,8,0))),"")</f>
        <v>费用项目</v>
      </c>
      <c r="O171" s="49" t="str">
        <f t="shared" si="58"/>
        <v>利息支出</v>
      </c>
      <c r="P171" s="29" t="str">
        <f>VLOOKUP(A171,账簿!B:C,2,0)</f>
        <v>003019</v>
      </c>
      <c r="Q171" s="29" t="str">
        <f>VLOOKUP(P171,账簿!A:B,2,0)</f>
        <v>昌邑市昌宜投资有限公司</v>
      </c>
      <c r="W171" s="29" t="str">
        <f t="shared" si="59"/>
        <v>0030192026-04-3035</v>
      </c>
      <c r="X171" s="29" t="str">
        <f t="shared" si="40"/>
        <v>003019</v>
      </c>
      <c r="Y171" s="29" t="str">
        <f t="shared" si="41"/>
        <v>003019</v>
      </c>
      <c r="Z171" s="29" t="str">
        <f t="shared" si="42"/>
        <v>昌邑市昌宜投资有限公司</v>
      </c>
      <c r="AA171" s="29" t="str">
        <f t="shared" si="43"/>
        <v>2026-04</v>
      </c>
      <c r="AB171" s="29" t="str">
        <f t="shared" si="44"/>
        <v>2026-04-30</v>
      </c>
      <c r="AC171" s="29" t="s">
        <v>108</v>
      </c>
      <c r="AD171" s="29">
        <f t="shared" si="45"/>
        <v>35</v>
      </c>
      <c r="AE171" s="29" t="str">
        <f t="shared" si="46"/>
        <v>结转本月损益</v>
      </c>
      <c r="AF171" s="29" t="s">
        <v>109</v>
      </c>
      <c r="AG171" s="29" t="s">
        <v>109</v>
      </c>
      <c r="AH171" s="29"/>
      <c r="AI171" s="29"/>
      <c r="AJ171" s="29"/>
      <c r="AK171" s="29"/>
      <c r="AL171" s="29"/>
      <c r="AM171" s="29"/>
      <c r="AN171" s="29" t="str">
        <f t="shared" si="47"/>
        <v>6603</v>
      </c>
      <c r="AO171" s="29"/>
      <c r="AP171" s="29" t="str">
        <f t="shared" si="48"/>
        <v>结转本月损益</v>
      </c>
      <c r="AQ171" t="s">
        <v>110</v>
      </c>
      <c r="AR171" s="29" t="str">
        <f t="shared" si="49"/>
        <v/>
      </c>
      <c r="AS171" s="29">
        <f t="shared" si="50"/>
        <v>584635.97</v>
      </c>
      <c r="AT171" t="s">
        <v>111</v>
      </c>
      <c r="AU171" t="s">
        <v>112</v>
      </c>
      <c r="AV171" t="s">
        <v>113</v>
      </c>
      <c r="AW171" s="29" t="str">
        <f t="shared" si="51"/>
        <v/>
      </c>
      <c r="AX171" s="29">
        <f t="shared" si="52"/>
        <v>584635.97</v>
      </c>
      <c r="AY171" s="29"/>
      <c r="AZ171" s="29"/>
      <c r="BA171" s="29"/>
      <c r="BB171" s="29"/>
      <c r="BC171" s="29"/>
      <c r="BD171" s="29"/>
      <c r="BE171" s="29"/>
      <c r="BF171" s="29"/>
      <c r="BG171" s="29"/>
      <c r="BH171" s="29"/>
      <c r="BI171" s="29"/>
      <c r="BJ171" s="29"/>
      <c r="BK171" s="29"/>
      <c r="BL171" s="29"/>
      <c r="BM171" s="29"/>
      <c r="BN171" s="29"/>
      <c r="BO171" s="29"/>
      <c r="BP171" s="29"/>
      <c r="BQ171" s="32" t="str">
        <f>IF(N171="项目",VLOOKUP(O171,项目!B:C,2,0),IF(K171="空项目",VLOOKUP(K171,项目!B:C,2,0),""))</f>
        <v/>
      </c>
      <c r="BR171" s="32" t="str">
        <f>IFERROR(VLOOKUP(BQ171,项目!A:B,2,0),"")</f>
        <v/>
      </c>
      <c r="BS171" s="29"/>
      <c r="BT171" s="29"/>
      <c r="BU171" s="32" t="str">
        <f>IF(N171="供应商",VLOOKUP(O171,供应商!B:C,2,0),"")</f>
        <v/>
      </c>
      <c r="BV171" s="32" t="str">
        <f>IFERROR(VLOOKUP(BU171,供应商!A:B,2,0),"")</f>
        <v/>
      </c>
      <c r="BW171" s="32" t="str">
        <f>IF(N171="客户",VLOOKUP(O171,客户!B:C,2,0),"")</f>
        <v/>
      </c>
      <c r="BX171" s="32" t="str">
        <f>IFERROR(VLOOKUP(BW171,客户!A:B,2,0),"")</f>
        <v/>
      </c>
      <c r="BY171" s="29"/>
      <c r="BZ171" s="29"/>
      <c r="CA171" s="29"/>
      <c r="CB171" s="29"/>
      <c r="CC171" s="29"/>
      <c r="CD171" s="29"/>
      <c r="CE171" s="29"/>
      <c r="CF171" s="29"/>
      <c r="CG171" s="29"/>
      <c r="CH171" s="29"/>
      <c r="CI171" s="29"/>
      <c r="CJ171" s="29"/>
      <c r="CK171" s="29"/>
      <c r="CL171" s="29"/>
      <c r="CM171" s="29"/>
      <c r="CN171" s="29"/>
      <c r="CO171" s="29"/>
      <c r="CP171" s="29"/>
      <c r="CQ171" s="29"/>
      <c r="CR171" s="29"/>
      <c r="CS171" s="29"/>
      <c r="CT171" s="29"/>
      <c r="CU171" s="32" t="str">
        <f>IF(N171="费用项目",VLOOKUP(O171,费用项目!B:C,2,0),"")</f>
        <v>660302</v>
      </c>
      <c r="CV171" s="32" t="str">
        <f>IFERROR(VLOOKUP(CU171,费用项目!A:B,2,0),"")</f>
        <v>利息支出</v>
      </c>
      <c r="CW171" s="29" t="str">
        <f>IF(N171="银行账户",VLOOKUP(O171,银行变二级!B:C,2,0),"")</f>
        <v/>
      </c>
      <c r="CX171" s="29" t="str">
        <f>IFERROR(VLOOKUP(O171,银行变二级!A:B,2,0),"")</f>
        <v/>
      </c>
    </row>
    <row r="172" spans="1:102">
      <c r="A172" s="42" t="s">
        <v>209</v>
      </c>
      <c r="B172" s="36" t="s">
        <v>131</v>
      </c>
      <c r="C172" s="36" t="s">
        <v>276</v>
      </c>
      <c r="D172" s="37" t="s">
        <v>136</v>
      </c>
      <c r="E172" s="37" t="s">
        <v>275</v>
      </c>
      <c r="F172" s="39" t="s">
        <v>107</v>
      </c>
      <c r="G172" s="38">
        <v>79992</v>
      </c>
      <c r="H172" s="40" t="str">
        <f t="shared" si="60"/>
        <v>6603</v>
      </c>
      <c r="I172" s="40" t="str">
        <f t="shared" si="61"/>
        <v>6603</v>
      </c>
      <c r="J172" s="46" t="str">
        <f t="shared" si="62"/>
        <v>财务费用</v>
      </c>
      <c r="K172" s="47" t="str">
        <f t="shared" si="63"/>
        <v>服务费</v>
      </c>
      <c r="L172" s="46" t="str">
        <f t="shared" si="64"/>
        <v/>
      </c>
      <c r="M172" s="46" t="str">
        <f>IFERROR(IF(H172="1002",1002,VLOOKUP(I172,亿企科目!A:H,6,0)),VLOOKUP(H172,亿企科目!A:G,6,0))</f>
        <v>6603</v>
      </c>
      <c r="N172" s="48" t="str">
        <f>IFERROR(IF(H172="1002","银行账户",IF(H172="1123","供应商",VLOOKUP(I172,亿企科目!A:H,8,0))),"")</f>
        <v>费用项目</v>
      </c>
      <c r="O172" s="49" t="str">
        <f t="shared" si="58"/>
        <v>服务费</v>
      </c>
      <c r="P172" s="29" t="str">
        <f>VLOOKUP(A172,账簿!B:C,2,0)</f>
        <v>003019</v>
      </c>
      <c r="Q172" s="29" t="str">
        <f>VLOOKUP(P172,账簿!A:B,2,0)</f>
        <v>昌邑市昌宜投资有限公司</v>
      </c>
      <c r="W172" s="29" t="str">
        <f t="shared" si="59"/>
        <v>0030192026-04-3035</v>
      </c>
      <c r="X172" s="29" t="str">
        <f t="shared" si="40"/>
        <v>003019</v>
      </c>
      <c r="Y172" s="29" t="str">
        <f t="shared" si="41"/>
        <v>003019</v>
      </c>
      <c r="Z172" s="29" t="str">
        <f t="shared" si="42"/>
        <v>昌邑市昌宜投资有限公司</v>
      </c>
      <c r="AA172" s="29" t="str">
        <f t="shared" si="43"/>
        <v>2026-04</v>
      </c>
      <c r="AB172" s="29" t="str">
        <f t="shared" si="44"/>
        <v>2026-04-30</v>
      </c>
      <c r="AC172" s="29" t="s">
        <v>108</v>
      </c>
      <c r="AD172" s="29">
        <f t="shared" si="45"/>
        <v>35</v>
      </c>
      <c r="AE172" s="29" t="str">
        <f t="shared" si="46"/>
        <v>结转本月损益</v>
      </c>
      <c r="AF172" s="29" t="s">
        <v>109</v>
      </c>
      <c r="AG172" s="29" t="s">
        <v>109</v>
      </c>
      <c r="AH172" s="29"/>
      <c r="AI172" s="29"/>
      <c r="AJ172" s="29"/>
      <c r="AK172" s="29"/>
      <c r="AL172" s="29"/>
      <c r="AM172" s="29"/>
      <c r="AN172" s="29" t="str">
        <f t="shared" si="47"/>
        <v>6603</v>
      </c>
      <c r="AO172" s="29"/>
      <c r="AP172" s="29" t="str">
        <f t="shared" si="48"/>
        <v>结转本月损益</v>
      </c>
      <c r="AQ172" t="s">
        <v>110</v>
      </c>
      <c r="AR172" s="29" t="str">
        <f t="shared" si="49"/>
        <v/>
      </c>
      <c r="AS172" s="29">
        <f t="shared" si="50"/>
        <v>79992</v>
      </c>
      <c r="AT172" t="s">
        <v>111</v>
      </c>
      <c r="AU172" t="s">
        <v>112</v>
      </c>
      <c r="AV172" t="s">
        <v>113</v>
      </c>
      <c r="AW172" s="29" t="str">
        <f t="shared" si="51"/>
        <v/>
      </c>
      <c r="AX172" s="29">
        <f t="shared" si="52"/>
        <v>79992</v>
      </c>
      <c r="AY172" s="29"/>
      <c r="AZ172" s="29"/>
      <c r="BA172" s="29"/>
      <c r="BB172" s="29"/>
      <c r="BC172" s="29"/>
      <c r="BD172" s="29"/>
      <c r="BE172" s="29"/>
      <c r="BF172" s="29"/>
      <c r="BG172" s="29"/>
      <c r="BH172" s="29"/>
      <c r="BI172" s="29"/>
      <c r="BJ172" s="29"/>
      <c r="BK172" s="29"/>
      <c r="BL172" s="29"/>
      <c r="BM172" s="29"/>
      <c r="BN172" s="29"/>
      <c r="BO172" s="29"/>
      <c r="BP172" s="29"/>
      <c r="BQ172" s="32" t="str">
        <f>IF(N172="项目",VLOOKUP(O172,项目!B:C,2,0),IF(K172="空项目",VLOOKUP(K172,项目!B:C,2,0),""))</f>
        <v/>
      </c>
      <c r="BR172" s="32" t="str">
        <f>IFERROR(VLOOKUP(BQ172,项目!A:B,2,0),"")</f>
        <v/>
      </c>
      <c r="BS172" s="29"/>
      <c r="BT172" s="29"/>
      <c r="BU172" s="32" t="str">
        <f>IF(N172="供应商",VLOOKUP(O172,供应商!B:C,2,0),"")</f>
        <v/>
      </c>
      <c r="BV172" s="32" t="str">
        <f>IFERROR(VLOOKUP(BU172,供应商!A:B,2,0),"")</f>
        <v/>
      </c>
      <c r="BW172" s="32" t="str">
        <f>IF(N172="客户",VLOOKUP(O172,客户!B:C,2,0),"")</f>
        <v/>
      </c>
      <c r="BX172" s="32" t="str">
        <f>IFERROR(VLOOKUP(BW172,客户!A:B,2,0),"")</f>
        <v/>
      </c>
      <c r="BY172" s="29"/>
      <c r="BZ172" s="29"/>
      <c r="CA172" s="29"/>
      <c r="CB172" s="29"/>
      <c r="CC172" s="29"/>
      <c r="CD172" s="29"/>
      <c r="CE172" s="29"/>
      <c r="CF172" s="29"/>
      <c r="CG172" s="29"/>
      <c r="CH172" s="29"/>
      <c r="CI172" s="29"/>
      <c r="CJ172" s="29"/>
      <c r="CK172" s="29"/>
      <c r="CL172" s="29"/>
      <c r="CM172" s="29"/>
      <c r="CN172" s="29"/>
      <c r="CO172" s="29"/>
      <c r="CP172" s="29"/>
      <c r="CQ172" s="29"/>
      <c r="CR172" s="29"/>
      <c r="CS172" s="29"/>
      <c r="CT172" s="29"/>
      <c r="CU172" s="32" t="str">
        <f>IF(N172="费用项目",VLOOKUP(O172,费用项目!B:C,2,0),"")</f>
        <v>660225</v>
      </c>
      <c r="CV172" s="32" t="str">
        <f>IFERROR(VLOOKUP(CU172,费用项目!A:B,2,0),"")</f>
        <v>服务费</v>
      </c>
      <c r="CW172" s="29" t="str">
        <f>IF(N172="银行账户",VLOOKUP(O172,银行变二级!B:C,2,0),"")</f>
        <v/>
      </c>
      <c r="CX172" s="29" t="str">
        <f>IFERROR(VLOOKUP(O172,银行变二级!A:B,2,0),"")</f>
        <v/>
      </c>
    </row>
    <row r="173" spans="1:102">
      <c r="A173" s="42" t="s">
        <v>209</v>
      </c>
      <c r="B173" s="36" t="s">
        <v>131</v>
      </c>
      <c r="C173" s="36" t="s">
        <v>276</v>
      </c>
      <c r="D173" s="37" t="s">
        <v>136</v>
      </c>
      <c r="E173" s="37" t="s">
        <v>130</v>
      </c>
      <c r="F173" s="39" t="s">
        <v>107</v>
      </c>
      <c r="G173" s="41">
        <v>615.08</v>
      </c>
      <c r="H173" s="40" t="str">
        <f t="shared" si="60"/>
        <v>6603</v>
      </c>
      <c r="I173" s="40" t="str">
        <f t="shared" si="61"/>
        <v>6603</v>
      </c>
      <c r="J173" s="46" t="str">
        <f t="shared" si="62"/>
        <v>财务费用</v>
      </c>
      <c r="K173" s="47" t="str">
        <f t="shared" si="63"/>
        <v>手续费</v>
      </c>
      <c r="L173" s="46" t="str">
        <f t="shared" si="64"/>
        <v/>
      </c>
      <c r="M173" s="46" t="str">
        <f>IFERROR(IF(H173="1002",1002,VLOOKUP(I173,亿企科目!A:H,6,0)),VLOOKUP(H173,亿企科目!A:G,6,0))</f>
        <v>6603</v>
      </c>
      <c r="N173" s="48" t="str">
        <f>IFERROR(IF(H173="1002","银行账户",IF(H173="1123","供应商",VLOOKUP(I173,亿企科目!A:H,8,0))),"")</f>
        <v>费用项目</v>
      </c>
      <c r="O173" s="49" t="str">
        <f t="shared" si="58"/>
        <v>手续费</v>
      </c>
      <c r="P173" s="29" t="str">
        <f>VLOOKUP(A173,账簿!B:C,2,0)</f>
        <v>003019</v>
      </c>
      <c r="Q173" s="29" t="str">
        <f>VLOOKUP(P173,账簿!A:B,2,0)</f>
        <v>昌邑市昌宜投资有限公司</v>
      </c>
      <c r="W173" s="29" t="str">
        <f t="shared" si="59"/>
        <v>0030192026-04-3035</v>
      </c>
      <c r="X173" s="29" t="str">
        <f t="shared" si="40"/>
        <v>003019</v>
      </c>
      <c r="Y173" s="29" t="str">
        <f t="shared" si="41"/>
        <v>003019</v>
      </c>
      <c r="Z173" s="29" t="str">
        <f t="shared" si="42"/>
        <v>昌邑市昌宜投资有限公司</v>
      </c>
      <c r="AA173" s="29" t="str">
        <f t="shared" si="43"/>
        <v>2026-04</v>
      </c>
      <c r="AB173" s="29" t="str">
        <f t="shared" si="44"/>
        <v>2026-04-30</v>
      </c>
      <c r="AC173" s="29" t="s">
        <v>108</v>
      </c>
      <c r="AD173" s="29">
        <f t="shared" si="45"/>
        <v>35</v>
      </c>
      <c r="AE173" s="29" t="str">
        <f t="shared" si="46"/>
        <v>结转本月损益</v>
      </c>
      <c r="AF173" s="29" t="s">
        <v>109</v>
      </c>
      <c r="AG173" s="29" t="s">
        <v>109</v>
      </c>
      <c r="AH173" s="29"/>
      <c r="AI173" s="29"/>
      <c r="AJ173" s="29"/>
      <c r="AK173" s="29"/>
      <c r="AL173" s="29"/>
      <c r="AM173" s="29"/>
      <c r="AN173" s="29" t="str">
        <f t="shared" si="47"/>
        <v>6603</v>
      </c>
      <c r="AO173" s="29"/>
      <c r="AP173" s="29" t="str">
        <f t="shared" si="48"/>
        <v>结转本月损益</v>
      </c>
      <c r="AQ173" t="s">
        <v>110</v>
      </c>
      <c r="AR173" s="29" t="str">
        <f t="shared" si="49"/>
        <v/>
      </c>
      <c r="AS173" s="29">
        <f t="shared" si="50"/>
        <v>615.08</v>
      </c>
      <c r="AT173" t="s">
        <v>111</v>
      </c>
      <c r="AU173" t="s">
        <v>112</v>
      </c>
      <c r="AV173" t="s">
        <v>113</v>
      </c>
      <c r="AW173" s="29" t="str">
        <f t="shared" si="51"/>
        <v/>
      </c>
      <c r="AX173" s="29">
        <f t="shared" si="52"/>
        <v>615.08</v>
      </c>
      <c r="AY173" s="29"/>
      <c r="AZ173" s="29"/>
      <c r="BA173" s="29"/>
      <c r="BB173" s="29"/>
      <c r="BC173" s="29"/>
      <c r="BD173" s="29"/>
      <c r="BE173" s="29"/>
      <c r="BF173" s="29"/>
      <c r="BG173" s="29"/>
      <c r="BH173" s="29"/>
      <c r="BI173" s="29"/>
      <c r="BJ173" s="29"/>
      <c r="BK173" s="29"/>
      <c r="BL173" s="29"/>
      <c r="BM173" s="29"/>
      <c r="BN173" s="29"/>
      <c r="BO173" s="29"/>
      <c r="BP173" s="29"/>
      <c r="BQ173" s="32" t="str">
        <f>IF(N173="项目",VLOOKUP(O173,项目!B:C,2,0),IF(K173="空项目",VLOOKUP(K173,项目!B:C,2,0),""))</f>
        <v/>
      </c>
      <c r="BR173" s="32" t="str">
        <f>IFERROR(VLOOKUP(BQ173,项目!A:B,2,0),"")</f>
        <v/>
      </c>
      <c r="BS173" s="29"/>
      <c r="BT173" s="29"/>
      <c r="BU173" s="32" t="str">
        <f>IF(N173="供应商",VLOOKUP(O173,供应商!B:C,2,0),"")</f>
        <v/>
      </c>
      <c r="BV173" s="32" t="str">
        <f>IFERROR(VLOOKUP(BU173,供应商!A:B,2,0),"")</f>
        <v/>
      </c>
      <c r="BW173" s="32" t="str">
        <f>IF(N173="客户",VLOOKUP(O173,客户!B:C,2,0),"")</f>
        <v/>
      </c>
      <c r="BX173" s="32" t="str">
        <f>IFERROR(VLOOKUP(BW173,客户!A:B,2,0),"")</f>
        <v/>
      </c>
      <c r="BY173" s="29"/>
      <c r="BZ173" s="29"/>
      <c r="CA173" s="29"/>
      <c r="CB173" s="29"/>
      <c r="CC173" s="29"/>
      <c r="CD173" s="29"/>
      <c r="CE173" s="29"/>
      <c r="CF173" s="29"/>
      <c r="CG173" s="29"/>
      <c r="CH173" s="29"/>
      <c r="CI173" s="29"/>
      <c r="CJ173" s="29"/>
      <c r="CK173" s="29"/>
      <c r="CL173" s="29"/>
      <c r="CM173" s="29"/>
      <c r="CN173" s="29"/>
      <c r="CO173" s="29"/>
      <c r="CP173" s="29"/>
      <c r="CQ173" s="29"/>
      <c r="CR173" s="29"/>
      <c r="CS173" s="29"/>
      <c r="CT173" s="29"/>
      <c r="CU173" s="32" t="str">
        <f>IF(N173="费用项目",VLOOKUP(O173,费用项目!B:C,2,0),"")</f>
        <v>660304</v>
      </c>
      <c r="CV173" s="32" t="str">
        <f>IFERROR(VLOOKUP(CU173,费用项目!A:B,2,0),"")</f>
        <v>手续费</v>
      </c>
      <c r="CW173" s="29" t="str">
        <f>IF(N173="银行账户",VLOOKUP(O173,银行变二级!B:C,2,0),"")</f>
        <v/>
      </c>
      <c r="CX173" s="29" t="str">
        <f>IFERROR(VLOOKUP(O173,银行变二级!A:B,2,0),"")</f>
        <v/>
      </c>
    </row>
    <row r="174" ht="25.5" spans="1:102">
      <c r="A174" s="42" t="s">
        <v>209</v>
      </c>
      <c r="B174" s="36" t="s">
        <v>131</v>
      </c>
      <c r="C174" s="36" t="s">
        <v>277</v>
      </c>
      <c r="D174" s="37" t="s">
        <v>207</v>
      </c>
      <c r="E174" s="37" t="s">
        <v>251</v>
      </c>
      <c r="F174" s="38">
        <v>49990000</v>
      </c>
      <c r="G174" s="39" t="s">
        <v>107</v>
      </c>
      <c r="H174" s="40" t="str">
        <f t="shared" si="60"/>
        <v>1221</v>
      </c>
      <c r="I174" s="40" t="str">
        <f t="shared" si="61"/>
        <v>122108</v>
      </c>
      <c r="J174" s="46" t="str">
        <f t="shared" si="62"/>
        <v>其他应收款</v>
      </c>
      <c r="K174" s="47" t="str">
        <f t="shared" si="63"/>
        <v>单位</v>
      </c>
      <c r="L174" s="46" t="str">
        <f t="shared" si="64"/>
        <v>昌邑市三农投资建设有限公司</v>
      </c>
      <c r="M174" s="46" t="str">
        <f>IFERROR(IF(H174="1002",1002,VLOOKUP(I174,亿企科目!A:H,6,0)),VLOOKUP(H174,亿企科目!A:G,6,0))</f>
        <v>122102</v>
      </c>
      <c r="N174" s="48" t="str">
        <f>IFERROR(IF(H174="1002","银行账户",IF(H174="1123","供应商",VLOOKUP(I174,亿企科目!A:H,8,0))),"")</f>
        <v>客户</v>
      </c>
      <c r="O174" s="49" t="str">
        <f t="shared" si="58"/>
        <v>昌邑市三农投资建设有限公司</v>
      </c>
      <c r="P174" s="29" t="str">
        <f>VLOOKUP(A174,账簿!B:C,2,0)</f>
        <v>003019</v>
      </c>
      <c r="Q174" s="29" t="str">
        <f>VLOOKUP(P174,账簿!A:B,2,0)</f>
        <v>昌邑市昌宜投资有限公司</v>
      </c>
      <c r="W174" s="29" t="str">
        <f t="shared" si="59"/>
        <v>0030192026-04-3036</v>
      </c>
      <c r="X174" s="29" t="str">
        <f t="shared" si="40"/>
        <v>003019</v>
      </c>
      <c r="Y174" s="29" t="str">
        <f t="shared" si="41"/>
        <v>003019</v>
      </c>
      <c r="Z174" s="29" t="str">
        <f t="shared" si="42"/>
        <v>昌邑市昌宜投资有限公司</v>
      </c>
      <c r="AA174" s="29" t="str">
        <f t="shared" si="43"/>
        <v>2026-04</v>
      </c>
      <c r="AB174" s="29" t="str">
        <f t="shared" si="44"/>
        <v>2026-04-30</v>
      </c>
      <c r="AC174" s="29" t="s">
        <v>108</v>
      </c>
      <c r="AD174" s="29">
        <f t="shared" si="45"/>
        <v>36</v>
      </c>
      <c r="AE174" s="29" t="str">
        <f t="shared" si="46"/>
        <v>根据三方支付协议调整</v>
      </c>
      <c r="AF174" s="29" t="s">
        <v>109</v>
      </c>
      <c r="AG174" s="29" t="s">
        <v>109</v>
      </c>
      <c r="AH174" s="29"/>
      <c r="AI174" s="29"/>
      <c r="AJ174" s="29"/>
      <c r="AK174" s="29"/>
      <c r="AL174" s="29"/>
      <c r="AM174" s="29"/>
      <c r="AN174" s="29" t="str">
        <f t="shared" si="47"/>
        <v>122102</v>
      </c>
      <c r="AO174" s="29"/>
      <c r="AP174" s="29" t="str">
        <f t="shared" si="48"/>
        <v>根据三方支付协议调整</v>
      </c>
      <c r="AQ174" t="s">
        <v>110</v>
      </c>
      <c r="AR174" s="29">
        <f t="shared" si="49"/>
        <v>49990000</v>
      </c>
      <c r="AS174" s="29" t="str">
        <f t="shared" si="50"/>
        <v/>
      </c>
      <c r="AT174" t="s">
        <v>111</v>
      </c>
      <c r="AU174" t="s">
        <v>112</v>
      </c>
      <c r="AV174" t="s">
        <v>113</v>
      </c>
      <c r="AW174" s="29">
        <f t="shared" si="51"/>
        <v>49990000</v>
      </c>
      <c r="AX174" s="29" t="str">
        <f t="shared" si="52"/>
        <v/>
      </c>
      <c r="AY174" s="29"/>
      <c r="AZ174" s="29"/>
      <c r="BA174" s="29"/>
      <c r="BB174" s="29"/>
      <c r="BC174" s="29"/>
      <c r="BD174" s="29"/>
      <c r="BE174" s="29"/>
      <c r="BF174" s="29"/>
      <c r="BG174" s="29"/>
      <c r="BH174" s="29"/>
      <c r="BI174" s="29"/>
      <c r="BJ174" s="29"/>
      <c r="BK174" s="29"/>
      <c r="BL174" s="29"/>
      <c r="BM174" s="29"/>
      <c r="BN174" s="29"/>
      <c r="BO174" s="29"/>
      <c r="BP174" s="29"/>
      <c r="BQ174" s="32" t="str">
        <f>IF(N174="项目",VLOOKUP(O174,项目!B:C,2,0),IF(K174="空项目",VLOOKUP(K174,项目!B:C,2,0),""))</f>
        <v/>
      </c>
      <c r="BR174" s="32" t="str">
        <f>IFERROR(VLOOKUP(BQ174,项目!A:B,2,0),"")</f>
        <v/>
      </c>
      <c r="BS174" s="29"/>
      <c r="BT174" s="29"/>
      <c r="BU174" s="32" t="str">
        <f>IF(N174="供应商",VLOOKUP(O174,供应商!B:C,2,0),"")</f>
        <v/>
      </c>
      <c r="BV174" s="32" t="str">
        <f>IFERROR(VLOOKUP(BU174,供应商!A:B,2,0),"")</f>
        <v/>
      </c>
      <c r="BW174" s="32" t="str">
        <f>IF(N174="客户",VLOOKUP(O174,客户!B:C,2,0),"")</f>
        <v>0004003</v>
      </c>
      <c r="BX174" s="32" t="str">
        <f>IFERROR(VLOOKUP(BW174,客户!A:B,2,0),"")</f>
        <v>昌邑市三农投资建设有限公司</v>
      </c>
      <c r="BY174" s="29"/>
      <c r="BZ174" s="29"/>
      <c r="CA174" s="29"/>
      <c r="CB174" s="29"/>
      <c r="CC174" s="29"/>
      <c r="CD174" s="29"/>
      <c r="CE174" s="29"/>
      <c r="CF174" s="29"/>
      <c r="CG174" s="29"/>
      <c r="CH174" s="29"/>
      <c r="CI174" s="29"/>
      <c r="CJ174" s="29"/>
      <c r="CK174" s="29"/>
      <c r="CL174" s="29"/>
      <c r="CM174" s="29"/>
      <c r="CN174" s="29"/>
      <c r="CO174" s="29"/>
      <c r="CP174" s="29"/>
      <c r="CQ174" s="29"/>
      <c r="CR174" s="29"/>
      <c r="CS174" s="29"/>
      <c r="CT174" s="29"/>
      <c r="CU174" s="32" t="str">
        <f>IF(N174="费用项目",VLOOKUP(O174,费用项目!B:C,2,0),"")</f>
        <v/>
      </c>
      <c r="CV174" s="32" t="str">
        <f>IFERROR(VLOOKUP(CU174,费用项目!A:B,2,0),"")</f>
        <v/>
      </c>
      <c r="CW174" s="29" t="str">
        <f>IF(N174="银行账户",VLOOKUP(O174,银行变二级!B:C,2,0),"")</f>
        <v/>
      </c>
      <c r="CX174" s="29" t="str">
        <f>IFERROR(VLOOKUP(O174,银行变二级!A:B,2,0),"")</f>
        <v/>
      </c>
    </row>
    <row r="175" ht="25.5" spans="1:102">
      <c r="A175" s="42" t="s">
        <v>209</v>
      </c>
      <c r="B175" s="36" t="s">
        <v>131</v>
      </c>
      <c r="C175" s="36" t="s">
        <v>277</v>
      </c>
      <c r="D175" s="37" t="s">
        <v>207</v>
      </c>
      <c r="E175" s="37" t="s">
        <v>278</v>
      </c>
      <c r="F175" s="39" t="s">
        <v>107</v>
      </c>
      <c r="G175" s="38">
        <v>49990000</v>
      </c>
      <c r="H175" s="40" t="str">
        <f t="shared" si="60"/>
        <v>1221</v>
      </c>
      <c r="I175" s="40" t="str">
        <f t="shared" si="61"/>
        <v>122108</v>
      </c>
      <c r="J175" s="46" t="str">
        <f t="shared" si="62"/>
        <v>其他应收款</v>
      </c>
      <c r="K175" s="47" t="str">
        <f t="shared" si="63"/>
        <v>单位</v>
      </c>
      <c r="L175" s="46" t="str">
        <f t="shared" si="64"/>
        <v>山东昌盛供应链有限公司</v>
      </c>
      <c r="M175" s="46" t="str">
        <f>IFERROR(IF(H175="1002",1002,VLOOKUP(I175,亿企科目!A:H,6,0)),VLOOKUP(H175,亿企科目!A:G,6,0))</f>
        <v>122102</v>
      </c>
      <c r="N175" s="48" t="str">
        <f>IFERROR(IF(H175="1002","银行账户",IF(H175="1123","供应商",VLOOKUP(I175,亿企科目!A:H,8,0))),"")</f>
        <v>客户</v>
      </c>
      <c r="O175" s="49" t="str">
        <f t="shared" si="58"/>
        <v>山东昌盛供应链有限公司</v>
      </c>
      <c r="P175" s="29" t="str">
        <f>VLOOKUP(A175,账簿!B:C,2,0)</f>
        <v>003019</v>
      </c>
      <c r="Q175" s="29" t="str">
        <f>VLOOKUP(P175,账簿!A:B,2,0)</f>
        <v>昌邑市昌宜投资有限公司</v>
      </c>
      <c r="W175" s="29" t="str">
        <f t="shared" si="59"/>
        <v>0030192026-04-3036</v>
      </c>
      <c r="X175" s="29" t="str">
        <f t="shared" si="40"/>
        <v>003019</v>
      </c>
      <c r="Y175" s="29" t="str">
        <f t="shared" si="41"/>
        <v>003019</v>
      </c>
      <c r="Z175" s="29" t="str">
        <f t="shared" si="42"/>
        <v>昌邑市昌宜投资有限公司</v>
      </c>
      <c r="AA175" s="29" t="str">
        <f t="shared" si="43"/>
        <v>2026-04</v>
      </c>
      <c r="AB175" s="29" t="str">
        <f t="shared" si="44"/>
        <v>2026-04-30</v>
      </c>
      <c r="AC175" s="29" t="s">
        <v>108</v>
      </c>
      <c r="AD175" s="29">
        <f t="shared" si="45"/>
        <v>36</v>
      </c>
      <c r="AE175" s="29" t="str">
        <f t="shared" si="46"/>
        <v>根据三方支付协议调整</v>
      </c>
      <c r="AF175" s="29" t="s">
        <v>109</v>
      </c>
      <c r="AG175" s="29" t="s">
        <v>109</v>
      </c>
      <c r="AH175" s="29"/>
      <c r="AI175" s="29"/>
      <c r="AJ175" s="29"/>
      <c r="AK175" s="29"/>
      <c r="AL175" s="29"/>
      <c r="AM175" s="29"/>
      <c r="AN175" s="29" t="str">
        <f t="shared" si="47"/>
        <v>122102</v>
      </c>
      <c r="AO175" s="29"/>
      <c r="AP175" s="29" t="str">
        <f t="shared" si="48"/>
        <v>根据三方支付协议调整</v>
      </c>
      <c r="AQ175" t="s">
        <v>110</v>
      </c>
      <c r="AR175" s="29" t="str">
        <f t="shared" si="49"/>
        <v/>
      </c>
      <c r="AS175" s="29">
        <f t="shared" si="50"/>
        <v>49990000</v>
      </c>
      <c r="AT175" t="s">
        <v>111</v>
      </c>
      <c r="AU175" t="s">
        <v>112</v>
      </c>
      <c r="AV175" t="s">
        <v>113</v>
      </c>
      <c r="AW175" s="29" t="str">
        <f t="shared" si="51"/>
        <v/>
      </c>
      <c r="AX175" s="29">
        <f t="shared" si="52"/>
        <v>49990000</v>
      </c>
      <c r="AY175" s="29"/>
      <c r="AZ175" s="29"/>
      <c r="BA175" s="29"/>
      <c r="BB175" s="29"/>
      <c r="BC175" s="29"/>
      <c r="BD175" s="29"/>
      <c r="BE175" s="29"/>
      <c r="BF175" s="29"/>
      <c r="BG175" s="29"/>
      <c r="BH175" s="29"/>
      <c r="BI175" s="29"/>
      <c r="BJ175" s="29"/>
      <c r="BK175" s="29"/>
      <c r="BL175" s="29"/>
      <c r="BM175" s="29"/>
      <c r="BN175" s="29"/>
      <c r="BO175" s="29"/>
      <c r="BP175" s="29"/>
      <c r="BQ175" s="32" t="str">
        <f>IF(N175="项目",VLOOKUP(O175,项目!B:C,2,0),IF(K175="空项目",VLOOKUP(K175,项目!B:C,2,0),""))</f>
        <v/>
      </c>
      <c r="BR175" s="32" t="str">
        <f>IFERROR(VLOOKUP(BQ175,项目!A:B,2,0),"")</f>
        <v/>
      </c>
      <c r="BS175" s="29"/>
      <c r="BT175" s="29"/>
      <c r="BU175" s="32" t="str">
        <f>IF(N175="供应商",VLOOKUP(O175,供应商!B:C,2,0),"")</f>
        <v/>
      </c>
      <c r="BV175" s="32" t="str">
        <f>IFERROR(VLOOKUP(BU175,供应商!A:B,2,0),"")</f>
        <v/>
      </c>
      <c r="BW175" s="32" t="str">
        <f>IF(N175="客户",VLOOKUP(O175,客户!B:C,2,0),"")</f>
        <v>002015</v>
      </c>
      <c r="BX175" s="32" t="str">
        <f>IFERROR(VLOOKUP(BW175,客户!A:B,2,0),"")</f>
        <v>山东昌盛供应链有限公司</v>
      </c>
      <c r="BY175" s="29"/>
      <c r="BZ175" s="29"/>
      <c r="CA175" s="29"/>
      <c r="CB175" s="29"/>
      <c r="CC175" s="29"/>
      <c r="CD175" s="29"/>
      <c r="CE175" s="29"/>
      <c r="CF175" s="29"/>
      <c r="CG175" s="29"/>
      <c r="CH175" s="29"/>
      <c r="CI175" s="29"/>
      <c r="CJ175" s="29"/>
      <c r="CK175" s="29"/>
      <c r="CL175" s="29"/>
      <c r="CM175" s="29"/>
      <c r="CN175" s="29"/>
      <c r="CO175" s="29"/>
      <c r="CP175" s="29"/>
      <c r="CQ175" s="29"/>
      <c r="CR175" s="29"/>
      <c r="CS175" s="29"/>
      <c r="CT175" s="29"/>
      <c r="CU175" s="32" t="str">
        <f>IF(N175="费用项目",VLOOKUP(O175,费用项目!B:C,2,0),"")</f>
        <v/>
      </c>
      <c r="CV175" s="32" t="str">
        <f>IFERROR(VLOOKUP(CU175,费用项目!A:B,2,0),"")</f>
        <v/>
      </c>
      <c r="CW175" s="29" t="str">
        <f>IF(N175="银行账户",VLOOKUP(O175,银行变二级!B:C,2,0),"")</f>
        <v/>
      </c>
      <c r="CX175" s="29" t="str">
        <f>IFERROR(VLOOKUP(O175,银行变二级!A:B,2,0),"")</f>
        <v/>
      </c>
    </row>
    <row r="176" ht="25.5" spans="1:102">
      <c r="A176" s="35" t="s">
        <v>279</v>
      </c>
      <c r="B176" s="36" t="s">
        <v>280</v>
      </c>
      <c r="C176" s="36" t="s">
        <v>104</v>
      </c>
      <c r="D176" s="37" t="s">
        <v>281</v>
      </c>
      <c r="E176" s="37" t="s">
        <v>275</v>
      </c>
      <c r="F176" s="41">
        <v>602.45</v>
      </c>
      <c r="G176" s="39" t="s">
        <v>107</v>
      </c>
      <c r="H176" s="40" t="str">
        <f t="shared" si="60"/>
        <v>6603</v>
      </c>
      <c r="I176" s="40" t="str">
        <f t="shared" si="61"/>
        <v>6603</v>
      </c>
      <c r="J176" s="46" t="str">
        <f t="shared" si="62"/>
        <v>财务费用</v>
      </c>
      <c r="K176" s="47" t="str">
        <f t="shared" si="63"/>
        <v>服务费</v>
      </c>
      <c r="L176" s="46" t="str">
        <f t="shared" si="64"/>
        <v/>
      </c>
      <c r="M176" s="46" t="str">
        <f>IFERROR(IF(H176="1002",1002,VLOOKUP(I176,亿企科目!A:H,6,0)),VLOOKUP(H176,亿企科目!A:G,6,0))</f>
        <v>6603</v>
      </c>
      <c r="N176" s="48" t="str">
        <f>IFERROR(IF(H176="1002","银行账户",IF(H176="1123","供应商",VLOOKUP(I176,亿企科目!A:H,8,0))),"")</f>
        <v>费用项目</v>
      </c>
      <c r="O176" s="49" t="str">
        <f t="shared" si="58"/>
        <v>服务费</v>
      </c>
      <c r="P176" s="29" t="str">
        <f>VLOOKUP(A176,账簿!B:C,2,0)</f>
        <v>002010</v>
      </c>
      <c r="Q176" s="29" t="str">
        <f>VLOOKUP(P176,账簿!A:B,2,0)</f>
        <v>昌邑市城投城乡发展投资有限公司</v>
      </c>
      <c r="W176" s="29" t="str">
        <f t="shared" si="59"/>
        <v>0020102026-04-191</v>
      </c>
      <c r="X176" s="29" t="str">
        <f t="shared" si="40"/>
        <v>002010</v>
      </c>
      <c r="Y176" s="29" t="str">
        <f t="shared" si="41"/>
        <v>002010</v>
      </c>
      <c r="Z176" s="29" t="str">
        <f t="shared" si="42"/>
        <v>昌邑市城投城乡发展投资有限公司</v>
      </c>
      <c r="AA176" s="29" t="str">
        <f t="shared" si="43"/>
        <v>2026-04</v>
      </c>
      <c r="AB176" s="29" t="str">
        <f t="shared" si="44"/>
        <v>2026-04-19</v>
      </c>
      <c r="AC176" s="29" t="s">
        <v>108</v>
      </c>
      <c r="AD176" s="29">
        <f t="shared" si="45"/>
        <v>1</v>
      </c>
      <c r="AE176" s="29" t="str">
        <f t="shared" si="46"/>
        <v>2026-04-19,对公结 算套餐 "普惠扬 帆（B版 ）"年费</v>
      </c>
      <c r="AF176" s="29" t="s">
        <v>109</v>
      </c>
      <c r="AG176" s="29" t="s">
        <v>109</v>
      </c>
      <c r="AH176" s="29"/>
      <c r="AI176" s="29"/>
      <c r="AJ176" s="29"/>
      <c r="AK176" s="29"/>
      <c r="AL176" s="29"/>
      <c r="AM176" s="29"/>
      <c r="AN176" s="29" t="str">
        <f t="shared" si="47"/>
        <v>6603</v>
      </c>
      <c r="AO176" s="29"/>
      <c r="AP176" s="29" t="str">
        <f t="shared" si="48"/>
        <v>2026-04-19,对公结 算套餐 "普惠扬 帆（B版 ）"年费</v>
      </c>
      <c r="AQ176" t="s">
        <v>110</v>
      </c>
      <c r="AR176" s="29">
        <f t="shared" si="49"/>
        <v>602.45</v>
      </c>
      <c r="AS176" s="29" t="str">
        <f t="shared" si="50"/>
        <v/>
      </c>
      <c r="AT176" t="s">
        <v>111</v>
      </c>
      <c r="AU176" t="s">
        <v>112</v>
      </c>
      <c r="AV176" t="s">
        <v>113</v>
      </c>
      <c r="AW176" s="29">
        <f t="shared" si="51"/>
        <v>602.45</v>
      </c>
      <c r="AX176" s="29" t="str">
        <f t="shared" si="52"/>
        <v/>
      </c>
      <c r="AY176" s="29"/>
      <c r="AZ176" s="29"/>
      <c r="BA176" s="29"/>
      <c r="BB176" s="29"/>
      <c r="BC176" s="29"/>
      <c r="BD176" s="29"/>
      <c r="BE176" s="29"/>
      <c r="BF176" s="29"/>
      <c r="BG176" s="29"/>
      <c r="BH176" s="29"/>
      <c r="BI176" s="29"/>
      <c r="BJ176" s="29"/>
      <c r="BK176" s="29"/>
      <c r="BL176" s="29"/>
      <c r="BM176" s="29"/>
      <c r="BN176" s="29"/>
      <c r="BO176" s="29"/>
      <c r="BP176" s="29"/>
      <c r="BQ176" s="32" t="str">
        <f>IF(N176="项目",VLOOKUP(O176,项目!B:C,2,0),IF(K176="空项目",VLOOKUP(K176,项目!B:C,2,0),""))</f>
        <v/>
      </c>
      <c r="BR176" s="32" t="str">
        <f>IFERROR(VLOOKUP(BQ176,项目!A:B,2,0),"")</f>
        <v/>
      </c>
      <c r="BS176" s="29"/>
      <c r="BT176" s="29"/>
      <c r="BU176" s="32" t="str">
        <f>IF(N176="供应商",VLOOKUP(O176,供应商!B:C,2,0),"")</f>
        <v/>
      </c>
      <c r="BV176" s="32" t="str">
        <f>IFERROR(VLOOKUP(BU176,供应商!A:B,2,0),"")</f>
        <v/>
      </c>
      <c r="BW176" s="32" t="str">
        <f>IF(N176="客户",VLOOKUP(O176,客户!B:C,2,0),"")</f>
        <v/>
      </c>
      <c r="BX176" s="32" t="str">
        <f>IFERROR(VLOOKUP(BW176,客户!A:B,2,0),"")</f>
        <v/>
      </c>
      <c r="BY176" s="29"/>
      <c r="BZ176" s="29"/>
      <c r="CA176" s="29"/>
      <c r="CB176" s="29"/>
      <c r="CC176" s="29"/>
      <c r="CD176" s="29"/>
      <c r="CE176" s="29"/>
      <c r="CF176" s="29"/>
      <c r="CG176" s="29"/>
      <c r="CH176" s="29"/>
      <c r="CI176" s="29"/>
      <c r="CJ176" s="29"/>
      <c r="CK176" s="29"/>
      <c r="CL176" s="29"/>
      <c r="CM176" s="29"/>
      <c r="CN176" s="29"/>
      <c r="CO176" s="29"/>
      <c r="CP176" s="29"/>
      <c r="CQ176" s="29"/>
      <c r="CR176" s="29"/>
      <c r="CS176" s="29"/>
      <c r="CT176" s="29"/>
      <c r="CU176" s="32" t="str">
        <f>IF(N176="费用项目",VLOOKUP(O176,费用项目!B:C,2,0),"")</f>
        <v>660225</v>
      </c>
      <c r="CV176" s="32" t="str">
        <f>IFERROR(VLOOKUP(CU176,费用项目!A:B,2,0),"")</f>
        <v>服务费</v>
      </c>
      <c r="CW176" s="29" t="str">
        <f>IF(N176="银行账户",VLOOKUP(O176,银行变二级!B:C,2,0),"")</f>
        <v/>
      </c>
      <c r="CX176" s="29" t="str">
        <f>IFERROR(VLOOKUP(O176,银行变二级!A:B,2,0),"")</f>
        <v/>
      </c>
    </row>
    <row r="177" ht="25.5" spans="1:102">
      <c r="A177" s="35" t="s">
        <v>279</v>
      </c>
      <c r="B177" s="36" t="s">
        <v>280</v>
      </c>
      <c r="C177" s="36" t="s">
        <v>104</v>
      </c>
      <c r="D177" s="37" t="s">
        <v>281</v>
      </c>
      <c r="E177" s="37" t="s">
        <v>282</v>
      </c>
      <c r="F177" s="39" t="s">
        <v>107</v>
      </c>
      <c r="G177" s="41">
        <v>602.45</v>
      </c>
      <c r="H177" s="40" t="str">
        <f t="shared" si="60"/>
        <v>1002</v>
      </c>
      <c r="I177" s="40" t="str">
        <f t="shared" si="61"/>
        <v>100206</v>
      </c>
      <c r="J177" s="46" t="str">
        <f t="shared" si="62"/>
        <v>银行存款</v>
      </c>
      <c r="K177" s="47" t="str">
        <f t="shared" si="63"/>
        <v>建行5322</v>
      </c>
      <c r="L177" s="46" t="str">
        <f t="shared" si="64"/>
        <v/>
      </c>
      <c r="M177" s="46">
        <f>IFERROR(IF(H177="1002",1002,VLOOKUP(I177,亿企科目!A:H,6,0)),VLOOKUP(H177,亿企科目!A:G,6,0))</f>
        <v>1002</v>
      </c>
      <c r="N177" s="48" t="str">
        <f>IFERROR(IF(H177="1002","银行账户",IF(H177="1123","供应商",VLOOKUP(I177,亿企科目!A:H,8,0))),"")</f>
        <v>银行账户</v>
      </c>
      <c r="O177" s="49" t="str">
        <f t="shared" si="58"/>
        <v>建行5322</v>
      </c>
      <c r="P177" s="29" t="str">
        <f>VLOOKUP(A177,账簿!B:C,2,0)</f>
        <v>002010</v>
      </c>
      <c r="Q177" s="29" t="str">
        <f>VLOOKUP(P177,账簿!A:B,2,0)</f>
        <v>昌邑市城投城乡发展投资有限公司</v>
      </c>
      <c r="W177" s="29" t="str">
        <f t="shared" si="59"/>
        <v>0020102026-04-191</v>
      </c>
      <c r="X177" s="29" t="str">
        <f t="shared" si="40"/>
        <v>002010</v>
      </c>
      <c r="Y177" s="29" t="str">
        <f t="shared" si="41"/>
        <v>002010</v>
      </c>
      <c r="Z177" s="29" t="str">
        <f t="shared" si="42"/>
        <v>昌邑市城投城乡发展投资有限公司</v>
      </c>
      <c r="AA177" s="29" t="str">
        <f t="shared" si="43"/>
        <v>2026-04</v>
      </c>
      <c r="AB177" s="29" t="str">
        <f t="shared" si="44"/>
        <v>2026-04-19</v>
      </c>
      <c r="AC177" s="29" t="s">
        <v>108</v>
      </c>
      <c r="AD177" s="29">
        <f t="shared" si="45"/>
        <v>1</v>
      </c>
      <c r="AE177" s="29" t="str">
        <f t="shared" si="46"/>
        <v>2026-04-19,对公结 算套餐 "普惠扬 帆（B版 ）"年费</v>
      </c>
      <c r="AF177" s="29" t="s">
        <v>109</v>
      </c>
      <c r="AG177" s="29" t="s">
        <v>109</v>
      </c>
      <c r="AH177" s="29"/>
      <c r="AI177" s="29"/>
      <c r="AJ177" s="29"/>
      <c r="AK177" s="29"/>
      <c r="AL177" s="29"/>
      <c r="AM177" s="29"/>
      <c r="AN177" s="29">
        <f t="shared" si="47"/>
        <v>1002</v>
      </c>
      <c r="AO177" s="29"/>
      <c r="AP177" s="29" t="str">
        <f t="shared" si="48"/>
        <v>2026-04-19,对公结 算套餐 "普惠扬 帆（B版 ）"年费</v>
      </c>
      <c r="AQ177" t="s">
        <v>110</v>
      </c>
      <c r="AR177" s="29" t="str">
        <f t="shared" si="49"/>
        <v/>
      </c>
      <c r="AS177" s="29">
        <f t="shared" si="50"/>
        <v>602.45</v>
      </c>
      <c r="AT177" t="s">
        <v>111</v>
      </c>
      <c r="AU177" t="s">
        <v>112</v>
      </c>
      <c r="AV177" t="s">
        <v>113</v>
      </c>
      <c r="AW177" s="29" t="str">
        <f t="shared" si="51"/>
        <v/>
      </c>
      <c r="AX177" s="29">
        <f t="shared" si="52"/>
        <v>602.45</v>
      </c>
      <c r="AY177" s="29"/>
      <c r="AZ177" s="29"/>
      <c r="BA177" s="29"/>
      <c r="BB177" s="29"/>
      <c r="BC177" s="29"/>
      <c r="BD177" s="29"/>
      <c r="BE177" s="29"/>
      <c r="BF177" s="29"/>
      <c r="BG177" s="29"/>
      <c r="BH177" s="29"/>
      <c r="BI177" s="29"/>
      <c r="BJ177" s="29"/>
      <c r="BK177" s="29"/>
      <c r="BL177" s="29"/>
      <c r="BM177" s="29"/>
      <c r="BN177" s="29"/>
      <c r="BO177" s="29"/>
      <c r="BP177" s="29"/>
      <c r="BQ177" s="32" t="str">
        <f>IF(N177="项目",VLOOKUP(O177,项目!B:C,2,0),IF(K177="空项目",VLOOKUP(K177,项目!B:C,2,0),""))</f>
        <v/>
      </c>
      <c r="BR177" s="32" t="str">
        <f>IFERROR(VLOOKUP(BQ177,项目!A:B,2,0),"")</f>
        <v/>
      </c>
      <c r="BS177" s="29"/>
      <c r="BT177" s="29"/>
      <c r="BU177" s="32" t="str">
        <f>IF(N177="供应商",VLOOKUP(O177,供应商!B:C,2,0),"")</f>
        <v/>
      </c>
      <c r="BV177" s="32" t="str">
        <f>IFERROR(VLOOKUP(BU177,供应商!A:B,2,0),"")</f>
        <v/>
      </c>
      <c r="BW177" s="32" t="str">
        <f>IF(N177="客户",VLOOKUP(O177,客户!B:C,2,0),"")</f>
        <v/>
      </c>
      <c r="BX177" s="32" t="str">
        <f>IFERROR(VLOOKUP(BW177,客户!A:B,2,0),"")</f>
        <v/>
      </c>
      <c r="BY177" s="29"/>
      <c r="BZ177" s="29"/>
      <c r="CA177" s="29"/>
      <c r="CB177" s="29"/>
      <c r="CC177" s="29"/>
      <c r="CD177" s="29"/>
      <c r="CE177" s="29"/>
      <c r="CF177" s="29"/>
      <c r="CG177" s="29"/>
      <c r="CH177" s="29"/>
      <c r="CI177" s="29"/>
      <c r="CJ177" s="29"/>
      <c r="CK177" s="29"/>
      <c r="CL177" s="29"/>
      <c r="CM177" s="29"/>
      <c r="CN177" s="29"/>
      <c r="CO177" s="29"/>
      <c r="CP177" s="29"/>
      <c r="CQ177" s="29"/>
      <c r="CR177" s="29"/>
      <c r="CS177" s="29"/>
      <c r="CT177" s="29"/>
      <c r="CU177" s="32" t="str">
        <f>IF(N177="费用项目",VLOOKUP(O177,费用项目!B:C,2,0),"")</f>
        <v/>
      </c>
      <c r="CV177" s="32" t="str">
        <f>IFERROR(VLOOKUP(CU177,费用项目!A:B,2,0),"")</f>
        <v/>
      </c>
      <c r="CW177" s="29" t="str">
        <f>IF(N177="银行账户",VLOOKUP(O177,银行变二级!B:C,2,0),"")</f>
        <v>建行5322</v>
      </c>
      <c r="CX177" s="29" t="str">
        <f>IFERROR(VLOOKUP(O177,银行变二级!A:B,2,0),"")</f>
        <v>建行5322</v>
      </c>
    </row>
    <row r="178" ht="25.5" spans="1:102">
      <c r="A178" s="35" t="s">
        <v>279</v>
      </c>
      <c r="B178" s="36" t="s">
        <v>124</v>
      </c>
      <c r="C178" s="36" t="s">
        <v>115</v>
      </c>
      <c r="D178" s="37" t="s">
        <v>283</v>
      </c>
      <c r="E178" s="37" t="s">
        <v>127</v>
      </c>
      <c r="F178" s="38">
        <v>13817.26</v>
      </c>
      <c r="G178" s="39" t="s">
        <v>107</v>
      </c>
      <c r="H178" s="40" t="str">
        <f t="shared" si="60"/>
        <v>6603</v>
      </c>
      <c r="I178" s="40" t="str">
        <f t="shared" si="61"/>
        <v>6603</v>
      </c>
      <c r="J178" s="46" t="str">
        <f t="shared" si="62"/>
        <v>财务费用</v>
      </c>
      <c r="K178" s="47" t="str">
        <f t="shared" si="63"/>
        <v>利息支出</v>
      </c>
      <c r="L178" s="46" t="str">
        <f t="shared" si="64"/>
        <v/>
      </c>
      <c r="M178" s="46" t="str">
        <f>IFERROR(IF(H178="1002",1002,VLOOKUP(I178,亿企科目!A:H,6,0)),VLOOKUP(H178,亿企科目!A:G,6,0))</f>
        <v>6603</v>
      </c>
      <c r="N178" s="48" t="str">
        <f>IFERROR(IF(H178="1002","银行账户",IF(H178="1123","供应商",VLOOKUP(I178,亿企科目!A:H,8,0))),"")</f>
        <v>费用项目</v>
      </c>
      <c r="O178" s="49" t="str">
        <f t="shared" si="58"/>
        <v>利息支出</v>
      </c>
      <c r="P178" s="29" t="str">
        <f>VLOOKUP(A178,账簿!B:C,2,0)</f>
        <v>002010</v>
      </c>
      <c r="Q178" s="29" t="str">
        <f>VLOOKUP(P178,账簿!A:B,2,0)</f>
        <v>昌邑市城投城乡发展投资有限公司</v>
      </c>
      <c r="W178" s="29" t="str">
        <f t="shared" si="59"/>
        <v>0020102026-04-212</v>
      </c>
      <c r="X178" s="29" t="str">
        <f t="shared" si="40"/>
        <v>002010</v>
      </c>
      <c r="Y178" s="29" t="str">
        <f t="shared" si="41"/>
        <v>002010</v>
      </c>
      <c r="Z178" s="29" t="str">
        <f t="shared" si="42"/>
        <v>昌邑市城投城乡发展投资有限公司</v>
      </c>
      <c r="AA178" s="29" t="str">
        <f t="shared" si="43"/>
        <v>2026-04</v>
      </c>
      <c r="AB178" s="29" t="str">
        <f t="shared" si="44"/>
        <v>2026-04-21</v>
      </c>
      <c r="AC178" s="29" t="s">
        <v>108</v>
      </c>
      <c r="AD178" s="29">
        <f t="shared" si="45"/>
        <v>2</v>
      </c>
      <c r="AE178" s="29" t="str">
        <f t="shared" si="46"/>
        <v>2026-04-21,贷款还款,昌邑市城投城乡发展投资有限公司</v>
      </c>
      <c r="AF178" s="29" t="s">
        <v>109</v>
      </c>
      <c r="AG178" s="29" t="s">
        <v>109</v>
      </c>
      <c r="AH178" s="29"/>
      <c r="AI178" s="29"/>
      <c r="AJ178" s="29"/>
      <c r="AK178" s="29"/>
      <c r="AL178" s="29"/>
      <c r="AM178" s="29"/>
      <c r="AN178" s="29" t="str">
        <f t="shared" si="47"/>
        <v>6603</v>
      </c>
      <c r="AO178" s="29"/>
      <c r="AP178" s="29" t="str">
        <f t="shared" si="48"/>
        <v>2026-04-21,贷款还款,昌邑市城投城乡发展投资有限公司</v>
      </c>
      <c r="AQ178" t="s">
        <v>110</v>
      </c>
      <c r="AR178" s="29">
        <f t="shared" si="49"/>
        <v>13817.26</v>
      </c>
      <c r="AS178" s="29" t="str">
        <f t="shared" si="50"/>
        <v/>
      </c>
      <c r="AT178" t="s">
        <v>111</v>
      </c>
      <c r="AU178" t="s">
        <v>112</v>
      </c>
      <c r="AV178" t="s">
        <v>113</v>
      </c>
      <c r="AW178" s="29">
        <f t="shared" si="51"/>
        <v>13817.26</v>
      </c>
      <c r="AX178" s="29" t="str">
        <f t="shared" si="52"/>
        <v/>
      </c>
      <c r="AY178" s="29"/>
      <c r="AZ178" s="29"/>
      <c r="BA178" s="29"/>
      <c r="BB178" s="29"/>
      <c r="BC178" s="29"/>
      <c r="BD178" s="29"/>
      <c r="BE178" s="29"/>
      <c r="BF178" s="29"/>
      <c r="BG178" s="29"/>
      <c r="BH178" s="29"/>
      <c r="BI178" s="29"/>
      <c r="BJ178" s="29"/>
      <c r="BK178" s="29"/>
      <c r="BL178" s="29"/>
      <c r="BM178" s="29"/>
      <c r="BN178" s="29"/>
      <c r="BO178" s="29"/>
      <c r="BP178" s="29"/>
      <c r="BQ178" s="32" t="str">
        <f>IF(N178="项目",VLOOKUP(O178,项目!B:C,2,0),IF(K178="空项目",VLOOKUP(K178,项目!B:C,2,0),""))</f>
        <v/>
      </c>
      <c r="BR178" s="32" t="str">
        <f>IFERROR(VLOOKUP(BQ178,项目!A:B,2,0),"")</f>
        <v/>
      </c>
      <c r="BS178" s="29"/>
      <c r="BT178" s="29"/>
      <c r="BU178" s="32" t="str">
        <f>IF(N178="供应商",VLOOKUP(O178,供应商!B:C,2,0),"")</f>
        <v/>
      </c>
      <c r="BV178" s="32" t="str">
        <f>IFERROR(VLOOKUP(BU178,供应商!A:B,2,0),"")</f>
        <v/>
      </c>
      <c r="BW178" s="32" t="str">
        <f>IF(N178="客户",VLOOKUP(O178,客户!B:C,2,0),"")</f>
        <v/>
      </c>
      <c r="BX178" s="32" t="str">
        <f>IFERROR(VLOOKUP(BW178,客户!A:B,2,0),"")</f>
        <v/>
      </c>
      <c r="BY178" s="29"/>
      <c r="BZ178" s="29"/>
      <c r="CA178" s="29"/>
      <c r="CB178" s="29"/>
      <c r="CC178" s="29"/>
      <c r="CD178" s="29"/>
      <c r="CE178" s="29"/>
      <c r="CF178" s="29"/>
      <c r="CG178" s="29"/>
      <c r="CH178" s="29"/>
      <c r="CI178" s="29"/>
      <c r="CJ178" s="29"/>
      <c r="CK178" s="29"/>
      <c r="CL178" s="29"/>
      <c r="CM178" s="29"/>
      <c r="CN178" s="29"/>
      <c r="CO178" s="29"/>
      <c r="CP178" s="29"/>
      <c r="CQ178" s="29"/>
      <c r="CR178" s="29"/>
      <c r="CS178" s="29"/>
      <c r="CT178" s="29"/>
      <c r="CU178" s="32" t="str">
        <f>IF(N178="费用项目",VLOOKUP(O178,费用项目!B:C,2,0),"")</f>
        <v>660302</v>
      </c>
      <c r="CV178" s="32" t="str">
        <f>IFERROR(VLOOKUP(CU178,费用项目!A:B,2,0),"")</f>
        <v>利息支出</v>
      </c>
      <c r="CW178" s="29" t="str">
        <f>IF(N178="银行账户",VLOOKUP(O178,银行变二级!B:C,2,0),"")</f>
        <v/>
      </c>
      <c r="CX178" s="29" t="str">
        <f>IFERROR(VLOOKUP(O178,银行变二级!A:B,2,0),"")</f>
        <v/>
      </c>
    </row>
    <row r="179" ht="27" spans="1:102">
      <c r="A179" s="35" t="s">
        <v>279</v>
      </c>
      <c r="B179" s="36" t="s">
        <v>124</v>
      </c>
      <c r="C179" s="36" t="s">
        <v>115</v>
      </c>
      <c r="D179" s="37" t="s">
        <v>283</v>
      </c>
      <c r="E179" s="37" t="s">
        <v>284</v>
      </c>
      <c r="F179" s="39" t="s">
        <v>107</v>
      </c>
      <c r="G179" s="38">
        <v>13817.26</v>
      </c>
      <c r="H179" s="40" t="str">
        <f t="shared" si="60"/>
        <v>1002</v>
      </c>
      <c r="I179" s="40" t="str">
        <f t="shared" si="61"/>
        <v>100202</v>
      </c>
      <c r="J179" s="46" t="str">
        <f t="shared" si="62"/>
        <v>银行存款</v>
      </c>
      <c r="K179" s="47" t="str">
        <f t="shared" si="63"/>
        <v>潍坊银行昌邑支行8324</v>
      </c>
      <c r="L179" s="46" t="str">
        <f t="shared" si="64"/>
        <v/>
      </c>
      <c r="M179" s="46">
        <f>IFERROR(IF(H179="1002",1002,VLOOKUP(I179,亿企科目!A:H,6,0)),VLOOKUP(H179,亿企科目!A:G,6,0))</f>
        <v>1002</v>
      </c>
      <c r="N179" s="48" t="str">
        <f>IFERROR(IF(H179="1002","银行账户",IF(H179="1123","供应商",VLOOKUP(I179,亿企科目!A:H,8,0))),"")</f>
        <v>银行账户</v>
      </c>
      <c r="O179" s="49" t="str">
        <f t="shared" si="58"/>
        <v>潍坊银行昌邑支行8324</v>
      </c>
      <c r="P179" s="29" t="str">
        <f>VLOOKUP(A179,账簿!B:C,2,0)</f>
        <v>002010</v>
      </c>
      <c r="Q179" s="29" t="str">
        <f>VLOOKUP(P179,账簿!A:B,2,0)</f>
        <v>昌邑市城投城乡发展投资有限公司</v>
      </c>
      <c r="W179" s="29" t="str">
        <f t="shared" si="59"/>
        <v>0020102026-04-212</v>
      </c>
      <c r="X179" s="29" t="str">
        <f t="shared" si="40"/>
        <v>002010</v>
      </c>
      <c r="Y179" s="29" t="str">
        <f t="shared" si="41"/>
        <v>002010</v>
      </c>
      <c r="Z179" s="29" t="str">
        <f t="shared" si="42"/>
        <v>昌邑市城投城乡发展投资有限公司</v>
      </c>
      <c r="AA179" s="29" t="str">
        <f t="shared" si="43"/>
        <v>2026-04</v>
      </c>
      <c r="AB179" s="29" t="str">
        <f t="shared" si="44"/>
        <v>2026-04-21</v>
      </c>
      <c r="AC179" s="29" t="s">
        <v>108</v>
      </c>
      <c r="AD179" s="29">
        <f t="shared" si="45"/>
        <v>2</v>
      </c>
      <c r="AE179" s="29" t="str">
        <f t="shared" si="46"/>
        <v>2026-04-21,贷款还款,昌邑市城投城乡发展投资有限公司</v>
      </c>
      <c r="AF179" s="29" t="s">
        <v>109</v>
      </c>
      <c r="AG179" s="29" t="s">
        <v>109</v>
      </c>
      <c r="AH179" s="29"/>
      <c r="AI179" s="29"/>
      <c r="AJ179" s="29"/>
      <c r="AK179" s="29"/>
      <c r="AL179" s="29"/>
      <c r="AM179" s="29"/>
      <c r="AN179" s="29">
        <f t="shared" si="47"/>
        <v>1002</v>
      </c>
      <c r="AO179" s="29"/>
      <c r="AP179" s="29" t="str">
        <f t="shared" si="48"/>
        <v>2026-04-21,贷款还款,昌邑市城投城乡发展投资有限公司</v>
      </c>
      <c r="AQ179" t="s">
        <v>110</v>
      </c>
      <c r="AR179" s="29" t="str">
        <f t="shared" si="49"/>
        <v/>
      </c>
      <c r="AS179" s="29">
        <f t="shared" si="50"/>
        <v>13817.26</v>
      </c>
      <c r="AT179" t="s">
        <v>111</v>
      </c>
      <c r="AU179" t="s">
        <v>112</v>
      </c>
      <c r="AV179" t="s">
        <v>113</v>
      </c>
      <c r="AW179" s="29" t="str">
        <f t="shared" si="51"/>
        <v/>
      </c>
      <c r="AX179" s="29">
        <f t="shared" si="52"/>
        <v>13817.26</v>
      </c>
      <c r="AY179" s="29"/>
      <c r="AZ179" s="29"/>
      <c r="BA179" s="29"/>
      <c r="BB179" s="29"/>
      <c r="BC179" s="29"/>
      <c r="BD179" s="29"/>
      <c r="BE179" s="29"/>
      <c r="BF179" s="29"/>
      <c r="BG179" s="29"/>
      <c r="BH179" s="29"/>
      <c r="BI179" s="29"/>
      <c r="BJ179" s="29"/>
      <c r="BK179" s="29"/>
      <c r="BL179" s="29"/>
      <c r="BM179" s="29"/>
      <c r="BN179" s="29"/>
      <c r="BO179" s="29"/>
      <c r="BP179" s="29"/>
      <c r="BQ179" s="32" t="str">
        <f>IF(N179="项目",VLOOKUP(O179,项目!B:C,2,0),IF(K179="空项目",VLOOKUP(K179,项目!B:C,2,0),""))</f>
        <v/>
      </c>
      <c r="BR179" s="32" t="str">
        <f>IFERROR(VLOOKUP(BQ179,项目!A:B,2,0),"")</f>
        <v/>
      </c>
      <c r="BS179" s="29"/>
      <c r="BT179" s="29"/>
      <c r="BU179" s="32" t="str">
        <f>IF(N179="供应商",VLOOKUP(O179,供应商!B:C,2,0),"")</f>
        <v/>
      </c>
      <c r="BV179" s="32" t="str">
        <f>IFERROR(VLOOKUP(BU179,供应商!A:B,2,0),"")</f>
        <v/>
      </c>
      <c r="BW179" s="32" t="str">
        <f>IF(N179="客户",VLOOKUP(O179,客户!B:C,2,0),"")</f>
        <v/>
      </c>
      <c r="BX179" s="32" t="str">
        <f>IFERROR(VLOOKUP(BW179,客户!A:B,2,0),"")</f>
        <v/>
      </c>
      <c r="BY179" s="29"/>
      <c r="BZ179" s="29"/>
      <c r="CA179" s="29"/>
      <c r="CB179" s="29"/>
      <c r="CC179" s="29"/>
      <c r="CD179" s="29"/>
      <c r="CE179" s="29"/>
      <c r="CF179" s="29"/>
      <c r="CG179" s="29"/>
      <c r="CH179" s="29"/>
      <c r="CI179" s="29"/>
      <c r="CJ179" s="29"/>
      <c r="CK179" s="29"/>
      <c r="CL179" s="29"/>
      <c r="CM179" s="29"/>
      <c r="CN179" s="29"/>
      <c r="CO179" s="29"/>
      <c r="CP179" s="29"/>
      <c r="CQ179" s="29"/>
      <c r="CR179" s="29"/>
      <c r="CS179" s="29"/>
      <c r="CT179" s="29"/>
      <c r="CU179" s="32" t="str">
        <f>IF(N179="费用项目",VLOOKUP(O179,费用项目!B:C,2,0),"")</f>
        <v/>
      </c>
      <c r="CV179" s="32" t="str">
        <f>IFERROR(VLOOKUP(CU179,费用项目!A:B,2,0),"")</f>
        <v/>
      </c>
      <c r="CW179" s="29" t="str">
        <f>IF(N179="银行账户",VLOOKUP(O179,银行变二级!B:C,2,0),"")</f>
        <v>802160701421038324</v>
      </c>
      <c r="CX179" s="29" t="str">
        <f>IFERROR(VLOOKUP(O179,银行变二级!A:B,2,0),"")</f>
        <v/>
      </c>
    </row>
    <row r="180" ht="27" spans="1:102">
      <c r="A180" s="35" t="s">
        <v>279</v>
      </c>
      <c r="B180" s="36" t="s">
        <v>124</v>
      </c>
      <c r="C180" s="36" t="s">
        <v>118</v>
      </c>
      <c r="D180" s="37" t="s">
        <v>285</v>
      </c>
      <c r="E180" s="37" t="s">
        <v>284</v>
      </c>
      <c r="F180" s="38">
        <v>32000</v>
      </c>
      <c r="G180" s="39" t="s">
        <v>107</v>
      </c>
      <c r="H180" s="40" t="str">
        <f t="shared" si="60"/>
        <v>1002</v>
      </c>
      <c r="I180" s="40" t="str">
        <f t="shared" si="61"/>
        <v>100202</v>
      </c>
      <c r="J180" s="46" t="str">
        <f t="shared" si="62"/>
        <v>银行存款</v>
      </c>
      <c r="K180" s="47" t="str">
        <f t="shared" si="63"/>
        <v>潍坊银行昌邑支行8324</v>
      </c>
      <c r="L180" s="46" t="str">
        <f t="shared" si="64"/>
        <v/>
      </c>
      <c r="M180" s="46">
        <f>IFERROR(IF(H180="1002",1002,VLOOKUP(I180,亿企科目!A:H,6,0)),VLOOKUP(H180,亿企科目!A:G,6,0))</f>
        <v>1002</v>
      </c>
      <c r="N180" s="48" t="str">
        <f>IFERROR(IF(H180="1002","银行账户",IF(H180="1123","供应商",VLOOKUP(I180,亿企科目!A:H,8,0))),"")</f>
        <v>银行账户</v>
      </c>
      <c r="O180" s="49" t="str">
        <f t="shared" si="58"/>
        <v>潍坊银行昌邑支行8324</v>
      </c>
      <c r="P180" s="29" t="str">
        <f>VLOOKUP(A180,账簿!B:C,2,0)</f>
        <v>002010</v>
      </c>
      <c r="Q180" s="29" t="str">
        <f>VLOOKUP(P180,账簿!A:B,2,0)</f>
        <v>昌邑市城投城乡发展投资有限公司</v>
      </c>
      <c r="W180" s="29" t="str">
        <f t="shared" si="59"/>
        <v>0020102026-04-213</v>
      </c>
      <c r="X180" s="29" t="str">
        <f t="shared" si="40"/>
        <v>002010</v>
      </c>
      <c r="Y180" s="29" t="str">
        <f t="shared" si="41"/>
        <v>002010</v>
      </c>
      <c r="Z180" s="29" t="str">
        <f t="shared" si="42"/>
        <v>昌邑市城投城乡发展投资有限公司</v>
      </c>
      <c r="AA180" s="29" t="str">
        <f t="shared" si="43"/>
        <v>2026-04</v>
      </c>
      <c r="AB180" s="29" t="str">
        <f t="shared" si="44"/>
        <v>2026-04-21</v>
      </c>
      <c r="AC180" s="29" t="s">
        <v>108</v>
      </c>
      <c r="AD180" s="29">
        <f t="shared" si="45"/>
        <v>3</v>
      </c>
      <c r="AE180" s="29" t="str">
        <f t="shared" si="46"/>
        <v>2026-04-21,汇款,昌邑市城市建设发展投资集团有限公司</v>
      </c>
      <c r="AF180" s="29" t="s">
        <v>109</v>
      </c>
      <c r="AG180" s="29" t="s">
        <v>109</v>
      </c>
      <c r="AH180" s="29"/>
      <c r="AI180" s="29"/>
      <c r="AJ180" s="29"/>
      <c r="AK180" s="29"/>
      <c r="AL180" s="29"/>
      <c r="AM180" s="29"/>
      <c r="AN180" s="29">
        <f t="shared" si="47"/>
        <v>1002</v>
      </c>
      <c r="AO180" s="29"/>
      <c r="AP180" s="29" t="str">
        <f t="shared" si="48"/>
        <v>2026-04-21,汇款,昌邑市城市建设发展投资集团有限公司</v>
      </c>
      <c r="AQ180" t="s">
        <v>110</v>
      </c>
      <c r="AR180" s="29">
        <f t="shared" si="49"/>
        <v>32000</v>
      </c>
      <c r="AS180" s="29" t="str">
        <f t="shared" si="50"/>
        <v/>
      </c>
      <c r="AT180" t="s">
        <v>111</v>
      </c>
      <c r="AU180" t="s">
        <v>112</v>
      </c>
      <c r="AV180" t="s">
        <v>113</v>
      </c>
      <c r="AW180" s="29">
        <f t="shared" si="51"/>
        <v>32000</v>
      </c>
      <c r="AX180" s="29" t="str">
        <f t="shared" si="52"/>
        <v/>
      </c>
      <c r="AY180" s="29"/>
      <c r="AZ180" s="29"/>
      <c r="BA180" s="29"/>
      <c r="BB180" s="29"/>
      <c r="BC180" s="29"/>
      <c r="BD180" s="29"/>
      <c r="BE180" s="29"/>
      <c r="BF180" s="29"/>
      <c r="BG180" s="29"/>
      <c r="BH180" s="29"/>
      <c r="BI180" s="29"/>
      <c r="BJ180" s="29"/>
      <c r="BK180" s="29"/>
      <c r="BL180" s="29"/>
      <c r="BM180" s="29"/>
      <c r="BN180" s="29"/>
      <c r="BO180" s="29"/>
      <c r="BP180" s="29"/>
      <c r="BQ180" s="32" t="str">
        <f>IF(N180="项目",VLOOKUP(O180,项目!B:C,2,0),IF(K180="空项目",VLOOKUP(K180,项目!B:C,2,0),""))</f>
        <v/>
      </c>
      <c r="BR180" s="32" t="str">
        <f>IFERROR(VLOOKUP(BQ180,项目!A:B,2,0),"")</f>
        <v/>
      </c>
      <c r="BS180" s="29"/>
      <c r="BT180" s="29"/>
      <c r="BU180" s="32" t="str">
        <f>IF(N180="供应商",VLOOKUP(O180,供应商!B:C,2,0),"")</f>
        <v/>
      </c>
      <c r="BV180" s="32" t="str">
        <f>IFERROR(VLOOKUP(BU180,供应商!A:B,2,0),"")</f>
        <v/>
      </c>
      <c r="BW180" s="32" t="str">
        <f>IF(N180="客户",VLOOKUP(O180,客户!B:C,2,0),"")</f>
        <v/>
      </c>
      <c r="BX180" s="32" t="str">
        <f>IFERROR(VLOOKUP(BW180,客户!A:B,2,0),"")</f>
        <v/>
      </c>
      <c r="BY180" s="29"/>
      <c r="BZ180" s="29"/>
      <c r="CA180" s="29"/>
      <c r="CB180" s="29"/>
      <c r="CC180" s="29"/>
      <c r="CD180" s="29"/>
      <c r="CE180" s="29"/>
      <c r="CF180" s="29"/>
      <c r="CG180" s="29"/>
      <c r="CH180" s="29"/>
      <c r="CI180" s="29"/>
      <c r="CJ180" s="29"/>
      <c r="CK180" s="29"/>
      <c r="CL180" s="29"/>
      <c r="CM180" s="29"/>
      <c r="CN180" s="29"/>
      <c r="CO180" s="29"/>
      <c r="CP180" s="29"/>
      <c r="CQ180" s="29"/>
      <c r="CR180" s="29"/>
      <c r="CS180" s="29"/>
      <c r="CT180" s="29"/>
      <c r="CU180" s="32" t="str">
        <f>IF(N180="费用项目",VLOOKUP(O180,费用项目!B:C,2,0),"")</f>
        <v/>
      </c>
      <c r="CV180" s="32" t="str">
        <f>IFERROR(VLOOKUP(CU180,费用项目!A:B,2,0),"")</f>
        <v/>
      </c>
      <c r="CW180" s="29" t="str">
        <f>IF(N180="银行账户",VLOOKUP(O180,银行变二级!B:C,2,0),"")</f>
        <v>802160701421038324</v>
      </c>
      <c r="CX180" s="29" t="str">
        <f>IFERROR(VLOOKUP(O180,银行变二级!A:B,2,0),"")</f>
        <v/>
      </c>
    </row>
    <row r="181" ht="25.5" spans="1:102">
      <c r="A181" s="35" t="s">
        <v>279</v>
      </c>
      <c r="B181" s="36" t="s">
        <v>124</v>
      </c>
      <c r="C181" s="36" t="s">
        <v>118</v>
      </c>
      <c r="D181" s="37" t="s">
        <v>285</v>
      </c>
      <c r="E181" s="37" t="s">
        <v>114</v>
      </c>
      <c r="F181" s="39" t="s">
        <v>107</v>
      </c>
      <c r="G181" s="38">
        <v>32000</v>
      </c>
      <c r="H181" s="40" t="str">
        <f t="shared" si="60"/>
        <v>1221</v>
      </c>
      <c r="I181" s="40" t="str">
        <f t="shared" si="61"/>
        <v>122108</v>
      </c>
      <c r="J181" s="46" t="str">
        <f t="shared" si="62"/>
        <v>其他应收款</v>
      </c>
      <c r="K181" s="47" t="str">
        <f t="shared" si="63"/>
        <v>单位</v>
      </c>
      <c r="L181" s="46" t="str">
        <f t="shared" si="64"/>
        <v>昌邑市城市建设发展投资集团有限公司</v>
      </c>
      <c r="M181" s="46" t="str">
        <f>IFERROR(IF(H181="1002",1002,VLOOKUP(I181,亿企科目!A:H,6,0)),VLOOKUP(H181,亿企科目!A:G,6,0))</f>
        <v>122102</v>
      </c>
      <c r="N181" s="48" t="str">
        <f>IFERROR(IF(H181="1002","银行账户",IF(H181="1123","供应商",VLOOKUP(I181,亿企科目!A:H,8,0))),"")</f>
        <v>客户</v>
      </c>
      <c r="O181" s="49" t="str">
        <f t="shared" si="58"/>
        <v>昌邑市城市建设发展投资集团有限公司</v>
      </c>
      <c r="P181" s="29" t="str">
        <f>VLOOKUP(A181,账簿!B:C,2,0)</f>
        <v>002010</v>
      </c>
      <c r="Q181" s="29" t="str">
        <f>VLOOKUP(P181,账簿!A:B,2,0)</f>
        <v>昌邑市城投城乡发展投资有限公司</v>
      </c>
      <c r="W181" s="29" t="str">
        <f t="shared" si="59"/>
        <v>0020102026-04-213</v>
      </c>
      <c r="X181" s="29" t="str">
        <f t="shared" si="40"/>
        <v>002010</v>
      </c>
      <c r="Y181" s="29" t="str">
        <f t="shared" si="41"/>
        <v>002010</v>
      </c>
      <c r="Z181" s="29" t="str">
        <f t="shared" si="42"/>
        <v>昌邑市城投城乡发展投资有限公司</v>
      </c>
      <c r="AA181" s="29" t="str">
        <f t="shared" si="43"/>
        <v>2026-04</v>
      </c>
      <c r="AB181" s="29" t="str">
        <f t="shared" si="44"/>
        <v>2026-04-21</v>
      </c>
      <c r="AC181" s="29" t="s">
        <v>108</v>
      </c>
      <c r="AD181" s="29">
        <f t="shared" si="45"/>
        <v>3</v>
      </c>
      <c r="AE181" s="29" t="str">
        <f t="shared" si="46"/>
        <v>2026-04-21,汇款,昌邑市城市建设发展投资集团有限公司</v>
      </c>
      <c r="AF181" s="29" t="s">
        <v>109</v>
      </c>
      <c r="AG181" s="29" t="s">
        <v>109</v>
      </c>
      <c r="AH181" s="29"/>
      <c r="AI181" s="29"/>
      <c r="AJ181" s="29"/>
      <c r="AK181" s="29"/>
      <c r="AL181" s="29"/>
      <c r="AM181" s="29"/>
      <c r="AN181" s="29" t="str">
        <f t="shared" si="47"/>
        <v>122102</v>
      </c>
      <c r="AO181" s="29"/>
      <c r="AP181" s="29" t="str">
        <f t="shared" si="48"/>
        <v>2026-04-21,汇款,昌邑市城市建设发展投资集团有限公司</v>
      </c>
      <c r="AQ181" t="s">
        <v>110</v>
      </c>
      <c r="AR181" s="29" t="str">
        <f t="shared" si="49"/>
        <v/>
      </c>
      <c r="AS181" s="29">
        <f t="shared" si="50"/>
        <v>32000</v>
      </c>
      <c r="AT181" t="s">
        <v>111</v>
      </c>
      <c r="AU181" t="s">
        <v>112</v>
      </c>
      <c r="AV181" t="s">
        <v>113</v>
      </c>
      <c r="AW181" s="29" t="str">
        <f t="shared" si="51"/>
        <v/>
      </c>
      <c r="AX181" s="29">
        <f t="shared" si="52"/>
        <v>32000</v>
      </c>
      <c r="AY181" s="29"/>
      <c r="AZ181" s="29"/>
      <c r="BA181" s="29"/>
      <c r="BB181" s="29"/>
      <c r="BC181" s="29"/>
      <c r="BD181" s="29"/>
      <c r="BE181" s="29"/>
      <c r="BF181" s="29"/>
      <c r="BG181" s="29"/>
      <c r="BH181" s="29"/>
      <c r="BI181" s="29"/>
      <c r="BJ181" s="29"/>
      <c r="BK181" s="29"/>
      <c r="BL181" s="29"/>
      <c r="BM181" s="29"/>
      <c r="BN181" s="29"/>
      <c r="BO181" s="29"/>
      <c r="BP181" s="29"/>
      <c r="BQ181" s="32" t="str">
        <f>IF(N181="项目",VLOOKUP(O181,项目!B:C,2,0),IF(K181="空项目",VLOOKUP(K181,项目!B:C,2,0),""))</f>
        <v/>
      </c>
      <c r="BR181" s="32" t="str">
        <f>IFERROR(VLOOKUP(BQ181,项目!A:B,2,0),"")</f>
        <v/>
      </c>
      <c r="BS181" s="29"/>
      <c r="BT181" s="29"/>
      <c r="BU181" s="32" t="str">
        <f>IF(N181="供应商",VLOOKUP(O181,供应商!B:C,2,0),"")</f>
        <v/>
      </c>
      <c r="BV181" s="32" t="str">
        <f>IFERROR(VLOOKUP(BU181,供应商!A:B,2,0),"")</f>
        <v/>
      </c>
      <c r="BW181" s="32" t="str">
        <f>IF(N181="客户",VLOOKUP(O181,客户!B:C,2,0),"")</f>
        <v>002</v>
      </c>
      <c r="BX181" s="32" t="str">
        <f>IFERROR(VLOOKUP(BW181,客户!A:B,2,0),"")</f>
        <v>昌邑市城市建设发展投资集团有限公司</v>
      </c>
      <c r="BY181" s="29"/>
      <c r="BZ181" s="29"/>
      <c r="CA181" s="29"/>
      <c r="CB181" s="29"/>
      <c r="CC181" s="29"/>
      <c r="CD181" s="29"/>
      <c r="CE181" s="29"/>
      <c r="CF181" s="29"/>
      <c r="CG181" s="29"/>
      <c r="CH181" s="29"/>
      <c r="CI181" s="29"/>
      <c r="CJ181" s="29"/>
      <c r="CK181" s="29"/>
      <c r="CL181" s="29"/>
      <c r="CM181" s="29"/>
      <c r="CN181" s="29"/>
      <c r="CO181" s="29"/>
      <c r="CP181" s="29"/>
      <c r="CQ181" s="29"/>
      <c r="CR181" s="29"/>
      <c r="CS181" s="29"/>
      <c r="CT181" s="29"/>
      <c r="CU181" s="32" t="str">
        <f>IF(N181="费用项目",VLOOKUP(O181,费用项目!B:C,2,0),"")</f>
        <v/>
      </c>
      <c r="CV181" s="32" t="str">
        <f>IFERROR(VLOOKUP(CU181,费用项目!A:B,2,0),"")</f>
        <v/>
      </c>
      <c r="CW181" s="29" t="str">
        <f>IF(N181="银行账户",VLOOKUP(O181,银行变二级!B:C,2,0),"")</f>
        <v/>
      </c>
      <c r="CX181" s="29" t="str">
        <f>IFERROR(VLOOKUP(O181,银行变二级!A:B,2,0),"")</f>
        <v/>
      </c>
    </row>
    <row r="182" ht="25.5" spans="1:102">
      <c r="A182" s="35" t="s">
        <v>279</v>
      </c>
      <c r="B182" s="36" t="s">
        <v>124</v>
      </c>
      <c r="C182" s="36" t="s">
        <v>121</v>
      </c>
      <c r="D182" s="37" t="s">
        <v>283</v>
      </c>
      <c r="E182" s="37" t="s">
        <v>127</v>
      </c>
      <c r="F182" s="38">
        <v>16291.49</v>
      </c>
      <c r="G182" s="39" t="s">
        <v>107</v>
      </c>
      <c r="H182" s="40" t="str">
        <f t="shared" si="60"/>
        <v>6603</v>
      </c>
      <c r="I182" s="40" t="str">
        <f t="shared" si="61"/>
        <v>6603</v>
      </c>
      <c r="J182" s="46" t="str">
        <f t="shared" si="62"/>
        <v>财务费用</v>
      </c>
      <c r="K182" s="47" t="str">
        <f t="shared" si="63"/>
        <v>利息支出</v>
      </c>
      <c r="L182" s="46" t="str">
        <f t="shared" si="64"/>
        <v/>
      </c>
      <c r="M182" s="46" t="str">
        <f>IFERROR(IF(H182="1002",1002,VLOOKUP(I182,亿企科目!A:H,6,0)),VLOOKUP(H182,亿企科目!A:G,6,0))</f>
        <v>6603</v>
      </c>
      <c r="N182" s="48" t="str">
        <f>IFERROR(IF(H182="1002","银行账户",IF(H182="1123","供应商",VLOOKUP(I182,亿企科目!A:H,8,0))),"")</f>
        <v>费用项目</v>
      </c>
      <c r="O182" s="49" t="str">
        <f t="shared" si="58"/>
        <v>利息支出</v>
      </c>
      <c r="P182" s="29" t="str">
        <f>VLOOKUP(A182,账簿!B:C,2,0)</f>
        <v>002010</v>
      </c>
      <c r="Q182" s="29" t="str">
        <f>VLOOKUP(P182,账簿!A:B,2,0)</f>
        <v>昌邑市城投城乡发展投资有限公司</v>
      </c>
      <c r="W182" s="29" t="str">
        <f t="shared" si="59"/>
        <v>0020102026-04-214</v>
      </c>
      <c r="X182" s="29" t="str">
        <f t="shared" si="40"/>
        <v>002010</v>
      </c>
      <c r="Y182" s="29" t="str">
        <f t="shared" si="41"/>
        <v>002010</v>
      </c>
      <c r="Z182" s="29" t="str">
        <f t="shared" si="42"/>
        <v>昌邑市城投城乡发展投资有限公司</v>
      </c>
      <c r="AA182" s="29" t="str">
        <f t="shared" si="43"/>
        <v>2026-04</v>
      </c>
      <c r="AB182" s="29" t="str">
        <f t="shared" si="44"/>
        <v>2026-04-21</v>
      </c>
      <c r="AC182" s="29" t="s">
        <v>108</v>
      </c>
      <c r="AD182" s="29">
        <f t="shared" si="45"/>
        <v>4</v>
      </c>
      <c r="AE182" s="29" t="str">
        <f t="shared" si="46"/>
        <v>2026-04-21,贷款还款,昌邑市城投城乡发展投资有限公司</v>
      </c>
      <c r="AF182" s="29" t="s">
        <v>109</v>
      </c>
      <c r="AG182" s="29" t="s">
        <v>109</v>
      </c>
      <c r="AH182" s="29"/>
      <c r="AI182" s="29"/>
      <c r="AJ182" s="29"/>
      <c r="AK182" s="29"/>
      <c r="AL182" s="29"/>
      <c r="AM182" s="29"/>
      <c r="AN182" s="29" t="str">
        <f t="shared" si="47"/>
        <v>6603</v>
      </c>
      <c r="AO182" s="29"/>
      <c r="AP182" s="29" t="str">
        <f t="shared" si="48"/>
        <v>2026-04-21,贷款还款,昌邑市城投城乡发展投资有限公司</v>
      </c>
      <c r="AQ182" t="s">
        <v>110</v>
      </c>
      <c r="AR182" s="29">
        <f t="shared" si="49"/>
        <v>16291.49</v>
      </c>
      <c r="AS182" s="29" t="str">
        <f t="shared" si="50"/>
        <v/>
      </c>
      <c r="AT182" t="s">
        <v>111</v>
      </c>
      <c r="AU182" t="s">
        <v>112</v>
      </c>
      <c r="AV182" t="s">
        <v>113</v>
      </c>
      <c r="AW182" s="29">
        <f t="shared" si="51"/>
        <v>16291.49</v>
      </c>
      <c r="AX182" s="29" t="str">
        <f t="shared" si="52"/>
        <v/>
      </c>
      <c r="AY182" s="29"/>
      <c r="AZ182" s="29"/>
      <c r="BA182" s="29"/>
      <c r="BB182" s="29"/>
      <c r="BC182" s="29"/>
      <c r="BD182" s="29"/>
      <c r="BE182" s="29"/>
      <c r="BF182" s="29"/>
      <c r="BG182" s="29"/>
      <c r="BH182" s="29"/>
      <c r="BI182" s="29"/>
      <c r="BJ182" s="29"/>
      <c r="BK182" s="29"/>
      <c r="BL182" s="29"/>
      <c r="BM182" s="29"/>
      <c r="BN182" s="29"/>
      <c r="BO182" s="29"/>
      <c r="BP182" s="29"/>
      <c r="BQ182" s="32" t="str">
        <f>IF(N182="项目",VLOOKUP(O182,项目!B:C,2,0),IF(K182="空项目",VLOOKUP(K182,项目!B:C,2,0),""))</f>
        <v/>
      </c>
      <c r="BR182" s="32" t="str">
        <f>IFERROR(VLOOKUP(BQ182,项目!A:B,2,0),"")</f>
        <v/>
      </c>
      <c r="BS182" s="29"/>
      <c r="BT182" s="29"/>
      <c r="BU182" s="32" t="str">
        <f>IF(N182="供应商",VLOOKUP(O182,供应商!B:C,2,0),"")</f>
        <v/>
      </c>
      <c r="BV182" s="32" t="str">
        <f>IFERROR(VLOOKUP(BU182,供应商!A:B,2,0),"")</f>
        <v/>
      </c>
      <c r="BW182" s="32" t="str">
        <f>IF(N182="客户",VLOOKUP(O182,客户!B:C,2,0),"")</f>
        <v/>
      </c>
      <c r="BX182" s="32" t="str">
        <f>IFERROR(VLOOKUP(BW182,客户!A:B,2,0),"")</f>
        <v/>
      </c>
      <c r="BY182" s="29"/>
      <c r="BZ182" s="29"/>
      <c r="CA182" s="29"/>
      <c r="CB182" s="29"/>
      <c r="CC182" s="29"/>
      <c r="CD182" s="29"/>
      <c r="CE182" s="29"/>
      <c r="CF182" s="29"/>
      <c r="CG182" s="29"/>
      <c r="CH182" s="29"/>
      <c r="CI182" s="29"/>
      <c r="CJ182" s="29"/>
      <c r="CK182" s="29"/>
      <c r="CL182" s="29"/>
      <c r="CM182" s="29"/>
      <c r="CN182" s="29"/>
      <c r="CO182" s="29"/>
      <c r="CP182" s="29"/>
      <c r="CQ182" s="29"/>
      <c r="CR182" s="29"/>
      <c r="CS182" s="29"/>
      <c r="CT182" s="29"/>
      <c r="CU182" s="32" t="str">
        <f>IF(N182="费用项目",VLOOKUP(O182,费用项目!B:C,2,0),"")</f>
        <v>660302</v>
      </c>
      <c r="CV182" s="32" t="str">
        <f>IFERROR(VLOOKUP(CU182,费用项目!A:B,2,0),"")</f>
        <v>利息支出</v>
      </c>
      <c r="CW182" s="29" t="str">
        <f>IF(N182="银行账户",VLOOKUP(O182,银行变二级!B:C,2,0),"")</f>
        <v/>
      </c>
      <c r="CX182" s="29" t="str">
        <f>IFERROR(VLOOKUP(O182,银行变二级!A:B,2,0),"")</f>
        <v/>
      </c>
    </row>
    <row r="183" ht="27" spans="1:102">
      <c r="A183" s="35" t="s">
        <v>279</v>
      </c>
      <c r="B183" s="36" t="s">
        <v>124</v>
      </c>
      <c r="C183" s="36" t="s">
        <v>121</v>
      </c>
      <c r="D183" s="37" t="s">
        <v>283</v>
      </c>
      <c r="E183" s="37" t="s">
        <v>284</v>
      </c>
      <c r="F183" s="39" t="s">
        <v>107</v>
      </c>
      <c r="G183" s="38">
        <v>16291.49</v>
      </c>
      <c r="H183" s="40" t="str">
        <f t="shared" si="60"/>
        <v>1002</v>
      </c>
      <c r="I183" s="40" t="str">
        <f t="shared" si="61"/>
        <v>100202</v>
      </c>
      <c r="J183" s="46" t="str">
        <f t="shared" si="62"/>
        <v>银行存款</v>
      </c>
      <c r="K183" s="47" t="str">
        <f t="shared" si="63"/>
        <v>潍坊银行昌邑支行8324</v>
      </c>
      <c r="L183" s="46" t="str">
        <f t="shared" si="64"/>
        <v/>
      </c>
      <c r="M183" s="46">
        <f>IFERROR(IF(H183="1002",1002,VLOOKUP(I183,亿企科目!A:H,6,0)),VLOOKUP(H183,亿企科目!A:G,6,0))</f>
        <v>1002</v>
      </c>
      <c r="N183" s="48" t="str">
        <f>IFERROR(IF(H183="1002","银行账户",IF(H183="1123","供应商",VLOOKUP(I183,亿企科目!A:H,8,0))),"")</f>
        <v>银行账户</v>
      </c>
      <c r="O183" s="49" t="str">
        <f t="shared" si="58"/>
        <v>潍坊银行昌邑支行8324</v>
      </c>
      <c r="P183" s="29" t="str">
        <f>VLOOKUP(A183,账簿!B:C,2,0)</f>
        <v>002010</v>
      </c>
      <c r="Q183" s="29" t="str">
        <f>VLOOKUP(P183,账簿!A:B,2,0)</f>
        <v>昌邑市城投城乡发展投资有限公司</v>
      </c>
      <c r="W183" s="29" t="str">
        <f t="shared" si="59"/>
        <v>0020102026-04-214</v>
      </c>
      <c r="X183" s="29" t="str">
        <f t="shared" si="40"/>
        <v>002010</v>
      </c>
      <c r="Y183" s="29" t="str">
        <f t="shared" si="41"/>
        <v>002010</v>
      </c>
      <c r="Z183" s="29" t="str">
        <f t="shared" si="42"/>
        <v>昌邑市城投城乡发展投资有限公司</v>
      </c>
      <c r="AA183" s="29" t="str">
        <f t="shared" si="43"/>
        <v>2026-04</v>
      </c>
      <c r="AB183" s="29" t="str">
        <f t="shared" si="44"/>
        <v>2026-04-21</v>
      </c>
      <c r="AC183" s="29" t="s">
        <v>108</v>
      </c>
      <c r="AD183" s="29">
        <f t="shared" si="45"/>
        <v>4</v>
      </c>
      <c r="AE183" s="29" t="str">
        <f t="shared" si="46"/>
        <v>2026-04-21,贷款还款,昌邑市城投城乡发展投资有限公司</v>
      </c>
      <c r="AF183" s="29" t="s">
        <v>109</v>
      </c>
      <c r="AG183" s="29" t="s">
        <v>109</v>
      </c>
      <c r="AH183" s="29"/>
      <c r="AI183" s="29"/>
      <c r="AJ183" s="29"/>
      <c r="AK183" s="29"/>
      <c r="AL183" s="29"/>
      <c r="AM183" s="29"/>
      <c r="AN183" s="29">
        <f t="shared" si="47"/>
        <v>1002</v>
      </c>
      <c r="AO183" s="29"/>
      <c r="AP183" s="29" t="str">
        <f t="shared" si="48"/>
        <v>2026-04-21,贷款还款,昌邑市城投城乡发展投资有限公司</v>
      </c>
      <c r="AQ183" t="s">
        <v>110</v>
      </c>
      <c r="AR183" s="29" t="str">
        <f t="shared" si="49"/>
        <v/>
      </c>
      <c r="AS183" s="29">
        <f t="shared" si="50"/>
        <v>16291.49</v>
      </c>
      <c r="AT183" t="s">
        <v>111</v>
      </c>
      <c r="AU183" t="s">
        <v>112</v>
      </c>
      <c r="AV183" t="s">
        <v>113</v>
      </c>
      <c r="AW183" s="29" t="str">
        <f t="shared" si="51"/>
        <v/>
      </c>
      <c r="AX183" s="29">
        <f t="shared" si="52"/>
        <v>16291.49</v>
      </c>
      <c r="AY183" s="29"/>
      <c r="AZ183" s="29"/>
      <c r="BA183" s="29"/>
      <c r="BB183" s="29"/>
      <c r="BC183" s="29"/>
      <c r="BD183" s="29"/>
      <c r="BE183" s="29"/>
      <c r="BF183" s="29"/>
      <c r="BG183" s="29"/>
      <c r="BH183" s="29"/>
      <c r="BI183" s="29"/>
      <c r="BJ183" s="29"/>
      <c r="BK183" s="29"/>
      <c r="BL183" s="29"/>
      <c r="BM183" s="29"/>
      <c r="BN183" s="29"/>
      <c r="BO183" s="29"/>
      <c r="BP183" s="29"/>
      <c r="BQ183" s="32" t="str">
        <f>IF(N183="项目",VLOOKUP(O183,项目!B:C,2,0),IF(K183="空项目",VLOOKUP(K183,项目!B:C,2,0),""))</f>
        <v/>
      </c>
      <c r="BR183" s="32" t="str">
        <f>IFERROR(VLOOKUP(BQ183,项目!A:B,2,0),"")</f>
        <v/>
      </c>
      <c r="BS183" s="29"/>
      <c r="BT183" s="29"/>
      <c r="BU183" s="32" t="str">
        <f>IF(N183="供应商",VLOOKUP(O183,供应商!B:C,2,0),"")</f>
        <v/>
      </c>
      <c r="BV183" s="32" t="str">
        <f>IFERROR(VLOOKUP(BU183,供应商!A:B,2,0),"")</f>
        <v/>
      </c>
      <c r="BW183" s="32" t="str">
        <f>IF(N183="客户",VLOOKUP(O183,客户!B:C,2,0),"")</f>
        <v/>
      </c>
      <c r="BX183" s="32" t="str">
        <f>IFERROR(VLOOKUP(BW183,客户!A:B,2,0),"")</f>
        <v/>
      </c>
      <c r="BY183" s="29"/>
      <c r="BZ183" s="29"/>
      <c r="CA183" s="29"/>
      <c r="CB183" s="29"/>
      <c r="CC183" s="29"/>
      <c r="CD183" s="29"/>
      <c r="CE183" s="29"/>
      <c r="CF183" s="29"/>
      <c r="CG183" s="29"/>
      <c r="CH183" s="29"/>
      <c r="CI183" s="29"/>
      <c r="CJ183" s="29"/>
      <c r="CK183" s="29"/>
      <c r="CL183" s="29"/>
      <c r="CM183" s="29"/>
      <c r="CN183" s="29"/>
      <c r="CO183" s="29"/>
      <c r="CP183" s="29"/>
      <c r="CQ183" s="29"/>
      <c r="CR183" s="29"/>
      <c r="CS183" s="29"/>
      <c r="CT183" s="29"/>
      <c r="CU183" s="32" t="str">
        <f>IF(N183="费用项目",VLOOKUP(O183,费用项目!B:C,2,0),"")</f>
        <v/>
      </c>
      <c r="CV183" s="32" t="str">
        <f>IFERROR(VLOOKUP(CU183,费用项目!A:B,2,0),"")</f>
        <v/>
      </c>
      <c r="CW183" s="29" t="str">
        <f>IF(N183="银行账户",VLOOKUP(O183,银行变二级!B:C,2,0),"")</f>
        <v>802160701421038324</v>
      </c>
      <c r="CX183" s="29" t="str">
        <f>IFERROR(VLOOKUP(O183,银行变二级!A:B,2,0),"")</f>
        <v/>
      </c>
    </row>
    <row r="184" ht="27" spans="1:102">
      <c r="A184" s="35" t="s">
        <v>279</v>
      </c>
      <c r="B184" s="36" t="s">
        <v>124</v>
      </c>
      <c r="C184" s="36" t="s">
        <v>125</v>
      </c>
      <c r="D184" s="37" t="s">
        <v>199</v>
      </c>
      <c r="E184" s="37" t="s">
        <v>286</v>
      </c>
      <c r="F184" s="38">
        <v>1600000</v>
      </c>
      <c r="G184" s="39" t="s">
        <v>107</v>
      </c>
      <c r="H184" s="40" t="str">
        <f t="shared" si="60"/>
        <v>1002</v>
      </c>
      <c r="I184" s="40" t="str">
        <f t="shared" si="61"/>
        <v>100203</v>
      </c>
      <c r="J184" s="46" t="str">
        <f t="shared" si="62"/>
        <v>银行存款</v>
      </c>
      <c r="K184" s="47" t="str">
        <f t="shared" si="63"/>
        <v>农发行专户92021</v>
      </c>
      <c r="L184" s="46" t="str">
        <f t="shared" si="64"/>
        <v/>
      </c>
      <c r="M184" s="46">
        <f>IFERROR(IF(H184="1002",1002,VLOOKUP(I184,亿企科目!A:H,6,0)),VLOOKUP(H184,亿企科目!A:G,6,0))</f>
        <v>1002</v>
      </c>
      <c r="N184" s="48" t="str">
        <f>IFERROR(IF(H184="1002","银行账户",IF(H184="1123","供应商",VLOOKUP(I184,亿企科目!A:H,8,0))),"")</f>
        <v>银行账户</v>
      </c>
      <c r="O184" s="49" t="str">
        <f t="shared" si="58"/>
        <v>农发行专户92021</v>
      </c>
      <c r="P184" s="29" t="str">
        <f>VLOOKUP(A184,账簿!B:C,2,0)</f>
        <v>002010</v>
      </c>
      <c r="Q184" s="29" t="str">
        <f>VLOOKUP(P184,账簿!A:B,2,0)</f>
        <v>昌邑市城投城乡发展投资有限公司</v>
      </c>
      <c r="W184" s="29" t="str">
        <f t="shared" si="59"/>
        <v>0020102026-04-215</v>
      </c>
      <c r="X184" s="29" t="str">
        <f t="shared" si="40"/>
        <v>002010</v>
      </c>
      <c r="Y184" s="29" t="str">
        <f t="shared" si="41"/>
        <v>002010</v>
      </c>
      <c r="Z184" s="29" t="str">
        <f t="shared" si="42"/>
        <v>昌邑市城投城乡发展投资有限公司</v>
      </c>
      <c r="AA184" s="29" t="str">
        <f t="shared" si="43"/>
        <v>2026-04</v>
      </c>
      <c r="AB184" s="29" t="str">
        <f t="shared" si="44"/>
        <v>2026-04-21</v>
      </c>
      <c r="AC184" s="29" t="s">
        <v>108</v>
      </c>
      <c r="AD184" s="29">
        <f t="shared" si="45"/>
        <v>5</v>
      </c>
      <c r="AE184" s="29" t="str">
        <f t="shared" si="46"/>
        <v>2026-04-21,普通汇兑,昌邑市城市建设发展投资集团有限公司</v>
      </c>
      <c r="AF184" s="29" t="s">
        <v>109</v>
      </c>
      <c r="AG184" s="29" t="s">
        <v>109</v>
      </c>
      <c r="AH184" s="29"/>
      <c r="AI184" s="29"/>
      <c r="AJ184" s="29"/>
      <c r="AK184" s="29"/>
      <c r="AL184" s="29"/>
      <c r="AM184" s="29"/>
      <c r="AN184" s="29">
        <f t="shared" si="47"/>
        <v>1002</v>
      </c>
      <c r="AO184" s="29"/>
      <c r="AP184" s="29" t="str">
        <f t="shared" si="48"/>
        <v>2026-04-21,普通汇兑,昌邑市城市建设发展投资集团有限公司</v>
      </c>
      <c r="AQ184" t="s">
        <v>110</v>
      </c>
      <c r="AR184" s="29">
        <f t="shared" si="49"/>
        <v>1600000</v>
      </c>
      <c r="AS184" s="29" t="str">
        <f t="shared" si="50"/>
        <v/>
      </c>
      <c r="AT184" t="s">
        <v>111</v>
      </c>
      <c r="AU184" t="s">
        <v>112</v>
      </c>
      <c r="AV184" t="s">
        <v>113</v>
      </c>
      <c r="AW184" s="29">
        <f t="shared" si="51"/>
        <v>1600000</v>
      </c>
      <c r="AX184" s="29" t="str">
        <f t="shared" si="52"/>
        <v/>
      </c>
      <c r="AY184" s="29"/>
      <c r="AZ184" s="29"/>
      <c r="BA184" s="29"/>
      <c r="BB184" s="29"/>
      <c r="BC184" s="29"/>
      <c r="BD184" s="29"/>
      <c r="BE184" s="29"/>
      <c r="BF184" s="29"/>
      <c r="BG184" s="29"/>
      <c r="BH184" s="29"/>
      <c r="BI184" s="29"/>
      <c r="BJ184" s="29"/>
      <c r="BK184" s="29"/>
      <c r="BL184" s="29"/>
      <c r="BM184" s="29"/>
      <c r="BN184" s="29"/>
      <c r="BO184" s="29"/>
      <c r="BP184" s="29"/>
      <c r="BQ184" s="32" t="str">
        <f>IF(N184="项目",VLOOKUP(O184,项目!B:C,2,0),IF(K184="空项目",VLOOKUP(K184,项目!B:C,2,0),""))</f>
        <v/>
      </c>
      <c r="BR184" s="32" t="str">
        <f>IFERROR(VLOOKUP(BQ184,项目!A:B,2,0),"")</f>
        <v/>
      </c>
      <c r="BS184" s="29"/>
      <c r="BT184" s="29"/>
      <c r="BU184" s="32" t="str">
        <f>IF(N184="供应商",VLOOKUP(O184,供应商!B:C,2,0),"")</f>
        <v/>
      </c>
      <c r="BV184" s="32" t="str">
        <f>IFERROR(VLOOKUP(BU184,供应商!A:B,2,0),"")</f>
        <v/>
      </c>
      <c r="BW184" s="32" t="str">
        <f>IF(N184="客户",VLOOKUP(O184,客户!B:C,2,0),"")</f>
        <v/>
      </c>
      <c r="BX184" s="32" t="str">
        <f>IFERROR(VLOOKUP(BW184,客户!A:B,2,0),"")</f>
        <v/>
      </c>
      <c r="BY184" s="29"/>
      <c r="BZ184" s="29"/>
      <c r="CA184" s="29"/>
      <c r="CB184" s="29"/>
      <c r="CC184" s="29"/>
      <c r="CD184" s="29"/>
      <c r="CE184" s="29"/>
      <c r="CF184" s="29"/>
      <c r="CG184" s="29"/>
      <c r="CH184" s="29"/>
      <c r="CI184" s="29"/>
      <c r="CJ184" s="29"/>
      <c r="CK184" s="29"/>
      <c r="CL184" s="29"/>
      <c r="CM184" s="29"/>
      <c r="CN184" s="29"/>
      <c r="CO184" s="29"/>
      <c r="CP184" s="29"/>
      <c r="CQ184" s="29"/>
      <c r="CR184" s="29"/>
      <c r="CS184" s="29"/>
      <c r="CT184" s="29"/>
      <c r="CU184" s="32" t="str">
        <f>IF(N184="费用项目",VLOOKUP(O184,费用项目!B:C,2,0),"")</f>
        <v/>
      </c>
      <c r="CV184" s="32" t="str">
        <f>IFERROR(VLOOKUP(CU184,费用项目!A:B,2,0),"")</f>
        <v/>
      </c>
      <c r="CW184" s="29" t="str">
        <f>IF(N184="银行账户",VLOOKUP(O184,银行变二级!B:C,2,0),"")</f>
        <v>农发行专户92021</v>
      </c>
      <c r="CX184" s="29" t="str">
        <f>IFERROR(VLOOKUP(O184,银行变二级!A:B,2,0),"")</f>
        <v>农发行专户92021</v>
      </c>
    </row>
    <row r="185" ht="25.5" spans="1:102">
      <c r="A185" s="35" t="s">
        <v>279</v>
      </c>
      <c r="B185" s="36" t="s">
        <v>124</v>
      </c>
      <c r="C185" s="36" t="s">
        <v>125</v>
      </c>
      <c r="D185" s="37" t="s">
        <v>199</v>
      </c>
      <c r="E185" s="37" t="s">
        <v>114</v>
      </c>
      <c r="F185" s="39" t="s">
        <v>107</v>
      </c>
      <c r="G185" s="38">
        <v>1600000</v>
      </c>
      <c r="H185" s="40" t="str">
        <f t="shared" si="60"/>
        <v>1221</v>
      </c>
      <c r="I185" s="40" t="str">
        <f t="shared" si="61"/>
        <v>122108</v>
      </c>
      <c r="J185" s="46" t="str">
        <f t="shared" si="62"/>
        <v>其他应收款</v>
      </c>
      <c r="K185" s="47" t="str">
        <f t="shared" si="63"/>
        <v>单位</v>
      </c>
      <c r="L185" s="46" t="str">
        <f t="shared" si="64"/>
        <v>昌邑市城市建设发展投资集团有限公司</v>
      </c>
      <c r="M185" s="46" t="str">
        <f>IFERROR(IF(H185="1002",1002,VLOOKUP(I185,亿企科目!A:H,6,0)),VLOOKUP(H185,亿企科目!A:G,6,0))</f>
        <v>122102</v>
      </c>
      <c r="N185" s="48" t="str">
        <f>IFERROR(IF(H185="1002","银行账户",IF(H185="1123","供应商",VLOOKUP(I185,亿企科目!A:H,8,0))),"")</f>
        <v>客户</v>
      </c>
      <c r="O185" s="49" t="str">
        <f t="shared" si="58"/>
        <v>昌邑市城市建设发展投资集团有限公司</v>
      </c>
      <c r="P185" s="29" t="str">
        <f>VLOOKUP(A185,账簿!B:C,2,0)</f>
        <v>002010</v>
      </c>
      <c r="Q185" s="29" t="str">
        <f>VLOOKUP(P185,账簿!A:B,2,0)</f>
        <v>昌邑市城投城乡发展投资有限公司</v>
      </c>
      <c r="W185" s="29" t="str">
        <f t="shared" si="59"/>
        <v>0020102026-04-215</v>
      </c>
      <c r="X185" s="29" t="str">
        <f t="shared" si="40"/>
        <v>002010</v>
      </c>
      <c r="Y185" s="29" t="str">
        <f t="shared" si="41"/>
        <v>002010</v>
      </c>
      <c r="Z185" s="29" t="str">
        <f t="shared" si="42"/>
        <v>昌邑市城投城乡发展投资有限公司</v>
      </c>
      <c r="AA185" s="29" t="str">
        <f t="shared" si="43"/>
        <v>2026-04</v>
      </c>
      <c r="AB185" s="29" t="str">
        <f t="shared" si="44"/>
        <v>2026-04-21</v>
      </c>
      <c r="AC185" s="29" t="s">
        <v>108</v>
      </c>
      <c r="AD185" s="29">
        <f t="shared" si="45"/>
        <v>5</v>
      </c>
      <c r="AE185" s="29" t="str">
        <f t="shared" si="46"/>
        <v>2026-04-21,普通汇兑,昌邑市城市建设发展投资集团有限公司</v>
      </c>
      <c r="AF185" s="29" t="s">
        <v>109</v>
      </c>
      <c r="AG185" s="29" t="s">
        <v>109</v>
      </c>
      <c r="AH185" s="29"/>
      <c r="AI185" s="29"/>
      <c r="AJ185" s="29"/>
      <c r="AK185" s="29"/>
      <c r="AL185" s="29"/>
      <c r="AM185" s="29"/>
      <c r="AN185" s="29" t="str">
        <f t="shared" si="47"/>
        <v>122102</v>
      </c>
      <c r="AO185" s="29"/>
      <c r="AP185" s="29" t="str">
        <f t="shared" si="48"/>
        <v>2026-04-21,普通汇兑,昌邑市城市建设发展投资集团有限公司</v>
      </c>
      <c r="AQ185" t="s">
        <v>110</v>
      </c>
      <c r="AR185" s="29" t="str">
        <f t="shared" si="49"/>
        <v/>
      </c>
      <c r="AS185" s="29">
        <f t="shared" si="50"/>
        <v>1600000</v>
      </c>
      <c r="AT185" t="s">
        <v>111</v>
      </c>
      <c r="AU185" t="s">
        <v>112</v>
      </c>
      <c r="AV185" t="s">
        <v>113</v>
      </c>
      <c r="AW185" s="29" t="str">
        <f t="shared" si="51"/>
        <v/>
      </c>
      <c r="AX185" s="29">
        <f t="shared" si="52"/>
        <v>1600000</v>
      </c>
      <c r="AY185" s="29"/>
      <c r="AZ185" s="29"/>
      <c r="BA185" s="29"/>
      <c r="BB185" s="29"/>
      <c r="BC185" s="29"/>
      <c r="BD185" s="29"/>
      <c r="BE185" s="29"/>
      <c r="BF185" s="29"/>
      <c r="BG185" s="29"/>
      <c r="BH185" s="29"/>
      <c r="BI185" s="29"/>
      <c r="BJ185" s="29"/>
      <c r="BK185" s="29"/>
      <c r="BL185" s="29"/>
      <c r="BM185" s="29"/>
      <c r="BN185" s="29"/>
      <c r="BO185" s="29"/>
      <c r="BP185" s="29"/>
      <c r="BQ185" s="32" t="str">
        <f>IF(N185="项目",VLOOKUP(O185,项目!B:C,2,0),IF(K185="空项目",VLOOKUP(K185,项目!B:C,2,0),""))</f>
        <v/>
      </c>
      <c r="BR185" s="32" t="str">
        <f>IFERROR(VLOOKUP(BQ185,项目!A:B,2,0),"")</f>
        <v/>
      </c>
      <c r="BS185" s="29"/>
      <c r="BT185" s="29"/>
      <c r="BU185" s="32" t="str">
        <f>IF(N185="供应商",VLOOKUP(O185,供应商!B:C,2,0),"")</f>
        <v/>
      </c>
      <c r="BV185" s="32" t="str">
        <f>IFERROR(VLOOKUP(BU185,供应商!A:B,2,0),"")</f>
        <v/>
      </c>
      <c r="BW185" s="32" t="str">
        <f>IF(N185="客户",VLOOKUP(O185,客户!B:C,2,0),"")</f>
        <v>002</v>
      </c>
      <c r="BX185" s="32" t="str">
        <f>IFERROR(VLOOKUP(BW185,客户!A:B,2,0),"")</f>
        <v>昌邑市城市建设发展投资集团有限公司</v>
      </c>
      <c r="BY185" s="29"/>
      <c r="BZ185" s="29"/>
      <c r="CA185" s="29"/>
      <c r="CB185" s="29"/>
      <c r="CC185" s="29"/>
      <c r="CD185" s="29"/>
      <c r="CE185" s="29"/>
      <c r="CF185" s="29"/>
      <c r="CG185" s="29"/>
      <c r="CH185" s="29"/>
      <c r="CI185" s="29"/>
      <c r="CJ185" s="29"/>
      <c r="CK185" s="29"/>
      <c r="CL185" s="29"/>
      <c r="CM185" s="29"/>
      <c r="CN185" s="29"/>
      <c r="CO185" s="29"/>
      <c r="CP185" s="29"/>
      <c r="CQ185" s="29"/>
      <c r="CR185" s="29"/>
      <c r="CS185" s="29"/>
      <c r="CT185" s="29"/>
      <c r="CU185" s="32" t="str">
        <f>IF(N185="费用项目",VLOOKUP(O185,费用项目!B:C,2,0),"")</f>
        <v/>
      </c>
      <c r="CV185" s="32" t="str">
        <f>IFERROR(VLOOKUP(CU185,费用项目!A:B,2,0),"")</f>
        <v/>
      </c>
      <c r="CW185" s="29" t="str">
        <f>IF(N185="银行账户",VLOOKUP(O185,银行变二级!B:C,2,0),"")</f>
        <v/>
      </c>
      <c r="CX185" s="29" t="str">
        <f>IFERROR(VLOOKUP(O185,银行变二级!A:B,2,0),"")</f>
        <v/>
      </c>
    </row>
    <row r="186" spans="1:102">
      <c r="A186" s="35" t="s">
        <v>279</v>
      </c>
      <c r="B186" s="36" t="s">
        <v>124</v>
      </c>
      <c r="C186" s="36" t="s">
        <v>128</v>
      </c>
      <c r="D186" s="37" t="s">
        <v>201</v>
      </c>
      <c r="E186" s="37" t="s">
        <v>127</v>
      </c>
      <c r="F186" s="38">
        <v>1588491.67</v>
      </c>
      <c r="G186" s="39" t="s">
        <v>107</v>
      </c>
      <c r="H186" s="40" t="str">
        <f t="shared" si="60"/>
        <v>6603</v>
      </c>
      <c r="I186" s="40" t="str">
        <f t="shared" si="61"/>
        <v>6603</v>
      </c>
      <c r="J186" s="46" t="str">
        <f t="shared" si="62"/>
        <v>财务费用</v>
      </c>
      <c r="K186" s="47" t="str">
        <f t="shared" si="63"/>
        <v>利息支出</v>
      </c>
      <c r="L186" s="46" t="str">
        <f t="shared" si="64"/>
        <v/>
      </c>
      <c r="M186" s="46" t="str">
        <f>IFERROR(IF(H186="1002",1002,VLOOKUP(I186,亿企科目!A:H,6,0)),VLOOKUP(H186,亿企科目!A:G,6,0))</f>
        <v>6603</v>
      </c>
      <c r="N186" s="48" t="str">
        <f>IFERROR(IF(H186="1002","银行账户",IF(H186="1123","供应商",VLOOKUP(I186,亿企科目!A:H,8,0))),"")</f>
        <v>费用项目</v>
      </c>
      <c r="O186" s="49" t="str">
        <f t="shared" si="58"/>
        <v>利息支出</v>
      </c>
      <c r="P186" s="29" t="str">
        <f>VLOOKUP(A186,账簿!B:C,2,0)</f>
        <v>002010</v>
      </c>
      <c r="Q186" s="29" t="str">
        <f>VLOOKUP(P186,账簿!A:B,2,0)</f>
        <v>昌邑市城投城乡发展投资有限公司</v>
      </c>
      <c r="W186" s="29" t="str">
        <f t="shared" si="59"/>
        <v>0020102026-04-216</v>
      </c>
      <c r="X186" s="29" t="str">
        <f t="shared" si="40"/>
        <v>002010</v>
      </c>
      <c r="Y186" s="29" t="str">
        <f t="shared" si="41"/>
        <v>002010</v>
      </c>
      <c r="Z186" s="29" t="str">
        <f t="shared" si="42"/>
        <v>昌邑市城投城乡发展投资有限公司</v>
      </c>
      <c r="AA186" s="29" t="str">
        <f t="shared" si="43"/>
        <v>2026-04</v>
      </c>
      <c r="AB186" s="29" t="str">
        <f t="shared" si="44"/>
        <v>2026-04-21</v>
      </c>
      <c r="AC186" s="29" t="s">
        <v>108</v>
      </c>
      <c r="AD186" s="29">
        <f t="shared" si="45"/>
        <v>6</v>
      </c>
      <c r="AE186" s="29" t="str">
        <f t="shared" si="46"/>
        <v>2026-04-21,归还贷款</v>
      </c>
      <c r="AF186" s="29" t="s">
        <v>109</v>
      </c>
      <c r="AG186" s="29" t="s">
        <v>109</v>
      </c>
      <c r="AH186" s="29"/>
      <c r="AI186" s="29"/>
      <c r="AJ186" s="29"/>
      <c r="AK186" s="29"/>
      <c r="AL186" s="29"/>
      <c r="AM186" s="29"/>
      <c r="AN186" s="29" t="str">
        <f t="shared" si="47"/>
        <v>6603</v>
      </c>
      <c r="AO186" s="29"/>
      <c r="AP186" s="29" t="str">
        <f t="shared" si="48"/>
        <v>2026-04-21,归还贷款</v>
      </c>
      <c r="AQ186" t="s">
        <v>110</v>
      </c>
      <c r="AR186" s="29">
        <f t="shared" si="49"/>
        <v>1588491.67</v>
      </c>
      <c r="AS186" s="29" t="str">
        <f t="shared" si="50"/>
        <v/>
      </c>
      <c r="AT186" t="s">
        <v>111</v>
      </c>
      <c r="AU186" t="s">
        <v>112</v>
      </c>
      <c r="AV186" t="s">
        <v>113</v>
      </c>
      <c r="AW186" s="29">
        <f t="shared" si="51"/>
        <v>1588491.67</v>
      </c>
      <c r="AX186" s="29" t="str">
        <f t="shared" si="52"/>
        <v/>
      </c>
      <c r="AY186" s="29"/>
      <c r="AZ186" s="29"/>
      <c r="BA186" s="29"/>
      <c r="BB186" s="29"/>
      <c r="BC186" s="29"/>
      <c r="BD186" s="29"/>
      <c r="BE186" s="29"/>
      <c r="BF186" s="29"/>
      <c r="BG186" s="29"/>
      <c r="BH186" s="29"/>
      <c r="BI186" s="29"/>
      <c r="BJ186" s="29"/>
      <c r="BK186" s="29"/>
      <c r="BL186" s="29"/>
      <c r="BM186" s="29"/>
      <c r="BN186" s="29"/>
      <c r="BO186" s="29"/>
      <c r="BP186" s="29"/>
      <c r="BQ186" s="32" t="str">
        <f>IF(N186="项目",VLOOKUP(O186,项目!B:C,2,0),IF(K186="空项目",VLOOKUP(K186,项目!B:C,2,0),""))</f>
        <v/>
      </c>
      <c r="BR186" s="32" t="str">
        <f>IFERROR(VLOOKUP(BQ186,项目!A:B,2,0),"")</f>
        <v/>
      </c>
      <c r="BS186" s="29"/>
      <c r="BT186" s="29"/>
      <c r="BU186" s="32" t="str">
        <f>IF(N186="供应商",VLOOKUP(O186,供应商!B:C,2,0),"")</f>
        <v/>
      </c>
      <c r="BV186" s="32" t="str">
        <f>IFERROR(VLOOKUP(BU186,供应商!A:B,2,0),"")</f>
        <v/>
      </c>
      <c r="BW186" s="32" t="str">
        <f>IF(N186="客户",VLOOKUP(O186,客户!B:C,2,0),"")</f>
        <v/>
      </c>
      <c r="BX186" s="32" t="str">
        <f>IFERROR(VLOOKUP(BW186,客户!A:B,2,0),"")</f>
        <v/>
      </c>
      <c r="BY186" s="29"/>
      <c r="BZ186" s="29"/>
      <c r="CA186" s="29"/>
      <c r="CB186" s="29"/>
      <c r="CC186" s="29"/>
      <c r="CD186" s="29"/>
      <c r="CE186" s="29"/>
      <c r="CF186" s="29"/>
      <c r="CG186" s="29"/>
      <c r="CH186" s="29"/>
      <c r="CI186" s="29"/>
      <c r="CJ186" s="29"/>
      <c r="CK186" s="29"/>
      <c r="CL186" s="29"/>
      <c r="CM186" s="29"/>
      <c r="CN186" s="29"/>
      <c r="CO186" s="29"/>
      <c r="CP186" s="29"/>
      <c r="CQ186" s="29"/>
      <c r="CR186" s="29"/>
      <c r="CS186" s="29"/>
      <c r="CT186" s="29"/>
      <c r="CU186" s="32" t="str">
        <f>IF(N186="费用项目",VLOOKUP(O186,费用项目!B:C,2,0),"")</f>
        <v>660302</v>
      </c>
      <c r="CV186" s="32" t="str">
        <f>IFERROR(VLOOKUP(CU186,费用项目!A:B,2,0),"")</f>
        <v>利息支出</v>
      </c>
      <c r="CW186" s="29" t="str">
        <f>IF(N186="银行账户",VLOOKUP(O186,银行变二级!B:C,2,0),"")</f>
        <v/>
      </c>
      <c r="CX186" s="29" t="str">
        <f>IFERROR(VLOOKUP(O186,银行变二级!A:B,2,0),"")</f>
        <v/>
      </c>
    </row>
    <row r="187" ht="27" spans="1:102">
      <c r="A187" s="35" t="s">
        <v>279</v>
      </c>
      <c r="B187" s="36" t="s">
        <v>124</v>
      </c>
      <c r="C187" s="36" t="s">
        <v>128</v>
      </c>
      <c r="D187" s="37" t="s">
        <v>201</v>
      </c>
      <c r="E187" s="37" t="s">
        <v>286</v>
      </c>
      <c r="F187" s="39" t="s">
        <v>107</v>
      </c>
      <c r="G187" s="38">
        <v>1588491.67</v>
      </c>
      <c r="H187" s="40" t="str">
        <f t="shared" si="60"/>
        <v>1002</v>
      </c>
      <c r="I187" s="40" t="str">
        <f t="shared" si="61"/>
        <v>100203</v>
      </c>
      <c r="J187" s="46" t="str">
        <f t="shared" si="62"/>
        <v>银行存款</v>
      </c>
      <c r="K187" s="47" t="str">
        <f t="shared" si="63"/>
        <v>农发行专户92021</v>
      </c>
      <c r="L187" s="46" t="str">
        <f t="shared" si="64"/>
        <v/>
      </c>
      <c r="M187" s="46">
        <f>IFERROR(IF(H187="1002",1002,VLOOKUP(I187,亿企科目!A:H,6,0)),VLOOKUP(H187,亿企科目!A:G,6,0))</f>
        <v>1002</v>
      </c>
      <c r="N187" s="48" t="str">
        <f>IFERROR(IF(H187="1002","银行账户",IF(H187="1123","供应商",VLOOKUP(I187,亿企科目!A:H,8,0))),"")</f>
        <v>银行账户</v>
      </c>
      <c r="O187" s="49" t="str">
        <f t="shared" si="58"/>
        <v>农发行专户92021</v>
      </c>
      <c r="P187" s="29" t="str">
        <f>VLOOKUP(A187,账簿!B:C,2,0)</f>
        <v>002010</v>
      </c>
      <c r="Q187" s="29" t="str">
        <f>VLOOKUP(P187,账簿!A:B,2,0)</f>
        <v>昌邑市城投城乡发展投资有限公司</v>
      </c>
      <c r="W187" s="29" t="str">
        <f t="shared" si="59"/>
        <v>0020102026-04-216</v>
      </c>
      <c r="X187" s="29" t="str">
        <f t="shared" si="40"/>
        <v>002010</v>
      </c>
      <c r="Y187" s="29" t="str">
        <f t="shared" si="41"/>
        <v>002010</v>
      </c>
      <c r="Z187" s="29" t="str">
        <f t="shared" si="42"/>
        <v>昌邑市城投城乡发展投资有限公司</v>
      </c>
      <c r="AA187" s="29" t="str">
        <f t="shared" si="43"/>
        <v>2026-04</v>
      </c>
      <c r="AB187" s="29" t="str">
        <f t="shared" si="44"/>
        <v>2026-04-21</v>
      </c>
      <c r="AC187" s="29" t="s">
        <v>108</v>
      </c>
      <c r="AD187" s="29">
        <f t="shared" si="45"/>
        <v>6</v>
      </c>
      <c r="AE187" s="29" t="str">
        <f t="shared" si="46"/>
        <v>2026-04-21,归还贷款</v>
      </c>
      <c r="AF187" s="29" t="s">
        <v>109</v>
      </c>
      <c r="AG187" s="29" t="s">
        <v>109</v>
      </c>
      <c r="AH187" s="29"/>
      <c r="AI187" s="29"/>
      <c r="AJ187" s="29"/>
      <c r="AK187" s="29"/>
      <c r="AL187" s="29"/>
      <c r="AM187" s="29"/>
      <c r="AN187" s="29">
        <f t="shared" si="47"/>
        <v>1002</v>
      </c>
      <c r="AO187" s="29"/>
      <c r="AP187" s="29" t="str">
        <f t="shared" si="48"/>
        <v>2026-04-21,归还贷款</v>
      </c>
      <c r="AQ187" t="s">
        <v>110</v>
      </c>
      <c r="AR187" s="29" t="str">
        <f t="shared" si="49"/>
        <v/>
      </c>
      <c r="AS187" s="29">
        <f t="shared" si="50"/>
        <v>1588491.67</v>
      </c>
      <c r="AT187" t="s">
        <v>111</v>
      </c>
      <c r="AU187" t="s">
        <v>112</v>
      </c>
      <c r="AV187" t="s">
        <v>113</v>
      </c>
      <c r="AW187" s="29" t="str">
        <f t="shared" si="51"/>
        <v/>
      </c>
      <c r="AX187" s="29">
        <f t="shared" si="52"/>
        <v>1588491.67</v>
      </c>
      <c r="AY187" s="29"/>
      <c r="AZ187" s="29"/>
      <c r="BA187" s="29"/>
      <c r="BB187" s="29"/>
      <c r="BC187" s="29"/>
      <c r="BD187" s="29"/>
      <c r="BE187" s="29"/>
      <c r="BF187" s="29"/>
      <c r="BG187" s="29"/>
      <c r="BH187" s="29"/>
      <c r="BI187" s="29"/>
      <c r="BJ187" s="29"/>
      <c r="BK187" s="29"/>
      <c r="BL187" s="29"/>
      <c r="BM187" s="29"/>
      <c r="BN187" s="29"/>
      <c r="BO187" s="29"/>
      <c r="BP187" s="29"/>
      <c r="BQ187" s="32" t="str">
        <f>IF(N187="项目",VLOOKUP(O187,项目!B:C,2,0),IF(K187="空项目",VLOOKUP(K187,项目!B:C,2,0),""))</f>
        <v/>
      </c>
      <c r="BR187" s="32" t="str">
        <f>IFERROR(VLOOKUP(BQ187,项目!A:B,2,0),"")</f>
        <v/>
      </c>
      <c r="BS187" s="29"/>
      <c r="BT187" s="29"/>
      <c r="BU187" s="32" t="str">
        <f>IF(N187="供应商",VLOOKUP(O187,供应商!B:C,2,0),"")</f>
        <v/>
      </c>
      <c r="BV187" s="32" t="str">
        <f>IFERROR(VLOOKUP(BU187,供应商!A:B,2,0),"")</f>
        <v/>
      </c>
      <c r="BW187" s="32" t="str">
        <f>IF(N187="客户",VLOOKUP(O187,客户!B:C,2,0),"")</f>
        <v/>
      </c>
      <c r="BX187" s="32" t="str">
        <f>IFERROR(VLOOKUP(BW187,客户!A:B,2,0),"")</f>
        <v/>
      </c>
      <c r="BY187" s="29"/>
      <c r="BZ187" s="29"/>
      <c r="CA187" s="29"/>
      <c r="CB187" s="29"/>
      <c r="CC187" s="29"/>
      <c r="CD187" s="29"/>
      <c r="CE187" s="29"/>
      <c r="CF187" s="29"/>
      <c r="CG187" s="29"/>
      <c r="CH187" s="29"/>
      <c r="CI187" s="29"/>
      <c r="CJ187" s="29"/>
      <c r="CK187" s="29"/>
      <c r="CL187" s="29"/>
      <c r="CM187" s="29"/>
      <c r="CN187" s="29"/>
      <c r="CO187" s="29"/>
      <c r="CP187" s="29"/>
      <c r="CQ187" s="29"/>
      <c r="CR187" s="29"/>
      <c r="CS187" s="29"/>
      <c r="CT187" s="29"/>
      <c r="CU187" s="32" t="str">
        <f>IF(N187="费用项目",VLOOKUP(O187,费用项目!B:C,2,0),"")</f>
        <v/>
      </c>
      <c r="CV187" s="32" t="str">
        <f>IFERROR(VLOOKUP(CU187,费用项目!A:B,2,0),"")</f>
        <v/>
      </c>
      <c r="CW187" s="29" t="str">
        <f>IF(N187="银行账户",VLOOKUP(O187,银行变二级!B:C,2,0),"")</f>
        <v>农发行专户92021</v>
      </c>
      <c r="CX187" s="29" t="str">
        <f>IFERROR(VLOOKUP(O187,银行变二级!A:B,2,0),"")</f>
        <v>农发行专户92021</v>
      </c>
    </row>
    <row r="188" spans="1:102">
      <c r="A188" s="35" t="s">
        <v>279</v>
      </c>
      <c r="B188" s="36" t="s">
        <v>131</v>
      </c>
      <c r="C188" s="36" t="s">
        <v>132</v>
      </c>
      <c r="D188" s="37" t="s">
        <v>136</v>
      </c>
      <c r="E188" s="37" t="s">
        <v>137</v>
      </c>
      <c r="F188" s="38">
        <v>1619202.87</v>
      </c>
      <c r="G188" s="39" t="s">
        <v>107</v>
      </c>
      <c r="H188" s="40" t="str">
        <f t="shared" si="60"/>
        <v>4103</v>
      </c>
      <c r="I188" s="40" t="str">
        <f t="shared" si="61"/>
        <v>4103</v>
      </c>
      <c r="J188" s="46" t="str">
        <f t="shared" si="62"/>
        <v>本年利润</v>
      </c>
      <c r="K188" s="47" t="str">
        <f t="shared" si="63"/>
        <v/>
      </c>
      <c r="L188" s="46" t="str">
        <f t="shared" si="64"/>
        <v/>
      </c>
      <c r="M188" s="46" t="str">
        <f>IFERROR(IF(H188="1002",1002,VLOOKUP(I188,亿企科目!A:H,6,0)),VLOOKUP(H188,亿企科目!A:G,6,0))</f>
        <v>4103</v>
      </c>
      <c r="N188" s="48">
        <f>IFERROR(IF(H188="1002","银行账户",IF(H188="1123","供应商",VLOOKUP(I188,亿企科目!A:H,8,0))),"")</f>
        <v>0</v>
      </c>
      <c r="O188" s="49" t="str">
        <f t="shared" si="58"/>
        <v/>
      </c>
      <c r="P188" s="29" t="str">
        <f>VLOOKUP(A188,账簿!B:C,2,0)</f>
        <v>002010</v>
      </c>
      <c r="Q188" s="29" t="str">
        <f>VLOOKUP(P188,账簿!A:B,2,0)</f>
        <v>昌邑市城投城乡发展投资有限公司</v>
      </c>
      <c r="W188" s="29" t="str">
        <f t="shared" si="59"/>
        <v>0020102026-04-307</v>
      </c>
      <c r="X188" s="29" t="str">
        <f t="shared" si="40"/>
        <v>002010</v>
      </c>
      <c r="Y188" s="29" t="str">
        <f t="shared" si="41"/>
        <v>002010</v>
      </c>
      <c r="Z188" s="29" t="str">
        <f t="shared" si="42"/>
        <v>昌邑市城投城乡发展投资有限公司</v>
      </c>
      <c r="AA188" s="29" t="str">
        <f t="shared" si="43"/>
        <v>2026-04</v>
      </c>
      <c r="AB188" s="29" t="str">
        <f t="shared" si="44"/>
        <v>2026-04-30</v>
      </c>
      <c r="AC188" s="29" t="s">
        <v>108</v>
      </c>
      <c r="AD188" s="29">
        <f t="shared" si="45"/>
        <v>7</v>
      </c>
      <c r="AE188" s="29" t="str">
        <f t="shared" si="46"/>
        <v>结转本月损益</v>
      </c>
      <c r="AF188" s="29" t="s">
        <v>109</v>
      </c>
      <c r="AG188" s="29" t="s">
        <v>109</v>
      </c>
      <c r="AH188" s="29"/>
      <c r="AI188" s="29"/>
      <c r="AJ188" s="29"/>
      <c r="AK188" s="29"/>
      <c r="AL188" s="29"/>
      <c r="AM188" s="29"/>
      <c r="AN188" s="29" t="str">
        <f t="shared" si="47"/>
        <v>4103</v>
      </c>
      <c r="AO188" s="29"/>
      <c r="AP188" s="29" t="str">
        <f t="shared" si="48"/>
        <v>结转本月损益</v>
      </c>
      <c r="AQ188" t="s">
        <v>110</v>
      </c>
      <c r="AR188" s="29">
        <f t="shared" si="49"/>
        <v>1619202.87</v>
      </c>
      <c r="AS188" s="29" t="str">
        <f t="shared" si="50"/>
        <v/>
      </c>
      <c r="AT188" t="s">
        <v>111</v>
      </c>
      <c r="AU188" t="s">
        <v>112</v>
      </c>
      <c r="AV188" t="s">
        <v>113</v>
      </c>
      <c r="AW188" s="29">
        <f t="shared" si="51"/>
        <v>1619202.87</v>
      </c>
      <c r="AX188" s="29" t="str">
        <f t="shared" si="52"/>
        <v/>
      </c>
      <c r="AY188" s="29"/>
      <c r="AZ188" s="29"/>
      <c r="BA188" s="29"/>
      <c r="BB188" s="29"/>
      <c r="BC188" s="29"/>
      <c r="BD188" s="29"/>
      <c r="BE188" s="29"/>
      <c r="BF188" s="29"/>
      <c r="BG188" s="29"/>
      <c r="BH188" s="29"/>
      <c r="BI188" s="29"/>
      <c r="BJ188" s="29"/>
      <c r="BK188" s="29"/>
      <c r="BL188" s="29"/>
      <c r="BM188" s="29"/>
      <c r="BN188" s="29"/>
      <c r="BO188" s="29"/>
      <c r="BP188" s="29"/>
      <c r="BQ188" s="32" t="str">
        <f>IF(N188="项目",VLOOKUP(O188,项目!B:C,2,0),IF(K188="空项目",VLOOKUP(K188,项目!B:C,2,0),""))</f>
        <v/>
      </c>
      <c r="BR188" s="32" t="str">
        <f>IFERROR(VLOOKUP(BQ188,项目!A:B,2,0),"")</f>
        <v/>
      </c>
      <c r="BS188" s="29"/>
      <c r="BT188" s="29"/>
      <c r="BU188" s="32" t="str">
        <f>IF(N188="供应商",VLOOKUP(O188,供应商!B:C,2,0),"")</f>
        <v/>
      </c>
      <c r="BV188" s="32" t="str">
        <f>IFERROR(VLOOKUP(BU188,供应商!A:B,2,0),"")</f>
        <v/>
      </c>
      <c r="BW188" s="32" t="str">
        <f>IF(N188="客户",VLOOKUP(O188,客户!B:C,2,0),"")</f>
        <v/>
      </c>
      <c r="BX188" s="32" t="str">
        <f>IFERROR(VLOOKUP(BW188,客户!A:B,2,0),"")</f>
        <v/>
      </c>
      <c r="BY188" s="29"/>
      <c r="BZ188" s="29"/>
      <c r="CA188" s="29"/>
      <c r="CB188" s="29"/>
      <c r="CC188" s="29"/>
      <c r="CD188" s="29"/>
      <c r="CE188" s="29"/>
      <c r="CF188" s="29"/>
      <c r="CG188" s="29"/>
      <c r="CH188" s="29"/>
      <c r="CI188" s="29"/>
      <c r="CJ188" s="29"/>
      <c r="CK188" s="29"/>
      <c r="CL188" s="29"/>
      <c r="CM188" s="29"/>
      <c r="CN188" s="29"/>
      <c r="CO188" s="29"/>
      <c r="CP188" s="29"/>
      <c r="CQ188" s="29"/>
      <c r="CR188" s="29"/>
      <c r="CS188" s="29"/>
      <c r="CT188" s="29"/>
      <c r="CU188" s="32" t="str">
        <f>IF(N188="费用项目",VLOOKUP(O188,费用项目!B:C,2,0),"")</f>
        <v/>
      </c>
      <c r="CV188" s="32" t="str">
        <f>IFERROR(VLOOKUP(CU188,费用项目!A:B,2,0),"")</f>
        <v/>
      </c>
      <c r="CW188" s="29" t="str">
        <f>IF(N188="银行账户",VLOOKUP(O188,银行变二级!B:C,2,0),"")</f>
        <v/>
      </c>
      <c r="CX188" s="29" t="str">
        <f>IFERROR(VLOOKUP(O188,银行变二级!A:B,2,0),"")</f>
        <v/>
      </c>
    </row>
    <row r="189" spans="1:102">
      <c r="A189" s="35" t="s">
        <v>279</v>
      </c>
      <c r="B189" s="36" t="s">
        <v>131</v>
      </c>
      <c r="C189" s="36" t="s">
        <v>132</v>
      </c>
      <c r="D189" s="37" t="s">
        <v>136</v>
      </c>
      <c r="E189" s="37" t="s">
        <v>275</v>
      </c>
      <c r="F189" s="39" t="s">
        <v>107</v>
      </c>
      <c r="G189" s="41">
        <v>602.45</v>
      </c>
      <c r="H189" s="40" t="str">
        <f t="shared" si="60"/>
        <v>6603</v>
      </c>
      <c r="I189" s="40" t="str">
        <f t="shared" si="61"/>
        <v>6603</v>
      </c>
      <c r="J189" s="46" t="str">
        <f t="shared" si="62"/>
        <v>财务费用</v>
      </c>
      <c r="K189" s="47" t="str">
        <f t="shared" si="63"/>
        <v>服务费</v>
      </c>
      <c r="L189" s="46" t="str">
        <f t="shared" si="64"/>
        <v/>
      </c>
      <c r="M189" s="46" t="str">
        <f>IFERROR(IF(H189="1002",1002,VLOOKUP(I189,亿企科目!A:H,6,0)),VLOOKUP(H189,亿企科目!A:G,6,0))</f>
        <v>6603</v>
      </c>
      <c r="N189" s="48" t="str">
        <f>IFERROR(IF(H189="1002","银行账户",IF(H189="1123","供应商",VLOOKUP(I189,亿企科目!A:H,8,0))),"")</f>
        <v>费用项目</v>
      </c>
      <c r="O189" s="49" t="str">
        <f t="shared" si="58"/>
        <v>服务费</v>
      </c>
      <c r="P189" s="29" t="str">
        <f>VLOOKUP(A189,账簿!B:C,2,0)</f>
        <v>002010</v>
      </c>
      <c r="Q189" s="29" t="str">
        <f>VLOOKUP(P189,账簿!A:B,2,0)</f>
        <v>昌邑市城投城乡发展投资有限公司</v>
      </c>
      <c r="W189" s="29" t="str">
        <f t="shared" si="59"/>
        <v>0020102026-04-307</v>
      </c>
      <c r="X189" s="29" t="str">
        <f t="shared" si="40"/>
        <v>002010</v>
      </c>
      <c r="Y189" s="29" t="str">
        <f t="shared" si="41"/>
        <v>002010</v>
      </c>
      <c r="Z189" s="29" t="str">
        <f t="shared" si="42"/>
        <v>昌邑市城投城乡发展投资有限公司</v>
      </c>
      <c r="AA189" s="29" t="str">
        <f t="shared" si="43"/>
        <v>2026-04</v>
      </c>
      <c r="AB189" s="29" t="str">
        <f t="shared" si="44"/>
        <v>2026-04-30</v>
      </c>
      <c r="AC189" s="29" t="s">
        <v>108</v>
      </c>
      <c r="AD189" s="29">
        <f t="shared" si="45"/>
        <v>7</v>
      </c>
      <c r="AE189" s="29" t="str">
        <f t="shared" si="46"/>
        <v>结转本月损益</v>
      </c>
      <c r="AF189" s="29" t="s">
        <v>109</v>
      </c>
      <c r="AG189" s="29" t="s">
        <v>109</v>
      </c>
      <c r="AH189" s="29"/>
      <c r="AI189" s="29"/>
      <c r="AJ189" s="29"/>
      <c r="AK189" s="29"/>
      <c r="AL189" s="29"/>
      <c r="AM189" s="29"/>
      <c r="AN189" s="29" t="str">
        <f t="shared" si="47"/>
        <v>6603</v>
      </c>
      <c r="AO189" s="29"/>
      <c r="AP189" s="29" t="str">
        <f t="shared" si="48"/>
        <v>结转本月损益</v>
      </c>
      <c r="AQ189" t="s">
        <v>110</v>
      </c>
      <c r="AR189" s="29" t="str">
        <f t="shared" si="49"/>
        <v/>
      </c>
      <c r="AS189" s="29">
        <f t="shared" si="50"/>
        <v>602.45</v>
      </c>
      <c r="AT189" t="s">
        <v>111</v>
      </c>
      <c r="AU189" t="s">
        <v>112</v>
      </c>
      <c r="AV189" t="s">
        <v>113</v>
      </c>
      <c r="AW189" s="29" t="str">
        <f t="shared" si="51"/>
        <v/>
      </c>
      <c r="AX189" s="29">
        <f t="shared" si="52"/>
        <v>602.45</v>
      </c>
      <c r="AY189" s="29"/>
      <c r="AZ189" s="29"/>
      <c r="BA189" s="29"/>
      <c r="BB189" s="29"/>
      <c r="BC189" s="29"/>
      <c r="BD189" s="29"/>
      <c r="BE189" s="29"/>
      <c r="BF189" s="29"/>
      <c r="BG189" s="29"/>
      <c r="BH189" s="29"/>
      <c r="BI189" s="29"/>
      <c r="BJ189" s="29"/>
      <c r="BK189" s="29"/>
      <c r="BL189" s="29"/>
      <c r="BM189" s="29"/>
      <c r="BN189" s="29"/>
      <c r="BO189" s="29"/>
      <c r="BP189" s="29"/>
      <c r="BQ189" s="32" t="str">
        <f>IF(N189="项目",VLOOKUP(O189,项目!B:C,2,0),IF(K189="空项目",VLOOKUP(K189,项目!B:C,2,0),""))</f>
        <v/>
      </c>
      <c r="BR189" s="32" t="str">
        <f>IFERROR(VLOOKUP(BQ189,项目!A:B,2,0),"")</f>
        <v/>
      </c>
      <c r="BS189" s="29"/>
      <c r="BT189" s="29"/>
      <c r="BU189" s="32" t="str">
        <f>IF(N189="供应商",VLOOKUP(O189,供应商!B:C,2,0),"")</f>
        <v/>
      </c>
      <c r="BV189" s="32" t="str">
        <f>IFERROR(VLOOKUP(BU189,供应商!A:B,2,0),"")</f>
        <v/>
      </c>
      <c r="BW189" s="32" t="str">
        <f>IF(N189="客户",VLOOKUP(O189,客户!B:C,2,0),"")</f>
        <v/>
      </c>
      <c r="BX189" s="32" t="str">
        <f>IFERROR(VLOOKUP(BW189,客户!A:B,2,0),"")</f>
        <v/>
      </c>
      <c r="BY189" s="29"/>
      <c r="BZ189" s="29"/>
      <c r="CA189" s="29"/>
      <c r="CB189" s="29"/>
      <c r="CC189" s="29"/>
      <c r="CD189" s="29"/>
      <c r="CE189" s="29"/>
      <c r="CF189" s="29"/>
      <c r="CG189" s="29"/>
      <c r="CH189" s="29"/>
      <c r="CI189" s="29"/>
      <c r="CJ189" s="29"/>
      <c r="CK189" s="29"/>
      <c r="CL189" s="29"/>
      <c r="CM189" s="29"/>
      <c r="CN189" s="29"/>
      <c r="CO189" s="29"/>
      <c r="CP189" s="29"/>
      <c r="CQ189" s="29"/>
      <c r="CR189" s="29"/>
      <c r="CS189" s="29"/>
      <c r="CT189" s="29"/>
      <c r="CU189" s="32" t="str">
        <f>IF(N189="费用项目",VLOOKUP(O189,费用项目!B:C,2,0),"")</f>
        <v>660225</v>
      </c>
      <c r="CV189" s="32" t="str">
        <f>IFERROR(VLOOKUP(CU189,费用项目!A:B,2,0),"")</f>
        <v>服务费</v>
      </c>
      <c r="CW189" s="29" t="str">
        <f>IF(N189="银行账户",VLOOKUP(O189,银行变二级!B:C,2,0),"")</f>
        <v/>
      </c>
      <c r="CX189" s="29" t="str">
        <f>IFERROR(VLOOKUP(O189,银行变二级!A:B,2,0),"")</f>
        <v/>
      </c>
    </row>
    <row r="190" spans="1:102">
      <c r="A190" s="35" t="s">
        <v>279</v>
      </c>
      <c r="B190" s="36" t="s">
        <v>131</v>
      </c>
      <c r="C190" s="36" t="s">
        <v>132</v>
      </c>
      <c r="D190" s="37" t="s">
        <v>136</v>
      </c>
      <c r="E190" s="37" t="s">
        <v>127</v>
      </c>
      <c r="F190" s="39" t="s">
        <v>107</v>
      </c>
      <c r="G190" s="38">
        <v>1618600.42</v>
      </c>
      <c r="H190" s="40" t="str">
        <f t="shared" si="60"/>
        <v>6603</v>
      </c>
      <c r="I190" s="40" t="str">
        <f t="shared" si="61"/>
        <v>6603</v>
      </c>
      <c r="J190" s="46" t="str">
        <f t="shared" si="62"/>
        <v>财务费用</v>
      </c>
      <c r="K190" s="47" t="str">
        <f t="shared" si="63"/>
        <v>利息支出</v>
      </c>
      <c r="L190" s="46" t="str">
        <f t="shared" si="64"/>
        <v/>
      </c>
      <c r="M190" s="46" t="str">
        <f>IFERROR(IF(H190="1002",1002,VLOOKUP(I190,亿企科目!A:H,6,0)),VLOOKUP(H190,亿企科目!A:G,6,0))</f>
        <v>6603</v>
      </c>
      <c r="N190" s="48" t="str">
        <f>IFERROR(IF(H190="1002","银行账户",IF(H190="1123","供应商",VLOOKUP(I190,亿企科目!A:H,8,0))),"")</f>
        <v>费用项目</v>
      </c>
      <c r="O190" s="49" t="str">
        <f t="shared" si="58"/>
        <v>利息支出</v>
      </c>
      <c r="P190" s="29" t="str">
        <f>VLOOKUP(A190,账簿!B:C,2,0)</f>
        <v>002010</v>
      </c>
      <c r="Q190" s="29" t="str">
        <f>VLOOKUP(P190,账簿!A:B,2,0)</f>
        <v>昌邑市城投城乡发展投资有限公司</v>
      </c>
      <c r="W190" s="29" t="str">
        <f t="shared" si="59"/>
        <v>0020102026-04-307</v>
      </c>
      <c r="X190" s="29" t="str">
        <f t="shared" si="40"/>
        <v>002010</v>
      </c>
      <c r="Y190" s="29" t="str">
        <f t="shared" si="41"/>
        <v>002010</v>
      </c>
      <c r="Z190" s="29" t="str">
        <f t="shared" si="42"/>
        <v>昌邑市城投城乡发展投资有限公司</v>
      </c>
      <c r="AA190" s="29" t="str">
        <f t="shared" si="43"/>
        <v>2026-04</v>
      </c>
      <c r="AB190" s="29" t="str">
        <f t="shared" si="44"/>
        <v>2026-04-30</v>
      </c>
      <c r="AC190" s="29" t="s">
        <v>108</v>
      </c>
      <c r="AD190" s="29">
        <f t="shared" si="45"/>
        <v>7</v>
      </c>
      <c r="AE190" s="29" t="str">
        <f t="shared" si="46"/>
        <v>结转本月损益</v>
      </c>
      <c r="AF190" s="29" t="s">
        <v>109</v>
      </c>
      <c r="AG190" s="29" t="s">
        <v>109</v>
      </c>
      <c r="AH190" s="29"/>
      <c r="AI190" s="29"/>
      <c r="AJ190" s="29"/>
      <c r="AK190" s="29"/>
      <c r="AL190" s="29"/>
      <c r="AM190" s="29"/>
      <c r="AN190" s="29" t="str">
        <f t="shared" si="47"/>
        <v>6603</v>
      </c>
      <c r="AO190" s="29"/>
      <c r="AP190" s="29" t="str">
        <f t="shared" si="48"/>
        <v>结转本月损益</v>
      </c>
      <c r="AQ190" t="s">
        <v>110</v>
      </c>
      <c r="AR190" s="29" t="str">
        <f t="shared" si="49"/>
        <v/>
      </c>
      <c r="AS190" s="29">
        <f t="shared" si="50"/>
        <v>1618600.42</v>
      </c>
      <c r="AT190" t="s">
        <v>111</v>
      </c>
      <c r="AU190" t="s">
        <v>112</v>
      </c>
      <c r="AV190" t="s">
        <v>113</v>
      </c>
      <c r="AW190" s="29" t="str">
        <f t="shared" si="51"/>
        <v/>
      </c>
      <c r="AX190" s="29">
        <f t="shared" si="52"/>
        <v>1618600.42</v>
      </c>
      <c r="AY190" s="29"/>
      <c r="AZ190" s="29"/>
      <c r="BA190" s="29"/>
      <c r="BB190" s="29"/>
      <c r="BC190" s="29"/>
      <c r="BD190" s="29"/>
      <c r="BE190" s="29"/>
      <c r="BF190" s="29"/>
      <c r="BG190" s="29"/>
      <c r="BH190" s="29"/>
      <c r="BI190" s="29"/>
      <c r="BJ190" s="29"/>
      <c r="BK190" s="29"/>
      <c r="BL190" s="29"/>
      <c r="BM190" s="29"/>
      <c r="BN190" s="29"/>
      <c r="BO190" s="29"/>
      <c r="BP190" s="29"/>
      <c r="BQ190" s="32" t="str">
        <f>IF(N190="项目",VLOOKUP(O190,项目!B:C,2,0),IF(K190="空项目",VLOOKUP(K190,项目!B:C,2,0),""))</f>
        <v/>
      </c>
      <c r="BR190" s="32" t="str">
        <f>IFERROR(VLOOKUP(BQ190,项目!A:B,2,0),"")</f>
        <v/>
      </c>
      <c r="BS190" s="29"/>
      <c r="BT190" s="29"/>
      <c r="BU190" s="32" t="str">
        <f>IF(N190="供应商",VLOOKUP(O190,供应商!B:C,2,0),"")</f>
        <v/>
      </c>
      <c r="BV190" s="32" t="str">
        <f>IFERROR(VLOOKUP(BU190,供应商!A:B,2,0),"")</f>
        <v/>
      </c>
      <c r="BW190" s="32" t="str">
        <f>IF(N190="客户",VLOOKUP(O190,客户!B:C,2,0),"")</f>
        <v/>
      </c>
      <c r="BX190" s="32" t="str">
        <f>IFERROR(VLOOKUP(BW190,客户!A:B,2,0),"")</f>
        <v/>
      </c>
      <c r="BY190" s="29"/>
      <c r="BZ190" s="29"/>
      <c r="CA190" s="29"/>
      <c r="CB190" s="29"/>
      <c r="CC190" s="29"/>
      <c r="CD190" s="29"/>
      <c r="CE190" s="29"/>
      <c r="CF190" s="29"/>
      <c r="CG190" s="29"/>
      <c r="CH190" s="29"/>
      <c r="CI190" s="29"/>
      <c r="CJ190" s="29"/>
      <c r="CK190" s="29"/>
      <c r="CL190" s="29"/>
      <c r="CM190" s="29"/>
      <c r="CN190" s="29"/>
      <c r="CO190" s="29"/>
      <c r="CP190" s="29"/>
      <c r="CQ190" s="29"/>
      <c r="CR190" s="29"/>
      <c r="CS190" s="29"/>
      <c r="CT190" s="29"/>
      <c r="CU190" s="32" t="str">
        <f>IF(N190="费用项目",VLOOKUP(O190,费用项目!B:C,2,0),"")</f>
        <v>660302</v>
      </c>
      <c r="CV190" s="32" t="str">
        <f>IFERROR(VLOOKUP(CU190,费用项目!A:B,2,0),"")</f>
        <v>利息支出</v>
      </c>
      <c r="CW190" s="29" t="str">
        <f>IF(N190="银行账户",VLOOKUP(O190,银行变二级!B:C,2,0),"")</f>
        <v/>
      </c>
      <c r="CX190" s="29" t="str">
        <f>IFERROR(VLOOKUP(O190,银行变二级!A:B,2,0),"")</f>
        <v/>
      </c>
    </row>
    <row r="191" ht="27" spans="1:102">
      <c r="A191" s="35" t="s">
        <v>287</v>
      </c>
      <c r="B191" s="36" t="s">
        <v>288</v>
      </c>
      <c r="C191" s="36" t="s">
        <v>104</v>
      </c>
      <c r="D191" s="37" t="s">
        <v>289</v>
      </c>
      <c r="E191" s="37" t="s">
        <v>290</v>
      </c>
      <c r="F191" s="38">
        <v>15000000</v>
      </c>
      <c r="G191" s="39" t="s">
        <v>107</v>
      </c>
      <c r="H191" s="40" t="str">
        <f t="shared" si="60"/>
        <v>1002</v>
      </c>
      <c r="I191" s="40" t="str">
        <f t="shared" si="61"/>
        <v>100203</v>
      </c>
      <c r="J191" s="46" t="str">
        <f t="shared" si="62"/>
        <v>银行存款</v>
      </c>
      <c r="K191" s="47" t="str">
        <f t="shared" si="63"/>
        <v>潍坊银行基本户31796</v>
      </c>
      <c r="L191" s="46" t="str">
        <f t="shared" si="64"/>
        <v/>
      </c>
      <c r="M191" s="46">
        <f>IFERROR(IF(H191="1002",1002,VLOOKUP(I191,亿企科目!A:H,6,0)),VLOOKUP(H191,亿企科目!A:G,6,0))</f>
        <v>1002</v>
      </c>
      <c r="N191" s="48" t="str">
        <f>IFERROR(IF(H191="1002","银行账户",IF(H191="1123","供应商",VLOOKUP(I191,亿企科目!A:H,8,0))),"")</f>
        <v>银行账户</v>
      </c>
      <c r="O191" s="49" t="str">
        <f t="shared" si="58"/>
        <v>潍坊银行基本户31796</v>
      </c>
      <c r="P191" s="29" t="str">
        <f>VLOOKUP(A191,账簿!B:C,2,0)</f>
        <v>002008</v>
      </c>
      <c r="Q191" s="29" t="str">
        <f>VLOOKUP(P191,账簿!A:B,2,0)</f>
        <v>昌邑市城投股权投资管理有限公司</v>
      </c>
      <c r="W191" s="29" t="str">
        <f t="shared" si="59"/>
        <v>0020082026-04-011</v>
      </c>
      <c r="X191" s="29" t="str">
        <f t="shared" si="40"/>
        <v>002008</v>
      </c>
      <c r="Y191" s="29" t="str">
        <f t="shared" si="41"/>
        <v>002008</v>
      </c>
      <c r="Z191" s="29" t="str">
        <f t="shared" si="42"/>
        <v>昌邑市城投股权投资管理有限公司</v>
      </c>
      <c r="AA191" s="29" t="str">
        <f t="shared" si="43"/>
        <v>2026-04</v>
      </c>
      <c r="AB191" s="29" t="str">
        <f t="shared" si="44"/>
        <v>2026-04-01</v>
      </c>
      <c r="AC191" s="29" t="s">
        <v>108</v>
      </c>
      <c r="AD191" s="29">
        <f t="shared" si="45"/>
        <v>1</v>
      </c>
      <c r="AE191" s="29" t="str">
        <f t="shared" si="46"/>
        <v>还款,山东威航界建设工程有限公司</v>
      </c>
      <c r="AF191" s="29" t="s">
        <v>109</v>
      </c>
      <c r="AG191" s="29" t="s">
        <v>109</v>
      </c>
      <c r="AH191" s="29"/>
      <c r="AI191" s="29"/>
      <c r="AJ191" s="29"/>
      <c r="AK191" s="29"/>
      <c r="AL191" s="29"/>
      <c r="AM191" s="29"/>
      <c r="AN191" s="29">
        <f t="shared" si="47"/>
        <v>1002</v>
      </c>
      <c r="AO191" s="29"/>
      <c r="AP191" s="29" t="str">
        <f t="shared" si="48"/>
        <v>还款,山东威航界建设工程有限公司</v>
      </c>
      <c r="AQ191" t="s">
        <v>110</v>
      </c>
      <c r="AR191" s="29">
        <f t="shared" si="49"/>
        <v>15000000</v>
      </c>
      <c r="AS191" s="29" t="str">
        <f t="shared" si="50"/>
        <v/>
      </c>
      <c r="AT191" t="s">
        <v>111</v>
      </c>
      <c r="AU191" t="s">
        <v>112</v>
      </c>
      <c r="AV191" t="s">
        <v>113</v>
      </c>
      <c r="AW191" s="29">
        <f t="shared" si="51"/>
        <v>15000000</v>
      </c>
      <c r="AX191" s="29" t="str">
        <f t="shared" si="52"/>
        <v/>
      </c>
      <c r="AY191" s="29"/>
      <c r="AZ191" s="29"/>
      <c r="BA191" s="29"/>
      <c r="BB191" s="29"/>
      <c r="BC191" s="29"/>
      <c r="BD191" s="29"/>
      <c r="BE191" s="29"/>
      <c r="BF191" s="29"/>
      <c r="BG191" s="29"/>
      <c r="BH191" s="29"/>
      <c r="BI191" s="29"/>
      <c r="BJ191" s="29"/>
      <c r="BK191" s="29"/>
      <c r="BL191" s="29"/>
      <c r="BM191" s="29"/>
      <c r="BN191" s="29"/>
      <c r="BO191" s="29"/>
      <c r="BP191" s="29"/>
      <c r="BQ191" s="32" t="str">
        <f>IF(N191="项目",VLOOKUP(O191,项目!B:C,2,0),IF(K191="空项目",VLOOKUP(K191,项目!B:C,2,0),""))</f>
        <v/>
      </c>
      <c r="BR191" s="32" t="str">
        <f>IFERROR(VLOOKUP(BQ191,项目!A:B,2,0),"")</f>
        <v/>
      </c>
      <c r="BS191" s="29"/>
      <c r="BT191" s="29"/>
      <c r="BU191" s="32" t="str">
        <f>IF(N191="供应商",VLOOKUP(O191,供应商!B:C,2,0),"")</f>
        <v/>
      </c>
      <c r="BV191" s="32" t="str">
        <f>IFERROR(VLOOKUP(BU191,供应商!A:B,2,0),"")</f>
        <v/>
      </c>
      <c r="BW191" s="32" t="str">
        <f>IF(N191="客户",VLOOKUP(O191,客户!B:C,2,0),"")</f>
        <v/>
      </c>
      <c r="BX191" s="32" t="str">
        <f>IFERROR(VLOOKUP(BW191,客户!A:B,2,0),"")</f>
        <v/>
      </c>
      <c r="BY191" s="29"/>
      <c r="BZ191" s="29"/>
      <c r="CA191" s="29"/>
      <c r="CB191" s="29"/>
      <c r="CC191" s="29"/>
      <c r="CD191" s="29"/>
      <c r="CE191" s="29"/>
      <c r="CF191" s="29"/>
      <c r="CG191" s="29"/>
      <c r="CH191" s="29"/>
      <c r="CI191" s="29"/>
      <c r="CJ191" s="29"/>
      <c r="CK191" s="29"/>
      <c r="CL191" s="29"/>
      <c r="CM191" s="29"/>
      <c r="CN191" s="29"/>
      <c r="CO191" s="29"/>
      <c r="CP191" s="29"/>
      <c r="CQ191" s="29"/>
      <c r="CR191" s="29"/>
      <c r="CS191" s="29"/>
      <c r="CT191" s="29"/>
      <c r="CU191" s="32" t="str">
        <f>IF(N191="费用项目",VLOOKUP(O191,费用项目!B:C,2,0),"")</f>
        <v/>
      </c>
      <c r="CV191" s="32" t="str">
        <f>IFERROR(VLOOKUP(CU191,费用项目!A:B,2,0),"")</f>
        <v/>
      </c>
      <c r="CW191" s="29" t="str">
        <f>IF(N191="银行账户",VLOOKUP(O191,银行变二级!B:C,2,0),"")</f>
        <v>潍坊银行基本户31796</v>
      </c>
      <c r="CX191" s="29" t="str">
        <f>IFERROR(VLOOKUP(O191,银行变二级!A:B,2,0),"")</f>
        <v>潍坊银行基本户31796</v>
      </c>
    </row>
    <row r="192" ht="25.5" spans="1:102">
      <c r="A192" s="35" t="s">
        <v>287</v>
      </c>
      <c r="B192" s="36" t="s">
        <v>288</v>
      </c>
      <c r="C192" s="36" t="s">
        <v>104</v>
      </c>
      <c r="D192" s="37" t="s">
        <v>289</v>
      </c>
      <c r="E192" s="37" t="s">
        <v>291</v>
      </c>
      <c r="F192" s="39" t="s">
        <v>107</v>
      </c>
      <c r="G192" s="38">
        <v>15000000</v>
      </c>
      <c r="H192" s="40" t="str">
        <f t="shared" si="60"/>
        <v>2241</v>
      </c>
      <c r="I192" s="40" t="str">
        <f t="shared" si="61"/>
        <v>224102</v>
      </c>
      <c r="J192" s="46" t="str">
        <f t="shared" si="62"/>
        <v>其他应付款</v>
      </c>
      <c r="K192" s="47" t="str">
        <f t="shared" si="63"/>
        <v>单位</v>
      </c>
      <c r="L192" s="46" t="str">
        <f t="shared" si="64"/>
        <v>山东威航界建设工程有限公司</v>
      </c>
      <c r="M192" s="46" t="str">
        <f>IFERROR(IF(H192="1002",1002,VLOOKUP(I192,亿企科目!A:H,6,0)),VLOOKUP(H192,亿企科目!A:G,6,0))</f>
        <v>224102</v>
      </c>
      <c r="N192" s="48" t="str">
        <f>IFERROR(IF(H192="1002","银行账户",IF(H192="1123","供应商",VLOOKUP(I192,亿企科目!A:H,8,0))),"")</f>
        <v>供应商</v>
      </c>
      <c r="O192" s="49" t="str">
        <f t="shared" si="58"/>
        <v>山东威航界建设工程有限公司</v>
      </c>
      <c r="P192" s="29" t="str">
        <f>VLOOKUP(A192,账簿!B:C,2,0)</f>
        <v>002008</v>
      </c>
      <c r="Q192" s="29" t="str">
        <f>VLOOKUP(P192,账簿!A:B,2,0)</f>
        <v>昌邑市城投股权投资管理有限公司</v>
      </c>
      <c r="W192" s="29" t="str">
        <f t="shared" si="59"/>
        <v>0020082026-04-011</v>
      </c>
      <c r="X192" s="29" t="str">
        <f t="shared" si="40"/>
        <v>002008</v>
      </c>
      <c r="Y192" s="29" t="str">
        <f t="shared" si="41"/>
        <v>002008</v>
      </c>
      <c r="Z192" s="29" t="str">
        <f t="shared" si="42"/>
        <v>昌邑市城投股权投资管理有限公司</v>
      </c>
      <c r="AA192" s="29" t="str">
        <f t="shared" si="43"/>
        <v>2026-04</v>
      </c>
      <c r="AB192" s="29" t="str">
        <f t="shared" si="44"/>
        <v>2026-04-01</v>
      </c>
      <c r="AC192" s="29" t="s">
        <v>108</v>
      </c>
      <c r="AD192" s="29">
        <f t="shared" si="45"/>
        <v>1</v>
      </c>
      <c r="AE192" s="29" t="str">
        <f t="shared" si="46"/>
        <v>还款,山东威航界建设工程有限公司</v>
      </c>
      <c r="AF192" s="29" t="s">
        <v>109</v>
      </c>
      <c r="AG192" s="29" t="s">
        <v>109</v>
      </c>
      <c r="AH192" s="29"/>
      <c r="AI192" s="29"/>
      <c r="AJ192" s="29"/>
      <c r="AK192" s="29"/>
      <c r="AL192" s="29"/>
      <c r="AM192" s="29"/>
      <c r="AN192" s="29" t="str">
        <f t="shared" si="47"/>
        <v>224102</v>
      </c>
      <c r="AO192" s="29"/>
      <c r="AP192" s="29" t="str">
        <f t="shared" si="48"/>
        <v>还款,山东威航界建设工程有限公司</v>
      </c>
      <c r="AQ192" t="s">
        <v>110</v>
      </c>
      <c r="AR192" s="29" t="str">
        <f t="shared" si="49"/>
        <v/>
      </c>
      <c r="AS192" s="29">
        <f t="shared" si="50"/>
        <v>15000000</v>
      </c>
      <c r="AT192" t="s">
        <v>111</v>
      </c>
      <c r="AU192" t="s">
        <v>112</v>
      </c>
      <c r="AV192" t="s">
        <v>113</v>
      </c>
      <c r="AW192" s="29" t="str">
        <f t="shared" si="51"/>
        <v/>
      </c>
      <c r="AX192" s="29">
        <f t="shared" si="52"/>
        <v>15000000</v>
      </c>
      <c r="AY192" s="29"/>
      <c r="AZ192" s="29"/>
      <c r="BA192" s="29"/>
      <c r="BB192" s="29"/>
      <c r="BC192" s="29"/>
      <c r="BD192" s="29"/>
      <c r="BE192" s="29"/>
      <c r="BF192" s="29"/>
      <c r="BG192" s="29"/>
      <c r="BH192" s="29"/>
      <c r="BI192" s="29"/>
      <c r="BJ192" s="29"/>
      <c r="BK192" s="29"/>
      <c r="BL192" s="29"/>
      <c r="BM192" s="29"/>
      <c r="BN192" s="29"/>
      <c r="BO192" s="29"/>
      <c r="BP192" s="29"/>
      <c r="BQ192" s="32" t="str">
        <f>IF(N192="项目",VLOOKUP(O192,项目!B:C,2,0),IF(K192="空项目",VLOOKUP(K192,项目!B:C,2,0),""))</f>
        <v/>
      </c>
      <c r="BR192" s="32" t="str">
        <f>IFERROR(VLOOKUP(BQ192,项目!A:B,2,0),"")</f>
        <v/>
      </c>
      <c r="BS192" s="29"/>
      <c r="BT192" s="29"/>
      <c r="BU192" s="32" t="str">
        <f>IF(N192="供应商",VLOOKUP(O192,供应商!B:C,2,0),"")</f>
        <v>0002000044</v>
      </c>
      <c r="BV192" s="32" t="str">
        <f>IFERROR(VLOOKUP(BU192,供应商!A:B,2,0),"")</f>
        <v>山东威航界建设工程有限公司</v>
      </c>
      <c r="BW192" s="32" t="str">
        <f>IF(N192="客户",VLOOKUP(O192,客户!B:C,2,0),"")</f>
        <v/>
      </c>
      <c r="BX192" s="32" t="str">
        <f>IFERROR(VLOOKUP(BW192,客户!A:B,2,0),"")</f>
        <v/>
      </c>
      <c r="BY192" s="29"/>
      <c r="BZ192" s="29"/>
      <c r="CA192" s="29"/>
      <c r="CB192" s="29"/>
      <c r="CC192" s="29"/>
      <c r="CD192" s="29"/>
      <c r="CE192" s="29"/>
      <c r="CF192" s="29"/>
      <c r="CG192" s="29"/>
      <c r="CH192" s="29"/>
      <c r="CI192" s="29"/>
      <c r="CJ192" s="29"/>
      <c r="CK192" s="29"/>
      <c r="CL192" s="29"/>
      <c r="CM192" s="29"/>
      <c r="CN192" s="29"/>
      <c r="CO192" s="29"/>
      <c r="CP192" s="29"/>
      <c r="CQ192" s="29"/>
      <c r="CR192" s="29"/>
      <c r="CS192" s="29"/>
      <c r="CT192" s="29"/>
      <c r="CU192" s="32" t="str">
        <f>IF(N192="费用项目",VLOOKUP(O192,费用项目!B:C,2,0),"")</f>
        <v/>
      </c>
      <c r="CV192" s="32" t="str">
        <f>IFERROR(VLOOKUP(CU192,费用项目!A:B,2,0),"")</f>
        <v/>
      </c>
      <c r="CW192" s="29" t="str">
        <f>IF(N192="银行账户",VLOOKUP(O192,银行变二级!B:C,2,0),"")</f>
        <v/>
      </c>
      <c r="CX192" s="29" t="str">
        <f>IFERROR(VLOOKUP(O192,银行变二级!A:B,2,0),"")</f>
        <v/>
      </c>
    </row>
    <row r="193" ht="25.5" spans="1:102">
      <c r="A193" s="35" t="s">
        <v>287</v>
      </c>
      <c r="B193" s="36" t="s">
        <v>288</v>
      </c>
      <c r="C193" s="36" t="s">
        <v>115</v>
      </c>
      <c r="D193" s="37" t="s">
        <v>292</v>
      </c>
      <c r="E193" s="37" t="s">
        <v>293</v>
      </c>
      <c r="F193" s="38">
        <v>8000000</v>
      </c>
      <c r="G193" s="39" t="s">
        <v>107</v>
      </c>
      <c r="H193" s="40" t="str">
        <f t="shared" si="60"/>
        <v>1221</v>
      </c>
      <c r="I193" s="40" t="str">
        <f t="shared" si="61"/>
        <v>122108</v>
      </c>
      <c r="J193" s="46" t="str">
        <f t="shared" si="62"/>
        <v>其他应收款</v>
      </c>
      <c r="K193" s="47" t="str">
        <f t="shared" si="63"/>
        <v>单位</v>
      </c>
      <c r="L193" s="46" t="str">
        <f t="shared" si="64"/>
        <v>昌邑市城投建设工程有限公司</v>
      </c>
      <c r="M193" s="46" t="str">
        <f>IFERROR(IF(H193="1002",1002,VLOOKUP(I193,亿企科目!A:H,6,0)),VLOOKUP(H193,亿企科目!A:G,6,0))</f>
        <v>122102</v>
      </c>
      <c r="N193" s="48" t="str">
        <f>IFERROR(IF(H193="1002","银行账户",IF(H193="1123","供应商",VLOOKUP(I193,亿企科目!A:H,8,0))),"")</f>
        <v>客户</v>
      </c>
      <c r="O193" s="49" t="str">
        <f t="shared" si="58"/>
        <v>昌邑市城投建设工程有限公司</v>
      </c>
      <c r="P193" s="29" t="str">
        <f>VLOOKUP(A193,账簿!B:C,2,0)</f>
        <v>002008</v>
      </c>
      <c r="Q193" s="29" t="str">
        <f>VLOOKUP(P193,账簿!A:B,2,0)</f>
        <v>昌邑市城投股权投资管理有限公司</v>
      </c>
      <c r="W193" s="29" t="str">
        <f t="shared" si="59"/>
        <v>0020082026-04-012</v>
      </c>
      <c r="X193" s="29" t="str">
        <f t="shared" si="40"/>
        <v>002008</v>
      </c>
      <c r="Y193" s="29" t="str">
        <f t="shared" si="41"/>
        <v>002008</v>
      </c>
      <c r="Z193" s="29" t="str">
        <f t="shared" si="42"/>
        <v>昌邑市城投股权投资管理有限公司</v>
      </c>
      <c r="AA193" s="29" t="str">
        <f t="shared" si="43"/>
        <v>2026-04</v>
      </c>
      <c r="AB193" s="29" t="str">
        <f t="shared" si="44"/>
        <v>2026-04-01</v>
      </c>
      <c r="AC193" s="29" t="s">
        <v>108</v>
      </c>
      <c r="AD193" s="29">
        <f t="shared" si="45"/>
        <v>2</v>
      </c>
      <c r="AE193" s="29" t="str">
        <f t="shared" si="46"/>
        <v>往来款,网银转账,昌邑市城投建设工程有限公司</v>
      </c>
      <c r="AF193" s="29" t="s">
        <v>109</v>
      </c>
      <c r="AG193" s="29" t="s">
        <v>109</v>
      </c>
      <c r="AH193" s="29"/>
      <c r="AI193" s="29"/>
      <c r="AJ193" s="29"/>
      <c r="AK193" s="29"/>
      <c r="AL193" s="29"/>
      <c r="AM193" s="29"/>
      <c r="AN193" s="29" t="str">
        <f t="shared" si="47"/>
        <v>122102</v>
      </c>
      <c r="AO193" s="29"/>
      <c r="AP193" s="29" t="str">
        <f t="shared" si="48"/>
        <v>往来款,网银转账,昌邑市城投建设工程有限公司</v>
      </c>
      <c r="AQ193" t="s">
        <v>110</v>
      </c>
      <c r="AR193" s="29">
        <f t="shared" si="49"/>
        <v>8000000</v>
      </c>
      <c r="AS193" s="29" t="str">
        <f t="shared" si="50"/>
        <v/>
      </c>
      <c r="AT193" t="s">
        <v>111</v>
      </c>
      <c r="AU193" t="s">
        <v>112</v>
      </c>
      <c r="AV193" t="s">
        <v>113</v>
      </c>
      <c r="AW193" s="29">
        <f t="shared" si="51"/>
        <v>8000000</v>
      </c>
      <c r="AX193" s="29" t="str">
        <f t="shared" si="52"/>
        <v/>
      </c>
      <c r="AY193" s="29"/>
      <c r="AZ193" s="29"/>
      <c r="BA193" s="29"/>
      <c r="BB193" s="29"/>
      <c r="BC193" s="29"/>
      <c r="BD193" s="29"/>
      <c r="BE193" s="29"/>
      <c r="BF193" s="29"/>
      <c r="BG193" s="29"/>
      <c r="BH193" s="29"/>
      <c r="BI193" s="29"/>
      <c r="BJ193" s="29"/>
      <c r="BK193" s="29"/>
      <c r="BL193" s="29"/>
      <c r="BM193" s="29"/>
      <c r="BN193" s="29"/>
      <c r="BO193" s="29"/>
      <c r="BP193" s="29"/>
      <c r="BQ193" s="32" t="str">
        <f>IF(N193="项目",VLOOKUP(O193,项目!B:C,2,0),IF(K193="空项目",VLOOKUP(K193,项目!B:C,2,0),""))</f>
        <v/>
      </c>
      <c r="BR193" s="32" t="str">
        <f>IFERROR(VLOOKUP(BQ193,项目!A:B,2,0),"")</f>
        <v/>
      </c>
      <c r="BS193" s="29"/>
      <c r="BT193" s="29"/>
      <c r="BU193" s="32" t="str">
        <f>IF(N193="供应商",VLOOKUP(O193,供应商!B:C,2,0),"")</f>
        <v/>
      </c>
      <c r="BV193" s="32" t="str">
        <f>IFERROR(VLOOKUP(BU193,供应商!A:B,2,0),"")</f>
        <v/>
      </c>
      <c r="BW193" s="32" t="str">
        <f>IF(N193="客户",VLOOKUP(O193,客户!B:C,2,0),"")</f>
        <v>001001002</v>
      </c>
      <c r="BX193" s="32" t="str">
        <f>IFERROR(VLOOKUP(BW193,客户!A:B,2,0),"")</f>
        <v>昌邑市城投建设工程有限公司</v>
      </c>
      <c r="BY193" s="29"/>
      <c r="BZ193" s="29"/>
      <c r="CA193" s="29"/>
      <c r="CB193" s="29"/>
      <c r="CC193" s="29"/>
      <c r="CD193" s="29"/>
      <c r="CE193" s="29"/>
      <c r="CF193" s="29"/>
      <c r="CG193" s="29"/>
      <c r="CH193" s="29"/>
      <c r="CI193" s="29"/>
      <c r="CJ193" s="29"/>
      <c r="CK193" s="29"/>
      <c r="CL193" s="29"/>
      <c r="CM193" s="29"/>
      <c r="CN193" s="29"/>
      <c r="CO193" s="29"/>
      <c r="CP193" s="29"/>
      <c r="CQ193" s="29"/>
      <c r="CR193" s="29"/>
      <c r="CS193" s="29"/>
      <c r="CT193" s="29"/>
      <c r="CU193" s="32" t="str">
        <f>IF(N193="费用项目",VLOOKUP(O193,费用项目!B:C,2,0),"")</f>
        <v/>
      </c>
      <c r="CV193" s="32" t="str">
        <f>IFERROR(VLOOKUP(CU193,费用项目!A:B,2,0),"")</f>
        <v/>
      </c>
      <c r="CW193" s="29" t="str">
        <f>IF(N193="银行账户",VLOOKUP(O193,银行变二级!B:C,2,0),"")</f>
        <v/>
      </c>
      <c r="CX193" s="29" t="str">
        <f>IFERROR(VLOOKUP(O193,银行变二级!A:B,2,0),"")</f>
        <v/>
      </c>
    </row>
    <row r="194" ht="27" spans="1:102">
      <c r="A194" s="35" t="s">
        <v>287</v>
      </c>
      <c r="B194" s="36" t="s">
        <v>288</v>
      </c>
      <c r="C194" s="36" t="s">
        <v>115</v>
      </c>
      <c r="D194" s="37" t="s">
        <v>292</v>
      </c>
      <c r="E194" s="37" t="s">
        <v>290</v>
      </c>
      <c r="F194" s="39" t="s">
        <v>107</v>
      </c>
      <c r="G194" s="38">
        <v>8000000</v>
      </c>
      <c r="H194" s="40" t="str">
        <f t="shared" ref="H194:H257" si="65">LEFT(E194,4)</f>
        <v>1002</v>
      </c>
      <c r="I194" s="40" t="str">
        <f t="shared" ref="I194:I257" si="66">IFERROR(LEFT(E194,FIND(" ",E194)-1),E194)</f>
        <v>100203</v>
      </c>
      <c r="J194" s="46" t="str">
        <f t="shared" ref="J194:J257" si="67">LEFT(MID(E194,FIND(" ",E194)+1,LEN(E194)),FIND("-",MID(E194,FIND(" ",E194)+1,LEN(E194))&amp;"-")-1)</f>
        <v>银行存款</v>
      </c>
      <c r="K194" s="47" t="str">
        <f t="shared" ref="K194:K257" si="68">IFERROR(MID(MID(E194,FIND(" ",E194)+1,LEN(E194)),FIND("-",MID(E194,FIND(" ",E194)+1,LEN(E194)))+1,IFERROR(FIND("-",MID(E194,FIND(" ",E194)+1,LEN(E194)),FIND("-",MID(E194,FIND(" ",E194)+1,LEN(E194)))+1),LEN(MID(E194,FIND(" ",E194)+1,LEN(E194)))+1)-FIND("-",MID(E194,FIND(" ",E194)+1,LEN(E194)))-1),"")</f>
        <v>潍坊银行基本户31796</v>
      </c>
      <c r="L194" s="46" t="str">
        <f t="shared" ref="L194:L257" si="69">IFERROR(MID(MID(E194,FIND(" ",E194)+1,LEN(E194)),FIND("-",MID(E194,FIND(" ",E194)+1,LEN(E194)),FIND("-",MID(E194,FIND(" ",E194)+1,LEN(E194)))+1)+1,LEN(E194)),"")</f>
        <v/>
      </c>
      <c r="M194" s="46">
        <f>IFERROR(IF(H194="1002",1002,VLOOKUP(I194,亿企科目!A:H,6,0)),VLOOKUP(H194,亿企科目!A:G,6,0))</f>
        <v>1002</v>
      </c>
      <c r="N194" s="48" t="str">
        <f>IFERROR(IF(H194="1002","银行账户",IF(H194="1123","供应商",VLOOKUP(I194,亿企科目!A:H,8,0))),"")</f>
        <v>银行账户</v>
      </c>
      <c r="O194" s="49" t="str">
        <f t="shared" si="58"/>
        <v>潍坊银行基本户31796</v>
      </c>
      <c r="P194" s="29" t="str">
        <f>VLOOKUP(A194,账簿!B:C,2,0)</f>
        <v>002008</v>
      </c>
      <c r="Q194" s="29" t="str">
        <f>VLOOKUP(P194,账簿!A:B,2,0)</f>
        <v>昌邑市城投股权投资管理有限公司</v>
      </c>
      <c r="W194" s="29" t="str">
        <f t="shared" si="59"/>
        <v>0020082026-04-012</v>
      </c>
      <c r="X194" s="29" t="str">
        <f t="shared" ref="X194:X257" si="70">P194</f>
        <v>002008</v>
      </c>
      <c r="Y194" s="29" t="str">
        <f t="shared" ref="Y194:Y257" si="71">X194</f>
        <v>002008</v>
      </c>
      <c r="Z194" s="29" t="str">
        <f t="shared" ref="Z194:Z257" si="72">Q194</f>
        <v>昌邑市城投股权投资管理有限公司</v>
      </c>
      <c r="AA194" s="29" t="str">
        <f t="shared" ref="AA194:AA257" si="73">LEFT(B194,7)</f>
        <v>2026-04</v>
      </c>
      <c r="AB194" s="29" t="str">
        <f t="shared" ref="AB194:AB257" si="74">B194</f>
        <v>2026-04-01</v>
      </c>
      <c r="AC194" s="29" t="s">
        <v>108</v>
      </c>
      <c r="AD194" s="29">
        <f t="shared" ref="AD194:AD257" si="75">VALUE(_xlfn.TEXTAFTER(C194,"-"))</f>
        <v>2</v>
      </c>
      <c r="AE194" s="29" t="str">
        <f t="shared" ref="AE194:AE257" si="76">D194</f>
        <v>往来款,网银转账,昌邑市城投建设工程有限公司</v>
      </c>
      <c r="AF194" s="29" t="s">
        <v>109</v>
      </c>
      <c r="AG194" s="29" t="s">
        <v>109</v>
      </c>
      <c r="AH194" s="29"/>
      <c r="AI194" s="29"/>
      <c r="AJ194" s="29"/>
      <c r="AK194" s="29"/>
      <c r="AL194" s="29"/>
      <c r="AM194" s="29"/>
      <c r="AN194" s="29">
        <f t="shared" ref="AN194:AN257" si="77">M194</f>
        <v>1002</v>
      </c>
      <c r="AO194" s="29"/>
      <c r="AP194" s="29" t="str">
        <f t="shared" ref="AP194:AP257" si="78">D194</f>
        <v>往来款,网银转账,昌邑市城投建设工程有限公司</v>
      </c>
      <c r="AQ194" t="s">
        <v>110</v>
      </c>
      <c r="AR194" s="29" t="str">
        <f t="shared" ref="AR194:AR257" si="79">F194</f>
        <v/>
      </c>
      <c r="AS194" s="29">
        <f t="shared" ref="AS194:AS257" si="80">G194</f>
        <v>8000000</v>
      </c>
      <c r="AT194" t="s">
        <v>111</v>
      </c>
      <c r="AU194" t="s">
        <v>112</v>
      </c>
      <c r="AV194" t="s">
        <v>113</v>
      </c>
      <c r="AW194" s="29" t="str">
        <f t="shared" ref="AW194:AW257" si="81">AR194</f>
        <v/>
      </c>
      <c r="AX194" s="29">
        <f t="shared" ref="AX194:AX257" si="82">AS194</f>
        <v>8000000</v>
      </c>
      <c r="AY194" s="29"/>
      <c r="AZ194" s="29"/>
      <c r="BA194" s="29"/>
      <c r="BB194" s="29"/>
      <c r="BC194" s="29"/>
      <c r="BD194" s="29"/>
      <c r="BE194" s="29"/>
      <c r="BF194" s="29"/>
      <c r="BG194" s="29"/>
      <c r="BH194" s="29"/>
      <c r="BI194" s="29"/>
      <c r="BJ194" s="29"/>
      <c r="BK194" s="29"/>
      <c r="BL194" s="29"/>
      <c r="BM194" s="29"/>
      <c r="BN194" s="29"/>
      <c r="BO194" s="29"/>
      <c r="BP194" s="29"/>
      <c r="BQ194" s="32" t="str">
        <f>IF(N194="项目",VLOOKUP(O194,项目!B:C,2,0),IF(K194="空项目",VLOOKUP(K194,项目!B:C,2,0),""))</f>
        <v/>
      </c>
      <c r="BR194" s="32" t="str">
        <f>IFERROR(VLOOKUP(BQ194,项目!A:B,2,0),"")</f>
        <v/>
      </c>
      <c r="BS194" s="29"/>
      <c r="BT194" s="29"/>
      <c r="BU194" s="32" t="str">
        <f>IF(N194="供应商",VLOOKUP(O194,供应商!B:C,2,0),"")</f>
        <v/>
      </c>
      <c r="BV194" s="32" t="str">
        <f>IFERROR(VLOOKUP(BU194,供应商!A:B,2,0),"")</f>
        <v/>
      </c>
      <c r="BW194" s="32" t="str">
        <f>IF(N194="客户",VLOOKUP(O194,客户!B:C,2,0),"")</f>
        <v/>
      </c>
      <c r="BX194" s="32" t="str">
        <f>IFERROR(VLOOKUP(BW194,客户!A:B,2,0),"")</f>
        <v/>
      </c>
      <c r="BY194" s="29"/>
      <c r="BZ194" s="29"/>
      <c r="CA194" s="29"/>
      <c r="CB194" s="29"/>
      <c r="CC194" s="29"/>
      <c r="CD194" s="29"/>
      <c r="CE194" s="29"/>
      <c r="CF194" s="29"/>
      <c r="CG194" s="29"/>
      <c r="CH194" s="29"/>
      <c r="CI194" s="29"/>
      <c r="CJ194" s="29"/>
      <c r="CK194" s="29"/>
      <c r="CL194" s="29"/>
      <c r="CM194" s="29"/>
      <c r="CN194" s="29"/>
      <c r="CO194" s="29"/>
      <c r="CP194" s="29"/>
      <c r="CQ194" s="29"/>
      <c r="CR194" s="29"/>
      <c r="CS194" s="29"/>
      <c r="CT194" s="29"/>
      <c r="CU194" s="32" t="str">
        <f>IF(N194="费用项目",VLOOKUP(O194,费用项目!B:C,2,0),"")</f>
        <v/>
      </c>
      <c r="CV194" s="32" t="str">
        <f>IFERROR(VLOOKUP(CU194,费用项目!A:B,2,0),"")</f>
        <v/>
      </c>
      <c r="CW194" s="29" t="str">
        <f>IF(N194="银行账户",VLOOKUP(O194,银行变二级!B:C,2,0),"")</f>
        <v>潍坊银行基本户31796</v>
      </c>
      <c r="CX194" s="29" t="str">
        <f>IFERROR(VLOOKUP(O194,银行变二级!A:B,2,0),"")</f>
        <v>潍坊银行基本户31796</v>
      </c>
    </row>
    <row r="195" ht="25.5" spans="1:102">
      <c r="A195" s="35" t="s">
        <v>287</v>
      </c>
      <c r="B195" s="36" t="s">
        <v>288</v>
      </c>
      <c r="C195" s="36" t="s">
        <v>118</v>
      </c>
      <c r="D195" s="37" t="s">
        <v>294</v>
      </c>
      <c r="E195" s="37" t="s">
        <v>295</v>
      </c>
      <c r="F195" s="38">
        <v>6516000</v>
      </c>
      <c r="G195" s="39" t="s">
        <v>107</v>
      </c>
      <c r="H195" s="40" t="str">
        <f t="shared" si="65"/>
        <v>2241</v>
      </c>
      <c r="I195" s="40" t="str">
        <f t="shared" si="66"/>
        <v>224102</v>
      </c>
      <c r="J195" s="46" t="str">
        <f t="shared" si="67"/>
        <v>其他应付款</v>
      </c>
      <c r="K195" s="47" t="str">
        <f t="shared" si="68"/>
        <v>单位</v>
      </c>
      <c r="L195" s="46" t="str">
        <f t="shared" si="69"/>
        <v>昌邑市丽晶商贸有限公司</v>
      </c>
      <c r="M195" s="46" t="str">
        <f>IFERROR(IF(H195="1002",1002,VLOOKUP(I195,亿企科目!A:H,6,0)),VLOOKUP(H195,亿企科目!A:G,6,0))</f>
        <v>224102</v>
      </c>
      <c r="N195" s="48" t="str">
        <f>IFERROR(IF(H195="1002","银行账户",IF(H195="1123","供应商",VLOOKUP(I195,亿企科目!A:H,8,0))),"")</f>
        <v>供应商</v>
      </c>
      <c r="O195" s="49" t="str">
        <f t="shared" ref="O195:O258" si="83">IF(N195=0,IF(M195="1002",K195,""),_xlfn.TEXTAFTER(E195,"-",-1))</f>
        <v>昌邑市丽晶商贸有限公司</v>
      </c>
      <c r="P195" s="29" t="str">
        <f>VLOOKUP(A195,账簿!B:C,2,0)</f>
        <v>002008</v>
      </c>
      <c r="Q195" s="29" t="str">
        <f>VLOOKUP(P195,账簿!A:B,2,0)</f>
        <v>昌邑市城投股权投资管理有限公司</v>
      </c>
      <c r="W195" s="29" t="str">
        <f t="shared" ref="W195:W258" si="84">X195&amp;AB195&amp;AD195</f>
        <v>0020082026-04-013</v>
      </c>
      <c r="X195" s="29" t="str">
        <f t="shared" si="70"/>
        <v>002008</v>
      </c>
      <c r="Y195" s="29" t="str">
        <f t="shared" si="71"/>
        <v>002008</v>
      </c>
      <c r="Z195" s="29" t="str">
        <f t="shared" si="72"/>
        <v>昌邑市城投股权投资管理有限公司</v>
      </c>
      <c r="AA195" s="29" t="str">
        <f t="shared" si="73"/>
        <v>2026-04</v>
      </c>
      <c r="AB195" s="29" t="str">
        <f t="shared" si="74"/>
        <v>2026-04-01</v>
      </c>
      <c r="AC195" s="29" t="s">
        <v>108</v>
      </c>
      <c r="AD195" s="29">
        <f t="shared" si="75"/>
        <v>3</v>
      </c>
      <c r="AE195" s="29" t="str">
        <f t="shared" si="76"/>
        <v>换本息,转账支取,昌邑市丽晶商贸有限公司</v>
      </c>
      <c r="AF195" s="29" t="s">
        <v>109</v>
      </c>
      <c r="AG195" s="29" t="s">
        <v>109</v>
      </c>
      <c r="AH195" s="29"/>
      <c r="AI195" s="29"/>
      <c r="AJ195" s="29"/>
      <c r="AK195" s="29"/>
      <c r="AL195" s="29"/>
      <c r="AM195" s="29"/>
      <c r="AN195" s="29" t="str">
        <f t="shared" si="77"/>
        <v>224102</v>
      </c>
      <c r="AO195" s="29"/>
      <c r="AP195" s="29" t="str">
        <f t="shared" si="78"/>
        <v>换本息,转账支取,昌邑市丽晶商贸有限公司</v>
      </c>
      <c r="AQ195" t="s">
        <v>110</v>
      </c>
      <c r="AR195" s="29">
        <f t="shared" si="79"/>
        <v>6516000</v>
      </c>
      <c r="AS195" s="29" t="str">
        <f t="shared" si="80"/>
        <v/>
      </c>
      <c r="AT195" t="s">
        <v>111</v>
      </c>
      <c r="AU195" t="s">
        <v>112</v>
      </c>
      <c r="AV195" t="s">
        <v>113</v>
      </c>
      <c r="AW195" s="29">
        <f t="shared" si="81"/>
        <v>6516000</v>
      </c>
      <c r="AX195" s="29" t="str">
        <f t="shared" si="82"/>
        <v/>
      </c>
      <c r="AY195" s="29"/>
      <c r="AZ195" s="29"/>
      <c r="BA195" s="29"/>
      <c r="BB195" s="29"/>
      <c r="BC195" s="29"/>
      <c r="BD195" s="29"/>
      <c r="BE195" s="29"/>
      <c r="BF195" s="29"/>
      <c r="BG195" s="29"/>
      <c r="BH195" s="29"/>
      <c r="BI195" s="29"/>
      <c r="BJ195" s="29"/>
      <c r="BK195" s="29"/>
      <c r="BL195" s="29"/>
      <c r="BM195" s="29"/>
      <c r="BN195" s="29"/>
      <c r="BO195" s="29"/>
      <c r="BP195" s="29"/>
      <c r="BQ195" s="32" t="str">
        <f>IF(N195="项目",VLOOKUP(O195,项目!B:C,2,0),IF(K195="空项目",VLOOKUP(K195,项目!B:C,2,0),""))</f>
        <v/>
      </c>
      <c r="BR195" s="32" t="str">
        <f>IFERROR(VLOOKUP(BQ195,项目!A:B,2,0),"")</f>
        <v/>
      </c>
      <c r="BS195" s="29"/>
      <c r="BT195" s="29"/>
      <c r="BU195" s="32" t="str">
        <f>IF(N195="供应商",VLOOKUP(O195,供应商!B:C,2,0),"")</f>
        <v>0016328</v>
      </c>
      <c r="BV195" s="32" t="str">
        <f>IFERROR(VLOOKUP(BU195,供应商!A:B,2,0),"")</f>
        <v>昌邑市丽晶商贸有限公司</v>
      </c>
      <c r="BW195" s="32" t="str">
        <f>IF(N195="客户",VLOOKUP(O195,客户!B:C,2,0),"")</f>
        <v/>
      </c>
      <c r="BX195" s="32" t="str">
        <f>IFERROR(VLOOKUP(BW195,客户!A:B,2,0),"")</f>
        <v/>
      </c>
      <c r="BY195" s="29"/>
      <c r="BZ195" s="29"/>
      <c r="CA195" s="29"/>
      <c r="CB195" s="29"/>
      <c r="CC195" s="29"/>
      <c r="CD195" s="29"/>
      <c r="CE195" s="29"/>
      <c r="CF195" s="29"/>
      <c r="CG195" s="29"/>
      <c r="CH195" s="29"/>
      <c r="CI195" s="29"/>
      <c r="CJ195" s="29"/>
      <c r="CK195" s="29"/>
      <c r="CL195" s="29"/>
      <c r="CM195" s="29"/>
      <c r="CN195" s="29"/>
      <c r="CO195" s="29"/>
      <c r="CP195" s="29"/>
      <c r="CQ195" s="29"/>
      <c r="CR195" s="29"/>
      <c r="CS195" s="29"/>
      <c r="CT195" s="29"/>
      <c r="CU195" s="32" t="str">
        <f>IF(N195="费用项目",VLOOKUP(O195,费用项目!B:C,2,0),"")</f>
        <v/>
      </c>
      <c r="CV195" s="32" t="str">
        <f>IFERROR(VLOOKUP(CU195,费用项目!A:B,2,0),"")</f>
        <v/>
      </c>
      <c r="CW195" s="29" t="str">
        <f>IF(N195="银行账户",VLOOKUP(O195,银行变二级!B:C,2,0),"")</f>
        <v/>
      </c>
      <c r="CX195" s="29" t="str">
        <f>IFERROR(VLOOKUP(O195,银行变二级!A:B,2,0),"")</f>
        <v/>
      </c>
    </row>
    <row r="196" ht="27" spans="1:102">
      <c r="A196" s="35" t="s">
        <v>287</v>
      </c>
      <c r="B196" s="36" t="s">
        <v>288</v>
      </c>
      <c r="C196" s="36" t="s">
        <v>118</v>
      </c>
      <c r="D196" s="37" t="s">
        <v>294</v>
      </c>
      <c r="E196" s="37" t="s">
        <v>290</v>
      </c>
      <c r="F196" s="39" t="s">
        <v>107</v>
      </c>
      <c r="G196" s="38">
        <v>6516000</v>
      </c>
      <c r="H196" s="40" t="str">
        <f t="shared" si="65"/>
        <v>1002</v>
      </c>
      <c r="I196" s="40" t="str">
        <f t="shared" si="66"/>
        <v>100203</v>
      </c>
      <c r="J196" s="46" t="str">
        <f t="shared" si="67"/>
        <v>银行存款</v>
      </c>
      <c r="K196" s="47" t="str">
        <f t="shared" si="68"/>
        <v>潍坊银行基本户31796</v>
      </c>
      <c r="L196" s="46" t="str">
        <f t="shared" si="69"/>
        <v/>
      </c>
      <c r="M196" s="46">
        <f>IFERROR(IF(H196="1002",1002,VLOOKUP(I196,亿企科目!A:H,6,0)),VLOOKUP(H196,亿企科目!A:G,6,0))</f>
        <v>1002</v>
      </c>
      <c r="N196" s="48" t="str">
        <f>IFERROR(IF(H196="1002","银行账户",IF(H196="1123","供应商",VLOOKUP(I196,亿企科目!A:H,8,0))),"")</f>
        <v>银行账户</v>
      </c>
      <c r="O196" s="49" t="str">
        <f t="shared" si="83"/>
        <v>潍坊银行基本户31796</v>
      </c>
      <c r="P196" s="29" t="str">
        <f>VLOOKUP(A196,账簿!B:C,2,0)</f>
        <v>002008</v>
      </c>
      <c r="Q196" s="29" t="str">
        <f>VLOOKUP(P196,账簿!A:B,2,0)</f>
        <v>昌邑市城投股权投资管理有限公司</v>
      </c>
      <c r="W196" s="29" t="str">
        <f t="shared" si="84"/>
        <v>0020082026-04-013</v>
      </c>
      <c r="X196" s="29" t="str">
        <f t="shared" si="70"/>
        <v>002008</v>
      </c>
      <c r="Y196" s="29" t="str">
        <f t="shared" si="71"/>
        <v>002008</v>
      </c>
      <c r="Z196" s="29" t="str">
        <f t="shared" si="72"/>
        <v>昌邑市城投股权投资管理有限公司</v>
      </c>
      <c r="AA196" s="29" t="str">
        <f t="shared" si="73"/>
        <v>2026-04</v>
      </c>
      <c r="AB196" s="29" t="str">
        <f t="shared" si="74"/>
        <v>2026-04-01</v>
      </c>
      <c r="AC196" s="29" t="s">
        <v>108</v>
      </c>
      <c r="AD196" s="29">
        <f t="shared" si="75"/>
        <v>3</v>
      </c>
      <c r="AE196" s="29" t="str">
        <f t="shared" si="76"/>
        <v>换本息,转账支取,昌邑市丽晶商贸有限公司</v>
      </c>
      <c r="AF196" s="29" t="s">
        <v>109</v>
      </c>
      <c r="AG196" s="29" t="s">
        <v>109</v>
      </c>
      <c r="AH196" s="29"/>
      <c r="AI196" s="29"/>
      <c r="AJ196" s="29"/>
      <c r="AK196" s="29"/>
      <c r="AL196" s="29"/>
      <c r="AM196" s="29"/>
      <c r="AN196" s="29">
        <f t="shared" si="77"/>
        <v>1002</v>
      </c>
      <c r="AO196" s="29"/>
      <c r="AP196" s="29" t="str">
        <f t="shared" si="78"/>
        <v>换本息,转账支取,昌邑市丽晶商贸有限公司</v>
      </c>
      <c r="AQ196" t="s">
        <v>110</v>
      </c>
      <c r="AR196" s="29" t="str">
        <f t="shared" si="79"/>
        <v/>
      </c>
      <c r="AS196" s="29">
        <f t="shared" si="80"/>
        <v>6516000</v>
      </c>
      <c r="AT196" t="s">
        <v>111</v>
      </c>
      <c r="AU196" t="s">
        <v>112</v>
      </c>
      <c r="AV196" t="s">
        <v>113</v>
      </c>
      <c r="AW196" s="29" t="str">
        <f t="shared" si="81"/>
        <v/>
      </c>
      <c r="AX196" s="29">
        <f t="shared" si="82"/>
        <v>6516000</v>
      </c>
      <c r="AY196" s="29"/>
      <c r="AZ196" s="29"/>
      <c r="BA196" s="29"/>
      <c r="BB196" s="29"/>
      <c r="BC196" s="29"/>
      <c r="BD196" s="29"/>
      <c r="BE196" s="29"/>
      <c r="BF196" s="29"/>
      <c r="BG196" s="29"/>
      <c r="BH196" s="29"/>
      <c r="BI196" s="29"/>
      <c r="BJ196" s="29"/>
      <c r="BK196" s="29"/>
      <c r="BL196" s="29"/>
      <c r="BM196" s="29"/>
      <c r="BN196" s="29"/>
      <c r="BO196" s="29"/>
      <c r="BP196" s="29"/>
      <c r="BQ196" s="32" t="str">
        <f>IF(N196="项目",VLOOKUP(O196,项目!B:C,2,0),IF(K196="空项目",VLOOKUP(K196,项目!B:C,2,0),""))</f>
        <v/>
      </c>
      <c r="BR196" s="32" t="str">
        <f>IFERROR(VLOOKUP(BQ196,项目!A:B,2,0),"")</f>
        <v/>
      </c>
      <c r="BS196" s="29"/>
      <c r="BT196" s="29"/>
      <c r="BU196" s="32" t="str">
        <f>IF(N196="供应商",VLOOKUP(O196,供应商!B:C,2,0),"")</f>
        <v/>
      </c>
      <c r="BV196" s="32" t="str">
        <f>IFERROR(VLOOKUP(BU196,供应商!A:B,2,0),"")</f>
        <v/>
      </c>
      <c r="BW196" s="32" t="str">
        <f>IF(N196="客户",VLOOKUP(O196,客户!B:C,2,0),"")</f>
        <v/>
      </c>
      <c r="BX196" s="32" t="str">
        <f>IFERROR(VLOOKUP(BW196,客户!A:B,2,0),"")</f>
        <v/>
      </c>
      <c r="BY196" s="29"/>
      <c r="BZ196" s="29"/>
      <c r="CA196" s="29"/>
      <c r="CB196" s="29"/>
      <c r="CC196" s="29"/>
      <c r="CD196" s="29"/>
      <c r="CE196" s="29"/>
      <c r="CF196" s="29"/>
      <c r="CG196" s="29"/>
      <c r="CH196" s="29"/>
      <c r="CI196" s="29"/>
      <c r="CJ196" s="29"/>
      <c r="CK196" s="29"/>
      <c r="CL196" s="29"/>
      <c r="CM196" s="29"/>
      <c r="CN196" s="29"/>
      <c r="CO196" s="29"/>
      <c r="CP196" s="29"/>
      <c r="CQ196" s="29"/>
      <c r="CR196" s="29"/>
      <c r="CS196" s="29"/>
      <c r="CT196" s="29"/>
      <c r="CU196" s="32" t="str">
        <f>IF(N196="费用项目",VLOOKUP(O196,费用项目!B:C,2,0),"")</f>
        <v/>
      </c>
      <c r="CV196" s="32" t="str">
        <f>IFERROR(VLOOKUP(CU196,费用项目!A:B,2,0),"")</f>
        <v/>
      </c>
      <c r="CW196" s="29" t="str">
        <f>IF(N196="银行账户",VLOOKUP(O196,银行变二级!B:C,2,0),"")</f>
        <v>潍坊银行基本户31796</v>
      </c>
      <c r="CX196" s="29" t="str">
        <f>IFERROR(VLOOKUP(O196,银行变二级!A:B,2,0),"")</f>
        <v>潍坊银行基本户31796</v>
      </c>
    </row>
    <row r="197" ht="27" spans="1:102">
      <c r="A197" s="35" t="s">
        <v>287</v>
      </c>
      <c r="B197" s="36" t="s">
        <v>288</v>
      </c>
      <c r="C197" s="36" t="s">
        <v>121</v>
      </c>
      <c r="D197" s="37" t="s">
        <v>296</v>
      </c>
      <c r="E197" s="37" t="s">
        <v>290</v>
      </c>
      <c r="F197" s="38">
        <v>200000</v>
      </c>
      <c r="G197" s="39" t="s">
        <v>107</v>
      </c>
      <c r="H197" s="40" t="str">
        <f t="shared" si="65"/>
        <v>1002</v>
      </c>
      <c r="I197" s="40" t="str">
        <f t="shared" si="66"/>
        <v>100203</v>
      </c>
      <c r="J197" s="46" t="str">
        <f t="shared" si="67"/>
        <v>银行存款</v>
      </c>
      <c r="K197" s="47" t="str">
        <f t="shared" si="68"/>
        <v>潍坊银行基本户31796</v>
      </c>
      <c r="L197" s="46" t="str">
        <f t="shared" si="69"/>
        <v/>
      </c>
      <c r="M197" s="46">
        <f>IFERROR(IF(H197="1002",1002,VLOOKUP(I197,亿企科目!A:H,6,0)),VLOOKUP(H197,亿企科目!A:G,6,0))</f>
        <v>1002</v>
      </c>
      <c r="N197" s="48" t="str">
        <f>IFERROR(IF(H197="1002","银行账户",IF(H197="1123","供应商",VLOOKUP(I197,亿企科目!A:H,8,0))),"")</f>
        <v>银行账户</v>
      </c>
      <c r="O197" s="49" t="str">
        <f t="shared" si="83"/>
        <v>潍坊银行基本户31796</v>
      </c>
      <c r="P197" s="29" t="str">
        <f>VLOOKUP(A197,账簿!B:C,2,0)</f>
        <v>002008</v>
      </c>
      <c r="Q197" s="29" t="str">
        <f>VLOOKUP(P197,账簿!A:B,2,0)</f>
        <v>昌邑市城投股权投资管理有限公司</v>
      </c>
      <c r="W197" s="29" t="str">
        <f t="shared" si="84"/>
        <v>0020082026-04-014</v>
      </c>
      <c r="X197" s="29" t="str">
        <f t="shared" si="70"/>
        <v>002008</v>
      </c>
      <c r="Y197" s="29" t="str">
        <f t="shared" si="71"/>
        <v>002008</v>
      </c>
      <c r="Z197" s="29" t="str">
        <f t="shared" si="72"/>
        <v>昌邑市城投股权投资管理有限公司</v>
      </c>
      <c r="AA197" s="29" t="str">
        <f t="shared" si="73"/>
        <v>2026-04</v>
      </c>
      <c r="AB197" s="29" t="str">
        <f t="shared" si="74"/>
        <v>2026-04-01</v>
      </c>
      <c r="AC197" s="29" t="s">
        <v>108</v>
      </c>
      <c r="AD197" s="29">
        <f t="shared" si="75"/>
        <v>4</v>
      </c>
      <c r="AE197" s="29" t="str">
        <f t="shared" si="76"/>
        <v>往来款,网银转账,昌邑市昌盛管网建设投资有限公司</v>
      </c>
      <c r="AF197" s="29" t="s">
        <v>109</v>
      </c>
      <c r="AG197" s="29" t="s">
        <v>109</v>
      </c>
      <c r="AH197" s="29"/>
      <c r="AI197" s="29"/>
      <c r="AJ197" s="29"/>
      <c r="AK197" s="29"/>
      <c r="AL197" s="29"/>
      <c r="AM197" s="29"/>
      <c r="AN197" s="29">
        <f t="shared" si="77"/>
        <v>1002</v>
      </c>
      <c r="AO197" s="29"/>
      <c r="AP197" s="29" t="str">
        <f t="shared" si="78"/>
        <v>往来款,网银转账,昌邑市昌盛管网建设投资有限公司</v>
      </c>
      <c r="AQ197" t="s">
        <v>110</v>
      </c>
      <c r="AR197" s="29">
        <f t="shared" si="79"/>
        <v>200000</v>
      </c>
      <c r="AS197" s="29" t="str">
        <f t="shared" si="80"/>
        <v/>
      </c>
      <c r="AT197" t="s">
        <v>111</v>
      </c>
      <c r="AU197" t="s">
        <v>112</v>
      </c>
      <c r="AV197" t="s">
        <v>113</v>
      </c>
      <c r="AW197" s="29">
        <f t="shared" si="81"/>
        <v>200000</v>
      </c>
      <c r="AX197" s="29" t="str">
        <f t="shared" si="82"/>
        <v/>
      </c>
      <c r="AY197" s="29"/>
      <c r="AZ197" s="29"/>
      <c r="BA197" s="29"/>
      <c r="BB197" s="29"/>
      <c r="BC197" s="29"/>
      <c r="BD197" s="29"/>
      <c r="BE197" s="29"/>
      <c r="BF197" s="29"/>
      <c r="BG197" s="29"/>
      <c r="BH197" s="29"/>
      <c r="BI197" s="29"/>
      <c r="BJ197" s="29"/>
      <c r="BK197" s="29"/>
      <c r="BL197" s="29"/>
      <c r="BM197" s="29"/>
      <c r="BN197" s="29"/>
      <c r="BO197" s="29"/>
      <c r="BP197" s="29"/>
      <c r="BQ197" s="32" t="str">
        <f>IF(N197="项目",VLOOKUP(O197,项目!B:C,2,0),IF(K197="空项目",VLOOKUP(K197,项目!B:C,2,0),""))</f>
        <v/>
      </c>
      <c r="BR197" s="32" t="str">
        <f>IFERROR(VLOOKUP(BQ197,项目!A:B,2,0),"")</f>
        <v/>
      </c>
      <c r="BS197" s="29"/>
      <c r="BT197" s="29"/>
      <c r="BU197" s="32" t="str">
        <f>IF(N197="供应商",VLOOKUP(O197,供应商!B:C,2,0),"")</f>
        <v/>
      </c>
      <c r="BV197" s="32" t="str">
        <f>IFERROR(VLOOKUP(BU197,供应商!A:B,2,0),"")</f>
        <v/>
      </c>
      <c r="BW197" s="32" t="str">
        <f>IF(N197="客户",VLOOKUP(O197,客户!B:C,2,0),"")</f>
        <v/>
      </c>
      <c r="BX197" s="32" t="str">
        <f>IFERROR(VLOOKUP(BW197,客户!A:B,2,0),"")</f>
        <v/>
      </c>
      <c r="BY197" s="29"/>
      <c r="BZ197" s="29"/>
      <c r="CA197" s="29"/>
      <c r="CB197" s="29"/>
      <c r="CC197" s="29"/>
      <c r="CD197" s="29"/>
      <c r="CE197" s="29"/>
      <c r="CF197" s="29"/>
      <c r="CG197" s="29"/>
      <c r="CH197" s="29"/>
      <c r="CI197" s="29"/>
      <c r="CJ197" s="29"/>
      <c r="CK197" s="29"/>
      <c r="CL197" s="29"/>
      <c r="CM197" s="29"/>
      <c r="CN197" s="29"/>
      <c r="CO197" s="29"/>
      <c r="CP197" s="29"/>
      <c r="CQ197" s="29"/>
      <c r="CR197" s="29"/>
      <c r="CS197" s="29"/>
      <c r="CT197" s="29"/>
      <c r="CU197" s="32" t="str">
        <f>IF(N197="费用项目",VLOOKUP(O197,费用项目!B:C,2,0),"")</f>
        <v/>
      </c>
      <c r="CV197" s="32" t="str">
        <f>IFERROR(VLOOKUP(CU197,费用项目!A:B,2,0),"")</f>
        <v/>
      </c>
      <c r="CW197" s="29" t="str">
        <f>IF(N197="银行账户",VLOOKUP(O197,银行变二级!B:C,2,0),"")</f>
        <v>潍坊银行基本户31796</v>
      </c>
      <c r="CX197" s="29" t="str">
        <f>IFERROR(VLOOKUP(O197,银行变二级!A:B,2,0),"")</f>
        <v>潍坊银行基本户31796</v>
      </c>
    </row>
    <row r="198" ht="25.5" spans="1:102">
      <c r="A198" s="35" t="s">
        <v>287</v>
      </c>
      <c r="B198" s="36" t="s">
        <v>288</v>
      </c>
      <c r="C198" s="36" t="s">
        <v>121</v>
      </c>
      <c r="D198" s="37" t="s">
        <v>296</v>
      </c>
      <c r="E198" s="37" t="s">
        <v>151</v>
      </c>
      <c r="F198" s="39" t="s">
        <v>107</v>
      </c>
      <c r="G198" s="38">
        <v>200000</v>
      </c>
      <c r="H198" s="40" t="str">
        <f t="shared" si="65"/>
        <v>1221</v>
      </c>
      <c r="I198" s="40" t="str">
        <f t="shared" si="66"/>
        <v>122108</v>
      </c>
      <c r="J198" s="46" t="str">
        <f t="shared" si="67"/>
        <v>其他应收款</v>
      </c>
      <c r="K198" s="47" t="str">
        <f t="shared" si="68"/>
        <v>单位</v>
      </c>
      <c r="L198" s="46" t="str">
        <f t="shared" si="69"/>
        <v>昌邑市昌盛管网建设投资有限公司</v>
      </c>
      <c r="M198" s="46" t="str">
        <f>IFERROR(IF(H198="1002",1002,VLOOKUP(I198,亿企科目!A:H,6,0)),VLOOKUP(H198,亿企科目!A:G,6,0))</f>
        <v>122102</v>
      </c>
      <c r="N198" s="48" t="str">
        <f>IFERROR(IF(H198="1002","银行账户",IF(H198="1123","供应商",VLOOKUP(I198,亿企科目!A:H,8,0))),"")</f>
        <v>客户</v>
      </c>
      <c r="O198" s="49" t="str">
        <f t="shared" si="83"/>
        <v>昌邑市昌盛管网建设投资有限公司</v>
      </c>
      <c r="P198" s="29" t="str">
        <f>VLOOKUP(A198,账簿!B:C,2,0)</f>
        <v>002008</v>
      </c>
      <c r="Q198" s="29" t="str">
        <f>VLOOKUP(P198,账簿!A:B,2,0)</f>
        <v>昌邑市城投股权投资管理有限公司</v>
      </c>
      <c r="W198" s="29" t="str">
        <f t="shared" si="84"/>
        <v>0020082026-04-014</v>
      </c>
      <c r="X198" s="29" t="str">
        <f t="shared" si="70"/>
        <v>002008</v>
      </c>
      <c r="Y198" s="29" t="str">
        <f t="shared" si="71"/>
        <v>002008</v>
      </c>
      <c r="Z198" s="29" t="str">
        <f t="shared" si="72"/>
        <v>昌邑市城投股权投资管理有限公司</v>
      </c>
      <c r="AA198" s="29" t="str">
        <f t="shared" si="73"/>
        <v>2026-04</v>
      </c>
      <c r="AB198" s="29" t="str">
        <f t="shared" si="74"/>
        <v>2026-04-01</v>
      </c>
      <c r="AC198" s="29" t="s">
        <v>108</v>
      </c>
      <c r="AD198" s="29">
        <f t="shared" si="75"/>
        <v>4</v>
      </c>
      <c r="AE198" s="29" t="str">
        <f t="shared" si="76"/>
        <v>往来款,网银转账,昌邑市昌盛管网建设投资有限公司</v>
      </c>
      <c r="AF198" s="29" t="s">
        <v>109</v>
      </c>
      <c r="AG198" s="29" t="s">
        <v>109</v>
      </c>
      <c r="AH198" s="29"/>
      <c r="AI198" s="29"/>
      <c r="AJ198" s="29"/>
      <c r="AK198" s="29"/>
      <c r="AL198" s="29"/>
      <c r="AM198" s="29"/>
      <c r="AN198" s="29" t="str">
        <f t="shared" si="77"/>
        <v>122102</v>
      </c>
      <c r="AO198" s="29"/>
      <c r="AP198" s="29" t="str">
        <f t="shared" si="78"/>
        <v>往来款,网银转账,昌邑市昌盛管网建设投资有限公司</v>
      </c>
      <c r="AQ198" t="s">
        <v>110</v>
      </c>
      <c r="AR198" s="29" t="str">
        <f t="shared" si="79"/>
        <v/>
      </c>
      <c r="AS198" s="29">
        <f t="shared" si="80"/>
        <v>200000</v>
      </c>
      <c r="AT198" t="s">
        <v>111</v>
      </c>
      <c r="AU198" t="s">
        <v>112</v>
      </c>
      <c r="AV198" t="s">
        <v>113</v>
      </c>
      <c r="AW198" s="29" t="str">
        <f t="shared" si="81"/>
        <v/>
      </c>
      <c r="AX198" s="29">
        <f t="shared" si="82"/>
        <v>200000</v>
      </c>
      <c r="AY198" s="29"/>
      <c r="AZ198" s="29"/>
      <c r="BA198" s="29"/>
      <c r="BB198" s="29"/>
      <c r="BC198" s="29"/>
      <c r="BD198" s="29"/>
      <c r="BE198" s="29"/>
      <c r="BF198" s="29"/>
      <c r="BG198" s="29"/>
      <c r="BH198" s="29"/>
      <c r="BI198" s="29"/>
      <c r="BJ198" s="29"/>
      <c r="BK198" s="29"/>
      <c r="BL198" s="29"/>
      <c r="BM198" s="29"/>
      <c r="BN198" s="29"/>
      <c r="BO198" s="29"/>
      <c r="BP198" s="29"/>
      <c r="BQ198" s="32" t="str">
        <f>IF(N198="项目",VLOOKUP(O198,项目!B:C,2,0),IF(K198="空项目",VLOOKUP(K198,项目!B:C,2,0),""))</f>
        <v/>
      </c>
      <c r="BR198" s="32" t="str">
        <f>IFERROR(VLOOKUP(BQ198,项目!A:B,2,0),"")</f>
        <v/>
      </c>
      <c r="BS198" s="29"/>
      <c r="BT198" s="29"/>
      <c r="BU198" s="32" t="str">
        <f>IF(N198="供应商",VLOOKUP(O198,供应商!B:C,2,0),"")</f>
        <v/>
      </c>
      <c r="BV198" s="32" t="str">
        <f>IFERROR(VLOOKUP(BU198,供应商!A:B,2,0),"")</f>
        <v/>
      </c>
      <c r="BW198" s="32" t="str">
        <f>IF(N198="客户",VLOOKUP(O198,客户!B:C,2,0),"")</f>
        <v>001001001</v>
      </c>
      <c r="BX198" s="32" t="str">
        <f>IFERROR(VLOOKUP(BW198,客户!A:B,2,0),"")</f>
        <v>昌邑市昌盛管网建设投资有限公司</v>
      </c>
      <c r="BY198" s="29"/>
      <c r="BZ198" s="29"/>
      <c r="CA198" s="29"/>
      <c r="CB198" s="29"/>
      <c r="CC198" s="29"/>
      <c r="CD198" s="29"/>
      <c r="CE198" s="29"/>
      <c r="CF198" s="29"/>
      <c r="CG198" s="29"/>
      <c r="CH198" s="29"/>
      <c r="CI198" s="29"/>
      <c r="CJ198" s="29"/>
      <c r="CK198" s="29"/>
      <c r="CL198" s="29"/>
      <c r="CM198" s="29"/>
      <c r="CN198" s="29"/>
      <c r="CO198" s="29"/>
      <c r="CP198" s="29"/>
      <c r="CQ198" s="29"/>
      <c r="CR198" s="29"/>
      <c r="CS198" s="29"/>
      <c r="CT198" s="29"/>
      <c r="CU198" s="32" t="str">
        <f>IF(N198="费用项目",VLOOKUP(O198,费用项目!B:C,2,0),"")</f>
        <v/>
      </c>
      <c r="CV198" s="32" t="str">
        <f>IFERROR(VLOOKUP(CU198,费用项目!A:B,2,0),"")</f>
        <v/>
      </c>
      <c r="CW198" s="29" t="str">
        <f>IF(N198="银行账户",VLOOKUP(O198,银行变二级!B:C,2,0),"")</f>
        <v/>
      </c>
      <c r="CX198" s="29" t="str">
        <f>IFERROR(VLOOKUP(O198,银行变二级!A:B,2,0),"")</f>
        <v/>
      </c>
    </row>
    <row r="199" spans="1:102">
      <c r="A199" s="35" t="s">
        <v>287</v>
      </c>
      <c r="B199" s="36" t="s">
        <v>288</v>
      </c>
      <c r="C199" s="36" t="s">
        <v>125</v>
      </c>
      <c r="D199" s="37" t="s">
        <v>297</v>
      </c>
      <c r="E199" s="37" t="s">
        <v>127</v>
      </c>
      <c r="F199" s="38">
        <v>27000</v>
      </c>
      <c r="G199" s="39" t="s">
        <v>107</v>
      </c>
      <c r="H199" s="40" t="str">
        <f t="shared" si="65"/>
        <v>6603</v>
      </c>
      <c r="I199" s="40" t="str">
        <f t="shared" si="66"/>
        <v>6603</v>
      </c>
      <c r="J199" s="46" t="str">
        <f t="shared" si="67"/>
        <v>财务费用</v>
      </c>
      <c r="K199" s="47" t="str">
        <f t="shared" si="68"/>
        <v>利息支出</v>
      </c>
      <c r="L199" s="46" t="str">
        <f t="shared" si="69"/>
        <v/>
      </c>
      <c r="M199" s="46" t="str">
        <f>IFERROR(IF(H199="1002",1002,VLOOKUP(I199,亿企科目!A:H,6,0)),VLOOKUP(H199,亿企科目!A:G,6,0))</f>
        <v>6603</v>
      </c>
      <c r="N199" s="48" t="str">
        <f>IFERROR(IF(H199="1002","银行账户",IF(H199="1123","供应商",VLOOKUP(I199,亿企科目!A:H,8,0))),"")</f>
        <v>费用项目</v>
      </c>
      <c r="O199" s="49" t="str">
        <f t="shared" si="83"/>
        <v>利息支出</v>
      </c>
      <c r="P199" s="29" t="str">
        <f>VLOOKUP(A199,账簿!B:C,2,0)</f>
        <v>002008</v>
      </c>
      <c r="Q199" s="29" t="str">
        <f>VLOOKUP(P199,账簿!A:B,2,0)</f>
        <v>昌邑市城投股权投资管理有限公司</v>
      </c>
      <c r="W199" s="29" t="str">
        <f t="shared" si="84"/>
        <v>0020082026-04-015</v>
      </c>
      <c r="X199" s="29" t="str">
        <f t="shared" si="70"/>
        <v>002008</v>
      </c>
      <c r="Y199" s="29" t="str">
        <f t="shared" si="71"/>
        <v>002008</v>
      </c>
      <c r="Z199" s="29" t="str">
        <f t="shared" si="72"/>
        <v>昌邑市城投股权投资管理有限公司</v>
      </c>
      <c r="AA199" s="29" t="str">
        <f t="shared" si="73"/>
        <v>2026-04</v>
      </c>
      <c r="AB199" s="29" t="str">
        <f t="shared" si="74"/>
        <v>2026-04-01</v>
      </c>
      <c r="AC199" s="29" t="s">
        <v>108</v>
      </c>
      <c r="AD199" s="29">
        <f t="shared" si="75"/>
        <v>5</v>
      </c>
      <c r="AE199" s="29" t="str">
        <f t="shared" si="76"/>
        <v>汇兑,刘钱良</v>
      </c>
      <c r="AF199" s="29" t="s">
        <v>109</v>
      </c>
      <c r="AG199" s="29" t="s">
        <v>109</v>
      </c>
      <c r="AH199" s="29"/>
      <c r="AI199" s="29"/>
      <c r="AJ199" s="29"/>
      <c r="AK199" s="29"/>
      <c r="AL199" s="29"/>
      <c r="AM199" s="29"/>
      <c r="AN199" s="29" t="str">
        <f t="shared" si="77"/>
        <v>6603</v>
      </c>
      <c r="AO199" s="29"/>
      <c r="AP199" s="29" t="str">
        <f t="shared" si="78"/>
        <v>汇兑,刘钱良</v>
      </c>
      <c r="AQ199" t="s">
        <v>110</v>
      </c>
      <c r="AR199" s="29">
        <f t="shared" si="79"/>
        <v>27000</v>
      </c>
      <c r="AS199" s="29" t="str">
        <f t="shared" si="80"/>
        <v/>
      </c>
      <c r="AT199" t="s">
        <v>111</v>
      </c>
      <c r="AU199" t="s">
        <v>112</v>
      </c>
      <c r="AV199" t="s">
        <v>113</v>
      </c>
      <c r="AW199" s="29">
        <f t="shared" si="81"/>
        <v>27000</v>
      </c>
      <c r="AX199" s="29" t="str">
        <f t="shared" si="82"/>
        <v/>
      </c>
      <c r="AY199" s="29"/>
      <c r="AZ199" s="29"/>
      <c r="BA199" s="29"/>
      <c r="BB199" s="29"/>
      <c r="BC199" s="29"/>
      <c r="BD199" s="29"/>
      <c r="BE199" s="29"/>
      <c r="BF199" s="29"/>
      <c r="BG199" s="29"/>
      <c r="BH199" s="29"/>
      <c r="BI199" s="29"/>
      <c r="BJ199" s="29"/>
      <c r="BK199" s="29"/>
      <c r="BL199" s="29"/>
      <c r="BM199" s="29"/>
      <c r="BN199" s="29"/>
      <c r="BO199" s="29"/>
      <c r="BP199" s="29"/>
      <c r="BQ199" s="32" t="str">
        <f>IF(N199="项目",VLOOKUP(O199,项目!B:C,2,0),IF(K199="空项目",VLOOKUP(K199,项目!B:C,2,0),""))</f>
        <v/>
      </c>
      <c r="BR199" s="32" t="str">
        <f>IFERROR(VLOOKUP(BQ199,项目!A:B,2,0),"")</f>
        <v/>
      </c>
      <c r="BS199" s="29"/>
      <c r="BT199" s="29"/>
      <c r="BU199" s="32" t="str">
        <f>IF(N199="供应商",VLOOKUP(O199,供应商!B:C,2,0),"")</f>
        <v/>
      </c>
      <c r="BV199" s="32" t="str">
        <f>IFERROR(VLOOKUP(BU199,供应商!A:B,2,0),"")</f>
        <v/>
      </c>
      <c r="BW199" s="32" t="str">
        <f>IF(N199="客户",VLOOKUP(O199,客户!B:C,2,0),"")</f>
        <v/>
      </c>
      <c r="BX199" s="32" t="str">
        <f>IFERROR(VLOOKUP(BW199,客户!A:B,2,0),"")</f>
        <v/>
      </c>
      <c r="BY199" s="29"/>
      <c r="BZ199" s="29"/>
      <c r="CA199" s="29"/>
      <c r="CB199" s="29"/>
      <c r="CC199" s="29"/>
      <c r="CD199" s="29"/>
      <c r="CE199" s="29"/>
      <c r="CF199" s="29"/>
      <c r="CG199" s="29"/>
      <c r="CH199" s="29"/>
      <c r="CI199" s="29"/>
      <c r="CJ199" s="29"/>
      <c r="CK199" s="29"/>
      <c r="CL199" s="29"/>
      <c r="CM199" s="29"/>
      <c r="CN199" s="29"/>
      <c r="CO199" s="29"/>
      <c r="CP199" s="29"/>
      <c r="CQ199" s="29"/>
      <c r="CR199" s="29"/>
      <c r="CS199" s="29"/>
      <c r="CT199" s="29"/>
      <c r="CU199" s="32" t="str">
        <f>IF(N199="费用项目",VLOOKUP(O199,费用项目!B:C,2,0),"")</f>
        <v>660302</v>
      </c>
      <c r="CV199" s="32" t="str">
        <f>IFERROR(VLOOKUP(CU199,费用项目!A:B,2,0),"")</f>
        <v>利息支出</v>
      </c>
      <c r="CW199" s="29" t="str">
        <f>IF(N199="银行账户",VLOOKUP(O199,银行变二级!B:C,2,0),"")</f>
        <v/>
      </c>
      <c r="CX199" s="29" t="str">
        <f>IFERROR(VLOOKUP(O199,银行变二级!A:B,2,0),"")</f>
        <v/>
      </c>
    </row>
    <row r="200" ht="27" spans="1:102">
      <c r="A200" s="35" t="s">
        <v>287</v>
      </c>
      <c r="B200" s="36" t="s">
        <v>288</v>
      </c>
      <c r="C200" s="36" t="s">
        <v>125</v>
      </c>
      <c r="D200" s="37" t="s">
        <v>297</v>
      </c>
      <c r="E200" s="37" t="s">
        <v>290</v>
      </c>
      <c r="F200" s="39" t="s">
        <v>107</v>
      </c>
      <c r="G200" s="38">
        <v>27000</v>
      </c>
      <c r="H200" s="40" t="str">
        <f t="shared" si="65"/>
        <v>1002</v>
      </c>
      <c r="I200" s="40" t="str">
        <f t="shared" si="66"/>
        <v>100203</v>
      </c>
      <c r="J200" s="46" t="str">
        <f t="shared" si="67"/>
        <v>银行存款</v>
      </c>
      <c r="K200" s="47" t="str">
        <f t="shared" si="68"/>
        <v>潍坊银行基本户31796</v>
      </c>
      <c r="L200" s="46" t="str">
        <f t="shared" si="69"/>
        <v/>
      </c>
      <c r="M200" s="46">
        <f>IFERROR(IF(H200="1002",1002,VLOOKUP(I200,亿企科目!A:H,6,0)),VLOOKUP(H200,亿企科目!A:G,6,0))</f>
        <v>1002</v>
      </c>
      <c r="N200" s="48" t="str">
        <f>IFERROR(IF(H200="1002","银行账户",IF(H200="1123","供应商",VLOOKUP(I200,亿企科目!A:H,8,0))),"")</f>
        <v>银行账户</v>
      </c>
      <c r="O200" s="49" t="str">
        <f t="shared" si="83"/>
        <v>潍坊银行基本户31796</v>
      </c>
      <c r="P200" s="29" t="str">
        <f>VLOOKUP(A200,账簿!B:C,2,0)</f>
        <v>002008</v>
      </c>
      <c r="Q200" s="29" t="str">
        <f>VLOOKUP(P200,账簿!A:B,2,0)</f>
        <v>昌邑市城投股权投资管理有限公司</v>
      </c>
      <c r="W200" s="29" t="str">
        <f t="shared" si="84"/>
        <v>0020082026-04-015</v>
      </c>
      <c r="X200" s="29" t="str">
        <f t="shared" si="70"/>
        <v>002008</v>
      </c>
      <c r="Y200" s="29" t="str">
        <f t="shared" si="71"/>
        <v>002008</v>
      </c>
      <c r="Z200" s="29" t="str">
        <f t="shared" si="72"/>
        <v>昌邑市城投股权投资管理有限公司</v>
      </c>
      <c r="AA200" s="29" t="str">
        <f t="shared" si="73"/>
        <v>2026-04</v>
      </c>
      <c r="AB200" s="29" t="str">
        <f t="shared" si="74"/>
        <v>2026-04-01</v>
      </c>
      <c r="AC200" s="29" t="s">
        <v>108</v>
      </c>
      <c r="AD200" s="29">
        <f t="shared" si="75"/>
        <v>5</v>
      </c>
      <c r="AE200" s="29" t="str">
        <f t="shared" si="76"/>
        <v>汇兑,刘钱良</v>
      </c>
      <c r="AF200" s="29" t="s">
        <v>109</v>
      </c>
      <c r="AG200" s="29" t="s">
        <v>109</v>
      </c>
      <c r="AH200" s="29"/>
      <c r="AI200" s="29"/>
      <c r="AJ200" s="29"/>
      <c r="AK200" s="29"/>
      <c r="AL200" s="29"/>
      <c r="AM200" s="29"/>
      <c r="AN200" s="29">
        <f t="shared" si="77"/>
        <v>1002</v>
      </c>
      <c r="AO200" s="29"/>
      <c r="AP200" s="29" t="str">
        <f t="shared" si="78"/>
        <v>汇兑,刘钱良</v>
      </c>
      <c r="AQ200" t="s">
        <v>110</v>
      </c>
      <c r="AR200" s="29" t="str">
        <f t="shared" si="79"/>
        <v/>
      </c>
      <c r="AS200" s="29">
        <f t="shared" si="80"/>
        <v>27000</v>
      </c>
      <c r="AT200" t="s">
        <v>111</v>
      </c>
      <c r="AU200" t="s">
        <v>112</v>
      </c>
      <c r="AV200" t="s">
        <v>113</v>
      </c>
      <c r="AW200" s="29" t="str">
        <f t="shared" si="81"/>
        <v/>
      </c>
      <c r="AX200" s="29">
        <f t="shared" si="82"/>
        <v>27000</v>
      </c>
      <c r="AY200" s="29"/>
      <c r="AZ200" s="29"/>
      <c r="BA200" s="29"/>
      <c r="BB200" s="29"/>
      <c r="BC200" s="29"/>
      <c r="BD200" s="29"/>
      <c r="BE200" s="29"/>
      <c r="BF200" s="29"/>
      <c r="BG200" s="29"/>
      <c r="BH200" s="29"/>
      <c r="BI200" s="29"/>
      <c r="BJ200" s="29"/>
      <c r="BK200" s="29"/>
      <c r="BL200" s="29"/>
      <c r="BM200" s="29"/>
      <c r="BN200" s="29"/>
      <c r="BO200" s="29"/>
      <c r="BP200" s="29"/>
      <c r="BQ200" s="32" t="str">
        <f>IF(N200="项目",VLOOKUP(O200,项目!B:C,2,0),IF(K200="空项目",VLOOKUP(K200,项目!B:C,2,0),""))</f>
        <v/>
      </c>
      <c r="BR200" s="32" t="str">
        <f>IFERROR(VLOOKUP(BQ200,项目!A:B,2,0),"")</f>
        <v/>
      </c>
      <c r="BS200" s="29"/>
      <c r="BT200" s="29"/>
      <c r="BU200" s="32" t="str">
        <f>IF(N200="供应商",VLOOKUP(O200,供应商!B:C,2,0),"")</f>
        <v/>
      </c>
      <c r="BV200" s="32" t="str">
        <f>IFERROR(VLOOKUP(BU200,供应商!A:B,2,0),"")</f>
        <v/>
      </c>
      <c r="BW200" s="32" t="str">
        <f>IF(N200="客户",VLOOKUP(O200,客户!B:C,2,0),"")</f>
        <v/>
      </c>
      <c r="BX200" s="32" t="str">
        <f>IFERROR(VLOOKUP(BW200,客户!A:B,2,0),"")</f>
        <v/>
      </c>
      <c r="BY200" s="29"/>
      <c r="BZ200" s="29"/>
      <c r="CA200" s="29"/>
      <c r="CB200" s="29"/>
      <c r="CC200" s="29"/>
      <c r="CD200" s="29"/>
      <c r="CE200" s="29"/>
      <c r="CF200" s="29"/>
      <c r="CG200" s="29"/>
      <c r="CH200" s="29"/>
      <c r="CI200" s="29"/>
      <c r="CJ200" s="29"/>
      <c r="CK200" s="29"/>
      <c r="CL200" s="29"/>
      <c r="CM200" s="29"/>
      <c r="CN200" s="29"/>
      <c r="CO200" s="29"/>
      <c r="CP200" s="29"/>
      <c r="CQ200" s="29"/>
      <c r="CR200" s="29"/>
      <c r="CS200" s="29"/>
      <c r="CT200" s="29"/>
      <c r="CU200" s="32" t="str">
        <f>IF(N200="费用项目",VLOOKUP(O200,费用项目!B:C,2,0),"")</f>
        <v/>
      </c>
      <c r="CV200" s="32" t="str">
        <f>IFERROR(VLOOKUP(CU200,费用项目!A:B,2,0),"")</f>
        <v/>
      </c>
      <c r="CW200" s="29" t="str">
        <f>IF(N200="银行账户",VLOOKUP(O200,银行变二级!B:C,2,0),"")</f>
        <v>潍坊银行基本户31796</v>
      </c>
      <c r="CX200" s="29" t="str">
        <f>IFERROR(VLOOKUP(O200,银行变二级!A:B,2,0),"")</f>
        <v>潍坊银行基本户31796</v>
      </c>
    </row>
    <row r="201" spans="1:102">
      <c r="A201" s="35" t="s">
        <v>287</v>
      </c>
      <c r="B201" s="36" t="s">
        <v>288</v>
      </c>
      <c r="C201" s="36" t="s">
        <v>128</v>
      </c>
      <c r="D201" s="37" t="s">
        <v>298</v>
      </c>
      <c r="E201" s="37" t="s">
        <v>127</v>
      </c>
      <c r="F201" s="38">
        <v>605000</v>
      </c>
      <c r="G201" s="39" t="s">
        <v>107</v>
      </c>
      <c r="H201" s="40" t="str">
        <f t="shared" si="65"/>
        <v>6603</v>
      </c>
      <c r="I201" s="40" t="str">
        <f t="shared" si="66"/>
        <v>6603</v>
      </c>
      <c r="J201" s="46" t="str">
        <f t="shared" si="67"/>
        <v>财务费用</v>
      </c>
      <c r="K201" s="47" t="str">
        <f t="shared" si="68"/>
        <v>利息支出</v>
      </c>
      <c r="L201" s="46" t="str">
        <f t="shared" si="69"/>
        <v/>
      </c>
      <c r="M201" s="46" t="str">
        <f>IFERROR(IF(H201="1002",1002,VLOOKUP(I201,亿企科目!A:H,6,0)),VLOOKUP(H201,亿企科目!A:G,6,0))</f>
        <v>6603</v>
      </c>
      <c r="N201" s="48" t="str">
        <f>IFERROR(IF(H201="1002","银行账户",IF(H201="1123","供应商",VLOOKUP(I201,亿企科目!A:H,8,0))),"")</f>
        <v>费用项目</v>
      </c>
      <c r="O201" s="49" t="str">
        <f t="shared" si="83"/>
        <v>利息支出</v>
      </c>
      <c r="P201" s="29" t="str">
        <f>VLOOKUP(A201,账簿!B:C,2,0)</f>
        <v>002008</v>
      </c>
      <c r="Q201" s="29" t="str">
        <f>VLOOKUP(P201,账簿!A:B,2,0)</f>
        <v>昌邑市城投股权投资管理有限公司</v>
      </c>
      <c r="W201" s="29" t="str">
        <f t="shared" si="84"/>
        <v>0020082026-04-016</v>
      </c>
      <c r="X201" s="29" t="str">
        <f t="shared" si="70"/>
        <v>002008</v>
      </c>
      <c r="Y201" s="29" t="str">
        <f t="shared" si="71"/>
        <v>002008</v>
      </c>
      <c r="Z201" s="29" t="str">
        <f t="shared" si="72"/>
        <v>昌邑市城投股权投资管理有限公司</v>
      </c>
      <c r="AA201" s="29" t="str">
        <f t="shared" si="73"/>
        <v>2026-04</v>
      </c>
      <c r="AB201" s="29" t="str">
        <f t="shared" si="74"/>
        <v>2026-04-01</v>
      </c>
      <c r="AC201" s="29" t="s">
        <v>108</v>
      </c>
      <c r="AD201" s="29">
        <f t="shared" si="75"/>
        <v>6</v>
      </c>
      <c r="AE201" s="29" t="str">
        <f t="shared" si="76"/>
        <v>利息,潍坊高福市政景观工程有限公司</v>
      </c>
      <c r="AF201" s="29" t="s">
        <v>109</v>
      </c>
      <c r="AG201" s="29" t="s">
        <v>109</v>
      </c>
      <c r="AH201" s="29"/>
      <c r="AI201" s="29"/>
      <c r="AJ201" s="29"/>
      <c r="AK201" s="29"/>
      <c r="AL201" s="29"/>
      <c r="AM201" s="29"/>
      <c r="AN201" s="29" t="str">
        <f t="shared" si="77"/>
        <v>6603</v>
      </c>
      <c r="AO201" s="29"/>
      <c r="AP201" s="29" t="str">
        <f t="shared" si="78"/>
        <v>利息,潍坊高福市政景观工程有限公司</v>
      </c>
      <c r="AQ201" t="s">
        <v>110</v>
      </c>
      <c r="AR201" s="29">
        <f t="shared" si="79"/>
        <v>605000</v>
      </c>
      <c r="AS201" s="29" t="str">
        <f t="shared" si="80"/>
        <v/>
      </c>
      <c r="AT201" t="s">
        <v>111</v>
      </c>
      <c r="AU201" t="s">
        <v>112</v>
      </c>
      <c r="AV201" t="s">
        <v>113</v>
      </c>
      <c r="AW201" s="29">
        <f t="shared" si="81"/>
        <v>605000</v>
      </c>
      <c r="AX201" s="29" t="str">
        <f t="shared" si="82"/>
        <v/>
      </c>
      <c r="AY201" s="29"/>
      <c r="AZ201" s="29"/>
      <c r="BA201" s="29"/>
      <c r="BB201" s="29"/>
      <c r="BC201" s="29"/>
      <c r="BD201" s="29"/>
      <c r="BE201" s="29"/>
      <c r="BF201" s="29"/>
      <c r="BG201" s="29"/>
      <c r="BH201" s="29"/>
      <c r="BI201" s="29"/>
      <c r="BJ201" s="29"/>
      <c r="BK201" s="29"/>
      <c r="BL201" s="29"/>
      <c r="BM201" s="29"/>
      <c r="BN201" s="29"/>
      <c r="BO201" s="29"/>
      <c r="BP201" s="29"/>
      <c r="BQ201" s="32" t="str">
        <f>IF(N201="项目",VLOOKUP(O201,项目!B:C,2,0),IF(K201="空项目",VLOOKUP(K201,项目!B:C,2,0),""))</f>
        <v/>
      </c>
      <c r="BR201" s="32" t="str">
        <f>IFERROR(VLOOKUP(BQ201,项目!A:B,2,0),"")</f>
        <v/>
      </c>
      <c r="BS201" s="29"/>
      <c r="BT201" s="29"/>
      <c r="BU201" s="32" t="str">
        <f>IF(N201="供应商",VLOOKUP(O201,供应商!B:C,2,0),"")</f>
        <v/>
      </c>
      <c r="BV201" s="32" t="str">
        <f>IFERROR(VLOOKUP(BU201,供应商!A:B,2,0),"")</f>
        <v/>
      </c>
      <c r="BW201" s="32" t="str">
        <f>IF(N201="客户",VLOOKUP(O201,客户!B:C,2,0),"")</f>
        <v/>
      </c>
      <c r="BX201" s="32" t="str">
        <f>IFERROR(VLOOKUP(BW201,客户!A:B,2,0),"")</f>
        <v/>
      </c>
      <c r="BY201" s="29"/>
      <c r="BZ201" s="29"/>
      <c r="CA201" s="29"/>
      <c r="CB201" s="29"/>
      <c r="CC201" s="29"/>
      <c r="CD201" s="29"/>
      <c r="CE201" s="29"/>
      <c r="CF201" s="29"/>
      <c r="CG201" s="29"/>
      <c r="CH201" s="29"/>
      <c r="CI201" s="29"/>
      <c r="CJ201" s="29"/>
      <c r="CK201" s="29"/>
      <c r="CL201" s="29"/>
      <c r="CM201" s="29"/>
      <c r="CN201" s="29"/>
      <c r="CO201" s="29"/>
      <c r="CP201" s="29"/>
      <c r="CQ201" s="29"/>
      <c r="CR201" s="29"/>
      <c r="CS201" s="29"/>
      <c r="CT201" s="29"/>
      <c r="CU201" s="32" t="str">
        <f>IF(N201="费用项目",VLOOKUP(O201,费用项目!B:C,2,0),"")</f>
        <v>660302</v>
      </c>
      <c r="CV201" s="32" t="str">
        <f>IFERROR(VLOOKUP(CU201,费用项目!A:B,2,0),"")</f>
        <v>利息支出</v>
      </c>
      <c r="CW201" s="29" t="str">
        <f>IF(N201="银行账户",VLOOKUP(O201,银行变二级!B:C,2,0),"")</f>
        <v/>
      </c>
      <c r="CX201" s="29" t="str">
        <f>IFERROR(VLOOKUP(O201,银行变二级!A:B,2,0),"")</f>
        <v/>
      </c>
    </row>
    <row r="202" ht="27" spans="1:102">
      <c r="A202" s="35" t="s">
        <v>287</v>
      </c>
      <c r="B202" s="36" t="s">
        <v>288</v>
      </c>
      <c r="C202" s="36" t="s">
        <v>128</v>
      </c>
      <c r="D202" s="37" t="s">
        <v>298</v>
      </c>
      <c r="E202" s="37" t="s">
        <v>290</v>
      </c>
      <c r="F202" s="39" t="s">
        <v>107</v>
      </c>
      <c r="G202" s="38">
        <v>605000</v>
      </c>
      <c r="H202" s="40" t="str">
        <f t="shared" si="65"/>
        <v>1002</v>
      </c>
      <c r="I202" s="40" t="str">
        <f t="shared" si="66"/>
        <v>100203</v>
      </c>
      <c r="J202" s="46" t="str">
        <f t="shared" si="67"/>
        <v>银行存款</v>
      </c>
      <c r="K202" s="47" t="str">
        <f t="shared" si="68"/>
        <v>潍坊银行基本户31796</v>
      </c>
      <c r="L202" s="46" t="str">
        <f t="shared" si="69"/>
        <v/>
      </c>
      <c r="M202" s="46">
        <f>IFERROR(IF(H202="1002",1002,VLOOKUP(I202,亿企科目!A:H,6,0)),VLOOKUP(H202,亿企科目!A:G,6,0))</f>
        <v>1002</v>
      </c>
      <c r="N202" s="48" t="str">
        <f>IFERROR(IF(H202="1002","银行账户",IF(H202="1123","供应商",VLOOKUP(I202,亿企科目!A:H,8,0))),"")</f>
        <v>银行账户</v>
      </c>
      <c r="O202" s="49" t="str">
        <f t="shared" si="83"/>
        <v>潍坊银行基本户31796</v>
      </c>
      <c r="P202" s="29" t="str">
        <f>VLOOKUP(A202,账簿!B:C,2,0)</f>
        <v>002008</v>
      </c>
      <c r="Q202" s="29" t="str">
        <f>VLOOKUP(P202,账簿!A:B,2,0)</f>
        <v>昌邑市城投股权投资管理有限公司</v>
      </c>
      <c r="W202" s="29" t="str">
        <f t="shared" si="84"/>
        <v>0020082026-04-016</v>
      </c>
      <c r="X202" s="29" t="str">
        <f t="shared" si="70"/>
        <v>002008</v>
      </c>
      <c r="Y202" s="29" t="str">
        <f t="shared" si="71"/>
        <v>002008</v>
      </c>
      <c r="Z202" s="29" t="str">
        <f t="shared" si="72"/>
        <v>昌邑市城投股权投资管理有限公司</v>
      </c>
      <c r="AA202" s="29" t="str">
        <f t="shared" si="73"/>
        <v>2026-04</v>
      </c>
      <c r="AB202" s="29" t="str">
        <f t="shared" si="74"/>
        <v>2026-04-01</v>
      </c>
      <c r="AC202" s="29" t="s">
        <v>108</v>
      </c>
      <c r="AD202" s="29">
        <f t="shared" si="75"/>
        <v>6</v>
      </c>
      <c r="AE202" s="29" t="str">
        <f t="shared" si="76"/>
        <v>利息,潍坊高福市政景观工程有限公司</v>
      </c>
      <c r="AF202" s="29" t="s">
        <v>109</v>
      </c>
      <c r="AG202" s="29" t="s">
        <v>109</v>
      </c>
      <c r="AH202" s="29"/>
      <c r="AI202" s="29"/>
      <c r="AJ202" s="29"/>
      <c r="AK202" s="29"/>
      <c r="AL202" s="29"/>
      <c r="AM202" s="29"/>
      <c r="AN202" s="29">
        <f t="shared" si="77"/>
        <v>1002</v>
      </c>
      <c r="AO202" s="29"/>
      <c r="AP202" s="29" t="str">
        <f t="shared" si="78"/>
        <v>利息,潍坊高福市政景观工程有限公司</v>
      </c>
      <c r="AQ202" t="s">
        <v>110</v>
      </c>
      <c r="AR202" s="29" t="str">
        <f t="shared" si="79"/>
        <v/>
      </c>
      <c r="AS202" s="29">
        <f t="shared" si="80"/>
        <v>605000</v>
      </c>
      <c r="AT202" t="s">
        <v>111</v>
      </c>
      <c r="AU202" t="s">
        <v>112</v>
      </c>
      <c r="AV202" t="s">
        <v>113</v>
      </c>
      <c r="AW202" s="29" t="str">
        <f t="shared" si="81"/>
        <v/>
      </c>
      <c r="AX202" s="29">
        <f t="shared" si="82"/>
        <v>605000</v>
      </c>
      <c r="AY202" s="29"/>
      <c r="AZ202" s="29"/>
      <c r="BA202" s="29"/>
      <c r="BB202" s="29"/>
      <c r="BC202" s="29"/>
      <c r="BD202" s="29"/>
      <c r="BE202" s="29"/>
      <c r="BF202" s="29"/>
      <c r="BG202" s="29"/>
      <c r="BH202" s="29"/>
      <c r="BI202" s="29"/>
      <c r="BJ202" s="29"/>
      <c r="BK202" s="29"/>
      <c r="BL202" s="29"/>
      <c r="BM202" s="29"/>
      <c r="BN202" s="29"/>
      <c r="BO202" s="29"/>
      <c r="BP202" s="29"/>
      <c r="BQ202" s="32" t="str">
        <f>IF(N202="项目",VLOOKUP(O202,项目!B:C,2,0),IF(K202="空项目",VLOOKUP(K202,项目!B:C,2,0),""))</f>
        <v/>
      </c>
      <c r="BR202" s="32" t="str">
        <f>IFERROR(VLOOKUP(BQ202,项目!A:B,2,0),"")</f>
        <v/>
      </c>
      <c r="BS202" s="29"/>
      <c r="BT202" s="29"/>
      <c r="BU202" s="32" t="str">
        <f>IF(N202="供应商",VLOOKUP(O202,供应商!B:C,2,0),"")</f>
        <v/>
      </c>
      <c r="BV202" s="32" t="str">
        <f>IFERROR(VLOOKUP(BU202,供应商!A:B,2,0),"")</f>
        <v/>
      </c>
      <c r="BW202" s="32" t="str">
        <f>IF(N202="客户",VLOOKUP(O202,客户!B:C,2,0),"")</f>
        <v/>
      </c>
      <c r="BX202" s="32" t="str">
        <f>IFERROR(VLOOKUP(BW202,客户!A:B,2,0),"")</f>
        <v/>
      </c>
      <c r="BY202" s="29"/>
      <c r="BZ202" s="29"/>
      <c r="CA202" s="29"/>
      <c r="CB202" s="29"/>
      <c r="CC202" s="29"/>
      <c r="CD202" s="29"/>
      <c r="CE202" s="29"/>
      <c r="CF202" s="29"/>
      <c r="CG202" s="29"/>
      <c r="CH202" s="29"/>
      <c r="CI202" s="29"/>
      <c r="CJ202" s="29"/>
      <c r="CK202" s="29"/>
      <c r="CL202" s="29"/>
      <c r="CM202" s="29"/>
      <c r="CN202" s="29"/>
      <c r="CO202" s="29"/>
      <c r="CP202" s="29"/>
      <c r="CQ202" s="29"/>
      <c r="CR202" s="29"/>
      <c r="CS202" s="29"/>
      <c r="CT202" s="29"/>
      <c r="CU202" s="32" t="str">
        <f>IF(N202="费用项目",VLOOKUP(O202,费用项目!B:C,2,0),"")</f>
        <v/>
      </c>
      <c r="CV202" s="32" t="str">
        <f>IFERROR(VLOOKUP(CU202,费用项目!A:B,2,0),"")</f>
        <v/>
      </c>
      <c r="CW202" s="29" t="str">
        <f>IF(N202="银行账户",VLOOKUP(O202,银行变二级!B:C,2,0),"")</f>
        <v>潍坊银行基本户31796</v>
      </c>
      <c r="CX202" s="29" t="str">
        <f>IFERROR(VLOOKUP(O202,银行变二级!A:B,2,0),"")</f>
        <v>潍坊银行基本户31796</v>
      </c>
    </row>
    <row r="203" ht="25.5" spans="1:102">
      <c r="A203" s="35" t="s">
        <v>287</v>
      </c>
      <c r="B203" s="36" t="s">
        <v>173</v>
      </c>
      <c r="C203" s="36" t="s">
        <v>132</v>
      </c>
      <c r="D203" s="37" t="s">
        <v>299</v>
      </c>
      <c r="E203" s="37" t="s">
        <v>300</v>
      </c>
      <c r="F203" s="38">
        <v>14500000</v>
      </c>
      <c r="G203" s="39" t="s">
        <v>107</v>
      </c>
      <c r="H203" s="40" t="str">
        <f t="shared" si="65"/>
        <v>2241</v>
      </c>
      <c r="I203" s="40" t="str">
        <f t="shared" si="66"/>
        <v>224102</v>
      </c>
      <c r="J203" s="46" t="str">
        <f t="shared" si="67"/>
        <v>其他应付款</v>
      </c>
      <c r="K203" s="47" t="str">
        <f t="shared" si="68"/>
        <v>单位</v>
      </c>
      <c r="L203" s="46" t="str">
        <f t="shared" si="69"/>
        <v>潍坊华创普惠产业投资合伙企业（有限合伙）</v>
      </c>
      <c r="M203" s="46" t="str">
        <f>IFERROR(IF(H203="1002",1002,VLOOKUP(I203,亿企科目!A:H,6,0)),VLOOKUP(H203,亿企科目!A:G,6,0))</f>
        <v>224102</v>
      </c>
      <c r="N203" s="48" t="str">
        <f>IFERROR(IF(H203="1002","银行账户",IF(H203="1123","供应商",VLOOKUP(I203,亿企科目!A:H,8,0))),"")</f>
        <v>供应商</v>
      </c>
      <c r="O203" s="49" t="str">
        <f t="shared" si="83"/>
        <v>潍坊华创普惠产业投资合伙企业（有限合伙）</v>
      </c>
      <c r="P203" s="29" t="str">
        <f>VLOOKUP(A203,账簿!B:C,2,0)</f>
        <v>002008</v>
      </c>
      <c r="Q203" s="29" t="str">
        <f>VLOOKUP(P203,账簿!A:B,2,0)</f>
        <v>昌邑市城投股权投资管理有限公司</v>
      </c>
      <c r="W203" s="29" t="str">
        <f t="shared" si="84"/>
        <v>0020082026-04-027</v>
      </c>
      <c r="X203" s="29" t="str">
        <f t="shared" si="70"/>
        <v>002008</v>
      </c>
      <c r="Y203" s="29" t="str">
        <f t="shared" si="71"/>
        <v>002008</v>
      </c>
      <c r="Z203" s="29" t="str">
        <f t="shared" si="72"/>
        <v>昌邑市城投股权投资管理有限公司</v>
      </c>
      <c r="AA203" s="29" t="str">
        <f t="shared" si="73"/>
        <v>2026-04</v>
      </c>
      <c r="AB203" s="29" t="str">
        <f t="shared" si="74"/>
        <v>2026-04-02</v>
      </c>
      <c r="AC203" s="29" t="s">
        <v>108</v>
      </c>
      <c r="AD203" s="29">
        <f t="shared" si="75"/>
        <v>7</v>
      </c>
      <c r="AE203" s="29" t="str">
        <f t="shared" si="76"/>
        <v>还款,汇兑,潍坊华创普惠产业投资合伙企业（有限合伙）</v>
      </c>
      <c r="AF203" s="29" t="s">
        <v>109</v>
      </c>
      <c r="AG203" s="29" t="s">
        <v>109</v>
      </c>
      <c r="AH203" s="29"/>
      <c r="AI203" s="29"/>
      <c r="AJ203" s="29"/>
      <c r="AK203" s="29"/>
      <c r="AL203" s="29"/>
      <c r="AM203" s="29"/>
      <c r="AN203" s="29" t="str">
        <f t="shared" si="77"/>
        <v>224102</v>
      </c>
      <c r="AO203" s="29"/>
      <c r="AP203" s="29" t="str">
        <f t="shared" si="78"/>
        <v>还款,汇兑,潍坊华创普惠产业投资合伙企业（有限合伙）</v>
      </c>
      <c r="AQ203" t="s">
        <v>110</v>
      </c>
      <c r="AR203" s="29">
        <f t="shared" si="79"/>
        <v>14500000</v>
      </c>
      <c r="AS203" s="29" t="str">
        <f t="shared" si="80"/>
        <v/>
      </c>
      <c r="AT203" t="s">
        <v>111</v>
      </c>
      <c r="AU203" t="s">
        <v>112</v>
      </c>
      <c r="AV203" t="s">
        <v>113</v>
      </c>
      <c r="AW203" s="29">
        <f t="shared" si="81"/>
        <v>14500000</v>
      </c>
      <c r="AX203" s="29" t="str">
        <f t="shared" si="82"/>
        <v/>
      </c>
      <c r="AY203" s="29"/>
      <c r="AZ203" s="29"/>
      <c r="BA203" s="29"/>
      <c r="BB203" s="29"/>
      <c r="BC203" s="29"/>
      <c r="BD203" s="29"/>
      <c r="BE203" s="29"/>
      <c r="BF203" s="29"/>
      <c r="BG203" s="29"/>
      <c r="BH203" s="29"/>
      <c r="BI203" s="29"/>
      <c r="BJ203" s="29"/>
      <c r="BK203" s="29"/>
      <c r="BL203" s="29"/>
      <c r="BM203" s="29"/>
      <c r="BN203" s="29"/>
      <c r="BO203" s="29"/>
      <c r="BP203" s="29"/>
      <c r="BQ203" s="32" t="str">
        <f>IF(N203="项目",VLOOKUP(O203,项目!B:C,2,0),IF(K203="空项目",VLOOKUP(K203,项目!B:C,2,0),""))</f>
        <v/>
      </c>
      <c r="BR203" s="32" t="str">
        <f>IFERROR(VLOOKUP(BQ203,项目!A:B,2,0),"")</f>
        <v/>
      </c>
      <c r="BS203" s="29"/>
      <c r="BT203" s="29"/>
      <c r="BU203" s="32" t="str">
        <f>IF(N203="供应商",VLOOKUP(O203,供应商!B:C,2,0),"")</f>
        <v>0008219</v>
      </c>
      <c r="BV203" s="32" t="str">
        <f>IFERROR(VLOOKUP(BU203,供应商!A:B,2,0),"")</f>
        <v>潍坊华创普惠产业投资合伙企业（有限合伙）</v>
      </c>
      <c r="BW203" s="32" t="str">
        <f>IF(N203="客户",VLOOKUP(O203,客户!B:C,2,0),"")</f>
        <v/>
      </c>
      <c r="BX203" s="32" t="str">
        <f>IFERROR(VLOOKUP(BW203,客户!A:B,2,0),"")</f>
        <v/>
      </c>
      <c r="BY203" s="29"/>
      <c r="BZ203" s="29"/>
      <c r="CA203" s="29"/>
      <c r="CB203" s="29"/>
      <c r="CC203" s="29"/>
      <c r="CD203" s="29"/>
      <c r="CE203" s="29"/>
      <c r="CF203" s="29"/>
      <c r="CG203" s="29"/>
      <c r="CH203" s="29"/>
      <c r="CI203" s="29"/>
      <c r="CJ203" s="29"/>
      <c r="CK203" s="29"/>
      <c r="CL203" s="29"/>
      <c r="CM203" s="29"/>
      <c r="CN203" s="29"/>
      <c r="CO203" s="29"/>
      <c r="CP203" s="29"/>
      <c r="CQ203" s="29"/>
      <c r="CR203" s="29"/>
      <c r="CS203" s="29"/>
      <c r="CT203" s="29"/>
      <c r="CU203" s="32" t="str">
        <f>IF(N203="费用项目",VLOOKUP(O203,费用项目!B:C,2,0),"")</f>
        <v/>
      </c>
      <c r="CV203" s="32" t="str">
        <f>IFERROR(VLOOKUP(CU203,费用项目!A:B,2,0),"")</f>
        <v/>
      </c>
      <c r="CW203" s="29" t="str">
        <f>IF(N203="银行账户",VLOOKUP(O203,银行变二级!B:C,2,0),"")</f>
        <v/>
      </c>
      <c r="CX203" s="29" t="str">
        <f>IFERROR(VLOOKUP(O203,银行变二级!A:B,2,0),"")</f>
        <v/>
      </c>
    </row>
    <row r="204" ht="27" spans="1:102">
      <c r="A204" s="35" t="s">
        <v>287</v>
      </c>
      <c r="B204" s="36" t="s">
        <v>173</v>
      </c>
      <c r="C204" s="36" t="s">
        <v>132</v>
      </c>
      <c r="D204" s="37" t="s">
        <v>299</v>
      </c>
      <c r="E204" s="37" t="s">
        <v>290</v>
      </c>
      <c r="F204" s="39" t="s">
        <v>107</v>
      </c>
      <c r="G204" s="38">
        <v>14500000</v>
      </c>
      <c r="H204" s="40" t="str">
        <f t="shared" si="65"/>
        <v>1002</v>
      </c>
      <c r="I204" s="40" t="str">
        <f t="shared" si="66"/>
        <v>100203</v>
      </c>
      <c r="J204" s="46" t="str">
        <f t="shared" si="67"/>
        <v>银行存款</v>
      </c>
      <c r="K204" s="47" t="str">
        <f t="shared" si="68"/>
        <v>潍坊银行基本户31796</v>
      </c>
      <c r="L204" s="46" t="str">
        <f t="shared" si="69"/>
        <v/>
      </c>
      <c r="M204" s="46">
        <f>IFERROR(IF(H204="1002",1002,VLOOKUP(I204,亿企科目!A:H,6,0)),VLOOKUP(H204,亿企科目!A:G,6,0))</f>
        <v>1002</v>
      </c>
      <c r="N204" s="48" t="str">
        <f>IFERROR(IF(H204="1002","银行账户",IF(H204="1123","供应商",VLOOKUP(I204,亿企科目!A:H,8,0))),"")</f>
        <v>银行账户</v>
      </c>
      <c r="O204" s="49" t="str">
        <f t="shared" si="83"/>
        <v>潍坊银行基本户31796</v>
      </c>
      <c r="P204" s="29" t="str">
        <f>VLOOKUP(A204,账簿!B:C,2,0)</f>
        <v>002008</v>
      </c>
      <c r="Q204" s="29" t="str">
        <f>VLOOKUP(P204,账簿!A:B,2,0)</f>
        <v>昌邑市城投股权投资管理有限公司</v>
      </c>
      <c r="W204" s="29" t="str">
        <f t="shared" si="84"/>
        <v>0020082026-04-027</v>
      </c>
      <c r="X204" s="29" t="str">
        <f t="shared" si="70"/>
        <v>002008</v>
      </c>
      <c r="Y204" s="29" t="str">
        <f t="shared" si="71"/>
        <v>002008</v>
      </c>
      <c r="Z204" s="29" t="str">
        <f t="shared" si="72"/>
        <v>昌邑市城投股权投资管理有限公司</v>
      </c>
      <c r="AA204" s="29" t="str">
        <f t="shared" si="73"/>
        <v>2026-04</v>
      </c>
      <c r="AB204" s="29" t="str">
        <f t="shared" si="74"/>
        <v>2026-04-02</v>
      </c>
      <c r="AC204" s="29" t="s">
        <v>108</v>
      </c>
      <c r="AD204" s="29">
        <f t="shared" si="75"/>
        <v>7</v>
      </c>
      <c r="AE204" s="29" t="str">
        <f t="shared" si="76"/>
        <v>还款,汇兑,潍坊华创普惠产业投资合伙企业（有限合伙）</v>
      </c>
      <c r="AF204" s="29" t="s">
        <v>109</v>
      </c>
      <c r="AG204" s="29" t="s">
        <v>109</v>
      </c>
      <c r="AH204" s="29"/>
      <c r="AI204" s="29"/>
      <c r="AJ204" s="29"/>
      <c r="AK204" s="29"/>
      <c r="AL204" s="29"/>
      <c r="AM204" s="29"/>
      <c r="AN204" s="29">
        <f t="shared" si="77"/>
        <v>1002</v>
      </c>
      <c r="AO204" s="29"/>
      <c r="AP204" s="29" t="str">
        <f t="shared" si="78"/>
        <v>还款,汇兑,潍坊华创普惠产业投资合伙企业（有限合伙）</v>
      </c>
      <c r="AQ204" t="s">
        <v>110</v>
      </c>
      <c r="AR204" s="29" t="str">
        <f t="shared" si="79"/>
        <v/>
      </c>
      <c r="AS204" s="29">
        <f t="shared" si="80"/>
        <v>14500000</v>
      </c>
      <c r="AT204" t="s">
        <v>111</v>
      </c>
      <c r="AU204" t="s">
        <v>112</v>
      </c>
      <c r="AV204" t="s">
        <v>113</v>
      </c>
      <c r="AW204" s="29" t="str">
        <f t="shared" si="81"/>
        <v/>
      </c>
      <c r="AX204" s="29">
        <f t="shared" si="82"/>
        <v>14500000</v>
      </c>
      <c r="AY204" s="29"/>
      <c r="AZ204" s="29"/>
      <c r="BA204" s="29"/>
      <c r="BB204" s="29"/>
      <c r="BC204" s="29"/>
      <c r="BD204" s="29"/>
      <c r="BE204" s="29"/>
      <c r="BF204" s="29"/>
      <c r="BG204" s="29"/>
      <c r="BH204" s="29"/>
      <c r="BI204" s="29"/>
      <c r="BJ204" s="29"/>
      <c r="BK204" s="29"/>
      <c r="BL204" s="29"/>
      <c r="BM204" s="29"/>
      <c r="BN204" s="29"/>
      <c r="BO204" s="29"/>
      <c r="BP204" s="29"/>
      <c r="BQ204" s="32" t="str">
        <f>IF(N204="项目",VLOOKUP(O204,项目!B:C,2,0),IF(K204="空项目",VLOOKUP(K204,项目!B:C,2,0),""))</f>
        <v/>
      </c>
      <c r="BR204" s="32" t="str">
        <f>IFERROR(VLOOKUP(BQ204,项目!A:B,2,0),"")</f>
        <v/>
      </c>
      <c r="BS204" s="29"/>
      <c r="BT204" s="29"/>
      <c r="BU204" s="32" t="str">
        <f>IF(N204="供应商",VLOOKUP(O204,供应商!B:C,2,0),"")</f>
        <v/>
      </c>
      <c r="BV204" s="32" t="str">
        <f>IFERROR(VLOOKUP(BU204,供应商!A:B,2,0),"")</f>
        <v/>
      </c>
      <c r="BW204" s="32" t="str">
        <f>IF(N204="客户",VLOOKUP(O204,客户!B:C,2,0),"")</f>
        <v/>
      </c>
      <c r="BX204" s="32" t="str">
        <f>IFERROR(VLOOKUP(BW204,客户!A:B,2,0),"")</f>
        <v/>
      </c>
      <c r="BY204" s="29"/>
      <c r="BZ204" s="29"/>
      <c r="CA204" s="29"/>
      <c r="CB204" s="29"/>
      <c r="CC204" s="29"/>
      <c r="CD204" s="29"/>
      <c r="CE204" s="29"/>
      <c r="CF204" s="29"/>
      <c r="CG204" s="29"/>
      <c r="CH204" s="29"/>
      <c r="CI204" s="29"/>
      <c r="CJ204" s="29"/>
      <c r="CK204" s="29"/>
      <c r="CL204" s="29"/>
      <c r="CM204" s="29"/>
      <c r="CN204" s="29"/>
      <c r="CO204" s="29"/>
      <c r="CP204" s="29"/>
      <c r="CQ204" s="29"/>
      <c r="CR204" s="29"/>
      <c r="CS204" s="29"/>
      <c r="CT204" s="29"/>
      <c r="CU204" s="32" t="str">
        <f>IF(N204="费用项目",VLOOKUP(O204,费用项目!B:C,2,0),"")</f>
        <v/>
      </c>
      <c r="CV204" s="32" t="str">
        <f>IFERROR(VLOOKUP(CU204,费用项目!A:B,2,0),"")</f>
        <v/>
      </c>
      <c r="CW204" s="29" t="str">
        <f>IF(N204="银行账户",VLOOKUP(O204,银行变二级!B:C,2,0),"")</f>
        <v>潍坊银行基本户31796</v>
      </c>
      <c r="CX204" s="29" t="str">
        <f>IFERROR(VLOOKUP(O204,银行变二级!A:B,2,0),"")</f>
        <v>潍坊银行基本户31796</v>
      </c>
    </row>
    <row r="205" ht="27" spans="1:102">
      <c r="A205" s="35" t="s">
        <v>287</v>
      </c>
      <c r="B205" s="36" t="s">
        <v>173</v>
      </c>
      <c r="C205" s="36" t="s">
        <v>135</v>
      </c>
      <c r="D205" s="37" t="s">
        <v>301</v>
      </c>
      <c r="E205" s="37" t="s">
        <v>290</v>
      </c>
      <c r="F205" s="38">
        <v>290000</v>
      </c>
      <c r="G205" s="39" t="s">
        <v>107</v>
      </c>
      <c r="H205" s="40" t="str">
        <f t="shared" si="65"/>
        <v>1002</v>
      </c>
      <c r="I205" s="40" t="str">
        <f t="shared" si="66"/>
        <v>100203</v>
      </c>
      <c r="J205" s="46" t="str">
        <f t="shared" si="67"/>
        <v>银行存款</v>
      </c>
      <c r="K205" s="47" t="str">
        <f t="shared" si="68"/>
        <v>潍坊银行基本户31796</v>
      </c>
      <c r="L205" s="46" t="str">
        <f t="shared" si="69"/>
        <v/>
      </c>
      <c r="M205" s="46">
        <f>IFERROR(IF(H205="1002",1002,VLOOKUP(I205,亿企科目!A:H,6,0)),VLOOKUP(H205,亿企科目!A:G,6,0))</f>
        <v>1002</v>
      </c>
      <c r="N205" s="48" t="str">
        <f>IFERROR(IF(H205="1002","银行账户",IF(H205="1123","供应商",VLOOKUP(I205,亿企科目!A:H,8,0))),"")</f>
        <v>银行账户</v>
      </c>
      <c r="O205" s="49" t="str">
        <f t="shared" si="83"/>
        <v>潍坊银行基本户31796</v>
      </c>
      <c r="P205" s="29" t="str">
        <f>VLOOKUP(A205,账簿!B:C,2,0)</f>
        <v>002008</v>
      </c>
      <c r="Q205" s="29" t="str">
        <f>VLOOKUP(P205,账簿!A:B,2,0)</f>
        <v>昌邑市城投股权投资管理有限公司</v>
      </c>
      <c r="W205" s="29" t="str">
        <f t="shared" si="84"/>
        <v>0020082026-04-028</v>
      </c>
      <c r="X205" s="29" t="str">
        <f t="shared" si="70"/>
        <v>002008</v>
      </c>
      <c r="Y205" s="29" t="str">
        <f t="shared" si="71"/>
        <v>002008</v>
      </c>
      <c r="Z205" s="29" t="str">
        <f t="shared" si="72"/>
        <v>昌邑市城投股权投资管理有限公司</v>
      </c>
      <c r="AA205" s="29" t="str">
        <f t="shared" si="73"/>
        <v>2026-04</v>
      </c>
      <c r="AB205" s="29" t="str">
        <f t="shared" si="74"/>
        <v>2026-04-02</v>
      </c>
      <c r="AC205" s="29" t="s">
        <v>108</v>
      </c>
      <c r="AD205" s="29">
        <f t="shared" si="75"/>
        <v>8</v>
      </c>
      <c r="AE205" s="29" t="str">
        <f t="shared" si="76"/>
        <v>往来款,网银转账,昌邑市惠合水务有限公司</v>
      </c>
      <c r="AF205" s="29" t="s">
        <v>109</v>
      </c>
      <c r="AG205" s="29" t="s">
        <v>109</v>
      </c>
      <c r="AH205" s="29"/>
      <c r="AI205" s="29"/>
      <c r="AJ205" s="29"/>
      <c r="AK205" s="29"/>
      <c r="AL205" s="29"/>
      <c r="AM205" s="29"/>
      <c r="AN205" s="29">
        <f t="shared" si="77"/>
        <v>1002</v>
      </c>
      <c r="AO205" s="29"/>
      <c r="AP205" s="29" t="str">
        <f t="shared" si="78"/>
        <v>往来款,网银转账,昌邑市惠合水务有限公司</v>
      </c>
      <c r="AQ205" t="s">
        <v>110</v>
      </c>
      <c r="AR205" s="29">
        <f t="shared" si="79"/>
        <v>290000</v>
      </c>
      <c r="AS205" s="29" t="str">
        <f t="shared" si="80"/>
        <v/>
      </c>
      <c r="AT205" t="s">
        <v>111</v>
      </c>
      <c r="AU205" t="s">
        <v>112</v>
      </c>
      <c r="AV205" t="s">
        <v>113</v>
      </c>
      <c r="AW205" s="29">
        <f t="shared" si="81"/>
        <v>290000</v>
      </c>
      <c r="AX205" s="29" t="str">
        <f t="shared" si="82"/>
        <v/>
      </c>
      <c r="AY205" s="29"/>
      <c r="AZ205" s="29"/>
      <c r="BA205" s="29"/>
      <c r="BB205" s="29"/>
      <c r="BC205" s="29"/>
      <c r="BD205" s="29"/>
      <c r="BE205" s="29"/>
      <c r="BF205" s="29"/>
      <c r="BG205" s="29"/>
      <c r="BH205" s="29"/>
      <c r="BI205" s="29"/>
      <c r="BJ205" s="29"/>
      <c r="BK205" s="29"/>
      <c r="BL205" s="29"/>
      <c r="BM205" s="29"/>
      <c r="BN205" s="29"/>
      <c r="BO205" s="29"/>
      <c r="BP205" s="29"/>
      <c r="BQ205" s="32" t="str">
        <f>IF(N205="项目",VLOOKUP(O205,项目!B:C,2,0),IF(K205="空项目",VLOOKUP(K205,项目!B:C,2,0),""))</f>
        <v/>
      </c>
      <c r="BR205" s="32" t="str">
        <f>IFERROR(VLOOKUP(BQ205,项目!A:B,2,0),"")</f>
        <v/>
      </c>
      <c r="BS205" s="29"/>
      <c r="BT205" s="29"/>
      <c r="BU205" s="32" t="str">
        <f>IF(N205="供应商",VLOOKUP(O205,供应商!B:C,2,0),"")</f>
        <v/>
      </c>
      <c r="BV205" s="32" t="str">
        <f>IFERROR(VLOOKUP(BU205,供应商!A:B,2,0),"")</f>
        <v/>
      </c>
      <c r="BW205" s="32" t="str">
        <f>IF(N205="客户",VLOOKUP(O205,客户!B:C,2,0),"")</f>
        <v/>
      </c>
      <c r="BX205" s="32" t="str">
        <f>IFERROR(VLOOKUP(BW205,客户!A:B,2,0),"")</f>
        <v/>
      </c>
      <c r="BY205" s="29"/>
      <c r="BZ205" s="29"/>
      <c r="CA205" s="29"/>
      <c r="CB205" s="29"/>
      <c r="CC205" s="29"/>
      <c r="CD205" s="29"/>
      <c r="CE205" s="29"/>
      <c r="CF205" s="29"/>
      <c r="CG205" s="29"/>
      <c r="CH205" s="29"/>
      <c r="CI205" s="29"/>
      <c r="CJ205" s="29"/>
      <c r="CK205" s="29"/>
      <c r="CL205" s="29"/>
      <c r="CM205" s="29"/>
      <c r="CN205" s="29"/>
      <c r="CO205" s="29"/>
      <c r="CP205" s="29"/>
      <c r="CQ205" s="29"/>
      <c r="CR205" s="29"/>
      <c r="CS205" s="29"/>
      <c r="CT205" s="29"/>
      <c r="CU205" s="32" t="str">
        <f>IF(N205="费用项目",VLOOKUP(O205,费用项目!B:C,2,0),"")</f>
        <v/>
      </c>
      <c r="CV205" s="32" t="str">
        <f>IFERROR(VLOOKUP(CU205,费用项目!A:B,2,0),"")</f>
        <v/>
      </c>
      <c r="CW205" s="29" t="str">
        <f>IF(N205="银行账户",VLOOKUP(O205,银行变二级!B:C,2,0),"")</f>
        <v>潍坊银行基本户31796</v>
      </c>
      <c r="CX205" s="29" t="str">
        <f>IFERROR(VLOOKUP(O205,银行变二级!A:B,2,0),"")</f>
        <v>潍坊银行基本户31796</v>
      </c>
    </row>
    <row r="206" ht="25.5" spans="1:102">
      <c r="A206" s="35" t="s">
        <v>287</v>
      </c>
      <c r="B206" s="36" t="s">
        <v>173</v>
      </c>
      <c r="C206" s="36" t="s">
        <v>135</v>
      </c>
      <c r="D206" s="37" t="s">
        <v>301</v>
      </c>
      <c r="E206" s="37" t="s">
        <v>302</v>
      </c>
      <c r="F206" s="39" t="s">
        <v>107</v>
      </c>
      <c r="G206" s="38">
        <v>290000</v>
      </c>
      <c r="H206" s="40" t="str">
        <f t="shared" si="65"/>
        <v>1221</v>
      </c>
      <c r="I206" s="40" t="str">
        <f t="shared" si="66"/>
        <v>122108</v>
      </c>
      <c r="J206" s="46" t="str">
        <f t="shared" si="67"/>
        <v>其他应收款</v>
      </c>
      <c r="K206" s="47" t="str">
        <f t="shared" si="68"/>
        <v>单位</v>
      </c>
      <c r="L206" s="46" t="str">
        <f t="shared" si="69"/>
        <v>昌邑市惠合水务有限公司</v>
      </c>
      <c r="M206" s="46" t="str">
        <f>IFERROR(IF(H206="1002",1002,VLOOKUP(I206,亿企科目!A:H,6,0)),VLOOKUP(H206,亿企科目!A:G,6,0))</f>
        <v>122102</v>
      </c>
      <c r="N206" s="48" t="str">
        <f>IFERROR(IF(H206="1002","银行账户",IF(H206="1123","供应商",VLOOKUP(I206,亿企科目!A:H,8,0))),"")</f>
        <v>客户</v>
      </c>
      <c r="O206" s="49" t="str">
        <f t="shared" si="83"/>
        <v>昌邑市惠合水务有限公司</v>
      </c>
      <c r="P206" s="29" t="str">
        <f>VLOOKUP(A206,账簿!B:C,2,0)</f>
        <v>002008</v>
      </c>
      <c r="Q206" s="29" t="str">
        <f>VLOOKUP(P206,账簿!A:B,2,0)</f>
        <v>昌邑市城投股权投资管理有限公司</v>
      </c>
      <c r="W206" s="29" t="str">
        <f t="shared" si="84"/>
        <v>0020082026-04-028</v>
      </c>
      <c r="X206" s="29" t="str">
        <f t="shared" si="70"/>
        <v>002008</v>
      </c>
      <c r="Y206" s="29" t="str">
        <f t="shared" si="71"/>
        <v>002008</v>
      </c>
      <c r="Z206" s="29" t="str">
        <f t="shared" si="72"/>
        <v>昌邑市城投股权投资管理有限公司</v>
      </c>
      <c r="AA206" s="29" t="str">
        <f t="shared" si="73"/>
        <v>2026-04</v>
      </c>
      <c r="AB206" s="29" t="str">
        <f t="shared" si="74"/>
        <v>2026-04-02</v>
      </c>
      <c r="AC206" s="29" t="s">
        <v>108</v>
      </c>
      <c r="AD206" s="29">
        <f t="shared" si="75"/>
        <v>8</v>
      </c>
      <c r="AE206" s="29" t="str">
        <f t="shared" si="76"/>
        <v>往来款,网银转账,昌邑市惠合水务有限公司</v>
      </c>
      <c r="AF206" s="29" t="s">
        <v>109</v>
      </c>
      <c r="AG206" s="29" t="s">
        <v>109</v>
      </c>
      <c r="AH206" s="29"/>
      <c r="AI206" s="29"/>
      <c r="AJ206" s="29"/>
      <c r="AK206" s="29"/>
      <c r="AL206" s="29"/>
      <c r="AM206" s="29"/>
      <c r="AN206" s="29" t="str">
        <f t="shared" si="77"/>
        <v>122102</v>
      </c>
      <c r="AO206" s="29"/>
      <c r="AP206" s="29" t="str">
        <f t="shared" si="78"/>
        <v>往来款,网银转账,昌邑市惠合水务有限公司</v>
      </c>
      <c r="AQ206" t="s">
        <v>110</v>
      </c>
      <c r="AR206" s="29" t="str">
        <f t="shared" si="79"/>
        <v/>
      </c>
      <c r="AS206" s="29">
        <f t="shared" si="80"/>
        <v>290000</v>
      </c>
      <c r="AT206" t="s">
        <v>111</v>
      </c>
      <c r="AU206" t="s">
        <v>112</v>
      </c>
      <c r="AV206" t="s">
        <v>113</v>
      </c>
      <c r="AW206" s="29" t="str">
        <f t="shared" si="81"/>
        <v/>
      </c>
      <c r="AX206" s="29">
        <f t="shared" si="82"/>
        <v>290000</v>
      </c>
      <c r="AY206" s="29"/>
      <c r="AZ206" s="29"/>
      <c r="BA206" s="29"/>
      <c r="BB206" s="29"/>
      <c r="BC206" s="29"/>
      <c r="BD206" s="29"/>
      <c r="BE206" s="29"/>
      <c r="BF206" s="29"/>
      <c r="BG206" s="29"/>
      <c r="BH206" s="29"/>
      <c r="BI206" s="29"/>
      <c r="BJ206" s="29"/>
      <c r="BK206" s="29"/>
      <c r="BL206" s="29"/>
      <c r="BM206" s="29"/>
      <c r="BN206" s="29"/>
      <c r="BO206" s="29"/>
      <c r="BP206" s="29"/>
      <c r="BQ206" s="32" t="str">
        <f>IF(N206="项目",VLOOKUP(O206,项目!B:C,2,0),IF(K206="空项目",VLOOKUP(K206,项目!B:C,2,0),""))</f>
        <v/>
      </c>
      <c r="BR206" s="32" t="str">
        <f>IFERROR(VLOOKUP(BQ206,项目!A:B,2,0),"")</f>
        <v/>
      </c>
      <c r="BS206" s="29"/>
      <c r="BT206" s="29"/>
      <c r="BU206" s="32" t="str">
        <f>IF(N206="供应商",VLOOKUP(O206,供应商!B:C,2,0),"")</f>
        <v/>
      </c>
      <c r="BV206" s="32" t="str">
        <f>IFERROR(VLOOKUP(BU206,供应商!A:B,2,0),"")</f>
        <v/>
      </c>
      <c r="BW206" s="32" t="str">
        <f>IF(N206="客户",VLOOKUP(O206,客户!B:C,2,0),"")</f>
        <v>001001003</v>
      </c>
      <c r="BX206" s="32" t="str">
        <f>IFERROR(VLOOKUP(BW206,客户!A:B,2,0),"")</f>
        <v>昌邑市惠合水务有限公司</v>
      </c>
      <c r="BY206" s="29"/>
      <c r="BZ206" s="29"/>
      <c r="CA206" s="29"/>
      <c r="CB206" s="29"/>
      <c r="CC206" s="29"/>
      <c r="CD206" s="29"/>
      <c r="CE206" s="29"/>
      <c r="CF206" s="29"/>
      <c r="CG206" s="29"/>
      <c r="CH206" s="29"/>
      <c r="CI206" s="29"/>
      <c r="CJ206" s="29"/>
      <c r="CK206" s="29"/>
      <c r="CL206" s="29"/>
      <c r="CM206" s="29"/>
      <c r="CN206" s="29"/>
      <c r="CO206" s="29"/>
      <c r="CP206" s="29"/>
      <c r="CQ206" s="29"/>
      <c r="CR206" s="29"/>
      <c r="CS206" s="29"/>
      <c r="CT206" s="29"/>
      <c r="CU206" s="32" t="str">
        <f>IF(N206="费用项目",VLOOKUP(O206,费用项目!B:C,2,0),"")</f>
        <v/>
      </c>
      <c r="CV206" s="32" t="str">
        <f>IFERROR(VLOOKUP(CU206,费用项目!A:B,2,0),"")</f>
        <v/>
      </c>
      <c r="CW206" s="29" t="str">
        <f>IF(N206="银行账户",VLOOKUP(O206,银行变二级!B:C,2,0),"")</f>
        <v/>
      </c>
      <c r="CX206" s="29" t="str">
        <f>IFERROR(VLOOKUP(O206,银行变二级!A:B,2,0),"")</f>
        <v/>
      </c>
    </row>
    <row r="207" ht="25.5" spans="1:102">
      <c r="A207" s="35" t="s">
        <v>287</v>
      </c>
      <c r="B207" s="36" t="s">
        <v>173</v>
      </c>
      <c r="C207" s="36" t="s">
        <v>153</v>
      </c>
      <c r="D207" s="37" t="s">
        <v>301</v>
      </c>
      <c r="E207" s="37" t="s">
        <v>302</v>
      </c>
      <c r="F207" s="38">
        <v>32000000</v>
      </c>
      <c r="G207" s="39" t="s">
        <v>107</v>
      </c>
      <c r="H207" s="40" t="str">
        <f t="shared" si="65"/>
        <v>1221</v>
      </c>
      <c r="I207" s="40" t="str">
        <f t="shared" si="66"/>
        <v>122108</v>
      </c>
      <c r="J207" s="46" t="str">
        <f t="shared" si="67"/>
        <v>其他应收款</v>
      </c>
      <c r="K207" s="47" t="str">
        <f t="shared" si="68"/>
        <v>单位</v>
      </c>
      <c r="L207" s="46" t="str">
        <f t="shared" si="69"/>
        <v>昌邑市惠合水务有限公司</v>
      </c>
      <c r="M207" s="46" t="str">
        <f>IFERROR(IF(H207="1002",1002,VLOOKUP(I207,亿企科目!A:H,6,0)),VLOOKUP(H207,亿企科目!A:G,6,0))</f>
        <v>122102</v>
      </c>
      <c r="N207" s="48" t="str">
        <f>IFERROR(IF(H207="1002","银行账户",IF(H207="1123","供应商",VLOOKUP(I207,亿企科目!A:H,8,0))),"")</f>
        <v>客户</v>
      </c>
      <c r="O207" s="49" t="str">
        <f t="shared" si="83"/>
        <v>昌邑市惠合水务有限公司</v>
      </c>
      <c r="P207" s="29" t="str">
        <f>VLOOKUP(A207,账簿!B:C,2,0)</f>
        <v>002008</v>
      </c>
      <c r="Q207" s="29" t="str">
        <f>VLOOKUP(P207,账簿!A:B,2,0)</f>
        <v>昌邑市城投股权投资管理有限公司</v>
      </c>
      <c r="W207" s="29" t="str">
        <f t="shared" si="84"/>
        <v>0020082026-04-029</v>
      </c>
      <c r="X207" s="29" t="str">
        <f t="shared" si="70"/>
        <v>002008</v>
      </c>
      <c r="Y207" s="29" t="str">
        <f t="shared" si="71"/>
        <v>002008</v>
      </c>
      <c r="Z207" s="29" t="str">
        <f t="shared" si="72"/>
        <v>昌邑市城投股权投资管理有限公司</v>
      </c>
      <c r="AA207" s="29" t="str">
        <f t="shared" si="73"/>
        <v>2026-04</v>
      </c>
      <c r="AB207" s="29" t="str">
        <f t="shared" si="74"/>
        <v>2026-04-02</v>
      </c>
      <c r="AC207" s="29" t="s">
        <v>108</v>
      </c>
      <c r="AD207" s="29">
        <f t="shared" si="75"/>
        <v>9</v>
      </c>
      <c r="AE207" s="29" t="str">
        <f t="shared" si="76"/>
        <v>往来款,网银转账,昌邑市惠合水务有限公司</v>
      </c>
      <c r="AF207" s="29" t="s">
        <v>109</v>
      </c>
      <c r="AG207" s="29" t="s">
        <v>109</v>
      </c>
      <c r="AH207" s="29"/>
      <c r="AI207" s="29"/>
      <c r="AJ207" s="29"/>
      <c r="AK207" s="29"/>
      <c r="AL207" s="29"/>
      <c r="AM207" s="29"/>
      <c r="AN207" s="29" t="str">
        <f t="shared" si="77"/>
        <v>122102</v>
      </c>
      <c r="AO207" s="29"/>
      <c r="AP207" s="29" t="str">
        <f t="shared" si="78"/>
        <v>往来款,网银转账,昌邑市惠合水务有限公司</v>
      </c>
      <c r="AQ207" t="s">
        <v>110</v>
      </c>
      <c r="AR207" s="29">
        <f t="shared" si="79"/>
        <v>32000000</v>
      </c>
      <c r="AS207" s="29" t="str">
        <f t="shared" si="80"/>
        <v/>
      </c>
      <c r="AT207" t="s">
        <v>111</v>
      </c>
      <c r="AU207" t="s">
        <v>112</v>
      </c>
      <c r="AV207" t="s">
        <v>113</v>
      </c>
      <c r="AW207" s="29">
        <f t="shared" si="81"/>
        <v>32000000</v>
      </c>
      <c r="AX207" s="29" t="str">
        <f t="shared" si="82"/>
        <v/>
      </c>
      <c r="AY207" s="29"/>
      <c r="AZ207" s="29"/>
      <c r="BA207" s="29"/>
      <c r="BB207" s="29"/>
      <c r="BC207" s="29"/>
      <c r="BD207" s="29"/>
      <c r="BE207" s="29"/>
      <c r="BF207" s="29"/>
      <c r="BG207" s="29"/>
      <c r="BH207" s="29"/>
      <c r="BI207" s="29"/>
      <c r="BJ207" s="29"/>
      <c r="BK207" s="29"/>
      <c r="BL207" s="29"/>
      <c r="BM207" s="29"/>
      <c r="BN207" s="29"/>
      <c r="BO207" s="29"/>
      <c r="BP207" s="29"/>
      <c r="BQ207" s="32" t="str">
        <f>IF(N207="项目",VLOOKUP(O207,项目!B:C,2,0),IF(K207="空项目",VLOOKUP(K207,项目!B:C,2,0),""))</f>
        <v/>
      </c>
      <c r="BR207" s="32" t="str">
        <f>IFERROR(VLOOKUP(BQ207,项目!A:B,2,0),"")</f>
        <v/>
      </c>
      <c r="BS207" s="29"/>
      <c r="BT207" s="29"/>
      <c r="BU207" s="32" t="str">
        <f>IF(N207="供应商",VLOOKUP(O207,供应商!B:C,2,0),"")</f>
        <v/>
      </c>
      <c r="BV207" s="32" t="str">
        <f>IFERROR(VLOOKUP(BU207,供应商!A:B,2,0),"")</f>
        <v/>
      </c>
      <c r="BW207" s="32" t="str">
        <f>IF(N207="客户",VLOOKUP(O207,客户!B:C,2,0),"")</f>
        <v>001001003</v>
      </c>
      <c r="BX207" s="32" t="str">
        <f>IFERROR(VLOOKUP(BW207,客户!A:B,2,0),"")</f>
        <v>昌邑市惠合水务有限公司</v>
      </c>
      <c r="BY207" s="29"/>
      <c r="BZ207" s="29"/>
      <c r="CA207" s="29"/>
      <c r="CB207" s="29"/>
      <c r="CC207" s="29"/>
      <c r="CD207" s="29"/>
      <c r="CE207" s="29"/>
      <c r="CF207" s="29"/>
      <c r="CG207" s="29"/>
      <c r="CH207" s="29"/>
      <c r="CI207" s="29"/>
      <c r="CJ207" s="29"/>
      <c r="CK207" s="29"/>
      <c r="CL207" s="29"/>
      <c r="CM207" s="29"/>
      <c r="CN207" s="29"/>
      <c r="CO207" s="29"/>
      <c r="CP207" s="29"/>
      <c r="CQ207" s="29"/>
      <c r="CR207" s="29"/>
      <c r="CS207" s="29"/>
      <c r="CT207" s="29"/>
      <c r="CU207" s="32" t="str">
        <f>IF(N207="费用项目",VLOOKUP(O207,费用项目!B:C,2,0),"")</f>
        <v/>
      </c>
      <c r="CV207" s="32" t="str">
        <f>IFERROR(VLOOKUP(CU207,费用项目!A:B,2,0),"")</f>
        <v/>
      </c>
      <c r="CW207" s="29" t="str">
        <f>IF(N207="银行账户",VLOOKUP(O207,银行变二级!B:C,2,0),"")</f>
        <v/>
      </c>
      <c r="CX207" s="29" t="str">
        <f>IFERROR(VLOOKUP(O207,银行变二级!A:B,2,0),"")</f>
        <v/>
      </c>
    </row>
    <row r="208" ht="27" spans="1:102">
      <c r="A208" s="35" t="s">
        <v>287</v>
      </c>
      <c r="B208" s="36" t="s">
        <v>173</v>
      </c>
      <c r="C208" s="36" t="s">
        <v>153</v>
      </c>
      <c r="D208" s="37" t="s">
        <v>301</v>
      </c>
      <c r="E208" s="37" t="s">
        <v>290</v>
      </c>
      <c r="F208" s="39" t="s">
        <v>107</v>
      </c>
      <c r="G208" s="38">
        <v>32000000</v>
      </c>
      <c r="H208" s="40" t="str">
        <f t="shared" si="65"/>
        <v>1002</v>
      </c>
      <c r="I208" s="40" t="str">
        <f t="shared" si="66"/>
        <v>100203</v>
      </c>
      <c r="J208" s="46" t="str">
        <f t="shared" si="67"/>
        <v>银行存款</v>
      </c>
      <c r="K208" s="47" t="str">
        <f t="shared" si="68"/>
        <v>潍坊银行基本户31796</v>
      </c>
      <c r="L208" s="46" t="str">
        <f t="shared" si="69"/>
        <v/>
      </c>
      <c r="M208" s="46">
        <f>IFERROR(IF(H208="1002",1002,VLOOKUP(I208,亿企科目!A:H,6,0)),VLOOKUP(H208,亿企科目!A:G,6,0))</f>
        <v>1002</v>
      </c>
      <c r="N208" s="48" t="str">
        <f>IFERROR(IF(H208="1002","银行账户",IF(H208="1123","供应商",VLOOKUP(I208,亿企科目!A:H,8,0))),"")</f>
        <v>银行账户</v>
      </c>
      <c r="O208" s="49" t="str">
        <f t="shared" si="83"/>
        <v>潍坊银行基本户31796</v>
      </c>
      <c r="P208" s="29" t="str">
        <f>VLOOKUP(A208,账簿!B:C,2,0)</f>
        <v>002008</v>
      </c>
      <c r="Q208" s="29" t="str">
        <f>VLOOKUP(P208,账簿!A:B,2,0)</f>
        <v>昌邑市城投股权投资管理有限公司</v>
      </c>
      <c r="W208" s="29" t="str">
        <f t="shared" si="84"/>
        <v>0020082026-04-029</v>
      </c>
      <c r="X208" s="29" t="str">
        <f t="shared" si="70"/>
        <v>002008</v>
      </c>
      <c r="Y208" s="29" t="str">
        <f t="shared" si="71"/>
        <v>002008</v>
      </c>
      <c r="Z208" s="29" t="str">
        <f t="shared" si="72"/>
        <v>昌邑市城投股权投资管理有限公司</v>
      </c>
      <c r="AA208" s="29" t="str">
        <f t="shared" si="73"/>
        <v>2026-04</v>
      </c>
      <c r="AB208" s="29" t="str">
        <f t="shared" si="74"/>
        <v>2026-04-02</v>
      </c>
      <c r="AC208" s="29" t="s">
        <v>108</v>
      </c>
      <c r="AD208" s="29">
        <f t="shared" si="75"/>
        <v>9</v>
      </c>
      <c r="AE208" s="29" t="str">
        <f t="shared" si="76"/>
        <v>往来款,网银转账,昌邑市惠合水务有限公司</v>
      </c>
      <c r="AF208" s="29" t="s">
        <v>109</v>
      </c>
      <c r="AG208" s="29" t="s">
        <v>109</v>
      </c>
      <c r="AH208" s="29"/>
      <c r="AI208" s="29"/>
      <c r="AJ208" s="29"/>
      <c r="AK208" s="29"/>
      <c r="AL208" s="29"/>
      <c r="AM208" s="29"/>
      <c r="AN208" s="29">
        <f t="shared" si="77"/>
        <v>1002</v>
      </c>
      <c r="AO208" s="29"/>
      <c r="AP208" s="29" t="str">
        <f t="shared" si="78"/>
        <v>往来款,网银转账,昌邑市惠合水务有限公司</v>
      </c>
      <c r="AQ208" t="s">
        <v>110</v>
      </c>
      <c r="AR208" s="29" t="str">
        <f t="shared" si="79"/>
        <v/>
      </c>
      <c r="AS208" s="29">
        <f t="shared" si="80"/>
        <v>32000000</v>
      </c>
      <c r="AT208" t="s">
        <v>111</v>
      </c>
      <c r="AU208" t="s">
        <v>112</v>
      </c>
      <c r="AV208" t="s">
        <v>113</v>
      </c>
      <c r="AW208" s="29" t="str">
        <f t="shared" si="81"/>
        <v/>
      </c>
      <c r="AX208" s="29">
        <f t="shared" si="82"/>
        <v>32000000</v>
      </c>
      <c r="AY208" s="29"/>
      <c r="AZ208" s="29"/>
      <c r="BA208" s="29"/>
      <c r="BB208" s="29"/>
      <c r="BC208" s="29"/>
      <c r="BD208" s="29"/>
      <c r="BE208" s="29"/>
      <c r="BF208" s="29"/>
      <c r="BG208" s="29"/>
      <c r="BH208" s="29"/>
      <c r="BI208" s="29"/>
      <c r="BJ208" s="29"/>
      <c r="BK208" s="29"/>
      <c r="BL208" s="29"/>
      <c r="BM208" s="29"/>
      <c r="BN208" s="29"/>
      <c r="BO208" s="29"/>
      <c r="BP208" s="29"/>
      <c r="BQ208" s="32" t="str">
        <f>IF(N208="项目",VLOOKUP(O208,项目!B:C,2,0),IF(K208="空项目",VLOOKUP(K208,项目!B:C,2,0),""))</f>
        <v/>
      </c>
      <c r="BR208" s="32" t="str">
        <f>IFERROR(VLOOKUP(BQ208,项目!A:B,2,0),"")</f>
        <v/>
      </c>
      <c r="BS208" s="29"/>
      <c r="BT208" s="29"/>
      <c r="BU208" s="32" t="str">
        <f>IF(N208="供应商",VLOOKUP(O208,供应商!B:C,2,0),"")</f>
        <v/>
      </c>
      <c r="BV208" s="32" t="str">
        <f>IFERROR(VLOOKUP(BU208,供应商!A:B,2,0),"")</f>
        <v/>
      </c>
      <c r="BW208" s="32" t="str">
        <f>IF(N208="客户",VLOOKUP(O208,客户!B:C,2,0),"")</f>
        <v/>
      </c>
      <c r="BX208" s="32" t="str">
        <f>IFERROR(VLOOKUP(BW208,客户!A:B,2,0),"")</f>
        <v/>
      </c>
      <c r="BY208" s="29"/>
      <c r="BZ208" s="29"/>
      <c r="CA208" s="29"/>
      <c r="CB208" s="29"/>
      <c r="CC208" s="29"/>
      <c r="CD208" s="29"/>
      <c r="CE208" s="29"/>
      <c r="CF208" s="29"/>
      <c r="CG208" s="29"/>
      <c r="CH208" s="29"/>
      <c r="CI208" s="29"/>
      <c r="CJ208" s="29"/>
      <c r="CK208" s="29"/>
      <c r="CL208" s="29"/>
      <c r="CM208" s="29"/>
      <c r="CN208" s="29"/>
      <c r="CO208" s="29"/>
      <c r="CP208" s="29"/>
      <c r="CQ208" s="29"/>
      <c r="CR208" s="29"/>
      <c r="CS208" s="29"/>
      <c r="CT208" s="29"/>
      <c r="CU208" s="32" t="str">
        <f>IF(N208="费用项目",VLOOKUP(O208,费用项目!B:C,2,0),"")</f>
        <v/>
      </c>
      <c r="CV208" s="32" t="str">
        <f>IFERROR(VLOOKUP(CU208,费用项目!A:B,2,0),"")</f>
        <v/>
      </c>
      <c r="CW208" s="29" t="str">
        <f>IF(N208="银行账户",VLOOKUP(O208,银行变二级!B:C,2,0),"")</f>
        <v>潍坊银行基本户31796</v>
      </c>
      <c r="CX208" s="29" t="str">
        <f>IFERROR(VLOOKUP(O208,银行变二级!A:B,2,0),"")</f>
        <v>潍坊银行基本户31796</v>
      </c>
    </row>
    <row r="209" ht="27" spans="1:102">
      <c r="A209" s="35" t="s">
        <v>287</v>
      </c>
      <c r="B209" s="36" t="s">
        <v>173</v>
      </c>
      <c r="C209" s="36" t="s">
        <v>157</v>
      </c>
      <c r="D209" s="37" t="s">
        <v>301</v>
      </c>
      <c r="E209" s="37" t="s">
        <v>290</v>
      </c>
      <c r="F209" s="38">
        <v>10000000</v>
      </c>
      <c r="G209" s="39" t="s">
        <v>107</v>
      </c>
      <c r="H209" s="40" t="str">
        <f t="shared" si="65"/>
        <v>1002</v>
      </c>
      <c r="I209" s="40" t="str">
        <f t="shared" si="66"/>
        <v>100203</v>
      </c>
      <c r="J209" s="46" t="str">
        <f t="shared" si="67"/>
        <v>银行存款</v>
      </c>
      <c r="K209" s="47" t="str">
        <f t="shared" si="68"/>
        <v>潍坊银行基本户31796</v>
      </c>
      <c r="L209" s="46" t="str">
        <f t="shared" si="69"/>
        <v/>
      </c>
      <c r="M209" s="46">
        <f>IFERROR(IF(H209="1002",1002,VLOOKUP(I209,亿企科目!A:H,6,0)),VLOOKUP(H209,亿企科目!A:G,6,0))</f>
        <v>1002</v>
      </c>
      <c r="N209" s="48" t="str">
        <f>IFERROR(IF(H209="1002","银行账户",IF(H209="1123","供应商",VLOOKUP(I209,亿企科目!A:H,8,0))),"")</f>
        <v>银行账户</v>
      </c>
      <c r="O209" s="49" t="str">
        <f t="shared" si="83"/>
        <v>潍坊银行基本户31796</v>
      </c>
      <c r="P209" s="29" t="str">
        <f>VLOOKUP(A209,账簿!B:C,2,0)</f>
        <v>002008</v>
      </c>
      <c r="Q209" s="29" t="str">
        <f>VLOOKUP(P209,账簿!A:B,2,0)</f>
        <v>昌邑市城投股权投资管理有限公司</v>
      </c>
      <c r="W209" s="29" t="str">
        <f t="shared" si="84"/>
        <v>0020082026-04-0210</v>
      </c>
      <c r="X209" s="29" t="str">
        <f t="shared" si="70"/>
        <v>002008</v>
      </c>
      <c r="Y209" s="29" t="str">
        <f t="shared" si="71"/>
        <v>002008</v>
      </c>
      <c r="Z209" s="29" t="str">
        <f t="shared" si="72"/>
        <v>昌邑市城投股权投资管理有限公司</v>
      </c>
      <c r="AA209" s="29" t="str">
        <f t="shared" si="73"/>
        <v>2026-04</v>
      </c>
      <c r="AB209" s="29" t="str">
        <f t="shared" si="74"/>
        <v>2026-04-02</v>
      </c>
      <c r="AC209" s="29" t="s">
        <v>108</v>
      </c>
      <c r="AD209" s="29">
        <f t="shared" si="75"/>
        <v>10</v>
      </c>
      <c r="AE209" s="29" t="str">
        <f t="shared" si="76"/>
        <v>往来款,网银转账,昌邑市惠合水务有限公司</v>
      </c>
      <c r="AF209" s="29" t="s">
        <v>109</v>
      </c>
      <c r="AG209" s="29" t="s">
        <v>109</v>
      </c>
      <c r="AH209" s="29"/>
      <c r="AI209" s="29"/>
      <c r="AJ209" s="29"/>
      <c r="AK209" s="29"/>
      <c r="AL209" s="29"/>
      <c r="AM209" s="29"/>
      <c r="AN209" s="29">
        <f t="shared" si="77"/>
        <v>1002</v>
      </c>
      <c r="AO209" s="29"/>
      <c r="AP209" s="29" t="str">
        <f t="shared" si="78"/>
        <v>往来款,网银转账,昌邑市惠合水务有限公司</v>
      </c>
      <c r="AQ209" t="s">
        <v>110</v>
      </c>
      <c r="AR209" s="29">
        <f t="shared" si="79"/>
        <v>10000000</v>
      </c>
      <c r="AS209" s="29" t="str">
        <f t="shared" si="80"/>
        <v/>
      </c>
      <c r="AT209" t="s">
        <v>111</v>
      </c>
      <c r="AU209" t="s">
        <v>112</v>
      </c>
      <c r="AV209" t="s">
        <v>113</v>
      </c>
      <c r="AW209" s="29">
        <f t="shared" si="81"/>
        <v>10000000</v>
      </c>
      <c r="AX209" s="29" t="str">
        <f t="shared" si="82"/>
        <v/>
      </c>
      <c r="AY209" s="29"/>
      <c r="AZ209" s="29"/>
      <c r="BA209" s="29"/>
      <c r="BB209" s="29"/>
      <c r="BC209" s="29"/>
      <c r="BD209" s="29"/>
      <c r="BE209" s="29"/>
      <c r="BF209" s="29"/>
      <c r="BG209" s="29"/>
      <c r="BH209" s="29"/>
      <c r="BI209" s="29"/>
      <c r="BJ209" s="29"/>
      <c r="BK209" s="29"/>
      <c r="BL209" s="29"/>
      <c r="BM209" s="29"/>
      <c r="BN209" s="29"/>
      <c r="BO209" s="29"/>
      <c r="BP209" s="29"/>
      <c r="BQ209" s="32" t="str">
        <f>IF(N209="项目",VLOOKUP(O209,项目!B:C,2,0),IF(K209="空项目",VLOOKUP(K209,项目!B:C,2,0),""))</f>
        <v/>
      </c>
      <c r="BR209" s="32" t="str">
        <f>IFERROR(VLOOKUP(BQ209,项目!A:B,2,0),"")</f>
        <v/>
      </c>
      <c r="BS209" s="29"/>
      <c r="BT209" s="29"/>
      <c r="BU209" s="32" t="str">
        <f>IF(N209="供应商",VLOOKUP(O209,供应商!B:C,2,0),"")</f>
        <v/>
      </c>
      <c r="BV209" s="32" t="str">
        <f>IFERROR(VLOOKUP(BU209,供应商!A:B,2,0),"")</f>
        <v/>
      </c>
      <c r="BW209" s="32" t="str">
        <f>IF(N209="客户",VLOOKUP(O209,客户!B:C,2,0),"")</f>
        <v/>
      </c>
      <c r="BX209" s="32" t="str">
        <f>IFERROR(VLOOKUP(BW209,客户!A:B,2,0),"")</f>
        <v/>
      </c>
      <c r="BY209" s="29"/>
      <c r="BZ209" s="29"/>
      <c r="CA209" s="29"/>
      <c r="CB209" s="29"/>
      <c r="CC209" s="29"/>
      <c r="CD209" s="29"/>
      <c r="CE209" s="29"/>
      <c r="CF209" s="29"/>
      <c r="CG209" s="29"/>
      <c r="CH209" s="29"/>
      <c r="CI209" s="29"/>
      <c r="CJ209" s="29"/>
      <c r="CK209" s="29"/>
      <c r="CL209" s="29"/>
      <c r="CM209" s="29"/>
      <c r="CN209" s="29"/>
      <c r="CO209" s="29"/>
      <c r="CP209" s="29"/>
      <c r="CQ209" s="29"/>
      <c r="CR209" s="29"/>
      <c r="CS209" s="29"/>
      <c r="CT209" s="29"/>
      <c r="CU209" s="32" t="str">
        <f>IF(N209="费用项目",VLOOKUP(O209,费用项目!B:C,2,0),"")</f>
        <v/>
      </c>
      <c r="CV209" s="32" t="str">
        <f>IFERROR(VLOOKUP(CU209,费用项目!A:B,2,0),"")</f>
        <v/>
      </c>
      <c r="CW209" s="29" t="str">
        <f>IF(N209="银行账户",VLOOKUP(O209,银行变二级!B:C,2,0),"")</f>
        <v>潍坊银行基本户31796</v>
      </c>
      <c r="CX209" s="29" t="str">
        <f>IFERROR(VLOOKUP(O209,银行变二级!A:B,2,0),"")</f>
        <v>潍坊银行基本户31796</v>
      </c>
    </row>
    <row r="210" ht="25.5" spans="1:102">
      <c r="A210" s="35" t="s">
        <v>287</v>
      </c>
      <c r="B210" s="36" t="s">
        <v>173</v>
      </c>
      <c r="C210" s="36" t="s">
        <v>157</v>
      </c>
      <c r="D210" s="37" t="s">
        <v>301</v>
      </c>
      <c r="E210" s="37" t="s">
        <v>302</v>
      </c>
      <c r="F210" s="39" t="s">
        <v>107</v>
      </c>
      <c r="G210" s="38">
        <v>10000000</v>
      </c>
      <c r="H210" s="40" t="str">
        <f t="shared" si="65"/>
        <v>1221</v>
      </c>
      <c r="I210" s="40" t="str">
        <f t="shared" si="66"/>
        <v>122108</v>
      </c>
      <c r="J210" s="46" t="str">
        <f t="shared" si="67"/>
        <v>其他应收款</v>
      </c>
      <c r="K210" s="47" t="str">
        <f t="shared" si="68"/>
        <v>单位</v>
      </c>
      <c r="L210" s="46" t="str">
        <f t="shared" si="69"/>
        <v>昌邑市惠合水务有限公司</v>
      </c>
      <c r="M210" s="46" t="str">
        <f>IFERROR(IF(H210="1002",1002,VLOOKUP(I210,亿企科目!A:H,6,0)),VLOOKUP(H210,亿企科目!A:G,6,0))</f>
        <v>122102</v>
      </c>
      <c r="N210" s="48" t="str">
        <f>IFERROR(IF(H210="1002","银行账户",IF(H210="1123","供应商",VLOOKUP(I210,亿企科目!A:H,8,0))),"")</f>
        <v>客户</v>
      </c>
      <c r="O210" s="49" t="str">
        <f t="shared" si="83"/>
        <v>昌邑市惠合水务有限公司</v>
      </c>
      <c r="P210" s="29" t="str">
        <f>VLOOKUP(A210,账簿!B:C,2,0)</f>
        <v>002008</v>
      </c>
      <c r="Q210" s="29" t="str">
        <f>VLOOKUP(P210,账簿!A:B,2,0)</f>
        <v>昌邑市城投股权投资管理有限公司</v>
      </c>
      <c r="W210" s="29" t="str">
        <f t="shared" si="84"/>
        <v>0020082026-04-0210</v>
      </c>
      <c r="X210" s="29" t="str">
        <f t="shared" si="70"/>
        <v>002008</v>
      </c>
      <c r="Y210" s="29" t="str">
        <f t="shared" si="71"/>
        <v>002008</v>
      </c>
      <c r="Z210" s="29" t="str">
        <f t="shared" si="72"/>
        <v>昌邑市城投股权投资管理有限公司</v>
      </c>
      <c r="AA210" s="29" t="str">
        <f t="shared" si="73"/>
        <v>2026-04</v>
      </c>
      <c r="AB210" s="29" t="str">
        <f t="shared" si="74"/>
        <v>2026-04-02</v>
      </c>
      <c r="AC210" s="29" t="s">
        <v>108</v>
      </c>
      <c r="AD210" s="29">
        <f t="shared" si="75"/>
        <v>10</v>
      </c>
      <c r="AE210" s="29" t="str">
        <f t="shared" si="76"/>
        <v>往来款,网银转账,昌邑市惠合水务有限公司</v>
      </c>
      <c r="AF210" s="29" t="s">
        <v>109</v>
      </c>
      <c r="AG210" s="29" t="s">
        <v>109</v>
      </c>
      <c r="AH210" s="29"/>
      <c r="AI210" s="29"/>
      <c r="AJ210" s="29"/>
      <c r="AK210" s="29"/>
      <c r="AL210" s="29"/>
      <c r="AM210" s="29"/>
      <c r="AN210" s="29" t="str">
        <f t="shared" si="77"/>
        <v>122102</v>
      </c>
      <c r="AO210" s="29"/>
      <c r="AP210" s="29" t="str">
        <f t="shared" si="78"/>
        <v>往来款,网银转账,昌邑市惠合水务有限公司</v>
      </c>
      <c r="AQ210" t="s">
        <v>110</v>
      </c>
      <c r="AR210" s="29" t="str">
        <f t="shared" si="79"/>
        <v/>
      </c>
      <c r="AS210" s="29">
        <f t="shared" si="80"/>
        <v>10000000</v>
      </c>
      <c r="AT210" t="s">
        <v>111</v>
      </c>
      <c r="AU210" t="s">
        <v>112</v>
      </c>
      <c r="AV210" t="s">
        <v>113</v>
      </c>
      <c r="AW210" s="29" t="str">
        <f t="shared" si="81"/>
        <v/>
      </c>
      <c r="AX210" s="29">
        <f t="shared" si="82"/>
        <v>10000000</v>
      </c>
      <c r="AY210" s="29"/>
      <c r="AZ210" s="29"/>
      <c r="BA210" s="29"/>
      <c r="BB210" s="29"/>
      <c r="BC210" s="29"/>
      <c r="BD210" s="29"/>
      <c r="BE210" s="29"/>
      <c r="BF210" s="29"/>
      <c r="BG210" s="29"/>
      <c r="BH210" s="29"/>
      <c r="BI210" s="29"/>
      <c r="BJ210" s="29"/>
      <c r="BK210" s="29"/>
      <c r="BL210" s="29"/>
      <c r="BM210" s="29"/>
      <c r="BN210" s="29"/>
      <c r="BO210" s="29"/>
      <c r="BP210" s="29"/>
      <c r="BQ210" s="32" t="str">
        <f>IF(N210="项目",VLOOKUP(O210,项目!B:C,2,0),IF(K210="空项目",VLOOKUP(K210,项目!B:C,2,0),""))</f>
        <v/>
      </c>
      <c r="BR210" s="32" t="str">
        <f>IFERROR(VLOOKUP(BQ210,项目!A:B,2,0),"")</f>
        <v/>
      </c>
      <c r="BS210" s="29"/>
      <c r="BT210" s="29"/>
      <c r="BU210" s="32" t="str">
        <f>IF(N210="供应商",VLOOKUP(O210,供应商!B:C,2,0),"")</f>
        <v/>
      </c>
      <c r="BV210" s="32" t="str">
        <f>IFERROR(VLOOKUP(BU210,供应商!A:B,2,0),"")</f>
        <v/>
      </c>
      <c r="BW210" s="32" t="str">
        <f>IF(N210="客户",VLOOKUP(O210,客户!B:C,2,0),"")</f>
        <v>001001003</v>
      </c>
      <c r="BX210" s="32" t="str">
        <f>IFERROR(VLOOKUP(BW210,客户!A:B,2,0),"")</f>
        <v>昌邑市惠合水务有限公司</v>
      </c>
      <c r="BY210" s="29"/>
      <c r="BZ210" s="29"/>
      <c r="CA210" s="29"/>
      <c r="CB210" s="29"/>
      <c r="CC210" s="29"/>
      <c r="CD210" s="29"/>
      <c r="CE210" s="29"/>
      <c r="CF210" s="29"/>
      <c r="CG210" s="29"/>
      <c r="CH210" s="29"/>
      <c r="CI210" s="29"/>
      <c r="CJ210" s="29"/>
      <c r="CK210" s="29"/>
      <c r="CL210" s="29"/>
      <c r="CM210" s="29"/>
      <c r="CN210" s="29"/>
      <c r="CO210" s="29"/>
      <c r="CP210" s="29"/>
      <c r="CQ210" s="29"/>
      <c r="CR210" s="29"/>
      <c r="CS210" s="29"/>
      <c r="CT210" s="29"/>
      <c r="CU210" s="32" t="str">
        <f>IF(N210="费用项目",VLOOKUP(O210,费用项目!B:C,2,0),"")</f>
        <v/>
      </c>
      <c r="CV210" s="32" t="str">
        <f>IFERROR(VLOOKUP(CU210,费用项目!A:B,2,0),"")</f>
        <v/>
      </c>
      <c r="CW210" s="29" t="str">
        <f>IF(N210="银行账户",VLOOKUP(O210,银行变二级!B:C,2,0),"")</f>
        <v/>
      </c>
      <c r="CX210" s="29" t="str">
        <f>IFERROR(VLOOKUP(O210,银行变二级!A:B,2,0),"")</f>
        <v/>
      </c>
    </row>
    <row r="211" ht="25.5" spans="1:102">
      <c r="A211" s="35" t="s">
        <v>287</v>
      </c>
      <c r="B211" s="36" t="s">
        <v>173</v>
      </c>
      <c r="C211" s="36" t="s">
        <v>161</v>
      </c>
      <c r="D211" s="37" t="s">
        <v>303</v>
      </c>
      <c r="E211" s="37" t="s">
        <v>275</v>
      </c>
      <c r="F211" s="38">
        <v>256000</v>
      </c>
      <c r="G211" s="39" t="s">
        <v>107</v>
      </c>
      <c r="H211" s="40" t="str">
        <f t="shared" si="65"/>
        <v>6603</v>
      </c>
      <c r="I211" s="40" t="str">
        <f t="shared" si="66"/>
        <v>6603</v>
      </c>
      <c r="J211" s="46" t="str">
        <f t="shared" si="67"/>
        <v>财务费用</v>
      </c>
      <c r="K211" s="47" t="str">
        <f t="shared" si="68"/>
        <v>服务费</v>
      </c>
      <c r="L211" s="46" t="str">
        <f t="shared" si="69"/>
        <v/>
      </c>
      <c r="M211" s="46" t="str">
        <f>IFERROR(IF(H211="1002",1002,VLOOKUP(I211,亿企科目!A:H,6,0)),VLOOKUP(H211,亿企科目!A:G,6,0))</f>
        <v>6603</v>
      </c>
      <c r="N211" s="48" t="str">
        <f>IFERROR(IF(H211="1002","银行账户",IF(H211="1123","供应商",VLOOKUP(I211,亿企科目!A:H,8,0))),"")</f>
        <v>费用项目</v>
      </c>
      <c r="O211" s="49" t="str">
        <f t="shared" si="83"/>
        <v>服务费</v>
      </c>
      <c r="P211" s="29" t="str">
        <f>VLOOKUP(A211,账簿!B:C,2,0)</f>
        <v>002008</v>
      </c>
      <c r="Q211" s="29" t="str">
        <f>VLOOKUP(P211,账簿!A:B,2,0)</f>
        <v>昌邑市城投股权投资管理有限公司</v>
      </c>
      <c r="W211" s="29" t="str">
        <f t="shared" si="84"/>
        <v>0020082026-04-0211</v>
      </c>
      <c r="X211" s="29" t="str">
        <f t="shared" si="70"/>
        <v>002008</v>
      </c>
      <c r="Y211" s="29" t="str">
        <f t="shared" si="71"/>
        <v>002008</v>
      </c>
      <c r="Z211" s="29" t="str">
        <f t="shared" si="72"/>
        <v>昌邑市城投股权投资管理有限公司</v>
      </c>
      <c r="AA211" s="29" t="str">
        <f t="shared" si="73"/>
        <v>2026-04</v>
      </c>
      <c r="AB211" s="29" t="str">
        <f t="shared" si="74"/>
        <v>2026-04-02</v>
      </c>
      <c r="AC211" s="29" t="s">
        <v>108</v>
      </c>
      <c r="AD211" s="29">
        <f t="shared" si="75"/>
        <v>11</v>
      </c>
      <c r="AE211" s="29" t="str">
        <f t="shared" si="76"/>
        <v>转贷服务费,网银转账,山东德锦资产管理有限公司</v>
      </c>
      <c r="AF211" s="29" t="s">
        <v>109</v>
      </c>
      <c r="AG211" s="29" t="s">
        <v>109</v>
      </c>
      <c r="AH211" s="29"/>
      <c r="AI211" s="29"/>
      <c r="AJ211" s="29"/>
      <c r="AK211" s="29"/>
      <c r="AL211" s="29"/>
      <c r="AM211" s="29"/>
      <c r="AN211" s="29" t="str">
        <f t="shared" si="77"/>
        <v>6603</v>
      </c>
      <c r="AO211" s="29"/>
      <c r="AP211" s="29" t="str">
        <f t="shared" si="78"/>
        <v>转贷服务费,网银转账,山东德锦资产管理有限公司</v>
      </c>
      <c r="AQ211" t="s">
        <v>110</v>
      </c>
      <c r="AR211" s="29">
        <f t="shared" si="79"/>
        <v>256000</v>
      </c>
      <c r="AS211" s="29" t="str">
        <f t="shared" si="80"/>
        <v/>
      </c>
      <c r="AT211" t="s">
        <v>111</v>
      </c>
      <c r="AU211" t="s">
        <v>112</v>
      </c>
      <c r="AV211" t="s">
        <v>113</v>
      </c>
      <c r="AW211" s="29">
        <f t="shared" si="81"/>
        <v>256000</v>
      </c>
      <c r="AX211" s="29" t="str">
        <f t="shared" si="82"/>
        <v/>
      </c>
      <c r="AY211" s="29"/>
      <c r="AZ211" s="29"/>
      <c r="BA211" s="29"/>
      <c r="BB211" s="29"/>
      <c r="BC211" s="29"/>
      <c r="BD211" s="29"/>
      <c r="BE211" s="29"/>
      <c r="BF211" s="29"/>
      <c r="BG211" s="29"/>
      <c r="BH211" s="29"/>
      <c r="BI211" s="29"/>
      <c r="BJ211" s="29"/>
      <c r="BK211" s="29"/>
      <c r="BL211" s="29"/>
      <c r="BM211" s="29"/>
      <c r="BN211" s="29"/>
      <c r="BO211" s="29"/>
      <c r="BP211" s="29"/>
      <c r="BQ211" s="32" t="str">
        <f>IF(N211="项目",VLOOKUP(O211,项目!B:C,2,0),IF(K211="空项目",VLOOKUP(K211,项目!B:C,2,0),""))</f>
        <v/>
      </c>
      <c r="BR211" s="32" t="str">
        <f>IFERROR(VLOOKUP(BQ211,项目!A:B,2,0),"")</f>
        <v/>
      </c>
      <c r="BS211" s="29"/>
      <c r="BT211" s="29"/>
      <c r="BU211" s="32" t="str">
        <f>IF(N211="供应商",VLOOKUP(O211,供应商!B:C,2,0),"")</f>
        <v/>
      </c>
      <c r="BV211" s="32" t="str">
        <f>IFERROR(VLOOKUP(BU211,供应商!A:B,2,0),"")</f>
        <v/>
      </c>
      <c r="BW211" s="32" t="str">
        <f>IF(N211="客户",VLOOKUP(O211,客户!B:C,2,0),"")</f>
        <v/>
      </c>
      <c r="BX211" s="32" t="str">
        <f>IFERROR(VLOOKUP(BW211,客户!A:B,2,0),"")</f>
        <v/>
      </c>
      <c r="BY211" s="29"/>
      <c r="BZ211" s="29"/>
      <c r="CA211" s="29"/>
      <c r="CB211" s="29"/>
      <c r="CC211" s="29"/>
      <c r="CD211" s="29"/>
      <c r="CE211" s="29"/>
      <c r="CF211" s="29"/>
      <c r="CG211" s="29"/>
      <c r="CH211" s="29"/>
      <c r="CI211" s="29"/>
      <c r="CJ211" s="29"/>
      <c r="CK211" s="29"/>
      <c r="CL211" s="29"/>
      <c r="CM211" s="29"/>
      <c r="CN211" s="29"/>
      <c r="CO211" s="29"/>
      <c r="CP211" s="29"/>
      <c r="CQ211" s="29"/>
      <c r="CR211" s="29"/>
      <c r="CS211" s="29"/>
      <c r="CT211" s="29"/>
      <c r="CU211" s="32" t="str">
        <f>IF(N211="费用项目",VLOOKUP(O211,费用项目!B:C,2,0),"")</f>
        <v>660225</v>
      </c>
      <c r="CV211" s="32" t="str">
        <f>IFERROR(VLOOKUP(CU211,费用项目!A:B,2,0),"")</f>
        <v>服务费</v>
      </c>
      <c r="CW211" s="29" t="str">
        <f>IF(N211="银行账户",VLOOKUP(O211,银行变二级!B:C,2,0),"")</f>
        <v/>
      </c>
      <c r="CX211" s="29" t="str">
        <f>IFERROR(VLOOKUP(O211,银行变二级!A:B,2,0),"")</f>
        <v/>
      </c>
    </row>
    <row r="212" ht="27" spans="1:102">
      <c r="A212" s="35" t="s">
        <v>287</v>
      </c>
      <c r="B212" s="36" t="s">
        <v>173</v>
      </c>
      <c r="C212" s="36" t="s">
        <v>161</v>
      </c>
      <c r="D212" s="37" t="s">
        <v>303</v>
      </c>
      <c r="E212" s="37" t="s">
        <v>290</v>
      </c>
      <c r="F212" s="39" t="s">
        <v>107</v>
      </c>
      <c r="G212" s="38">
        <v>256000</v>
      </c>
      <c r="H212" s="40" t="str">
        <f t="shared" si="65"/>
        <v>1002</v>
      </c>
      <c r="I212" s="40" t="str">
        <f t="shared" si="66"/>
        <v>100203</v>
      </c>
      <c r="J212" s="46" t="str">
        <f t="shared" si="67"/>
        <v>银行存款</v>
      </c>
      <c r="K212" s="47" t="str">
        <f t="shared" si="68"/>
        <v>潍坊银行基本户31796</v>
      </c>
      <c r="L212" s="46" t="str">
        <f t="shared" si="69"/>
        <v/>
      </c>
      <c r="M212" s="46">
        <f>IFERROR(IF(H212="1002",1002,VLOOKUP(I212,亿企科目!A:H,6,0)),VLOOKUP(H212,亿企科目!A:G,6,0))</f>
        <v>1002</v>
      </c>
      <c r="N212" s="48" t="str">
        <f>IFERROR(IF(H212="1002","银行账户",IF(H212="1123","供应商",VLOOKUP(I212,亿企科目!A:H,8,0))),"")</f>
        <v>银行账户</v>
      </c>
      <c r="O212" s="49" t="str">
        <f t="shared" si="83"/>
        <v>潍坊银行基本户31796</v>
      </c>
      <c r="P212" s="29" t="str">
        <f>VLOOKUP(A212,账簿!B:C,2,0)</f>
        <v>002008</v>
      </c>
      <c r="Q212" s="29" t="str">
        <f>VLOOKUP(P212,账簿!A:B,2,0)</f>
        <v>昌邑市城投股权投资管理有限公司</v>
      </c>
      <c r="W212" s="29" t="str">
        <f t="shared" si="84"/>
        <v>0020082026-04-0211</v>
      </c>
      <c r="X212" s="29" t="str">
        <f t="shared" si="70"/>
        <v>002008</v>
      </c>
      <c r="Y212" s="29" t="str">
        <f t="shared" si="71"/>
        <v>002008</v>
      </c>
      <c r="Z212" s="29" t="str">
        <f t="shared" si="72"/>
        <v>昌邑市城投股权投资管理有限公司</v>
      </c>
      <c r="AA212" s="29" t="str">
        <f t="shared" si="73"/>
        <v>2026-04</v>
      </c>
      <c r="AB212" s="29" t="str">
        <f t="shared" si="74"/>
        <v>2026-04-02</v>
      </c>
      <c r="AC212" s="29" t="s">
        <v>108</v>
      </c>
      <c r="AD212" s="29">
        <f t="shared" si="75"/>
        <v>11</v>
      </c>
      <c r="AE212" s="29" t="str">
        <f t="shared" si="76"/>
        <v>转贷服务费,网银转账,山东德锦资产管理有限公司</v>
      </c>
      <c r="AF212" s="29" t="s">
        <v>109</v>
      </c>
      <c r="AG212" s="29" t="s">
        <v>109</v>
      </c>
      <c r="AH212" s="29"/>
      <c r="AI212" s="29"/>
      <c r="AJ212" s="29"/>
      <c r="AK212" s="29"/>
      <c r="AL212" s="29"/>
      <c r="AM212" s="29"/>
      <c r="AN212" s="29">
        <f t="shared" si="77"/>
        <v>1002</v>
      </c>
      <c r="AO212" s="29"/>
      <c r="AP212" s="29" t="str">
        <f t="shared" si="78"/>
        <v>转贷服务费,网银转账,山东德锦资产管理有限公司</v>
      </c>
      <c r="AQ212" t="s">
        <v>110</v>
      </c>
      <c r="AR212" s="29" t="str">
        <f t="shared" si="79"/>
        <v/>
      </c>
      <c r="AS212" s="29">
        <f t="shared" si="80"/>
        <v>256000</v>
      </c>
      <c r="AT212" t="s">
        <v>111</v>
      </c>
      <c r="AU212" t="s">
        <v>112</v>
      </c>
      <c r="AV212" t="s">
        <v>113</v>
      </c>
      <c r="AW212" s="29" t="str">
        <f t="shared" si="81"/>
        <v/>
      </c>
      <c r="AX212" s="29">
        <f t="shared" si="82"/>
        <v>256000</v>
      </c>
      <c r="AY212" s="29"/>
      <c r="AZ212" s="29"/>
      <c r="BA212" s="29"/>
      <c r="BB212" s="29"/>
      <c r="BC212" s="29"/>
      <c r="BD212" s="29"/>
      <c r="BE212" s="29"/>
      <c r="BF212" s="29"/>
      <c r="BG212" s="29"/>
      <c r="BH212" s="29"/>
      <c r="BI212" s="29"/>
      <c r="BJ212" s="29"/>
      <c r="BK212" s="29"/>
      <c r="BL212" s="29"/>
      <c r="BM212" s="29"/>
      <c r="BN212" s="29"/>
      <c r="BO212" s="29"/>
      <c r="BP212" s="29"/>
      <c r="BQ212" s="32" t="str">
        <f>IF(N212="项目",VLOOKUP(O212,项目!B:C,2,0),IF(K212="空项目",VLOOKUP(K212,项目!B:C,2,0),""))</f>
        <v/>
      </c>
      <c r="BR212" s="32" t="str">
        <f>IFERROR(VLOOKUP(BQ212,项目!A:B,2,0),"")</f>
        <v/>
      </c>
      <c r="BS212" s="29"/>
      <c r="BT212" s="29"/>
      <c r="BU212" s="32" t="str">
        <f>IF(N212="供应商",VLOOKUP(O212,供应商!B:C,2,0),"")</f>
        <v/>
      </c>
      <c r="BV212" s="32" t="str">
        <f>IFERROR(VLOOKUP(BU212,供应商!A:B,2,0),"")</f>
        <v/>
      </c>
      <c r="BW212" s="32" t="str">
        <f>IF(N212="客户",VLOOKUP(O212,客户!B:C,2,0),"")</f>
        <v/>
      </c>
      <c r="BX212" s="32" t="str">
        <f>IFERROR(VLOOKUP(BW212,客户!A:B,2,0),"")</f>
        <v/>
      </c>
      <c r="BY212" s="29"/>
      <c r="BZ212" s="29"/>
      <c r="CA212" s="29"/>
      <c r="CB212" s="29"/>
      <c r="CC212" s="29"/>
      <c r="CD212" s="29"/>
      <c r="CE212" s="29"/>
      <c r="CF212" s="29"/>
      <c r="CG212" s="29"/>
      <c r="CH212" s="29"/>
      <c r="CI212" s="29"/>
      <c r="CJ212" s="29"/>
      <c r="CK212" s="29"/>
      <c r="CL212" s="29"/>
      <c r="CM212" s="29"/>
      <c r="CN212" s="29"/>
      <c r="CO212" s="29"/>
      <c r="CP212" s="29"/>
      <c r="CQ212" s="29"/>
      <c r="CR212" s="29"/>
      <c r="CS212" s="29"/>
      <c r="CT212" s="29"/>
      <c r="CU212" s="32" t="str">
        <f>IF(N212="费用项目",VLOOKUP(O212,费用项目!B:C,2,0),"")</f>
        <v/>
      </c>
      <c r="CV212" s="32" t="str">
        <f>IFERROR(VLOOKUP(CU212,费用项目!A:B,2,0),"")</f>
        <v/>
      </c>
      <c r="CW212" s="29" t="str">
        <f>IF(N212="银行账户",VLOOKUP(O212,银行变二级!B:C,2,0),"")</f>
        <v>潍坊银行基本户31796</v>
      </c>
      <c r="CX212" s="29" t="str">
        <f>IFERROR(VLOOKUP(O212,银行变二级!A:B,2,0),"")</f>
        <v>潍坊银行基本户31796</v>
      </c>
    </row>
    <row r="213" ht="27" spans="1:102">
      <c r="A213" s="35" t="s">
        <v>287</v>
      </c>
      <c r="B213" s="36" t="s">
        <v>173</v>
      </c>
      <c r="C213" s="36" t="s">
        <v>229</v>
      </c>
      <c r="D213" s="37" t="s">
        <v>304</v>
      </c>
      <c r="E213" s="37" t="s">
        <v>290</v>
      </c>
      <c r="F213" s="38">
        <v>40000000</v>
      </c>
      <c r="G213" s="39" t="s">
        <v>107</v>
      </c>
      <c r="H213" s="40" t="str">
        <f t="shared" si="65"/>
        <v>1002</v>
      </c>
      <c r="I213" s="40" t="str">
        <f t="shared" si="66"/>
        <v>100203</v>
      </c>
      <c r="J213" s="46" t="str">
        <f t="shared" si="67"/>
        <v>银行存款</v>
      </c>
      <c r="K213" s="47" t="str">
        <f t="shared" si="68"/>
        <v>潍坊银行基本户31796</v>
      </c>
      <c r="L213" s="46" t="str">
        <f t="shared" si="69"/>
        <v/>
      </c>
      <c r="M213" s="46">
        <f>IFERROR(IF(H213="1002",1002,VLOOKUP(I213,亿企科目!A:H,6,0)),VLOOKUP(H213,亿企科目!A:G,6,0))</f>
        <v>1002</v>
      </c>
      <c r="N213" s="48" t="str">
        <f>IFERROR(IF(H213="1002","银行账户",IF(H213="1123","供应商",VLOOKUP(I213,亿企科目!A:H,8,0))),"")</f>
        <v>银行账户</v>
      </c>
      <c r="O213" s="49" t="str">
        <f t="shared" si="83"/>
        <v>潍坊银行基本户31796</v>
      </c>
      <c r="P213" s="29" t="str">
        <f>VLOOKUP(A213,账簿!B:C,2,0)</f>
        <v>002008</v>
      </c>
      <c r="Q213" s="29" t="str">
        <f>VLOOKUP(P213,账簿!A:B,2,0)</f>
        <v>昌邑市城投股权投资管理有限公司</v>
      </c>
      <c r="W213" s="29" t="str">
        <f t="shared" si="84"/>
        <v>0020082026-04-0212</v>
      </c>
      <c r="X213" s="29" t="str">
        <f t="shared" si="70"/>
        <v>002008</v>
      </c>
      <c r="Y213" s="29" t="str">
        <f t="shared" si="71"/>
        <v>002008</v>
      </c>
      <c r="Z213" s="29" t="str">
        <f t="shared" si="72"/>
        <v>昌邑市城投股权投资管理有限公司</v>
      </c>
      <c r="AA213" s="29" t="str">
        <f t="shared" si="73"/>
        <v>2026-04</v>
      </c>
      <c r="AB213" s="29" t="str">
        <f t="shared" si="74"/>
        <v>2026-04-02</v>
      </c>
      <c r="AC213" s="29" t="s">
        <v>108</v>
      </c>
      <c r="AD213" s="29">
        <f t="shared" si="75"/>
        <v>12</v>
      </c>
      <c r="AE213" s="29" t="str">
        <f t="shared" si="76"/>
        <v>借款,网银转账,山东德锦资产管理有限公司</v>
      </c>
      <c r="AF213" s="29" t="s">
        <v>109</v>
      </c>
      <c r="AG213" s="29" t="s">
        <v>109</v>
      </c>
      <c r="AH213" s="29"/>
      <c r="AI213" s="29"/>
      <c r="AJ213" s="29"/>
      <c r="AK213" s="29"/>
      <c r="AL213" s="29"/>
      <c r="AM213" s="29"/>
      <c r="AN213" s="29">
        <f t="shared" si="77"/>
        <v>1002</v>
      </c>
      <c r="AO213" s="29"/>
      <c r="AP213" s="29" t="str">
        <f t="shared" si="78"/>
        <v>借款,网银转账,山东德锦资产管理有限公司</v>
      </c>
      <c r="AQ213" t="s">
        <v>110</v>
      </c>
      <c r="AR213" s="29">
        <f t="shared" si="79"/>
        <v>40000000</v>
      </c>
      <c r="AS213" s="29" t="str">
        <f t="shared" si="80"/>
        <v/>
      </c>
      <c r="AT213" t="s">
        <v>111</v>
      </c>
      <c r="AU213" t="s">
        <v>112</v>
      </c>
      <c r="AV213" t="s">
        <v>113</v>
      </c>
      <c r="AW213" s="29">
        <f t="shared" si="81"/>
        <v>40000000</v>
      </c>
      <c r="AX213" s="29" t="str">
        <f t="shared" si="82"/>
        <v/>
      </c>
      <c r="AY213" s="29"/>
      <c r="AZ213" s="29"/>
      <c r="BA213" s="29"/>
      <c r="BB213" s="29"/>
      <c r="BC213" s="29"/>
      <c r="BD213" s="29"/>
      <c r="BE213" s="29"/>
      <c r="BF213" s="29"/>
      <c r="BG213" s="29"/>
      <c r="BH213" s="29"/>
      <c r="BI213" s="29"/>
      <c r="BJ213" s="29"/>
      <c r="BK213" s="29"/>
      <c r="BL213" s="29"/>
      <c r="BM213" s="29"/>
      <c r="BN213" s="29"/>
      <c r="BO213" s="29"/>
      <c r="BP213" s="29"/>
      <c r="BQ213" s="32" t="str">
        <f>IF(N213="项目",VLOOKUP(O213,项目!B:C,2,0),IF(K213="空项目",VLOOKUP(K213,项目!B:C,2,0),""))</f>
        <v/>
      </c>
      <c r="BR213" s="32" t="str">
        <f>IFERROR(VLOOKUP(BQ213,项目!A:B,2,0),"")</f>
        <v/>
      </c>
      <c r="BS213" s="29"/>
      <c r="BT213" s="29"/>
      <c r="BU213" s="32" t="str">
        <f>IF(N213="供应商",VLOOKUP(O213,供应商!B:C,2,0),"")</f>
        <v/>
      </c>
      <c r="BV213" s="32" t="str">
        <f>IFERROR(VLOOKUP(BU213,供应商!A:B,2,0),"")</f>
        <v/>
      </c>
      <c r="BW213" s="32" t="str">
        <f>IF(N213="客户",VLOOKUP(O213,客户!B:C,2,0),"")</f>
        <v/>
      </c>
      <c r="BX213" s="32" t="str">
        <f>IFERROR(VLOOKUP(BW213,客户!A:B,2,0),"")</f>
        <v/>
      </c>
      <c r="BY213" s="29"/>
      <c r="BZ213" s="29"/>
      <c r="CA213" s="29"/>
      <c r="CB213" s="29"/>
      <c r="CC213" s="29"/>
      <c r="CD213" s="29"/>
      <c r="CE213" s="29"/>
      <c r="CF213" s="29"/>
      <c r="CG213" s="29"/>
      <c r="CH213" s="29"/>
      <c r="CI213" s="29"/>
      <c r="CJ213" s="29"/>
      <c r="CK213" s="29"/>
      <c r="CL213" s="29"/>
      <c r="CM213" s="29"/>
      <c r="CN213" s="29"/>
      <c r="CO213" s="29"/>
      <c r="CP213" s="29"/>
      <c r="CQ213" s="29"/>
      <c r="CR213" s="29"/>
      <c r="CS213" s="29"/>
      <c r="CT213" s="29"/>
      <c r="CU213" s="32" t="str">
        <f>IF(N213="费用项目",VLOOKUP(O213,费用项目!B:C,2,0),"")</f>
        <v/>
      </c>
      <c r="CV213" s="32" t="str">
        <f>IFERROR(VLOOKUP(CU213,费用项目!A:B,2,0),"")</f>
        <v/>
      </c>
      <c r="CW213" s="29" t="str">
        <f>IF(N213="银行账户",VLOOKUP(O213,银行变二级!B:C,2,0),"")</f>
        <v>潍坊银行基本户31796</v>
      </c>
      <c r="CX213" s="29" t="str">
        <f>IFERROR(VLOOKUP(O213,银行变二级!A:B,2,0),"")</f>
        <v>潍坊银行基本户31796</v>
      </c>
    </row>
    <row r="214" ht="25.5" spans="1:102">
      <c r="A214" s="35" t="s">
        <v>287</v>
      </c>
      <c r="B214" s="36" t="s">
        <v>173</v>
      </c>
      <c r="C214" s="36" t="s">
        <v>229</v>
      </c>
      <c r="D214" s="37" t="s">
        <v>304</v>
      </c>
      <c r="E214" s="37" t="s">
        <v>305</v>
      </c>
      <c r="F214" s="39" t="s">
        <v>107</v>
      </c>
      <c r="G214" s="38">
        <v>40000000</v>
      </c>
      <c r="H214" s="40" t="str">
        <f t="shared" si="65"/>
        <v>2241</v>
      </c>
      <c r="I214" s="40" t="str">
        <f t="shared" si="66"/>
        <v>224102</v>
      </c>
      <c r="J214" s="46" t="str">
        <f t="shared" si="67"/>
        <v>其他应付款</v>
      </c>
      <c r="K214" s="47" t="str">
        <f t="shared" si="68"/>
        <v>单位</v>
      </c>
      <c r="L214" s="46" t="str">
        <f t="shared" si="69"/>
        <v>山东德锦资产管理有限公司</v>
      </c>
      <c r="M214" s="46" t="str">
        <f>IFERROR(IF(H214="1002",1002,VLOOKUP(I214,亿企科目!A:H,6,0)),VLOOKUP(H214,亿企科目!A:G,6,0))</f>
        <v>224102</v>
      </c>
      <c r="N214" s="48" t="str">
        <f>IFERROR(IF(H214="1002","银行账户",IF(H214="1123","供应商",VLOOKUP(I214,亿企科目!A:H,8,0))),"")</f>
        <v>供应商</v>
      </c>
      <c r="O214" s="49" t="str">
        <f t="shared" si="83"/>
        <v>山东德锦资产管理有限公司</v>
      </c>
      <c r="P214" s="29" t="str">
        <f>VLOOKUP(A214,账簿!B:C,2,0)</f>
        <v>002008</v>
      </c>
      <c r="Q214" s="29" t="str">
        <f>VLOOKUP(P214,账簿!A:B,2,0)</f>
        <v>昌邑市城投股权投资管理有限公司</v>
      </c>
      <c r="W214" s="29" t="str">
        <f t="shared" si="84"/>
        <v>0020082026-04-0212</v>
      </c>
      <c r="X214" s="29" t="str">
        <f t="shared" si="70"/>
        <v>002008</v>
      </c>
      <c r="Y214" s="29" t="str">
        <f t="shared" si="71"/>
        <v>002008</v>
      </c>
      <c r="Z214" s="29" t="str">
        <f t="shared" si="72"/>
        <v>昌邑市城投股权投资管理有限公司</v>
      </c>
      <c r="AA214" s="29" t="str">
        <f t="shared" si="73"/>
        <v>2026-04</v>
      </c>
      <c r="AB214" s="29" t="str">
        <f t="shared" si="74"/>
        <v>2026-04-02</v>
      </c>
      <c r="AC214" s="29" t="s">
        <v>108</v>
      </c>
      <c r="AD214" s="29">
        <f t="shared" si="75"/>
        <v>12</v>
      </c>
      <c r="AE214" s="29" t="str">
        <f t="shared" si="76"/>
        <v>借款,网银转账,山东德锦资产管理有限公司</v>
      </c>
      <c r="AF214" s="29" t="s">
        <v>109</v>
      </c>
      <c r="AG214" s="29" t="s">
        <v>109</v>
      </c>
      <c r="AH214" s="29"/>
      <c r="AI214" s="29"/>
      <c r="AJ214" s="29"/>
      <c r="AK214" s="29"/>
      <c r="AL214" s="29"/>
      <c r="AM214" s="29"/>
      <c r="AN214" s="29" t="str">
        <f t="shared" si="77"/>
        <v>224102</v>
      </c>
      <c r="AO214" s="29"/>
      <c r="AP214" s="29" t="str">
        <f t="shared" si="78"/>
        <v>借款,网银转账,山东德锦资产管理有限公司</v>
      </c>
      <c r="AQ214" t="s">
        <v>110</v>
      </c>
      <c r="AR214" s="29" t="str">
        <f t="shared" si="79"/>
        <v/>
      </c>
      <c r="AS214" s="29">
        <f t="shared" si="80"/>
        <v>40000000</v>
      </c>
      <c r="AT214" t="s">
        <v>111</v>
      </c>
      <c r="AU214" t="s">
        <v>112</v>
      </c>
      <c r="AV214" t="s">
        <v>113</v>
      </c>
      <c r="AW214" s="29" t="str">
        <f t="shared" si="81"/>
        <v/>
      </c>
      <c r="AX214" s="29">
        <f t="shared" si="82"/>
        <v>40000000</v>
      </c>
      <c r="AY214" s="29"/>
      <c r="AZ214" s="29"/>
      <c r="BA214" s="29"/>
      <c r="BB214" s="29"/>
      <c r="BC214" s="29"/>
      <c r="BD214" s="29"/>
      <c r="BE214" s="29"/>
      <c r="BF214" s="29"/>
      <c r="BG214" s="29"/>
      <c r="BH214" s="29"/>
      <c r="BI214" s="29"/>
      <c r="BJ214" s="29"/>
      <c r="BK214" s="29"/>
      <c r="BL214" s="29"/>
      <c r="BM214" s="29"/>
      <c r="BN214" s="29"/>
      <c r="BO214" s="29"/>
      <c r="BP214" s="29"/>
      <c r="BQ214" s="32" t="str">
        <f>IF(N214="项目",VLOOKUP(O214,项目!B:C,2,0),IF(K214="空项目",VLOOKUP(K214,项目!B:C,2,0),""))</f>
        <v/>
      </c>
      <c r="BR214" s="32" t="str">
        <f>IFERROR(VLOOKUP(BQ214,项目!A:B,2,0),"")</f>
        <v/>
      </c>
      <c r="BS214" s="29"/>
      <c r="BT214" s="29"/>
      <c r="BU214" s="32" t="str">
        <f>IF(N214="供应商",VLOOKUP(O214,供应商!B:C,2,0),"")</f>
        <v>0000752</v>
      </c>
      <c r="BV214" s="32" t="str">
        <f>IFERROR(VLOOKUP(BU214,供应商!A:B,2,0),"")</f>
        <v>山东德锦资产管理有限公司</v>
      </c>
      <c r="BW214" s="32" t="str">
        <f>IF(N214="客户",VLOOKUP(O214,客户!B:C,2,0),"")</f>
        <v/>
      </c>
      <c r="BX214" s="32" t="str">
        <f>IFERROR(VLOOKUP(BW214,客户!A:B,2,0),"")</f>
        <v/>
      </c>
      <c r="BY214" s="29"/>
      <c r="BZ214" s="29"/>
      <c r="CA214" s="29"/>
      <c r="CB214" s="29"/>
      <c r="CC214" s="29"/>
      <c r="CD214" s="29"/>
      <c r="CE214" s="29"/>
      <c r="CF214" s="29"/>
      <c r="CG214" s="29"/>
      <c r="CH214" s="29"/>
      <c r="CI214" s="29"/>
      <c r="CJ214" s="29"/>
      <c r="CK214" s="29"/>
      <c r="CL214" s="29"/>
      <c r="CM214" s="29"/>
      <c r="CN214" s="29"/>
      <c r="CO214" s="29"/>
      <c r="CP214" s="29"/>
      <c r="CQ214" s="29"/>
      <c r="CR214" s="29"/>
      <c r="CS214" s="29"/>
      <c r="CT214" s="29"/>
      <c r="CU214" s="32" t="str">
        <f>IF(N214="费用项目",VLOOKUP(O214,费用项目!B:C,2,0),"")</f>
        <v/>
      </c>
      <c r="CV214" s="32" t="str">
        <f>IFERROR(VLOOKUP(CU214,费用项目!A:B,2,0),"")</f>
        <v/>
      </c>
      <c r="CW214" s="29" t="str">
        <f>IF(N214="银行账户",VLOOKUP(O214,银行变二级!B:C,2,0),"")</f>
        <v/>
      </c>
      <c r="CX214" s="29" t="str">
        <f>IFERROR(VLOOKUP(O214,银行变二级!A:B,2,0),"")</f>
        <v/>
      </c>
    </row>
    <row r="215" ht="27" spans="1:102">
      <c r="A215" s="35" t="s">
        <v>287</v>
      </c>
      <c r="B215" s="36" t="s">
        <v>173</v>
      </c>
      <c r="C215" s="36" t="s">
        <v>231</v>
      </c>
      <c r="D215" s="37" t="s">
        <v>296</v>
      </c>
      <c r="E215" s="37" t="s">
        <v>290</v>
      </c>
      <c r="F215" s="38">
        <v>1500000</v>
      </c>
      <c r="G215" s="39" t="s">
        <v>107</v>
      </c>
      <c r="H215" s="40" t="str">
        <f t="shared" si="65"/>
        <v>1002</v>
      </c>
      <c r="I215" s="40" t="str">
        <f t="shared" si="66"/>
        <v>100203</v>
      </c>
      <c r="J215" s="46" t="str">
        <f t="shared" si="67"/>
        <v>银行存款</v>
      </c>
      <c r="K215" s="47" t="str">
        <f t="shared" si="68"/>
        <v>潍坊银行基本户31796</v>
      </c>
      <c r="L215" s="46" t="str">
        <f t="shared" si="69"/>
        <v/>
      </c>
      <c r="M215" s="46">
        <f>IFERROR(IF(H215="1002",1002,VLOOKUP(I215,亿企科目!A:H,6,0)),VLOOKUP(H215,亿企科目!A:G,6,0))</f>
        <v>1002</v>
      </c>
      <c r="N215" s="48" t="str">
        <f>IFERROR(IF(H215="1002","银行账户",IF(H215="1123","供应商",VLOOKUP(I215,亿企科目!A:H,8,0))),"")</f>
        <v>银行账户</v>
      </c>
      <c r="O215" s="49" t="str">
        <f t="shared" si="83"/>
        <v>潍坊银行基本户31796</v>
      </c>
      <c r="P215" s="29" t="str">
        <f>VLOOKUP(A215,账簿!B:C,2,0)</f>
        <v>002008</v>
      </c>
      <c r="Q215" s="29" t="str">
        <f>VLOOKUP(P215,账簿!A:B,2,0)</f>
        <v>昌邑市城投股权投资管理有限公司</v>
      </c>
      <c r="W215" s="29" t="str">
        <f t="shared" si="84"/>
        <v>0020082026-04-0213</v>
      </c>
      <c r="X215" s="29" t="str">
        <f t="shared" si="70"/>
        <v>002008</v>
      </c>
      <c r="Y215" s="29" t="str">
        <f t="shared" si="71"/>
        <v>002008</v>
      </c>
      <c r="Z215" s="29" t="str">
        <f t="shared" si="72"/>
        <v>昌邑市城投股权投资管理有限公司</v>
      </c>
      <c r="AA215" s="29" t="str">
        <f t="shared" si="73"/>
        <v>2026-04</v>
      </c>
      <c r="AB215" s="29" t="str">
        <f t="shared" si="74"/>
        <v>2026-04-02</v>
      </c>
      <c r="AC215" s="29" t="s">
        <v>108</v>
      </c>
      <c r="AD215" s="29">
        <f t="shared" si="75"/>
        <v>13</v>
      </c>
      <c r="AE215" s="29" t="str">
        <f t="shared" si="76"/>
        <v>往来款,网银转账,昌邑市昌盛管网建设投资有限公司</v>
      </c>
      <c r="AF215" s="29" t="s">
        <v>109</v>
      </c>
      <c r="AG215" s="29" t="s">
        <v>109</v>
      </c>
      <c r="AH215" s="29"/>
      <c r="AI215" s="29"/>
      <c r="AJ215" s="29"/>
      <c r="AK215" s="29"/>
      <c r="AL215" s="29"/>
      <c r="AM215" s="29"/>
      <c r="AN215" s="29">
        <f t="shared" si="77"/>
        <v>1002</v>
      </c>
      <c r="AO215" s="29"/>
      <c r="AP215" s="29" t="str">
        <f t="shared" si="78"/>
        <v>往来款,网银转账,昌邑市昌盛管网建设投资有限公司</v>
      </c>
      <c r="AQ215" t="s">
        <v>110</v>
      </c>
      <c r="AR215" s="29">
        <f t="shared" si="79"/>
        <v>1500000</v>
      </c>
      <c r="AS215" s="29" t="str">
        <f t="shared" si="80"/>
        <v/>
      </c>
      <c r="AT215" t="s">
        <v>111</v>
      </c>
      <c r="AU215" t="s">
        <v>112</v>
      </c>
      <c r="AV215" t="s">
        <v>113</v>
      </c>
      <c r="AW215" s="29">
        <f t="shared" si="81"/>
        <v>1500000</v>
      </c>
      <c r="AX215" s="29" t="str">
        <f t="shared" si="82"/>
        <v/>
      </c>
      <c r="AY215" s="29"/>
      <c r="AZ215" s="29"/>
      <c r="BA215" s="29"/>
      <c r="BB215" s="29"/>
      <c r="BC215" s="29"/>
      <c r="BD215" s="29"/>
      <c r="BE215" s="29"/>
      <c r="BF215" s="29"/>
      <c r="BG215" s="29"/>
      <c r="BH215" s="29"/>
      <c r="BI215" s="29"/>
      <c r="BJ215" s="29"/>
      <c r="BK215" s="29"/>
      <c r="BL215" s="29"/>
      <c r="BM215" s="29"/>
      <c r="BN215" s="29"/>
      <c r="BO215" s="29"/>
      <c r="BP215" s="29"/>
      <c r="BQ215" s="32" t="str">
        <f>IF(N215="项目",VLOOKUP(O215,项目!B:C,2,0),IF(K215="空项目",VLOOKUP(K215,项目!B:C,2,0),""))</f>
        <v/>
      </c>
      <c r="BR215" s="32" t="str">
        <f>IFERROR(VLOOKUP(BQ215,项目!A:B,2,0),"")</f>
        <v/>
      </c>
      <c r="BS215" s="29"/>
      <c r="BT215" s="29"/>
      <c r="BU215" s="32" t="str">
        <f>IF(N215="供应商",VLOOKUP(O215,供应商!B:C,2,0),"")</f>
        <v/>
      </c>
      <c r="BV215" s="32" t="str">
        <f>IFERROR(VLOOKUP(BU215,供应商!A:B,2,0),"")</f>
        <v/>
      </c>
      <c r="BW215" s="32" t="str">
        <f>IF(N215="客户",VLOOKUP(O215,客户!B:C,2,0),"")</f>
        <v/>
      </c>
      <c r="BX215" s="32" t="str">
        <f>IFERROR(VLOOKUP(BW215,客户!A:B,2,0),"")</f>
        <v/>
      </c>
      <c r="BY215" s="29"/>
      <c r="BZ215" s="29"/>
      <c r="CA215" s="29"/>
      <c r="CB215" s="29"/>
      <c r="CC215" s="29"/>
      <c r="CD215" s="29"/>
      <c r="CE215" s="29"/>
      <c r="CF215" s="29"/>
      <c r="CG215" s="29"/>
      <c r="CH215" s="29"/>
      <c r="CI215" s="29"/>
      <c r="CJ215" s="29"/>
      <c r="CK215" s="29"/>
      <c r="CL215" s="29"/>
      <c r="CM215" s="29"/>
      <c r="CN215" s="29"/>
      <c r="CO215" s="29"/>
      <c r="CP215" s="29"/>
      <c r="CQ215" s="29"/>
      <c r="CR215" s="29"/>
      <c r="CS215" s="29"/>
      <c r="CT215" s="29"/>
      <c r="CU215" s="32" t="str">
        <f>IF(N215="费用项目",VLOOKUP(O215,费用项目!B:C,2,0),"")</f>
        <v/>
      </c>
      <c r="CV215" s="32" t="str">
        <f>IFERROR(VLOOKUP(CU215,费用项目!A:B,2,0),"")</f>
        <v/>
      </c>
      <c r="CW215" s="29" t="str">
        <f>IF(N215="银行账户",VLOOKUP(O215,银行变二级!B:C,2,0),"")</f>
        <v>潍坊银行基本户31796</v>
      </c>
      <c r="CX215" s="29" t="str">
        <f>IFERROR(VLOOKUP(O215,银行变二级!A:B,2,0),"")</f>
        <v>潍坊银行基本户31796</v>
      </c>
    </row>
    <row r="216" ht="25.5" spans="1:102">
      <c r="A216" s="35" t="s">
        <v>287</v>
      </c>
      <c r="B216" s="36" t="s">
        <v>173</v>
      </c>
      <c r="C216" s="36" t="s">
        <v>231</v>
      </c>
      <c r="D216" s="37" t="s">
        <v>296</v>
      </c>
      <c r="E216" s="37" t="s">
        <v>151</v>
      </c>
      <c r="F216" s="39" t="s">
        <v>107</v>
      </c>
      <c r="G216" s="38">
        <v>1500000</v>
      </c>
      <c r="H216" s="40" t="str">
        <f t="shared" si="65"/>
        <v>1221</v>
      </c>
      <c r="I216" s="40" t="str">
        <f t="shared" si="66"/>
        <v>122108</v>
      </c>
      <c r="J216" s="46" t="str">
        <f t="shared" si="67"/>
        <v>其他应收款</v>
      </c>
      <c r="K216" s="47" t="str">
        <f t="shared" si="68"/>
        <v>单位</v>
      </c>
      <c r="L216" s="46" t="str">
        <f t="shared" si="69"/>
        <v>昌邑市昌盛管网建设投资有限公司</v>
      </c>
      <c r="M216" s="46" t="str">
        <f>IFERROR(IF(H216="1002",1002,VLOOKUP(I216,亿企科目!A:H,6,0)),VLOOKUP(H216,亿企科目!A:G,6,0))</f>
        <v>122102</v>
      </c>
      <c r="N216" s="48" t="str">
        <f>IFERROR(IF(H216="1002","银行账户",IF(H216="1123","供应商",VLOOKUP(I216,亿企科目!A:H,8,0))),"")</f>
        <v>客户</v>
      </c>
      <c r="O216" s="49" t="str">
        <f t="shared" si="83"/>
        <v>昌邑市昌盛管网建设投资有限公司</v>
      </c>
      <c r="P216" s="29" t="str">
        <f>VLOOKUP(A216,账簿!B:C,2,0)</f>
        <v>002008</v>
      </c>
      <c r="Q216" s="29" t="str">
        <f>VLOOKUP(P216,账簿!A:B,2,0)</f>
        <v>昌邑市城投股权投资管理有限公司</v>
      </c>
      <c r="W216" s="29" t="str">
        <f t="shared" si="84"/>
        <v>0020082026-04-0213</v>
      </c>
      <c r="X216" s="29" t="str">
        <f t="shared" si="70"/>
        <v>002008</v>
      </c>
      <c r="Y216" s="29" t="str">
        <f t="shared" si="71"/>
        <v>002008</v>
      </c>
      <c r="Z216" s="29" t="str">
        <f t="shared" si="72"/>
        <v>昌邑市城投股权投资管理有限公司</v>
      </c>
      <c r="AA216" s="29" t="str">
        <f t="shared" si="73"/>
        <v>2026-04</v>
      </c>
      <c r="AB216" s="29" t="str">
        <f t="shared" si="74"/>
        <v>2026-04-02</v>
      </c>
      <c r="AC216" s="29" t="s">
        <v>108</v>
      </c>
      <c r="AD216" s="29">
        <f t="shared" si="75"/>
        <v>13</v>
      </c>
      <c r="AE216" s="29" t="str">
        <f t="shared" si="76"/>
        <v>往来款,网银转账,昌邑市昌盛管网建设投资有限公司</v>
      </c>
      <c r="AF216" s="29" t="s">
        <v>109</v>
      </c>
      <c r="AG216" s="29" t="s">
        <v>109</v>
      </c>
      <c r="AH216" s="29"/>
      <c r="AI216" s="29"/>
      <c r="AJ216" s="29"/>
      <c r="AK216" s="29"/>
      <c r="AL216" s="29"/>
      <c r="AM216" s="29"/>
      <c r="AN216" s="29" t="str">
        <f t="shared" si="77"/>
        <v>122102</v>
      </c>
      <c r="AO216" s="29"/>
      <c r="AP216" s="29" t="str">
        <f t="shared" si="78"/>
        <v>往来款,网银转账,昌邑市昌盛管网建设投资有限公司</v>
      </c>
      <c r="AQ216" t="s">
        <v>110</v>
      </c>
      <c r="AR216" s="29" t="str">
        <f t="shared" si="79"/>
        <v/>
      </c>
      <c r="AS216" s="29">
        <f t="shared" si="80"/>
        <v>1500000</v>
      </c>
      <c r="AT216" t="s">
        <v>111</v>
      </c>
      <c r="AU216" t="s">
        <v>112</v>
      </c>
      <c r="AV216" t="s">
        <v>113</v>
      </c>
      <c r="AW216" s="29" t="str">
        <f t="shared" si="81"/>
        <v/>
      </c>
      <c r="AX216" s="29">
        <f t="shared" si="82"/>
        <v>1500000</v>
      </c>
      <c r="AY216" s="29"/>
      <c r="AZ216" s="29"/>
      <c r="BA216" s="29"/>
      <c r="BB216" s="29"/>
      <c r="BC216" s="29"/>
      <c r="BD216" s="29"/>
      <c r="BE216" s="29"/>
      <c r="BF216" s="29"/>
      <c r="BG216" s="29"/>
      <c r="BH216" s="29"/>
      <c r="BI216" s="29"/>
      <c r="BJ216" s="29"/>
      <c r="BK216" s="29"/>
      <c r="BL216" s="29"/>
      <c r="BM216" s="29"/>
      <c r="BN216" s="29"/>
      <c r="BO216" s="29"/>
      <c r="BP216" s="29"/>
      <c r="BQ216" s="32" t="str">
        <f>IF(N216="项目",VLOOKUP(O216,项目!B:C,2,0),IF(K216="空项目",VLOOKUP(K216,项目!B:C,2,0),""))</f>
        <v/>
      </c>
      <c r="BR216" s="32" t="str">
        <f>IFERROR(VLOOKUP(BQ216,项目!A:B,2,0),"")</f>
        <v/>
      </c>
      <c r="BS216" s="29"/>
      <c r="BT216" s="29"/>
      <c r="BU216" s="32" t="str">
        <f>IF(N216="供应商",VLOOKUP(O216,供应商!B:C,2,0),"")</f>
        <v/>
      </c>
      <c r="BV216" s="32" t="str">
        <f>IFERROR(VLOOKUP(BU216,供应商!A:B,2,0),"")</f>
        <v/>
      </c>
      <c r="BW216" s="32" t="str">
        <f>IF(N216="客户",VLOOKUP(O216,客户!B:C,2,0),"")</f>
        <v>001001001</v>
      </c>
      <c r="BX216" s="32" t="str">
        <f>IFERROR(VLOOKUP(BW216,客户!A:B,2,0),"")</f>
        <v>昌邑市昌盛管网建设投资有限公司</v>
      </c>
      <c r="BY216" s="29"/>
      <c r="BZ216" s="29"/>
      <c r="CA216" s="29"/>
      <c r="CB216" s="29"/>
      <c r="CC216" s="29"/>
      <c r="CD216" s="29"/>
      <c r="CE216" s="29"/>
      <c r="CF216" s="29"/>
      <c r="CG216" s="29"/>
      <c r="CH216" s="29"/>
      <c r="CI216" s="29"/>
      <c r="CJ216" s="29"/>
      <c r="CK216" s="29"/>
      <c r="CL216" s="29"/>
      <c r="CM216" s="29"/>
      <c r="CN216" s="29"/>
      <c r="CO216" s="29"/>
      <c r="CP216" s="29"/>
      <c r="CQ216" s="29"/>
      <c r="CR216" s="29"/>
      <c r="CS216" s="29"/>
      <c r="CT216" s="29"/>
      <c r="CU216" s="32" t="str">
        <f>IF(N216="费用项目",VLOOKUP(O216,费用项目!B:C,2,0),"")</f>
        <v/>
      </c>
      <c r="CV216" s="32" t="str">
        <f>IFERROR(VLOOKUP(CU216,费用项目!A:B,2,0),"")</f>
        <v/>
      </c>
      <c r="CW216" s="29" t="str">
        <f>IF(N216="银行账户",VLOOKUP(O216,银行变二级!B:C,2,0),"")</f>
        <v/>
      </c>
      <c r="CX216" s="29" t="str">
        <f>IFERROR(VLOOKUP(O216,银行变二级!A:B,2,0),"")</f>
        <v/>
      </c>
    </row>
    <row r="217" ht="25.5" spans="1:102">
      <c r="A217" s="35" t="s">
        <v>287</v>
      </c>
      <c r="B217" s="36" t="s">
        <v>179</v>
      </c>
      <c r="C217" s="36" t="s">
        <v>233</v>
      </c>
      <c r="D217" s="37" t="s">
        <v>306</v>
      </c>
      <c r="E217" s="37" t="s">
        <v>307</v>
      </c>
      <c r="F217" s="38">
        <v>200000</v>
      </c>
      <c r="G217" s="39" t="s">
        <v>107</v>
      </c>
      <c r="H217" s="40" t="str">
        <f t="shared" si="65"/>
        <v>1221</v>
      </c>
      <c r="I217" s="40" t="str">
        <f t="shared" si="66"/>
        <v>122108</v>
      </c>
      <c r="J217" s="46" t="str">
        <f t="shared" si="67"/>
        <v>其他应收款</v>
      </c>
      <c r="K217" s="47" t="str">
        <f t="shared" si="68"/>
        <v>单位</v>
      </c>
      <c r="L217" s="46" t="str">
        <f t="shared" si="69"/>
        <v>昌邑市城投混凝土有限公司</v>
      </c>
      <c r="M217" s="46" t="str">
        <f>IFERROR(IF(H217="1002",1002,VLOOKUP(I217,亿企科目!A:H,6,0)),VLOOKUP(H217,亿企科目!A:G,6,0))</f>
        <v>122102</v>
      </c>
      <c r="N217" s="48" t="str">
        <f>IFERROR(IF(H217="1002","银行账户",IF(H217="1123","供应商",VLOOKUP(I217,亿企科目!A:H,8,0))),"")</f>
        <v>客户</v>
      </c>
      <c r="O217" s="49" t="str">
        <f t="shared" si="83"/>
        <v>昌邑市城投混凝土有限公司</v>
      </c>
      <c r="P217" s="29" t="str">
        <f>VLOOKUP(A217,账簿!B:C,2,0)</f>
        <v>002008</v>
      </c>
      <c r="Q217" s="29" t="str">
        <f>VLOOKUP(P217,账簿!A:B,2,0)</f>
        <v>昌邑市城投股权投资管理有限公司</v>
      </c>
      <c r="W217" s="29" t="str">
        <f t="shared" si="84"/>
        <v>0020082026-04-0314</v>
      </c>
      <c r="X217" s="29" t="str">
        <f t="shared" si="70"/>
        <v>002008</v>
      </c>
      <c r="Y217" s="29" t="str">
        <f t="shared" si="71"/>
        <v>002008</v>
      </c>
      <c r="Z217" s="29" t="str">
        <f t="shared" si="72"/>
        <v>昌邑市城投股权投资管理有限公司</v>
      </c>
      <c r="AA217" s="29" t="str">
        <f t="shared" si="73"/>
        <v>2026-04</v>
      </c>
      <c r="AB217" s="29" t="str">
        <f t="shared" si="74"/>
        <v>2026-04-03</v>
      </c>
      <c r="AC217" s="29" t="s">
        <v>108</v>
      </c>
      <c r="AD217" s="29">
        <f t="shared" si="75"/>
        <v>14</v>
      </c>
      <c r="AE217" s="29" t="str">
        <f t="shared" si="76"/>
        <v>往来款,网银转账,昌邑市城投混凝土有限公司</v>
      </c>
      <c r="AF217" s="29" t="s">
        <v>109</v>
      </c>
      <c r="AG217" s="29" t="s">
        <v>109</v>
      </c>
      <c r="AH217" s="29"/>
      <c r="AI217" s="29"/>
      <c r="AJ217" s="29"/>
      <c r="AK217" s="29"/>
      <c r="AL217" s="29"/>
      <c r="AM217" s="29"/>
      <c r="AN217" s="29" t="str">
        <f t="shared" si="77"/>
        <v>122102</v>
      </c>
      <c r="AO217" s="29"/>
      <c r="AP217" s="29" t="str">
        <f t="shared" si="78"/>
        <v>往来款,网银转账,昌邑市城投混凝土有限公司</v>
      </c>
      <c r="AQ217" t="s">
        <v>110</v>
      </c>
      <c r="AR217" s="29">
        <f t="shared" si="79"/>
        <v>200000</v>
      </c>
      <c r="AS217" s="29" t="str">
        <f t="shared" si="80"/>
        <v/>
      </c>
      <c r="AT217" t="s">
        <v>111</v>
      </c>
      <c r="AU217" t="s">
        <v>112</v>
      </c>
      <c r="AV217" t="s">
        <v>113</v>
      </c>
      <c r="AW217" s="29">
        <f t="shared" si="81"/>
        <v>200000</v>
      </c>
      <c r="AX217" s="29" t="str">
        <f t="shared" si="82"/>
        <v/>
      </c>
      <c r="AY217" s="29"/>
      <c r="AZ217" s="29"/>
      <c r="BA217" s="29"/>
      <c r="BB217" s="29"/>
      <c r="BC217" s="29"/>
      <c r="BD217" s="29"/>
      <c r="BE217" s="29"/>
      <c r="BF217" s="29"/>
      <c r="BG217" s="29"/>
      <c r="BH217" s="29"/>
      <c r="BI217" s="29"/>
      <c r="BJ217" s="29"/>
      <c r="BK217" s="29"/>
      <c r="BL217" s="29"/>
      <c r="BM217" s="29"/>
      <c r="BN217" s="29"/>
      <c r="BO217" s="29"/>
      <c r="BP217" s="29"/>
      <c r="BQ217" s="32" t="str">
        <f>IF(N217="项目",VLOOKUP(O217,项目!B:C,2,0),IF(K217="空项目",VLOOKUP(K217,项目!B:C,2,0),""))</f>
        <v/>
      </c>
      <c r="BR217" s="32" t="str">
        <f>IFERROR(VLOOKUP(BQ217,项目!A:B,2,0),"")</f>
        <v/>
      </c>
      <c r="BS217" s="29"/>
      <c r="BT217" s="29"/>
      <c r="BU217" s="32" t="str">
        <f>IF(N217="供应商",VLOOKUP(O217,供应商!B:C,2,0),"")</f>
        <v/>
      </c>
      <c r="BV217" s="32" t="str">
        <f>IFERROR(VLOOKUP(BU217,供应商!A:B,2,0),"")</f>
        <v/>
      </c>
      <c r="BW217" s="32" t="str">
        <f>IF(N217="客户",VLOOKUP(O217,客户!B:C,2,0),"")</f>
        <v>003001</v>
      </c>
      <c r="BX217" s="32" t="str">
        <f>IFERROR(VLOOKUP(BW217,客户!A:B,2,0),"")</f>
        <v>昌邑市城投混凝土有限公司</v>
      </c>
      <c r="BY217" s="29"/>
      <c r="BZ217" s="29"/>
      <c r="CA217" s="29"/>
      <c r="CB217" s="29"/>
      <c r="CC217" s="29"/>
      <c r="CD217" s="29"/>
      <c r="CE217" s="29"/>
      <c r="CF217" s="29"/>
      <c r="CG217" s="29"/>
      <c r="CH217" s="29"/>
      <c r="CI217" s="29"/>
      <c r="CJ217" s="29"/>
      <c r="CK217" s="29"/>
      <c r="CL217" s="29"/>
      <c r="CM217" s="29"/>
      <c r="CN217" s="29"/>
      <c r="CO217" s="29"/>
      <c r="CP217" s="29"/>
      <c r="CQ217" s="29"/>
      <c r="CR217" s="29"/>
      <c r="CS217" s="29"/>
      <c r="CT217" s="29"/>
      <c r="CU217" s="32" t="str">
        <f>IF(N217="费用项目",VLOOKUP(O217,费用项目!B:C,2,0),"")</f>
        <v/>
      </c>
      <c r="CV217" s="32" t="str">
        <f>IFERROR(VLOOKUP(CU217,费用项目!A:B,2,0),"")</f>
        <v/>
      </c>
      <c r="CW217" s="29" t="str">
        <f>IF(N217="银行账户",VLOOKUP(O217,银行变二级!B:C,2,0),"")</f>
        <v/>
      </c>
      <c r="CX217" s="29" t="str">
        <f>IFERROR(VLOOKUP(O217,银行变二级!A:B,2,0),"")</f>
        <v/>
      </c>
    </row>
    <row r="218" ht="27" spans="1:102">
      <c r="A218" s="35" t="s">
        <v>287</v>
      </c>
      <c r="B218" s="36" t="s">
        <v>179</v>
      </c>
      <c r="C218" s="36" t="s">
        <v>233</v>
      </c>
      <c r="D218" s="37" t="s">
        <v>306</v>
      </c>
      <c r="E218" s="37" t="s">
        <v>290</v>
      </c>
      <c r="F218" s="39" t="s">
        <v>107</v>
      </c>
      <c r="G218" s="38">
        <v>200000</v>
      </c>
      <c r="H218" s="40" t="str">
        <f t="shared" si="65"/>
        <v>1002</v>
      </c>
      <c r="I218" s="40" t="str">
        <f t="shared" si="66"/>
        <v>100203</v>
      </c>
      <c r="J218" s="46" t="str">
        <f t="shared" si="67"/>
        <v>银行存款</v>
      </c>
      <c r="K218" s="47" t="str">
        <f t="shared" si="68"/>
        <v>潍坊银行基本户31796</v>
      </c>
      <c r="L218" s="46" t="str">
        <f t="shared" si="69"/>
        <v/>
      </c>
      <c r="M218" s="46">
        <f>IFERROR(IF(H218="1002",1002,VLOOKUP(I218,亿企科目!A:H,6,0)),VLOOKUP(H218,亿企科目!A:G,6,0))</f>
        <v>1002</v>
      </c>
      <c r="N218" s="48" t="str">
        <f>IFERROR(IF(H218="1002","银行账户",IF(H218="1123","供应商",VLOOKUP(I218,亿企科目!A:H,8,0))),"")</f>
        <v>银行账户</v>
      </c>
      <c r="O218" s="49" t="str">
        <f t="shared" si="83"/>
        <v>潍坊银行基本户31796</v>
      </c>
      <c r="P218" s="29" t="str">
        <f>VLOOKUP(A218,账簿!B:C,2,0)</f>
        <v>002008</v>
      </c>
      <c r="Q218" s="29" t="str">
        <f>VLOOKUP(P218,账簿!A:B,2,0)</f>
        <v>昌邑市城投股权投资管理有限公司</v>
      </c>
      <c r="W218" s="29" t="str">
        <f t="shared" si="84"/>
        <v>0020082026-04-0314</v>
      </c>
      <c r="X218" s="29" t="str">
        <f t="shared" si="70"/>
        <v>002008</v>
      </c>
      <c r="Y218" s="29" t="str">
        <f t="shared" si="71"/>
        <v>002008</v>
      </c>
      <c r="Z218" s="29" t="str">
        <f t="shared" si="72"/>
        <v>昌邑市城投股权投资管理有限公司</v>
      </c>
      <c r="AA218" s="29" t="str">
        <f t="shared" si="73"/>
        <v>2026-04</v>
      </c>
      <c r="AB218" s="29" t="str">
        <f t="shared" si="74"/>
        <v>2026-04-03</v>
      </c>
      <c r="AC218" s="29" t="s">
        <v>108</v>
      </c>
      <c r="AD218" s="29">
        <f t="shared" si="75"/>
        <v>14</v>
      </c>
      <c r="AE218" s="29" t="str">
        <f t="shared" si="76"/>
        <v>往来款,网银转账,昌邑市城投混凝土有限公司</v>
      </c>
      <c r="AF218" s="29" t="s">
        <v>109</v>
      </c>
      <c r="AG218" s="29" t="s">
        <v>109</v>
      </c>
      <c r="AH218" s="29"/>
      <c r="AI218" s="29"/>
      <c r="AJ218" s="29"/>
      <c r="AK218" s="29"/>
      <c r="AL218" s="29"/>
      <c r="AM218" s="29"/>
      <c r="AN218" s="29">
        <f t="shared" si="77"/>
        <v>1002</v>
      </c>
      <c r="AO218" s="29"/>
      <c r="AP218" s="29" t="str">
        <f t="shared" si="78"/>
        <v>往来款,网银转账,昌邑市城投混凝土有限公司</v>
      </c>
      <c r="AQ218" t="s">
        <v>110</v>
      </c>
      <c r="AR218" s="29" t="str">
        <f t="shared" si="79"/>
        <v/>
      </c>
      <c r="AS218" s="29">
        <f t="shared" si="80"/>
        <v>200000</v>
      </c>
      <c r="AT218" t="s">
        <v>111</v>
      </c>
      <c r="AU218" t="s">
        <v>112</v>
      </c>
      <c r="AV218" t="s">
        <v>113</v>
      </c>
      <c r="AW218" s="29" t="str">
        <f t="shared" si="81"/>
        <v/>
      </c>
      <c r="AX218" s="29">
        <f t="shared" si="82"/>
        <v>200000</v>
      </c>
      <c r="AY218" s="29"/>
      <c r="AZ218" s="29"/>
      <c r="BA218" s="29"/>
      <c r="BB218" s="29"/>
      <c r="BC218" s="29"/>
      <c r="BD218" s="29"/>
      <c r="BE218" s="29"/>
      <c r="BF218" s="29"/>
      <c r="BG218" s="29"/>
      <c r="BH218" s="29"/>
      <c r="BI218" s="29"/>
      <c r="BJ218" s="29"/>
      <c r="BK218" s="29"/>
      <c r="BL218" s="29"/>
      <c r="BM218" s="29"/>
      <c r="BN218" s="29"/>
      <c r="BO218" s="29"/>
      <c r="BP218" s="29"/>
      <c r="BQ218" s="32" t="str">
        <f>IF(N218="项目",VLOOKUP(O218,项目!B:C,2,0),IF(K218="空项目",VLOOKUP(K218,项目!B:C,2,0),""))</f>
        <v/>
      </c>
      <c r="BR218" s="32" t="str">
        <f>IFERROR(VLOOKUP(BQ218,项目!A:B,2,0),"")</f>
        <v/>
      </c>
      <c r="BS218" s="29"/>
      <c r="BT218" s="29"/>
      <c r="BU218" s="32" t="str">
        <f>IF(N218="供应商",VLOOKUP(O218,供应商!B:C,2,0),"")</f>
        <v/>
      </c>
      <c r="BV218" s="32" t="str">
        <f>IFERROR(VLOOKUP(BU218,供应商!A:B,2,0),"")</f>
        <v/>
      </c>
      <c r="BW218" s="32" t="str">
        <f>IF(N218="客户",VLOOKUP(O218,客户!B:C,2,0),"")</f>
        <v/>
      </c>
      <c r="BX218" s="32" t="str">
        <f>IFERROR(VLOOKUP(BW218,客户!A:B,2,0),"")</f>
        <v/>
      </c>
      <c r="BY218" s="29"/>
      <c r="BZ218" s="29"/>
      <c r="CA218" s="29"/>
      <c r="CB218" s="29"/>
      <c r="CC218" s="29"/>
      <c r="CD218" s="29"/>
      <c r="CE218" s="29"/>
      <c r="CF218" s="29"/>
      <c r="CG218" s="29"/>
      <c r="CH218" s="29"/>
      <c r="CI218" s="29"/>
      <c r="CJ218" s="29"/>
      <c r="CK218" s="29"/>
      <c r="CL218" s="29"/>
      <c r="CM218" s="29"/>
      <c r="CN218" s="29"/>
      <c r="CO218" s="29"/>
      <c r="CP218" s="29"/>
      <c r="CQ218" s="29"/>
      <c r="CR218" s="29"/>
      <c r="CS218" s="29"/>
      <c r="CT218" s="29"/>
      <c r="CU218" s="32" t="str">
        <f>IF(N218="费用项目",VLOOKUP(O218,费用项目!B:C,2,0),"")</f>
        <v/>
      </c>
      <c r="CV218" s="32" t="str">
        <f>IFERROR(VLOOKUP(CU218,费用项目!A:B,2,0),"")</f>
        <v/>
      </c>
      <c r="CW218" s="29" t="str">
        <f>IF(N218="银行账户",VLOOKUP(O218,银行变二级!B:C,2,0),"")</f>
        <v>潍坊银行基本户31796</v>
      </c>
      <c r="CX218" s="29" t="str">
        <f>IFERROR(VLOOKUP(O218,银行变二级!A:B,2,0),"")</f>
        <v>潍坊银行基本户31796</v>
      </c>
    </row>
    <row r="219" ht="25.5" spans="1:102">
      <c r="A219" s="35" t="s">
        <v>287</v>
      </c>
      <c r="B219" s="36" t="s">
        <v>308</v>
      </c>
      <c r="C219" s="36" t="s">
        <v>234</v>
      </c>
      <c r="D219" s="37" t="s">
        <v>309</v>
      </c>
      <c r="E219" s="37" t="s">
        <v>221</v>
      </c>
      <c r="F219" s="38">
        <v>5000000</v>
      </c>
      <c r="G219" s="39" t="s">
        <v>107</v>
      </c>
      <c r="H219" s="40" t="str">
        <f t="shared" si="65"/>
        <v>2241</v>
      </c>
      <c r="I219" s="40" t="str">
        <f t="shared" si="66"/>
        <v>224102</v>
      </c>
      <c r="J219" s="46" t="str">
        <f t="shared" si="67"/>
        <v>其他应付款</v>
      </c>
      <c r="K219" s="47" t="str">
        <f t="shared" si="68"/>
        <v>单位</v>
      </c>
      <c r="L219" s="46" t="str">
        <f t="shared" si="69"/>
        <v>昌邑市三农创新发展集团有限公司</v>
      </c>
      <c r="M219" s="46" t="str">
        <f>IFERROR(IF(H219="1002",1002,VLOOKUP(I219,亿企科目!A:H,6,0)),VLOOKUP(H219,亿企科目!A:G,6,0))</f>
        <v>224102</v>
      </c>
      <c r="N219" s="48" t="str">
        <f>IFERROR(IF(H219="1002","银行账户",IF(H219="1123","供应商",VLOOKUP(I219,亿企科目!A:H,8,0))),"")</f>
        <v>供应商</v>
      </c>
      <c r="O219" s="49" t="str">
        <f t="shared" si="83"/>
        <v>昌邑市三农创新发展集团有限公司</v>
      </c>
      <c r="P219" s="29" t="str">
        <f>VLOOKUP(A219,账簿!B:C,2,0)</f>
        <v>002008</v>
      </c>
      <c r="Q219" s="29" t="str">
        <f>VLOOKUP(P219,账簿!A:B,2,0)</f>
        <v>昌邑市城投股权投资管理有限公司</v>
      </c>
      <c r="W219" s="29" t="str">
        <f t="shared" si="84"/>
        <v>0020082026-04-0715</v>
      </c>
      <c r="X219" s="29" t="str">
        <f t="shared" si="70"/>
        <v>002008</v>
      </c>
      <c r="Y219" s="29" t="str">
        <f t="shared" si="71"/>
        <v>002008</v>
      </c>
      <c r="Z219" s="29" t="str">
        <f t="shared" si="72"/>
        <v>昌邑市城投股权投资管理有限公司</v>
      </c>
      <c r="AA219" s="29" t="str">
        <f t="shared" si="73"/>
        <v>2026-04</v>
      </c>
      <c r="AB219" s="29" t="str">
        <f t="shared" si="74"/>
        <v>2026-04-07</v>
      </c>
      <c r="AC219" s="29" t="s">
        <v>108</v>
      </c>
      <c r="AD219" s="29">
        <f t="shared" si="75"/>
        <v>15</v>
      </c>
      <c r="AE219" s="29" t="str">
        <f t="shared" si="76"/>
        <v>往来款,转账支取,昌邑市三农创新发展集团有限公司</v>
      </c>
      <c r="AF219" s="29" t="s">
        <v>109</v>
      </c>
      <c r="AG219" s="29" t="s">
        <v>109</v>
      </c>
      <c r="AH219" s="29"/>
      <c r="AI219" s="29"/>
      <c r="AJ219" s="29"/>
      <c r="AK219" s="29"/>
      <c r="AL219" s="29"/>
      <c r="AM219" s="29"/>
      <c r="AN219" s="29" t="str">
        <f t="shared" si="77"/>
        <v>224102</v>
      </c>
      <c r="AO219" s="29"/>
      <c r="AP219" s="29" t="str">
        <f t="shared" si="78"/>
        <v>往来款,转账支取,昌邑市三农创新发展集团有限公司</v>
      </c>
      <c r="AQ219" t="s">
        <v>110</v>
      </c>
      <c r="AR219" s="29">
        <f t="shared" si="79"/>
        <v>5000000</v>
      </c>
      <c r="AS219" s="29" t="str">
        <f t="shared" si="80"/>
        <v/>
      </c>
      <c r="AT219" t="s">
        <v>111</v>
      </c>
      <c r="AU219" t="s">
        <v>112</v>
      </c>
      <c r="AV219" t="s">
        <v>113</v>
      </c>
      <c r="AW219" s="29">
        <f t="shared" si="81"/>
        <v>5000000</v>
      </c>
      <c r="AX219" s="29" t="str">
        <f t="shared" si="82"/>
        <v/>
      </c>
      <c r="AY219" s="29"/>
      <c r="AZ219" s="29"/>
      <c r="BA219" s="29"/>
      <c r="BB219" s="29"/>
      <c r="BC219" s="29"/>
      <c r="BD219" s="29"/>
      <c r="BE219" s="29"/>
      <c r="BF219" s="29"/>
      <c r="BG219" s="29"/>
      <c r="BH219" s="29"/>
      <c r="BI219" s="29"/>
      <c r="BJ219" s="29"/>
      <c r="BK219" s="29"/>
      <c r="BL219" s="29"/>
      <c r="BM219" s="29"/>
      <c r="BN219" s="29"/>
      <c r="BO219" s="29"/>
      <c r="BP219" s="29"/>
      <c r="BQ219" s="32" t="str">
        <f>IF(N219="项目",VLOOKUP(O219,项目!B:C,2,0),IF(K219="空项目",VLOOKUP(K219,项目!B:C,2,0),""))</f>
        <v/>
      </c>
      <c r="BR219" s="32" t="str">
        <f>IFERROR(VLOOKUP(BQ219,项目!A:B,2,0),"")</f>
        <v/>
      </c>
      <c r="BS219" s="29"/>
      <c r="BT219" s="29"/>
      <c r="BU219" s="32" t="str">
        <f>IF(N219="供应商",VLOOKUP(O219,供应商!B:C,2,0),"")</f>
        <v>0011072</v>
      </c>
      <c r="BV219" s="32" t="str">
        <f>IFERROR(VLOOKUP(BU219,供应商!A:B,2,0),"")</f>
        <v>昌邑市三农创新发展集团有限公司</v>
      </c>
      <c r="BW219" s="32" t="str">
        <f>IF(N219="客户",VLOOKUP(O219,客户!B:C,2,0),"")</f>
        <v/>
      </c>
      <c r="BX219" s="32" t="str">
        <f>IFERROR(VLOOKUP(BW219,客户!A:B,2,0),"")</f>
        <v/>
      </c>
      <c r="BY219" s="29"/>
      <c r="BZ219" s="29"/>
      <c r="CA219" s="29"/>
      <c r="CB219" s="29"/>
      <c r="CC219" s="29"/>
      <c r="CD219" s="29"/>
      <c r="CE219" s="29"/>
      <c r="CF219" s="29"/>
      <c r="CG219" s="29"/>
      <c r="CH219" s="29"/>
      <c r="CI219" s="29"/>
      <c r="CJ219" s="29"/>
      <c r="CK219" s="29"/>
      <c r="CL219" s="29"/>
      <c r="CM219" s="29"/>
      <c r="CN219" s="29"/>
      <c r="CO219" s="29"/>
      <c r="CP219" s="29"/>
      <c r="CQ219" s="29"/>
      <c r="CR219" s="29"/>
      <c r="CS219" s="29"/>
      <c r="CT219" s="29"/>
      <c r="CU219" s="32" t="str">
        <f>IF(N219="费用项目",VLOOKUP(O219,费用项目!B:C,2,0),"")</f>
        <v/>
      </c>
      <c r="CV219" s="32" t="str">
        <f>IFERROR(VLOOKUP(CU219,费用项目!A:B,2,0),"")</f>
        <v/>
      </c>
      <c r="CW219" s="29" t="str">
        <f>IF(N219="银行账户",VLOOKUP(O219,银行变二级!B:C,2,0),"")</f>
        <v/>
      </c>
      <c r="CX219" s="29" t="str">
        <f>IFERROR(VLOOKUP(O219,银行变二级!A:B,2,0),"")</f>
        <v/>
      </c>
    </row>
    <row r="220" ht="27" spans="1:102">
      <c r="A220" s="35" t="s">
        <v>287</v>
      </c>
      <c r="B220" s="36" t="s">
        <v>308</v>
      </c>
      <c r="C220" s="36" t="s">
        <v>234</v>
      </c>
      <c r="D220" s="37" t="s">
        <v>309</v>
      </c>
      <c r="E220" s="37" t="s">
        <v>290</v>
      </c>
      <c r="F220" s="39" t="s">
        <v>107</v>
      </c>
      <c r="G220" s="38">
        <v>5000000</v>
      </c>
      <c r="H220" s="40" t="str">
        <f t="shared" si="65"/>
        <v>1002</v>
      </c>
      <c r="I220" s="40" t="str">
        <f t="shared" si="66"/>
        <v>100203</v>
      </c>
      <c r="J220" s="46" t="str">
        <f t="shared" si="67"/>
        <v>银行存款</v>
      </c>
      <c r="K220" s="47" t="str">
        <f t="shared" si="68"/>
        <v>潍坊银行基本户31796</v>
      </c>
      <c r="L220" s="46" t="str">
        <f t="shared" si="69"/>
        <v/>
      </c>
      <c r="M220" s="46">
        <f>IFERROR(IF(H220="1002",1002,VLOOKUP(I220,亿企科目!A:H,6,0)),VLOOKUP(H220,亿企科目!A:G,6,0))</f>
        <v>1002</v>
      </c>
      <c r="N220" s="48" t="str">
        <f>IFERROR(IF(H220="1002","银行账户",IF(H220="1123","供应商",VLOOKUP(I220,亿企科目!A:H,8,0))),"")</f>
        <v>银行账户</v>
      </c>
      <c r="O220" s="49" t="str">
        <f t="shared" si="83"/>
        <v>潍坊银行基本户31796</v>
      </c>
      <c r="P220" s="29" t="str">
        <f>VLOOKUP(A220,账簿!B:C,2,0)</f>
        <v>002008</v>
      </c>
      <c r="Q220" s="29" t="str">
        <f>VLOOKUP(P220,账簿!A:B,2,0)</f>
        <v>昌邑市城投股权投资管理有限公司</v>
      </c>
      <c r="W220" s="29" t="str">
        <f t="shared" si="84"/>
        <v>0020082026-04-0715</v>
      </c>
      <c r="X220" s="29" t="str">
        <f t="shared" si="70"/>
        <v>002008</v>
      </c>
      <c r="Y220" s="29" t="str">
        <f t="shared" si="71"/>
        <v>002008</v>
      </c>
      <c r="Z220" s="29" t="str">
        <f t="shared" si="72"/>
        <v>昌邑市城投股权投资管理有限公司</v>
      </c>
      <c r="AA220" s="29" t="str">
        <f t="shared" si="73"/>
        <v>2026-04</v>
      </c>
      <c r="AB220" s="29" t="str">
        <f t="shared" si="74"/>
        <v>2026-04-07</v>
      </c>
      <c r="AC220" s="29" t="s">
        <v>108</v>
      </c>
      <c r="AD220" s="29">
        <f t="shared" si="75"/>
        <v>15</v>
      </c>
      <c r="AE220" s="29" t="str">
        <f t="shared" si="76"/>
        <v>往来款,转账支取,昌邑市三农创新发展集团有限公司</v>
      </c>
      <c r="AF220" s="29" t="s">
        <v>109</v>
      </c>
      <c r="AG220" s="29" t="s">
        <v>109</v>
      </c>
      <c r="AH220" s="29"/>
      <c r="AI220" s="29"/>
      <c r="AJ220" s="29"/>
      <c r="AK220" s="29"/>
      <c r="AL220" s="29"/>
      <c r="AM220" s="29"/>
      <c r="AN220" s="29">
        <f t="shared" si="77"/>
        <v>1002</v>
      </c>
      <c r="AO220" s="29"/>
      <c r="AP220" s="29" t="str">
        <f t="shared" si="78"/>
        <v>往来款,转账支取,昌邑市三农创新发展集团有限公司</v>
      </c>
      <c r="AQ220" t="s">
        <v>110</v>
      </c>
      <c r="AR220" s="29" t="str">
        <f t="shared" si="79"/>
        <v/>
      </c>
      <c r="AS220" s="29">
        <f t="shared" si="80"/>
        <v>5000000</v>
      </c>
      <c r="AT220" t="s">
        <v>111</v>
      </c>
      <c r="AU220" t="s">
        <v>112</v>
      </c>
      <c r="AV220" t="s">
        <v>113</v>
      </c>
      <c r="AW220" s="29" t="str">
        <f t="shared" si="81"/>
        <v/>
      </c>
      <c r="AX220" s="29">
        <f t="shared" si="82"/>
        <v>5000000</v>
      </c>
      <c r="AY220" s="29"/>
      <c r="AZ220" s="29"/>
      <c r="BA220" s="29"/>
      <c r="BB220" s="29"/>
      <c r="BC220" s="29"/>
      <c r="BD220" s="29"/>
      <c r="BE220" s="29"/>
      <c r="BF220" s="29"/>
      <c r="BG220" s="29"/>
      <c r="BH220" s="29"/>
      <c r="BI220" s="29"/>
      <c r="BJ220" s="29"/>
      <c r="BK220" s="29"/>
      <c r="BL220" s="29"/>
      <c r="BM220" s="29"/>
      <c r="BN220" s="29"/>
      <c r="BO220" s="29"/>
      <c r="BP220" s="29"/>
      <c r="BQ220" s="32" t="str">
        <f>IF(N220="项目",VLOOKUP(O220,项目!B:C,2,0),IF(K220="空项目",VLOOKUP(K220,项目!B:C,2,0),""))</f>
        <v/>
      </c>
      <c r="BR220" s="32" t="str">
        <f>IFERROR(VLOOKUP(BQ220,项目!A:B,2,0),"")</f>
        <v/>
      </c>
      <c r="BS220" s="29"/>
      <c r="BT220" s="29"/>
      <c r="BU220" s="32" t="str">
        <f>IF(N220="供应商",VLOOKUP(O220,供应商!B:C,2,0),"")</f>
        <v/>
      </c>
      <c r="BV220" s="32" t="str">
        <f>IFERROR(VLOOKUP(BU220,供应商!A:B,2,0),"")</f>
        <v/>
      </c>
      <c r="BW220" s="32" t="str">
        <f>IF(N220="客户",VLOOKUP(O220,客户!B:C,2,0),"")</f>
        <v/>
      </c>
      <c r="BX220" s="32" t="str">
        <f>IFERROR(VLOOKUP(BW220,客户!A:B,2,0),"")</f>
        <v/>
      </c>
      <c r="BY220" s="29"/>
      <c r="BZ220" s="29"/>
      <c r="CA220" s="29"/>
      <c r="CB220" s="29"/>
      <c r="CC220" s="29"/>
      <c r="CD220" s="29"/>
      <c r="CE220" s="29"/>
      <c r="CF220" s="29"/>
      <c r="CG220" s="29"/>
      <c r="CH220" s="29"/>
      <c r="CI220" s="29"/>
      <c r="CJ220" s="29"/>
      <c r="CK220" s="29"/>
      <c r="CL220" s="29"/>
      <c r="CM220" s="29"/>
      <c r="CN220" s="29"/>
      <c r="CO220" s="29"/>
      <c r="CP220" s="29"/>
      <c r="CQ220" s="29"/>
      <c r="CR220" s="29"/>
      <c r="CS220" s="29"/>
      <c r="CT220" s="29"/>
      <c r="CU220" s="32" t="str">
        <f>IF(N220="费用项目",VLOOKUP(O220,费用项目!B:C,2,0),"")</f>
        <v/>
      </c>
      <c r="CV220" s="32" t="str">
        <f>IFERROR(VLOOKUP(CU220,费用项目!A:B,2,0),"")</f>
        <v/>
      </c>
      <c r="CW220" s="29" t="str">
        <f>IF(N220="银行账户",VLOOKUP(O220,银行变二级!B:C,2,0),"")</f>
        <v>潍坊银行基本户31796</v>
      </c>
      <c r="CX220" s="29" t="str">
        <f>IFERROR(VLOOKUP(O220,银行变二级!A:B,2,0),"")</f>
        <v>潍坊银行基本户31796</v>
      </c>
    </row>
    <row r="221" ht="27" spans="1:102">
      <c r="A221" s="35" t="s">
        <v>287</v>
      </c>
      <c r="B221" s="36" t="s">
        <v>308</v>
      </c>
      <c r="C221" s="36" t="s">
        <v>236</v>
      </c>
      <c r="D221" s="37" t="s">
        <v>296</v>
      </c>
      <c r="E221" s="37" t="s">
        <v>290</v>
      </c>
      <c r="F221" s="38">
        <v>200000</v>
      </c>
      <c r="G221" s="39" t="s">
        <v>107</v>
      </c>
      <c r="H221" s="40" t="str">
        <f t="shared" si="65"/>
        <v>1002</v>
      </c>
      <c r="I221" s="40" t="str">
        <f t="shared" si="66"/>
        <v>100203</v>
      </c>
      <c r="J221" s="46" t="str">
        <f t="shared" si="67"/>
        <v>银行存款</v>
      </c>
      <c r="K221" s="47" t="str">
        <f t="shared" si="68"/>
        <v>潍坊银行基本户31796</v>
      </c>
      <c r="L221" s="46" t="str">
        <f t="shared" si="69"/>
        <v/>
      </c>
      <c r="M221" s="46">
        <f>IFERROR(IF(H221="1002",1002,VLOOKUP(I221,亿企科目!A:H,6,0)),VLOOKUP(H221,亿企科目!A:G,6,0))</f>
        <v>1002</v>
      </c>
      <c r="N221" s="48" t="str">
        <f>IFERROR(IF(H221="1002","银行账户",IF(H221="1123","供应商",VLOOKUP(I221,亿企科目!A:H,8,0))),"")</f>
        <v>银行账户</v>
      </c>
      <c r="O221" s="49" t="str">
        <f t="shared" si="83"/>
        <v>潍坊银行基本户31796</v>
      </c>
      <c r="P221" s="29" t="str">
        <f>VLOOKUP(A221,账簿!B:C,2,0)</f>
        <v>002008</v>
      </c>
      <c r="Q221" s="29" t="str">
        <f>VLOOKUP(P221,账簿!A:B,2,0)</f>
        <v>昌邑市城投股权投资管理有限公司</v>
      </c>
      <c r="W221" s="29" t="str">
        <f t="shared" si="84"/>
        <v>0020082026-04-0716</v>
      </c>
      <c r="X221" s="29" t="str">
        <f t="shared" si="70"/>
        <v>002008</v>
      </c>
      <c r="Y221" s="29" t="str">
        <f t="shared" si="71"/>
        <v>002008</v>
      </c>
      <c r="Z221" s="29" t="str">
        <f t="shared" si="72"/>
        <v>昌邑市城投股权投资管理有限公司</v>
      </c>
      <c r="AA221" s="29" t="str">
        <f t="shared" si="73"/>
        <v>2026-04</v>
      </c>
      <c r="AB221" s="29" t="str">
        <f t="shared" si="74"/>
        <v>2026-04-07</v>
      </c>
      <c r="AC221" s="29" t="s">
        <v>108</v>
      </c>
      <c r="AD221" s="29">
        <f t="shared" si="75"/>
        <v>16</v>
      </c>
      <c r="AE221" s="29" t="str">
        <f t="shared" si="76"/>
        <v>往来款,网银转账,昌邑市昌盛管网建设投资有限公司</v>
      </c>
      <c r="AF221" s="29" t="s">
        <v>109</v>
      </c>
      <c r="AG221" s="29" t="s">
        <v>109</v>
      </c>
      <c r="AH221" s="29"/>
      <c r="AI221" s="29"/>
      <c r="AJ221" s="29"/>
      <c r="AK221" s="29"/>
      <c r="AL221" s="29"/>
      <c r="AM221" s="29"/>
      <c r="AN221" s="29">
        <f t="shared" si="77"/>
        <v>1002</v>
      </c>
      <c r="AO221" s="29"/>
      <c r="AP221" s="29" t="str">
        <f t="shared" si="78"/>
        <v>往来款,网银转账,昌邑市昌盛管网建设投资有限公司</v>
      </c>
      <c r="AQ221" t="s">
        <v>110</v>
      </c>
      <c r="AR221" s="29">
        <f t="shared" si="79"/>
        <v>200000</v>
      </c>
      <c r="AS221" s="29" t="str">
        <f t="shared" si="80"/>
        <v/>
      </c>
      <c r="AT221" t="s">
        <v>111</v>
      </c>
      <c r="AU221" t="s">
        <v>112</v>
      </c>
      <c r="AV221" t="s">
        <v>113</v>
      </c>
      <c r="AW221" s="29">
        <f t="shared" si="81"/>
        <v>200000</v>
      </c>
      <c r="AX221" s="29" t="str">
        <f t="shared" si="82"/>
        <v/>
      </c>
      <c r="AY221" s="29"/>
      <c r="AZ221" s="29"/>
      <c r="BA221" s="29"/>
      <c r="BB221" s="29"/>
      <c r="BC221" s="29"/>
      <c r="BD221" s="29"/>
      <c r="BE221" s="29"/>
      <c r="BF221" s="29"/>
      <c r="BG221" s="29"/>
      <c r="BH221" s="29"/>
      <c r="BI221" s="29"/>
      <c r="BJ221" s="29"/>
      <c r="BK221" s="29"/>
      <c r="BL221" s="29"/>
      <c r="BM221" s="29"/>
      <c r="BN221" s="29"/>
      <c r="BO221" s="29"/>
      <c r="BP221" s="29"/>
      <c r="BQ221" s="32" t="str">
        <f>IF(N221="项目",VLOOKUP(O221,项目!B:C,2,0),IF(K221="空项目",VLOOKUP(K221,项目!B:C,2,0),""))</f>
        <v/>
      </c>
      <c r="BR221" s="32" t="str">
        <f>IFERROR(VLOOKUP(BQ221,项目!A:B,2,0),"")</f>
        <v/>
      </c>
      <c r="BS221" s="29"/>
      <c r="BT221" s="29"/>
      <c r="BU221" s="32" t="str">
        <f>IF(N221="供应商",VLOOKUP(O221,供应商!B:C,2,0),"")</f>
        <v/>
      </c>
      <c r="BV221" s="32" t="str">
        <f>IFERROR(VLOOKUP(BU221,供应商!A:B,2,0),"")</f>
        <v/>
      </c>
      <c r="BW221" s="32" t="str">
        <f>IF(N221="客户",VLOOKUP(O221,客户!B:C,2,0),"")</f>
        <v/>
      </c>
      <c r="BX221" s="32" t="str">
        <f>IFERROR(VLOOKUP(BW221,客户!A:B,2,0),"")</f>
        <v/>
      </c>
      <c r="BY221" s="29"/>
      <c r="BZ221" s="29"/>
      <c r="CA221" s="29"/>
      <c r="CB221" s="29"/>
      <c r="CC221" s="29"/>
      <c r="CD221" s="29"/>
      <c r="CE221" s="29"/>
      <c r="CF221" s="29"/>
      <c r="CG221" s="29"/>
      <c r="CH221" s="29"/>
      <c r="CI221" s="29"/>
      <c r="CJ221" s="29"/>
      <c r="CK221" s="29"/>
      <c r="CL221" s="29"/>
      <c r="CM221" s="29"/>
      <c r="CN221" s="29"/>
      <c r="CO221" s="29"/>
      <c r="CP221" s="29"/>
      <c r="CQ221" s="29"/>
      <c r="CR221" s="29"/>
      <c r="CS221" s="29"/>
      <c r="CT221" s="29"/>
      <c r="CU221" s="32" t="str">
        <f>IF(N221="费用项目",VLOOKUP(O221,费用项目!B:C,2,0),"")</f>
        <v/>
      </c>
      <c r="CV221" s="32" t="str">
        <f>IFERROR(VLOOKUP(CU221,费用项目!A:B,2,0),"")</f>
        <v/>
      </c>
      <c r="CW221" s="29" t="str">
        <f>IF(N221="银行账户",VLOOKUP(O221,银行变二级!B:C,2,0),"")</f>
        <v>潍坊银行基本户31796</v>
      </c>
      <c r="CX221" s="29" t="str">
        <f>IFERROR(VLOOKUP(O221,银行变二级!A:B,2,0),"")</f>
        <v>潍坊银行基本户31796</v>
      </c>
    </row>
    <row r="222" ht="25.5" spans="1:102">
      <c r="A222" s="35" t="s">
        <v>287</v>
      </c>
      <c r="B222" s="36" t="s">
        <v>308</v>
      </c>
      <c r="C222" s="36" t="s">
        <v>236</v>
      </c>
      <c r="D222" s="37" t="s">
        <v>296</v>
      </c>
      <c r="E222" s="37" t="s">
        <v>151</v>
      </c>
      <c r="F222" s="39" t="s">
        <v>107</v>
      </c>
      <c r="G222" s="38">
        <v>200000</v>
      </c>
      <c r="H222" s="40" t="str">
        <f t="shared" si="65"/>
        <v>1221</v>
      </c>
      <c r="I222" s="40" t="str">
        <f t="shared" si="66"/>
        <v>122108</v>
      </c>
      <c r="J222" s="46" t="str">
        <f t="shared" si="67"/>
        <v>其他应收款</v>
      </c>
      <c r="K222" s="47" t="str">
        <f t="shared" si="68"/>
        <v>单位</v>
      </c>
      <c r="L222" s="46" t="str">
        <f t="shared" si="69"/>
        <v>昌邑市昌盛管网建设投资有限公司</v>
      </c>
      <c r="M222" s="46" t="str">
        <f>IFERROR(IF(H222="1002",1002,VLOOKUP(I222,亿企科目!A:H,6,0)),VLOOKUP(H222,亿企科目!A:G,6,0))</f>
        <v>122102</v>
      </c>
      <c r="N222" s="48" t="str">
        <f>IFERROR(IF(H222="1002","银行账户",IF(H222="1123","供应商",VLOOKUP(I222,亿企科目!A:H,8,0))),"")</f>
        <v>客户</v>
      </c>
      <c r="O222" s="49" t="str">
        <f t="shared" si="83"/>
        <v>昌邑市昌盛管网建设投资有限公司</v>
      </c>
      <c r="P222" s="29" t="str">
        <f>VLOOKUP(A222,账簿!B:C,2,0)</f>
        <v>002008</v>
      </c>
      <c r="Q222" s="29" t="str">
        <f>VLOOKUP(P222,账簿!A:B,2,0)</f>
        <v>昌邑市城投股权投资管理有限公司</v>
      </c>
      <c r="W222" s="29" t="str">
        <f t="shared" si="84"/>
        <v>0020082026-04-0716</v>
      </c>
      <c r="X222" s="29" t="str">
        <f t="shared" si="70"/>
        <v>002008</v>
      </c>
      <c r="Y222" s="29" t="str">
        <f t="shared" si="71"/>
        <v>002008</v>
      </c>
      <c r="Z222" s="29" t="str">
        <f t="shared" si="72"/>
        <v>昌邑市城投股权投资管理有限公司</v>
      </c>
      <c r="AA222" s="29" t="str">
        <f t="shared" si="73"/>
        <v>2026-04</v>
      </c>
      <c r="AB222" s="29" t="str">
        <f t="shared" si="74"/>
        <v>2026-04-07</v>
      </c>
      <c r="AC222" s="29" t="s">
        <v>108</v>
      </c>
      <c r="AD222" s="29">
        <f t="shared" si="75"/>
        <v>16</v>
      </c>
      <c r="AE222" s="29" t="str">
        <f t="shared" si="76"/>
        <v>往来款,网银转账,昌邑市昌盛管网建设投资有限公司</v>
      </c>
      <c r="AF222" s="29" t="s">
        <v>109</v>
      </c>
      <c r="AG222" s="29" t="s">
        <v>109</v>
      </c>
      <c r="AH222" s="29"/>
      <c r="AI222" s="29"/>
      <c r="AJ222" s="29"/>
      <c r="AK222" s="29"/>
      <c r="AL222" s="29"/>
      <c r="AM222" s="29"/>
      <c r="AN222" s="29" t="str">
        <f t="shared" si="77"/>
        <v>122102</v>
      </c>
      <c r="AO222" s="29"/>
      <c r="AP222" s="29" t="str">
        <f t="shared" si="78"/>
        <v>往来款,网银转账,昌邑市昌盛管网建设投资有限公司</v>
      </c>
      <c r="AQ222" t="s">
        <v>110</v>
      </c>
      <c r="AR222" s="29" t="str">
        <f t="shared" si="79"/>
        <v/>
      </c>
      <c r="AS222" s="29">
        <f t="shared" si="80"/>
        <v>200000</v>
      </c>
      <c r="AT222" t="s">
        <v>111</v>
      </c>
      <c r="AU222" t="s">
        <v>112</v>
      </c>
      <c r="AV222" t="s">
        <v>113</v>
      </c>
      <c r="AW222" s="29" t="str">
        <f t="shared" si="81"/>
        <v/>
      </c>
      <c r="AX222" s="29">
        <f t="shared" si="82"/>
        <v>200000</v>
      </c>
      <c r="AY222" s="29"/>
      <c r="AZ222" s="29"/>
      <c r="BA222" s="29"/>
      <c r="BB222" s="29"/>
      <c r="BC222" s="29"/>
      <c r="BD222" s="29"/>
      <c r="BE222" s="29"/>
      <c r="BF222" s="29"/>
      <c r="BG222" s="29"/>
      <c r="BH222" s="29"/>
      <c r="BI222" s="29"/>
      <c r="BJ222" s="29"/>
      <c r="BK222" s="29"/>
      <c r="BL222" s="29"/>
      <c r="BM222" s="29"/>
      <c r="BN222" s="29"/>
      <c r="BO222" s="29"/>
      <c r="BP222" s="29"/>
      <c r="BQ222" s="32" t="str">
        <f>IF(N222="项目",VLOOKUP(O222,项目!B:C,2,0),IF(K222="空项目",VLOOKUP(K222,项目!B:C,2,0),""))</f>
        <v/>
      </c>
      <c r="BR222" s="32" t="str">
        <f>IFERROR(VLOOKUP(BQ222,项目!A:B,2,0),"")</f>
        <v/>
      </c>
      <c r="BS222" s="29"/>
      <c r="BT222" s="29"/>
      <c r="BU222" s="32" t="str">
        <f>IF(N222="供应商",VLOOKUP(O222,供应商!B:C,2,0),"")</f>
        <v/>
      </c>
      <c r="BV222" s="32" t="str">
        <f>IFERROR(VLOOKUP(BU222,供应商!A:B,2,0),"")</f>
        <v/>
      </c>
      <c r="BW222" s="32" t="str">
        <f>IF(N222="客户",VLOOKUP(O222,客户!B:C,2,0),"")</f>
        <v>001001001</v>
      </c>
      <c r="BX222" s="32" t="str">
        <f>IFERROR(VLOOKUP(BW222,客户!A:B,2,0),"")</f>
        <v>昌邑市昌盛管网建设投资有限公司</v>
      </c>
      <c r="BY222" s="29"/>
      <c r="BZ222" s="29"/>
      <c r="CA222" s="29"/>
      <c r="CB222" s="29"/>
      <c r="CC222" s="29"/>
      <c r="CD222" s="29"/>
      <c r="CE222" s="29"/>
      <c r="CF222" s="29"/>
      <c r="CG222" s="29"/>
      <c r="CH222" s="29"/>
      <c r="CI222" s="29"/>
      <c r="CJ222" s="29"/>
      <c r="CK222" s="29"/>
      <c r="CL222" s="29"/>
      <c r="CM222" s="29"/>
      <c r="CN222" s="29"/>
      <c r="CO222" s="29"/>
      <c r="CP222" s="29"/>
      <c r="CQ222" s="29"/>
      <c r="CR222" s="29"/>
      <c r="CS222" s="29"/>
      <c r="CT222" s="29"/>
      <c r="CU222" s="32" t="str">
        <f>IF(N222="费用项目",VLOOKUP(O222,费用项目!B:C,2,0),"")</f>
        <v/>
      </c>
      <c r="CV222" s="32" t="str">
        <f>IFERROR(VLOOKUP(CU222,费用项目!A:B,2,0),"")</f>
        <v/>
      </c>
      <c r="CW222" s="29" t="str">
        <f>IF(N222="银行账户",VLOOKUP(O222,银行变二级!B:C,2,0),"")</f>
        <v/>
      </c>
      <c r="CX222" s="29" t="str">
        <f>IFERROR(VLOOKUP(O222,银行变二级!A:B,2,0),"")</f>
        <v/>
      </c>
    </row>
    <row r="223" ht="27" spans="1:102">
      <c r="A223" s="35" t="s">
        <v>287</v>
      </c>
      <c r="B223" s="36" t="s">
        <v>308</v>
      </c>
      <c r="C223" s="36" t="s">
        <v>238</v>
      </c>
      <c r="D223" s="37" t="s">
        <v>310</v>
      </c>
      <c r="E223" s="37" t="s">
        <v>290</v>
      </c>
      <c r="F223" s="38">
        <v>20000</v>
      </c>
      <c r="G223" s="39" t="s">
        <v>107</v>
      </c>
      <c r="H223" s="40" t="str">
        <f t="shared" si="65"/>
        <v>1002</v>
      </c>
      <c r="I223" s="40" t="str">
        <f t="shared" si="66"/>
        <v>100203</v>
      </c>
      <c r="J223" s="46" t="str">
        <f t="shared" si="67"/>
        <v>银行存款</v>
      </c>
      <c r="K223" s="47" t="str">
        <f t="shared" si="68"/>
        <v>潍坊银行基本户31796</v>
      </c>
      <c r="L223" s="46" t="str">
        <f t="shared" si="69"/>
        <v/>
      </c>
      <c r="M223" s="46">
        <f>IFERROR(IF(H223="1002",1002,VLOOKUP(I223,亿企科目!A:H,6,0)),VLOOKUP(H223,亿企科目!A:G,6,0))</f>
        <v>1002</v>
      </c>
      <c r="N223" s="48" t="str">
        <f>IFERROR(IF(H223="1002","银行账户",IF(H223="1123","供应商",VLOOKUP(I223,亿企科目!A:H,8,0))),"")</f>
        <v>银行账户</v>
      </c>
      <c r="O223" s="49" t="str">
        <f t="shared" si="83"/>
        <v>潍坊银行基本户31796</v>
      </c>
      <c r="P223" s="29" t="str">
        <f>VLOOKUP(A223,账簿!B:C,2,0)</f>
        <v>002008</v>
      </c>
      <c r="Q223" s="29" t="str">
        <f>VLOOKUP(P223,账簿!A:B,2,0)</f>
        <v>昌邑市城投股权投资管理有限公司</v>
      </c>
      <c r="W223" s="29" t="str">
        <f t="shared" si="84"/>
        <v>0020082026-04-0717</v>
      </c>
      <c r="X223" s="29" t="str">
        <f t="shared" si="70"/>
        <v>002008</v>
      </c>
      <c r="Y223" s="29" t="str">
        <f t="shared" si="71"/>
        <v>002008</v>
      </c>
      <c r="Z223" s="29" t="str">
        <f t="shared" si="72"/>
        <v>昌邑市城投股权投资管理有限公司</v>
      </c>
      <c r="AA223" s="29" t="str">
        <f t="shared" si="73"/>
        <v>2026-04</v>
      </c>
      <c r="AB223" s="29" t="str">
        <f t="shared" si="74"/>
        <v>2026-04-07</v>
      </c>
      <c r="AC223" s="29" t="s">
        <v>108</v>
      </c>
      <c r="AD223" s="29">
        <f t="shared" si="75"/>
        <v>17</v>
      </c>
      <c r="AE223" s="29" t="str">
        <f t="shared" si="76"/>
        <v>往来款,网银转账,昌邑市融昌能源有限公司</v>
      </c>
      <c r="AF223" s="29" t="s">
        <v>109</v>
      </c>
      <c r="AG223" s="29" t="s">
        <v>109</v>
      </c>
      <c r="AH223" s="29"/>
      <c r="AI223" s="29"/>
      <c r="AJ223" s="29"/>
      <c r="AK223" s="29"/>
      <c r="AL223" s="29"/>
      <c r="AM223" s="29"/>
      <c r="AN223" s="29">
        <f t="shared" si="77"/>
        <v>1002</v>
      </c>
      <c r="AO223" s="29"/>
      <c r="AP223" s="29" t="str">
        <f t="shared" si="78"/>
        <v>往来款,网银转账,昌邑市融昌能源有限公司</v>
      </c>
      <c r="AQ223" t="s">
        <v>110</v>
      </c>
      <c r="AR223" s="29">
        <f t="shared" si="79"/>
        <v>20000</v>
      </c>
      <c r="AS223" s="29" t="str">
        <f t="shared" si="80"/>
        <v/>
      </c>
      <c r="AT223" t="s">
        <v>111</v>
      </c>
      <c r="AU223" t="s">
        <v>112</v>
      </c>
      <c r="AV223" t="s">
        <v>113</v>
      </c>
      <c r="AW223" s="29">
        <f t="shared" si="81"/>
        <v>20000</v>
      </c>
      <c r="AX223" s="29" t="str">
        <f t="shared" si="82"/>
        <v/>
      </c>
      <c r="AY223" s="29"/>
      <c r="AZ223" s="29"/>
      <c r="BA223" s="29"/>
      <c r="BB223" s="29"/>
      <c r="BC223" s="29"/>
      <c r="BD223" s="29"/>
      <c r="BE223" s="29"/>
      <c r="BF223" s="29"/>
      <c r="BG223" s="29"/>
      <c r="BH223" s="29"/>
      <c r="BI223" s="29"/>
      <c r="BJ223" s="29"/>
      <c r="BK223" s="29"/>
      <c r="BL223" s="29"/>
      <c r="BM223" s="29"/>
      <c r="BN223" s="29"/>
      <c r="BO223" s="29"/>
      <c r="BP223" s="29"/>
      <c r="BQ223" s="32" t="str">
        <f>IF(N223="项目",VLOOKUP(O223,项目!B:C,2,0),IF(K223="空项目",VLOOKUP(K223,项目!B:C,2,0),""))</f>
        <v/>
      </c>
      <c r="BR223" s="32" t="str">
        <f>IFERROR(VLOOKUP(BQ223,项目!A:B,2,0),"")</f>
        <v/>
      </c>
      <c r="BS223" s="29"/>
      <c r="BT223" s="29"/>
      <c r="BU223" s="32" t="str">
        <f>IF(N223="供应商",VLOOKUP(O223,供应商!B:C,2,0),"")</f>
        <v/>
      </c>
      <c r="BV223" s="32" t="str">
        <f>IFERROR(VLOOKUP(BU223,供应商!A:B,2,0),"")</f>
        <v/>
      </c>
      <c r="BW223" s="32" t="str">
        <f>IF(N223="客户",VLOOKUP(O223,客户!B:C,2,0),"")</f>
        <v/>
      </c>
      <c r="BX223" s="32" t="str">
        <f>IFERROR(VLOOKUP(BW223,客户!A:B,2,0),"")</f>
        <v/>
      </c>
      <c r="BY223" s="29"/>
      <c r="BZ223" s="29"/>
      <c r="CA223" s="29"/>
      <c r="CB223" s="29"/>
      <c r="CC223" s="29"/>
      <c r="CD223" s="29"/>
      <c r="CE223" s="29"/>
      <c r="CF223" s="29"/>
      <c r="CG223" s="29"/>
      <c r="CH223" s="29"/>
      <c r="CI223" s="29"/>
      <c r="CJ223" s="29"/>
      <c r="CK223" s="29"/>
      <c r="CL223" s="29"/>
      <c r="CM223" s="29"/>
      <c r="CN223" s="29"/>
      <c r="CO223" s="29"/>
      <c r="CP223" s="29"/>
      <c r="CQ223" s="29"/>
      <c r="CR223" s="29"/>
      <c r="CS223" s="29"/>
      <c r="CT223" s="29"/>
      <c r="CU223" s="32" t="str">
        <f>IF(N223="费用项目",VLOOKUP(O223,费用项目!B:C,2,0),"")</f>
        <v/>
      </c>
      <c r="CV223" s="32" t="str">
        <f>IFERROR(VLOOKUP(CU223,费用项目!A:B,2,0),"")</f>
        <v/>
      </c>
      <c r="CW223" s="29" t="str">
        <f>IF(N223="银行账户",VLOOKUP(O223,银行变二级!B:C,2,0),"")</f>
        <v>潍坊银行基本户31796</v>
      </c>
      <c r="CX223" s="29" t="str">
        <f>IFERROR(VLOOKUP(O223,银行变二级!A:B,2,0),"")</f>
        <v>潍坊银行基本户31796</v>
      </c>
    </row>
    <row r="224" ht="25.5" spans="1:102">
      <c r="A224" s="35" t="s">
        <v>287</v>
      </c>
      <c r="B224" s="36" t="s">
        <v>308</v>
      </c>
      <c r="C224" s="36" t="s">
        <v>238</v>
      </c>
      <c r="D224" s="37" t="s">
        <v>310</v>
      </c>
      <c r="E224" s="37" t="s">
        <v>311</v>
      </c>
      <c r="F224" s="39" t="s">
        <v>107</v>
      </c>
      <c r="G224" s="38">
        <v>20000</v>
      </c>
      <c r="H224" s="40" t="str">
        <f t="shared" si="65"/>
        <v>1221</v>
      </c>
      <c r="I224" s="40" t="str">
        <f t="shared" si="66"/>
        <v>122108</v>
      </c>
      <c r="J224" s="46" t="str">
        <f t="shared" si="67"/>
        <v>其他应收款</v>
      </c>
      <c r="K224" s="47" t="str">
        <f t="shared" si="68"/>
        <v>单位</v>
      </c>
      <c r="L224" s="46" t="str">
        <f t="shared" si="69"/>
        <v>昌邑市融昌能源有限公司</v>
      </c>
      <c r="M224" s="46" t="str">
        <f>IFERROR(IF(H224="1002",1002,VLOOKUP(I224,亿企科目!A:H,6,0)),VLOOKUP(H224,亿企科目!A:G,6,0))</f>
        <v>122102</v>
      </c>
      <c r="N224" s="48" t="str">
        <f>IFERROR(IF(H224="1002","银行账户",IF(H224="1123","供应商",VLOOKUP(I224,亿企科目!A:H,8,0))),"")</f>
        <v>客户</v>
      </c>
      <c r="O224" s="49" t="str">
        <f t="shared" si="83"/>
        <v>昌邑市融昌能源有限公司</v>
      </c>
      <c r="P224" s="29" t="str">
        <f>VLOOKUP(A224,账簿!B:C,2,0)</f>
        <v>002008</v>
      </c>
      <c r="Q224" s="29" t="str">
        <f>VLOOKUP(P224,账簿!A:B,2,0)</f>
        <v>昌邑市城投股权投资管理有限公司</v>
      </c>
      <c r="W224" s="29" t="str">
        <f t="shared" si="84"/>
        <v>0020082026-04-0717</v>
      </c>
      <c r="X224" s="29" t="str">
        <f t="shared" si="70"/>
        <v>002008</v>
      </c>
      <c r="Y224" s="29" t="str">
        <f t="shared" si="71"/>
        <v>002008</v>
      </c>
      <c r="Z224" s="29" t="str">
        <f t="shared" si="72"/>
        <v>昌邑市城投股权投资管理有限公司</v>
      </c>
      <c r="AA224" s="29" t="str">
        <f t="shared" si="73"/>
        <v>2026-04</v>
      </c>
      <c r="AB224" s="29" t="str">
        <f t="shared" si="74"/>
        <v>2026-04-07</v>
      </c>
      <c r="AC224" s="29" t="s">
        <v>108</v>
      </c>
      <c r="AD224" s="29">
        <f t="shared" si="75"/>
        <v>17</v>
      </c>
      <c r="AE224" s="29" t="str">
        <f t="shared" si="76"/>
        <v>往来款,网银转账,昌邑市融昌能源有限公司</v>
      </c>
      <c r="AF224" s="29" t="s">
        <v>109</v>
      </c>
      <c r="AG224" s="29" t="s">
        <v>109</v>
      </c>
      <c r="AH224" s="29"/>
      <c r="AI224" s="29"/>
      <c r="AJ224" s="29"/>
      <c r="AK224" s="29"/>
      <c r="AL224" s="29"/>
      <c r="AM224" s="29"/>
      <c r="AN224" s="29" t="str">
        <f t="shared" si="77"/>
        <v>122102</v>
      </c>
      <c r="AO224" s="29"/>
      <c r="AP224" s="29" t="str">
        <f t="shared" si="78"/>
        <v>往来款,网银转账,昌邑市融昌能源有限公司</v>
      </c>
      <c r="AQ224" t="s">
        <v>110</v>
      </c>
      <c r="AR224" s="29" t="str">
        <f t="shared" si="79"/>
        <v/>
      </c>
      <c r="AS224" s="29">
        <f t="shared" si="80"/>
        <v>20000</v>
      </c>
      <c r="AT224" t="s">
        <v>111</v>
      </c>
      <c r="AU224" t="s">
        <v>112</v>
      </c>
      <c r="AV224" t="s">
        <v>113</v>
      </c>
      <c r="AW224" s="29" t="str">
        <f t="shared" si="81"/>
        <v/>
      </c>
      <c r="AX224" s="29">
        <f t="shared" si="82"/>
        <v>20000</v>
      </c>
      <c r="AY224" s="29"/>
      <c r="AZ224" s="29"/>
      <c r="BA224" s="29"/>
      <c r="BB224" s="29"/>
      <c r="BC224" s="29"/>
      <c r="BD224" s="29"/>
      <c r="BE224" s="29"/>
      <c r="BF224" s="29"/>
      <c r="BG224" s="29"/>
      <c r="BH224" s="29"/>
      <c r="BI224" s="29"/>
      <c r="BJ224" s="29"/>
      <c r="BK224" s="29"/>
      <c r="BL224" s="29"/>
      <c r="BM224" s="29"/>
      <c r="BN224" s="29"/>
      <c r="BO224" s="29"/>
      <c r="BP224" s="29"/>
      <c r="BQ224" s="32" t="str">
        <f>IF(N224="项目",VLOOKUP(O224,项目!B:C,2,0),IF(K224="空项目",VLOOKUP(K224,项目!B:C,2,0),""))</f>
        <v/>
      </c>
      <c r="BR224" s="32" t="str">
        <f>IFERROR(VLOOKUP(BQ224,项目!A:B,2,0),"")</f>
        <v/>
      </c>
      <c r="BS224" s="29"/>
      <c r="BT224" s="29"/>
      <c r="BU224" s="32" t="str">
        <f>IF(N224="供应商",VLOOKUP(O224,供应商!B:C,2,0),"")</f>
        <v/>
      </c>
      <c r="BV224" s="32" t="str">
        <f>IFERROR(VLOOKUP(BU224,供应商!A:B,2,0),"")</f>
        <v/>
      </c>
      <c r="BW224" s="32" t="str">
        <f>IF(N224="客户",VLOOKUP(O224,客户!B:C,2,0),"")</f>
        <v>002002</v>
      </c>
      <c r="BX224" s="32" t="str">
        <f>IFERROR(VLOOKUP(BW224,客户!A:B,2,0),"")</f>
        <v>昌邑市融昌能源有限公司</v>
      </c>
      <c r="BY224" s="29"/>
      <c r="BZ224" s="29"/>
      <c r="CA224" s="29"/>
      <c r="CB224" s="29"/>
      <c r="CC224" s="29"/>
      <c r="CD224" s="29"/>
      <c r="CE224" s="29"/>
      <c r="CF224" s="29"/>
      <c r="CG224" s="29"/>
      <c r="CH224" s="29"/>
      <c r="CI224" s="29"/>
      <c r="CJ224" s="29"/>
      <c r="CK224" s="29"/>
      <c r="CL224" s="29"/>
      <c r="CM224" s="29"/>
      <c r="CN224" s="29"/>
      <c r="CO224" s="29"/>
      <c r="CP224" s="29"/>
      <c r="CQ224" s="29"/>
      <c r="CR224" s="29"/>
      <c r="CS224" s="29"/>
      <c r="CT224" s="29"/>
      <c r="CU224" s="32" t="str">
        <f>IF(N224="费用项目",VLOOKUP(O224,费用项目!B:C,2,0),"")</f>
        <v/>
      </c>
      <c r="CV224" s="32" t="str">
        <f>IFERROR(VLOOKUP(CU224,费用项目!A:B,2,0),"")</f>
        <v/>
      </c>
      <c r="CW224" s="29" t="str">
        <f>IF(N224="银行账户",VLOOKUP(O224,银行变二级!B:C,2,0),"")</f>
        <v/>
      </c>
      <c r="CX224" s="29" t="str">
        <f>IFERROR(VLOOKUP(O224,银行变二级!A:B,2,0),"")</f>
        <v/>
      </c>
    </row>
    <row r="225" spans="1:102">
      <c r="A225" s="35" t="s">
        <v>287</v>
      </c>
      <c r="B225" s="36" t="s">
        <v>308</v>
      </c>
      <c r="C225" s="36" t="s">
        <v>239</v>
      </c>
      <c r="D225" s="37" t="s">
        <v>312</v>
      </c>
      <c r="E225" s="37" t="s">
        <v>127</v>
      </c>
      <c r="F225" s="38">
        <v>19133.33</v>
      </c>
      <c r="G225" s="39" t="s">
        <v>107</v>
      </c>
      <c r="H225" s="40" t="str">
        <f t="shared" si="65"/>
        <v>6603</v>
      </c>
      <c r="I225" s="40" t="str">
        <f t="shared" si="66"/>
        <v>6603</v>
      </c>
      <c r="J225" s="46" t="str">
        <f t="shared" si="67"/>
        <v>财务费用</v>
      </c>
      <c r="K225" s="47" t="str">
        <f t="shared" si="68"/>
        <v>利息支出</v>
      </c>
      <c r="L225" s="46" t="str">
        <f t="shared" si="69"/>
        <v/>
      </c>
      <c r="M225" s="46" t="str">
        <f>IFERROR(IF(H225="1002",1002,VLOOKUP(I225,亿企科目!A:H,6,0)),VLOOKUP(H225,亿企科目!A:G,6,0))</f>
        <v>6603</v>
      </c>
      <c r="N225" s="48" t="str">
        <f>IFERROR(IF(H225="1002","银行账户",IF(H225="1123","供应商",VLOOKUP(I225,亿企科目!A:H,8,0))),"")</f>
        <v>费用项目</v>
      </c>
      <c r="O225" s="49" t="str">
        <f t="shared" si="83"/>
        <v>利息支出</v>
      </c>
      <c r="P225" s="29" t="str">
        <f>VLOOKUP(A225,账簿!B:C,2,0)</f>
        <v>002008</v>
      </c>
      <c r="Q225" s="29" t="str">
        <f>VLOOKUP(P225,账簿!A:B,2,0)</f>
        <v>昌邑市城投股权投资管理有限公司</v>
      </c>
      <c r="W225" s="29" t="str">
        <f t="shared" si="84"/>
        <v>0020082026-04-0718</v>
      </c>
      <c r="X225" s="29" t="str">
        <f t="shared" si="70"/>
        <v>002008</v>
      </c>
      <c r="Y225" s="29" t="str">
        <f t="shared" si="71"/>
        <v>002008</v>
      </c>
      <c r="Z225" s="29" t="str">
        <f t="shared" si="72"/>
        <v>昌邑市城投股权投资管理有限公司</v>
      </c>
      <c r="AA225" s="29" t="str">
        <f t="shared" si="73"/>
        <v>2026-04</v>
      </c>
      <c r="AB225" s="29" t="str">
        <f t="shared" si="74"/>
        <v>2026-04-07</v>
      </c>
      <c r="AC225" s="29" t="s">
        <v>108</v>
      </c>
      <c r="AD225" s="29">
        <f t="shared" si="75"/>
        <v>18</v>
      </c>
      <c r="AE225" s="29" t="str">
        <f t="shared" si="76"/>
        <v>利息,汇兑,蒋海平</v>
      </c>
      <c r="AF225" s="29" t="s">
        <v>109</v>
      </c>
      <c r="AG225" s="29" t="s">
        <v>109</v>
      </c>
      <c r="AH225" s="29"/>
      <c r="AI225" s="29"/>
      <c r="AJ225" s="29"/>
      <c r="AK225" s="29"/>
      <c r="AL225" s="29"/>
      <c r="AM225" s="29"/>
      <c r="AN225" s="29" t="str">
        <f t="shared" si="77"/>
        <v>6603</v>
      </c>
      <c r="AO225" s="29"/>
      <c r="AP225" s="29" t="str">
        <f t="shared" si="78"/>
        <v>利息,汇兑,蒋海平</v>
      </c>
      <c r="AQ225" t="s">
        <v>110</v>
      </c>
      <c r="AR225" s="29">
        <f t="shared" si="79"/>
        <v>19133.33</v>
      </c>
      <c r="AS225" s="29" t="str">
        <f t="shared" si="80"/>
        <v/>
      </c>
      <c r="AT225" t="s">
        <v>111</v>
      </c>
      <c r="AU225" t="s">
        <v>112</v>
      </c>
      <c r="AV225" t="s">
        <v>113</v>
      </c>
      <c r="AW225" s="29">
        <f t="shared" si="81"/>
        <v>19133.33</v>
      </c>
      <c r="AX225" s="29" t="str">
        <f t="shared" si="82"/>
        <v/>
      </c>
      <c r="AY225" s="29"/>
      <c r="AZ225" s="29"/>
      <c r="BA225" s="29"/>
      <c r="BB225" s="29"/>
      <c r="BC225" s="29"/>
      <c r="BD225" s="29"/>
      <c r="BE225" s="29"/>
      <c r="BF225" s="29"/>
      <c r="BG225" s="29"/>
      <c r="BH225" s="29"/>
      <c r="BI225" s="29"/>
      <c r="BJ225" s="29"/>
      <c r="BK225" s="29"/>
      <c r="BL225" s="29"/>
      <c r="BM225" s="29"/>
      <c r="BN225" s="29"/>
      <c r="BO225" s="29"/>
      <c r="BP225" s="29"/>
      <c r="BQ225" s="32" t="str">
        <f>IF(N225="项目",VLOOKUP(O225,项目!B:C,2,0),IF(K225="空项目",VLOOKUP(K225,项目!B:C,2,0),""))</f>
        <v/>
      </c>
      <c r="BR225" s="32" t="str">
        <f>IFERROR(VLOOKUP(BQ225,项目!A:B,2,0),"")</f>
        <v/>
      </c>
      <c r="BS225" s="29"/>
      <c r="BT225" s="29"/>
      <c r="BU225" s="32" t="str">
        <f>IF(N225="供应商",VLOOKUP(O225,供应商!B:C,2,0),"")</f>
        <v/>
      </c>
      <c r="BV225" s="32" t="str">
        <f>IFERROR(VLOOKUP(BU225,供应商!A:B,2,0),"")</f>
        <v/>
      </c>
      <c r="BW225" s="32" t="str">
        <f>IF(N225="客户",VLOOKUP(O225,客户!B:C,2,0),"")</f>
        <v/>
      </c>
      <c r="BX225" s="32" t="str">
        <f>IFERROR(VLOOKUP(BW225,客户!A:B,2,0),"")</f>
        <v/>
      </c>
      <c r="BY225" s="29"/>
      <c r="BZ225" s="29"/>
      <c r="CA225" s="29"/>
      <c r="CB225" s="29"/>
      <c r="CC225" s="29"/>
      <c r="CD225" s="29"/>
      <c r="CE225" s="29"/>
      <c r="CF225" s="29"/>
      <c r="CG225" s="29"/>
      <c r="CH225" s="29"/>
      <c r="CI225" s="29"/>
      <c r="CJ225" s="29"/>
      <c r="CK225" s="29"/>
      <c r="CL225" s="29"/>
      <c r="CM225" s="29"/>
      <c r="CN225" s="29"/>
      <c r="CO225" s="29"/>
      <c r="CP225" s="29"/>
      <c r="CQ225" s="29"/>
      <c r="CR225" s="29"/>
      <c r="CS225" s="29"/>
      <c r="CT225" s="29"/>
      <c r="CU225" s="32" t="str">
        <f>IF(N225="费用项目",VLOOKUP(O225,费用项目!B:C,2,0),"")</f>
        <v>660302</v>
      </c>
      <c r="CV225" s="32" t="str">
        <f>IFERROR(VLOOKUP(CU225,费用项目!A:B,2,0),"")</f>
        <v>利息支出</v>
      </c>
      <c r="CW225" s="29" t="str">
        <f>IF(N225="银行账户",VLOOKUP(O225,银行变二级!B:C,2,0),"")</f>
        <v/>
      </c>
      <c r="CX225" s="29" t="str">
        <f>IFERROR(VLOOKUP(O225,银行变二级!A:B,2,0),"")</f>
        <v/>
      </c>
    </row>
    <row r="226" ht="27" spans="1:102">
      <c r="A226" s="35" t="s">
        <v>287</v>
      </c>
      <c r="B226" s="36" t="s">
        <v>308</v>
      </c>
      <c r="C226" s="36" t="s">
        <v>239</v>
      </c>
      <c r="D226" s="37" t="s">
        <v>312</v>
      </c>
      <c r="E226" s="37" t="s">
        <v>290</v>
      </c>
      <c r="F226" s="39" t="s">
        <v>107</v>
      </c>
      <c r="G226" s="38">
        <v>19133.33</v>
      </c>
      <c r="H226" s="40" t="str">
        <f t="shared" si="65"/>
        <v>1002</v>
      </c>
      <c r="I226" s="40" t="str">
        <f t="shared" si="66"/>
        <v>100203</v>
      </c>
      <c r="J226" s="46" t="str">
        <f t="shared" si="67"/>
        <v>银行存款</v>
      </c>
      <c r="K226" s="47" t="str">
        <f t="shared" si="68"/>
        <v>潍坊银行基本户31796</v>
      </c>
      <c r="L226" s="46" t="str">
        <f t="shared" si="69"/>
        <v/>
      </c>
      <c r="M226" s="46">
        <f>IFERROR(IF(H226="1002",1002,VLOOKUP(I226,亿企科目!A:H,6,0)),VLOOKUP(H226,亿企科目!A:G,6,0))</f>
        <v>1002</v>
      </c>
      <c r="N226" s="48" t="str">
        <f>IFERROR(IF(H226="1002","银行账户",IF(H226="1123","供应商",VLOOKUP(I226,亿企科目!A:H,8,0))),"")</f>
        <v>银行账户</v>
      </c>
      <c r="O226" s="49" t="str">
        <f t="shared" si="83"/>
        <v>潍坊银行基本户31796</v>
      </c>
      <c r="P226" s="29" t="str">
        <f>VLOOKUP(A226,账簿!B:C,2,0)</f>
        <v>002008</v>
      </c>
      <c r="Q226" s="29" t="str">
        <f>VLOOKUP(P226,账簿!A:B,2,0)</f>
        <v>昌邑市城投股权投资管理有限公司</v>
      </c>
      <c r="W226" s="29" t="str">
        <f t="shared" si="84"/>
        <v>0020082026-04-0718</v>
      </c>
      <c r="X226" s="29" t="str">
        <f t="shared" si="70"/>
        <v>002008</v>
      </c>
      <c r="Y226" s="29" t="str">
        <f t="shared" si="71"/>
        <v>002008</v>
      </c>
      <c r="Z226" s="29" t="str">
        <f t="shared" si="72"/>
        <v>昌邑市城投股权投资管理有限公司</v>
      </c>
      <c r="AA226" s="29" t="str">
        <f t="shared" si="73"/>
        <v>2026-04</v>
      </c>
      <c r="AB226" s="29" t="str">
        <f t="shared" si="74"/>
        <v>2026-04-07</v>
      </c>
      <c r="AC226" s="29" t="s">
        <v>108</v>
      </c>
      <c r="AD226" s="29">
        <f t="shared" si="75"/>
        <v>18</v>
      </c>
      <c r="AE226" s="29" t="str">
        <f t="shared" si="76"/>
        <v>利息,汇兑,蒋海平</v>
      </c>
      <c r="AF226" s="29" t="s">
        <v>109</v>
      </c>
      <c r="AG226" s="29" t="s">
        <v>109</v>
      </c>
      <c r="AH226" s="29"/>
      <c r="AI226" s="29"/>
      <c r="AJ226" s="29"/>
      <c r="AK226" s="29"/>
      <c r="AL226" s="29"/>
      <c r="AM226" s="29"/>
      <c r="AN226" s="29">
        <f t="shared" si="77"/>
        <v>1002</v>
      </c>
      <c r="AO226" s="29"/>
      <c r="AP226" s="29" t="str">
        <f t="shared" si="78"/>
        <v>利息,汇兑,蒋海平</v>
      </c>
      <c r="AQ226" t="s">
        <v>110</v>
      </c>
      <c r="AR226" s="29" t="str">
        <f t="shared" si="79"/>
        <v/>
      </c>
      <c r="AS226" s="29">
        <f t="shared" si="80"/>
        <v>19133.33</v>
      </c>
      <c r="AT226" t="s">
        <v>111</v>
      </c>
      <c r="AU226" t="s">
        <v>112</v>
      </c>
      <c r="AV226" t="s">
        <v>113</v>
      </c>
      <c r="AW226" s="29" t="str">
        <f t="shared" si="81"/>
        <v/>
      </c>
      <c r="AX226" s="29">
        <f t="shared" si="82"/>
        <v>19133.33</v>
      </c>
      <c r="AY226" s="29"/>
      <c r="AZ226" s="29"/>
      <c r="BA226" s="29"/>
      <c r="BB226" s="29"/>
      <c r="BC226" s="29"/>
      <c r="BD226" s="29"/>
      <c r="BE226" s="29"/>
      <c r="BF226" s="29"/>
      <c r="BG226" s="29"/>
      <c r="BH226" s="29"/>
      <c r="BI226" s="29"/>
      <c r="BJ226" s="29"/>
      <c r="BK226" s="29"/>
      <c r="BL226" s="29"/>
      <c r="BM226" s="29"/>
      <c r="BN226" s="29"/>
      <c r="BO226" s="29"/>
      <c r="BP226" s="29"/>
      <c r="BQ226" s="32" t="str">
        <f>IF(N226="项目",VLOOKUP(O226,项目!B:C,2,0),IF(K226="空项目",VLOOKUP(K226,项目!B:C,2,0),""))</f>
        <v/>
      </c>
      <c r="BR226" s="32" t="str">
        <f>IFERROR(VLOOKUP(BQ226,项目!A:B,2,0),"")</f>
        <v/>
      </c>
      <c r="BS226" s="29"/>
      <c r="BT226" s="29"/>
      <c r="BU226" s="32" t="str">
        <f>IF(N226="供应商",VLOOKUP(O226,供应商!B:C,2,0),"")</f>
        <v/>
      </c>
      <c r="BV226" s="32" t="str">
        <f>IFERROR(VLOOKUP(BU226,供应商!A:B,2,0),"")</f>
        <v/>
      </c>
      <c r="BW226" s="32" t="str">
        <f>IF(N226="客户",VLOOKUP(O226,客户!B:C,2,0),"")</f>
        <v/>
      </c>
      <c r="BX226" s="32" t="str">
        <f>IFERROR(VLOOKUP(BW226,客户!A:B,2,0),"")</f>
        <v/>
      </c>
      <c r="BY226" s="29"/>
      <c r="BZ226" s="29"/>
      <c r="CA226" s="29"/>
      <c r="CB226" s="29"/>
      <c r="CC226" s="29"/>
      <c r="CD226" s="29"/>
      <c r="CE226" s="29"/>
      <c r="CF226" s="29"/>
      <c r="CG226" s="29"/>
      <c r="CH226" s="29"/>
      <c r="CI226" s="29"/>
      <c r="CJ226" s="29"/>
      <c r="CK226" s="29"/>
      <c r="CL226" s="29"/>
      <c r="CM226" s="29"/>
      <c r="CN226" s="29"/>
      <c r="CO226" s="29"/>
      <c r="CP226" s="29"/>
      <c r="CQ226" s="29"/>
      <c r="CR226" s="29"/>
      <c r="CS226" s="29"/>
      <c r="CT226" s="29"/>
      <c r="CU226" s="32" t="str">
        <f>IF(N226="费用项目",VLOOKUP(O226,费用项目!B:C,2,0),"")</f>
        <v/>
      </c>
      <c r="CV226" s="32" t="str">
        <f>IFERROR(VLOOKUP(CU226,费用项目!A:B,2,0),"")</f>
        <v/>
      </c>
      <c r="CW226" s="29" t="str">
        <f>IF(N226="银行账户",VLOOKUP(O226,银行变二级!B:C,2,0),"")</f>
        <v>潍坊银行基本户31796</v>
      </c>
      <c r="CX226" s="29" t="str">
        <f>IFERROR(VLOOKUP(O226,银行变二级!A:B,2,0),"")</f>
        <v>潍坊银行基本户31796</v>
      </c>
    </row>
    <row r="227" spans="1:102">
      <c r="A227" s="35" t="s">
        <v>287</v>
      </c>
      <c r="B227" s="36" t="s">
        <v>308</v>
      </c>
      <c r="C227" s="36" t="s">
        <v>240</v>
      </c>
      <c r="D227" s="37" t="s">
        <v>313</v>
      </c>
      <c r="E227" s="37" t="s">
        <v>127</v>
      </c>
      <c r="F227" s="38">
        <v>70333.33</v>
      </c>
      <c r="G227" s="39" t="s">
        <v>107</v>
      </c>
      <c r="H227" s="40" t="str">
        <f t="shared" si="65"/>
        <v>6603</v>
      </c>
      <c r="I227" s="40" t="str">
        <f t="shared" si="66"/>
        <v>6603</v>
      </c>
      <c r="J227" s="46" t="str">
        <f t="shared" si="67"/>
        <v>财务费用</v>
      </c>
      <c r="K227" s="47" t="str">
        <f t="shared" si="68"/>
        <v>利息支出</v>
      </c>
      <c r="L227" s="46" t="str">
        <f t="shared" si="69"/>
        <v/>
      </c>
      <c r="M227" s="46" t="str">
        <f>IFERROR(IF(H227="1002",1002,VLOOKUP(I227,亿企科目!A:H,6,0)),VLOOKUP(H227,亿企科目!A:G,6,0))</f>
        <v>6603</v>
      </c>
      <c r="N227" s="48" t="str">
        <f>IFERROR(IF(H227="1002","银行账户",IF(H227="1123","供应商",VLOOKUP(I227,亿企科目!A:H,8,0))),"")</f>
        <v>费用项目</v>
      </c>
      <c r="O227" s="49" t="str">
        <f t="shared" si="83"/>
        <v>利息支出</v>
      </c>
      <c r="P227" s="29" t="str">
        <f>VLOOKUP(A227,账簿!B:C,2,0)</f>
        <v>002008</v>
      </c>
      <c r="Q227" s="29" t="str">
        <f>VLOOKUP(P227,账簿!A:B,2,0)</f>
        <v>昌邑市城投股权投资管理有限公司</v>
      </c>
      <c r="W227" s="29" t="str">
        <f t="shared" si="84"/>
        <v>0020082026-04-0719</v>
      </c>
      <c r="X227" s="29" t="str">
        <f t="shared" si="70"/>
        <v>002008</v>
      </c>
      <c r="Y227" s="29" t="str">
        <f t="shared" si="71"/>
        <v>002008</v>
      </c>
      <c r="Z227" s="29" t="str">
        <f t="shared" si="72"/>
        <v>昌邑市城投股权投资管理有限公司</v>
      </c>
      <c r="AA227" s="29" t="str">
        <f t="shared" si="73"/>
        <v>2026-04</v>
      </c>
      <c r="AB227" s="29" t="str">
        <f t="shared" si="74"/>
        <v>2026-04-07</v>
      </c>
      <c r="AC227" s="29" t="s">
        <v>108</v>
      </c>
      <c r="AD227" s="29">
        <f t="shared" si="75"/>
        <v>19</v>
      </c>
      <c r="AE227" s="29" t="str">
        <f t="shared" si="76"/>
        <v>利息,汇兑,范勇志</v>
      </c>
      <c r="AF227" s="29" t="s">
        <v>109</v>
      </c>
      <c r="AG227" s="29" t="s">
        <v>109</v>
      </c>
      <c r="AH227" s="29"/>
      <c r="AI227" s="29"/>
      <c r="AJ227" s="29"/>
      <c r="AK227" s="29"/>
      <c r="AL227" s="29"/>
      <c r="AM227" s="29"/>
      <c r="AN227" s="29" t="str">
        <f t="shared" si="77"/>
        <v>6603</v>
      </c>
      <c r="AO227" s="29"/>
      <c r="AP227" s="29" t="str">
        <f t="shared" si="78"/>
        <v>利息,汇兑,范勇志</v>
      </c>
      <c r="AQ227" t="s">
        <v>110</v>
      </c>
      <c r="AR227" s="29">
        <f t="shared" si="79"/>
        <v>70333.33</v>
      </c>
      <c r="AS227" s="29" t="str">
        <f t="shared" si="80"/>
        <v/>
      </c>
      <c r="AT227" t="s">
        <v>111</v>
      </c>
      <c r="AU227" t="s">
        <v>112</v>
      </c>
      <c r="AV227" t="s">
        <v>113</v>
      </c>
      <c r="AW227" s="29">
        <f t="shared" si="81"/>
        <v>70333.33</v>
      </c>
      <c r="AX227" s="29" t="str">
        <f t="shared" si="82"/>
        <v/>
      </c>
      <c r="AY227" s="29"/>
      <c r="AZ227" s="29"/>
      <c r="BA227" s="29"/>
      <c r="BB227" s="29"/>
      <c r="BC227" s="29"/>
      <c r="BD227" s="29"/>
      <c r="BE227" s="29"/>
      <c r="BF227" s="29"/>
      <c r="BG227" s="29"/>
      <c r="BH227" s="29"/>
      <c r="BI227" s="29"/>
      <c r="BJ227" s="29"/>
      <c r="BK227" s="29"/>
      <c r="BL227" s="29"/>
      <c r="BM227" s="29"/>
      <c r="BN227" s="29"/>
      <c r="BO227" s="29"/>
      <c r="BP227" s="29"/>
      <c r="BQ227" s="32" t="str">
        <f>IF(N227="项目",VLOOKUP(O227,项目!B:C,2,0),IF(K227="空项目",VLOOKUP(K227,项目!B:C,2,0),""))</f>
        <v/>
      </c>
      <c r="BR227" s="32" t="str">
        <f>IFERROR(VLOOKUP(BQ227,项目!A:B,2,0),"")</f>
        <v/>
      </c>
      <c r="BS227" s="29"/>
      <c r="BT227" s="29"/>
      <c r="BU227" s="32" t="str">
        <f>IF(N227="供应商",VLOOKUP(O227,供应商!B:C,2,0),"")</f>
        <v/>
      </c>
      <c r="BV227" s="32" t="str">
        <f>IFERROR(VLOOKUP(BU227,供应商!A:B,2,0),"")</f>
        <v/>
      </c>
      <c r="BW227" s="32" t="str">
        <f>IF(N227="客户",VLOOKUP(O227,客户!B:C,2,0),"")</f>
        <v/>
      </c>
      <c r="BX227" s="32" t="str">
        <f>IFERROR(VLOOKUP(BW227,客户!A:B,2,0),"")</f>
        <v/>
      </c>
      <c r="BY227" s="29"/>
      <c r="BZ227" s="29"/>
      <c r="CA227" s="29"/>
      <c r="CB227" s="29"/>
      <c r="CC227" s="29"/>
      <c r="CD227" s="29"/>
      <c r="CE227" s="29"/>
      <c r="CF227" s="29"/>
      <c r="CG227" s="29"/>
      <c r="CH227" s="29"/>
      <c r="CI227" s="29"/>
      <c r="CJ227" s="29"/>
      <c r="CK227" s="29"/>
      <c r="CL227" s="29"/>
      <c r="CM227" s="29"/>
      <c r="CN227" s="29"/>
      <c r="CO227" s="29"/>
      <c r="CP227" s="29"/>
      <c r="CQ227" s="29"/>
      <c r="CR227" s="29"/>
      <c r="CS227" s="29"/>
      <c r="CT227" s="29"/>
      <c r="CU227" s="32" t="str">
        <f>IF(N227="费用项目",VLOOKUP(O227,费用项目!B:C,2,0),"")</f>
        <v>660302</v>
      </c>
      <c r="CV227" s="32" t="str">
        <f>IFERROR(VLOOKUP(CU227,费用项目!A:B,2,0),"")</f>
        <v>利息支出</v>
      </c>
      <c r="CW227" s="29" t="str">
        <f>IF(N227="银行账户",VLOOKUP(O227,银行变二级!B:C,2,0),"")</f>
        <v/>
      </c>
      <c r="CX227" s="29" t="str">
        <f>IFERROR(VLOOKUP(O227,银行变二级!A:B,2,0),"")</f>
        <v/>
      </c>
    </row>
    <row r="228" ht="27" spans="1:102">
      <c r="A228" s="35" t="s">
        <v>287</v>
      </c>
      <c r="B228" s="36" t="s">
        <v>308</v>
      </c>
      <c r="C228" s="36" t="s">
        <v>240</v>
      </c>
      <c r="D228" s="37" t="s">
        <v>313</v>
      </c>
      <c r="E228" s="37" t="s">
        <v>290</v>
      </c>
      <c r="F228" s="39" t="s">
        <v>107</v>
      </c>
      <c r="G228" s="38">
        <v>70333.33</v>
      </c>
      <c r="H228" s="40" t="str">
        <f t="shared" si="65"/>
        <v>1002</v>
      </c>
      <c r="I228" s="40" t="str">
        <f t="shared" si="66"/>
        <v>100203</v>
      </c>
      <c r="J228" s="46" t="str">
        <f t="shared" si="67"/>
        <v>银行存款</v>
      </c>
      <c r="K228" s="47" t="str">
        <f t="shared" si="68"/>
        <v>潍坊银行基本户31796</v>
      </c>
      <c r="L228" s="46" t="str">
        <f t="shared" si="69"/>
        <v/>
      </c>
      <c r="M228" s="46">
        <f>IFERROR(IF(H228="1002",1002,VLOOKUP(I228,亿企科目!A:H,6,0)),VLOOKUP(H228,亿企科目!A:G,6,0))</f>
        <v>1002</v>
      </c>
      <c r="N228" s="48" t="str">
        <f>IFERROR(IF(H228="1002","银行账户",IF(H228="1123","供应商",VLOOKUP(I228,亿企科目!A:H,8,0))),"")</f>
        <v>银行账户</v>
      </c>
      <c r="O228" s="49" t="str">
        <f t="shared" si="83"/>
        <v>潍坊银行基本户31796</v>
      </c>
      <c r="P228" s="29" t="str">
        <f>VLOOKUP(A228,账簿!B:C,2,0)</f>
        <v>002008</v>
      </c>
      <c r="Q228" s="29" t="str">
        <f>VLOOKUP(P228,账簿!A:B,2,0)</f>
        <v>昌邑市城投股权投资管理有限公司</v>
      </c>
      <c r="W228" s="29" t="str">
        <f t="shared" si="84"/>
        <v>0020082026-04-0719</v>
      </c>
      <c r="X228" s="29" t="str">
        <f t="shared" si="70"/>
        <v>002008</v>
      </c>
      <c r="Y228" s="29" t="str">
        <f t="shared" si="71"/>
        <v>002008</v>
      </c>
      <c r="Z228" s="29" t="str">
        <f t="shared" si="72"/>
        <v>昌邑市城投股权投资管理有限公司</v>
      </c>
      <c r="AA228" s="29" t="str">
        <f t="shared" si="73"/>
        <v>2026-04</v>
      </c>
      <c r="AB228" s="29" t="str">
        <f t="shared" si="74"/>
        <v>2026-04-07</v>
      </c>
      <c r="AC228" s="29" t="s">
        <v>108</v>
      </c>
      <c r="AD228" s="29">
        <f t="shared" si="75"/>
        <v>19</v>
      </c>
      <c r="AE228" s="29" t="str">
        <f t="shared" si="76"/>
        <v>利息,汇兑,范勇志</v>
      </c>
      <c r="AF228" s="29" t="s">
        <v>109</v>
      </c>
      <c r="AG228" s="29" t="s">
        <v>109</v>
      </c>
      <c r="AH228" s="29"/>
      <c r="AI228" s="29"/>
      <c r="AJ228" s="29"/>
      <c r="AK228" s="29"/>
      <c r="AL228" s="29"/>
      <c r="AM228" s="29"/>
      <c r="AN228" s="29">
        <f t="shared" si="77"/>
        <v>1002</v>
      </c>
      <c r="AO228" s="29"/>
      <c r="AP228" s="29" t="str">
        <f t="shared" si="78"/>
        <v>利息,汇兑,范勇志</v>
      </c>
      <c r="AQ228" t="s">
        <v>110</v>
      </c>
      <c r="AR228" s="29" t="str">
        <f t="shared" si="79"/>
        <v/>
      </c>
      <c r="AS228" s="29">
        <f t="shared" si="80"/>
        <v>70333.33</v>
      </c>
      <c r="AT228" t="s">
        <v>111</v>
      </c>
      <c r="AU228" t="s">
        <v>112</v>
      </c>
      <c r="AV228" t="s">
        <v>113</v>
      </c>
      <c r="AW228" s="29" t="str">
        <f t="shared" si="81"/>
        <v/>
      </c>
      <c r="AX228" s="29">
        <f t="shared" si="82"/>
        <v>70333.33</v>
      </c>
      <c r="AY228" s="29"/>
      <c r="AZ228" s="29"/>
      <c r="BA228" s="29"/>
      <c r="BB228" s="29"/>
      <c r="BC228" s="29"/>
      <c r="BD228" s="29"/>
      <c r="BE228" s="29"/>
      <c r="BF228" s="29"/>
      <c r="BG228" s="29"/>
      <c r="BH228" s="29"/>
      <c r="BI228" s="29"/>
      <c r="BJ228" s="29"/>
      <c r="BK228" s="29"/>
      <c r="BL228" s="29"/>
      <c r="BM228" s="29"/>
      <c r="BN228" s="29"/>
      <c r="BO228" s="29"/>
      <c r="BP228" s="29"/>
      <c r="BQ228" s="32" t="str">
        <f>IF(N228="项目",VLOOKUP(O228,项目!B:C,2,0),IF(K228="空项目",VLOOKUP(K228,项目!B:C,2,0),""))</f>
        <v/>
      </c>
      <c r="BR228" s="32" t="str">
        <f>IFERROR(VLOOKUP(BQ228,项目!A:B,2,0),"")</f>
        <v/>
      </c>
      <c r="BS228" s="29"/>
      <c r="BT228" s="29"/>
      <c r="BU228" s="32" t="str">
        <f>IF(N228="供应商",VLOOKUP(O228,供应商!B:C,2,0),"")</f>
        <v/>
      </c>
      <c r="BV228" s="32" t="str">
        <f>IFERROR(VLOOKUP(BU228,供应商!A:B,2,0),"")</f>
        <v/>
      </c>
      <c r="BW228" s="32" t="str">
        <f>IF(N228="客户",VLOOKUP(O228,客户!B:C,2,0),"")</f>
        <v/>
      </c>
      <c r="BX228" s="32" t="str">
        <f>IFERROR(VLOOKUP(BW228,客户!A:B,2,0),"")</f>
        <v/>
      </c>
      <c r="BY228" s="29"/>
      <c r="BZ228" s="29"/>
      <c r="CA228" s="29"/>
      <c r="CB228" s="29"/>
      <c r="CC228" s="29"/>
      <c r="CD228" s="29"/>
      <c r="CE228" s="29"/>
      <c r="CF228" s="29"/>
      <c r="CG228" s="29"/>
      <c r="CH228" s="29"/>
      <c r="CI228" s="29"/>
      <c r="CJ228" s="29"/>
      <c r="CK228" s="29"/>
      <c r="CL228" s="29"/>
      <c r="CM228" s="29"/>
      <c r="CN228" s="29"/>
      <c r="CO228" s="29"/>
      <c r="CP228" s="29"/>
      <c r="CQ228" s="29"/>
      <c r="CR228" s="29"/>
      <c r="CS228" s="29"/>
      <c r="CT228" s="29"/>
      <c r="CU228" s="32" t="str">
        <f>IF(N228="费用项目",VLOOKUP(O228,费用项目!B:C,2,0),"")</f>
        <v/>
      </c>
      <c r="CV228" s="32" t="str">
        <f>IFERROR(VLOOKUP(CU228,费用项目!A:B,2,0),"")</f>
        <v/>
      </c>
      <c r="CW228" s="29" t="str">
        <f>IF(N228="银行账户",VLOOKUP(O228,银行变二级!B:C,2,0),"")</f>
        <v>潍坊银行基本户31796</v>
      </c>
      <c r="CX228" s="29" t="str">
        <f>IFERROR(VLOOKUP(O228,银行变二级!A:B,2,0),"")</f>
        <v>潍坊银行基本户31796</v>
      </c>
    </row>
    <row r="229" spans="1:102">
      <c r="A229" s="35" t="s">
        <v>287</v>
      </c>
      <c r="B229" s="36" t="s">
        <v>308</v>
      </c>
      <c r="C229" s="36" t="s">
        <v>243</v>
      </c>
      <c r="D229" s="37" t="s">
        <v>314</v>
      </c>
      <c r="E229" s="37" t="s">
        <v>127</v>
      </c>
      <c r="F229" s="38">
        <v>14866.67</v>
      </c>
      <c r="G229" s="39" t="s">
        <v>107</v>
      </c>
      <c r="H229" s="40" t="str">
        <f t="shared" si="65"/>
        <v>6603</v>
      </c>
      <c r="I229" s="40" t="str">
        <f t="shared" si="66"/>
        <v>6603</v>
      </c>
      <c r="J229" s="46" t="str">
        <f t="shared" si="67"/>
        <v>财务费用</v>
      </c>
      <c r="K229" s="47" t="str">
        <f t="shared" si="68"/>
        <v>利息支出</v>
      </c>
      <c r="L229" s="46" t="str">
        <f t="shared" si="69"/>
        <v/>
      </c>
      <c r="M229" s="46" t="str">
        <f>IFERROR(IF(H229="1002",1002,VLOOKUP(I229,亿企科目!A:H,6,0)),VLOOKUP(H229,亿企科目!A:G,6,0))</f>
        <v>6603</v>
      </c>
      <c r="N229" s="48" t="str">
        <f>IFERROR(IF(H229="1002","银行账户",IF(H229="1123","供应商",VLOOKUP(I229,亿企科目!A:H,8,0))),"")</f>
        <v>费用项目</v>
      </c>
      <c r="O229" s="49" t="str">
        <f t="shared" si="83"/>
        <v>利息支出</v>
      </c>
      <c r="P229" s="29" t="str">
        <f>VLOOKUP(A229,账簿!B:C,2,0)</f>
        <v>002008</v>
      </c>
      <c r="Q229" s="29" t="str">
        <f>VLOOKUP(P229,账簿!A:B,2,0)</f>
        <v>昌邑市城投股权投资管理有限公司</v>
      </c>
      <c r="W229" s="29" t="str">
        <f t="shared" si="84"/>
        <v>0020082026-04-0720</v>
      </c>
      <c r="X229" s="29" t="str">
        <f t="shared" si="70"/>
        <v>002008</v>
      </c>
      <c r="Y229" s="29" t="str">
        <f t="shared" si="71"/>
        <v>002008</v>
      </c>
      <c r="Z229" s="29" t="str">
        <f t="shared" si="72"/>
        <v>昌邑市城投股权投资管理有限公司</v>
      </c>
      <c r="AA229" s="29" t="str">
        <f t="shared" si="73"/>
        <v>2026-04</v>
      </c>
      <c r="AB229" s="29" t="str">
        <f t="shared" si="74"/>
        <v>2026-04-07</v>
      </c>
      <c r="AC229" s="29" t="s">
        <v>108</v>
      </c>
      <c r="AD229" s="29">
        <f t="shared" si="75"/>
        <v>20</v>
      </c>
      <c r="AE229" s="29" t="str">
        <f t="shared" si="76"/>
        <v>利息,汇兑,张冬妹</v>
      </c>
      <c r="AF229" s="29" t="s">
        <v>109</v>
      </c>
      <c r="AG229" s="29" t="s">
        <v>109</v>
      </c>
      <c r="AH229" s="29"/>
      <c r="AI229" s="29"/>
      <c r="AJ229" s="29"/>
      <c r="AK229" s="29"/>
      <c r="AL229" s="29"/>
      <c r="AM229" s="29"/>
      <c r="AN229" s="29" t="str">
        <f t="shared" si="77"/>
        <v>6603</v>
      </c>
      <c r="AO229" s="29"/>
      <c r="AP229" s="29" t="str">
        <f t="shared" si="78"/>
        <v>利息,汇兑,张冬妹</v>
      </c>
      <c r="AQ229" t="s">
        <v>110</v>
      </c>
      <c r="AR229" s="29">
        <f t="shared" si="79"/>
        <v>14866.67</v>
      </c>
      <c r="AS229" s="29" t="str">
        <f t="shared" si="80"/>
        <v/>
      </c>
      <c r="AT229" t="s">
        <v>111</v>
      </c>
      <c r="AU229" t="s">
        <v>112</v>
      </c>
      <c r="AV229" t="s">
        <v>113</v>
      </c>
      <c r="AW229" s="29">
        <f t="shared" si="81"/>
        <v>14866.67</v>
      </c>
      <c r="AX229" s="29" t="str">
        <f t="shared" si="82"/>
        <v/>
      </c>
      <c r="AY229" s="29"/>
      <c r="AZ229" s="29"/>
      <c r="BA229" s="29"/>
      <c r="BB229" s="29"/>
      <c r="BC229" s="29"/>
      <c r="BD229" s="29"/>
      <c r="BE229" s="29"/>
      <c r="BF229" s="29"/>
      <c r="BG229" s="29"/>
      <c r="BH229" s="29"/>
      <c r="BI229" s="29"/>
      <c r="BJ229" s="29"/>
      <c r="BK229" s="29"/>
      <c r="BL229" s="29"/>
      <c r="BM229" s="29"/>
      <c r="BN229" s="29"/>
      <c r="BO229" s="29"/>
      <c r="BP229" s="29"/>
      <c r="BQ229" s="32" t="str">
        <f>IF(N229="项目",VLOOKUP(O229,项目!B:C,2,0),IF(K229="空项目",VLOOKUP(K229,项目!B:C,2,0),""))</f>
        <v/>
      </c>
      <c r="BR229" s="32" t="str">
        <f>IFERROR(VLOOKUP(BQ229,项目!A:B,2,0),"")</f>
        <v/>
      </c>
      <c r="BS229" s="29"/>
      <c r="BT229" s="29"/>
      <c r="BU229" s="32" t="str">
        <f>IF(N229="供应商",VLOOKUP(O229,供应商!B:C,2,0),"")</f>
        <v/>
      </c>
      <c r="BV229" s="32" t="str">
        <f>IFERROR(VLOOKUP(BU229,供应商!A:B,2,0),"")</f>
        <v/>
      </c>
      <c r="BW229" s="32" t="str">
        <f>IF(N229="客户",VLOOKUP(O229,客户!B:C,2,0),"")</f>
        <v/>
      </c>
      <c r="BX229" s="32" t="str">
        <f>IFERROR(VLOOKUP(BW229,客户!A:B,2,0),"")</f>
        <v/>
      </c>
      <c r="BY229" s="29"/>
      <c r="BZ229" s="29"/>
      <c r="CA229" s="29"/>
      <c r="CB229" s="29"/>
      <c r="CC229" s="29"/>
      <c r="CD229" s="29"/>
      <c r="CE229" s="29"/>
      <c r="CF229" s="29"/>
      <c r="CG229" s="29"/>
      <c r="CH229" s="29"/>
      <c r="CI229" s="29"/>
      <c r="CJ229" s="29"/>
      <c r="CK229" s="29"/>
      <c r="CL229" s="29"/>
      <c r="CM229" s="29"/>
      <c r="CN229" s="29"/>
      <c r="CO229" s="29"/>
      <c r="CP229" s="29"/>
      <c r="CQ229" s="29"/>
      <c r="CR229" s="29"/>
      <c r="CS229" s="29"/>
      <c r="CT229" s="29"/>
      <c r="CU229" s="32" t="str">
        <f>IF(N229="费用项目",VLOOKUP(O229,费用项目!B:C,2,0),"")</f>
        <v>660302</v>
      </c>
      <c r="CV229" s="32" t="str">
        <f>IFERROR(VLOOKUP(CU229,费用项目!A:B,2,0),"")</f>
        <v>利息支出</v>
      </c>
      <c r="CW229" s="29" t="str">
        <f>IF(N229="银行账户",VLOOKUP(O229,银行变二级!B:C,2,0),"")</f>
        <v/>
      </c>
      <c r="CX229" s="29" t="str">
        <f>IFERROR(VLOOKUP(O229,银行变二级!A:B,2,0),"")</f>
        <v/>
      </c>
    </row>
    <row r="230" ht="27" spans="1:102">
      <c r="A230" s="35" t="s">
        <v>287</v>
      </c>
      <c r="B230" s="36" t="s">
        <v>308</v>
      </c>
      <c r="C230" s="36" t="s">
        <v>243</v>
      </c>
      <c r="D230" s="37" t="s">
        <v>314</v>
      </c>
      <c r="E230" s="37" t="s">
        <v>290</v>
      </c>
      <c r="F230" s="39" t="s">
        <v>107</v>
      </c>
      <c r="G230" s="38">
        <v>14866.67</v>
      </c>
      <c r="H230" s="40" t="str">
        <f t="shared" si="65"/>
        <v>1002</v>
      </c>
      <c r="I230" s="40" t="str">
        <f t="shared" si="66"/>
        <v>100203</v>
      </c>
      <c r="J230" s="46" t="str">
        <f t="shared" si="67"/>
        <v>银行存款</v>
      </c>
      <c r="K230" s="47" t="str">
        <f t="shared" si="68"/>
        <v>潍坊银行基本户31796</v>
      </c>
      <c r="L230" s="46" t="str">
        <f t="shared" si="69"/>
        <v/>
      </c>
      <c r="M230" s="46">
        <f>IFERROR(IF(H230="1002",1002,VLOOKUP(I230,亿企科目!A:H,6,0)),VLOOKUP(H230,亿企科目!A:G,6,0))</f>
        <v>1002</v>
      </c>
      <c r="N230" s="48" t="str">
        <f>IFERROR(IF(H230="1002","银行账户",IF(H230="1123","供应商",VLOOKUP(I230,亿企科目!A:H,8,0))),"")</f>
        <v>银行账户</v>
      </c>
      <c r="O230" s="49" t="str">
        <f t="shared" si="83"/>
        <v>潍坊银行基本户31796</v>
      </c>
      <c r="P230" s="29" t="str">
        <f>VLOOKUP(A230,账簿!B:C,2,0)</f>
        <v>002008</v>
      </c>
      <c r="Q230" s="29" t="str">
        <f>VLOOKUP(P230,账簿!A:B,2,0)</f>
        <v>昌邑市城投股权投资管理有限公司</v>
      </c>
      <c r="W230" s="29" t="str">
        <f t="shared" si="84"/>
        <v>0020082026-04-0720</v>
      </c>
      <c r="X230" s="29" t="str">
        <f t="shared" si="70"/>
        <v>002008</v>
      </c>
      <c r="Y230" s="29" t="str">
        <f t="shared" si="71"/>
        <v>002008</v>
      </c>
      <c r="Z230" s="29" t="str">
        <f t="shared" si="72"/>
        <v>昌邑市城投股权投资管理有限公司</v>
      </c>
      <c r="AA230" s="29" t="str">
        <f t="shared" si="73"/>
        <v>2026-04</v>
      </c>
      <c r="AB230" s="29" t="str">
        <f t="shared" si="74"/>
        <v>2026-04-07</v>
      </c>
      <c r="AC230" s="29" t="s">
        <v>108</v>
      </c>
      <c r="AD230" s="29">
        <f t="shared" si="75"/>
        <v>20</v>
      </c>
      <c r="AE230" s="29" t="str">
        <f t="shared" si="76"/>
        <v>利息,汇兑,张冬妹</v>
      </c>
      <c r="AF230" s="29" t="s">
        <v>109</v>
      </c>
      <c r="AG230" s="29" t="s">
        <v>109</v>
      </c>
      <c r="AH230" s="29"/>
      <c r="AI230" s="29"/>
      <c r="AJ230" s="29"/>
      <c r="AK230" s="29"/>
      <c r="AL230" s="29"/>
      <c r="AM230" s="29"/>
      <c r="AN230" s="29">
        <f t="shared" si="77"/>
        <v>1002</v>
      </c>
      <c r="AO230" s="29"/>
      <c r="AP230" s="29" t="str">
        <f t="shared" si="78"/>
        <v>利息,汇兑,张冬妹</v>
      </c>
      <c r="AQ230" t="s">
        <v>110</v>
      </c>
      <c r="AR230" s="29" t="str">
        <f t="shared" si="79"/>
        <v/>
      </c>
      <c r="AS230" s="29">
        <f t="shared" si="80"/>
        <v>14866.67</v>
      </c>
      <c r="AT230" t="s">
        <v>111</v>
      </c>
      <c r="AU230" t="s">
        <v>112</v>
      </c>
      <c r="AV230" t="s">
        <v>113</v>
      </c>
      <c r="AW230" s="29" t="str">
        <f t="shared" si="81"/>
        <v/>
      </c>
      <c r="AX230" s="29">
        <f t="shared" si="82"/>
        <v>14866.67</v>
      </c>
      <c r="AY230" s="29"/>
      <c r="AZ230" s="29"/>
      <c r="BA230" s="29"/>
      <c r="BB230" s="29"/>
      <c r="BC230" s="29"/>
      <c r="BD230" s="29"/>
      <c r="BE230" s="29"/>
      <c r="BF230" s="29"/>
      <c r="BG230" s="29"/>
      <c r="BH230" s="29"/>
      <c r="BI230" s="29"/>
      <c r="BJ230" s="29"/>
      <c r="BK230" s="29"/>
      <c r="BL230" s="29"/>
      <c r="BM230" s="29"/>
      <c r="BN230" s="29"/>
      <c r="BO230" s="29"/>
      <c r="BP230" s="29"/>
      <c r="BQ230" s="32" t="str">
        <f>IF(N230="项目",VLOOKUP(O230,项目!B:C,2,0),IF(K230="空项目",VLOOKUP(K230,项目!B:C,2,0),""))</f>
        <v/>
      </c>
      <c r="BR230" s="32" t="str">
        <f>IFERROR(VLOOKUP(BQ230,项目!A:B,2,0),"")</f>
        <v/>
      </c>
      <c r="BS230" s="29"/>
      <c r="BT230" s="29"/>
      <c r="BU230" s="32" t="str">
        <f>IF(N230="供应商",VLOOKUP(O230,供应商!B:C,2,0),"")</f>
        <v/>
      </c>
      <c r="BV230" s="32" t="str">
        <f>IFERROR(VLOOKUP(BU230,供应商!A:B,2,0),"")</f>
        <v/>
      </c>
      <c r="BW230" s="32" t="str">
        <f>IF(N230="客户",VLOOKUP(O230,客户!B:C,2,0),"")</f>
        <v/>
      </c>
      <c r="BX230" s="32" t="str">
        <f>IFERROR(VLOOKUP(BW230,客户!A:B,2,0),"")</f>
        <v/>
      </c>
      <c r="BY230" s="29"/>
      <c r="BZ230" s="29"/>
      <c r="CA230" s="29"/>
      <c r="CB230" s="29"/>
      <c r="CC230" s="29"/>
      <c r="CD230" s="29"/>
      <c r="CE230" s="29"/>
      <c r="CF230" s="29"/>
      <c r="CG230" s="29"/>
      <c r="CH230" s="29"/>
      <c r="CI230" s="29"/>
      <c r="CJ230" s="29"/>
      <c r="CK230" s="29"/>
      <c r="CL230" s="29"/>
      <c r="CM230" s="29"/>
      <c r="CN230" s="29"/>
      <c r="CO230" s="29"/>
      <c r="CP230" s="29"/>
      <c r="CQ230" s="29"/>
      <c r="CR230" s="29"/>
      <c r="CS230" s="29"/>
      <c r="CT230" s="29"/>
      <c r="CU230" s="32" t="str">
        <f>IF(N230="费用项目",VLOOKUP(O230,费用项目!B:C,2,0),"")</f>
        <v/>
      </c>
      <c r="CV230" s="32" t="str">
        <f>IFERROR(VLOOKUP(CU230,费用项目!A:B,2,0),"")</f>
        <v/>
      </c>
      <c r="CW230" s="29" t="str">
        <f>IF(N230="银行账户",VLOOKUP(O230,银行变二级!B:C,2,0),"")</f>
        <v>潍坊银行基本户31796</v>
      </c>
      <c r="CX230" s="29" t="str">
        <f>IFERROR(VLOOKUP(O230,银行变二级!A:B,2,0),"")</f>
        <v>潍坊银行基本户31796</v>
      </c>
    </row>
    <row r="231" ht="27" spans="1:102">
      <c r="A231" s="35" t="s">
        <v>287</v>
      </c>
      <c r="B231" s="36" t="s">
        <v>315</v>
      </c>
      <c r="C231" s="36" t="s">
        <v>247</v>
      </c>
      <c r="D231" s="37" t="s">
        <v>301</v>
      </c>
      <c r="E231" s="37" t="s">
        <v>290</v>
      </c>
      <c r="F231" s="38">
        <v>40000000</v>
      </c>
      <c r="G231" s="39" t="s">
        <v>107</v>
      </c>
      <c r="H231" s="40" t="str">
        <f t="shared" si="65"/>
        <v>1002</v>
      </c>
      <c r="I231" s="40" t="str">
        <f t="shared" si="66"/>
        <v>100203</v>
      </c>
      <c r="J231" s="46" t="str">
        <f t="shared" si="67"/>
        <v>银行存款</v>
      </c>
      <c r="K231" s="47" t="str">
        <f t="shared" si="68"/>
        <v>潍坊银行基本户31796</v>
      </c>
      <c r="L231" s="46" t="str">
        <f t="shared" si="69"/>
        <v/>
      </c>
      <c r="M231" s="46">
        <f>IFERROR(IF(H231="1002",1002,VLOOKUP(I231,亿企科目!A:H,6,0)),VLOOKUP(H231,亿企科目!A:G,6,0))</f>
        <v>1002</v>
      </c>
      <c r="N231" s="48" t="str">
        <f>IFERROR(IF(H231="1002","银行账户",IF(H231="1123","供应商",VLOOKUP(I231,亿企科目!A:H,8,0))),"")</f>
        <v>银行账户</v>
      </c>
      <c r="O231" s="49" t="str">
        <f t="shared" si="83"/>
        <v>潍坊银行基本户31796</v>
      </c>
      <c r="P231" s="29" t="str">
        <f>VLOOKUP(A231,账簿!B:C,2,0)</f>
        <v>002008</v>
      </c>
      <c r="Q231" s="29" t="str">
        <f>VLOOKUP(P231,账簿!A:B,2,0)</f>
        <v>昌邑市城投股权投资管理有限公司</v>
      </c>
      <c r="W231" s="29" t="str">
        <f t="shared" si="84"/>
        <v>0020082026-04-0921</v>
      </c>
      <c r="X231" s="29" t="str">
        <f t="shared" si="70"/>
        <v>002008</v>
      </c>
      <c r="Y231" s="29" t="str">
        <f t="shared" si="71"/>
        <v>002008</v>
      </c>
      <c r="Z231" s="29" t="str">
        <f t="shared" si="72"/>
        <v>昌邑市城投股权投资管理有限公司</v>
      </c>
      <c r="AA231" s="29" t="str">
        <f t="shared" si="73"/>
        <v>2026-04</v>
      </c>
      <c r="AB231" s="29" t="str">
        <f t="shared" si="74"/>
        <v>2026-04-09</v>
      </c>
      <c r="AC231" s="29" t="s">
        <v>108</v>
      </c>
      <c r="AD231" s="29">
        <f t="shared" si="75"/>
        <v>21</v>
      </c>
      <c r="AE231" s="29" t="str">
        <f t="shared" si="76"/>
        <v>往来款,网银转账,昌邑市惠合水务有限公司</v>
      </c>
      <c r="AF231" s="29" t="s">
        <v>109</v>
      </c>
      <c r="AG231" s="29" t="s">
        <v>109</v>
      </c>
      <c r="AH231" s="29"/>
      <c r="AI231" s="29"/>
      <c r="AJ231" s="29"/>
      <c r="AK231" s="29"/>
      <c r="AL231" s="29"/>
      <c r="AM231" s="29"/>
      <c r="AN231" s="29">
        <f t="shared" si="77"/>
        <v>1002</v>
      </c>
      <c r="AO231" s="29"/>
      <c r="AP231" s="29" t="str">
        <f t="shared" si="78"/>
        <v>往来款,网银转账,昌邑市惠合水务有限公司</v>
      </c>
      <c r="AQ231" t="s">
        <v>110</v>
      </c>
      <c r="AR231" s="29">
        <f t="shared" si="79"/>
        <v>40000000</v>
      </c>
      <c r="AS231" s="29" t="str">
        <f t="shared" si="80"/>
        <v/>
      </c>
      <c r="AT231" t="s">
        <v>111</v>
      </c>
      <c r="AU231" t="s">
        <v>112</v>
      </c>
      <c r="AV231" t="s">
        <v>113</v>
      </c>
      <c r="AW231" s="29">
        <f t="shared" si="81"/>
        <v>40000000</v>
      </c>
      <c r="AX231" s="29" t="str">
        <f t="shared" si="82"/>
        <v/>
      </c>
      <c r="AY231" s="29"/>
      <c r="AZ231" s="29"/>
      <c r="BA231" s="29"/>
      <c r="BB231" s="29"/>
      <c r="BC231" s="29"/>
      <c r="BD231" s="29"/>
      <c r="BE231" s="29"/>
      <c r="BF231" s="29"/>
      <c r="BG231" s="29"/>
      <c r="BH231" s="29"/>
      <c r="BI231" s="29"/>
      <c r="BJ231" s="29"/>
      <c r="BK231" s="29"/>
      <c r="BL231" s="29"/>
      <c r="BM231" s="29"/>
      <c r="BN231" s="29"/>
      <c r="BO231" s="29"/>
      <c r="BP231" s="29"/>
      <c r="BQ231" s="32" t="str">
        <f>IF(N231="项目",VLOOKUP(O231,项目!B:C,2,0),IF(K231="空项目",VLOOKUP(K231,项目!B:C,2,0),""))</f>
        <v/>
      </c>
      <c r="BR231" s="32" t="str">
        <f>IFERROR(VLOOKUP(BQ231,项目!A:B,2,0),"")</f>
        <v/>
      </c>
      <c r="BS231" s="29"/>
      <c r="BT231" s="29"/>
      <c r="BU231" s="32" t="str">
        <f>IF(N231="供应商",VLOOKUP(O231,供应商!B:C,2,0),"")</f>
        <v/>
      </c>
      <c r="BV231" s="32" t="str">
        <f>IFERROR(VLOOKUP(BU231,供应商!A:B,2,0),"")</f>
        <v/>
      </c>
      <c r="BW231" s="32" t="str">
        <f>IF(N231="客户",VLOOKUP(O231,客户!B:C,2,0),"")</f>
        <v/>
      </c>
      <c r="BX231" s="32" t="str">
        <f>IFERROR(VLOOKUP(BW231,客户!A:B,2,0),"")</f>
        <v/>
      </c>
      <c r="BY231" s="29"/>
      <c r="BZ231" s="29"/>
      <c r="CA231" s="29"/>
      <c r="CB231" s="29"/>
      <c r="CC231" s="29"/>
      <c r="CD231" s="29"/>
      <c r="CE231" s="29"/>
      <c r="CF231" s="29"/>
      <c r="CG231" s="29"/>
      <c r="CH231" s="29"/>
      <c r="CI231" s="29"/>
      <c r="CJ231" s="29"/>
      <c r="CK231" s="29"/>
      <c r="CL231" s="29"/>
      <c r="CM231" s="29"/>
      <c r="CN231" s="29"/>
      <c r="CO231" s="29"/>
      <c r="CP231" s="29"/>
      <c r="CQ231" s="29"/>
      <c r="CR231" s="29"/>
      <c r="CS231" s="29"/>
      <c r="CT231" s="29"/>
      <c r="CU231" s="32" t="str">
        <f>IF(N231="费用项目",VLOOKUP(O231,费用项目!B:C,2,0),"")</f>
        <v/>
      </c>
      <c r="CV231" s="32" t="str">
        <f>IFERROR(VLOOKUP(CU231,费用项目!A:B,2,0),"")</f>
        <v/>
      </c>
      <c r="CW231" s="29" t="str">
        <f>IF(N231="银行账户",VLOOKUP(O231,银行变二级!B:C,2,0),"")</f>
        <v>潍坊银行基本户31796</v>
      </c>
      <c r="CX231" s="29" t="str">
        <f>IFERROR(VLOOKUP(O231,银行变二级!A:B,2,0),"")</f>
        <v>潍坊银行基本户31796</v>
      </c>
    </row>
    <row r="232" ht="25.5" spans="1:102">
      <c r="A232" s="35" t="s">
        <v>287</v>
      </c>
      <c r="B232" s="36" t="s">
        <v>315</v>
      </c>
      <c r="C232" s="36" t="s">
        <v>247</v>
      </c>
      <c r="D232" s="37" t="s">
        <v>301</v>
      </c>
      <c r="E232" s="37" t="s">
        <v>302</v>
      </c>
      <c r="F232" s="39" t="s">
        <v>107</v>
      </c>
      <c r="G232" s="38">
        <v>40000000</v>
      </c>
      <c r="H232" s="40" t="str">
        <f t="shared" si="65"/>
        <v>1221</v>
      </c>
      <c r="I232" s="40" t="str">
        <f t="shared" si="66"/>
        <v>122108</v>
      </c>
      <c r="J232" s="46" t="str">
        <f t="shared" si="67"/>
        <v>其他应收款</v>
      </c>
      <c r="K232" s="47" t="str">
        <f t="shared" si="68"/>
        <v>单位</v>
      </c>
      <c r="L232" s="46" t="str">
        <f t="shared" si="69"/>
        <v>昌邑市惠合水务有限公司</v>
      </c>
      <c r="M232" s="46" t="str">
        <f>IFERROR(IF(H232="1002",1002,VLOOKUP(I232,亿企科目!A:H,6,0)),VLOOKUP(H232,亿企科目!A:G,6,0))</f>
        <v>122102</v>
      </c>
      <c r="N232" s="48" t="str">
        <f>IFERROR(IF(H232="1002","银行账户",IF(H232="1123","供应商",VLOOKUP(I232,亿企科目!A:H,8,0))),"")</f>
        <v>客户</v>
      </c>
      <c r="O232" s="49" t="str">
        <f t="shared" si="83"/>
        <v>昌邑市惠合水务有限公司</v>
      </c>
      <c r="P232" s="29" t="str">
        <f>VLOOKUP(A232,账簿!B:C,2,0)</f>
        <v>002008</v>
      </c>
      <c r="Q232" s="29" t="str">
        <f>VLOOKUP(P232,账簿!A:B,2,0)</f>
        <v>昌邑市城投股权投资管理有限公司</v>
      </c>
      <c r="W232" s="29" t="str">
        <f t="shared" si="84"/>
        <v>0020082026-04-0921</v>
      </c>
      <c r="X232" s="29" t="str">
        <f t="shared" si="70"/>
        <v>002008</v>
      </c>
      <c r="Y232" s="29" t="str">
        <f t="shared" si="71"/>
        <v>002008</v>
      </c>
      <c r="Z232" s="29" t="str">
        <f t="shared" si="72"/>
        <v>昌邑市城投股权投资管理有限公司</v>
      </c>
      <c r="AA232" s="29" t="str">
        <f t="shared" si="73"/>
        <v>2026-04</v>
      </c>
      <c r="AB232" s="29" t="str">
        <f t="shared" si="74"/>
        <v>2026-04-09</v>
      </c>
      <c r="AC232" s="29" t="s">
        <v>108</v>
      </c>
      <c r="AD232" s="29">
        <f t="shared" si="75"/>
        <v>21</v>
      </c>
      <c r="AE232" s="29" t="str">
        <f t="shared" si="76"/>
        <v>往来款,网银转账,昌邑市惠合水务有限公司</v>
      </c>
      <c r="AF232" s="29" t="s">
        <v>109</v>
      </c>
      <c r="AG232" s="29" t="s">
        <v>109</v>
      </c>
      <c r="AH232" s="29"/>
      <c r="AI232" s="29"/>
      <c r="AJ232" s="29"/>
      <c r="AK232" s="29"/>
      <c r="AL232" s="29"/>
      <c r="AM232" s="29"/>
      <c r="AN232" s="29" t="str">
        <f t="shared" si="77"/>
        <v>122102</v>
      </c>
      <c r="AO232" s="29"/>
      <c r="AP232" s="29" t="str">
        <f t="shared" si="78"/>
        <v>往来款,网银转账,昌邑市惠合水务有限公司</v>
      </c>
      <c r="AQ232" t="s">
        <v>110</v>
      </c>
      <c r="AR232" s="29" t="str">
        <f t="shared" si="79"/>
        <v/>
      </c>
      <c r="AS232" s="29">
        <f t="shared" si="80"/>
        <v>40000000</v>
      </c>
      <c r="AT232" t="s">
        <v>111</v>
      </c>
      <c r="AU232" t="s">
        <v>112</v>
      </c>
      <c r="AV232" t="s">
        <v>113</v>
      </c>
      <c r="AW232" s="29" t="str">
        <f t="shared" si="81"/>
        <v/>
      </c>
      <c r="AX232" s="29">
        <f t="shared" si="82"/>
        <v>40000000</v>
      </c>
      <c r="AY232" s="29"/>
      <c r="AZ232" s="29"/>
      <c r="BA232" s="29"/>
      <c r="BB232" s="29"/>
      <c r="BC232" s="29"/>
      <c r="BD232" s="29"/>
      <c r="BE232" s="29"/>
      <c r="BF232" s="29"/>
      <c r="BG232" s="29"/>
      <c r="BH232" s="29"/>
      <c r="BI232" s="29"/>
      <c r="BJ232" s="29"/>
      <c r="BK232" s="29"/>
      <c r="BL232" s="29"/>
      <c r="BM232" s="29"/>
      <c r="BN232" s="29"/>
      <c r="BO232" s="29"/>
      <c r="BP232" s="29"/>
      <c r="BQ232" s="32" t="str">
        <f>IF(N232="项目",VLOOKUP(O232,项目!B:C,2,0),IF(K232="空项目",VLOOKUP(K232,项目!B:C,2,0),""))</f>
        <v/>
      </c>
      <c r="BR232" s="32" t="str">
        <f>IFERROR(VLOOKUP(BQ232,项目!A:B,2,0),"")</f>
        <v/>
      </c>
      <c r="BS232" s="29"/>
      <c r="BT232" s="29"/>
      <c r="BU232" s="32" t="str">
        <f>IF(N232="供应商",VLOOKUP(O232,供应商!B:C,2,0),"")</f>
        <v/>
      </c>
      <c r="BV232" s="32" t="str">
        <f>IFERROR(VLOOKUP(BU232,供应商!A:B,2,0),"")</f>
        <v/>
      </c>
      <c r="BW232" s="32" t="str">
        <f>IF(N232="客户",VLOOKUP(O232,客户!B:C,2,0),"")</f>
        <v>001001003</v>
      </c>
      <c r="BX232" s="32" t="str">
        <f>IFERROR(VLOOKUP(BW232,客户!A:B,2,0),"")</f>
        <v>昌邑市惠合水务有限公司</v>
      </c>
      <c r="BY232" s="29"/>
      <c r="BZ232" s="29"/>
      <c r="CA232" s="29"/>
      <c r="CB232" s="29"/>
      <c r="CC232" s="29"/>
      <c r="CD232" s="29"/>
      <c r="CE232" s="29"/>
      <c r="CF232" s="29"/>
      <c r="CG232" s="29"/>
      <c r="CH232" s="29"/>
      <c r="CI232" s="29"/>
      <c r="CJ232" s="29"/>
      <c r="CK232" s="29"/>
      <c r="CL232" s="29"/>
      <c r="CM232" s="29"/>
      <c r="CN232" s="29"/>
      <c r="CO232" s="29"/>
      <c r="CP232" s="29"/>
      <c r="CQ232" s="29"/>
      <c r="CR232" s="29"/>
      <c r="CS232" s="29"/>
      <c r="CT232" s="29"/>
      <c r="CU232" s="32" t="str">
        <f>IF(N232="费用项目",VLOOKUP(O232,费用项目!B:C,2,0),"")</f>
        <v/>
      </c>
      <c r="CV232" s="32" t="str">
        <f>IFERROR(VLOOKUP(CU232,费用项目!A:B,2,0),"")</f>
        <v/>
      </c>
      <c r="CW232" s="29" t="str">
        <f>IF(N232="银行账户",VLOOKUP(O232,银行变二级!B:C,2,0),"")</f>
        <v/>
      </c>
      <c r="CX232" s="29" t="str">
        <f>IFERROR(VLOOKUP(O232,银行变二级!A:B,2,0),"")</f>
        <v/>
      </c>
    </row>
    <row r="233" ht="25.5" spans="1:102">
      <c r="A233" s="35" t="s">
        <v>287</v>
      </c>
      <c r="B233" s="36" t="s">
        <v>315</v>
      </c>
      <c r="C233" s="36" t="s">
        <v>249</v>
      </c>
      <c r="D233" s="37" t="s">
        <v>301</v>
      </c>
      <c r="E233" s="37" t="s">
        <v>302</v>
      </c>
      <c r="F233" s="38">
        <v>200000</v>
      </c>
      <c r="G233" s="39" t="s">
        <v>107</v>
      </c>
      <c r="H233" s="40" t="str">
        <f t="shared" si="65"/>
        <v>1221</v>
      </c>
      <c r="I233" s="40" t="str">
        <f t="shared" si="66"/>
        <v>122108</v>
      </c>
      <c r="J233" s="46" t="str">
        <f t="shared" si="67"/>
        <v>其他应收款</v>
      </c>
      <c r="K233" s="47" t="str">
        <f t="shared" si="68"/>
        <v>单位</v>
      </c>
      <c r="L233" s="46" t="str">
        <f t="shared" si="69"/>
        <v>昌邑市惠合水务有限公司</v>
      </c>
      <c r="M233" s="46" t="str">
        <f>IFERROR(IF(H233="1002",1002,VLOOKUP(I233,亿企科目!A:H,6,0)),VLOOKUP(H233,亿企科目!A:G,6,0))</f>
        <v>122102</v>
      </c>
      <c r="N233" s="48" t="str">
        <f>IFERROR(IF(H233="1002","银行账户",IF(H233="1123","供应商",VLOOKUP(I233,亿企科目!A:H,8,0))),"")</f>
        <v>客户</v>
      </c>
      <c r="O233" s="49" t="str">
        <f t="shared" si="83"/>
        <v>昌邑市惠合水务有限公司</v>
      </c>
      <c r="P233" s="29" t="str">
        <f>VLOOKUP(A233,账簿!B:C,2,0)</f>
        <v>002008</v>
      </c>
      <c r="Q233" s="29" t="str">
        <f>VLOOKUP(P233,账簿!A:B,2,0)</f>
        <v>昌邑市城投股权投资管理有限公司</v>
      </c>
      <c r="W233" s="29" t="str">
        <f t="shared" si="84"/>
        <v>0020082026-04-0922</v>
      </c>
      <c r="X233" s="29" t="str">
        <f t="shared" si="70"/>
        <v>002008</v>
      </c>
      <c r="Y233" s="29" t="str">
        <f t="shared" si="71"/>
        <v>002008</v>
      </c>
      <c r="Z233" s="29" t="str">
        <f t="shared" si="72"/>
        <v>昌邑市城投股权投资管理有限公司</v>
      </c>
      <c r="AA233" s="29" t="str">
        <f t="shared" si="73"/>
        <v>2026-04</v>
      </c>
      <c r="AB233" s="29" t="str">
        <f t="shared" si="74"/>
        <v>2026-04-09</v>
      </c>
      <c r="AC233" s="29" t="s">
        <v>108</v>
      </c>
      <c r="AD233" s="29">
        <f t="shared" si="75"/>
        <v>22</v>
      </c>
      <c r="AE233" s="29" t="str">
        <f t="shared" si="76"/>
        <v>往来款,网银转账,昌邑市惠合水务有限公司</v>
      </c>
      <c r="AF233" s="29" t="s">
        <v>109</v>
      </c>
      <c r="AG233" s="29" t="s">
        <v>109</v>
      </c>
      <c r="AH233" s="29"/>
      <c r="AI233" s="29"/>
      <c r="AJ233" s="29"/>
      <c r="AK233" s="29"/>
      <c r="AL233" s="29"/>
      <c r="AM233" s="29"/>
      <c r="AN233" s="29" t="str">
        <f t="shared" si="77"/>
        <v>122102</v>
      </c>
      <c r="AO233" s="29"/>
      <c r="AP233" s="29" t="str">
        <f t="shared" si="78"/>
        <v>往来款,网银转账,昌邑市惠合水务有限公司</v>
      </c>
      <c r="AQ233" t="s">
        <v>110</v>
      </c>
      <c r="AR233" s="29">
        <f t="shared" si="79"/>
        <v>200000</v>
      </c>
      <c r="AS233" s="29" t="str">
        <f t="shared" si="80"/>
        <v/>
      </c>
      <c r="AT233" t="s">
        <v>111</v>
      </c>
      <c r="AU233" t="s">
        <v>112</v>
      </c>
      <c r="AV233" t="s">
        <v>113</v>
      </c>
      <c r="AW233" s="29">
        <f t="shared" si="81"/>
        <v>200000</v>
      </c>
      <c r="AX233" s="29" t="str">
        <f t="shared" si="82"/>
        <v/>
      </c>
      <c r="AY233" s="29"/>
      <c r="AZ233" s="29"/>
      <c r="BA233" s="29"/>
      <c r="BB233" s="29"/>
      <c r="BC233" s="29"/>
      <c r="BD233" s="29"/>
      <c r="BE233" s="29"/>
      <c r="BF233" s="29"/>
      <c r="BG233" s="29"/>
      <c r="BH233" s="29"/>
      <c r="BI233" s="29"/>
      <c r="BJ233" s="29"/>
      <c r="BK233" s="29"/>
      <c r="BL233" s="29"/>
      <c r="BM233" s="29"/>
      <c r="BN233" s="29"/>
      <c r="BO233" s="29"/>
      <c r="BP233" s="29"/>
      <c r="BQ233" s="32" t="str">
        <f>IF(N233="项目",VLOOKUP(O233,项目!B:C,2,0),IF(K233="空项目",VLOOKUP(K233,项目!B:C,2,0),""))</f>
        <v/>
      </c>
      <c r="BR233" s="32" t="str">
        <f>IFERROR(VLOOKUP(BQ233,项目!A:B,2,0),"")</f>
        <v/>
      </c>
      <c r="BS233" s="29"/>
      <c r="BT233" s="29"/>
      <c r="BU233" s="32" t="str">
        <f>IF(N233="供应商",VLOOKUP(O233,供应商!B:C,2,0),"")</f>
        <v/>
      </c>
      <c r="BV233" s="32" t="str">
        <f>IFERROR(VLOOKUP(BU233,供应商!A:B,2,0),"")</f>
        <v/>
      </c>
      <c r="BW233" s="32" t="str">
        <f>IF(N233="客户",VLOOKUP(O233,客户!B:C,2,0),"")</f>
        <v>001001003</v>
      </c>
      <c r="BX233" s="32" t="str">
        <f>IFERROR(VLOOKUP(BW233,客户!A:B,2,0),"")</f>
        <v>昌邑市惠合水务有限公司</v>
      </c>
      <c r="BY233" s="29"/>
      <c r="BZ233" s="29"/>
      <c r="CA233" s="29"/>
      <c r="CB233" s="29"/>
      <c r="CC233" s="29"/>
      <c r="CD233" s="29"/>
      <c r="CE233" s="29"/>
      <c r="CF233" s="29"/>
      <c r="CG233" s="29"/>
      <c r="CH233" s="29"/>
      <c r="CI233" s="29"/>
      <c r="CJ233" s="29"/>
      <c r="CK233" s="29"/>
      <c r="CL233" s="29"/>
      <c r="CM233" s="29"/>
      <c r="CN233" s="29"/>
      <c r="CO233" s="29"/>
      <c r="CP233" s="29"/>
      <c r="CQ233" s="29"/>
      <c r="CR233" s="29"/>
      <c r="CS233" s="29"/>
      <c r="CT233" s="29"/>
      <c r="CU233" s="32" t="str">
        <f>IF(N233="费用项目",VLOOKUP(O233,费用项目!B:C,2,0),"")</f>
        <v/>
      </c>
      <c r="CV233" s="32" t="str">
        <f>IFERROR(VLOOKUP(CU233,费用项目!A:B,2,0),"")</f>
        <v/>
      </c>
      <c r="CW233" s="29" t="str">
        <f>IF(N233="银行账户",VLOOKUP(O233,银行变二级!B:C,2,0),"")</f>
        <v/>
      </c>
      <c r="CX233" s="29" t="str">
        <f>IFERROR(VLOOKUP(O233,银行变二级!A:B,2,0),"")</f>
        <v/>
      </c>
    </row>
    <row r="234" ht="27" spans="1:102">
      <c r="A234" s="35" t="s">
        <v>287</v>
      </c>
      <c r="B234" s="36" t="s">
        <v>315</v>
      </c>
      <c r="C234" s="36" t="s">
        <v>249</v>
      </c>
      <c r="D234" s="37" t="s">
        <v>301</v>
      </c>
      <c r="E234" s="37" t="s">
        <v>290</v>
      </c>
      <c r="F234" s="39" t="s">
        <v>107</v>
      </c>
      <c r="G234" s="38">
        <v>200000</v>
      </c>
      <c r="H234" s="40" t="str">
        <f t="shared" si="65"/>
        <v>1002</v>
      </c>
      <c r="I234" s="40" t="str">
        <f t="shared" si="66"/>
        <v>100203</v>
      </c>
      <c r="J234" s="46" t="str">
        <f t="shared" si="67"/>
        <v>银行存款</v>
      </c>
      <c r="K234" s="47" t="str">
        <f t="shared" si="68"/>
        <v>潍坊银行基本户31796</v>
      </c>
      <c r="L234" s="46" t="str">
        <f t="shared" si="69"/>
        <v/>
      </c>
      <c r="M234" s="46">
        <f>IFERROR(IF(H234="1002",1002,VLOOKUP(I234,亿企科目!A:H,6,0)),VLOOKUP(H234,亿企科目!A:G,6,0))</f>
        <v>1002</v>
      </c>
      <c r="N234" s="48" t="str">
        <f>IFERROR(IF(H234="1002","银行账户",IF(H234="1123","供应商",VLOOKUP(I234,亿企科目!A:H,8,0))),"")</f>
        <v>银行账户</v>
      </c>
      <c r="O234" s="49" t="str">
        <f t="shared" si="83"/>
        <v>潍坊银行基本户31796</v>
      </c>
      <c r="P234" s="29" t="str">
        <f>VLOOKUP(A234,账簿!B:C,2,0)</f>
        <v>002008</v>
      </c>
      <c r="Q234" s="29" t="str">
        <f>VLOOKUP(P234,账簿!A:B,2,0)</f>
        <v>昌邑市城投股权投资管理有限公司</v>
      </c>
      <c r="W234" s="29" t="str">
        <f t="shared" si="84"/>
        <v>0020082026-04-0922</v>
      </c>
      <c r="X234" s="29" t="str">
        <f t="shared" si="70"/>
        <v>002008</v>
      </c>
      <c r="Y234" s="29" t="str">
        <f t="shared" si="71"/>
        <v>002008</v>
      </c>
      <c r="Z234" s="29" t="str">
        <f t="shared" si="72"/>
        <v>昌邑市城投股权投资管理有限公司</v>
      </c>
      <c r="AA234" s="29" t="str">
        <f t="shared" si="73"/>
        <v>2026-04</v>
      </c>
      <c r="AB234" s="29" t="str">
        <f t="shared" si="74"/>
        <v>2026-04-09</v>
      </c>
      <c r="AC234" s="29" t="s">
        <v>108</v>
      </c>
      <c r="AD234" s="29">
        <f t="shared" si="75"/>
        <v>22</v>
      </c>
      <c r="AE234" s="29" t="str">
        <f t="shared" si="76"/>
        <v>往来款,网银转账,昌邑市惠合水务有限公司</v>
      </c>
      <c r="AF234" s="29" t="s">
        <v>109</v>
      </c>
      <c r="AG234" s="29" t="s">
        <v>109</v>
      </c>
      <c r="AH234" s="29"/>
      <c r="AI234" s="29"/>
      <c r="AJ234" s="29"/>
      <c r="AK234" s="29"/>
      <c r="AL234" s="29"/>
      <c r="AM234" s="29"/>
      <c r="AN234" s="29">
        <f t="shared" si="77"/>
        <v>1002</v>
      </c>
      <c r="AO234" s="29"/>
      <c r="AP234" s="29" t="str">
        <f t="shared" si="78"/>
        <v>往来款,网银转账,昌邑市惠合水务有限公司</v>
      </c>
      <c r="AQ234" t="s">
        <v>110</v>
      </c>
      <c r="AR234" s="29" t="str">
        <f t="shared" si="79"/>
        <v/>
      </c>
      <c r="AS234" s="29">
        <f t="shared" si="80"/>
        <v>200000</v>
      </c>
      <c r="AT234" t="s">
        <v>111</v>
      </c>
      <c r="AU234" t="s">
        <v>112</v>
      </c>
      <c r="AV234" t="s">
        <v>113</v>
      </c>
      <c r="AW234" s="29" t="str">
        <f t="shared" si="81"/>
        <v/>
      </c>
      <c r="AX234" s="29">
        <f t="shared" si="82"/>
        <v>200000</v>
      </c>
      <c r="AY234" s="29"/>
      <c r="AZ234" s="29"/>
      <c r="BA234" s="29"/>
      <c r="BB234" s="29"/>
      <c r="BC234" s="29"/>
      <c r="BD234" s="29"/>
      <c r="BE234" s="29"/>
      <c r="BF234" s="29"/>
      <c r="BG234" s="29"/>
      <c r="BH234" s="29"/>
      <c r="BI234" s="29"/>
      <c r="BJ234" s="29"/>
      <c r="BK234" s="29"/>
      <c r="BL234" s="29"/>
      <c r="BM234" s="29"/>
      <c r="BN234" s="29"/>
      <c r="BO234" s="29"/>
      <c r="BP234" s="29"/>
      <c r="BQ234" s="32" t="str">
        <f>IF(N234="项目",VLOOKUP(O234,项目!B:C,2,0),IF(K234="空项目",VLOOKUP(K234,项目!B:C,2,0),""))</f>
        <v/>
      </c>
      <c r="BR234" s="32" t="str">
        <f>IFERROR(VLOOKUP(BQ234,项目!A:B,2,0),"")</f>
        <v/>
      </c>
      <c r="BS234" s="29"/>
      <c r="BT234" s="29"/>
      <c r="BU234" s="32" t="str">
        <f>IF(N234="供应商",VLOOKUP(O234,供应商!B:C,2,0),"")</f>
        <v/>
      </c>
      <c r="BV234" s="32" t="str">
        <f>IFERROR(VLOOKUP(BU234,供应商!A:B,2,0),"")</f>
        <v/>
      </c>
      <c r="BW234" s="32" t="str">
        <f>IF(N234="客户",VLOOKUP(O234,客户!B:C,2,0),"")</f>
        <v/>
      </c>
      <c r="BX234" s="32" t="str">
        <f>IFERROR(VLOOKUP(BW234,客户!A:B,2,0),"")</f>
        <v/>
      </c>
      <c r="BY234" s="29"/>
      <c r="BZ234" s="29"/>
      <c r="CA234" s="29"/>
      <c r="CB234" s="29"/>
      <c r="CC234" s="29"/>
      <c r="CD234" s="29"/>
      <c r="CE234" s="29"/>
      <c r="CF234" s="29"/>
      <c r="CG234" s="29"/>
      <c r="CH234" s="29"/>
      <c r="CI234" s="29"/>
      <c r="CJ234" s="29"/>
      <c r="CK234" s="29"/>
      <c r="CL234" s="29"/>
      <c r="CM234" s="29"/>
      <c r="CN234" s="29"/>
      <c r="CO234" s="29"/>
      <c r="CP234" s="29"/>
      <c r="CQ234" s="29"/>
      <c r="CR234" s="29"/>
      <c r="CS234" s="29"/>
      <c r="CT234" s="29"/>
      <c r="CU234" s="32" t="str">
        <f>IF(N234="费用项目",VLOOKUP(O234,费用项目!B:C,2,0),"")</f>
        <v/>
      </c>
      <c r="CV234" s="32" t="str">
        <f>IFERROR(VLOOKUP(CU234,费用项目!A:B,2,0),"")</f>
        <v/>
      </c>
      <c r="CW234" s="29" t="str">
        <f>IF(N234="银行账户",VLOOKUP(O234,银行变二级!B:C,2,0),"")</f>
        <v>潍坊银行基本户31796</v>
      </c>
      <c r="CX234" s="29" t="str">
        <f>IFERROR(VLOOKUP(O234,银行变二级!A:B,2,0),"")</f>
        <v>潍坊银行基本户31796</v>
      </c>
    </row>
    <row r="235" ht="25.5" spans="1:102">
      <c r="A235" s="35" t="s">
        <v>287</v>
      </c>
      <c r="B235" s="36" t="s">
        <v>315</v>
      </c>
      <c r="C235" s="36" t="s">
        <v>252</v>
      </c>
      <c r="D235" s="37" t="s">
        <v>316</v>
      </c>
      <c r="E235" s="37" t="s">
        <v>275</v>
      </c>
      <c r="F235" s="38">
        <v>179200</v>
      </c>
      <c r="G235" s="39" t="s">
        <v>107</v>
      </c>
      <c r="H235" s="40" t="str">
        <f t="shared" si="65"/>
        <v>6603</v>
      </c>
      <c r="I235" s="40" t="str">
        <f t="shared" si="66"/>
        <v>6603</v>
      </c>
      <c r="J235" s="46" t="str">
        <f t="shared" si="67"/>
        <v>财务费用</v>
      </c>
      <c r="K235" s="47" t="str">
        <f t="shared" si="68"/>
        <v>服务费</v>
      </c>
      <c r="L235" s="46" t="str">
        <f t="shared" si="69"/>
        <v/>
      </c>
      <c r="M235" s="46" t="str">
        <f>IFERROR(IF(H235="1002",1002,VLOOKUP(I235,亿企科目!A:H,6,0)),VLOOKUP(H235,亿企科目!A:G,6,0))</f>
        <v>6603</v>
      </c>
      <c r="N235" s="48" t="str">
        <f>IFERROR(IF(H235="1002","银行账户",IF(H235="1123","供应商",VLOOKUP(I235,亿企科目!A:H,8,0))),"")</f>
        <v>费用项目</v>
      </c>
      <c r="O235" s="49" t="str">
        <f t="shared" si="83"/>
        <v>服务费</v>
      </c>
      <c r="P235" s="29" t="str">
        <f>VLOOKUP(A235,账簿!B:C,2,0)</f>
        <v>002008</v>
      </c>
      <c r="Q235" s="29" t="str">
        <f>VLOOKUP(P235,账簿!A:B,2,0)</f>
        <v>昌邑市城投股权投资管理有限公司</v>
      </c>
      <c r="W235" s="29" t="str">
        <f t="shared" si="84"/>
        <v>0020082026-04-0923</v>
      </c>
      <c r="X235" s="29" t="str">
        <f t="shared" si="70"/>
        <v>002008</v>
      </c>
      <c r="Y235" s="29" t="str">
        <f t="shared" si="71"/>
        <v>002008</v>
      </c>
      <c r="Z235" s="29" t="str">
        <f t="shared" si="72"/>
        <v>昌邑市城投股权投资管理有限公司</v>
      </c>
      <c r="AA235" s="29" t="str">
        <f t="shared" si="73"/>
        <v>2026-04</v>
      </c>
      <c r="AB235" s="29" t="str">
        <f t="shared" si="74"/>
        <v>2026-04-09</v>
      </c>
      <c r="AC235" s="29" t="s">
        <v>108</v>
      </c>
      <c r="AD235" s="29">
        <f t="shared" si="75"/>
        <v>23</v>
      </c>
      <c r="AE235" s="29" t="str">
        <f t="shared" si="76"/>
        <v>服务费,潍坊华创普惠产业投资合伙企业（有限合伙）</v>
      </c>
      <c r="AF235" s="29" t="s">
        <v>109</v>
      </c>
      <c r="AG235" s="29" t="s">
        <v>109</v>
      </c>
      <c r="AH235" s="29"/>
      <c r="AI235" s="29"/>
      <c r="AJ235" s="29"/>
      <c r="AK235" s="29"/>
      <c r="AL235" s="29"/>
      <c r="AM235" s="29"/>
      <c r="AN235" s="29" t="str">
        <f t="shared" si="77"/>
        <v>6603</v>
      </c>
      <c r="AO235" s="29"/>
      <c r="AP235" s="29" t="str">
        <f t="shared" si="78"/>
        <v>服务费,潍坊华创普惠产业投资合伙企业（有限合伙）</v>
      </c>
      <c r="AQ235" t="s">
        <v>110</v>
      </c>
      <c r="AR235" s="29">
        <f t="shared" si="79"/>
        <v>179200</v>
      </c>
      <c r="AS235" s="29" t="str">
        <f t="shared" si="80"/>
        <v/>
      </c>
      <c r="AT235" t="s">
        <v>111</v>
      </c>
      <c r="AU235" t="s">
        <v>112</v>
      </c>
      <c r="AV235" t="s">
        <v>113</v>
      </c>
      <c r="AW235" s="29">
        <f t="shared" si="81"/>
        <v>179200</v>
      </c>
      <c r="AX235" s="29" t="str">
        <f t="shared" si="82"/>
        <v/>
      </c>
      <c r="AY235" s="29"/>
      <c r="AZ235" s="29"/>
      <c r="BA235" s="29"/>
      <c r="BB235" s="29"/>
      <c r="BC235" s="29"/>
      <c r="BD235" s="29"/>
      <c r="BE235" s="29"/>
      <c r="BF235" s="29"/>
      <c r="BG235" s="29"/>
      <c r="BH235" s="29"/>
      <c r="BI235" s="29"/>
      <c r="BJ235" s="29"/>
      <c r="BK235" s="29"/>
      <c r="BL235" s="29"/>
      <c r="BM235" s="29"/>
      <c r="BN235" s="29"/>
      <c r="BO235" s="29"/>
      <c r="BP235" s="29"/>
      <c r="BQ235" s="32" t="str">
        <f>IF(N235="项目",VLOOKUP(O235,项目!B:C,2,0),IF(K235="空项目",VLOOKUP(K235,项目!B:C,2,0),""))</f>
        <v/>
      </c>
      <c r="BR235" s="32" t="str">
        <f>IFERROR(VLOOKUP(BQ235,项目!A:B,2,0),"")</f>
        <v/>
      </c>
      <c r="BS235" s="29"/>
      <c r="BT235" s="29"/>
      <c r="BU235" s="32" t="str">
        <f>IF(N235="供应商",VLOOKUP(O235,供应商!B:C,2,0),"")</f>
        <v/>
      </c>
      <c r="BV235" s="32" t="str">
        <f>IFERROR(VLOOKUP(BU235,供应商!A:B,2,0),"")</f>
        <v/>
      </c>
      <c r="BW235" s="32" t="str">
        <f>IF(N235="客户",VLOOKUP(O235,客户!B:C,2,0),"")</f>
        <v/>
      </c>
      <c r="BX235" s="32" t="str">
        <f>IFERROR(VLOOKUP(BW235,客户!A:B,2,0),"")</f>
        <v/>
      </c>
      <c r="BY235" s="29"/>
      <c r="BZ235" s="29"/>
      <c r="CA235" s="29"/>
      <c r="CB235" s="29"/>
      <c r="CC235" s="29"/>
      <c r="CD235" s="29"/>
      <c r="CE235" s="29"/>
      <c r="CF235" s="29"/>
      <c r="CG235" s="29"/>
      <c r="CH235" s="29"/>
      <c r="CI235" s="29"/>
      <c r="CJ235" s="29"/>
      <c r="CK235" s="29"/>
      <c r="CL235" s="29"/>
      <c r="CM235" s="29"/>
      <c r="CN235" s="29"/>
      <c r="CO235" s="29"/>
      <c r="CP235" s="29"/>
      <c r="CQ235" s="29"/>
      <c r="CR235" s="29"/>
      <c r="CS235" s="29"/>
      <c r="CT235" s="29"/>
      <c r="CU235" s="32" t="str">
        <f>IF(N235="费用项目",VLOOKUP(O235,费用项目!B:C,2,0),"")</f>
        <v>660225</v>
      </c>
      <c r="CV235" s="32" t="str">
        <f>IFERROR(VLOOKUP(CU235,费用项目!A:B,2,0),"")</f>
        <v>服务费</v>
      </c>
      <c r="CW235" s="29" t="str">
        <f>IF(N235="银行账户",VLOOKUP(O235,银行变二级!B:C,2,0),"")</f>
        <v/>
      </c>
      <c r="CX235" s="29" t="str">
        <f>IFERROR(VLOOKUP(O235,银行变二级!A:B,2,0),"")</f>
        <v/>
      </c>
    </row>
    <row r="236" ht="27" spans="1:102">
      <c r="A236" s="35" t="s">
        <v>287</v>
      </c>
      <c r="B236" s="36" t="s">
        <v>315</v>
      </c>
      <c r="C236" s="36" t="s">
        <v>252</v>
      </c>
      <c r="D236" s="37" t="s">
        <v>316</v>
      </c>
      <c r="E236" s="37" t="s">
        <v>290</v>
      </c>
      <c r="F236" s="39" t="s">
        <v>107</v>
      </c>
      <c r="G236" s="38">
        <v>179200</v>
      </c>
      <c r="H236" s="40" t="str">
        <f t="shared" si="65"/>
        <v>1002</v>
      </c>
      <c r="I236" s="40" t="str">
        <f t="shared" si="66"/>
        <v>100203</v>
      </c>
      <c r="J236" s="46" t="str">
        <f t="shared" si="67"/>
        <v>银行存款</v>
      </c>
      <c r="K236" s="47" t="str">
        <f t="shared" si="68"/>
        <v>潍坊银行基本户31796</v>
      </c>
      <c r="L236" s="46" t="str">
        <f t="shared" si="69"/>
        <v/>
      </c>
      <c r="M236" s="46">
        <f>IFERROR(IF(H236="1002",1002,VLOOKUP(I236,亿企科目!A:H,6,0)),VLOOKUP(H236,亿企科目!A:G,6,0))</f>
        <v>1002</v>
      </c>
      <c r="N236" s="48" t="str">
        <f>IFERROR(IF(H236="1002","银行账户",IF(H236="1123","供应商",VLOOKUP(I236,亿企科目!A:H,8,0))),"")</f>
        <v>银行账户</v>
      </c>
      <c r="O236" s="49" t="str">
        <f t="shared" si="83"/>
        <v>潍坊银行基本户31796</v>
      </c>
      <c r="P236" s="29" t="str">
        <f>VLOOKUP(A236,账簿!B:C,2,0)</f>
        <v>002008</v>
      </c>
      <c r="Q236" s="29" t="str">
        <f>VLOOKUP(P236,账簿!A:B,2,0)</f>
        <v>昌邑市城投股权投资管理有限公司</v>
      </c>
      <c r="W236" s="29" t="str">
        <f t="shared" si="84"/>
        <v>0020082026-04-0923</v>
      </c>
      <c r="X236" s="29" t="str">
        <f t="shared" si="70"/>
        <v>002008</v>
      </c>
      <c r="Y236" s="29" t="str">
        <f t="shared" si="71"/>
        <v>002008</v>
      </c>
      <c r="Z236" s="29" t="str">
        <f t="shared" si="72"/>
        <v>昌邑市城投股权投资管理有限公司</v>
      </c>
      <c r="AA236" s="29" t="str">
        <f t="shared" si="73"/>
        <v>2026-04</v>
      </c>
      <c r="AB236" s="29" t="str">
        <f t="shared" si="74"/>
        <v>2026-04-09</v>
      </c>
      <c r="AC236" s="29" t="s">
        <v>108</v>
      </c>
      <c r="AD236" s="29">
        <f t="shared" si="75"/>
        <v>23</v>
      </c>
      <c r="AE236" s="29" t="str">
        <f t="shared" si="76"/>
        <v>服务费,潍坊华创普惠产业投资合伙企业（有限合伙）</v>
      </c>
      <c r="AF236" s="29" t="s">
        <v>109</v>
      </c>
      <c r="AG236" s="29" t="s">
        <v>109</v>
      </c>
      <c r="AH236" s="29"/>
      <c r="AI236" s="29"/>
      <c r="AJ236" s="29"/>
      <c r="AK236" s="29"/>
      <c r="AL236" s="29"/>
      <c r="AM236" s="29"/>
      <c r="AN236" s="29">
        <f t="shared" si="77"/>
        <v>1002</v>
      </c>
      <c r="AO236" s="29"/>
      <c r="AP236" s="29" t="str">
        <f t="shared" si="78"/>
        <v>服务费,潍坊华创普惠产业投资合伙企业（有限合伙）</v>
      </c>
      <c r="AQ236" t="s">
        <v>110</v>
      </c>
      <c r="AR236" s="29" t="str">
        <f t="shared" si="79"/>
        <v/>
      </c>
      <c r="AS236" s="29">
        <f t="shared" si="80"/>
        <v>179200</v>
      </c>
      <c r="AT236" t="s">
        <v>111</v>
      </c>
      <c r="AU236" t="s">
        <v>112</v>
      </c>
      <c r="AV236" t="s">
        <v>113</v>
      </c>
      <c r="AW236" s="29" t="str">
        <f t="shared" si="81"/>
        <v/>
      </c>
      <c r="AX236" s="29">
        <f t="shared" si="82"/>
        <v>179200</v>
      </c>
      <c r="AY236" s="29"/>
      <c r="AZ236" s="29"/>
      <c r="BA236" s="29"/>
      <c r="BB236" s="29"/>
      <c r="BC236" s="29"/>
      <c r="BD236" s="29"/>
      <c r="BE236" s="29"/>
      <c r="BF236" s="29"/>
      <c r="BG236" s="29"/>
      <c r="BH236" s="29"/>
      <c r="BI236" s="29"/>
      <c r="BJ236" s="29"/>
      <c r="BK236" s="29"/>
      <c r="BL236" s="29"/>
      <c r="BM236" s="29"/>
      <c r="BN236" s="29"/>
      <c r="BO236" s="29"/>
      <c r="BP236" s="29"/>
      <c r="BQ236" s="32" t="str">
        <f>IF(N236="项目",VLOOKUP(O236,项目!B:C,2,0),IF(K236="空项目",VLOOKUP(K236,项目!B:C,2,0),""))</f>
        <v/>
      </c>
      <c r="BR236" s="32" t="str">
        <f>IFERROR(VLOOKUP(BQ236,项目!A:B,2,0),"")</f>
        <v/>
      </c>
      <c r="BS236" s="29"/>
      <c r="BT236" s="29"/>
      <c r="BU236" s="32" t="str">
        <f>IF(N236="供应商",VLOOKUP(O236,供应商!B:C,2,0),"")</f>
        <v/>
      </c>
      <c r="BV236" s="32" t="str">
        <f>IFERROR(VLOOKUP(BU236,供应商!A:B,2,0),"")</f>
        <v/>
      </c>
      <c r="BW236" s="32" t="str">
        <f>IF(N236="客户",VLOOKUP(O236,客户!B:C,2,0),"")</f>
        <v/>
      </c>
      <c r="BX236" s="32" t="str">
        <f>IFERROR(VLOOKUP(BW236,客户!A:B,2,0),"")</f>
        <v/>
      </c>
      <c r="BY236" s="29"/>
      <c r="BZ236" s="29"/>
      <c r="CA236" s="29"/>
      <c r="CB236" s="29"/>
      <c r="CC236" s="29"/>
      <c r="CD236" s="29"/>
      <c r="CE236" s="29"/>
      <c r="CF236" s="29"/>
      <c r="CG236" s="29"/>
      <c r="CH236" s="29"/>
      <c r="CI236" s="29"/>
      <c r="CJ236" s="29"/>
      <c r="CK236" s="29"/>
      <c r="CL236" s="29"/>
      <c r="CM236" s="29"/>
      <c r="CN236" s="29"/>
      <c r="CO236" s="29"/>
      <c r="CP236" s="29"/>
      <c r="CQ236" s="29"/>
      <c r="CR236" s="29"/>
      <c r="CS236" s="29"/>
      <c r="CT236" s="29"/>
      <c r="CU236" s="32" t="str">
        <f>IF(N236="费用项目",VLOOKUP(O236,费用项目!B:C,2,0),"")</f>
        <v/>
      </c>
      <c r="CV236" s="32" t="str">
        <f>IFERROR(VLOOKUP(CU236,费用项目!A:B,2,0),"")</f>
        <v/>
      </c>
      <c r="CW236" s="29" t="str">
        <f>IF(N236="银行账户",VLOOKUP(O236,银行变二级!B:C,2,0),"")</f>
        <v>潍坊银行基本户31796</v>
      </c>
      <c r="CX236" s="29" t="str">
        <f>IFERROR(VLOOKUP(O236,银行变二级!A:B,2,0),"")</f>
        <v>潍坊银行基本户31796</v>
      </c>
    </row>
    <row r="237" ht="25.5" spans="1:102">
      <c r="A237" s="35" t="s">
        <v>287</v>
      </c>
      <c r="B237" s="36" t="s">
        <v>315</v>
      </c>
      <c r="C237" s="36" t="s">
        <v>254</v>
      </c>
      <c r="D237" s="37" t="s">
        <v>316</v>
      </c>
      <c r="E237" s="37" t="s">
        <v>300</v>
      </c>
      <c r="F237" s="38">
        <v>256000</v>
      </c>
      <c r="G237" s="39" t="s">
        <v>107</v>
      </c>
      <c r="H237" s="40" t="str">
        <f t="shared" si="65"/>
        <v>2241</v>
      </c>
      <c r="I237" s="40" t="str">
        <f t="shared" si="66"/>
        <v>224102</v>
      </c>
      <c r="J237" s="46" t="str">
        <f t="shared" si="67"/>
        <v>其他应付款</v>
      </c>
      <c r="K237" s="47" t="str">
        <f t="shared" si="68"/>
        <v>单位</v>
      </c>
      <c r="L237" s="46" t="str">
        <f t="shared" si="69"/>
        <v>潍坊华创普惠产业投资合伙企业（有限合伙）</v>
      </c>
      <c r="M237" s="46" t="str">
        <f>IFERROR(IF(H237="1002",1002,VLOOKUP(I237,亿企科目!A:H,6,0)),VLOOKUP(H237,亿企科目!A:G,6,0))</f>
        <v>224102</v>
      </c>
      <c r="N237" s="48" t="str">
        <f>IFERROR(IF(H237="1002","银行账户",IF(H237="1123","供应商",VLOOKUP(I237,亿企科目!A:H,8,0))),"")</f>
        <v>供应商</v>
      </c>
      <c r="O237" s="49" t="str">
        <f t="shared" si="83"/>
        <v>潍坊华创普惠产业投资合伙企业（有限合伙）</v>
      </c>
      <c r="P237" s="29" t="str">
        <f>VLOOKUP(A237,账簿!B:C,2,0)</f>
        <v>002008</v>
      </c>
      <c r="Q237" s="29" t="str">
        <f>VLOOKUP(P237,账簿!A:B,2,0)</f>
        <v>昌邑市城投股权投资管理有限公司</v>
      </c>
      <c r="W237" s="29" t="str">
        <f t="shared" si="84"/>
        <v>0020082026-04-0924</v>
      </c>
      <c r="X237" s="29" t="str">
        <f t="shared" si="70"/>
        <v>002008</v>
      </c>
      <c r="Y237" s="29" t="str">
        <f t="shared" si="71"/>
        <v>002008</v>
      </c>
      <c r="Z237" s="29" t="str">
        <f t="shared" si="72"/>
        <v>昌邑市城投股权投资管理有限公司</v>
      </c>
      <c r="AA237" s="29" t="str">
        <f t="shared" si="73"/>
        <v>2026-04</v>
      </c>
      <c r="AB237" s="29" t="str">
        <f t="shared" si="74"/>
        <v>2026-04-09</v>
      </c>
      <c r="AC237" s="29" t="s">
        <v>108</v>
      </c>
      <c r="AD237" s="29">
        <f t="shared" si="75"/>
        <v>24</v>
      </c>
      <c r="AE237" s="29" t="str">
        <f t="shared" si="76"/>
        <v>服务费,潍坊华创普惠产业投资合伙企业（有限合伙）</v>
      </c>
      <c r="AF237" s="29" t="s">
        <v>109</v>
      </c>
      <c r="AG237" s="29" t="s">
        <v>109</v>
      </c>
      <c r="AH237" s="29"/>
      <c r="AI237" s="29"/>
      <c r="AJ237" s="29"/>
      <c r="AK237" s="29"/>
      <c r="AL237" s="29"/>
      <c r="AM237" s="29"/>
      <c r="AN237" s="29" t="str">
        <f t="shared" si="77"/>
        <v>224102</v>
      </c>
      <c r="AO237" s="29"/>
      <c r="AP237" s="29" t="str">
        <f t="shared" si="78"/>
        <v>服务费,潍坊华创普惠产业投资合伙企业（有限合伙）</v>
      </c>
      <c r="AQ237" t="s">
        <v>110</v>
      </c>
      <c r="AR237" s="29">
        <f t="shared" si="79"/>
        <v>256000</v>
      </c>
      <c r="AS237" s="29" t="str">
        <f t="shared" si="80"/>
        <v/>
      </c>
      <c r="AT237" t="s">
        <v>111</v>
      </c>
      <c r="AU237" t="s">
        <v>112</v>
      </c>
      <c r="AV237" t="s">
        <v>113</v>
      </c>
      <c r="AW237" s="29">
        <f t="shared" si="81"/>
        <v>256000</v>
      </c>
      <c r="AX237" s="29" t="str">
        <f t="shared" si="82"/>
        <v/>
      </c>
      <c r="AY237" s="29"/>
      <c r="AZ237" s="29"/>
      <c r="BA237" s="29"/>
      <c r="BB237" s="29"/>
      <c r="BC237" s="29"/>
      <c r="BD237" s="29"/>
      <c r="BE237" s="29"/>
      <c r="BF237" s="29"/>
      <c r="BG237" s="29"/>
      <c r="BH237" s="29"/>
      <c r="BI237" s="29"/>
      <c r="BJ237" s="29"/>
      <c r="BK237" s="29"/>
      <c r="BL237" s="29"/>
      <c r="BM237" s="29"/>
      <c r="BN237" s="29"/>
      <c r="BO237" s="29"/>
      <c r="BP237" s="29"/>
      <c r="BQ237" s="32" t="str">
        <f>IF(N237="项目",VLOOKUP(O237,项目!B:C,2,0),IF(K237="空项目",VLOOKUP(K237,项目!B:C,2,0),""))</f>
        <v/>
      </c>
      <c r="BR237" s="32" t="str">
        <f>IFERROR(VLOOKUP(BQ237,项目!A:B,2,0),"")</f>
        <v/>
      </c>
      <c r="BS237" s="29"/>
      <c r="BT237" s="29"/>
      <c r="BU237" s="32" t="str">
        <f>IF(N237="供应商",VLOOKUP(O237,供应商!B:C,2,0),"")</f>
        <v>0008219</v>
      </c>
      <c r="BV237" s="32" t="str">
        <f>IFERROR(VLOOKUP(BU237,供应商!A:B,2,0),"")</f>
        <v>潍坊华创普惠产业投资合伙企业（有限合伙）</v>
      </c>
      <c r="BW237" s="32" t="str">
        <f>IF(N237="客户",VLOOKUP(O237,客户!B:C,2,0),"")</f>
        <v/>
      </c>
      <c r="BX237" s="32" t="str">
        <f>IFERROR(VLOOKUP(BW237,客户!A:B,2,0),"")</f>
        <v/>
      </c>
      <c r="BY237" s="29"/>
      <c r="BZ237" s="29"/>
      <c r="CA237" s="29"/>
      <c r="CB237" s="29"/>
      <c r="CC237" s="29"/>
      <c r="CD237" s="29"/>
      <c r="CE237" s="29"/>
      <c r="CF237" s="29"/>
      <c r="CG237" s="29"/>
      <c r="CH237" s="29"/>
      <c r="CI237" s="29"/>
      <c r="CJ237" s="29"/>
      <c r="CK237" s="29"/>
      <c r="CL237" s="29"/>
      <c r="CM237" s="29"/>
      <c r="CN237" s="29"/>
      <c r="CO237" s="29"/>
      <c r="CP237" s="29"/>
      <c r="CQ237" s="29"/>
      <c r="CR237" s="29"/>
      <c r="CS237" s="29"/>
      <c r="CT237" s="29"/>
      <c r="CU237" s="32" t="str">
        <f>IF(N237="费用项目",VLOOKUP(O237,费用项目!B:C,2,0),"")</f>
        <v/>
      </c>
      <c r="CV237" s="32" t="str">
        <f>IFERROR(VLOOKUP(CU237,费用项目!A:B,2,0),"")</f>
        <v/>
      </c>
      <c r="CW237" s="29" t="str">
        <f>IF(N237="银行账户",VLOOKUP(O237,银行变二级!B:C,2,0),"")</f>
        <v/>
      </c>
      <c r="CX237" s="29" t="str">
        <f>IFERROR(VLOOKUP(O237,银行变二级!A:B,2,0),"")</f>
        <v/>
      </c>
    </row>
    <row r="238" ht="27" spans="1:102">
      <c r="A238" s="35" t="s">
        <v>287</v>
      </c>
      <c r="B238" s="36" t="s">
        <v>315</v>
      </c>
      <c r="C238" s="36" t="s">
        <v>254</v>
      </c>
      <c r="D238" s="37" t="s">
        <v>316</v>
      </c>
      <c r="E238" s="37" t="s">
        <v>290</v>
      </c>
      <c r="F238" s="39" t="s">
        <v>107</v>
      </c>
      <c r="G238" s="38">
        <v>256000</v>
      </c>
      <c r="H238" s="40" t="str">
        <f t="shared" si="65"/>
        <v>1002</v>
      </c>
      <c r="I238" s="40" t="str">
        <f t="shared" si="66"/>
        <v>100203</v>
      </c>
      <c r="J238" s="46" t="str">
        <f t="shared" si="67"/>
        <v>银行存款</v>
      </c>
      <c r="K238" s="47" t="str">
        <f t="shared" si="68"/>
        <v>潍坊银行基本户31796</v>
      </c>
      <c r="L238" s="46" t="str">
        <f t="shared" si="69"/>
        <v/>
      </c>
      <c r="M238" s="46">
        <f>IFERROR(IF(H238="1002",1002,VLOOKUP(I238,亿企科目!A:H,6,0)),VLOOKUP(H238,亿企科目!A:G,6,0))</f>
        <v>1002</v>
      </c>
      <c r="N238" s="48" t="str">
        <f>IFERROR(IF(H238="1002","银行账户",IF(H238="1123","供应商",VLOOKUP(I238,亿企科目!A:H,8,0))),"")</f>
        <v>银行账户</v>
      </c>
      <c r="O238" s="49" t="str">
        <f t="shared" si="83"/>
        <v>潍坊银行基本户31796</v>
      </c>
      <c r="P238" s="29" t="str">
        <f>VLOOKUP(A238,账簿!B:C,2,0)</f>
        <v>002008</v>
      </c>
      <c r="Q238" s="29" t="str">
        <f>VLOOKUP(P238,账簿!A:B,2,0)</f>
        <v>昌邑市城投股权投资管理有限公司</v>
      </c>
      <c r="W238" s="29" t="str">
        <f t="shared" si="84"/>
        <v>0020082026-04-0924</v>
      </c>
      <c r="X238" s="29" t="str">
        <f t="shared" si="70"/>
        <v>002008</v>
      </c>
      <c r="Y238" s="29" t="str">
        <f t="shared" si="71"/>
        <v>002008</v>
      </c>
      <c r="Z238" s="29" t="str">
        <f t="shared" si="72"/>
        <v>昌邑市城投股权投资管理有限公司</v>
      </c>
      <c r="AA238" s="29" t="str">
        <f t="shared" si="73"/>
        <v>2026-04</v>
      </c>
      <c r="AB238" s="29" t="str">
        <f t="shared" si="74"/>
        <v>2026-04-09</v>
      </c>
      <c r="AC238" s="29" t="s">
        <v>108</v>
      </c>
      <c r="AD238" s="29">
        <f t="shared" si="75"/>
        <v>24</v>
      </c>
      <c r="AE238" s="29" t="str">
        <f t="shared" si="76"/>
        <v>服务费,潍坊华创普惠产业投资合伙企业（有限合伙）</v>
      </c>
      <c r="AF238" s="29" t="s">
        <v>109</v>
      </c>
      <c r="AG238" s="29" t="s">
        <v>109</v>
      </c>
      <c r="AH238" s="29"/>
      <c r="AI238" s="29"/>
      <c r="AJ238" s="29"/>
      <c r="AK238" s="29"/>
      <c r="AL238" s="29"/>
      <c r="AM238" s="29"/>
      <c r="AN238" s="29">
        <f t="shared" si="77"/>
        <v>1002</v>
      </c>
      <c r="AO238" s="29"/>
      <c r="AP238" s="29" t="str">
        <f t="shared" si="78"/>
        <v>服务费,潍坊华创普惠产业投资合伙企业（有限合伙）</v>
      </c>
      <c r="AQ238" t="s">
        <v>110</v>
      </c>
      <c r="AR238" s="29" t="str">
        <f t="shared" si="79"/>
        <v/>
      </c>
      <c r="AS238" s="29">
        <f t="shared" si="80"/>
        <v>256000</v>
      </c>
      <c r="AT238" t="s">
        <v>111</v>
      </c>
      <c r="AU238" t="s">
        <v>112</v>
      </c>
      <c r="AV238" t="s">
        <v>113</v>
      </c>
      <c r="AW238" s="29" t="str">
        <f t="shared" si="81"/>
        <v/>
      </c>
      <c r="AX238" s="29">
        <f t="shared" si="82"/>
        <v>256000</v>
      </c>
      <c r="AY238" s="29"/>
      <c r="AZ238" s="29"/>
      <c r="BA238" s="29"/>
      <c r="BB238" s="29"/>
      <c r="BC238" s="29"/>
      <c r="BD238" s="29"/>
      <c r="BE238" s="29"/>
      <c r="BF238" s="29"/>
      <c r="BG238" s="29"/>
      <c r="BH238" s="29"/>
      <c r="BI238" s="29"/>
      <c r="BJ238" s="29"/>
      <c r="BK238" s="29"/>
      <c r="BL238" s="29"/>
      <c r="BM238" s="29"/>
      <c r="BN238" s="29"/>
      <c r="BO238" s="29"/>
      <c r="BP238" s="29"/>
      <c r="BQ238" s="32" t="str">
        <f>IF(N238="项目",VLOOKUP(O238,项目!B:C,2,0),IF(K238="空项目",VLOOKUP(K238,项目!B:C,2,0),""))</f>
        <v/>
      </c>
      <c r="BR238" s="32" t="str">
        <f>IFERROR(VLOOKUP(BQ238,项目!A:B,2,0),"")</f>
        <v/>
      </c>
      <c r="BS238" s="29"/>
      <c r="BT238" s="29"/>
      <c r="BU238" s="32" t="str">
        <f>IF(N238="供应商",VLOOKUP(O238,供应商!B:C,2,0),"")</f>
        <v/>
      </c>
      <c r="BV238" s="32" t="str">
        <f>IFERROR(VLOOKUP(BU238,供应商!A:B,2,0),"")</f>
        <v/>
      </c>
      <c r="BW238" s="32" t="str">
        <f>IF(N238="客户",VLOOKUP(O238,客户!B:C,2,0),"")</f>
        <v/>
      </c>
      <c r="BX238" s="32" t="str">
        <f>IFERROR(VLOOKUP(BW238,客户!A:B,2,0),"")</f>
        <v/>
      </c>
      <c r="BY238" s="29"/>
      <c r="BZ238" s="29"/>
      <c r="CA238" s="29"/>
      <c r="CB238" s="29"/>
      <c r="CC238" s="29"/>
      <c r="CD238" s="29"/>
      <c r="CE238" s="29"/>
      <c r="CF238" s="29"/>
      <c r="CG238" s="29"/>
      <c r="CH238" s="29"/>
      <c r="CI238" s="29"/>
      <c r="CJ238" s="29"/>
      <c r="CK238" s="29"/>
      <c r="CL238" s="29"/>
      <c r="CM238" s="29"/>
      <c r="CN238" s="29"/>
      <c r="CO238" s="29"/>
      <c r="CP238" s="29"/>
      <c r="CQ238" s="29"/>
      <c r="CR238" s="29"/>
      <c r="CS238" s="29"/>
      <c r="CT238" s="29"/>
      <c r="CU238" s="32" t="str">
        <f>IF(N238="费用项目",VLOOKUP(O238,费用项目!B:C,2,0),"")</f>
        <v/>
      </c>
      <c r="CV238" s="32" t="str">
        <f>IFERROR(VLOOKUP(CU238,费用项目!A:B,2,0),"")</f>
        <v/>
      </c>
      <c r="CW238" s="29" t="str">
        <f>IF(N238="银行账户",VLOOKUP(O238,银行变二级!B:C,2,0),"")</f>
        <v>潍坊银行基本户31796</v>
      </c>
      <c r="CX238" s="29" t="str">
        <f>IFERROR(VLOOKUP(O238,银行变二级!A:B,2,0),"")</f>
        <v>潍坊银行基本户31796</v>
      </c>
    </row>
    <row r="239" ht="27" spans="1:102">
      <c r="A239" s="35" t="s">
        <v>287</v>
      </c>
      <c r="B239" s="36" t="s">
        <v>315</v>
      </c>
      <c r="C239" s="36" t="s">
        <v>257</v>
      </c>
      <c r="D239" s="37" t="s">
        <v>317</v>
      </c>
      <c r="E239" s="37" t="s">
        <v>290</v>
      </c>
      <c r="F239" s="38">
        <v>256000</v>
      </c>
      <c r="G239" s="39" t="s">
        <v>107</v>
      </c>
      <c r="H239" s="40" t="str">
        <f t="shared" si="65"/>
        <v>1002</v>
      </c>
      <c r="I239" s="40" t="str">
        <f t="shared" si="66"/>
        <v>100203</v>
      </c>
      <c r="J239" s="46" t="str">
        <f t="shared" si="67"/>
        <v>银行存款</v>
      </c>
      <c r="K239" s="47" t="str">
        <f t="shared" si="68"/>
        <v>潍坊银行基本户31796</v>
      </c>
      <c r="L239" s="46" t="str">
        <f t="shared" si="69"/>
        <v/>
      </c>
      <c r="M239" s="46">
        <f>IFERROR(IF(H239="1002",1002,VLOOKUP(I239,亿企科目!A:H,6,0)),VLOOKUP(H239,亿企科目!A:G,6,0))</f>
        <v>1002</v>
      </c>
      <c r="N239" s="48" t="str">
        <f>IFERROR(IF(H239="1002","银行账户",IF(H239="1123","供应商",VLOOKUP(I239,亿企科目!A:H,8,0))),"")</f>
        <v>银行账户</v>
      </c>
      <c r="O239" s="49" t="str">
        <f t="shared" si="83"/>
        <v>潍坊银行基本户31796</v>
      </c>
      <c r="P239" s="29" t="str">
        <f>VLOOKUP(A239,账簿!B:C,2,0)</f>
        <v>002008</v>
      </c>
      <c r="Q239" s="29" t="str">
        <f>VLOOKUP(P239,账簿!A:B,2,0)</f>
        <v>昌邑市城投股权投资管理有限公司</v>
      </c>
      <c r="W239" s="29" t="str">
        <f t="shared" si="84"/>
        <v>0020082026-04-0925</v>
      </c>
      <c r="X239" s="29" t="str">
        <f t="shared" si="70"/>
        <v>002008</v>
      </c>
      <c r="Y239" s="29" t="str">
        <f t="shared" si="71"/>
        <v>002008</v>
      </c>
      <c r="Z239" s="29" t="str">
        <f t="shared" si="72"/>
        <v>昌邑市城投股权投资管理有限公司</v>
      </c>
      <c r="AA239" s="29" t="str">
        <f t="shared" si="73"/>
        <v>2026-04</v>
      </c>
      <c r="AB239" s="29" t="str">
        <f t="shared" si="74"/>
        <v>2026-04-09</v>
      </c>
      <c r="AC239" s="29" t="s">
        <v>108</v>
      </c>
      <c r="AD239" s="29">
        <f t="shared" si="75"/>
        <v>25</v>
      </c>
      <c r="AE239" s="29" t="str">
        <f t="shared" si="76"/>
        <v>退服务费,潍坊华创普惠产业投资合伙企业（有限合伙）</v>
      </c>
      <c r="AF239" s="29" t="s">
        <v>109</v>
      </c>
      <c r="AG239" s="29" t="s">
        <v>109</v>
      </c>
      <c r="AH239" s="29"/>
      <c r="AI239" s="29"/>
      <c r="AJ239" s="29"/>
      <c r="AK239" s="29"/>
      <c r="AL239" s="29"/>
      <c r="AM239" s="29"/>
      <c r="AN239" s="29">
        <f t="shared" si="77"/>
        <v>1002</v>
      </c>
      <c r="AO239" s="29"/>
      <c r="AP239" s="29" t="str">
        <f t="shared" si="78"/>
        <v>退服务费,潍坊华创普惠产业投资合伙企业（有限合伙）</v>
      </c>
      <c r="AQ239" t="s">
        <v>110</v>
      </c>
      <c r="AR239" s="29">
        <f t="shared" si="79"/>
        <v>256000</v>
      </c>
      <c r="AS239" s="29" t="str">
        <f t="shared" si="80"/>
        <v/>
      </c>
      <c r="AT239" t="s">
        <v>111</v>
      </c>
      <c r="AU239" t="s">
        <v>112</v>
      </c>
      <c r="AV239" t="s">
        <v>113</v>
      </c>
      <c r="AW239" s="29">
        <f t="shared" si="81"/>
        <v>256000</v>
      </c>
      <c r="AX239" s="29" t="str">
        <f t="shared" si="82"/>
        <v/>
      </c>
      <c r="AY239" s="29"/>
      <c r="AZ239" s="29"/>
      <c r="BA239" s="29"/>
      <c r="BB239" s="29"/>
      <c r="BC239" s="29"/>
      <c r="BD239" s="29"/>
      <c r="BE239" s="29"/>
      <c r="BF239" s="29"/>
      <c r="BG239" s="29"/>
      <c r="BH239" s="29"/>
      <c r="BI239" s="29"/>
      <c r="BJ239" s="29"/>
      <c r="BK239" s="29"/>
      <c r="BL239" s="29"/>
      <c r="BM239" s="29"/>
      <c r="BN239" s="29"/>
      <c r="BO239" s="29"/>
      <c r="BP239" s="29"/>
      <c r="BQ239" s="32" t="str">
        <f>IF(N239="项目",VLOOKUP(O239,项目!B:C,2,0),IF(K239="空项目",VLOOKUP(K239,项目!B:C,2,0),""))</f>
        <v/>
      </c>
      <c r="BR239" s="32" t="str">
        <f>IFERROR(VLOOKUP(BQ239,项目!A:B,2,0),"")</f>
        <v/>
      </c>
      <c r="BS239" s="29"/>
      <c r="BT239" s="29"/>
      <c r="BU239" s="32" t="str">
        <f>IF(N239="供应商",VLOOKUP(O239,供应商!B:C,2,0),"")</f>
        <v/>
      </c>
      <c r="BV239" s="32" t="str">
        <f>IFERROR(VLOOKUP(BU239,供应商!A:B,2,0),"")</f>
        <v/>
      </c>
      <c r="BW239" s="32" t="str">
        <f>IF(N239="客户",VLOOKUP(O239,客户!B:C,2,0),"")</f>
        <v/>
      </c>
      <c r="BX239" s="32" t="str">
        <f>IFERROR(VLOOKUP(BW239,客户!A:B,2,0),"")</f>
        <v/>
      </c>
      <c r="BY239" s="29"/>
      <c r="BZ239" s="29"/>
      <c r="CA239" s="29"/>
      <c r="CB239" s="29"/>
      <c r="CC239" s="29"/>
      <c r="CD239" s="29"/>
      <c r="CE239" s="29"/>
      <c r="CF239" s="29"/>
      <c r="CG239" s="29"/>
      <c r="CH239" s="29"/>
      <c r="CI239" s="29"/>
      <c r="CJ239" s="29"/>
      <c r="CK239" s="29"/>
      <c r="CL239" s="29"/>
      <c r="CM239" s="29"/>
      <c r="CN239" s="29"/>
      <c r="CO239" s="29"/>
      <c r="CP239" s="29"/>
      <c r="CQ239" s="29"/>
      <c r="CR239" s="29"/>
      <c r="CS239" s="29"/>
      <c r="CT239" s="29"/>
      <c r="CU239" s="32" t="str">
        <f>IF(N239="费用项目",VLOOKUP(O239,费用项目!B:C,2,0),"")</f>
        <v/>
      </c>
      <c r="CV239" s="32" t="str">
        <f>IFERROR(VLOOKUP(CU239,费用项目!A:B,2,0),"")</f>
        <v/>
      </c>
      <c r="CW239" s="29" t="str">
        <f>IF(N239="银行账户",VLOOKUP(O239,银行变二级!B:C,2,0),"")</f>
        <v>潍坊银行基本户31796</v>
      </c>
      <c r="CX239" s="29" t="str">
        <f>IFERROR(VLOOKUP(O239,银行变二级!A:B,2,0),"")</f>
        <v>潍坊银行基本户31796</v>
      </c>
    </row>
    <row r="240" ht="25.5" spans="1:102">
      <c r="A240" s="35" t="s">
        <v>287</v>
      </c>
      <c r="B240" s="36" t="s">
        <v>315</v>
      </c>
      <c r="C240" s="36" t="s">
        <v>257</v>
      </c>
      <c r="D240" s="37" t="s">
        <v>317</v>
      </c>
      <c r="E240" s="37" t="s">
        <v>300</v>
      </c>
      <c r="F240" s="39" t="s">
        <v>107</v>
      </c>
      <c r="G240" s="38">
        <v>256000</v>
      </c>
      <c r="H240" s="40" t="str">
        <f t="shared" si="65"/>
        <v>2241</v>
      </c>
      <c r="I240" s="40" t="str">
        <f t="shared" si="66"/>
        <v>224102</v>
      </c>
      <c r="J240" s="46" t="str">
        <f t="shared" si="67"/>
        <v>其他应付款</v>
      </c>
      <c r="K240" s="47" t="str">
        <f t="shared" si="68"/>
        <v>单位</v>
      </c>
      <c r="L240" s="46" t="str">
        <f t="shared" si="69"/>
        <v>潍坊华创普惠产业投资合伙企业（有限合伙）</v>
      </c>
      <c r="M240" s="46" t="str">
        <f>IFERROR(IF(H240="1002",1002,VLOOKUP(I240,亿企科目!A:H,6,0)),VLOOKUP(H240,亿企科目!A:G,6,0))</f>
        <v>224102</v>
      </c>
      <c r="N240" s="48" t="str">
        <f>IFERROR(IF(H240="1002","银行账户",IF(H240="1123","供应商",VLOOKUP(I240,亿企科目!A:H,8,0))),"")</f>
        <v>供应商</v>
      </c>
      <c r="O240" s="49" t="str">
        <f t="shared" si="83"/>
        <v>潍坊华创普惠产业投资合伙企业（有限合伙）</v>
      </c>
      <c r="P240" s="29" t="str">
        <f>VLOOKUP(A240,账簿!B:C,2,0)</f>
        <v>002008</v>
      </c>
      <c r="Q240" s="29" t="str">
        <f>VLOOKUP(P240,账簿!A:B,2,0)</f>
        <v>昌邑市城投股权投资管理有限公司</v>
      </c>
      <c r="W240" s="29" t="str">
        <f t="shared" si="84"/>
        <v>0020082026-04-0925</v>
      </c>
      <c r="X240" s="29" t="str">
        <f t="shared" si="70"/>
        <v>002008</v>
      </c>
      <c r="Y240" s="29" t="str">
        <f t="shared" si="71"/>
        <v>002008</v>
      </c>
      <c r="Z240" s="29" t="str">
        <f t="shared" si="72"/>
        <v>昌邑市城投股权投资管理有限公司</v>
      </c>
      <c r="AA240" s="29" t="str">
        <f t="shared" si="73"/>
        <v>2026-04</v>
      </c>
      <c r="AB240" s="29" t="str">
        <f t="shared" si="74"/>
        <v>2026-04-09</v>
      </c>
      <c r="AC240" s="29" t="s">
        <v>108</v>
      </c>
      <c r="AD240" s="29">
        <f t="shared" si="75"/>
        <v>25</v>
      </c>
      <c r="AE240" s="29" t="str">
        <f t="shared" si="76"/>
        <v>退服务费,潍坊华创普惠产业投资合伙企业（有限合伙）</v>
      </c>
      <c r="AF240" s="29" t="s">
        <v>109</v>
      </c>
      <c r="AG240" s="29" t="s">
        <v>109</v>
      </c>
      <c r="AH240" s="29"/>
      <c r="AI240" s="29"/>
      <c r="AJ240" s="29"/>
      <c r="AK240" s="29"/>
      <c r="AL240" s="29"/>
      <c r="AM240" s="29"/>
      <c r="AN240" s="29" t="str">
        <f t="shared" si="77"/>
        <v>224102</v>
      </c>
      <c r="AO240" s="29"/>
      <c r="AP240" s="29" t="str">
        <f t="shared" si="78"/>
        <v>退服务费,潍坊华创普惠产业投资合伙企业（有限合伙）</v>
      </c>
      <c r="AQ240" t="s">
        <v>110</v>
      </c>
      <c r="AR240" s="29" t="str">
        <f t="shared" si="79"/>
        <v/>
      </c>
      <c r="AS240" s="29">
        <f t="shared" si="80"/>
        <v>256000</v>
      </c>
      <c r="AT240" t="s">
        <v>111</v>
      </c>
      <c r="AU240" t="s">
        <v>112</v>
      </c>
      <c r="AV240" t="s">
        <v>113</v>
      </c>
      <c r="AW240" s="29" t="str">
        <f t="shared" si="81"/>
        <v/>
      </c>
      <c r="AX240" s="29">
        <f t="shared" si="82"/>
        <v>256000</v>
      </c>
      <c r="AY240" s="29"/>
      <c r="AZ240" s="29"/>
      <c r="BA240" s="29"/>
      <c r="BB240" s="29"/>
      <c r="BC240" s="29"/>
      <c r="BD240" s="29"/>
      <c r="BE240" s="29"/>
      <c r="BF240" s="29"/>
      <c r="BG240" s="29"/>
      <c r="BH240" s="29"/>
      <c r="BI240" s="29"/>
      <c r="BJ240" s="29"/>
      <c r="BK240" s="29"/>
      <c r="BL240" s="29"/>
      <c r="BM240" s="29"/>
      <c r="BN240" s="29"/>
      <c r="BO240" s="29"/>
      <c r="BP240" s="29"/>
      <c r="BQ240" s="32" t="str">
        <f>IF(N240="项目",VLOOKUP(O240,项目!B:C,2,0),IF(K240="空项目",VLOOKUP(K240,项目!B:C,2,0),""))</f>
        <v/>
      </c>
      <c r="BR240" s="32" t="str">
        <f>IFERROR(VLOOKUP(BQ240,项目!A:B,2,0),"")</f>
        <v/>
      </c>
      <c r="BS240" s="29"/>
      <c r="BT240" s="29"/>
      <c r="BU240" s="32" t="str">
        <f>IF(N240="供应商",VLOOKUP(O240,供应商!B:C,2,0),"")</f>
        <v>0008219</v>
      </c>
      <c r="BV240" s="32" t="str">
        <f>IFERROR(VLOOKUP(BU240,供应商!A:B,2,0),"")</f>
        <v>潍坊华创普惠产业投资合伙企业（有限合伙）</v>
      </c>
      <c r="BW240" s="32" t="str">
        <f>IF(N240="客户",VLOOKUP(O240,客户!B:C,2,0),"")</f>
        <v/>
      </c>
      <c r="BX240" s="32" t="str">
        <f>IFERROR(VLOOKUP(BW240,客户!A:B,2,0),"")</f>
        <v/>
      </c>
      <c r="BY240" s="29"/>
      <c r="BZ240" s="29"/>
      <c r="CA240" s="29"/>
      <c r="CB240" s="29"/>
      <c r="CC240" s="29"/>
      <c r="CD240" s="29"/>
      <c r="CE240" s="29"/>
      <c r="CF240" s="29"/>
      <c r="CG240" s="29"/>
      <c r="CH240" s="29"/>
      <c r="CI240" s="29"/>
      <c r="CJ240" s="29"/>
      <c r="CK240" s="29"/>
      <c r="CL240" s="29"/>
      <c r="CM240" s="29"/>
      <c r="CN240" s="29"/>
      <c r="CO240" s="29"/>
      <c r="CP240" s="29"/>
      <c r="CQ240" s="29"/>
      <c r="CR240" s="29"/>
      <c r="CS240" s="29"/>
      <c r="CT240" s="29"/>
      <c r="CU240" s="32" t="str">
        <f>IF(N240="费用项目",VLOOKUP(O240,费用项目!B:C,2,0),"")</f>
        <v/>
      </c>
      <c r="CV240" s="32" t="str">
        <f>IFERROR(VLOOKUP(CU240,费用项目!A:B,2,0),"")</f>
        <v/>
      </c>
      <c r="CW240" s="29" t="str">
        <f>IF(N240="银行账户",VLOOKUP(O240,银行变二级!B:C,2,0),"")</f>
        <v/>
      </c>
      <c r="CX240" s="29" t="str">
        <f>IFERROR(VLOOKUP(O240,银行变二级!A:B,2,0),"")</f>
        <v/>
      </c>
    </row>
    <row r="241" ht="27" spans="1:102">
      <c r="A241" s="35" t="s">
        <v>287</v>
      </c>
      <c r="B241" s="36" t="s">
        <v>315</v>
      </c>
      <c r="C241" s="36" t="s">
        <v>258</v>
      </c>
      <c r="D241" s="37" t="s">
        <v>318</v>
      </c>
      <c r="E241" s="37" t="s">
        <v>290</v>
      </c>
      <c r="F241" s="38">
        <v>5000000</v>
      </c>
      <c r="G241" s="39" t="s">
        <v>107</v>
      </c>
      <c r="H241" s="40" t="str">
        <f t="shared" si="65"/>
        <v>1002</v>
      </c>
      <c r="I241" s="40" t="str">
        <f t="shared" si="66"/>
        <v>100203</v>
      </c>
      <c r="J241" s="46" t="str">
        <f t="shared" si="67"/>
        <v>银行存款</v>
      </c>
      <c r="K241" s="47" t="str">
        <f t="shared" si="68"/>
        <v>潍坊银行基本户31796</v>
      </c>
      <c r="L241" s="46" t="str">
        <f t="shared" si="69"/>
        <v/>
      </c>
      <c r="M241" s="46">
        <f>IFERROR(IF(H241="1002",1002,VLOOKUP(I241,亿企科目!A:H,6,0)),VLOOKUP(H241,亿企科目!A:G,6,0))</f>
        <v>1002</v>
      </c>
      <c r="N241" s="48" t="str">
        <f>IFERROR(IF(H241="1002","银行账户",IF(H241="1123","供应商",VLOOKUP(I241,亿企科目!A:H,8,0))),"")</f>
        <v>银行账户</v>
      </c>
      <c r="O241" s="49" t="str">
        <f t="shared" si="83"/>
        <v>潍坊银行基本户31796</v>
      </c>
      <c r="P241" s="29" t="str">
        <f>VLOOKUP(A241,账簿!B:C,2,0)</f>
        <v>002008</v>
      </c>
      <c r="Q241" s="29" t="str">
        <f>VLOOKUP(P241,账簿!A:B,2,0)</f>
        <v>昌邑市城投股权投资管理有限公司</v>
      </c>
      <c r="W241" s="29" t="str">
        <f t="shared" si="84"/>
        <v>0020082026-04-0926</v>
      </c>
      <c r="X241" s="29" t="str">
        <f t="shared" si="70"/>
        <v>002008</v>
      </c>
      <c r="Y241" s="29" t="str">
        <f t="shared" si="71"/>
        <v>002008</v>
      </c>
      <c r="Z241" s="29" t="str">
        <f t="shared" si="72"/>
        <v>昌邑市城投股权投资管理有限公司</v>
      </c>
      <c r="AA241" s="29" t="str">
        <f t="shared" si="73"/>
        <v>2026-04</v>
      </c>
      <c r="AB241" s="29" t="str">
        <f t="shared" si="74"/>
        <v>2026-04-09</v>
      </c>
      <c r="AC241" s="29" t="s">
        <v>108</v>
      </c>
      <c r="AD241" s="29">
        <f t="shared" si="75"/>
        <v>26</v>
      </c>
      <c r="AE241" s="29" t="str">
        <f t="shared" si="76"/>
        <v>转账,汇款,昌邑市三农创新发展集团有限公司</v>
      </c>
      <c r="AF241" s="29" t="s">
        <v>109</v>
      </c>
      <c r="AG241" s="29" t="s">
        <v>109</v>
      </c>
      <c r="AH241" s="29"/>
      <c r="AI241" s="29"/>
      <c r="AJ241" s="29"/>
      <c r="AK241" s="29"/>
      <c r="AL241" s="29"/>
      <c r="AM241" s="29"/>
      <c r="AN241" s="29">
        <f t="shared" si="77"/>
        <v>1002</v>
      </c>
      <c r="AO241" s="29"/>
      <c r="AP241" s="29" t="str">
        <f t="shared" si="78"/>
        <v>转账,汇款,昌邑市三农创新发展集团有限公司</v>
      </c>
      <c r="AQ241" t="s">
        <v>110</v>
      </c>
      <c r="AR241" s="29">
        <f t="shared" si="79"/>
        <v>5000000</v>
      </c>
      <c r="AS241" s="29" t="str">
        <f t="shared" si="80"/>
        <v/>
      </c>
      <c r="AT241" t="s">
        <v>111</v>
      </c>
      <c r="AU241" t="s">
        <v>112</v>
      </c>
      <c r="AV241" t="s">
        <v>113</v>
      </c>
      <c r="AW241" s="29">
        <f t="shared" si="81"/>
        <v>5000000</v>
      </c>
      <c r="AX241" s="29" t="str">
        <f t="shared" si="82"/>
        <v/>
      </c>
      <c r="AY241" s="29"/>
      <c r="AZ241" s="29"/>
      <c r="BA241" s="29"/>
      <c r="BB241" s="29"/>
      <c r="BC241" s="29"/>
      <c r="BD241" s="29"/>
      <c r="BE241" s="29"/>
      <c r="BF241" s="29"/>
      <c r="BG241" s="29"/>
      <c r="BH241" s="29"/>
      <c r="BI241" s="29"/>
      <c r="BJ241" s="29"/>
      <c r="BK241" s="29"/>
      <c r="BL241" s="29"/>
      <c r="BM241" s="29"/>
      <c r="BN241" s="29"/>
      <c r="BO241" s="29"/>
      <c r="BP241" s="29"/>
      <c r="BQ241" s="32" t="str">
        <f>IF(N241="项目",VLOOKUP(O241,项目!B:C,2,0),IF(K241="空项目",VLOOKUP(K241,项目!B:C,2,0),""))</f>
        <v/>
      </c>
      <c r="BR241" s="32" t="str">
        <f>IFERROR(VLOOKUP(BQ241,项目!A:B,2,0),"")</f>
        <v/>
      </c>
      <c r="BS241" s="29"/>
      <c r="BT241" s="29"/>
      <c r="BU241" s="32" t="str">
        <f>IF(N241="供应商",VLOOKUP(O241,供应商!B:C,2,0),"")</f>
        <v/>
      </c>
      <c r="BV241" s="32" t="str">
        <f>IFERROR(VLOOKUP(BU241,供应商!A:B,2,0),"")</f>
        <v/>
      </c>
      <c r="BW241" s="32" t="str">
        <f>IF(N241="客户",VLOOKUP(O241,客户!B:C,2,0),"")</f>
        <v/>
      </c>
      <c r="BX241" s="32" t="str">
        <f>IFERROR(VLOOKUP(BW241,客户!A:B,2,0),"")</f>
        <v/>
      </c>
      <c r="BY241" s="29"/>
      <c r="BZ241" s="29"/>
      <c r="CA241" s="29"/>
      <c r="CB241" s="29"/>
      <c r="CC241" s="29"/>
      <c r="CD241" s="29"/>
      <c r="CE241" s="29"/>
      <c r="CF241" s="29"/>
      <c r="CG241" s="29"/>
      <c r="CH241" s="29"/>
      <c r="CI241" s="29"/>
      <c r="CJ241" s="29"/>
      <c r="CK241" s="29"/>
      <c r="CL241" s="29"/>
      <c r="CM241" s="29"/>
      <c r="CN241" s="29"/>
      <c r="CO241" s="29"/>
      <c r="CP241" s="29"/>
      <c r="CQ241" s="29"/>
      <c r="CR241" s="29"/>
      <c r="CS241" s="29"/>
      <c r="CT241" s="29"/>
      <c r="CU241" s="32" t="str">
        <f>IF(N241="费用项目",VLOOKUP(O241,费用项目!B:C,2,0),"")</f>
        <v/>
      </c>
      <c r="CV241" s="32" t="str">
        <f>IFERROR(VLOOKUP(CU241,费用项目!A:B,2,0),"")</f>
        <v/>
      </c>
      <c r="CW241" s="29" t="str">
        <f>IF(N241="银行账户",VLOOKUP(O241,银行变二级!B:C,2,0),"")</f>
        <v>潍坊银行基本户31796</v>
      </c>
      <c r="CX241" s="29" t="str">
        <f>IFERROR(VLOOKUP(O241,银行变二级!A:B,2,0),"")</f>
        <v>潍坊银行基本户31796</v>
      </c>
    </row>
    <row r="242" ht="25.5" spans="1:102">
      <c r="A242" s="35" t="s">
        <v>287</v>
      </c>
      <c r="B242" s="36" t="s">
        <v>315</v>
      </c>
      <c r="C242" s="36" t="s">
        <v>258</v>
      </c>
      <c r="D242" s="37" t="s">
        <v>318</v>
      </c>
      <c r="E242" s="37" t="s">
        <v>221</v>
      </c>
      <c r="F242" s="39" t="s">
        <v>107</v>
      </c>
      <c r="G242" s="38">
        <v>5000000</v>
      </c>
      <c r="H242" s="40" t="str">
        <f t="shared" si="65"/>
        <v>2241</v>
      </c>
      <c r="I242" s="40" t="str">
        <f t="shared" si="66"/>
        <v>224102</v>
      </c>
      <c r="J242" s="46" t="str">
        <f t="shared" si="67"/>
        <v>其他应付款</v>
      </c>
      <c r="K242" s="47" t="str">
        <f t="shared" si="68"/>
        <v>单位</v>
      </c>
      <c r="L242" s="46" t="str">
        <f t="shared" si="69"/>
        <v>昌邑市三农创新发展集团有限公司</v>
      </c>
      <c r="M242" s="46" t="str">
        <f>IFERROR(IF(H242="1002",1002,VLOOKUP(I242,亿企科目!A:H,6,0)),VLOOKUP(H242,亿企科目!A:G,6,0))</f>
        <v>224102</v>
      </c>
      <c r="N242" s="48" t="str">
        <f>IFERROR(IF(H242="1002","银行账户",IF(H242="1123","供应商",VLOOKUP(I242,亿企科目!A:H,8,0))),"")</f>
        <v>供应商</v>
      </c>
      <c r="O242" s="49" t="str">
        <f t="shared" si="83"/>
        <v>昌邑市三农创新发展集团有限公司</v>
      </c>
      <c r="P242" s="29" t="str">
        <f>VLOOKUP(A242,账簿!B:C,2,0)</f>
        <v>002008</v>
      </c>
      <c r="Q242" s="29" t="str">
        <f>VLOOKUP(P242,账簿!A:B,2,0)</f>
        <v>昌邑市城投股权投资管理有限公司</v>
      </c>
      <c r="W242" s="29" t="str">
        <f t="shared" si="84"/>
        <v>0020082026-04-0926</v>
      </c>
      <c r="X242" s="29" t="str">
        <f t="shared" si="70"/>
        <v>002008</v>
      </c>
      <c r="Y242" s="29" t="str">
        <f t="shared" si="71"/>
        <v>002008</v>
      </c>
      <c r="Z242" s="29" t="str">
        <f t="shared" si="72"/>
        <v>昌邑市城投股权投资管理有限公司</v>
      </c>
      <c r="AA242" s="29" t="str">
        <f t="shared" si="73"/>
        <v>2026-04</v>
      </c>
      <c r="AB242" s="29" t="str">
        <f t="shared" si="74"/>
        <v>2026-04-09</v>
      </c>
      <c r="AC242" s="29" t="s">
        <v>108</v>
      </c>
      <c r="AD242" s="29">
        <f t="shared" si="75"/>
        <v>26</v>
      </c>
      <c r="AE242" s="29" t="str">
        <f t="shared" si="76"/>
        <v>转账,汇款,昌邑市三农创新发展集团有限公司</v>
      </c>
      <c r="AF242" s="29" t="s">
        <v>109</v>
      </c>
      <c r="AG242" s="29" t="s">
        <v>109</v>
      </c>
      <c r="AH242" s="29"/>
      <c r="AI242" s="29"/>
      <c r="AJ242" s="29"/>
      <c r="AK242" s="29"/>
      <c r="AL242" s="29"/>
      <c r="AM242" s="29"/>
      <c r="AN242" s="29" t="str">
        <f t="shared" si="77"/>
        <v>224102</v>
      </c>
      <c r="AO242" s="29"/>
      <c r="AP242" s="29" t="str">
        <f t="shared" si="78"/>
        <v>转账,汇款,昌邑市三农创新发展集团有限公司</v>
      </c>
      <c r="AQ242" t="s">
        <v>110</v>
      </c>
      <c r="AR242" s="29" t="str">
        <f t="shared" si="79"/>
        <v/>
      </c>
      <c r="AS242" s="29">
        <f t="shared" si="80"/>
        <v>5000000</v>
      </c>
      <c r="AT242" t="s">
        <v>111</v>
      </c>
      <c r="AU242" t="s">
        <v>112</v>
      </c>
      <c r="AV242" t="s">
        <v>113</v>
      </c>
      <c r="AW242" s="29" t="str">
        <f t="shared" si="81"/>
        <v/>
      </c>
      <c r="AX242" s="29">
        <f t="shared" si="82"/>
        <v>5000000</v>
      </c>
      <c r="AY242" s="29"/>
      <c r="AZ242" s="29"/>
      <c r="BA242" s="29"/>
      <c r="BB242" s="29"/>
      <c r="BC242" s="29"/>
      <c r="BD242" s="29"/>
      <c r="BE242" s="29"/>
      <c r="BF242" s="29"/>
      <c r="BG242" s="29"/>
      <c r="BH242" s="29"/>
      <c r="BI242" s="29"/>
      <c r="BJ242" s="29"/>
      <c r="BK242" s="29"/>
      <c r="BL242" s="29"/>
      <c r="BM242" s="29"/>
      <c r="BN242" s="29"/>
      <c r="BO242" s="29"/>
      <c r="BP242" s="29"/>
      <c r="BQ242" s="32" t="str">
        <f>IF(N242="项目",VLOOKUP(O242,项目!B:C,2,0),IF(K242="空项目",VLOOKUP(K242,项目!B:C,2,0),""))</f>
        <v/>
      </c>
      <c r="BR242" s="32" t="str">
        <f>IFERROR(VLOOKUP(BQ242,项目!A:B,2,0),"")</f>
        <v/>
      </c>
      <c r="BS242" s="29"/>
      <c r="BT242" s="29"/>
      <c r="BU242" s="32" t="str">
        <f>IF(N242="供应商",VLOOKUP(O242,供应商!B:C,2,0),"")</f>
        <v>0011072</v>
      </c>
      <c r="BV242" s="32" t="str">
        <f>IFERROR(VLOOKUP(BU242,供应商!A:B,2,0),"")</f>
        <v>昌邑市三农创新发展集团有限公司</v>
      </c>
      <c r="BW242" s="32" t="str">
        <f>IF(N242="客户",VLOOKUP(O242,客户!B:C,2,0),"")</f>
        <v/>
      </c>
      <c r="BX242" s="32" t="str">
        <f>IFERROR(VLOOKUP(BW242,客户!A:B,2,0),"")</f>
        <v/>
      </c>
      <c r="BY242" s="29"/>
      <c r="BZ242" s="29"/>
      <c r="CA242" s="29"/>
      <c r="CB242" s="29"/>
      <c r="CC242" s="29"/>
      <c r="CD242" s="29"/>
      <c r="CE242" s="29"/>
      <c r="CF242" s="29"/>
      <c r="CG242" s="29"/>
      <c r="CH242" s="29"/>
      <c r="CI242" s="29"/>
      <c r="CJ242" s="29"/>
      <c r="CK242" s="29"/>
      <c r="CL242" s="29"/>
      <c r="CM242" s="29"/>
      <c r="CN242" s="29"/>
      <c r="CO242" s="29"/>
      <c r="CP242" s="29"/>
      <c r="CQ242" s="29"/>
      <c r="CR242" s="29"/>
      <c r="CS242" s="29"/>
      <c r="CT242" s="29"/>
      <c r="CU242" s="32" t="str">
        <f>IF(N242="费用项目",VLOOKUP(O242,费用项目!B:C,2,0),"")</f>
        <v/>
      </c>
      <c r="CV242" s="32" t="str">
        <f>IFERROR(VLOOKUP(CU242,费用项目!A:B,2,0),"")</f>
        <v/>
      </c>
      <c r="CW242" s="29" t="str">
        <f>IF(N242="银行账户",VLOOKUP(O242,银行变二级!B:C,2,0),"")</f>
        <v/>
      </c>
      <c r="CX242" s="29" t="str">
        <f>IFERROR(VLOOKUP(O242,银行变二级!A:B,2,0),"")</f>
        <v/>
      </c>
    </row>
    <row r="243" ht="25.5" spans="1:102">
      <c r="A243" s="35" t="s">
        <v>287</v>
      </c>
      <c r="B243" s="36" t="s">
        <v>315</v>
      </c>
      <c r="C243" s="36" t="s">
        <v>261</v>
      </c>
      <c r="D243" s="37" t="s">
        <v>319</v>
      </c>
      <c r="E243" s="37" t="s">
        <v>305</v>
      </c>
      <c r="F243" s="38">
        <v>40000000</v>
      </c>
      <c r="G243" s="39" t="s">
        <v>107</v>
      </c>
      <c r="H243" s="40" t="str">
        <f t="shared" si="65"/>
        <v>2241</v>
      </c>
      <c r="I243" s="40" t="str">
        <f t="shared" si="66"/>
        <v>224102</v>
      </c>
      <c r="J243" s="46" t="str">
        <f t="shared" si="67"/>
        <v>其他应付款</v>
      </c>
      <c r="K243" s="47" t="str">
        <f t="shared" si="68"/>
        <v>单位</v>
      </c>
      <c r="L243" s="46" t="str">
        <f t="shared" si="69"/>
        <v>山东德锦资产管理有限公司</v>
      </c>
      <c r="M243" s="46" t="str">
        <f>IFERROR(IF(H243="1002",1002,VLOOKUP(I243,亿企科目!A:H,6,0)),VLOOKUP(H243,亿企科目!A:G,6,0))</f>
        <v>224102</v>
      </c>
      <c r="N243" s="48" t="str">
        <f>IFERROR(IF(H243="1002","银行账户",IF(H243="1123","供应商",VLOOKUP(I243,亿企科目!A:H,8,0))),"")</f>
        <v>供应商</v>
      </c>
      <c r="O243" s="49" t="str">
        <f t="shared" si="83"/>
        <v>山东德锦资产管理有限公司</v>
      </c>
      <c r="P243" s="29" t="str">
        <f>VLOOKUP(A243,账簿!B:C,2,0)</f>
        <v>002008</v>
      </c>
      <c r="Q243" s="29" t="str">
        <f>VLOOKUP(P243,账簿!A:B,2,0)</f>
        <v>昌邑市城投股权投资管理有限公司</v>
      </c>
      <c r="W243" s="29" t="str">
        <f t="shared" si="84"/>
        <v>0020082026-04-0927</v>
      </c>
      <c r="X243" s="29" t="str">
        <f t="shared" si="70"/>
        <v>002008</v>
      </c>
      <c r="Y243" s="29" t="str">
        <f t="shared" si="71"/>
        <v>002008</v>
      </c>
      <c r="Z243" s="29" t="str">
        <f t="shared" si="72"/>
        <v>昌邑市城投股权投资管理有限公司</v>
      </c>
      <c r="AA243" s="29" t="str">
        <f t="shared" si="73"/>
        <v>2026-04</v>
      </c>
      <c r="AB243" s="29" t="str">
        <f t="shared" si="74"/>
        <v>2026-04-09</v>
      </c>
      <c r="AC243" s="29" t="s">
        <v>108</v>
      </c>
      <c r="AD243" s="29">
        <f t="shared" si="75"/>
        <v>27</v>
      </c>
      <c r="AE243" s="29" t="str">
        <f t="shared" si="76"/>
        <v>还本金,网银转账,山东德锦资产管理有限公司</v>
      </c>
      <c r="AF243" s="29" t="s">
        <v>109</v>
      </c>
      <c r="AG243" s="29" t="s">
        <v>109</v>
      </c>
      <c r="AH243" s="29"/>
      <c r="AI243" s="29"/>
      <c r="AJ243" s="29"/>
      <c r="AK243" s="29"/>
      <c r="AL243" s="29"/>
      <c r="AM243" s="29"/>
      <c r="AN243" s="29" t="str">
        <f t="shared" si="77"/>
        <v>224102</v>
      </c>
      <c r="AO243" s="29"/>
      <c r="AP243" s="29" t="str">
        <f t="shared" si="78"/>
        <v>还本金,网银转账,山东德锦资产管理有限公司</v>
      </c>
      <c r="AQ243" t="s">
        <v>110</v>
      </c>
      <c r="AR243" s="29">
        <f t="shared" si="79"/>
        <v>40000000</v>
      </c>
      <c r="AS243" s="29" t="str">
        <f t="shared" si="80"/>
        <v/>
      </c>
      <c r="AT243" t="s">
        <v>111</v>
      </c>
      <c r="AU243" t="s">
        <v>112</v>
      </c>
      <c r="AV243" t="s">
        <v>113</v>
      </c>
      <c r="AW243" s="29">
        <f t="shared" si="81"/>
        <v>40000000</v>
      </c>
      <c r="AX243" s="29" t="str">
        <f t="shared" si="82"/>
        <v/>
      </c>
      <c r="AY243" s="29"/>
      <c r="AZ243" s="29"/>
      <c r="BA243" s="29"/>
      <c r="BB243" s="29"/>
      <c r="BC243" s="29"/>
      <c r="BD243" s="29"/>
      <c r="BE243" s="29"/>
      <c r="BF243" s="29"/>
      <c r="BG243" s="29"/>
      <c r="BH243" s="29"/>
      <c r="BI243" s="29"/>
      <c r="BJ243" s="29"/>
      <c r="BK243" s="29"/>
      <c r="BL243" s="29"/>
      <c r="BM243" s="29"/>
      <c r="BN243" s="29"/>
      <c r="BO243" s="29"/>
      <c r="BP243" s="29"/>
      <c r="BQ243" s="32" t="str">
        <f>IF(N243="项目",VLOOKUP(O243,项目!B:C,2,0),IF(K243="空项目",VLOOKUP(K243,项目!B:C,2,0),""))</f>
        <v/>
      </c>
      <c r="BR243" s="32" t="str">
        <f>IFERROR(VLOOKUP(BQ243,项目!A:B,2,0),"")</f>
        <v/>
      </c>
      <c r="BS243" s="29"/>
      <c r="BT243" s="29"/>
      <c r="BU243" s="32" t="str">
        <f>IF(N243="供应商",VLOOKUP(O243,供应商!B:C,2,0),"")</f>
        <v>0000752</v>
      </c>
      <c r="BV243" s="32" t="str">
        <f>IFERROR(VLOOKUP(BU243,供应商!A:B,2,0),"")</f>
        <v>山东德锦资产管理有限公司</v>
      </c>
      <c r="BW243" s="32" t="str">
        <f>IF(N243="客户",VLOOKUP(O243,客户!B:C,2,0),"")</f>
        <v/>
      </c>
      <c r="BX243" s="32" t="str">
        <f>IFERROR(VLOOKUP(BW243,客户!A:B,2,0),"")</f>
        <v/>
      </c>
      <c r="BY243" s="29"/>
      <c r="BZ243" s="29"/>
      <c r="CA243" s="29"/>
      <c r="CB243" s="29"/>
      <c r="CC243" s="29"/>
      <c r="CD243" s="29"/>
      <c r="CE243" s="29"/>
      <c r="CF243" s="29"/>
      <c r="CG243" s="29"/>
      <c r="CH243" s="29"/>
      <c r="CI243" s="29"/>
      <c r="CJ243" s="29"/>
      <c r="CK243" s="29"/>
      <c r="CL243" s="29"/>
      <c r="CM243" s="29"/>
      <c r="CN243" s="29"/>
      <c r="CO243" s="29"/>
      <c r="CP243" s="29"/>
      <c r="CQ243" s="29"/>
      <c r="CR243" s="29"/>
      <c r="CS243" s="29"/>
      <c r="CT243" s="29"/>
      <c r="CU243" s="32" t="str">
        <f>IF(N243="费用项目",VLOOKUP(O243,费用项目!B:C,2,0),"")</f>
        <v/>
      </c>
      <c r="CV243" s="32" t="str">
        <f>IFERROR(VLOOKUP(CU243,费用项目!A:B,2,0),"")</f>
        <v/>
      </c>
      <c r="CW243" s="29" t="str">
        <f>IF(N243="银行账户",VLOOKUP(O243,银行变二级!B:C,2,0),"")</f>
        <v/>
      </c>
      <c r="CX243" s="29" t="str">
        <f>IFERROR(VLOOKUP(O243,银行变二级!A:B,2,0),"")</f>
        <v/>
      </c>
    </row>
    <row r="244" ht="27" spans="1:102">
      <c r="A244" s="35" t="s">
        <v>287</v>
      </c>
      <c r="B244" s="36" t="s">
        <v>315</v>
      </c>
      <c r="C244" s="36" t="s">
        <v>261</v>
      </c>
      <c r="D244" s="37" t="s">
        <v>319</v>
      </c>
      <c r="E244" s="37" t="s">
        <v>290</v>
      </c>
      <c r="F244" s="39" t="s">
        <v>107</v>
      </c>
      <c r="G244" s="38">
        <v>40000000</v>
      </c>
      <c r="H244" s="40" t="str">
        <f t="shared" si="65"/>
        <v>1002</v>
      </c>
      <c r="I244" s="40" t="str">
        <f t="shared" si="66"/>
        <v>100203</v>
      </c>
      <c r="J244" s="46" t="str">
        <f t="shared" si="67"/>
        <v>银行存款</v>
      </c>
      <c r="K244" s="47" t="str">
        <f t="shared" si="68"/>
        <v>潍坊银行基本户31796</v>
      </c>
      <c r="L244" s="46" t="str">
        <f t="shared" si="69"/>
        <v/>
      </c>
      <c r="M244" s="46">
        <f>IFERROR(IF(H244="1002",1002,VLOOKUP(I244,亿企科目!A:H,6,0)),VLOOKUP(H244,亿企科目!A:G,6,0))</f>
        <v>1002</v>
      </c>
      <c r="N244" s="48" t="str">
        <f>IFERROR(IF(H244="1002","银行账户",IF(H244="1123","供应商",VLOOKUP(I244,亿企科目!A:H,8,0))),"")</f>
        <v>银行账户</v>
      </c>
      <c r="O244" s="49" t="str">
        <f t="shared" si="83"/>
        <v>潍坊银行基本户31796</v>
      </c>
      <c r="P244" s="29" t="str">
        <f>VLOOKUP(A244,账簿!B:C,2,0)</f>
        <v>002008</v>
      </c>
      <c r="Q244" s="29" t="str">
        <f>VLOOKUP(P244,账簿!A:B,2,0)</f>
        <v>昌邑市城投股权投资管理有限公司</v>
      </c>
      <c r="W244" s="29" t="str">
        <f t="shared" si="84"/>
        <v>0020082026-04-0927</v>
      </c>
      <c r="X244" s="29" t="str">
        <f t="shared" si="70"/>
        <v>002008</v>
      </c>
      <c r="Y244" s="29" t="str">
        <f t="shared" si="71"/>
        <v>002008</v>
      </c>
      <c r="Z244" s="29" t="str">
        <f t="shared" si="72"/>
        <v>昌邑市城投股权投资管理有限公司</v>
      </c>
      <c r="AA244" s="29" t="str">
        <f t="shared" si="73"/>
        <v>2026-04</v>
      </c>
      <c r="AB244" s="29" t="str">
        <f t="shared" si="74"/>
        <v>2026-04-09</v>
      </c>
      <c r="AC244" s="29" t="s">
        <v>108</v>
      </c>
      <c r="AD244" s="29">
        <f t="shared" si="75"/>
        <v>27</v>
      </c>
      <c r="AE244" s="29" t="str">
        <f t="shared" si="76"/>
        <v>还本金,网银转账,山东德锦资产管理有限公司</v>
      </c>
      <c r="AF244" s="29" t="s">
        <v>109</v>
      </c>
      <c r="AG244" s="29" t="s">
        <v>109</v>
      </c>
      <c r="AH244" s="29"/>
      <c r="AI244" s="29"/>
      <c r="AJ244" s="29"/>
      <c r="AK244" s="29"/>
      <c r="AL244" s="29"/>
      <c r="AM244" s="29"/>
      <c r="AN244" s="29">
        <f t="shared" si="77"/>
        <v>1002</v>
      </c>
      <c r="AO244" s="29"/>
      <c r="AP244" s="29" t="str">
        <f t="shared" si="78"/>
        <v>还本金,网银转账,山东德锦资产管理有限公司</v>
      </c>
      <c r="AQ244" t="s">
        <v>110</v>
      </c>
      <c r="AR244" s="29" t="str">
        <f t="shared" si="79"/>
        <v/>
      </c>
      <c r="AS244" s="29">
        <f t="shared" si="80"/>
        <v>40000000</v>
      </c>
      <c r="AT244" t="s">
        <v>111</v>
      </c>
      <c r="AU244" t="s">
        <v>112</v>
      </c>
      <c r="AV244" t="s">
        <v>113</v>
      </c>
      <c r="AW244" s="29" t="str">
        <f t="shared" si="81"/>
        <v/>
      </c>
      <c r="AX244" s="29">
        <f t="shared" si="82"/>
        <v>40000000</v>
      </c>
      <c r="AY244" s="29"/>
      <c r="AZ244" s="29"/>
      <c r="BA244" s="29"/>
      <c r="BB244" s="29"/>
      <c r="BC244" s="29"/>
      <c r="BD244" s="29"/>
      <c r="BE244" s="29"/>
      <c r="BF244" s="29"/>
      <c r="BG244" s="29"/>
      <c r="BH244" s="29"/>
      <c r="BI244" s="29"/>
      <c r="BJ244" s="29"/>
      <c r="BK244" s="29"/>
      <c r="BL244" s="29"/>
      <c r="BM244" s="29"/>
      <c r="BN244" s="29"/>
      <c r="BO244" s="29"/>
      <c r="BP244" s="29"/>
      <c r="BQ244" s="32" t="str">
        <f>IF(N244="项目",VLOOKUP(O244,项目!B:C,2,0),IF(K244="空项目",VLOOKUP(K244,项目!B:C,2,0),""))</f>
        <v/>
      </c>
      <c r="BR244" s="32" t="str">
        <f>IFERROR(VLOOKUP(BQ244,项目!A:B,2,0),"")</f>
        <v/>
      </c>
      <c r="BS244" s="29"/>
      <c r="BT244" s="29"/>
      <c r="BU244" s="32" t="str">
        <f>IF(N244="供应商",VLOOKUP(O244,供应商!B:C,2,0),"")</f>
        <v/>
      </c>
      <c r="BV244" s="32" t="str">
        <f>IFERROR(VLOOKUP(BU244,供应商!A:B,2,0),"")</f>
        <v/>
      </c>
      <c r="BW244" s="32" t="str">
        <f>IF(N244="客户",VLOOKUP(O244,客户!B:C,2,0),"")</f>
        <v/>
      </c>
      <c r="BX244" s="32" t="str">
        <f>IFERROR(VLOOKUP(BW244,客户!A:B,2,0),"")</f>
        <v/>
      </c>
      <c r="BY244" s="29"/>
      <c r="BZ244" s="29"/>
      <c r="CA244" s="29"/>
      <c r="CB244" s="29"/>
      <c r="CC244" s="29"/>
      <c r="CD244" s="29"/>
      <c r="CE244" s="29"/>
      <c r="CF244" s="29"/>
      <c r="CG244" s="29"/>
      <c r="CH244" s="29"/>
      <c r="CI244" s="29"/>
      <c r="CJ244" s="29"/>
      <c r="CK244" s="29"/>
      <c r="CL244" s="29"/>
      <c r="CM244" s="29"/>
      <c r="CN244" s="29"/>
      <c r="CO244" s="29"/>
      <c r="CP244" s="29"/>
      <c r="CQ244" s="29"/>
      <c r="CR244" s="29"/>
      <c r="CS244" s="29"/>
      <c r="CT244" s="29"/>
      <c r="CU244" s="32" t="str">
        <f>IF(N244="费用项目",VLOOKUP(O244,费用项目!B:C,2,0),"")</f>
        <v/>
      </c>
      <c r="CV244" s="32" t="str">
        <f>IFERROR(VLOOKUP(CU244,费用项目!A:B,2,0),"")</f>
        <v/>
      </c>
      <c r="CW244" s="29" t="str">
        <f>IF(N244="银行账户",VLOOKUP(O244,银行变二级!B:C,2,0),"")</f>
        <v>潍坊银行基本户31796</v>
      </c>
      <c r="CX244" s="29" t="str">
        <f>IFERROR(VLOOKUP(O244,银行变二级!A:B,2,0),"")</f>
        <v>潍坊银行基本户31796</v>
      </c>
    </row>
    <row r="245" ht="27" spans="1:102">
      <c r="A245" s="35" t="s">
        <v>287</v>
      </c>
      <c r="B245" s="36" t="s">
        <v>315</v>
      </c>
      <c r="C245" s="36" t="s">
        <v>263</v>
      </c>
      <c r="D245" s="37" t="s">
        <v>320</v>
      </c>
      <c r="E245" s="37" t="s">
        <v>290</v>
      </c>
      <c r="F245" s="38">
        <v>5664520.56</v>
      </c>
      <c r="G245" s="39" t="s">
        <v>107</v>
      </c>
      <c r="H245" s="40" t="str">
        <f t="shared" si="65"/>
        <v>1002</v>
      </c>
      <c r="I245" s="40" t="str">
        <f t="shared" si="66"/>
        <v>100203</v>
      </c>
      <c r="J245" s="46" t="str">
        <f t="shared" si="67"/>
        <v>银行存款</v>
      </c>
      <c r="K245" s="47" t="str">
        <f t="shared" si="68"/>
        <v>潍坊银行基本户31796</v>
      </c>
      <c r="L245" s="46" t="str">
        <f t="shared" si="69"/>
        <v/>
      </c>
      <c r="M245" s="46">
        <f>IFERROR(IF(H245="1002",1002,VLOOKUP(I245,亿企科目!A:H,6,0)),VLOOKUP(H245,亿企科目!A:G,6,0))</f>
        <v>1002</v>
      </c>
      <c r="N245" s="48" t="str">
        <f>IFERROR(IF(H245="1002","银行账户",IF(H245="1123","供应商",VLOOKUP(I245,亿企科目!A:H,8,0))),"")</f>
        <v>银行账户</v>
      </c>
      <c r="O245" s="49" t="str">
        <f t="shared" si="83"/>
        <v>潍坊银行基本户31796</v>
      </c>
      <c r="P245" s="29" t="str">
        <f>VLOOKUP(A245,账簿!B:C,2,0)</f>
        <v>002008</v>
      </c>
      <c r="Q245" s="29" t="str">
        <f>VLOOKUP(P245,账簿!A:B,2,0)</f>
        <v>昌邑市城投股权投资管理有限公司</v>
      </c>
      <c r="W245" s="29" t="str">
        <f t="shared" si="84"/>
        <v>0020082026-04-0928</v>
      </c>
      <c r="X245" s="29" t="str">
        <f t="shared" si="70"/>
        <v>002008</v>
      </c>
      <c r="Y245" s="29" t="str">
        <f t="shared" si="71"/>
        <v>002008</v>
      </c>
      <c r="Z245" s="29" t="str">
        <f t="shared" si="72"/>
        <v>昌邑市城投股权投资管理有限公司</v>
      </c>
      <c r="AA245" s="29" t="str">
        <f t="shared" si="73"/>
        <v>2026-04</v>
      </c>
      <c r="AB245" s="29" t="str">
        <f t="shared" si="74"/>
        <v>2026-04-09</v>
      </c>
      <c r="AC245" s="29" t="s">
        <v>108</v>
      </c>
      <c r="AD245" s="29">
        <f t="shared" si="75"/>
        <v>28</v>
      </c>
      <c r="AE245" s="29" t="str">
        <f t="shared" si="76"/>
        <v>往来款,网银转账,昌邑市城市建设发展投资集团有限公司</v>
      </c>
      <c r="AF245" s="29" t="s">
        <v>109</v>
      </c>
      <c r="AG245" s="29" t="s">
        <v>109</v>
      </c>
      <c r="AH245" s="29"/>
      <c r="AI245" s="29"/>
      <c r="AJ245" s="29"/>
      <c r="AK245" s="29"/>
      <c r="AL245" s="29"/>
      <c r="AM245" s="29"/>
      <c r="AN245" s="29">
        <f t="shared" si="77"/>
        <v>1002</v>
      </c>
      <c r="AO245" s="29"/>
      <c r="AP245" s="29" t="str">
        <f t="shared" si="78"/>
        <v>往来款,网银转账,昌邑市城市建设发展投资集团有限公司</v>
      </c>
      <c r="AQ245" t="s">
        <v>110</v>
      </c>
      <c r="AR245" s="29">
        <f t="shared" si="79"/>
        <v>5664520.56</v>
      </c>
      <c r="AS245" s="29" t="str">
        <f t="shared" si="80"/>
        <v/>
      </c>
      <c r="AT245" t="s">
        <v>111</v>
      </c>
      <c r="AU245" t="s">
        <v>112</v>
      </c>
      <c r="AV245" t="s">
        <v>113</v>
      </c>
      <c r="AW245" s="29">
        <f t="shared" si="81"/>
        <v>5664520.56</v>
      </c>
      <c r="AX245" s="29" t="str">
        <f t="shared" si="82"/>
        <v/>
      </c>
      <c r="AY245" s="29"/>
      <c r="AZ245" s="29"/>
      <c r="BA245" s="29"/>
      <c r="BB245" s="29"/>
      <c r="BC245" s="29"/>
      <c r="BD245" s="29"/>
      <c r="BE245" s="29"/>
      <c r="BF245" s="29"/>
      <c r="BG245" s="29"/>
      <c r="BH245" s="29"/>
      <c r="BI245" s="29"/>
      <c r="BJ245" s="29"/>
      <c r="BK245" s="29"/>
      <c r="BL245" s="29"/>
      <c r="BM245" s="29"/>
      <c r="BN245" s="29"/>
      <c r="BO245" s="29"/>
      <c r="BP245" s="29"/>
      <c r="BQ245" s="32" t="str">
        <f>IF(N245="项目",VLOOKUP(O245,项目!B:C,2,0),IF(K245="空项目",VLOOKUP(K245,项目!B:C,2,0),""))</f>
        <v/>
      </c>
      <c r="BR245" s="32" t="str">
        <f>IFERROR(VLOOKUP(BQ245,项目!A:B,2,0),"")</f>
        <v/>
      </c>
      <c r="BS245" s="29"/>
      <c r="BT245" s="29"/>
      <c r="BU245" s="32" t="str">
        <f>IF(N245="供应商",VLOOKUP(O245,供应商!B:C,2,0),"")</f>
        <v/>
      </c>
      <c r="BV245" s="32" t="str">
        <f>IFERROR(VLOOKUP(BU245,供应商!A:B,2,0),"")</f>
        <v/>
      </c>
      <c r="BW245" s="32" t="str">
        <f>IF(N245="客户",VLOOKUP(O245,客户!B:C,2,0),"")</f>
        <v/>
      </c>
      <c r="BX245" s="32" t="str">
        <f>IFERROR(VLOOKUP(BW245,客户!A:B,2,0),"")</f>
        <v/>
      </c>
      <c r="BY245" s="29"/>
      <c r="BZ245" s="29"/>
      <c r="CA245" s="29"/>
      <c r="CB245" s="29"/>
      <c r="CC245" s="29"/>
      <c r="CD245" s="29"/>
      <c r="CE245" s="29"/>
      <c r="CF245" s="29"/>
      <c r="CG245" s="29"/>
      <c r="CH245" s="29"/>
      <c r="CI245" s="29"/>
      <c r="CJ245" s="29"/>
      <c r="CK245" s="29"/>
      <c r="CL245" s="29"/>
      <c r="CM245" s="29"/>
      <c r="CN245" s="29"/>
      <c r="CO245" s="29"/>
      <c r="CP245" s="29"/>
      <c r="CQ245" s="29"/>
      <c r="CR245" s="29"/>
      <c r="CS245" s="29"/>
      <c r="CT245" s="29"/>
      <c r="CU245" s="32" t="str">
        <f>IF(N245="费用项目",VLOOKUP(O245,费用项目!B:C,2,0),"")</f>
        <v/>
      </c>
      <c r="CV245" s="32" t="str">
        <f>IFERROR(VLOOKUP(CU245,费用项目!A:B,2,0),"")</f>
        <v/>
      </c>
      <c r="CW245" s="29" t="str">
        <f>IF(N245="银行账户",VLOOKUP(O245,银行变二级!B:C,2,0),"")</f>
        <v>潍坊银行基本户31796</v>
      </c>
      <c r="CX245" s="29" t="str">
        <f>IFERROR(VLOOKUP(O245,银行变二级!A:B,2,0),"")</f>
        <v>潍坊银行基本户31796</v>
      </c>
    </row>
    <row r="246" ht="25.5" spans="1:102">
      <c r="A246" s="35" t="s">
        <v>287</v>
      </c>
      <c r="B246" s="36" t="s">
        <v>315</v>
      </c>
      <c r="C246" s="36" t="s">
        <v>263</v>
      </c>
      <c r="D246" s="37" t="s">
        <v>320</v>
      </c>
      <c r="E246" s="37" t="s">
        <v>114</v>
      </c>
      <c r="F246" s="39" t="s">
        <v>107</v>
      </c>
      <c r="G246" s="38">
        <v>5664520.56</v>
      </c>
      <c r="H246" s="40" t="str">
        <f t="shared" si="65"/>
        <v>1221</v>
      </c>
      <c r="I246" s="40" t="str">
        <f t="shared" si="66"/>
        <v>122108</v>
      </c>
      <c r="J246" s="46" t="str">
        <f t="shared" si="67"/>
        <v>其他应收款</v>
      </c>
      <c r="K246" s="47" t="str">
        <f t="shared" si="68"/>
        <v>单位</v>
      </c>
      <c r="L246" s="46" t="str">
        <f t="shared" si="69"/>
        <v>昌邑市城市建设发展投资集团有限公司</v>
      </c>
      <c r="M246" s="46" t="str">
        <f>IFERROR(IF(H246="1002",1002,VLOOKUP(I246,亿企科目!A:H,6,0)),VLOOKUP(H246,亿企科目!A:G,6,0))</f>
        <v>122102</v>
      </c>
      <c r="N246" s="48" t="str">
        <f>IFERROR(IF(H246="1002","银行账户",IF(H246="1123","供应商",VLOOKUP(I246,亿企科目!A:H,8,0))),"")</f>
        <v>客户</v>
      </c>
      <c r="O246" s="49" t="str">
        <f t="shared" si="83"/>
        <v>昌邑市城市建设发展投资集团有限公司</v>
      </c>
      <c r="P246" s="29" t="str">
        <f>VLOOKUP(A246,账簿!B:C,2,0)</f>
        <v>002008</v>
      </c>
      <c r="Q246" s="29" t="str">
        <f>VLOOKUP(P246,账簿!A:B,2,0)</f>
        <v>昌邑市城投股权投资管理有限公司</v>
      </c>
      <c r="W246" s="29" t="str">
        <f t="shared" si="84"/>
        <v>0020082026-04-0928</v>
      </c>
      <c r="X246" s="29" t="str">
        <f t="shared" si="70"/>
        <v>002008</v>
      </c>
      <c r="Y246" s="29" t="str">
        <f t="shared" si="71"/>
        <v>002008</v>
      </c>
      <c r="Z246" s="29" t="str">
        <f t="shared" si="72"/>
        <v>昌邑市城投股权投资管理有限公司</v>
      </c>
      <c r="AA246" s="29" t="str">
        <f t="shared" si="73"/>
        <v>2026-04</v>
      </c>
      <c r="AB246" s="29" t="str">
        <f t="shared" si="74"/>
        <v>2026-04-09</v>
      </c>
      <c r="AC246" s="29" t="s">
        <v>108</v>
      </c>
      <c r="AD246" s="29">
        <f t="shared" si="75"/>
        <v>28</v>
      </c>
      <c r="AE246" s="29" t="str">
        <f t="shared" si="76"/>
        <v>往来款,网银转账,昌邑市城市建设发展投资集团有限公司</v>
      </c>
      <c r="AF246" s="29" t="s">
        <v>109</v>
      </c>
      <c r="AG246" s="29" t="s">
        <v>109</v>
      </c>
      <c r="AH246" s="29"/>
      <c r="AI246" s="29"/>
      <c r="AJ246" s="29"/>
      <c r="AK246" s="29"/>
      <c r="AL246" s="29"/>
      <c r="AM246" s="29"/>
      <c r="AN246" s="29" t="str">
        <f t="shared" si="77"/>
        <v>122102</v>
      </c>
      <c r="AO246" s="29"/>
      <c r="AP246" s="29" t="str">
        <f t="shared" si="78"/>
        <v>往来款,网银转账,昌邑市城市建设发展投资集团有限公司</v>
      </c>
      <c r="AQ246" t="s">
        <v>110</v>
      </c>
      <c r="AR246" s="29" t="str">
        <f t="shared" si="79"/>
        <v/>
      </c>
      <c r="AS246" s="29">
        <f t="shared" si="80"/>
        <v>5664520.56</v>
      </c>
      <c r="AT246" t="s">
        <v>111</v>
      </c>
      <c r="AU246" t="s">
        <v>112</v>
      </c>
      <c r="AV246" t="s">
        <v>113</v>
      </c>
      <c r="AW246" s="29" t="str">
        <f t="shared" si="81"/>
        <v/>
      </c>
      <c r="AX246" s="29">
        <f t="shared" si="82"/>
        <v>5664520.56</v>
      </c>
      <c r="AY246" s="29"/>
      <c r="AZ246" s="29"/>
      <c r="BA246" s="29"/>
      <c r="BB246" s="29"/>
      <c r="BC246" s="29"/>
      <c r="BD246" s="29"/>
      <c r="BE246" s="29"/>
      <c r="BF246" s="29"/>
      <c r="BG246" s="29"/>
      <c r="BH246" s="29"/>
      <c r="BI246" s="29"/>
      <c r="BJ246" s="29"/>
      <c r="BK246" s="29"/>
      <c r="BL246" s="29"/>
      <c r="BM246" s="29"/>
      <c r="BN246" s="29"/>
      <c r="BO246" s="29"/>
      <c r="BP246" s="29"/>
      <c r="BQ246" s="32" t="str">
        <f>IF(N246="项目",VLOOKUP(O246,项目!B:C,2,0),IF(K246="空项目",VLOOKUP(K246,项目!B:C,2,0),""))</f>
        <v/>
      </c>
      <c r="BR246" s="32" t="str">
        <f>IFERROR(VLOOKUP(BQ246,项目!A:B,2,0),"")</f>
        <v/>
      </c>
      <c r="BS246" s="29"/>
      <c r="BT246" s="29"/>
      <c r="BU246" s="32" t="str">
        <f>IF(N246="供应商",VLOOKUP(O246,供应商!B:C,2,0),"")</f>
        <v/>
      </c>
      <c r="BV246" s="32" t="str">
        <f>IFERROR(VLOOKUP(BU246,供应商!A:B,2,0),"")</f>
        <v/>
      </c>
      <c r="BW246" s="32" t="str">
        <f>IF(N246="客户",VLOOKUP(O246,客户!B:C,2,0),"")</f>
        <v>002</v>
      </c>
      <c r="BX246" s="32" t="str">
        <f>IFERROR(VLOOKUP(BW246,客户!A:B,2,0),"")</f>
        <v>昌邑市城市建设发展投资集团有限公司</v>
      </c>
      <c r="BY246" s="29"/>
      <c r="BZ246" s="29"/>
      <c r="CA246" s="29"/>
      <c r="CB246" s="29"/>
      <c r="CC246" s="29"/>
      <c r="CD246" s="29"/>
      <c r="CE246" s="29"/>
      <c r="CF246" s="29"/>
      <c r="CG246" s="29"/>
      <c r="CH246" s="29"/>
      <c r="CI246" s="29"/>
      <c r="CJ246" s="29"/>
      <c r="CK246" s="29"/>
      <c r="CL246" s="29"/>
      <c r="CM246" s="29"/>
      <c r="CN246" s="29"/>
      <c r="CO246" s="29"/>
      <c r="CP246" s="29"/>
      <c r="CQ246" s="29"/>
      <c r="CR246" s="29"/>
      <c r="CS246" s="29"/>
      <c r="CT246" s="29"/>
      <c r="CU246" s="32" t="str">
        <f>IF(N246="费用项目",VLOOKUP(O246,费用项目!B:C,2,0),"")</f>
        <v/>
      </c>
      <c r="CV246" s="32" t="str">
        <f>IFERROR(VLOOKUP(CU246,费用项目!A:B,2,0),"")</f>
        <v/>
      </c>
      <c r="CW246" s="29" t="str">
        <f>IF(N246="银行账户",VLOOKUP(O246,银行变二级!B:C,2,0),"")</f>
        <v/>
      </c>
      <c r="CX246" s="29" t="str">
        <f>IFERROR(VLOOKUP(O246,银行变二级!A:B,2,0),"")</f>
        <v/>
      </c>
    </row>
    <row r="247" ht="25.5" spans="1:102">
      <c r="A247" s="35" t="s">
        <v>287</v>
      </c>
      <c r="B247" s="36" t="s">
        <v>315</v>
      </c>
      <c r="C247" s="36" t="s">
        <v>265</v>
      </c>
      <c r="D247" s="37" t="s">
        <v>310</v>
      </c>
      <c r="E247" s="37" t="s">
        <v>311</v>
      </c>
      <c r="F247" s="38">
        <v>300000</v>
      </c>
      <c r="G247" s="39" t="s">
        <v>107</v>
      </c>
      <c r="H247" s="40" t="str">
        <f t="shared" si="65"/>
        <v>1221</v>
      </c>
      <c r="I247" s="40" t="str">
        <f t="shared" si="66"/>
        <v>122108</v>
      </c>
      <c r="J247" s="46" t="str">
        <f t="shared" si="67"/>
        <v>其他应收款</v>
      </c>
      <c r="K247" s="47" t="str">
        <f t="shared" si="68"/>
        <v>单位</v>
      </c>
      <c r="L247" s="46" t="str">
        <f t="shared" si="69"/>
        <v>昌邑市融昌能源有限公司</v>
      </c>
      <c r="M247" s="46" t="str">
        <f>IFERROR(IF(H247="1002",1002,VLOOKUP(I247,亿企科目!A:H,6,0)),VLOOKUP(H247,亿企科目!A:G,6,0))</f>
        <v>122102</v>
      </c>
      <c r="N247" s="48" t="str">
        <f>IFERROR(IF(H247="1002","银行账户",IF(H247="1123","供应商",VLOOKUP(I247,亿企科目!A:H,8,0))),"")</f>
        <v>客户</v>
      </c>
      <c r="O247" s="49" t="str">
        <f t="shared" si="83"/>
        <v>昌邑市融昌能源有限公司</v>
      </c>
      <c r="P247" s="29" t="str">
        <f>VLOOKUP(A247,账簿!B:C,2,0)</f>
        <v>002008</v>
      </c>
      <c r="Q247" s="29" t="str">
        <f>VLOOKUP(P247,账簿!A:B,2,0)</f>
        <v>昌邑市城投股权投资管理有限公司</v>
      </c>
      <c r="W247" s="29" t="str">
        <f t="shared" si="84"/>
        <v>0020082026-04-0929</v>
      </c>
      <c r="X247" s="29" t="str">
        <f t="shared" si="70"/>
        <v>002008</v>
      </c>
      <c r="Y247" s="29" t="str">
        <f t="shared" si="71"/>
        <v>002008</v>
      </c>
      <c r="Z247" s="29" t="str">
        <f t="shared" si="72"/>
        <v>昌邑市城投股权投资管理有限公司</v>
      </c>
      <c r="AA247" s="29" t="str">
        <f t="shared" si="73"/>
        <v>2026-04</v>
      </c>
      <c r="AB247" s="29" t="str">
        <f t="shared" si="74"/>
        <v>2026-04-09</v>
      </c>
      <c r="AC247" s="29" t="s">
        <v>108</v>
      </c>
      <c r="AD247" s="29">
        <f t="shared" si="75"/>
        <v>29</v>
      </c>
      <c r="AE247" s="29" t="str">
        <f t="shared" si="76"/>
        <v>往来款,网银转账,昌邑市融昌能源有限公司</v>
      </c>
      <c r="AF247" s="29" t="s">
        <v>109</v>
      </c>
      <c r="AG247" s="29" t="s">
        <v>109</v>
      </c>
      <c r="AH247" s="29"/>
      <c r="AI247" s="29"/>
      <c r="AJ247" s="29"/>
      <c r="AK247" s="29"/>
      <c r="AL247" s="29"/>
      <c r="AM247" s="29"/>
      <c r="AN247" s="29" t="str">
        <f t="shared" si="77"/>
        <v>122102</v>
      </c>
      <c r="AO247" s="29"/>
      <c r="AP247" s="29" t="str">
        <f t="shared" si="78"/>
        <v>往来款,网银转账,昌邑市融昌能源有限公司</v>
      </c>
      <c r="AQ247" t="s">
        <v>110</v>
      </c>
      <c r="AR247" s="29">
        <f t="shared" si="79"/>
        <v>300000</v>
      </c>
      <c r="AS247" s="29" t="str">
        <f t="shared" si="80"/>
        <v/>
      </c>
      <c r="AT247" t="s">
        <v>111</v>
      </c>
      <c r="AU247" t="s">
        <v>112</v>
      </c>
      <c r="AV247" t="s">
        <v>113</v>
      </c>
      <c r="AW247" s="29">
        <f t="shared" si="81"/>
        <v>300000</v>
      </c>
      <c r="AX247" s="29" t="str">
        <f t="shared" si="82"/>
        <v/>
      </c>
      <c r="AY247" s="29"/>
      <c r="AZ247" s="29"/>
      <c r="BA247" s="29"/>
      <c r="BB247" s="29"/>
      <c r="BC247" s="29"/>
      <c r="BD247" s="29"/>
      <c r="BE247" s="29"/>
      <c r="BF247" s="29"/>
      <c r="BG247" s="29"/>
      <c r="BH247" s="29"/>
      <c r="BI247" s="29"/>
      <c r="BJ247" s="29"/>
      <c r="BK247" s="29"/>
      <c r="BL247" s="29"/>
      <c r="BM247" s="29"/>
      <c r="BN247" s="29"/>
      <c r="BO247" s="29"/>
      <c r="BP247" s="29"/>
      <c r="BQ247" s="32" t="str">
        <f>IF(N247="项目",VLOOKUP(O247,项目!B:C,2,0),IF(K247="空项目",VLOOKUP(K247,项目!B:C,2,0),""))</f>
        <v/>
      </c>
      <c r="BR247" s="32" t="str">
        <f>IFERROR(VLOOKUP(BQ247,项目!A:B,2,0),"")</f>
        <v/>
      </c>
      <c r="BS247" s="29"/>
      <c r="BT247" s="29"/>
      <c r="BU247" s="32" t="str">
        <f>IF(N247="供应商",VLOOKUP(O247,供应商!B:C,2,0),"")</f>
        <v/>
      </c>
      <c r="BV247" s="32" t="str">
        <f>IFERROR(VLOOKUP(BU247,供应商!A:B,2,0),"")</f>
        <v/>
      </c>
      <c r="BW247" s="32" t="str">
        <f>IF(N247="客户",VLOOKUP(O247,客户!B:C,2,0),"")</f>
        <v>002002</v>
      </c>
      <c r="BX247" s="32" t="str">
        <f>IFERROR(VLOOKUP(BW247,客户!A:B,2,0),"")</f>
        <v>昌邑市融昌能源有限公司</v>
      </c>
      <c r="BY247" s="29"/>
      <c r="BZ247" s="29"/>
      <c r="CA247" s="29"/>
      <c r="CB247" s="29"/>
      <c r="CC247" s="29"/>
      <c r="CD247" s="29"/>
      <c r="CE247" s="29"/>
      <c r="CF247" s="29"/>
      <c r="CG247" s="29"/>
      <c r="CH247" s="29"/>
      <c r="CI247" s="29"/>
      <c r="CJ247" s="29"/>
      <c r="CK247" s="29"/>
      <c r="CL247" s="29"/>
      <c r="CM247" s="29"/>
      <c r="CN247" s="29"/>
      <c r="CO247" s="29"/>
      <c r="CP247" s="29"/>
      <c r="CQ247" s="29"/>
      <c r="CR247" s="29"/>
      <c r="CS247" s="29"/>
      <c r="CT247" s="29"/>
      <c r="CU247" s="32" t="str">
        <f>IF(N247="费用项目",VLOOKUP(O247,费用项目!B:C,2,0),"")</f>
        <v/>
      </c>
      <c r="CV247" s="32" t="str">
        <f>IFERROR(VLOOKUP(CU247,费用项目!A:B,2,0),"")</f>
        <v/>
      </c>
      <c r="CW247" s="29" t="str">
        <f>IF(N247="银行账户",VLOOKUP(O247,银行变二级!B:C,2,0),"")</f>
        <v/>
      </c>
      <c r="CX247" s="29" t="str">
        <f>IFERROR(VLOOKUP(O247,银行变二级!A:B,2,0),"")</f>
        <v/>
      </c>
    </row>
    <row r="248" ht="27" spans="1:102">
      <c r="A248" s="35" t="s">
        <v>287</v>
      </c>
      <c r="B248" s="36" t="s">
        <v>315</v>
      </c>
      <c r="C248" s="36" t="s">
        <v>265</v>
      </c>
      <c r="D248" s="37" t="s">
        <v>310</v>
      </c>
      <c r="E248" s="37" t="s">
        <v>290</v>
      </c>
      <c r="F248" s="39" t="s">
        <v>107</v>
      </c>
      <c r="G248" s="38">
        <v>300000</v>
      </c>
      <c r="H248" s="40" t="str">
        <f t="shared" si="65"/>
        <v>1002</v>
      </c>
      <c r="I248" s="40" t="str">
        <f t="shared" si="66"/>
        <v>100203</v>
      </c>
      <c r="J248" s="46" t="str">
        <f t="shared" si="67"/>
        <v>银行存款</v>
      </c>
      <c r="K248" s="47" t="str">
        <f t="shared" si="68"/>
        <v>潍坊银行基本户31796</v>
      </c>
      <c r="L248" s="46" t="str">
        <f t="shared" si="69"/>
        <v/>
      </c>
      <c r="M248" s="46">
        <f>IFERROR(IF(H248="1002",1002,VLOOKUP(I248,亿企科目!A:H,6,0)),VLOOKUP(H248,亿企科目!A:G,6,0))</f>
        <v>1002</v>
      </c>
      <c r="N248" s="48" t="str">
        <f>IFERROR(IF(H248="1002","银行账户",IF(H248="1123","供应商",VLOOKUP(I248,亿企科目!A:H,8,0))),"")</f>
        <v>银行账户</v>
      </c>
      <c r="O248" s="49" t="str">
        <f t="shared" si="83"/>
        <v>潍坊银行基本户31796</v>
      </c>
      <c r="P248" s="29" t="str">
        <f>VLOOKUP(A248,账簿!B:C,2,0)</f>
        <v>002008</v>
      </c>
      <c r="Q248" s="29" t="str">
        <f>VLOOKUP(P248,账簿!A:B,2,0)</f>
        <v>昌邑市城投股权投资管理有限公司</v>
      </c>
      <c r="W248" s="29" t="str">
        <f t="shared" si="84"/>
        <v>0020082026-04-0929</v>
      </c>
      <c r="X248" s="29" t="str">
        <f t="shared" si="70"/>
        <v>002008</v>
      </c>
      <c r="Y248" s="29" t="str">
        <f t="shared" si="71"/>
        <v>002008</v>
      </c>
      <c r="Z248" s="29" t="str">
        <f t="shared" si="72"/>
        <v>昌邑市城投股权投资管理有限公司</v>
      </c>
      <c r="AA248" s="29" t="str">
        <f t="shared" si="73"/>
        <v>2026-04</v>
      </c>
      <c r="AB248" s="29" t="str">
        <f t="shared" si="74"/>
        <v>2026-04-09</v>
      </c>
      <c r="AC248" s="29" t="s">
        <v>108</v>
      </c>
      <c r="AD248" s="29">
        <f t="shared" si="75"/>
        <v>29</v>
      </c>
      <c r="AE248" s="29" t="str">
        <f t="shared" si="76"/>
        <v>往来款,网银转账,昌邑市融昌能源有限公司</v>
      </c>
      <c r="AF248" s="29" t="s">
        <v>109</v>
      </c>
      <c r="AG248" s="29" t="s">
        <v>109</v>
      </c>
      <c r="AH248" s="29"/>
      <c r="AI248" s="29"/>
      <c r="AJ248" s="29"/>
      <c r="AK248" s="29"/>
      <c r="AL248" s="29"/>
      <c r="AM248" s="29"/>
      <c r="AN248" s="29">
        <f t="shared" si="77"/>
        <v>1002</v>
      </c>
      <c r="AO248" s="29"/>
      <c r="AP248" s="29" t="str">
        <f t="shared" si="78"/>
        <v>往来款,网银转账,昌邑市融昌能源有限公司</v>
      </c>
      <c r="AQ248" t="s">
        <v>110</v>
      </c>
      <c r="AR248" s="29" t="str">
        <f t="shared" si="79"/>
        <v/>
      </c>
      <c r="AS248" s="29">
        <f t="shared" si="80"/>
        <v>300000</v>
      </c>
      <c r="AT248" t="s">
        <v>111</v>
      </c>
      <c r="AU248" t="s">
        <v>112</v>
      </c>
      <c r="AV248" t="s">
        <v>113</v>
      </c>
      <c r="AW248" s="29" t="str">
        <f t="shared" si="81"/>
        <v/>
      </c>
      <c r="AX248" s="29">
        <f t="shared" si="82"/>
        <v>300000</v>
      </c>
      <c r="AY248" s="29"/>
      <c r="AZ248" s="29"/>
      <c r="BA248" s="29"/>
      <c r="BB248" s="29"/>
      <c r="BC248" s="29"/>
      <c r="BD248" s="29"/>
      <c r="BE248" s="29"/>
      <c r="BF248" s="29"/>
      <c r="BG248" s="29"/>
      <c r="BH248" s="29"/>
      <c r="BI248" s="29"/>
      <c r="BJ248" s="29"/>
      <c r="BK248" s="29"/>
      <c r="BL248" s="29"/>
      <c r="BM248" s="29"/>
      <c r="BN248" s="29"/>
      <c r="BO248" s="29"/>
      <c r="BP248" s="29"/>
      <c r="BQ248" s="32" t="str">
        <f>IF(N248="项目",VLOOKUP(O248,项目!B:C,2,0),IF(K248="空项目",VLOOKUP(K248,项目!B:C,2,0),""))</f>
        <v/>
      </c>
      <c r="BR248" s="32" t="str">
        <f>IFERROR(VLOOKUP(BQ248,项目!A:B,2,0),"")</f>
        <v/>
      </c>
      <c r="BS248" s="29"/>
      <c r="BT248" s="29"/>
      <c r="BU248" s="32" t="str">
        <f>IF(N248="供应商",VLOOKUP(O248,供应商!B:C,2,0),"")</f>
        <v/>
      </c>
      <c r="BV248" s="32" t="str">
        <f>IFERROR(VLOOKUP(BU248,供应商!A:B,2,0),"")</f>
        <v/>
      </c>
      <c r="BW248" s="32" t="str">
        <f>IF(N248="客户",VLOOKUP(O248,客户!B:C,2,0),"")</f>
        <v/>
      </c>
      <c r="BX248" s="32" t="str">
        <f>IFERROR(VLOOKUP(BW248,客户!A:B,2,0),"")</f>
        <v/>
      </c>
      <c r="BY248" s="29"/>
      <c r="BZ248" s="29"/>
      <c r="CA248" s="29"/>
      <c r="CB248" s="29"/>
      <c r="CC248" s="29"/>
      <c r="CD248" s="29"/>
      <c r="CE248" s="29"/>
      <c r="CF248" s="29"/>
      <c r="CG248" s="29"/>
      <c r="CH248" s="29"/>
      <c r="CI248" s="29"/>
      <c r="CJ248" s="29"/>
      <c r="CK248" s="29"/>
      <c r="CL248" s="29"/>
      <c r="CM248" s="29"/>
      <c r="CN248" s="29"/>
      <c r="CO248" s="29"/>
      <c r="CP248" s="29"/>
      <c r="CQ248" s="29"/>
      <c r="CR248" s="29"/>
      <c r="CS248" s="29"/>
      <c r="CT248" s="29"/>
      <c r="CU248" s="32" t="str">
        <f>IF(N248="费用项目",VLOOKUP(O248,费用项目!B:C,2,0),"")</f>
        <v/>
      </c>
      <c r="CV248" s="32" t="str">
        <f>IFERROR(VLOOKUP(CU248,费用项目!A:B,2,0),"")</f>
        <v/>
      </c>
      <c r="CW248" s="29" t="str">
        <f>IF(N248="银行账户",VLOOKUP(O248,银行变二级!B:C,2,0),"")</f>
        <v>潍坊银行基本户31796</v>
      </c>
      <c r="CX248" s="29" t="str">
        <f>IFERROR(VLOOKUP(O248,银行变二级!A:B,2,0),"")</f>
        <v>潍坊银行基本户31796</v>
      </c>
    </row>
    <row r="249" spans="1:102">
      <c r="A249" s="35" t="s">
        <v>287</v>
      </c>
      <c r="B249" s="36" t="s">
        <v>315</v>
      </c>
      <c r="C249" s="36" t="s">
        <v>267</v>
      </c>
      <c r="D249" s="37" t="s">
        <v>321</v>
      </c>
      <c r="E249" s="37" t="s">
        <v>127</v>
      </c>
      <c r="F249" s="38">
        <v>34500</v>
      </c>
      <c r="G249" s="39" t="s">
        <v>107</v>
      </c>
      <c r="H249" s="40" t="str">
        <f t="shared" si="65"/>
        <v>6603</v>
      </c>
      <c r="I249" s="40" t="str">
        <f t="shared" si="66"/>
        <v>6603</v>
      </c>
      <c r="J249" s="46" t="str">
        <f t="shared" si="67"/>
        <v>财务费用</v>
      </c>
      <c r="K249" s="47" t="str">
        <f t="shared" si="68"/>
        <v>利息支出</v>
      </c>
      <c r="L249" s="46" t="str">
        <f t="shared" si="69"/>
        <v/>
      </c>
      <c r="M249" s="46" t="str">
        <f>IFERROR(IF(H249="1002",1002,VLOOKUP(I249,亿企科目!A:H,6,0)),VLOOKUP(H249,亿企科目!A:G,6,0))</f>
        <v>6603</v>
      </c>
      <c r="N249" s="48" t="str">
        <f>IFERROR(IF(H249="1002","银行账户",IF(H249="1123","供应商",VLOOKUP(I249,亿企科目!A:H,8,0))),"")</f>
        <v>费用项目</v>
      </c>
      <c r="O249" s="49" t="str">
        <f t="shared" si="83"/>
        <v>利息支出</v>
      </c>
      <c r="P249" s="29" t="str">
        <f>VLOOKUP(A249,账簿!B:C,2,0)</f>
        <v>002008</v>
      </c>
      <c r="Q249" s="29" t="str">
        <f>VLOOKUP(P249,账簿!A:B,2,0)</f>
        <v>昌邑市城投股权投资管理有限公司</v>
      </c>
      <c r="W249" s="29" t="str">
        <f t="shared" si="84"/>
        <v>0020082026-04-0930</v>
      </c>
      <c r="X249" s="29" t="str">
        <f t="shared" si="70"/>
        <v>002008</v>
      </c>
      <c r="Y249" s="29" t="str">
        <f t="shared" si="71"/>
        <v>002008</v>
      </c>
      <c r="Z249" s="29" t="str">
        <f t="shared" si="72"/>
        <v>昌邑市城投股权投资管理有限公司</v>
      </c>
      <c r="AA249" s="29" t="str">
        <f t="shared" si="73"/>
        <v>2026-04</v>
      </c>
      <c r="AB249" s="29" t="str">
        <f t="shared" si="74"/>
        <v>2026-04-09</v>
      </c>
      <c r="AC249" s="29" t="s">
        <v>108</v>
      </c>
      <c r="AD249" s="29">
        <f t="shared" si="75"/>
        <v>30</v>
      </c>
      <c r="AE249" s="29" t="str">
        <f t="shared" si="76"/>
        <v>汇兑,冯海忠</v>
      </c>
      <c r="AF249" s="29" t="s">
        <v>109</v>
      </c>
      <c r="AG249" s="29" t="s">
        <v>109</v>
      </c>
      <c r="AH249" s="29"/>
      <c r="AI249" s="29"/>
      <c r="AJ249" s="29"/>
      <c r="AK249" s="29"/>
      <c r="AL249" s="29"/>
      <c r="AM249" s="29"/>
      <c r="AN249" s="29" t="str">
        <f t="shared" si="77"/>
        <v>6603</v>
      </c>
      <c r="AO249" s="29"/>
      <c r="AP249" s="29" t="str">
        <f t="shared" si="78"/>
        <v>汇兑,冯海忠</v>
      </c>
      <c r="AQ249" t="s">
        <v>110</v>
      </c>
      <c r="AR249" s="29">
        <f t="shared" si="79"/>
        <v>34500</v>
      </c>
      <c r="AS249" s="29" t="str">
        <f t="shared" si="80"/>
        <v/>
      </c>
      <c r="AT249" t="s">
        <v>111</v>
      </c>
      <c r="AU249" t="s">
        <v>112</v>
      </c>
      <c r="AV249" t="s">
        <v>113</v>
      </c>
      <c r="AW249" s="29">
        <f t="shared" si="81"/>
        <v>34500</v>
      </c>
      <c r="AX249" s="29" t="str">
        <f t="shared" si="82"/>
        <v/>
      </c>
      <c r="AY249" s="29"/>
      <c r="AZ249" s="29"/>
      <c r="BA249" s="29"/>
      <c r="BB249" s="29"/>
      <c r="BC249" s="29"/>
      <c r="BD249" s="29"/>
      <c r="BE249" s="29"/>
      <c r="BF249" s="29"/>
      <c r="BG249" s="29"/>
      <c r="BH249" s="29"/>
      <c r="BI249" s="29"/>
      <c r="BJ249" s="29"/>
      <c r="BK249" s="29"/>
      <c r="BL249" s="29"/>
      <c r="BM249" s="29"/>
      <c r="BN249" s="29"/>
      <c r="BO249" s="29"/>
      <c r="BP249" s="29"/>
      <c r="BQ249" s="32" t="str">
        <f>IF(N249="项目",VLOOKUP(O249,项目!B:C,2,0),IF(K249="空项目",VLOOKUP(K249,项目!B:C,2,0),""))</f>
        <v/>
      </c>
      <c r="BR249" s="32" t="str">
        <f>IFERROR(VLOOKUP(BQ249,项目!A:B,2,0),"")</f>
        <v/>
      </c>
      <c r="BS249" s="29"/>
      <c r="BT249" s="29"/>
      <c r="BU249" s="32" t="str">
        <f>IF(N249="供应商",VLOOKUP(O249,供应商!B:C,2,0),"")</f>
        <v/>
      </c>
      <c r="BV249" s="32" t="str">
        <f>IFERROR(VLOOKUP(BU249,供应商!A:B,2,0),"")</f>
        <v/>
      </c>
      <c r="BW249" s="32" t="str">
        <f>IF(N249="客户",VLOOKUP(O249,客户!B:C,2,0),"")</f>
        <v/>
      </c>
      <c r="BX249" s="32" t="str">
        <f>IFERROR(VLOOKUP(BW249,客户!A:B,2,0),"")</f>
        <v/>
      </c>
      <c r="BY249" s="29"/>
      <c r="BZ249" s="29"/>
      <c r="CA249" s="29"/>
      <c r="CB249" s="29"/>
      <c r="CC249" s="29"/>
      <c r="CD249" s="29"/>
      <c r="CE249" s="29"/>
      <c r="CF249" s="29"/>
      <c r="CG249" s="29"/>
      <c r="CH249" s="29"/>
      <c r="CI249" s="29"/>
      <c r="CJ249" s="29"/>
      <c r="CK249" s="29"/>
      <c r="CL249" s="29"/>
      <c r="CM249" s="29"/>
      <c r="CN249" s="29"/>
      <c r="CO249" s="29"/>
      <c r="CP249" s="29"/>
      <c r="CQ249" s="29"/>
      <c r="CR249" s="29"/>
      <c r="CS249" s="29"/>
      <c r="CT249" s="29"/>
      <c r="CU249" s="32" t="str">
        <f>IF(N249="费用项目",VLOOKUP(O249,费用项目!B:C,2,0),"")</f>
        <v>660302</v>
      </c>
      <c r="CV249" s="32" t="str">
        <f>IFERROR(VLOOKUP(CU249,费用项目!A:B,2,0),"")</f>
        <v>利息支出</v>
      </c>
      <c r="CW249" s="29" t="str">
        <f>IF(N249="银行账户",VLOOKUP(O249,银行变二级!B:C,2,0),"")</f>
        <v/>
      </c>
      <c r="CX249" s="29" t="str">
        <f>IFERROR(VLOOKUP(O249,银行变二级!A:B,2,0),"")</f>
        <v/>
      </c>
    </row>
    <row r="250" ht="27" spans="1:102">
      <c r="A250" s="35" t="s">
        <v>287</v>
      </c>
      <c r="B250" s="36" t="s">
        <v>315</v>
      </c>
      <c r="C250" s="36" t="s">
        <v>267</v>
      </c>
      <c r="D250" s="37" t="s">
        <v>321</v>
      </c>
      <c r="E250" s="37" t="s">
        <v>290</v>
      </c>
      <c r="F250" s="39" t="s">
        <v>107</v>
      </c>
      <c r="G250" s="38">
        <v>34500</v>
      </c>
      <c r="H250" s="40" t="str">
        <f t="shared" si="65"/>
        <v>1002</v>
      </c>
      <c r="I250" s="40" t="str">
        <f t="shared" si="66"/>
        <v>100203</v>
      </c>
      <c r="J250" s="46" t="str">
        <f t="shared" si="67"/>
        <v>银行存款</v>
      </c>
      <c r="K250" s="47" t="str">
        <f t="shared" si="68"/>
        <v>潍坊银行基本户31796</v>
      </c>
      <c r="L250" s="46" t="str">
        <f t="shared" si="69"/>
        <v/>
      </c>
      <c r="M250" s="46">
        <f>IFERROR(IF(H250="1002",1002,VLOOKUP(I250,亿企科目!A:H,6,0)),VLOOKUP(H250,亿企科目!A:G,6,0))</f>
        <v>1002</v>
      </c>
      <c r="N250" s="48" t="str">
        <f>IFERROR(IF(H250="1002","银行账户",IF(H250="1123","供应商",VLOOKUP(I250,亿企科目!A:H,8,0))),"")</f>
        <v>银行账户</v>
      </c>
      <c r="O250" s="49" t="str">
        <f t="shared" si="83"/>
        <v>潍坊银行基本户31796</v>
      </c>
      <c r="P250" s="29" t="str">
        <f>VLOOKUP(A250,账簿!B:C,2,0)</f>
        <v>002008</v>
      </c>
      <c r="Q250" s="29" t="str">
        <f>VLOOKUP(P250,账簿!A:B,2,0)</f>
        <v>昌邑市城投股权投资管理有限公司</v>
      </c>
      <c r="W250" s="29" t="str">
        <f t="shared" si="84"/>
        <v>0020082026-04-0930</v>
      </c>
      <c r="X250" s="29" t="str">
        <f t="shared" si="70"/>
        <v>002008</v>
      </c>
      <c r="Y250" s="29" t="str">
        <f t="shared" si="71"/>
        <v>002008</v>
      </c>
      <c r="Z250" s="29" t="str">
        <f t="shared" si="72"/>
        <v>昌邑市城投股权投资管理有限公司</v>
      </c>
      <c r="AA250" s="29" t="str">
        <f t="shared" si="73"/>
        <v>2026-04</v>
      </c>
      <c r="AB250" s="29" t="str">
        <f t="shared" si="74"/>
        <v>2026-04-09</v>
      </c>
      <c r="AC250" s="29" t="s">
        <v>108</v>
      </c>
      <c r="AD250" s="29">
        <f t="shared" si="75"/>
        <v>30</v>
      </c>
      <c r="AE250" s="29" t="str">
        <f t="shared" si="76"/>
        <v>汇兑,冯海忠</v>
      </c>
      <c r="AF250" s="29" t="s">
        <v>109</v>
      </c>
      <c r="AG250" s="29" t="s">
        <v>109</v>
      </c>
      <c r="AH250" s="29"/>
      <c r="AI250" s="29"/>
      <c r="AJ250" s="29"/>
      <c r="AK250" s="29"/>
      <c r="AL250" s="29"/>
      <c r="AM250" s="29"/>
      <c r="AN250" s="29">
        <f t="shared" si="77"/>
        <v>1002</v>
      </c>
      <c r="AO250" s="29"/>
      <c r="AP250" s="29" t="str">
        <f t="shared" si="78"/>
        <v>汇兑,冯海忠</v>
      </c>
      <c r="AQ250" t="s">
        <v>110</v>
      </c>
      <c r="AR250" s="29" t="str">
        <f t="shared" si="79"/>
        <v/>
      </c>
      <c r="AS250" s="29">
        <f t="shared" si="80"/>
        <v>34500</v>
      </c>
      <c r="AT250" t="s">
        <v>111</v>
      </c>
      <c r="AU250" t="s">
        <v>112</v>
      </c>
      <c r="AV250" t="s">
        <v>113</v>
      </c>
      <c r="AW250" s="29" t="str">
        <f t="shared" si="81"/>
        <v/>
      </c>
      <c r="AX250" s="29">
        <f t="shared" si="82"/>
        <v>34500</v>
      </c>
      <c r="AY250" s="29"/>
      <c r="AZ250" s="29"/>
      <c r="BA250" s="29"/>
      <c r="BB250" s="29"/>
      <c r="BC250" s="29"/>
      <c r="BD250" s="29"/>
      <c r="BE250" s="29"/>
      <c r="BF250" s="29"/>
      <c r="BG250" s="29"/>
      <c r="BH250" s="29"/>
      <c r="BI250" s="29"/>
      <c r="BJ250" s="29"/>
      <c r="BK250" s="29"/>
      <c r="BL250" s="29"/>
      <c r="BM250" s="29"/>
      <c r="BN250" s="29"/>
      <c r="BO250" s="29"/>
      <c r="BP250" s="29"/>
      <c r="BQ250" s="32" t="str">
        <f>IF(N250="项目",VLOOKUP(O250,项目!B:C,2,0),IF(K250="空项目",VLOOKUP(K250,项目!B:C,2,0),""))</f>
        <v/>
      </c>
      <c r="BR250" s="32" t="str">
        <f>IFERROR(VLOOKUP(BQ250,项目!A:B,2,0),"")</f>
        <v/>
      </c>
      <c r="BS250" s="29"/>
      <c r="BT250" s="29"/>
      <c r="BU250" s="32" t="str">
        <f>IF(N250="供应商",VLOOKUP(O250,供应商!B:C,2,0),"")</f>
        <v/>
      </c>
      <c r="BV250" s="32" t="str">
        <f>IFERROR(VLOOKUP(BU250,供应商!A:B,2,0),"")</f>
        <v/>
      </c>
      <c r="BW250" s="32" t="str">
        <f>IF(N250="客户",VLOOKUP(O250,客户!B:C,2,0),"")</f>
        <v/>
      </c>
      <c r="BX250" s="32" t="str">
        <f>IFERROR(VLOOKUP(BW250,客户!A:B,2,0),"")</f>
        <v/>
      </c>
      <c r="BY250" s="29"/>
      <c r="BZ250" s="29"/>
      <c r="CA250" s="29"/>
      <c r="CB250" s="29"/>
      <c r="CC250" s="29"/>
      <c r="CD250" s="29"/>
      <c r="CE250" s="29"/>
      <c r="CF250" s="29"/>
      <c r="CG250" s="29"/>
      <c r="CH250" s="29"/>
      <c r="CI250" s="29"/>
      <c r="CJ250" s="29"/>
      <c r="CK250" s="29"/>
      <c r="CL250" s="29"/>
      <c r="CM250" s="29"/>
      <c r="CN250" s="29"/>
      <c r="CO250" s="29"/>
      <c r="CP250" s="29"/>
      <c r="CQ250" s="29"/>
      <c r="CR250" s="29"/>
      <c r="CS250" s="29"/>
      <c r="CT250" s="29"/>
      <c r="CU250" s="32" t="str">
        <f>IF(N250="费用项目",VLOOKUP(O250,费用项目!B:C,2,0),"")</f>
        <v/>
      </c>
      <c r="CV250" s="32" t="str">
        <f>IFERROR(VLOOKUP(CU250,费用项目!A:B,2,0),"")</f>
        <v/>
      </c>
      <c r="CW250" s="29" t="str">
        <f>IF(N250="银行账户",VLOOKUP(O250,银行变二级!B:C,2,0),"")</f>
        <v>潍坊银行基本户31796</v>
      </c>
      <c r="CX250" s="29" t="str">
        <f>IFERROR(VLOOKUP(O250,银行变二级!A:B,2,0),"")</f>
        <v>潍坊银行基本户31796</v>
      </c>
    </row>
    <row r="251" spans="1:102">
      <c r="A251" s="35" t="s">
        <v>287</v>
      </c>
      <c r="B251" s="36" t="s">
        <v>315</v>
      </c>
      <c r="C251" s="36" t="s">
        <v>268</v>
      </c>
      <c r="D251" s="37" t="s">
        <v>322</v>
      </c>
      <c r="E251" s="37" t="s">
        <v>323</v>
      </c>
      <c r="F251" s="38">
        <v>6000000</v>
      </c>
      <c r="G251" s="39" t="s">
        <v>107</v>
      </c>
      <c r="H251" s="40" t="str">
        <f t="shared" si="65"/>
        <v>1221</v>
      </c>
      <c r="I251" s="40" t="str">
        <f t="shared" si="66"/>
        <v>122109</v>
      </c>
      <c r="J251" s="46" t="str">
        <f t="shared" si="67"/>
        <v>其他应收款</v>
      </c>
      <c r="K251" s="47" t="str">
        <f t="shared" si="68"/>
        <v>个人</v>
      </c>
      <c r="L251" s="46" t="str">
        <f t="shared" si="69"/>
        <v>冯海忠</v>
      </c>
      <c r="M251" s="46" t="str">
        <f>IFERROR(IF(H251="1002",1002,VLOOKUP(I251,亿企科目!A:H,6,0)),VLOOKUP(H251,亿企科目!A:G,6,0))</f>
        <v>122103</v>
      </c>
      <c r="N251" s="48" t="str">
        <f>IFERROR(IF(H251="1002","银行账户",IF(H251="1123","供应商",VLOOKUP(I251,亿企科目!A:H,8,0))),"")</f>
        <v>客户</v>
      </c>
      <c r="O251" s="49" t="str">
        <f t="shared" si="83"/>
        <v>冯海忠</v>
      </c>
      <c r="P251" s="29" t="str">
        <f>VLOOKUP(A251,账簿!B:C,2,0)</f>
        <v>002008</v>
      </c>
      <c r="Q251" s="29" t="str">
        <f>VLOOKUP(P251,账簿!A:B,2,0)</f>
        <v>昌邑市城投股权投资管理有限公司</v>
      </c>
      <c r="W251" s="29" t="str">
        <f t="shared" si="84"/>
        <v>0020082026-04-0931</v>
      </c>
      <c r="X251" s="29" t="str">
        <f t="shared" si="70"/>
        <v>002008</v>
      </c>
      <c r="Y251" s="29" t="str">
        <f t="shared" si="71"/>
        <v>002008</v>
      </c>
      <c r="Z251" s="29" t="str">
        <f t="shared" si="72"/>
        <v>昌邑市城投股权投资管理有限公司</v>
      </c>
      <c r="AA251" s="29" t="str">
        <f t="shared" si="73"/>
        <v>2026-04</v>
      </c>
      <c r="AB251" s="29" t="str">
        <f t="shared" si="74"/>
        <v>2026-04-09</v>
      </c>
      <c r="AC251" s="29" t="s">
        <v>108</v>
      </c>
      <c r="AD251" s="29">
        <f t="shared" si="75"/>
        <v>31</v>
      </c>
      <c r="AE251" s="29" t="str">
        <f t="shared" si="76"/>
        <v>还本金,汇兑,冯海忠</v>
      </c>
      <c r="AF251" s="29" t="s">
        <v>109</v>
      </c>
      <c r="AG251" s="29" t="s">
        <v>109</v>
      </c>
      <c r="AH251" s="29"/>
      <c r="AI251" s="29"/>
      <c r="AJ251" s="29"/>
      <c r="AK251" s="29"/>
      <c r="AL251" s="29"/>
      <c r="AM251" s="29"/>
      <c r="AN251" s="29" t="str">
        <f t="shared" si="77"/>
        <v>122103</v>
      </c>
      <c r="AO251" s="29"/>
      <c r="AP251" s="29" t="str">
        <f t="shared" si="78"/>
        <v>还本金,汇兑,冯海忠</v>
      </c>
      <c r="AQ251" t="s">
        <v>110</v>
      </c>
      <c r="AR251" s="29">
        <f t="shared" si="79"/>
        <v>6000000</v>
      </c>
      <c r="AS251" s="29" t="str">
        <f t="shared" si="80"/>
        <v/>
      </c>
      <c r="AT251" t="s">
        <v>111</v>
      </c>
      <c r="AU251" t="s">
        <v>112</v>
      </c>
      <c r="AV251" t="s">
        <v>113</v>
      </c>
      <c r="AW251" s="29">
        <f t="shared" si="81"/>
        <v>6000000</v>
      </c>
      <c r="AX251" s="29" t="str">
        <f t="shared" si="82"/>
        <v/>
      </c>
      <c r="AY251" s="29"/>
      <c r="AZ251" s="29"/>
      <c r="BA251" s="29"/>
      <c r="BB251" s="29"/>
      <c r="BC251" s="29"/>
      <c r="BD251" s="29"/>
      <c r="BE251" s="29"/>
      <c r="BF251" s="29"/>
      <c r="BG251" s="29"/>
      <c r="BH251" s="29"/>
      <c r="BI251" s="29"/>
      <c r="BJ251" s="29"/>
      <c r="BK251" s="29"/>
      <c r="BL251" s="29"/>
      <c r="BM251" s="29"/>
      <c r="BN251" s="29"/>
      <c r="BO251" s="29"/>
      <c r="BP251" s="29"/>
      <c r="BQ251" s="32" t="str">
        <f>IF(N251="项目",VLOOKUP(O251,项目!B:C,2,0),IF(K251="空项目",VLOOKUP(K251,项目!B:C,2,0),""))</f>
        <v/>
      </c>
      <c r="BR251" s="32" t="str">
        <f>IFERROR(VLOOKUP(BQ251,项目!A:B,2,0),"")</f>
        <v/>
      </c>
      <c r="BS251" s="29"/>
      <c r="BT251" s="29"/>
      <c r="BU251" s="32" t="str">
        <f>IF(N251="供应商",VLOOKUP(O251,供应商!B:C,2,0),"")</f>
        <v/>
      </c>
      <c r="BV251" s="32" t="str">
        <f>IFERROR(VLOOKUP(BU251,供应商!A:B,2,0),"")</f>
        <v/>
      </c>
      <c r="BW251" s="32" t="str">
        <f>IF(N251="客户",VLOOKUP(O251,客户!B:C,2,0),"")</f>
        <v>0002454</v>
      </c>
      <c r="BX251" s="32" t="str">
        <f>IFERROR(VLOOKUP(BW251,客户!A:B,2,0),"")</f>
        <v>冯海忠</v>
      </c>
      <c r="BY251" s="29"/>
      <c r="BZ251" s="29"/>
      <c r="CA251" s="29"/>
      <c r="CB251" s="29"/>
      <c r="CC251" s="29"/>
      <c r="CD251" s="29"/>
      <c r="CE251" s="29"/>
      <c r="CF251" s="29"/>
      <c r="CG251" s="29"/>
      <c r="CH251" s="29"/>
      <c r="CI251" s="29"/>
      <c r="CJ251" s="29"/>
      <c r="CK251" s="29"/>
      <c r="CL251" s="29"/>
      <c r="CM251" s="29"/>
      <c r="CN251" s="29"/>
      <c r="CO251" s="29"/>
      <c r="CP251" s="29"/>
      <c r="CQ251" s="29"/>
      <c r="CR251" s="29"/>
      <c r="CS251" s="29"/>
      <c r="CT251" s="29"/>
      <c r="CU251" s="32" t="str">
        <f>IF(N251="费用项目",VLOOKUP(O251,费用项目!B:C,2,0),"")</f>
        <v/>
      </c>
      <c r="CV251" s="32" t="str">
        <f>IFERROR(VLOOKUP(CU251,费用项目!A:B,2,0),"")</f>
        <v/>
      </c>
      <c r="CW251" s="29" t="str">
        <f>IF(N251="银行账户",VLOOKUP(O251,银行变二级!B:C,2,0),"")</f>
        <v/>
      </c>
      <c r="CX251" s="29" t="str">
        <f>IFERROR(VLOOKUP(O251,银行变二级!A:B,2,0),"")</f>
        <v/>
      </c>
    </row>
    <row r="252" ht="27" spans="1:102">
      <c r="A252" s="35" t="s">
        <v>287</v>
      </c>
      <c r="B252" s="36" t="s">
        <v>315</v>
      </c>
      <c r="C252" s="36" t="s">
        <v>268</v>
      </c>
      <c r="D252" s="37" t="s">
        <v>322</v>
      </c>
      <c r="E252" s="37" t="s">
        <v>290</v>
      </c>
      <c r="F252" s="39" t="s">
        <v>107</v>
      </c>
      <c r="G252" s="38">
        <v>6000000</v>
      </c>
      <c r="H252" s="40" t="str">
        <f t="shared" si="65"/>
        <v>1002</v>
      </c>
      <c r="I252" s="40" t="str">
        <f t="shared" si="66"/>
        <v>100203</v>
      </c>
      <c r="J252" s="46" t="str">
        <f t="shared" si="67"/>
        <v>银行存款</v>
      </c>
      <c r="K252" s="47" t="str">
        <f t="shared" si="68"/>
        <v>潍坊银行基本户31796</v>
      </c>
      <c r="L252" s="46" t="str">
        <f t="shared" si="69"/>
        <v/>
      </c>
      <c r="M252" s="46">
        <f>IFERROR(IF(H252="1002",1002,VLOOKUP(I252,亿企科目!A:H,6,0)),VLOOKUP(H252,亿企科目!A:G,6,0))</f>
        <v>1002</v>
      </c>
      <c r="N252" s="48" t="str">
        <f>IFERROR(IF(H252="1002","银行账户",IF(H252="1123","供应商",VLOOKUP(I252,亿企科目!A:H,8,0))),"")</f>
        <v>银行账户</v>
      </c>
      <c r="O252" s="49" t="str">
        <f t="shared" si="83"/>
        <v>潍坊银行基本户31796</v>
      </c>
      <c r="P252" s="29" t="str">
        <f>VLOOKUP(A252,账簿!B:C,2,0)</f>
        <v>002008</v>
      </c>
      <c r="Q252" s="29" t="str">
        <f>VLOOKUP(P252,账簿!A:B,2,0)</f>
        <v>昌邑市城投股权投资管理有限公司</v>
      </c>
      <c r="W252" s="29" t="str">
        <f t="shared" si="84"/>
        <v>0020082026-04-0931</v>
      </c>
      <c r="X252" s="29" t="str">
        <f t="shared" si="70"/>
        <v>002008</v>
      </c>
      <c r="Y252" s="29" t="str">
        <f t="shared" si="71"/>
        <v>002008</v>
      </c>
      <c r="Z252" s="29" t="str">
        <f t="shared" si="72"/>
        <v>昌邑市城投股权投资管理有限公司</v>
      </c>
      <c r="AA252" s="29" t="str">
        <f t="shared" si="73"/>
        <v>2026-04</v>
      </c>
      <c r="AB252" s="29" t="str">
        <f t="shared" si="74"/>
        <v>2026-04-09</v>
      </c>
      <c r="AC252" s="29" t="s">
        <v>108</v>
      </c>
      <c r="AD252" s="29">
        <f t="shared" si="75"/>
        <v>31</v>
      </c>
      <c r="AE252" s="29" t="str">
        <f t="shared" si="76"/>
        <v>还本金,汇兑,冯海忠</v>
      </c>
      <c r="AF252" s="29" t="s">
        <v>109</v>
      </c>
      <c r="AG252" s="29" t="s">
        <v>109</v>
      </c>
      <c r="AH252" s="29"/>
      <c r="AI252" s="29"/>
      <c r="AJ252" s="29"/>
      <c r="AK252" s="29"/>
      <c r="AL252" s="29"/>
      <c r="AM252" s="29"/>
      <c r="AN252" s="29">
        <f t="shared" si="77"/>
        <v>1002</v>
      </c>
      <c r="AO252" s="29"/>
      <c r="AP252" s="29" t="str">
        <f t="shared" si="78"/>
        <v>还本金,汇兑,冯海忠</v>
      </c>
      <c r="AQ252" t="s">
        <v>110</v>
      </c>
      <c r="AR252" s="29" t="str">
        <f t="shared" si="79"/>
        <v/>
      </c>
      <c r="AS252" s="29">
        <f t="shared" si="80"/>
        <v>6000000</v>
      </c>
      <c r="AT252" t="s">
        <v>111</v>
      </c>
      <c r="AU252" t="s">
        <v>112</v>
      </c>
      <c r="AV252" t="s">
        <v>113</v>
      </c>
      <c r="AW252" s="29" t="str">
        <f t="shared" si="81"/>
        <v/>
      </c>
      <c r="AX252" s="29">
        <f t="shared" si="82"/>
        <v>6000000</v>
      </c>
      <c r="AY252" s="29"/>
      <c r="AZ252" s="29"/>
      <c r="BA252" s="29"/>
      <c r="BB252" s="29"/>
      <c r="BC252" s="29"/>
      <c r="BD252" s="29"/>
      <c r="BE252" s="29"/>
      <c r="BF252" s="29"/>
      <c r="BG252" s="29"/>
      <c r="BH252" s="29"/>
      <c r="BI252" s="29"/>
      <c r="BJ252" s="29"/>
      <c r="BK252" s="29"/>
      <c r="BL252" s="29"/>
      <c r="BM252" s="29"/>
      <c r="BN252" s="29"/>
      <c r="BO252" s="29"/>
      <c r="BP252" s="29"/>
      <c r="BQ252" s="32" t="str">
        <f>IF(N252="项目",VLOOKUP(O252,项目!B:C,2,0),IF(K252="空项目",VLOOKUP(K252,项目!B:C,2,0),""))</f>
        <v/>
      </c>
      <c r="BR252" s="32" t="str">
        <f>IFERROR(VLOOKUP(BQ252,项目!A:B,2,0),"")</f>
        <v/>
      </c>
      <c r="BS252" s="29"/>
      <c r="BT252" s="29"/>
      <c r="BU252" s="32" t="str">
        <f>IF(N252="供应商",VLOOKUP(O252,供应商!B:C,2,0),"")</f>
        <v/>
      </c>
      <c r="BV252" s="32" t="str">
        <f>IFERROR(VLOOKUP(BU252,供应商!A:B,2,0),"")</f>
        <v/>
      </c>
      <c r="BW252" s="32" t="str">
        <f>IF(N252="客户",VLOOKUP(O252,客户!B:C,2,0),"")</f>
        <v/>
      </c>
      <c r="BX252" s="32" t="str">
        <f>IFERROR(VLOOKUP(BW252,客户!A:B,2,0),"")</f>
        <v/>
      </c>
      <c r="BY252" s="29"/>
      <c r="BZ252" s="29"/>
      <c r="CA252" s="29"/>
      <c r="CB252" s="29"/>
      <c r="CC252" s="29"/>
      <c r="CD252" s="29"/>
      <c r="CE252" s="29"/>
      <c r="CF252" s="29"/>
      <c r="CG252" s="29"/>
      <c r="CH252" s="29"/>
      <c r="CI252" s="29"/>
      <c r="CJ252" s="29"/>
      <c r="CK252" s="29"/>
      <c r="CL252" s="29"/>
      <c r="CM252" s="29"/>
      <c r="CN252" s="29"/>
      <c r="CO252" s="29"/>
      <c r="CP252" s="29"/>
      <c r="CQ252" s="29"/>
      <c r="CR252" s="29"/>
      <c r="CS252" s="29"/>
      <c r="CT252" s="29"/>
      <c r="CU252" s="32" t="str">
        <f>IF(N252="费用项目",VLOOKUP(O252,费用项目!B:C,2,0),"")</f>
        <v/>
      </c>
      <c r="CV252" s="32" t="str">
        <f>IFERROR(VLOOKUP(CU252,费用项目!A:B,2,0),"")</f>
        <v/>
      </c>
      <c r="CW252" s="29" t="str">
        <f>IF(N252="银行账户",VLOOKUP(O252,银行变二级!B:C,2,0),"")</f>
        <v>潍坊银行基本户31796</v>
      </c>
      <c r="CX252" s="29" t="str">
        <f>IFERROR(VLOOKUP(O252,银行变二级!A:B,2,0),"")</f>
        <v>潍坊银行基本户31796</v>
      </c>
    </row>
    <row r="253" ht="27" spans="1:102">
      <c r="A253" s="35" t="s">
        <v>287</v>
      </c>
      <c r="B253" s="36" t="s">
        <v>315</v>
      </c>
      <c r="C253" s="36" t="s">
        <v>270</v>
      </c>
      <c r="D253" s="37" t="s">
        <v>324</v>
      </c>
      <c r="E253" s="37" t="s">
        <v>290</v>
      </c>
      <c r="F253" s="38">
        <v>5000000</v>
      </c>
      <c r="G253" s="39" t="s">
        <v>107</v>
      </c>
      <c r="H253" s="40" t="str">
        <f t="shared" si="65"/>
        <v>1002</v>
      </c>
      <c r="I253" s="40" t="str">
        <f t="shared" si="66"/>
        <v>100203</v>
      </c>
      <c r="J253" s="46" t="str">
        <f t="shared" si="67"/>
        <v>银行存款</v>
      </c>
      <c r="K253" s="47" t="str">
        <f t="shared" si="68"/>
        <v>潍坊银行基本户31796</v>
      </c>
      <c r="L253" s="46" t="str">
        <f t="shared" si="69"/>
        <v/>
      </c>
      <c r="M253" s="46">
        <f>IFERROR(IF(H253="1002",1002,VLOOKUP(I253,亿企科目!A:H,6,0)),VLOOKUP(H253,亿企科目!A:G,6,0))</f>
        <v>1002</v>
      </c>
      <c r="N253" s="48" t="str">
        <f>IFERROR(IF(H253="1002","银行账户",IF(H253="1123","供应商",VLOOKUP(I253,亿企科目!A:H,8,0))),"")</f>
        <v>银行账户</v>
      </c>
      <c r="O253" s="49" t="str">
        <f t="shared" si="83"/>
        <v>潍坊银行基本户31796</v>
      </c>
      <c r="P253" s="29" t="str">
        <f>VLOOKUP(A253,账簿!B:C,2,0)</f>
        <v>002008</v>
      </c>
      <c r="Q253" s="29" t="str">
        <f>VLOOKUP(P253,账簿!A:B,2,0)</f>
        <v>昌邑市城投股权投资管理有限公司</v>
      </c>
      <c r="W253" s="29" t="str">
        <f t="shared" si="84"/>
        <v>0020082026-04-0932</v>
      </c>
      <c r="X253" s="29" t="str">
        <f t="shared" si="70"/>
        <v>002008</v>
      </c>
      <c r="Y253" s="29" t="str">
        <f t="shared" si="71"/>
        <v>002008</v>
      </c>
      <c r="Z253" s="29" t="str">
        <f t="shared" si="72"/>
        <v>昌邑市城投股权投资管理有限公司</v>
      </c>
      <c r="AA253" s="29" t="str">
        <f t="shared" si="73"/>
        <v>2026-04</v>
      </c>
      <c r="AB253" s="29" t="str">
        <f t="shared" si="74"/>
        <v>2026-04-09</v>
      </c>
      <c r="AC253" s="29" t="s">
        <v>108</v>
      </c>
      <c r="AD253" s="29">
        <f t="shared" si="75"/>
        <v>32</v>
      </c>
      <c r="AE253" s="29" t="str">
        <f t="shared" si="76"/>
        <v>汇款,冯海忠</v>
      </c>
      <c r="AF253" s="29" t="s">
        <v>109</v>
      </c>
      <c r="AG253" s="29" t="s">
        <v>109</v>
      </c>
      <c r="AH253" s="29"/>
      <c r="AI253" s="29"/>
      <c r="AJ253" s="29"/>
      <c r="AK253" s="29"/>
      <c r="AL253" s="29"/>
      <c r="AM253" s="29"/>
      <c r="AN253" s="29">
        <f t="shared" si="77"/>
        <v>1002</v>
      </c>
      <c r="AO253" s="29"/>
      <c r="AP253" s="29" t="str">
        <f t="shared" si="78"/>
        <v>汇款,冯海忠</v>
      </c>
      <c r="AQ253" t="s">
        <v>110</v>
      </c>
      <c r="AR253" s="29">
        <f t="shared" si="79"/>
        <v>5000000</v>
      </c>
      <c r="AS253" s="29" t="str">
        <f t="shared" si="80"/>
        <v/>
      </c>
      <c r="AT253" t="s">
        <v>111</v>
      </c>
      <c r="AU253" t="s">
        <v>112</v>
      </c>
      <c r="AV253" t="s">
        <v>113</v>
      </c>
      <c r="AW253" s="29">
        <f t="shared" si="81"/>
        <v>5000000</v>
      </c>
      <c r="AX253" s="29" t="str">
        <f t="shared" si="82"/>
        <v/>
      </c>
      <c r="AY253" s="29"/>
      <c r="AZ253" s="29"/>
      <c r="BA253" s="29"/>
      <c r="BB253" s="29"/>
      <c r="BC253" s="29"/>
      <c r="BD253" s="29"/>
      <c r="BE253" s="29"/>
      <c r="BF253" s="29"/>
      <c r="BG253" s="29"/>
      <c r="BH253" s="29"/>
      <c r="BI253" s="29"/>
      <c r="BJ253" s="29"/>
      <c r="BK253" s="29"/>
      <c r="BL253" s="29"/>
      <c r="BM253" s="29"/>
      <c r="BN253" s="29"/>
      <c r="BO253" s="29"/>
      <c r="BP253" s="29"/>
      <c r="BQ253" s="32" t="str">
        <f>IF(N253="项目",VLOOKUP(O253,项目!B:C,2,0),IF(K253="空项目",VLOOKUP(K253,项目!B:C,2,0),""))</f>
        <v/>
      </c>
      <c r="BR253" s="32" t="str">
        <f>IFERROR(VLOOKUP(BQ253,项目!A:B,2,0),"")</f>
        <v/>
      </c>
      <c r="BS253" s="29"/>
      <c r="BT253" s="29"/>
      <c r="BU253" s="32" t="str">
        <f>IF(N253="供应商",VLOOKUP(O253,供应商!B:C,2,0),"")</f>
        <v/>
      </c>
      <c r="BV253" s="32" t="str">
        <f>IFERROR(VLOOKUP(BU253,供应商!A:B,2,0),"")</f>
        <v/>
      </c>
      <c r="BW253" s="32" t="str">
        <f>IF(N253="客户",VLOOKUP(O253,客户!B:C,2,0),"")</f>
        <v/>
      </c>
      <c r="BX253" s="32" t="str">
        <f>IFERROR(VLOOKUP(BW253,客户!A:B,2,0),"")</f>
        <v/>
      </c>
      <c r="BY253" s="29"/>
      <c r="BZ253" s="29"/>
      <c r="CA253" s="29"/>
      <c r="CB253" s="29"/>
      <c r="CC253" s="29"/>
      <c r="CD253" s="29"/>
      <c r="CE253" s="29"/>
      <c r="CF253" s="29"/>
      <c r="CG253" s="29"/>
      <c r="CH253" s="29"/>
      <c r="CI253" s="29"/>
      <c r="CJ253" s="29"/>
      <c r="CK253" s="29"/>
      <c r="CL253" s="29"/>
      <c r="CM253" s="29"/>
      <c r="CN253" s="29"/>
      <c r="CO253" s="29"/>
      <c r="CP253" s="29"/>
      <c r="CQ253" s="29"/>
      <c r="CR253" s="29"/>
      <c r="CS253" s="29"/>
      <c r="CT253" s="29"/>
      <c r="CU253" s="32" t="str">
        <f>IF(N253="费用项目",VLOOKUP(O253,费用项目!B:C,2,0),"")</f>
        <v/>
      </c>
      <c r="CV253" s="32" t="str">
        <f>IFERROR(VLOOKUP(CU253,费用项目!A:B,2,0),"")</f>
        <v/>
      </c>
      <c r="CW253" s="29" t="str">
        <f>IF(N253="银行账户",VLOOKUP(O253,银行变二级!B:C,2,0),"")</f>
        <v>潍坊银行基本户31796</v>
      </c>
      <c r="CX253" s="29" t="str">
        <f>IFERROR(VLOOKUP(O253,银行变二级!A:B,2,0),"")</f>
        <v>潍坊银行基本户31796</v>
      </c>
    </row>
    <row r="254" spans="1:102">
      <c r="A254" s="35" t="s">
        <v>287</v>
      </c>
      <c r="B254" s="36" t="s">
        <v>315</v>
      </c>
      <c r="C254" s="36" t="s">
        <v>270</v>
      </c>
      <c r="D254" s="37" t="s">
        <v>324</v>
      </c>
      <c r="E254" s="37" t="s">
        <v>323</v>
      </c>
      <c r="F254" s="39" t="s">
        <v>107</v>
      </c>
      <c r="G254" s="38">
        <v>5000000</v>
      </c>
      <c r="H254" s="40" t="str">
        <f t="shared" si="65"/>
        <v>1221</v>
      </c>
      <c r="I254" s="40" t="str">
        <f t="shared" si="66"/>
        <v>122109</v>
      </c>
      <c r="J254" s="46" t="str">
        <f t="shared" si="67"/>
        <v>其他应收款</v>
      </c>
      <c r="K254" s="47" t="str">
        <f t="shared" si="68"/>
        <v>个人</v>
      </c>
      <c r="L254" s="46" t="str">
        <f t="shared" si="69"/>
        <v>冯海忠</v>
      </c>
      <c r="M254" s="46" t="str">
        <f>IFERROR(IF(H254="1002",1002,VLOOKUP(I254,亿企科目!A:H,6,0)),VLOOKUP(H254,亿企科目!A:G,6,0))</f>
        <v>122103</v>
      </c>
      <c r="N254" s="48" t="str">
        <f>IFERROR(IF(H254="1002","银行账户",IF(H254="1123","供应商",VLOOKUP(I254,亿企科目!A:H,8,0))),"")</f>
        <v>客户</v>
      </c>
      <c r="O254" s="49" t="str">
        <f t="shared" si="83"/>
        <v>冯海忠</v>
      </c>
      <c r="P254" s="29" t="str">
        <f>VLOOKUP(A254,账簿!B:C,2,0)</f>
        <v>002008</v>
      </c>
      <c r="Q254" s="29" t="str">
        <f>VLOOKUP(P254,账簿!A:B,2,0)</f>
        <v>昌邑市城投股权投资管理有限公司</v>
      </c>
      <c r="W254" s="29" t="str">
        <f t="shared" si="84"/>
        <v>0020082026-04-0932</v>
      </c>
      <c r="X254" s="29" t="str">
        <f t="shared" si="70"/>
        <v>002008</v>
      </c>
      <c r="Y254" s="29" t="str">
        <f t="shared" si="71"/>
        <v>002008</v>
      </c>
      <c r="Z254" s="29" t="str">
        <f t="shared" si="72"/>
        <v>昌邑市城投股权投资管理有限公司</v>
      </c>
      <c r="AA254" s="29" t="str">
        <f t="shared" si="73"/>
        <v>2026-04</v>
      </c>
      <c r="AB254" s="29" t="str">
        <f t="shared" si="74"/>
        <v>2026-04-09</v>
      </c>
      <c r="AC254" s="29" t="s">
        <v>108</v>
      </c>
      <c r="AD254" s="29">
        <f t="shared" si="75"/>
        <v>32</v>
      </c>
      <c r="AE254" s="29" t="str">
        <f t="shared" si="76"/>
        <v>汇款,冯海忠</v>
      </c>
      <c r="AF254" s="29" t="s">
        <v>109</v>
      </c>
      <c r="AG254" s="29" t="s">
        <v>109</v>
      </c>
      <c r="AH254" s="29"/>
      <c r="AI254" s="29"/>
      <c r="AJ254" s="29"/>
      <c r="AK254" s="29"/>
      <c r="AL254" s="29"/>
      <c r="AM254" s="29"/>
      <c r="AN254" s="29" t="str">
        <f t="shared" si="77"/>
        <v>122103</v>
      </c>
      <c r="AO254" s="29"/>
      <c r="AP254" s="29" t="str">
        <f t="shared" si="78"/>
        <v>汇款,冯海忠</v>
      </c>
      <c r="AQ254" t="s">
        <v>110</v>
      </c>
      <c r="AR254" s="29" t="str">
        <f t="shared" si="79"/>
        <v/>
      </c>
      <c r="AS254" s="29">
        <f t="shared" si="80"/>
        <v>5000000</v>
      </c>
      <c r="AT254" t="s">
        <v>111</v>
      </c>
      <c r="AU254" t="s">
        <v>112</v>
      </c>
      <c r="AV254" t="s">
        <v>113</v>
      </c>
      <c r="AW254" s="29" t="str">
        <f t="shared" si="81"/>
        <v/>
      </c>
      <c r="AX254" s="29">
        <f t="shared" si="82"/>
        <v>5000000</v>
      </c>
      <c r="AY254" s="29"/>
      <c r="AZ254" s="29"/>
      <c r="BA254" s="29"/>
      <c r="BB254" s="29"/>
      <c r="BC254" s="29"/>
      <c r="BD254" s="29"/>
      <c r="BE254" s="29"/>
      <c r="BF254" s="29"/>
      <c r="BG254" s="29"/>
      <c r="BH254" s="29"/>
      <c r="BI254" s="29"/>
      <c r="BJ254" s="29"/>
      <c r="BK254" s="29"/>
      <c r="BL254" s="29"/>
      <c r="BM254" s="29"/>
      <c r="BN254" s="29"/>
      <c r="BO254" s="29"/>
      <c r="BP254" s="29"/>
      <c r="BQ254" s="32" t="str">
        <f>IF(N254="项目",VLOOKUP(O254,项目!B:C,2,0),IF(K254="空项目",VLOOKUP(K254,项目!B:C,2,0),""))</f>
        <v/>
      </c>
      <c r="BR254" s="32" t="str">
        <f>IFERROR(VLOOKUP(BQ254,项目!A:B,2,0),"")</f>
        <v/>
      </c>
      <c r="BS254" s="29"/>
      <c r="BT254" s="29"/>
      <c r="BU254" s="32" t="str">
        <f>IF(N254="供应商",VLOOKUP(O254,供应商!B:C,2,0),"")</f>
        <v/>
      </c>
      <c r="BV254" s="32" t="str">
        <f>IFERROR(VLOOKUP(BU254,供应商!A:B,2,0),"")</f>
        <v/>
      </c>
      <c r="BW254" s="32" t="str">
        <f>IF(N254="客户",VLOOKUP(O254,客户!B:C,2,0),"")</f>
        <v>0002454</v>
      </c>
      <c r="BX254" s="32" t="str">
        <f>IFERROR(VLOOKUP(BW254,客户!A:B,2,0),"")</f>
        <v>冯海忠</v>
      </c>
      <c r="BY254" s="29"/>
      <c r="BZ254" s="29"/>
      <c r="CA254" s="29"/>
      <c r="CB254" s="29"/>
      <c r="CC254" s="29"/>
      <c r="CD254" s="29"/>
      <c r="CE254" s="29"/>
      <c r="CF254" s="29"/>
      <c r="CG254" s="29"/>
      <c r="CH254" s="29"/>
      <c r="CI254" s="29"/>
      <c r="CJ254" s="29"/>
      <c r="CK254" s="29"/>
      <c r="CL254" s="29"/>
      <c r="CM254" s="29"/>
      <c r="CN254" s="29"/>
      <c r="CO254" s="29"/>
      <c r="CP254" s="29"/>
      <c r="CQ254" s="29"/>
      <c r="CR254" s="29"/>
      <c r="CS254" s="29"/>
      <c r="CT254" s="29"/>
      <c r="CU254" s="32" t="str">
        <f>IF(N254="费用项目",VLOOKUP(O254,费用项目!B:C,2,0),"")</f>
        <v/>
      </c>
      <c r="CV254" s="32" t="str">
        <f>IFERROR(VLOOKUP(CU254,费用项目!A:B,2,0),"")</f>
        <v/>
      </c>
      <c r="CW254" s="29" t="str">
        <f>IF(N254="银行账户",VLOOKUP(O254,银行变二级!B:C,2,0),"")</f>
        <v/>
      </c>
      <c r="CX254" s="29" t="str">
        <f>IFERROR(VLOOKUP(O254,银行变二级!A:B,2,0),"")</f>
        <v/>
      </c>
    </row>
    <row r="255" ht="25.5" spans="1:102">
      <c r="A255" s="35" t="s">
        <v>287</v>
      </c>
      <c r="B255" s="36" t="s">
        <v>315</v>
      </c>
      <c r="C255" s="36" t="s">
        <v>272</v>
      </c>
      <c r="D255" s="37" t="s">
        <v>325</v>
      </c>
      <c r="E255" s="37" t="s">
        <v>186</v>
      </c>
      <c r="F255" s="38">
        <v>280000</v>
      </c>
      <c r="G255" s="39" t="s">
        <v>107</v>
      </c>
      <c r="H255" s="40" t="str">
        <f t="shared" si="65"/>
        <v>1221</v>
      </c>
      <c r="I255" s="40" t="str">
        <f t="shared" si="66"/>
        <v>122108</v>
      </c>
      <c r="J255" s="46" t="str">
        <f t="shared" si="67"/>
        <v>其他应收款</v>
      </c>
      <c r="K255" s="47" t="str">
        <f t="shared" si="68"/>
        <v>单位</v>
      </c>
      <c r="L255" s="46" t="str">
        <f t="shared" si="69"/>
        <v>昌邑市惠合智能产业园投资有限公司</v>
      </c>
      <c r="M255" s="46" t="str">
        <f>IFERROR(IF(H255="1002",1002,VLOOKUP(I255,亿企科目!A:H,6,0)),VLOOKUP(H255,亿企科目!A:G,6,0))</f>
        <v>122102</v>
      </c>
      <c r="N255" s="48" t="str">
        <f>IFERROR(IF(H255="1002","银行账户",IF(H255="1123","供应商",VLOOKUP(I255,亿企科目!A:H,8,0))),"")</f>
        <v>客户</v>
      </c>
      <c r="O255" s="49" t="str">
        <f t="shared" si="83"/>
        <v>昌邑市惠合智能产业园投资有限公司</v>
      </c>
      <c r="P255" s="29" t="str">
        <f>VLOOKUP(A255,账簿!B:C,2,0)</f>
        <v>002008</v>
      </c>
      <c r="Q255" s="29" t="str">
        <f>VLOOKUP(P255,账簿!A:B,2,0)</f>
        <v>昌邑市城投股权投资管理有限公司</v>
      </c>
      <c r="W255" s="29" t="str">
        <f t="shared" si="84"/>
        <v>0020082026-04-0933</v>
      </c>
      <c r="X255" s="29" t="str">
        <f t="shared" si="70"/>
        <v>002008</v>
      </c>
      <c r="Y255" s="29" t="str">
        <f t="shared" si="71"/>
        <v>002008</v>
      </c>
      <c r="Z255" s="29" t="str">
        <f t="shared" si="72"/>
        <v>昌邑市城投股权投资管理有限公司</v>
      </c>
      <c r="AA255" s="29" t="str">
        <f t="shared" si="73"/>
        <v>2026-04</v>
      </c>
      <c r="AB255" s="29" t="str">
        <f t="shared" si="74"/>
        <v>2026-04-09</v>
      </c>
      <c r="AC255" s="29" t="s">
        <v>108</v>
      </c>
      <c r="AD255" s="29">
        <f t="shared" si="75"/>
        <v>33</v>
      </c>
      <c r="AE255" s="29" t="str">
        <f t="shared" si="76"/>
        <v>往来款,网银转账,昌邑市惠合智能产业园投资有限公司</v>
      </c>
      <c r="AF255" s="29" t="s">
        <v>109</v>
      </c>
      <c r="AG255" s="29" t="s">
        <v>109</v>
      </c>
      <c r="AH255" s="29"/>
      <c r="AI255" s="29"/>
      <c r="AJ255" s="29"/>
      <c r="AK255" s="29"/>
      <c r="AL255" s="29"/>
      <c r="AM255" s="29"/>
      <c r="AN255" s="29" t="str">
        <f t="shared" si="77"/>
        <v>122102</v>
      </c>
      <c r="AO255" s="29"/>
      <c r="AP255" s="29" t="str">
        <f t="shared" si="78"/>
        <v>往来款,网银转账,昌邑市惠合智能产业园投资有限公司</v>
      </c>
      <c r="AQ255" t="s">
        <v>110</v>
      </c>
      <c r="AR255" s="29">
        <f t="shared" si="79"/>
        <v>280000</v>
      </c>
      <c r="AS255" s="29" t="str">
        <f t="shared" si="80"/>
        <v/>
      </c>
      <c r="AT255" t="s">
        <v>111</v>
      </c>
      <c r="AU255" t="s">
        <v>112</v>
      </c>
      <c r="AV255" t="s">
        <v>113</v>
      </c>
      <c r="AW255" s="29">
        <f t="shared" si="81"/>
        <v>280000</v>
      </c>
      <c r="AX255" s="29" t="str">
        <f t="shared" si="82"/>
        <v/>
      </c>
      <c r="AY255" s="29"/>
      <c r="AZ255" s="29"/>
      <c r="BA255" s="29"/>
      <c r="BB255" s="29"/>
      <c r="BC255" s="29"/>
      <c r="BD255" s="29"/>
      <c r="BE255" s="29"/>
      <c r="BF255" s="29"/>
      <c r="BG255" s="29"/>
      <c r="BH255" s="29"/>
      <c r="BI255" s="29"/>
      <c r="BJ255" s="29"/>
      <c r="BK255" s="29"/>
      <c r="BL255" s="29"/>
      <c r="BM255" s="29"/>
      <c r="BN255" s="29"/>
      <c r="BO255" s="29"/>
      <c r="BP255" s="29"/>
      <c r="BQ255" s="32" t="str">
        <f>IF(N255="项目",VLOOKUP(O255,项目!B:C,2,0),IF(K255="空项目",VLOOKUP(K255,项目!B:C,2,0),""))</f>
        <v/>
      </c>
      <c r="BR255" s="32" t="str">
        <f>IFERROR(VLOOKUP(BQ255,项目!A:B,2,0),"")</f>
        <v/>
      </c>
      <c r="BS255" s="29"/>
      <c r="BT255" s="29"/>
      <c r="BU255" s="32" t="str">
        <f>IF(N255="供应商",VLOOKUP(O255,供应商!B:C,2,0),"")</f>
        <v/>
      </c>
      <c r="BV255" s="32" t="str">
        <f>IFERROR(VLOOKUP(BU255,供应商!A:B,2,0),"")</f>
        <v/>
      </c>
      <c r="BW255" s="32" t="str">
        <f>IF(N255="客户",VLOOKUP(O255,客户!B:C,2,0),"")</f>
        <v>001001004</v>
      </c>
      <c r="BX255" s="32" t="str">
        <f>IFERROR(VLOOKUP(BW255,客户!A:B,2,0),"")</f>
        <v>昌邑市惠合智能产业园投资有限公司</v>
      </c>
      <c r="BY255" s="29"/>
      <c r="BZ255" s="29"/>
      <c r="CA255" s="29"/>
      <c r="CB255" s="29"/>
      <c r="CC255" s="29"/>
      <c r="CD255" s="29"/>
      <c r="CE255" s="29"/>
      <c r="CF255" s="29"/>
      <c r="CG255" s="29"/>
      <c r="CH255" s="29"/>
      <c r="CI255" s="29"/>
      <c r="CJ255" s="29"/>
      <c r="CK255" s="29"/>
      <c r="CL255" s="29"/>
      <c r="CM255" s="29"/>
      <c r="CN255" s="29"/>
      <c r="CO255" s="29"/>
      <c r="CP255" s="29"/>
      <c r="CQ255" s="29"/>
      <c r="CR255" s="29"/>
      <c r="CS255" s="29"/>
      <c r="CT255" s="29"/>
      <c r="CU255" s="32" t="str">
        <f>IF(N255="费用项目",VLOOKUP(O255,费用项目!B:C,2,0),"")</f>
        <v/>
      </c>
      <c r="CV255" s="32" t="str">
        <f>IFERROR(VLOOKUP(CU255,费用项目!A:B,2,0),"")</f>
        <v/>
      </c>
      <c r="CW255" s="29" t="str">
        <f>IF(N255="银行账户",VLOOKUP(O255,银行变二级!B:C,2,0),"")</f>
        <v/>
      </c>
      <c r="CX255" s="29" t="str">
        <f>IFERROR(VLOOKUP(O255,银行变二级!A:B,2,0),"")</f>
        <v/>
      </c>
    </row>
    <row r="256" ht="27" spans="1:102">
      <c r="A256" s="35" t="s">
        <v>287</v>
      </c>
      <c r="B256" s="36" t="s">
        <v>315</v>
      </c>
      <c r="C256" s="36" t="s">
        <v>272</v>
      </c>
      <c r="D256" s="37" t="s">
        <v>325</v>
      </c>
      <c r="E256" s="37" t="s">
        <v>290</v>
      </c>
      <c r="F256" s="39" t="s">
        <v>107</v>
      </c>
      <c r="G256" s="38">
        <v>280000</v>
      </c>
      <c r="H256" s="40" t="str">
        <f t="shared" si="65"/>
        <v>1002</v>
      </c>
      <c r="I256" s="40" t="str">
        <f t="shared" si="66"/>
        <v>100203</v>
      </c>
      <c r="J256" s="46" t="str">
        <f t="shared" si="67"/>
        <v>银行存款</v>
      </c>
      <c r="K256" s="47" t="str">
        <f t="shared" si="68"/>
        <v>潍坊银行基本户31796</v>
      </c>
      <c r="L256" s="46" t="str">
        <f t="shared" si="69"/>
        <v/>
      </c>
      <c r="M256" s="46">
        <f>IFERROR(IF(H256="1002",1002,VLOOKUP(I256,亿企科目!A:H,6,0)),VLOOKUP(H256,亿企科目!A:G,6,0))</f>
        <v>1002</v>
      </c>
      <c r="N256" s="48" t="str">
        <f>IFERROR(IF(H256="1002","银行账户",IF(H256="1123","供应商",VLOOKUP(I256,亿企科目!A:H,8,0))),"")</f>
        <v>银行账户</v>
      </c>
      <c r="O256" s="49" t="str">
        <f t="shared" si="83"/>
        <v>潍坊银行基本户31796</v>
      </c>
      <c r="P256" s="29" t="str">
        <f>VLOOKUP(A256,账簿!B:C,2,0)</f>
        <v>002008</v>
      </c>
      <c r="Q256" s="29" t="str">
        <f>VLOOKUP(P256,账簿!A:B,2,0)</f>
        <v>昌邑市城投股权投资管理有限公司</v>
      </c>
      <c r="W256" s="29" t="str">
        <f t="shared" si="84"/>
        <v>0020082026-04-0933</v>
      </c>
      <c r="X256" s="29" t="str">
        <f t="shared" si="70"/>
        <v>002008</v>
      </c>
      <c r="Y256" s="29" t="str">
        <f t="shared" si="71"/>
        <v>002008</v>
      </c>
      <c r="Z256" s="29" t="str">
        <f t="shared" si="72"/>
        <v>昌邑市城投股权投资管理有限公司</v>
      </c>
      <c r="AA256" s="29" t="str">
        <f t="shared" si="73"/>
        <v>2026-04</v>
      </c>
      <c r="AB256" s="29" t="str">
        <f t="shared" si="74"/>
        <v>2026-04-09</v>
      </c>
      <c r="AC256" s="29" t="s">
        <v>108</v>
      </c>
      <c r="AD256" s="29">
        <f t="shared" si="75"/>
        <v>33</v>
      </c>
      <c r="AE256" s="29" t="str">
        <f t="shared" si="76"/>
        <v>往来款,网银转账,昌邑市惠合智能产业园投资有限公司</v>
      </c>
      <c r="AF256" s="29" t="s">
        <v>109</v>
      </c>
      <c r="AG256" s="29" t="s">
        <v>109</v>
      </c>
      <c r="AH256" s="29"/>
      <c r="AI256" s="29"/>
      <c r="AJ256" s="29"/>
      <c r="AK256" s="29"/>
      <c r="AL256" s="29"/>
      <c r="AM256" s="29"/>
      <c r="AN256" s="29">
        <f t="shared" si="77"/>
        <v>1002</v>
      </c>
      <c r="AO256" s="29"/>
      <c r="AP256" s="29" t="str">
        <f t="shared" si="78"/>
        <v>往来款,网银转账,昌邑市惠合智能产业园投资有限公司</v>
      </c>
      <c r="AQ256" t="s">
        <v>110</v>
      </c>
      <c r="AR256" s="29" t="str">
        <f t="shared" si="79"/>
        <v/>
      </c>
      <c r="AS256" s="29">
        <f t="shared" si="80"/>
        <v>280000</v>
      </c>
      <c r="AT256" t="s">
        <v>111</v>
      </c>
      <c r="AU256" t="s">
        <v>112</v>
      </c>
      <c r="AV256" t="s">
        <v>113</v>
      </c>
      <c r="AW256" s="29" t="str">
        <f t="shared" si="81"/>
        <v/>
      </c>
      <c r="AX256" s="29">
        <f t="shared" si="82"/>
        <v>280000</v>
      </c>
      <c r="AY256" s="29"/>
      <c r="AZ256" s="29"/>
      <c r="BA256" s="29"/>
      <c r="BB256" s="29"/>
      <c r="BC256" s="29"/>
      <c r="BD256" s="29"/>
      <c r="BE256" s="29"/>
      <c r="BF256" s="29"/>
      <c r="BG256" s="29"/>
      <c r="BH256" s="29"/>
      <c r="BI256" s="29"/>
      <c r="BJ256" s="29"/>
      <c r="BK256" s="29"/>
      <c r="BL256" s="29"/>
      <c r="BM256" s="29"/>
      <c r="BN256" s="29"/>
      <c r="BO256" s="29"/>
      <c r="BP256" s="29"/>
      <c r="BQ256" s="32" t="str">
        <f>IF(N256="项目",VLOOKUP(O256,项目!B:C,2,0),IF(K256="空项目",VLOOKUP(K256,项目!B:C,2,0),""))</f>
        <v/>
      </c>
      <c r="BR256" s="32" t="str">
        <f>IFERROR(VLOOKUP(BQ256,项目!A:B,2,0),"")</f>
        <v/>
      </c>
      <c r="BS256" s="29"/>
      <c r="BT256" s="29"/>
      <c r="BU256" s="32" t="str">
        <f>IF(N256="供应商",VLOOKUP(O256,供应商!B:C,2,0),"")</f>
        <v/>
      </c>
      <c r="BV256" s="32" t="str">
        <f>IFERROR(VLOOKUP(BU256,供应商!A:B,2,0),"")</f>
        <v/>
      </c>
      <c r="BW256" s="32" t="str">
        <f>IF(N256="客户",VLOOKUP(O256,客户!B:C,2,0),"")</f>
        <v/>
      </c>
      <c r="BX256" s="32" t="str">
        <f>IFERROR(VLOOKUP(BW256,客户!A:B,2,0),"")</f>
        <v/>
      </c>
      <c r="BY256" s="29"/>
      <c r="BZ256" s="29"/>
      <c r="CA256" s="29"/>
      <c r="CB256" s="29"/>
      <c r="CC256" s="29"/>
      <c r="CD256" s="29"/>
      <c r="CE256" s="29"/>
      <c r="CF256" s="29"/>
      <c r="CG256" s="29"/>
      <c r="CH256" s="29"/>
      <c r="CI256" s="29"/>
      <c r="CJ256" s="29"/>
      <c r="CK256" s="29"/>
      <c r="CL256" s="29"/>
      <c r="CM256" s="29"/>
      <c r="CN256" s="29"/>
      <c r="CO256" s="29"/>
      <c r="CP256" s="29"/>
      <c r="CQ256" s="29"/>
      <c r="CR256" s="29"/>
      <c r="CS256" s="29"/>
      <c r="CT256" s="29"/>
      <c r="CU256" s="32" t="str">
        <f>IF(N256="费用项目",VLOOKUP(O256,费用项目!B:C,2,0),"")</f>
        <v/>
      </c>
      <c r="CV256" s="32" t="str">
        <f>IFERROR(VLOOKUP(CU256,费用项目!A:B,2,0),"")</f>
        <v/>
      </c>
      <c r="CW256" s="29" t="str">
        <f>IF(N256="银行账户",VLOOKUP(O256,银行变二级!B:C,2,0),"")</f>
        <v>潍坊银行基本户31796</v>
      </c>
      <c r="CX256" s="29" t="str">
        <f>IFERROR(VLOOKUP(O256,银行变二级!A:B,2,0),"")</f>
        <v>潍坊银行基本户31796</v>
      </c>
    </row>
    <row r="257" ht="27" spans="1:102">
      <c r="A257" s="35" t="s">
        <v>287</v>
      </c>
      <c r="B257" s="36" t="s">
        <v>196</v>
      </c>
      <c r="C257" s="36" t="s">
        <v>273</v>
      </c>
      <c r="D257" s="37" t="s">
        <v>317</v>
      </c>
      <c r="E257" s="37" t="s">
        <v>290</v>
      </c>
      <c r="F257" s="38">
        <v>81200</v>
      </c>
      <c r="G257" s="39" t="s">
        <v>107</v>
      </c>
      <c r="H257" s="40" t="str">
        <f t="shared" si="65"/>
        <v>1002</v>
      </c>
      <c r="I257" s="40" t="str">
        <f t="shared" si="66"/>
        <v>100203</v>
      </c>
      <c r="J257" s="46" t="str">
        <f t="shared" si="67"/>
        <v>银行存款</v>
      </c>
      <c r="K257" s="47" t="str">
        <f t="shared" si="68"/>
        <v>潍坊银行基本户31796</v>
      </c>
      <c r="L257" s="46" t="str">
        <f t="shared" si="69"/>
        <v/>
      </c>
      <c r="M257" s="46">
        <f>IFERROR(IF(H257="1002",1002,VLOOKUP(I257,亿企科目!A:H,6,0)),VLOOKUP(H257,亿企科目!A:G,6,0))</f>
        <v>1002</v>
      </c>
      <c r="N257" s="48" t="str">
        <f>IFERROR(IF(H257="1002","银行账户",IF(H257="1123","供应商",VLOOKUP(I257,亿企科目!A:H,8,0))),"")</f>
        <v>银行账户</v>
      </c>
      <c r="O257" s="49" t="str">
        <f t="shared" si="83"/>
        <v>潍坊银行基本户31796</v>
      </c>
      <c r="P257" s="29" t="str">
        <f>VLOOKUP(A257,账簿!B:C,2,0)</f>
        <v>002008</v>
      </c>
      <c r="Q257" s="29" t="str">
        <f>VLOOKUP(P257,账簿!A:B,2,0)</f>
        <v>昌邑市城投股权投资管理有限公司</v>
      </c>
      <c r="W257" s="29" t="str">
        <f t="shared" si="84"/>
        <v>0020082026-04-1034</v>
      </c>
      <c r="X257" s="29" t="str">
        <f t="shared" si="70"/>
        <v>002008</v>
      </c>
      <c r="Y257" s="29" t="str">
        <f t="shared" si="71"/>
        <v>002008</v>
      </c>
      <c r="Z257" s="29" t="str">
        <f t="shared" si="72"/>
        <v>昌邑市城投股权投资管理有限公司</v>
      </c>
      <c r="AA257" s="29" t="str">
        <f t="shared" si="73"/>
        <v>2026-04</v>
      </c>
      <c r="AB257" s="29" t="str">
        <f t="shared" si="74"/>
        <v>2026-04-10</v>
      </c>
      <c r="AC257" s="29" t="s">
        <v>108</v>
      </c>
      <c r="AD257" s="29">
        <f t="shared" si="75"/>
        <v>34</v>
      </c>
      <c r="AE257" s="29" t="str">
        <f t="shared" si="76"/>
        <v>退服务费,潍坊华创普惠产业投资合伙企业（有限合伙）</v>
      </c>
      <c r="AF257" s="29" t="s">
        <v>109</v>
      </c>
      <c r="AG257" s="29" t="s">
        <v>109</v>
      </c>
      <c r="AH257" s="29"/>
      <c r="AI257" s="29"/>
      <c r="AJ257" s="29"/>
      <c r="AK257" s="29"/>
      <c r="AL257" s="29"/>
      <c r="AM257" s="29"/>
      <c r="AN257" s="29">
        <f t="shared" si="77"/>
        <v>1002</v>
      </c>
      <c r="AO257" s="29"/>
      <c r="AP257" s="29" t="str">
        <f t="shared" si="78"/>
        <v>退服务费,潍坊华创普惠产业投资合伙企业（有限合伙）</v>
      </c>
      <c r="AQ257" t="s">
        <v>110</v>
      </c>
      <c r="AR257" s="29">
        <f t="shared" si="79"/>
        <v>81200</v>
      </c>
      <c r="AS257" s="29" t="str">
        <f t="shared" si="80"/>
        <v/>
      </c>
      <c r="AT257" t="s">
        <v>111</v>
      </c>
      <c r="AU257" t="s">
        <v>112</v>
      </c>
      <c r="AV257" t="s">
        <v>113</v>
      </c>
      <c r="AW257" s="29">
        <f t="shared" si="81"/>
        <v>81200</v>
      </c>
      <c r="AX257" s="29" t="str">
        <f t="shared" si="82"/>
        <v/>
      </c>
      <c r="AY257" s="29"/>
      <c r="AZ257" s="29"/>
      <c r="BA257" s="29"/>
      <c r="BB257" s="29"/>
      <c r="BC257" s="29"/>
      <c r="BD257" s="29"/>
      <c r="BE257" s="29"/>
      <c r="BF257" s="29"/>
      <c r="BG257" s="29"/>
      <c r="BH257" s="29"/>
      <c r="BI257" s="29"/>
      <c r="BJ257" s="29"/>
      <c r="BK257" s="29"/>
      <c r="BL257" s="29"/>
      <c r="BM257" s="29"/>
      <c r="BN257" s="29"/>
      <c r="BO257" s="29"/>
      <c r="BP257" s="29"/>
      <c r="BQ257" s="32" t="str">
        <f>IF(N257="项目",VLOOKUP(O257,项目!B:C,2,0),IF(K257="空项目",VLOOKUP(K257,项目!B:C,2,0),""))</f>
        <v/>
      </c>
      <c r="BR257" s="32" t="str">
        <f>IFERROR(VLOOKUP(BQ257,项目!A:B,2,0),"")</f>
        <v/>
      </c>
      <c r="BS257" s="29"/>
      <c r="BT257" s="29"/>
      <c r="BU257" s="32" t="str">
        <f>IF(N257="供应商",VLOOKUP(O257,供应商!B:C,2,0),"")</f>
        <v/>
      </c>
      <c r="BV257" s="32" t="str">
        <f>IFERROR(VLOOKUP(BU257,供应商!A:B,2,0),"")</f>
        <v/>
      </c>
      <c r="BW257" s="32" t="str">
        <f>IF(N257="客户",VLOOKUP(O257,客户!B:C,2,0),"")</f>
        <v/>
      </c>
      <c r="BX257" s="32" t="str">
        <f>IFERROR(VLOOKUP(BW257,客户!A:B,2,0),"")</f>
        <v/>
      </c>
      <c r="BY257" s="29"/>
      <c r="BZ257" s="29"/>
      <c r="CA257" s="29"/>
      <c r="CB257" s="29"/>
      <c r="CC257" s="29"/>
      <c r="CD257" s="29"/>
      <c r="CE257" s="29"/>
      <c r="CF257" s="29"/>
      <c r="CG257" s="29"/>
      <c r="CH257" s="29"/>
      <c r="CI257" s="29"/>
      <c r="CJ257" s="29"/>
      <c r="CK257" s="29"/>
      <c r="CL257" s="29"/>
      <c r="CM257" s="29"/>
      <c r="CN257" s="29"/>
      <c r="CO257" s="29"/>
      <c r="CP257" s="29"/>
      <c r="CQ257" s="29"/>
      <c r="CR257" s="29"/>
      <c r="CS257" s="29"/>
      <c r="CT257" s="29"/>
      <c r="CU257" s="32" t="str">
        <f>IF(N257="费用项目",VLOOKUP(O257,费用项目!B:C,2,0),"")</f>
        <v/>
      </c>
      <c r="CV257" s="32" t="str">
        <f>IFERROR(VLOOKUP(CU257,费用项目!A:B,2,0),"")</f>
        <v/>
      </c>
      <c r="CW257" s="29" t="str">
        <f>IF(N257="银行账户",VLOOKUP(O257,银行变二级!B:C,2,0),"")</f>
        <v>潍坊银行基本户31796</v>
      </c>
      <c r="CX257" s="29" t="str">
        <f>IFERROR(VLOOKUP(O257,银行变二级!A:B,2,0),"")</f>
        <v>潍坊银行基本户31796</v>
      </c>
    </row>
    <row r="258" ht="25.5" spans="1:102">
      <c r="A258" s="35" t="s">
        <v>287</v>
      </c>
      <c r="B258" s="36" t="s">
        <v>196</v>
      </c>
      <c r="C258" s="36" t="s">
        <v>273</v>
      </c>
      <c r="D258" s="37" t="s">
        <v>317</v>
      </c>
      <c r="E258" s="37" t="s">
        <v>300</v>
      </c>
      <c r="F258" s="39" t="s">
        <v>107</v>
      </c>
      <c r="G258" s="38">
        <v>81200</v>
      </c>
      <c r="H258" s="40" t="str">
        <f t="shared" ref="H258:H320" si="85">LEFT(E258,4)</f>
        <v>2241</v>
      </c>
      <c r="I258" s="40" t="str">
        <f t="shared" ref="I258:I320" si="86">IFERROR(LEFT(E258,FIND(" ",E258)-1),E258)</f>
        <v>224102</v>
      </c>
      <c r="J258" s="46" t="str">
        <f t="shared" ref="J258:J320" si="87">LEFT(MID(E258,FIND(" ",E258)+1,LEN(E258)),FIND("-",MID(E258,FIND(" ",E258)+1,LEN(E258))&amp;"-")-1)</f>
        <v>其他应付款</v>
      </c>
      <c r="K258" s="47" t="str">
        <f t="shared" ref="K258:K320" si="88">IFERROR(MID(MID(E258,FIND(" ",E258)+1,LEN(E258)),FIND("-",MID(E258,FIND(" ",E258)+1,LEN(E258)))+1,IFERROR(FIND("-",MID(E258,FIND(" ",E258)+1,LEN(E258)),FIND("-",MID(E258,FIND(" ",E258)+1,LEN(E258)))+1),LEN(MID(E258,FIND(" ",E258)+1,LEN(E258)))+1)-FIND("-",MID(E258,FIND(" ",E258)+1,LEN(E258)))-1),"")</f>
        <v>单位</v>
      </c>
      <c r="L258" s="46" t="str">
        <f t="shared" ref="L258:L320" si="89">IFERROR(MID(MID(E258,FIND(" ",E258)+1,LEN(E258)),FIND("-",MID(E258,FIND(" ",E258)+1,LEN(E258)),FIND("-",MID(E258,FIND(" ",E258)+1,LEN(E258)))+1)+1,LEN(E258)),"")</f>
        <v>潍坊华创普惠产业投资合伙企业（有限合伙）</v>
      </c>
      <c r="M258" s="46" t="str">
        <f>IFERROR(IF(H258="1002",1002,VLOOKUP(I258,亿企科目!A:H,6,0)),VLOOKUP(H258,亿企科目!A:G,6,0))</f>
        <v>224102</v>
      </c>
      <c r="N258" s="48" t="str">
        <f>IFERROR(IF(H258="1002","银行账户",IF(H258="1123","供应商",VLOOKUP(I258,亿企科目!A:H,8,0))),"")</f>
        <v>供应商</v>
      </c>
      <c r="O258" s="49" t="str">
        <f t="shared" si="83"/>
        <v>潍坊华创普惠产业投资合伙企业（有限合伙）</v>
      </c>
      <c r="P258" s="29" t="str">
        <f>VLOOKUP(A258,账簿!B:C,2,0)</f>
        <v>002008</v>
      </c>
      <c r="Q258" s="29" t="str">
        <f>VLOOKUP(P258,账簿!A:B,2,0)</f>
        <v>昌邑市城投股权投资管理有限公司</v>
      </c>
      <c r="W258" s="29" t="str">
        <f t="shared" si="84"/>
        <v>0020082026-04-1034</v>
      </c>
      <c r="X258" s="29" t="str">
        <f t="shared" ref="X258:X321" si="90">P258</f>
        <v>002008</v>
      </c>
      <c r="Y258" s="29" t="str">
        <f t="shared" ref="Y258:Y321" si="91">X258</f>
        <v>002008</v>
      </c>
      <c r="Z258" s="29" t="str">
        <f t="shared" ref="Z258:Z321" si="92">Q258</f>
        <v>昌邑市城投股权投资管理有限公司</v>
      </c>
      <c r="AA258" s="29" t="str">
        <f t="shared" ref="AA258:AA321" si="93">LEFT(B258,7)</f>
        <v>2026-04</v>
      </c>
      <c r="AB258" s="29" t="str">
        <f t="shared" ref="AB258:AB321" si="94">B258</f>
        <v>2026-04-10</v>
      </c>
      <c r="AC258" s="29" t="s">
        <v>108</v>
      </c>
      <c r="AD258" s="29">
        <f t="shared" ref="AD258:AD321" si="95">VALUE(_xlfn.TEXTAFTER(C258,"-"))</f>
        <v>34</v>
      </c>
      <c r="AE258" s="29" t="str">
        <f t="shared" ref="AE258:AE321" si="96">D258</f>
        <v>退服务费,潍坊华创普惠产业投资合伙企业（有限合伙）</v>
      </c>
      <c r="AF258" s="29" t="s">
        <v>109</v>
      </c>
      <c r="AG258" s="29" t="s">
        <v>109</v>
      </c>
      <c r="AH258" s="29"/>
      <c r="AI258" s="29"/>
      <c r="AJ258" s="29"/>
      <c r="AK258" s="29"/>
      <c r="AL258" s="29"/>
      <c r="AM258" s="29"/>
      <c r="AN258" s="29" t="str">
        <f t="shared" ref="AN258:AN321" si="97">M258</f>
        <v>224102</v>
      </c>
      <c r="AO258" s="29"/>
      <c r="AP258" s="29" t="str">
        <f t="shared" ref="AP258:AP321" si="98">D258</f>
        <v>退服务费,潍坊华创普惠产业投资合伙企业（有限合伙）</v>
      </c>
      <c r="AQ258" t="s">
        <v>110</v>
      </c>
      <c r="AR258" s="29" t="str">
        <f t="shared" ref="AR258:AR321" si="99">F258</f>
        <v/>
      </c>
      <c r="AS258" s="29">
        <f t="shared" ref="AS258:AS321" si="100">G258</f>
        <v>81200</v>
      </c>
      <c r="AT258" t="s">
        <v>111</v>
      </c>
      <c r="AU258" t="s">
        <v>112</v>
      </c>
      <c r="AV258" t="s">
        <v>113</v>
      </c>
      <c r="AW258" s="29" t="str">
        <f t="shared" ref="AW258:AW321" si="101">AR258</f>
        <v/>
      </c>
      <c r="AX258" s="29">
        <f t="shared" ref="AX258:AX321" si="102">AS258</f>
        <v>81200</v>
      </c>
      <c r="AY258" s="29"/>
      <c r="AZ258" s="29"/>
      <c r="BA258" s="29"/>
      <c r="BB258" s="29"/>
      <c r="BC258" s="29"/>
      <c r="BD258" s="29"/>
      <c r="BE258" s="29"/>
      <c r="BF258" s="29"/>
      <c r="BG258" s="29"/>
      <c r="BH258" s="29"/>
      <c r="BI258" s="29"/>
      <c r="BJ258" s="29"/>
      <c r="BK258" s="29"/>
      <c r="BL258" s="29"/>
      <c r="BM258" s="29"/>
      <c r="BN258" s="29"/>
      <c r="BO258" s="29"/>
      <c r="BP258" s="29"/>
      <c r="BQ258" s="32" t="str">
        <f>IF(N258="项目",VLOOKUP(O258,项目!B:C,2,0),IF(K258="空项目",VLOOKUP(K258,项目!B:C,2,0),""))</f>
        <v/>
      </c>
      <c r="BR258" s="32" t="str">
        <f>IFERROR(VLOOKUP(BQ258,项目!A:B,2,0),"")</f>
        <v/>
      </c>
      <c r="BS258" s="29"/>
      <c r="BT258" s="29"/>
      <c r="BU258" s="32" t="str">
        <f>IF(N258="供应商",VLOOKUP(O258,供应商!B:C,2,0),"")</f>
        <v>0008219</v>
      </c>
      <c r="BV258" s="32" t="str">
        <f>IFERROR(VLOOKUP(BU258,供应商!A:B,2,0),"")</f>
        <v>潍坊华创普惠产业投资合伙企业（有限合伙）</v>
      </c>
      <c r="BW258" s="32" t="str">
        <f>IF(N258="客户",VLOOKUP(O258,客户!B:C,2,0),"")</f>
        <v/>
      </c>
      <c r="BX258" s="32" t="str">
        <f>IFERROR(VLOOKUP(BW258,客户!A:B,2,0),"")</f>
        <v/>
      </c>
      <c r="BY258" s="29"/>
      <c r="BZ258" s="29"/>
      <c r="CA258" s="29"/>
      <c r="CB258" s="29"/>
      <c r="CC258" s="29"/>
      <c r="CD258" s="29"/>
      <c r="CE258" s="29"/>
      <c r="CF258" s="29"/>
      <c r="CG258" s="29"/>
      <c r="CH258" s="29"/>
      <c r="CI258" s="29"/>
      <c r="CJ258" s="29"/>
      <c r="CK258" s="29"/>
      <c r="CL258" s="29"/>
      <c r="CM258" s="29"/>
      <c r="CN258" s="29"/>
      <c r="CO258" s="29"/>
      <c r="CP258" s="29"/>
      <c r="CQ258" s="29"/>
      <c r="CR258" s="29"/>
      <c r="CS258" s="29"/>
      <c r="CT258" s="29"/>
      <c r="CU258" s="32" t="str">
        <f>IF(N258="费用项目",VLOOKUP(O258,费用项目!B:C,2,0),"")</f>
        <v/>
      </c>
      <c r="CV258" s="32" t="str">
        <f>IFERROR(VLOOKUP(CU258,费用项目!A:B,2,0),"")</f>
        <v/>
      </c>
      <c r="CW258" s="29" t="str">
        <f>IF(N258="银行账户",VLOOKUP(O258,银行变二级!B:C,2,0),"")</f>
        <v/>
      </c>
      <c r="CX258" s="29" t="str">
        <f>IFERROR(VLOOKUP(O258,银行变二级!A:B,2,0),"")</f>
        <v/>
      </c>
    </row>
    <row r="259" ht="25.5" spans="1:102">
      <c r="A259" s="35" t="s">
        <v>287</v>
      </c>
      <c r="B259" s="36" t="s">
        <v>196</v>
      </c>
      <c r="C259" s="36" t="s">
        <v>276</v>
      </c>
      <c r="D259" s="37" t="s">
        <v>292</v>
      </c>
      <c r="E259" s="37" t="s">
        <v>293</v>
      </c>
      <c r="F259" s="38">
        <v>300000</v>
      </c>
      <c r="G259" s="39" t="s">
        <v>107</v>
      </c>
      <c r="H259" s="40" t="str">
        <f t="shared" si="85"/>
        <v>1221</v>
      </c>
      <c r="I259" s="40" t="str">
        <f t="shared" si="86"/>
        <v>122108</v>
      </c>
      <c r="J259" s="46" t="str">
        <f t="shared" si="87"/>
        <v>其他应收款</v>
      </c>
      <c r="K259" s="47" t="str">
        <f t="shared" si="88"/>
        <v>单位</v>
      </c>
      <c r="L259" s="46" t="str">
        <f t="shared" si="89"/>
        <v>昌邑市城投建设工程有限公司</v>
      </c>
      <c r="M259" s="46" t="str">
        <f>IFERROR(IF(H259="1002",1002,VLOOKUP(I259,亿企科目!A:H,6,0)),VLOOKUP(H259,亿企科目!A:G,6,0))</f>
        <v>122102</v>
      </c>
      <c r="N259" s="48" t="str">
        <f>IFERROR(IF(H259="1002","银行账户",IF(H259="1123","供应商",VLOOKUP(I259,亿企科目!A:H,8,0))),"")</f>
        <v>客户</v>
      </c>
      <c r="O259" s="49" t="str">
        <f t="shared" ref="O259:O322" si="103">IF(N259=0,IF(M259="1002",K259,""),_xlfn.TEXTAFTER(E259,"-",-1))</f>
        <v>昌邑市城投建设工程有限公司</v>
      </c>
      <c r="P259" s="29" t="str">
        <f>VLOOKUP(A259,账簿!B:C,2,0)</f>
        <v>002008</v>
      </c>
      <c r="Q259" s="29" t="str">
        <f>VLOOKUP(P259,账簿!A:B,2,0)</f>
        <v>昌邑市城投股权投资管理有限公司</v>
      </c>
      <c r="W259" s="29" t="str">
        <f t="shared" ref="W259:W322" si="104">X259&amp;AB259&amp;AD259</f>
        <v>0020082026-04-1035</v>
      </c>
      <c r="X259" s="29" t="str">
        <f t="shared" si="90"/>
        <v>002008</v>
      </c>
      <c r="Y259" s="29" t="str">
        <f t="shared" si="91"/>
        <v>002008</v>
      </c>
      <c r="Z259" s="29" t="str">
        <f t="shared" si="92"/>
        <v>昌邑市城投股权投资管理有限公司</v>
      </c>
      <c r="AA259" s="29" t="str">
        <f t="shared" si="93"/>
        <v>2026-04</v>
      </c>
      <c r="AB259" s="29" t="str">
        <f t="shared" si="94"/>
        <v>2026-04-10</v>
      </c>
      <c r="AC259" s="29" t="s">
        <v>108</v>
      </c>
      <c r="AD259" s="29">
        <f t="shared" si="95"/>
        <v>35</v>
      </c>
      <c r="AE259" s="29" t="str">
        <f t="shared" si="96"/>
        <v>往来款,网银转账,昌邑市城投建设工程有限公司</v>
      </c>
      <c r="AF259" s="29" t="s">
        <v>109</v>
      </c>
      <c r="AG259" s="29" t="s">
        <v>109</v>
      </c>
      <c r="AH259" s="29"/>
      <c r="AI259" s="29"/>
      <c r="AJ259" s="29"/>
      <c r="AK259" s="29"/>
      <c r="AL259" s="29"/>
      <c r="AM259" s="29"/>
      <c r="AN259" s="29" t="str">
        <f t="shared" si="97"/>
        <v>122102</v>
      </c>
      <c r="AO259" s="29"/>
      <c r="AP259" s="29" t="str">
        <f t="shared" si="98"/>
        <v>往来款,网银转账,昌邑市城投建设工程有限公司</v>
      </c>
      <c r="AQ259" t="s">
        <v>110</v>
      </c>
      <c r="AR259" s="29">
        <f t="shared" si="99"/>
        <v>300000</v>
      </c>
      <c r="AS259" s="29" t="str">
        <f t="shared" si="100"/>
        <v/>
      </c>
      <c r="AT259" t="s">
        <v>111</v>
      </c>
      <c r="AU259" t="s">
        <v>112</v>
      </c>
      <c r="AV259" t="s">
        <v>113</v>
      </c>
      <c r="AW259" s="29">
        <f t="shared" si="101"/>
        <v>300000</v>
      </c>
      <c r="AX259" s="29" t="str">
        <f t="shared" si="102"/>
        <v/>
      </c>
      <c r="AY259" s="29"/>
      <c r="AZ259" s="29"/>
      <c r="BA259" s="29"/>
      <c r="BB259" s="29"/>
      <c r="BC259" s="29"/>
      <c r="BD259" s="29"/>
      <c r="BE259" s="29"/>
      <c r="BF259" s="29"/>
      <c r="BG259" s="29"/>
      <c r="BH259" s="29"/>
      <c r="BI259" s="29"/>
      <c r="BJ259" s="29"/>
      <c r="BK259" s="29"/>
      <c r="BL259" s="29"/>
      <c r="BM259" s="29"/>
      <c r="BN259" s="29"/>
      <c r="BO259" s="29"/>
      <c r="BP259" s="29"/>
      <c r="BQ259" s="32" t="str">
        <f>IF(N259="项目",VLOOKUP(O259,项目!B:C,2,0),IF(K259="空项目",VLOOKUP(K259,项目!B:C,2,0),""))</f>
        <v/>
      </c>
      <c r="BR259" s="32" t="str">
        <f>IFERROR(VLOOKUP(BQ259,项目!A:B,2,0),"")</f>
        <v/>
      </c>
      <c r="BS259" s="29"/>
      <c r="BT259" s="29"/>
      <c r="BU259" s="32" t="str">
        <f>IF(N259="供应商",VLOOKUP(O259,供应商!B:C,2,0),"")</f>
        <v/>
      </c>
      <c r="BV259" s="32" t="str">
        <f>IFERROR(VLOOKUP(BU259,供应商!A:B,2,0),"")</f>
        <v/>
      </c>
      <c r="BW259" s="32" t="str">
        <f>IF(N259="客户",VLOOKUP(O259,客户!B:C,2,0),"")</f>
        <v>001001002</v>
      </c>
      <c r="BX259" s="32" t="str">
        <f>IFERROR(VLOOKUP(BW259,客户!A:B,2,0),"")</f>
        <v>昌邑市城投建设工程有限公司</v>
      </c>
      <c r="BY259" s="29"/>
      <c r="BZ259" s="29"/>
      <c r="CA259" s="29"/>
      <c r="CB259" s="29"/>
      <c r="CC259" s="29"/>
      <c r="CD259" s="29"/>
      <c r="CE259" s="29"/>
      <c r="CF259" s="29"/>
      <c r="CG259" s="29"/>
      <c r="CH259" s="29"/>
      <c r="CI259" s="29"/>
      <c r="CJ259" s="29"/>
      <c r="CK259" s="29"/>
      <c r="CL259" s="29"/>
      <c r="CM259" s="29"/>
      <c r="CN259" s="29"/>
      <c r="CO259" s="29"/>
      <c r="CP259" s="29"/>
      <c r="CQ259" s="29"/>
      <c r="CR259" s="29"/>
      <c r="CS259" s="29"/>
      <c r="CT259" s="29"/>
      <c r="CU259" s="32" t="str">
        <f>IF(N259="费用项目",VLOOKUP(O259,费用项目!B:C,2,0),"")</f>
        <v/>
      </c>
      <c r="CV259" s="32" t="str">
        <f>IFERROR(VLOOKUP(CU259,费用项目!A:B,2,0),"")</f>
        <v/>
      </c>
      <c r="CW259" s="29" t="str">
        <f>IF(N259="银行账户",VLOOKUP(O259,银行变二级!B:C,2,0),"")</f>
        <v/>
      </c>
      <c r="CX259" s="29" t="str">
        <f>IFERROR(VLOOKUP(O259,银行变二级!A:B,2,0),"")</f>
        <v/>
      </c>
    </row>
    <row r="260" ht="27" spans="1:102">
      <c r="A260" s="35" t="s">
        <v>287</v>
      </c>
      <c r="B260" s="36" t="s">
        <v>196</v>
      </c>
      <c r="C260" s="36" t="s">
        <v>276</v>
      </c>
      <c r="D260" s="37" t="s">
        <v>292</v>
      </c>
      <c r="E260" s="37" t="s">
        <v>290</v>
      </c>
      <c r="F260" s="39" t="s">
        <v>107</v>
      </c>
      <c r="G260" s="38">
        <v>300000</v>
      </c>
      <c r="H260" s="40" t="str">
        <f t="shared" si="85"/>
        <v>1002</v>
      </c>
      <c r="I260" s="40" t="str">
        <f t="shared" si="86"/>
        <v>100203</v>
      </c>
      <c r="J260" s="46" t="str">
        <f t="shared" si="87"/>
        <v>银行存款</v>
      </c>
      <c r="K260" s="47" t="str">
        <f t="shared" si="88"/>
        <v>潍坊银行基本户31796</v>
      </c>
      <c r="L260" s="46" t="str">
        <f t="shared" si="89"/>
        <v/>
      </c>
      <c r="M260" s="46">
        <f>IFERROR(IF(H260="1002",1002,VLOOKUP(I260,亿企科目!A:H,6,0)),VLOOKUP(H260,亿企科目!A:G,6,0))</f>
        <v>1002</v>
      </c>
      <c r="N260" s="48" t="str">
        <f>IFERROR(IF(H260="1002","银行账户",IF(H260="1123","供应商",VLOOKUP(I260,亿企科目!A:H,8,0))),"")</f>
        <v>银行账户</v>
      </c>
      <c r="O260" s="49" t="str">
        <f t="shared" si="103"/>
        <v>潍坊银行基本户31796</v>
      </c>
      <c r="P260" s="29" t="str">
        <f>VLOOKUP(A260,账簿!B:C,2,0)</f>
        <v>002008</v>
      </c>
      <c r="Q260" s="29" t="str">
        <f>VLOOKUP(P260,账簿!A:B,2,0)</f>
        <v>昌邑市城投股权投资管理有限公司</v>
      </c>
      <c r="W260" s="29" t="str">
        <f t="shared" si="104"/>
        <v>0020082026-04-1035</v>
      </c>
      <c r="X260" s="29" t="str">
        <f t="shared" si="90"/>
        <v>002008</v>
      </c>
      <c r="Y260" s="29" t="str">
        <f t="shared" si="91"/>
        <v>002008</v>
      </c>
      <c r="Z260" s="29" t="str">
        <f t="shared" si="92"/>
        <v>昌邑市城投股权投资管理有限公司</v>
      </c>
      <c r="AA260" s="29" t="str">
        <f t="shared" si="93"/>
        <v>2026-04</v>
      </c>
      <c r="AB260" s="29" t="str">
        <f t="shared" si="94"/>
        <v>2026-04-10</v>
      </c>
      <c r="AC260" s="29" t="s">
        <v>108</v>
      </c>
      <c r="AD260" s="29">
        <f t="shared" si="95"/>
        <v>35</v>
      </c>
      <c r="AE260" s="29" t="str">
        <f t="shared" si="96"/>
        <v>往来款,网银转账,昌邑市城投建设工程有限公司</v>
      </c>
      <c r="AF260" s="29" t="s">
        <v>109</v>
      </c>
      <c r="AG260" s="29" t="s">
        <v>109</v>
      </c>
      <c r="AH260" s="29"/>
      <c r="AI260" s="29"/>
      <c r="AJ260" s="29"/>
      <c r="AK260" s="29"/>
      <c r="AL260" s="29"/>
      <c r="AM260" s="29"/>
      <c r="AN260" s="29">
        <f t="shared" si="97"/>
        <v>1002</v>
      </c>
      <c r="AO260" s="29"/>
      <c r="AP260" s="29" t="str">
        <f t="shared" si="98"/>
        <v>往来款,网银转账,昌邑市城投建设工程有限公司</v>
      </c>
      <c r="AQ260" t="s">
        <v>110</v>
      </c>
      <c r="AR260" s="29" t="str">
        <f t="shared" si="99"/>
        <v/>
      </c>
      <c r="AS260" s="29">
        <f t="shared" si="100"/>
        <v>300000</v>
      </c>
      <c r="AT260" t="s">
        <v>111</v>
      </c>
      <c r="AU260" t="s">
        <v>112</v>
      </c>
      <c r="AV260" t="s">
        <v>113</v>
      </c>
      <c r="AW260" s="29" t="str">
        <f t="shared" si="101"/>
        <v/>
      </c>
      <c r="AX260" s="29">
        <f t="shared" si="102"/>
        <v>300000</v>
      </c>
      <c r="AY260" s="29"/>
      <c r="AZ260" s="29"/>
      <c r="BA260" s="29"/>
      <c r="BB260" s="29"/>
      <c r="BC260" s="29"/>
      <c r="BD260" s="29"/>
      <c r="BE260" s="29"/>
      <c r="BF260" s="29"/>
      <c r="BG260" s="29"/>
      <c r="BH260" s="29"/>
      <c r="BI260" s="29"/>
      <c r="BJ260" s="29"/>
      <c r="BK260" s="29"/>
      <c r="BL260" s="29"/>
      <c r="BM260" s="29"/>
      <c r="BN260" s="29"/>
      <c r="BO260" s="29"/>
      <c r="BP260" s="29"/>
      <c r="BQ260" s="32" t="str">
        <f>IF(N260="项目",VLOOKUP(O260,项目!B:C,2,0),IF(K260="空项目",VLOOKUP(K260,项目!B:C,2,0),""))</f>
        <v/>
      </c>
      <c r="BR260" s="32" t="str">
        <f>IFERROR(VLOOKUP(BQ260,项目!A:B,2,0),"")</f>
        <v/>
      </c>
      <c r="BS260" s="29"/>
      <c r="BT260" s="29"/>
      <c r="BU260" s="32" t="str">
        <f>IF(N260="供应商",VLOOKUP(O260,供应商!B:C,2,0),"")</f>
        <v/>
      </c>
      <c r="BV260" s="32" t="str">
        <f>IFERROR(VLOOKUP(BU260,供应商!A:B,2,0),"")</f>
        <v/>
      </c>
      <c r="BW260" s="32" t="str">
        <f>IF(N260="客户",VLOOKUP(O260,客户!B:C,2,0),"")</f>
        <v/>
      </c>
      <c r="BX260" s="32" t="str">
        <f>IFERROR(VLOOKUP(BW260,客户!A:B,2,0),"")</f>
        <v/>
      </c>
      <c r="BY260" s="29"/>
      <c r="BZ260" s="29"/>
      <c r="CA260" s="29"/>
      <c r="CB260" s="29"/>
      <c r="CC260" s="29"/>
      <c r="CD260" s="29"/>
      <c r="CE260" s="29"/>
      <c r="CF260" s="29"/>
      <c r="CG260" s="29"/>
      <c r="CH260" s="29"/>
      <c r="CI260" s="29"/>
      <c r="CJ260" s="29"/>
      <c r="CK260" s="29"/>
      <c r="CL260" s="29"/>
      <c r="CM260" s="29"/>
      <c r="CN260" s="29"/>
      <c r="CO260" s="29"/>
      <c r="CP260" s="29"/>
      <c r="CQ260" s="29"/>
      <c r="CR260" s="29"/>
      <c r="CS260" s="29"/>
      <c r="CT260" s="29"/>
      <c r="CU260" s="32" t="str">
        <f>IF(N260="费用项目",VLOOKUP(O260,费用项目!B:C,2,0),"")</f>
        <v/>
      </c>
      <c r="CV260" s="32" t="str">
        <f>IFERROR(VLOOKUP(CU260,费用项目!A:B,2,0),"")</f>
        <v/>
      </c>
      <c r="CW260" s="29" t="str">
        <f>IF(N260="银行账户",VLOOKUP(O260,银行变二级!B:C,2,0),"")</f>
        <v>潍坊银行基本户31796</v>
      </c>
      <c r="CX260" s="29" t="str">
        <f>IFERROR(VLOOKUP(O260,银行变二级!A:B,2,0),"")</f>
        <v>潍坊银行基本户31796</v>
      </c>
    </row>
    <row r="261" ht="25.5" spans="1:102">
      <c r="A261" s="35" t="s">
        <v>287</v>
      </c>
      <c r="B261" s="36" t="s">
        <v>196</v>
      </c>
      <c r="C261" s="36" t="s">
        <v>277</v>
      </c>
      <c r="D261" s="37" t="s">
        <v>320</v>
      </c>
      <c r="E261" s="37" t="s">
        <v>114</v>
      </c>
      <c r="F261" s="38">
        <v>120000</v>
      </c>
      <c r="G261" s="39" t="s">
        <v>107</v>
      </c>
      <c r="H261" s="40" t="str">
        <f t="shared" si="85"/>
        <v>1221</v>
      </c>
      <c r="I261" s="40" t="str">
        <f t="shared" si="86"/>
        <v>122108</v>
      </c>
      <c r="J261" s="46" t="str">
        <f t="shared" si="87"/>
        <v>其他应收款</v>
      </c>
      <c r="K261" s="47" t="str">
        <f t="shared" si="88"/>
        <v>单位</v>
      </c>
      <c r="L261" s="46" t="str">
        <f t="shared" si="89"/>
        <v>昌邑市城市建设发展投资集团有限公司</v>
      </c>
      <c r="M261" s="46" t="str">
        <f>IFERROR(IF(H261="1002",1002,VLOOKUP(I261,亿企科目!A:H,6,0)),VLOOKUP(H261,亿企科目!A:G,6,0))</f>
        <v>122102</v>
      </c>
      <c r="N261" s="48" t="str">
        <f>IFERROR(IF(H261="1002","银行账户",IF(H261="1123","供应商",VLOOKUP(I261,亿企科目!A:H,8,0))),"")</f>
        <v>客户</v>
      </c>
      <c r="O261" s="49" t="str">
        <f t="shared" si="103"/>
        <v>昌邑市城市建设发展投资集团有限公司</v>
      </c>
      <c r="P261" s="29" t="str">
        <f>VLOOKUP(A261,账簿!B:C,2,0)</f>
        <v>002008</v>
      </c>
      <c r="Q261" s="29" t="str">
        <f>VLOOKUP(P261,账簿!A:B,2,0)</f>
        <v>昌邑市城投股权投资管理有限公司</v>
      </c>
      <c r="W261" s="29" t="str">
        <f t="shared" si="104"/>
        <v>0020082026-04-1036</v>
      </c>
      <c r="X261" s="29" t="str">
        <f t="shared" si="90"/>
        <v>002008</v>
      </c>
      <c r="Y261" s="29" t="str">
        <f t="shared" si="91"/>
        <v>002008</v>
      </c>
      <c r="Z261" s="29" t="str">
        <f t="shared" si="92"/>
        <v>昌邑市城投股权投资管理有限公司</v>
      </c>
      <c r="AA261" s="29" t="str">
        <f t="shared" si="93"/>
        <v>2026-04</v>
      </c>
      <c r="AB261" s="29" t="str">
        <f t="shared" si="94"/>
        <v>2026-04-10</v>
      </c>
      <c r="AC261" s="29" t="s">
        <v>108</v>
      </c>
      <c r="AD261" s="29">
        <f t="shared" si="95"/>
        <v>36</v>
      </c>
      <c r="AE261" s="29" t="str">
        <f t="shared" si="96"/>
        <v>往来款,网银转账,昌邑市城市建设发展投资集团有限公司</v>
      </c>
      <c r="AF261" s="29" t="s">
        <v>109</v>
      </c>
      <c r="AG261" s="29" t="s">
        <v>109</v>
      </c>
      <c r="AH261" s="29"/>
      <c r="AI261" s="29"/>
      <c r="AJ261" s="29"/>
      <c r="AK261" s="29"/>
      <c r="AL261" s="29"/>
      <c r="AM261" s="29"/>
      <c r="AN261" s="29" t="str">
        <f t="shared" si="97"/>
        <v>122102</v>
      </c>
      <c r="AO261" s="29"/>
      <c r="AP261" s="29" t="str">
        <f t="shared" si="98"/>
        <v>往来款,网银转账,昌邑市城市建设发展投资集团有限公司</v>
      </c>
      <c r="AQ261" t="s">
        <v>110</v>
      </c>
      <c r="AR261" s="29">
        <f t="shared" si="99"/>
        <v>120000</v>
      </c>
      <c r="AS261" s="29" t="str">
        <f t="shared" si="100"/>
        <v/>
      </c>
      <c r="AT261" t="s">
        <v>111</v>
      </c>
      <c r="AU261" t="s">
        <v>112</v>
      </c>
      <c r="AV261" t="s">
        <v>113</v>
      </c>
      <c r="AW261" s="29">
        <f t="shared" si="101"/>
        <v>120000</v>
      </c>
      <c r="AX261" s="29" t="str">
        <f t="shared" si="102"/>
        <v/>
      </c>
      <c r="AY261" s="29"/>
      <c r="AZ261" s="29"/>
      <c r="BA261" s="29"/>
      <c r="BB261" s="29"/>
      <c r="BC261" s="29"/>
      <c r="BD261" s="29"/>
      <c r="BE261" s="29"/>
      <c r="BF261" s="29"/>
      <c r="BG261" s="29"/>
      <c r="BH261" s="29"/>
      <c r="BI261" s="29"/>
      <c r="BJ261" s="29"/>
      <c r="BK261" s="29"/>
      <c r="BL261" s="29"/>
      <c r="BM261" s="29"/>
      <c r="BN261" s="29"/>
      <c r="BO261" s="29"/>
      <c r="BP261" s="29"/>
      <c r="BQ261" s="32" t="str">
        <f>IF(N261="项目",VLOOKUP(O261,项目!B:C,2,0),IF(K261="空项目",VLOOKUP(K261,项目!B:C,2,0),""))</f>
        <v/>
      </c>
      <c r="BR261" s="32" t="str">
        <f>IFERROR(VLOOKUP(BQ261,项目!A:B,2,0),"")</f>
        <v/>
      </c>
      <c r="BS261" s="29"/>
      <c r="BT261" s="29"/>
      <c r="BU261" s="32" t="str">
        <f>IF(N261="供应商",VLOOKUP(O261,供应商!B:C,2,0),"")</f>
        <v/>
      </c>
      <c r="BV261" s="32" t="str">
        <f>IFERROR(VLOOKUP(BU261,供应商!A:B,2,0),"")</f>
        <v/>
      </c>
      <c r="BW261" s="32" t="str">
        <f>IF(N261="客户",VLOOKUP(O261,客户!B:C,2,0),"")</f>
        <v>002</v>
      </c>
      <c r="BX261" s="32" t="str">
        <f>IFERROR(VLOOKUP(BW261,客户!A:B,2,0),"")</f>
        <v>昌邑市城市建设发展投资集团有限公司</v>
      </c>
      <c r="BY261" s="29"/>
      <c r="BZ261" s="29"/>
      <c r="CA261" s="29"/>
      <c r="CB261" s="29"/>
      <c r="CC261" s="29"/>
      <c r="CD261" s="29"/>
      <c r="CE261" s="29"/>
      <c r="CF261" s="29"/>
      <c r="CG261" s="29"/>
      <c r="CH261" s="29"/>
      <c r="CI261" s="29"/>
      <c r="CJ261" s="29"/>
      <c r="CK261" s="29"/>
      <c r="CL261" s="29"/>
      <c r="CM261" s="29"/>
      <c r="CN261" s="29"/>
      <c r="CO261" s="29"/>
      <c r="CP261" s="29"/>
      <c r="CQ261" s="29"/>
      <c r="CR261" s="29"/>
      <c r="CS261" s="29"/>
      <c r="CT261" s="29"/>
      <c r="CU261" s="32" t="str">
        <f>IF(N261="费用项目",VLOOKUP(O261,费用项目!B:C,2,0),"")</f>
        <v/>
      </c>
      <c r="CV261" s="32" t="str">
        <f>IFERROR(VLOOKUP(CU261,费用项目!A:B,2,0),"")</f>
        <v/>
      </c>
      <c r="CW261" s="29" t="str">
        <f>IF(N261="银行账户",VLOOKUP(O261,银行变二级!B:C,2,0),"")</f>
        <v/>
      </c>
      <c r="CX261" s="29" t="str">
        <f>IFERROR(VLOOKUP(O261,银行变二级!A:B,2,0),"")</f>
        <v/>
      </c>
    </row>
    <row r="262" ht="27" spans="1:102">
      <c r="A262" s="35" t="s">
        <v>287</v>
      </c>
      <c r="B262" s="36" t="s">
        <v>196</v>
      </c>
      <c r="C262" s="36" t="s">
        <v>277</v>
      </c>
      <c r="D262" s="37" t="s">
        <v>320</v>
      </c>
      <c r="E262" s="37" t="s">
        <v>290</v>
      </c>
      <c r="F262" s="39" t="s">
        <v>107</v>
      </c>
      <c r="G262" s="38">
        <v>120000</v>
      </c>
      <c r="H262" s="40" t="str">
        <f t="shared" si="85"/>
        <v>1002</v>
      </c>
      <c r="I262" s="40" t="str">
        <f t="shared" si="86"/>
        <v>100203</v>
      </c>
      <c r="J262" s="46" t="str">
        <f t="shared" si="87"/>
        <v>银行存款</v>
      </c>
      <c r="K262" s="47" t="str">
        <f t="shared" si="88"/>
        <v>潍坊银行基本户31796</v>
      </c>
      <c r="L262" s="46" t="str">
        <f t="shared" si="89"/>
        <v/>
      </c>
      <c r="M262" s="46">
        <f>IFERROR(IF(H262="1002",1002,VLOOKUP(I262,亿企科目!A:H,6,0)),VLOOKUP(H262,亿企科目!A:G,6,0))</f>
        <v>1002</v>
      </c>
      <c r="N262" s="48" t="str">
        <f>IFERROR(IF(H262="1002","银行账户",IF(H262="1123","供应商",VLOOKUP(I262,亿企科目!A:H,8,0))),"")</f>
        <v>银行账户</v>
      </c>
      <c r="O262" s="49" t="str">
        <f t="shared" si="103"/>
        <v>潍坊银行基本户31796</v>
      </c>
      <c r="P262" s="29" t="str">
        <f>VLOOKUP(A262,账簿!B:C,2,0)</f>
        <v>002008</v>
      </c>
      <c r="Q262" s="29" t="str">
        <f>VLOOKUP(P262,账簿!A:B,2,0)</f>
        <v>昌邑市城投股权投资管理有限公司</v>
      </c>
      <c r="W262" s="29" t="str">
        <f t="shared" si="104"/>
        <v>0020082026-04-1036</v>
      </c>
      <c r="X262" s="29" t="str">
        <f t="shared" si="90"/>
        <v>002008</v>
      </c>
      <c r="Y262" s="29" t="str">
        <f t="shared" si="91"/>
        <v>002008</v>
      </c>
      <c r="Z262" s="29" t="str">
        <f t="shared" si="92"/>
        <v>昌邑市城投股权投资管理有限公司</v>
      </c>
      <c r="AA262" s="29" t="str">
        <f t="shared" si="93"/>
        <v>2026-04</v>
      </c>
      <c r="AB262" s="29" t="str">
        <f t="shared" si="94"/>
        <v>2026-04-10</v>
      </c>
      <c r="AC262" s="29" t="s">
        <v>108</v>
      </c>
      <c r="AD262" s="29">
        <f t="shared" si="95"/>
        <v>36</v>
      </c>
      <c r="AE262" s="29" t="str">
        <f t="shared" si="96"/>
        <v>往来款,网银转账,昌邑市城市建设发展投资集团有限公司</v>
      </c>
      <c r="AF262" s="29" t="s">
        <v>109</v>
      </c>
      <c r="AG262" s="29" t="s">
        <v>109</v>
      </c>
      <c r="AH262" s="29"/>
      <c r="AI262" s="29"/>
      <c r="AJ262" s="29"/>
      <c r="AK262" s="29"/>
      <c r="AL262" s="29"/>
      <c r="AM262" s="29"/>
      <c r="AN262" s="29">
        <f t="shared" si="97"/>
        <v>1002</v>
      </c>
      <c r="AO262" s="29"/>
      <c r="AP262" s="29" t="str">
        <f t="shared" si="98"/>
        <v>往来款,网银转账,昌邑市城市建设发展投资集团有限公司</v>
      </c>
      <c r="AQ262" t="s">
        <v>110</v>
      </c>
      <c r="AR262" s="29" t="str">
        <f t="shared" si="99"/>
        <v/>
      </c>
      <c r="AS262" s="29">
        <f t="shared" si="100"/>
        <v>120000</v>
      </c>
      <c r="AT262" t="s">
        <v>111</v>
      </c>
      <c r="AU262" t="s">
        <v>112</v>
      </c>
      <c r="AV262" t="s">
        <v>113</v>
      </c>
      <c r="AW262" s="29" t="str">
        <f t="shared" si="101"/>
        <v/>
      </c>
      <c r="AX262" s="29">
        <f t="shared" si="102"/>
        <v>120000</v>
      </c>
      <c r="AY262" s="29"/>
      <c r="AZ262" s="29"/>
      <c r="BA262" s="29"/>
      <c r="BB262" s="29"/>
      <c r="BC262" s="29"/>
      <c r="BD262" s="29"/>
      <c r="BE262" s="29"/>
      <c r="BF262" s="29"/>
      <c r="BG262" s="29"/>
      <c r="BH262" s="29"/>
      <c r="BI262" s="29"/>
      <c r="BJ262" s="29"/>
      <c r="BK262" s="29"/>
      <c r="BL262" s="29"/>
      <c r="BM262" s="29"/>
      <c r="BN262" s="29"/>
      <c r="BO262" s="29"/>
      <c r="BP262" s="29"/>
      <c r="BQ262" s="32" t="str">
        <f>IF(N262="项目",VLOOKUP(O262,项目!B:C,2,0),IF(K262="空项目",VLOOKUP(K262,项目!B:C,2,0),""))</f>
        <v/>
      </c>
      <c r="BR262" s="32" t="str">
        <f>IFERROR(VLOOKUP(BQ262,项目!A:B,2,0),"")</f>
        <v/>
      </c>
      <c r="BS262" s="29"/>
      <c r="BT262" s="29"/>
      <c r="BU262" s="32" t="str">
        <f>IF(N262="供应商",VLOOKUP(O262,供应商!B:C,2,0),"")</f>
        <v/>
      </c>
      <c r="BV262" s="32" t="str">
        <f>IFERROR(VLOOKUP(BU262,供应商!A:B,2,0),"")</f>
        <v/>
      </c>
      <c r="BW262" s="32" t="str">
        <f>IF(N262="客户",VLOOKUP(O262,客户!B:C,2,0),"")</f>
        <v/>
      </c>
      <c r="BX262" s="32" t="str">
        <f>IFERROR(VLOOKUP(BW262,客户!A:B,2,0),"")</f>
        <v/>
      </c>
      <c r="BY262" s="29"/>
      <c r="BZ262" s="29"/>
      <c r="CA262" s="29"/>
      <c r="CB262" s="29"/>
      <c r="CC262" s="29"/>
      <c r="CD262" s="29"/>
      <c r="CE262" s="29"/>
      <c r="CF262" s="29"/>
      <c r="CG262" s="29"/>
      <c r="CH262" s="29"/>
      <c r="CI262" s="29"/>
      <c r="CJ262" s="29"/>
      <c r="CK262" s="29"/>
      <c r="CL262" s="29"/>
      <c r="CM262" s="29"/>
      <c r="CN262" s="29"/>
      <c r="CO262" s="29"/>
      <c r="CP262" s="29"/>
      <c r="CQ262" s="29"/>
      <c r="CR262" s="29"/>
      <c r="CS262" s="29"/>
      <c r="CT262" s="29"/>
      <c r="CU262" s="32" t="str">
        <f>IF(N262="费用项目",VLOOKUP(O262,费用项目!B:C,2,0),"")</f>
        <v/>
      </c>
      <c r="CV262" s="32" t="str">
        <f>IFERROR(VLOOKUP(CU262,费用项目!A:B,2,0),"")</f>
        <v/>
      </c>
      <c r="CW262" s="29" t="str">
        <f>IF(N262="银行账户",VLOOKUP(O262,银行变二级!B:C,2,0),"")</f>
        <v>潍坊银行基本户31796</v>
      </c>
      <c r="CX262" s="29" t="str">
        <f>IFERROR(VLOOKUP(O262,银行变二级!A:B,2,0),"")</f>
        <v>潍坊银行基本户31796</v>
      </c>
    </row>
    <row r="263" ht="25.5" spans="1:102">
      <c r="A263" s="35" t="s">
        <v>287</v>
      </c>
      <c r="B263" s="36" t="s">
        <v>196</v>
      </c>
      <c r="C263" s="36" t="s">
        <v>326</v>
      </c>
      <c r="D263" s="37" t="s">
        <v>320</v>
      </c>
      <c r="E263" s="37" t="s">
        <v>114</v>
      </c>
      <c r="F263" s="38">
        <v>7500000</v>
      </c>
      <c r="G263" s="39" t="s">
        <v>107</v>
      </c>
      <c r="H263" s="40" t="str">
        <f t="shared" si="85"/>
        <v>1221</v>
      </c>
      <c r="I263" s="40" t="str">
        <f t="shared" si="86"/>
        <v>122108</v>
      </c>
      <c r="J263" s="46" t="str">
        <f t="shared" si="87"/>
        <v>其他应收款</v>
      </c>
      <c r="K263" s="47" t="str">
        <f t="shared" si="88"/>
        <v>单位</v>
      </c>
      <c r="L263" s="46" t="str">
        <f t="shared" si="89"/>
        <v>昌邑市城市建设发展投资集团有限公司</v>
      </c>
      <c r="M263" s="46" t="str">
        <f>IFERROR(IF(H263="1002",1002,VLOOKUP(I263,亿企科目!A:H,6,0)),VLOOKUP(H263,亿企科目!A:G,6,0))</f>
        <v>122102</v>
      </c>
      <c r="N263" s="48" t="str">
        <f>IFERROR(IF(H263="1002","银行账户",IF(H263="1123","供应商",VLOOKUP(I263,亿企科目!A:H,8,0))),"")</f>
        <v>客户</v>
      </c>
      <c r="O263" s="49" t="str">
        <f t="shared" si="103"/>
        <v>昌邑市城市建设发展投资集团有限公司</v>
      </c>
      <c r="P263" s="29" t="str">
        <f>VLOOKUP(A263,账簿!B:C,2,0)</f>
        <v>002008</v>
      </c>
      <c r="Q263" s="29" t="str">
        <f>VLOOKUP(P263,账簿!A:B,2,0)</f>
        <v>昌邑市城投股权投资管理有限公司</v>
      </c>
      <c r="W263" s="29" t="str">
        <f t="shared" si="104"/>
        <v>0020082026-04-1037</v>
      </c>
      <c r="X263" s="29" t="str">
        <f t="shared" si="90"/>
        <v>002008</v>
      </c>
      <c r="Y263" s="29" t="str">
        <f t="shared" si="91"/>
        <v>002008</v>
      </c>
      <c r="Z263" s="29" t="str">
        <f t="shared" si="92"/>
        <v>昌邑市城投股权投资管理有限公司</v>
      </c>
      <c r="AA263" s="29" t="str">
        <f t="shared" si="93"/>
        <v>2026-04</v>
      </c>
      <c r="AB263" s="29" t="str">
        <f t="shared" si="94"/>
        <v>2026-04-10</v>
      </c>
      <c r="AC263" s="29" t="s">
        <v>108</v>
      </c>
      <c r="AD263" s="29">
        <f t="shared" si="95"/>
        <v>37</v>
      </c>
      <c r="AE263" s="29" t="str">
        <f t="shared" si="96"/>
        <v>往来款,网银转账,昌邑市城市建设发展投资集团有限公司</v>
      </c>
      <c r="AF263" s="29" t="s">
        <v>109</v>
      </c>
      <c r="AG263" s="29" t="s">
        <v>109</v>
      </c>
      <c r="AH263" s="29"/>
      <c r="AI263" s="29"/>
      <c r="AJ263" s="29"/>
      <c r="AK263" s="29"/>
      <c r="AL263" s="29"/>
      <c r="AM263" s="29"/>
      <c r="AN263" s="29" t="str">
        <f t="shared" si="97"/>
        <v>122102</v>
      </c>
      <c r="AO263" s="29"/>
      <c r="AP263" s="29" t="str">
        <f t="shared" si="98"/>
        <v>往来款,网银转账,昌邑市城市建设发展投资集团有限公司</v>
      </c>
      <c r="AQ263" t="s">
        <v>110</v>
      </c>
      <c r="AR263" s="29">
        <f t="shared" si="99"/>
        <v>7500000</v>
      </c>
      <c r="AS263" s="29" t="str">
        <f t="shared" si="100"/>
        <v/>
      </c>
      <c r="AT263" t="s">
        <v>111</v>
      </c>
      <c r="AU263" t="s">
        <v>112</v>
      </c>
      <c r="AV263" t="s">
        <v>113</v>
      </c>
      <c r="AW263" s="29">
        <f t="shared" si="101"/>
        <v>7500000</v>
      </c>
      <c r="AX263" s="29" t="str">
        <f t="shared" si="102"/>
        <v/>
      </c>
      <c r="AY263" s="29"/>
      <c r="AZ263" s="29"/>
      <c r="BA263" s="29"/>
      <c r="BB263" s="29"/>
      <c r="BC263" s="29"/>
      <c r="BD263" s="29"/>
      <c r="BE263" s="29"/>
      <c r="BF263" s="29"/>
      <c r="BG263" s="29"/>
      <c r="BH263" s="29"/>
      <c r="BI263" s="29"/>
      <c r="BJ263" s="29"/>
      <c r="BK263" s="29"/>
      <c r="BL263" s="29"/>
      <c r="BM263" s="29"/>
      <c r="BN263" s="29"/>
      <c r="BO263" s="29"/>
      <c r="BP263" s="29"/>
      <c r="BQ263" s="32" t="str">
        <f>IF(N263="项目",VLOOKUP(O263,项目!B:C,2,0),IF(K263="空项目",VLOOKUP(K263,项目!B:C,2,0),""))</f>
        <v/>
      </c>
      <c r="BR263" s="32" t="str">
        <f>IFERROR(VLOOKUP(BQ263,项目!A:B,2,0),"")</f>
        <v/>
      </c>
      <c r="BS263" s="29"/>
      <c r="BT263" s="29"/>
      <c r="BU263" s="32" t="str">
        <f>IF(N263="供应商",VLOOKUP(O263,供应商!B:C,2,0),"")</f>
        <v/>
      </c>
      <c r="BV263" s="32" t="str">
        <f>IFERROR(VLOOKUP(BU263,供应商!A:B,2,0),"")</f>
        <v/>
      </c>
      <c r="BW263" s="32" t="str">
        <f>IF(N263="客户",VLOOKUP(O263,客户!B:C,2,0),"")</f>
        <v>002</v>
      </c>
      <c r="BX263" s="32" t="str">
        <f>IFERROR(VLOOKUP(BW263,客户!A:B,2,0),"")</f>
        <v>昌邑市城市建设发展投资集团有限公司</v>
      </c>
      <c r="BY263" s="29"/>
      <c r="BZ263" s="29"/>
      <c r="CA263" s="29"/>
      <c r="CB263" s="29"/>
      <c r="CC263" s="29"/>
      <c r="CD263" s="29"/>
      <c r="CE263" s="29"/>
      <c r="CF263" s="29"/>
      <c r="CG263" s="29"/>
      <c r="CH263" s="29"/>
      <c r="CI263" s="29"/>
      <c r="CJ263" s="29"/>
      <c r="CK263" s="29"/>
      <c r="CL263" s="29"/>
      <c r="CM263" s="29"/>
      <c r="CN263" s="29"/>
      <c r="CO263" s="29"/>
      <c r="CP263" s="29"/>
      <c r="CQ263" s="29"/>
      <c r="CR263" s="29"/>
      <c r="CS263" s="29"/>
      <c r="CT263" s="29"/>
      <c r="CU263" s="32" t="str">
        <f>IF(N263="费用项目",VLOOKUP(O263,费用项目!B:C,2,0),"")</f>
        <v/>
      </c>
      <c r="CV263" s="32" t="str">
        <f>IFERROR(VLOOKUP(CU263,费用项目!A:B,2,0),"")</f>
        <v/>
      </c>
      <c r="CW263" s="29" t="str">
        <f>IF(N263="银行账户",VLOOKUP(O263,银行变二级!B:C,2,0),"")</f>
        <v/>
      </c>
      <c r="CX263" s="29" t="str">
        <f>IFERROR(VLOOKUP(O263,银行变二级!A:B,2,0),"")</f>
        <v/>
      </c>
    </row>
    <row r="264" ht="27" spans="1:102">
      <c r="A264" s="35" t="s">
        <v>287</v>
      </c>
      <c r="B264" s="36" t="s">
        <v>196</v>
      </c>
      <c r="C264" s="36" t="s">
        <v>326</v>
      </c>
      <c r="D264" s="37" t="s">
        <v>320</v>
      </c>
      <c r="E264" s="37" t="s">
        <v>290</v>
      </c>
      <c r="F264" s="39" t="s">
        <v>107</v>
      </c>
      <c r="G264" s="38">
        <v>7500000</v>
      </c>
      <c r="H264" s="40" t="str">
        <f t="shared" si="85"/>
        <v>1002</v>
      </c>
      <c r="I264" s="40" t="str">
        <f t="shared" si="86"/>
        <v>100203</v>
      </c>
      <c r="J264" s="46" t="str">
        <f t="shared" si="87"/>
        <v>银行存款</v>
      </c>
      <c r="K264" s="47" t="str">
        <f t="shared" si="88"/>
        <v>潍坊银行基本户31796</v>
      </c>
      <c r="L264" s="46" t="str">
        <f t="shared" si="89"/>
        <v/>
      </c>
      <c r="M264" s="46">
        <f>IFERROR(IF(H264="1002",1002,VLOOKUP(I264,亿企科目!A:H,6,0)),VLOOKUP(H264,亿企科目!A:G,6,0))</f>
        <v>1002</v>
      </c>
      <c r="N264" s="48" t="str">
        <f>IFERROR(IF(H264="1002","银行账户",IF(H264="1123","供应商",VLOOKUP(I264,亿企科目!A:H,8,0))),"")</f>
        <v>银行账户</v>
      </c>
      <c r="O264" s="49" t="str">
        <f t="shared" si="103"/>
        <v>潍坊银行基本户31796</v>
      </c>
      <c r="P264" s="29" t="str">
        <f>VLOOKUP(A264,账簿!B:C,2,0)</f>
        <v>002008</v>
      </c>
      <c r="Q264" s="29" t="str">
        <f>VLOOKUP(P264,账簿!A:B,2,0)</f>
        <v>昌邑市城投股权投资管理有限公司</v>
      </c>
      <c r="W264" s="29" t="str">
        <f t="shared" si="104"/>
        <v>0020082026-04-1037</v>
      </c>
      <c r="X264" s="29" t="str">
        <f t="shared" si="90"/>
        <v>002008</v>
      </c>
      <c r="Y264" s="29" t="str">
        <f t="shared" si="91"/>
        <v>002008</v>
      </c>
      <c r="Z264" s="29" t="str">
        <f t="shared" si="92"/>
        <v>昌邑市城投股权投资管理有限公司</v>
      </c>
      <c r="AA264" s="29" t="str">
        <f t="shared" si="93"/>
        <v>2026-04</v>
      </c>
      <c r="AB264" s="29" t="str">
        <f t="shared" si="94"/>
        <v>2026-04-10</v>
      </c>
      <c r="AC264" s="29" t="s">
        <v>108</v>
      </c>
      <c r="AD264" s="29">
        <f t="shared" si="95"/>
        <v>37</v>
      </c>
      <c r="AE264" s="29" t="str">
        <f t="shared" si="96"/>
        <v>往来款,网银转账,昌邑市城市建设发展投资集团有限公司</v>
      </c>
      <c r="AF264" s="29" t="s">
        <v>109</v>
      </c>
      <c r="AG264" s="29" t="s">
        <v>109</v>
      </c>
      <c r="AH264" s="29"/>
      <c r="AI264" s="29"/>
      <c r="AJ264" s="29"/>
      <c r="AK264" s="29"/>
      <c r="AL264" s="29"/>
      <c r="AM264" s="29"/>
      <c r="AN264" s="29">
        <f t="shared" si="97"/>
        <v>1002</v>
      </c>
      <c r="AO264" s="29"/>
      <c r="AP264" s="29" t="str">
        <f t="shared" si="98"/>
        <v>往来款,网银转账,昌邑市城市建设发展投资集团有限公司</v>
      </c>
      <c r="AQ264" t="s">
        <v>110</v>
      </c>
      <c r="AR264" s="29" t="str">
        <f t="shared" si="99"/>
        <v/>
      </c>
      <c r="AS264" s="29">
        <f t="shared" si="100"/>
        <v>7500000</v>
      </c>
      <c r="AT264" t="s">
        <v>111</v>
      </c>
      <c r="AU264" t="s">
        <v>112</v>
      </c>
      <c r="AV264" t="s">
        <v>113</v>
      </c>
      <c r="AW264" s="29" t="str">
        <f t="shared" si="101"/>
        <v/>
      </c>
      <c r="AX264" s="29">
        <f t="shared" si="102"/>
        <v>7500000</v>
      </c>
      <c r="AY264" s="29"/>
      <c r="AZ264" s="29"/>
      <c r="BA264" s="29"/>
      <c r="BB264" s="29"/>
      <c r="BC264" s="29"/>
      <c r="BD264" s="29"/>
      <c r="BE264" s="29"/>
      <c r="BF264" s="29"/>
      <c r="BG264" s="29"/>
      <c r="BH264" s="29"/>
      <c r="BI264" s="29"/>
      <c r="BJ264" s="29"/>
      <c r="BK264" s="29"/>
      <c r="BL264" s="29"/>
      <c r="BM264" s="29"/>
      <c r="BN264" s="29"/>
      <c r="BO264" s="29"/>
      <c r="BP264" s="29"/>
      <c r="BQ264" s="32" t="str">
        <f>IF(N264="项目",VLOOKUP(O264,项目!B:C,2,0),IF(K264="空项目",VLOOKUP(K264,项目!B:C,2,0),""))</f>
        <v/>
      </c>
      <c r="BR264" s="32" t="str">
        <f>IFERROR(VLOOKUP(BQ264,项目!A:B,2,0),"")</f>
        <v/>
      </c>
      <c r="BS264" s="29"/>
      <c r="BT264" s="29"/>
      <c r="BU264" s="32" t="str">
        <f>IF(N264="供应商",VLOOKUP(O264,供应商!B:C,2,0),"")</f>
        <v/>
      </c>
      <c r="BV264" s="32" t="str">
        <f>IFERROR(VLOOKUP(BU264,供应商!A:B,2,0),"")</f>
        <v/>
      </c>
      <c r="BW264" s="32" t="str">
        <f>IF(N264="客户",VLOOKUP(O264,客户!B:C,2,0),"")</f>
        <v/>
      </c>
      <c r="BX264" s="32" t="str">
        <f>IFERROR(VLOOKUP(BW264,客户!A:B,2,0),"")</f>
        <v/>
      </c>
      <c r="BY264" s="29"/>
      <c r="BZ264" s="29"/>
      <c r="CA264" s="29"/>
      <c r="CB264" s="29"/>
      <c r="CC264" s="29"/>
      <c r="CD264" s="29"/>
      <c r="CE264" s="29"/>
      <c r="CF264" s="29"/>
      <c r="CG264" s="29"/>
      <c r="CH264" s="29"/>
      <c r="CI264" s="29"/>
      <c r="CJ264" s="29"/>
      <c r="CK264" s="29"/>
      <c r="CL264" s="29"/>
      <c r="CM264" s="29"/>
      <c r="CN264" s="29"/>
      <c r="CO264" s="29"/>
      <c r="CP264" s="29"/>
      <c r="CQ264" s="29"/>
      <c r="CR264" s="29"/>
      <c r="CS264" s="29"/>
      <c r="CT264" s="29"/>
      <c r="CU264" s="32" t="str">
        <f>IF(N264="费用项目",VLOOKUP(O264,费用项目!B:C,2,0),"")</f>
        <v/>
      </c>
      <c r="CV264" s="32" t="str">
        <f>IFERROR(VLOOKUP(CU264,费用项目!A:B,2,0),"")</f>
        <v/>
      </c>
      <c r="CW264" s="29" t="str">
        <f>IF(N264="银行账户",VLOOKUP(O264,银行变二级!B:C,2,0),"")</f>
        <v>潍坊银行基本户31796</v>
      </c>
      <c r="CX264" s="29" t="str">
        <f>IFERROR(VLOOKUP(O264,银行变二级!A:B,2,0),"")</f>
        <v>潍坊银行基本户31796</v>
      </c>
    </row>
    <row r="265" ht="27" spans="1:102">
      <c r="A265" s="35" t="s">
        <v>287</v>
      </c>
      <c r="B265" s="36" t="s">
        <v>196</v>
      </c>
      <c r="C265" s="36" t="s">
        <v>327</v>
      </c>
      <c r="D265" s="37" t="s">
        <v>328</v>
      </c>
      <c r="E265" s="37" t="s">
        <v>290</v>
      </c>
      <c r="F265" s="38">
        <v>9000000</v>
      </c>
      <c r="G265" s="39" t="s">
        <v>107</v>
      </c>
      <c r="H265" s="40" t="str">
        <f t="shared" si="85"/>
        <v>1002</v>
      </c>
      <c r="I265" s="40" t="str">
        <f t="shared" si="86"/>
        <v>100203</v>
      </c>
      <c r="J265" s="46" t="str">
        <f t="shared" si="87"/>
        <v>银行存款</v>
      </c>
      <c r="K265" s="47" t="str">
        <f t="shared" si="88"/>
        <v>潍坊银行基本户31796</v>
      </c>
      <c r="L265" s="46" t="str">
        <f t="shared" si="89"/>
        <v/>
      </c>
      <c r="M265" s="46">
        <f>IFERROR(IF(H265="1002",1002,VLOOKUP(I265,亿企科目!A:H,6,0)),VLOOKUP(H265,亿企科目!A:G,6,0))</f>
        <v>1002</v>
      </c>
      <c r="N265" s="48" t="str">
        <f>IFERROR(IF(H265="1002","银行账户",IF(H265="1123","供应商",VLOOKUP(I265,亿企科目!A:H,8,0))),"")</f>
        <v>银行账户</v>
      </c>
      <c r="O265" s="49" t="str">
        <f t="shared" si="103"/>
        <v>潍坊银行基本户31796</v>
      </c>
      <c r="P265" s="29" t="str">
        <f>VLOOKUP(A265,账簿!B:C,2,0)</f>
        <v>002008</v>
      </c>
      <c r="Q265" s="29" t="str">
        <f>VLOOKUP(P265,账簿!A:B,2,0)</f>
        <v>昌邑市城投股权投资管理有限公司</v>
      </c>
      <c r="W265" s="29" t="str">
        <f t="shared" si="104"/>
        <v>0020082026-04-1038</v>
      </c>
      <c r="X265" s="29" t="str">
        <f t="shared" si="90"/>
        <v>002008</v>
      </c>
      <c r="Y265" s="29" t="str">
        <f t="shared" si="91"/>
        <v>002008</v>
      </c>
      <c r="Z265" s="29" t="str">
        <f t="shared" si="92"/>
        <v>昌邑市城投股权投资管理有限公司</v>
      </c>
      <c r="AA265" s="29" t="str">
        <f t="shared" si="93"/>
        <v>2026-04</v>
      </c>
      <c r="AB265" s="29" t="str">
        <f t="shared" si="94"/>
        <v>2026-04-10</v>
      </c>
      <c r="AC265" s="29" t="s">
        <v>108</v>
      </c>
      <c r="AD265" s="29">
        <f t="shared" si="95"/>
        <v>38</v>
      </c>
      <c r="AE265" s="29" t="str">
        <f t="shared" si="96"/>
        <v>往来款,汇款,山东盛汇经贸有限公司</v>
      </c>
      <c r="AF265" s="29" t="s">
        <v>109</v>
      </c>
      <c r="AG265" s="29" t="s">
        <v>109</v>
      </c>
      <c r="AH265" s="29"/>
      <c r="AI265" s="29"/>
      <c r="AJ265" s="29"/>
      <c r="AK265" s="29"/>
      <c r="AL265" s="29"/>
      <c r="AM265" s="29"/>
      <c r="AN265" s="29">
        <f t="shared" si="97"/>
        <v>1002</v>
      </c>
      <c r="AO265" s="29"/>
      <c r="AP265" s="29" t="str">
        <f t="shared" si="98"/>
        <v>往来款,汇款,山东盛汇经贸有限公司</v>
      </c>
      <c r="AQ265" t="s">
        <v>110</v>
      </c>
      <c r="AR265" s="29">
        <f t="shared" si="99"/>
        <v>9000000</v>
      </c>
      <c r="AS265" s="29" t="str">
        <f t="shared" si="100"/>
        <v/>
      </c>
      <c r="AT265" t="s">
        <v>111</v>
      </c>
      <c r="AU265" t="s">
        <v>112</v>
      </c>
      <c r="AV265" t="s">
        <v>113</v>
      </c>
      <c r="AW265" s="29">
        <f t="shared" si="101"/>
        <v>9000000</v>
      </c>
      <c r="AX265" s="29" t="str">
        <f t="shared" si="102"/>
        <v/>
      </c>
      <c r="AY265" s="29"/>
      <c r="AZ265" s="29"/>
      <c r="BA265" s="29"/>
      <c r="BB265" s="29"/>
      <c r="BC265" s="29"/>
      <c r="BD265" s="29"/>
      <c r="BE265" s="29"/>
      <c r="BF265" s="29"/>
      <c r="BG265" s="29"/>
      <c r="BH265" s="29"/>
      <c r="BI265" s="29"/>
      <c r="BJ265" s="29"/>
      <c r="BK265" s="29"/>
      <c r="BL265" s="29"/>
      <c r="BM265" s="29"/>
      <c r="BN265" s="29"/>
      <c r="BO265" s="29"/>
      <c r="BP265" s="29"/>
      <c r="BQ265" s="32" t="str">
        <f>IF(N265="项目",VLOOKUP(O265,项目!B:C,2,0),IF(K265="空项目",VLOOKUP(K265,项目!B:C,2,0),""))</f>
        <v/>
      </c>
      <c r="BR265" s="32" t="str">
        <f>IFERROR(VLOOKUP(BQ265,项目!A:B,2,0),"")</f>
        <v/>
      </c>
      <c r="BS265" s="29"/>
      <c r="BT265" s="29"/>
      <c r="BU265" s="32" t="str">
        <f>IF(N265="供应商",VLOOKUP(O265,供应商!B:C,2,0),"")</f>
        <v/>
      </c>
      <c r="BV265" s="32" t="str">
        <f>IFERROR(VLOOKUP(BU265,供应商!A:B,2,0),"")</f>
        <v/>
      </c>
      <c r="BW265" s="32" t="str">
        <f>IF(N265="客户",VLOOKUP(O265,客户!B:C,2,0),"")</f>
        <v/>
      </c>
      <c r="BX265" s="32" t="str">
        <f>IFERROR(VLOOKUP(BW265,客户!A:B,2,0),"")</f>
        <v/>
      </c>
      <c r="BY265" s="29"/>
      <c r="BZ265" s="29"/>
      <c r="CA265" s="29"/>
      <c r="CB265" s="29"/>
      <c r="CC265" s="29"/>
      <c r="CD265" s="29"/>
      <c r="CE265" s="29"/>
      <c r="CF265" s="29"/>
      <c r="CG265" s="29"/>
      <c r="CH265" s="29"/>
      <c r="CI265" s="29"/>
      <c r="CJ265" s="29"/>
      <c r="CK265" s="29"/>
      <c r="CL265" s="29"/>
      <c r="CM265" s="29"/>
      <c r="CN265" s="29"/>
      <c r="CO265" s="29"/>
      <c r="CP265" s="29"/>
      <c r="CQ265" s="29"/>
      <c r="CR265" s="29"/>
      <c r="CS265" s="29"/>
      <c r="CT265" s="29"/>
      <c r="CU265" s="32" t="str">
        <f>IF(N265="费用项目",VLOOKUP(O265,费用项目!B:C,2,0),"")</f>
        <v/>
      </c>
      <c r="CV265" s="32" t="str">
        <f>IFERROR(VLOOKUP(CU265,费用项目!A:B,2,0),"")</f>
        <v/>
      </c>
      <c r="CW265" s="29" t="str">
        <f>IF(N265="银行账户",VLOOKUP(O265,银行变二级!B:C,2,0),"")</f>
        <v>潍坊银行基本户31796</v>
      </c>
      <c r="CX265" s="29" t="str">
        <f>IFERROR(VLOOKUP(O265,银行变二级!A:B,2,0),"")</f>
        <v>潍坊银行基本户31796</v>
      </c>
    </row>
    <row r="266" ht="25.5" spans="1:102">
      <c r="A266" s="35" t="s">
        <v>287</v>
      </c>
      <c r="B266" s="36" t="s">
        <v>196</v>
      </c>
      <c r="C266" s="36" t="s">
        <v>327</v>
      </c>
      <c r="D266" s="37" t="s">
        <v>328</v>
      </c>
      <c r="E266" s="37" t="s">
        <v>152</v>
      </c>
      <c r="F266" s="39" t="s">
        <v>107</v>
      </c>
      <c r="G266" s="38">
        <v>9000000</v>
      </c>
      <c r="H266" s="40" t="str">
        <f t="shared" si="85"/>
        <v>1221</v>
      </c>
      <c r="I266" s="40" t="str">
        <f t="shared" si="86"/>
        <v>122108</v>
      </c>
      <c r="J266" s="46" t="str">
        <f t="shared" si="87"/>
        <v>其他应收款</v>
      </c>
      <c r="K266" s="47" t="str">
        <f t="shared" si="88"/>
        <v>单位</v>
      </c>
      <c r="L266" s="46" t="str">
        <f t="shared" si="89"/>
        <v>山东盛汇经贸有限公司</v>
      </c>
      <c r="M266" s="46" t="str">
        <f>IFERROR(IF(H266="1002",1002,VLOOKUP(I266,亿企科目!A:H,6,0)),VLOOKUP(H266,亿企科目!A:G,6,0))</f>
        <v>122102</v>
      </c>
      <c r="N266" s="48" t="str">
        <f>IFERROR(IF(H266="1002","银行账户",IF(H266="1123","供应商",VLOOKUP(I266,亿企科目!A:H,8,0))),"")</f>
        <v>客户</v>
      </c>
      <c r="O266" s="49" t="str">
        <f t="shared" si="103"/>
        <v>山东盛汇经贸有限公司</v>
      </c>
      <c r="P266" s="29" t="str">
        <f>VLOOKUP(A266,账簿!B:C,2,0)</f>
        <v>002008</v>
      </c>
      <c r="Q266" s="29" t="str">
        <f>VLOOKUP(P266,账簿!A:B,2,0)</f>
        <v>昌邑市城投股权投资管理有限公司</v>
      </c>
      <c r="W266" s="29" t="str">
        <f t="shared" si="104"/>
        <v>0020082026-04-1038</v>
      </c>
      <c r="X266" s="29" t="str">
        <f t="shared" si="90"/>
        <v>002008</v>
      </c>
      <c r="Y266" s="29" t="str">
        <f t="shared" si="91"/>
        <v>002008</v>
      </c>
      <c r="Z266" s="29" t="str">
        <f t="shared" si="92"/>
        <v>昌邑市城投股权投资管理有限公司</v>
      </c>
      <c r="AA266" s="29" t="str">
        <f t="shared" si="93"/>
        <v>2026-04</v>
      </c>
      <c r="AB266" s="29" t="str">
        <f t="shared" si="94"/>
        <v>2026-04-10</v>
      </c>
      <c r="AC266" s="29" t="s">
        <v>108</v>
      </c>
      <c r="AD266" s="29">
        <f t="shared" si="95"/>
        <v>38</v>
      </c>
      <c r="AE266" s="29" t="str">
        <f t="shared" si="96"/>
        <v>往来款,汇款,山东盛汇经贸有限公司</v>
      </c>
      <c r="AF266" s="29" t="s">
        <v>109</v>
      </c>
      <c r="AG266" s="29" t="s">
        <v>109</v>
      </c>
      <c r="AH266" s="29"/>
      <c r="AI266" s="29"/>
      <c r="AJ266" s="29"/>
      <c r="AK266" s="29"/>
      <c r="AL266" s="29"/>
      <c r="AM266" s="29"/>
      <c r="AN266" s="29" t="str">
        <f t="shared" si="97"/>
        <v>122102</v>
      </c>
      <c r="AO266" s="29"/>
      <c r="AP266" s="29" t="str">
        <f t="shared" si="98"/>
        <v>往来款,汇款,山东盛汇经贸有限公司</v>
      </c>
      <c r="AQ266" t="s">
        <v>110</v>
      </c>
      <c r="AR266" s="29" t="str">
        <f t="shared" si="99"/>
        <v/>
      </c>
      <c r="AS266" s="29">
        <f t="shared" si="100"/>
        <v>9000000</v>
      </c>
      <c r="AT266" t="s">
        <v>111</v>
      </c>
      <c r="AU266" t="s">
        <v>112</v>
      </c>
      <c r="AV266" t="s">
        <v>113</v>
      </c>
      <c r="AW266" s="29" t="str">
        <f t="shared" si="101"/>
        <v/>
      </c>
      <c r="AX266" s="29">
        <f t="shared" si="102"/>
        <v>9000000</v>
      </c>
      <c r="AY266" s="29"/>
      <c r="AZ266" s="29"/>
      <c r="BA266" s="29"/>
      <c r="BB266" s="29"/>
      <c r="BC266" s="29"/>
      <c r="BD266" s="29"/>
      <c r="BE266" s="29"/>
      <c r="BF266" s="29"/>
      <c r="BG266" s="29"/>
      <c r="BH266" s="29"/>
      <c r="BI266" s="29"/>
      <c r="BJ266" s="29"/>
      <c r="BK266" s="29"/>
      <c r="BL266" s="29"/>
      <c r="BM266" s="29"/>
      <c r="BN266" s="29"/>
      <c r="BO266" s="29"/>
      <c r="BP266" s="29"/>
      <c r="BQ266" s="32" t="str">
        <f>IF(N266="项目",VLOOKUP(O266,项目!B:C,2,0),IF(K266="空项目",VLOOKUP(K266,项目!B:C,2,0),""))</f>
        <v/>
      </c>
      <c r="BR266" s="32" t="str">
        <f>IFERROR(VLOOKUP(BQ266,项目!A:B,2,0),"")</f>
        <v/>
      </c>
      <c r="BS266" s="29"/>
      <c r="BT266" s="29"/>
      <c r="BU266" s="32" t="str">
        <f>IF(N266="供应商",VLOOKUP(O266,供应商!B:C,2,0),"")</f>
        <v/>
      </c>
      <c r="BV266" s="32" t="str">
        <f>IFERROR(VLOOKUP(BU266,供应商!A:B,2,0),"")</f>
        <v/>
      </c>
      <c r="BW266" s="32" t="str">
        <f>IF(N266="客户",VLOOKUP(O266,客户!B:C,2,0),"")</f>
        <v>001001007</v>
      </c>
      <c r="BX266" s="32" t="str">
        <f>IFERROR(VLOOKUP(BW266,客户!A:B,2,0),"")</f>
        <v>山东盛汇经贸有限公司</v>
      </c>
      <c r="BY266" s="29"/>
      <c r="BZ266" s="29"/>
      <c r="CA266" s="29"/>
      <c r="CB266" s="29"/>
      <c r="CC266" s="29"/>
      <c r="CD266" s="29"/>
      <c r="CE266" s="29"/>
      <c r="CF266" s="29"/>
      <c r="CG266" s="29"/>
      <c r="CH266" s="29"/>
      <c r="CI266" s="29"/>
      <c r="CJ266" s="29"/>
      <c r="CK266" s="29"/>
      <c r="CL266" s="29"/>
      <c r="CM266" s="29"/>
      <c r="CN266" s="29"/>
      <c r="CO266" s="29"/>
      <c r="CP266" s="29"/>
      <c r="CQ266" s="29"/>
      <c r="CR266" s="29"/>
      <c r="CS266" s="29"/>
      <c r="CT266" s="29"/>
      <c r="CU266" s="32" t="str">
        <f>IF(N266="费用项目",VLOOKUP(O266,费用项目!B:C,2,0),"")</f>
        <v/>
      </c>
      <c r="CV266" s="32" t="str">
        <f>IFERROR(VLOOKUP(CU266,费用项目!A:B,2,0),"")</f>
        <v/>
      </c>
      <c r="CW266" s="29" t="str">
        <f>IF(N266="银行账户",VLOOKUP(O266,银行变二级!B:C,2,0),"")</f>
        <v/>
      </c>
      <c r="CX266" s="29" t="str">
        <f>IFERROR(VLOOKUP(O266,银行变二级!A:B,2,0),"")</f>
        <v/>
      </c>
    </row>
    <row r="267" spans="1:102">
      <c r="A267" s="35" t="s">
        <v>287</v>
      </c>
      <c r="B267" s="36" t="s">
        <v>196</v>
      </c>
      <c r="C267" s="36" t="s">
        <v>329</v>
      </c>
      <c r="D267" s="37" t="s">
        <v>330</v>
      </c>
      <c r="E267" s="37" t="s">
        <v>127</v>
      </c>
      <c r="F267" s="38">
        <v>103230</v>
      </c>
      <c r="G267" s="39" t="s">
        <v>107</v>
      </c>
      <c r="H267" s="40" t="str">
        <f t="shared" si="85"/>
        <v>6603</v>
      </c>
      <c r="I267" s="40" t="str">
        <f t="shared" si="86"/>
        <v>6603</v>
      </c>
      <c r="J267" s="46" t="str">
        <f t="shared" si="87"/>
        <v>财务费用</v>
      </c>
      <c r="K267" s="47" t="str">
        <f t="shared" si="88"/>
        <v>利息支出</v>
      </c>
      <c r="L267" s="46" t="str">
        <f t="shared" si="89"/>
        <v/>
      </c>
      <c r="M267" s="46" t="str">
        <f>IFERROR(IF(H267="1002",1002,VLOOKUP(I267,亿企科目!A:H,6,0)),VLOOKUP(H267,亿企科目!A:G,6,0))</f>
        <v>6603</v>
      </c>
      <c r="N267" s="48" t="str">
        <f>IFERROR(IF(H267="1002","银行账户",IF(H267="1123","供应商",VLOOKUP(I267,亿企科目!A:H,8,0))),"")</f>
        <v>费用项目</v>
      </c>
      <c r="O267" s="49" t="str">
        <f t="shared" si="103"/>
        <v>利息支出</v>
      </c>
      <c r="P267" s="29" t="str">
        <f>VLOOKUP(A267,账簿!B:C,2,0)</f>
        <v>002008</v>
      </c>
      <c r="Q267" s="29" t="str">
        <f>VLOOKUP(P267,账簿!A:B,2,0)</f>
        <v>昌邑市城投股权投资管理有限公司</v>
      </c>
      <c r="W267" s="29" t="str">
        <f t="shared" si="104"/>
        <v>0020082026-04-1039</v>
      </c>
      <c r="X267" s="29" t="str">
        <f t="shared" si="90"/>
        <v>002008</v>
      </c>
      <c r="Y267" s="29" t="str">
        <f t="shared" si="91"/>
        <v>002008</v>
      </c>
      <c r="Z267" s="29" t="str">
        <f t="shared" si="92"/>
        <v>昌邑市城投股权投资管理有限公司</v>
      </c>
      <c r="AA267" s="29" t="str">
        <f t="shared" si="93"/>
        <v>2026-04</v>
      </c>
      <c r="AB267" s="29" t="str">
        <f t="shared" si="94"/>
        <v>2026-04-10</v>
      </c>
      <c r="AC267" s="29" t="s">
        <v>108</v>
      </c>
      <c r="AD267" s="29">
        <f t="shared" si="95"/>
        <v>39</v>
      </c>
      <c r="AE267" s="29" t="str">
        <f t="shared" si="96"/>
        <v>付利息,转账支取,王松</v>
      </c>
      <c r="AF267" s="29" t="s">
        <v>109</v>
      </c>
      <c r="AG267" s="29" t="s">
        <v>109</v>
      </c>
      <c r="AH267" s="29"/>
      <c r="AI267" s="29"/>
      <c r="AJ267" s="29"/>
      <c r="AK267" s="29"/>
      <c r="AL267" s="29"/>
      <c r="AM267" s="29"/>
      <c r="AN267" s="29" t="str">
        <f t="shared" si="97"/>
        <v>6603</v>
      </c>
      <c r="AO267" s="29"/>
      <c r="AP267" s="29" t="str">
        <f t="shared" si="98"/>
        <v>付利息,转账支取,王松</v>
      </c>
      <c r="AQ267" t="s">
        <v>110</v>
      </c>
      <c r="AR267" s="29">
        <f t="shared" si="99"/>
        <v>103230</v>
      </c>
      <c r="AS267" s="29" t="str">
        <f t="shared" si="100"/>
        <v/>
      </c>
      <c r="AT267" t="s">
        <v>111</v>
      </c>
      <c r="AU267" t="s">
        <v>112</v>
      </c>
      <c r="AV267" t="s">
        <v>113</v>
      </c>
      <c r="AW267" s="29">
        <f t="shared" si="101"/>
        <v>103230</v>
      </c>
      <c r="AX267" s="29" t="str">
        <f t="shared" si="102"/>
        <v/>
      </c>
      <c r="AY267" s="29"/>
      <c r="AZ267" s="29"/>
      <c r="BA267" s="29"/>
      <c r="BB267" s="29"/>
      <c r="BC267" s="29"/>
      <c r="BD267" s="29"/>
      <c r="BE267" s="29"/>
      <c r="BF267" s="29"/>
      <c r="BG267" s="29"/>
      <c r="BH267" s="29"/>
      <c r="BI267" s="29"/>
      <c r="BJ267" s="29"/>
      <c r="BK267" s="29"/>
      <c r="BL267" s="29"/>
      <c r="BM267" s="29"/>
      <c r="BN267" s="29"/>
      <c r="BO267" s="29"/>
      <c r="BP267" s="29"/>
      <c r="BQ267" s="32" t="str">
        <f>IF(N267="项目",VLOOKUP(O267,项目!B:C,2,0),IF(K267="空项目",VLOOKUP(K267,项目!B:C,2,0),""))</f>
        <v/>
      </c>
      <c r="BR267" s="32" t="str">
        <f>IFERROR(VLOOKUP(BQ267,项目!A:B,2,0),"")</f>
        <v/>
      </c>
      <c r="BS267" s="29"/>
      <c r="BT267" s="29"/>
      <c r="BU267" s="32" t="str">
        <f>IF(N267="供应商",VLOOKUP(O267,供应商!B:C,2,0),"")</f>
        <v/>
      </c>
      <c r="BV267" s="32" t="str">
        <f>IFERROR(VLOOKUP(BU267,供应商!A:B,2,0),"")</f>
        <v/>
      </c>
      <c r="BW267" s="32" t="str">
        <f>IF(N267="客户",VLOOKUP(O267,客户!B:C,2,0),"")</f>
        <v/>
      </c>
      <c r="BX267" s="32" t="str">
        <f>IFERROR(VLOOKUP(BW267,客户!A:B,2,0),"")</f>
        <v/>
      </c>
      <c r="BY267" s="29"/>
      <c r="BZ267" s="29"/>
      <c r="CA267" s="29"/>
      <c r="CB267" s="29"/>
      <c r="CC267" s="29"/>
      <c r="CD267" s="29"/>
      <c r="CE267" s="29"/>
      <c r="CF267" s="29"/>
      <c r="CG267" s="29"/>
      <c r="CH267" s="29"/>
      <c r="CI267" s="29"/>
      <c r="CJ267" s="29"/>
      <c r="CK267" s="29"/>
      <c r="CL267" s="29"/>
      <c r="CM267" s="29"/>
      <c r="CN267" s="29"/>
      <c r="CO267" s="29"/>
      <c r="CP267" s="29"/>
      <c r="CQ267" s="29"/>
      <c r="CR267" s="29"/>
      <c r="CS267" s="29"/>
      <c r="CT267" s="29"/>
      <c r="CU267" s="32" t="str">
        <f>IF(N267="费用项目",VLOOKUP(O267,费用项目!B:C,2,0),"")</f>
        <v>660302</v>
      </c>
      <c r="CV267" s="32" t="str">
        <f>IFERROR(VLOOKUP(CU267,费用项目!A:B,2,0),"")</f>
        <v>利息支出</v>
      </c>
      <c r="CW267" s="29" t="str">
        <f>IF(N267="银行账户",VLOOKUP(O267,银行变二级!B:C,2,0),"")</f>
        <v/>
      </c>
      <c r="CX267" s="29" t="str">
        <f>IFERROR(VLOOKUP(O267,银行变二级!A:B,2,0),"")</f>
        <v/>
      </c>
    </row>
    <row r="268" ht="27" spans="1:102">
      <c r="A268" s="35" t="s">
        <v>287</v>
      </c>
      <c r="B268" s="36" t="s">
        <v>196</v>
      </c>
      <c r="C268" s="36" t="s">
        <v>329</v>
      </c>
      <c r="D268" s="37" t="s">
        <v>330</v>
      </c>
      <c r="E268" s="37" t="s">
        <v>290</v>
      </c>
      <c r="F268" s="39" t="s">
        <v>107</v>
      </c>
      <c r="G268" s="38">
        <v>103230</v>
      </c>
      <c r="H268" s="40" t="str">
        <f t="shared" si="85"/>
        <v>1002</v>
      </c>
      <c r="I268" s="40" t="str">
        <f t="shared" si="86"/>
        <v>100203</v>
      </c>
      <c r="J268" s="46" t="str">
        <f t="shared" si="87"/>
        <v>银行存款</v>
      </c>
      <c r="K268" s="47" t="str">
        <f t="shared" si="88"/>
        <v>潍坊银行基本户31796</v>
      </c>
      <c r="L268" s="46" t="str">
        <f t="shared" si="89"/>
        <v/>
      </c>
      <c r="M268" s="46">
        <f>IFERROR(IF(H268="1002",1002,VLOOKUP(I268,亿企科目!A:H,6,0)),VLOOKUP(H268,亿企科目!A:G,6,0))</f>
        <v>1002</v>
      </c>
      <c r="N268" s="48" t="str">
        <f>IFERROR(IF(H268="1002","银行账户",IF(H268="1123","供应商",VLOOKUP(I268,亿企科目!A:H,8,0))),"")</f>
        <v>银行账户</v>
      </c>
      <c r="O268" s="49" t="str">
        <f t="shared" si="103"/>
        <v>潍坊银行基本户31796</v>
      </c>
      <c r="P268" s="29" t="str">
        <f>VLOOKUP(A268,账簿!B:C,2,0)</f>
        <v>002008</v>
      </c>
      <c r="Q268" s="29" t="str">
        <f>VLOOKUP(P268,账簿!A:B,2,0)</f>
        <v>昌邑市城投股权投资管理有限公司</v>
      </c>
      <c r="W268" s="29" t="str">
        <f t="shared" si="104"/>
        <v>0020082026-04-1039</v>
      </c>
      <c r="X268" s="29" t="str">
        <f t="shared" si="90"/>
        <v>002008</v>
      </c>
      <c r="Y268" s="29" t="str">
        <f t="shared" si="91"/>
        <v>002008</v>
      </c>
      <c r="Z268" s="29" t="str">
        <f t="shared" si="92"/>
        <v>昌邑市城投股权投资管理有限公司</v>
      </c>
      <c r="AA268" s="29" t="str">
        <f t="shared" si="93"/>
        <v>2026-04</v>
      </c>
      <c r="AB268" s="29" t="str">
        <f t="shared" si="94"/>
        <v>2026-04-10</v>
      </c>
      <c r="AC268" s="29" t="s">
        <v>108</v>
      </c>
      <c r="AD268" s="29">
        <f t="shared" si="95"/>
        <v>39</v>
      </c>
      <c r="AE268" s="29" t="str">
        <f t="shared" si="96"/>
        <v>付利息,转账支取,王松</v>
      </c>
      <c r="AF268" s="29" t="s">
        <v>109</v>
      </c>
      <c r="AG268" s="29" t="s">
        <v>109</v>
      </c>
      <c r="AH268" s="29"/>
      <c r="AI268" s="29"/>
      <c r="AJ268" s="29"/>
      <c r="AK268" s="29"/>
      <c r="AL268" s="29"/>
      <c r="AM268" s="29"/>
      <c r="AN268" s="29">
        <f t="shared" si="97"/>
        <v>1002</v>
      </c>
      <c r="AO268" s="29"/>
      <c r="AP268" s="29" t="str">
        <f t="shared" si="98"/>
        <v>付利息,转账支取,王松</v>
      </c>
      <c r="AQ268" t="s">
        <v>110</v>
      </c>
      <c r="AR268" s="29" t="str">
        <f t="shared" si="99"/>
        <v/>
      </c>
      <c r="AS268" s="29">
        <f t="shared" si="100"/>
        <v>103230</v>
      </c>
      <c r="AT268" t="s">
        <v>111</v>
      </c>
      <c r="AU268" t="s">
        <v>112</v>
      </c>
      <c r="AV268" t="s">
        <v>113</v>
      </c>
      <c r="AW268" s="29" t="str">
        <f t="shared" si="101"/>
        <v/>
      </c>
      <c r="AX268" s="29">
        <f t="shared" si="102"/>
        <v>103230</v>
      </c>
      <c r="AY268" s="29"/>
      <c r="AZ268" s="29"/>
      <c r="BA268" s="29"/>
      <c r="BB268" s="29"/>
      <c r="BC268" s="29"/>
      <c r="BD268" s="29"/>
      <c r="BE268" s="29"/>
      <c r="BF268" s="29"/>
      <c r="BG268" s="29"/>
      <c r="BH268" s="29"/>
      <c r="BI268" s="29"/>
      <c r="BJ268" s="29"/>
      <c r="BK268" s="29"/>
      <c r="BL268" s="29"/>
      <c r="BM268" s="29"/>
      <c r="BN268" s="29"/>
      <c r="BO268" s="29"/>
      <c r="BP268" s="29"/>
      <c r="BQ268" s="32" t="str">
        <f>IF(N268="项目",VLOOKUP(O268,项目!B:C,2,0),IF(K268="空项目",VLOOKUP(K268,项目!B:C,2,0),""))</f>
        <v/>
      </c>
      <c r="BR268" s="32" t="str">
        <f>IFERROR(VLOOKUP(BQ268,项目!A:B,2,0),"")</f>
        <v/>
      </c>
      <c r="BS268" s="29"/>
      <c r="BT268" s="29"/>
      <c r="BU268" s="32" t="str">
        <f>IF(N268="供应商",VLOOKUP(O268,供应商!B:C,2,0),"")</f>
        <v/>
      </c>
      <c r="BV268" s="32" t="str">
        <f>IFERROR(VLOOKUP(BU268,供应商!A:B,2,0),"")</f>
        <v/>
      </c>
      <c r="BW268" s="32" t="str">
        <f>IF(N268="客户",VLOOKUP(O268,客户!B:C,2,0),"")</f>
        <v/>
      </c>
      <c r="BX268" s="32" t="str">
        <f>IFERROR(VLOOKUP(BW268,客户!A:B,2,0),"")</f>
        <v/>
      </c>
      <c r="BY268" s="29"/>
      <c r="BZ268" s="29"/>
      <c r="CA268" s="29"/>
      <c r="CB268" s="29"/>
      <c r="CC268" s="29"/>
      <c r="CD268" s="29"/>
      <c r="CE268" s="29"/>
      <c r="CF268" s="29"/>
      <c r="CG268" s="29"/>
      <c r="CH268" s="29"/>
      <c r="CI268" s="29"/>
      <c r="CJ268" s="29"/>
      <c r="CK268" s="29"/>
      <c r="CL268" s="29"/>
      <c r="CM268" s="29"/>
      <c r="CN268" s="29"/>
      <c r="CO268" s="29"/>
      <c r="CP268" s="29"/>
      <c r="CQ268" s="29"/>
      <c r="CR268" s="29"/>
      <c r="CS268" s="29"/>
      <c r="CT268" s="29"/>
      <c r="CU268" s="32" t="str">
        <f>IF(N268="费用项目",VLOOKUP(O268,费用项目!B:C,2,0),"")</f>
        <v/>
      </c>
      <c r="CV268" s="32" t="str">
        <f>IFERROR(VLOOKUP(CU268,费用项目!A:B,2,0),"")</f>
        <v/>
      </c>
      <c r="CW268" s="29" t="str">
        <f>IF(N268="银行账户",VLOOKUP(O268,银行变二级!B:C,2,0),"")</f>
        <v>潍坊银行基本户31796</v>
      </c>
      <c r="CX268" s="29" t="str">
        <f>IFERROR(VLOOKUP(O268,银行变二级!A:B,2,0),"")</f>
        <v>潍坊银行基本户31796</v>
      </c>
    </row>
    <row r="269" spans="1:102">
      <c r="A269" s="35" t="s">
        <v>287</v>
      </c>
      <c r="B269" s="36" t="s">
        <v>196</v>
      </c>
      <c r="C269" s="36" t="s">
        <v>331</v>
      </c>
      <c r="D269" s="37" t="s">
        <v>332</v>
      </c>
      <c r="E269" s="37" t="s">
        <v>127</v>
      </c>
      <c r="F269" s="38">
        <v>11720.55</v>
      </c>
      <c r="G269" s="39" t="s">
        <v>107</v>
      </c>
      <c r="H269" s="40" t="str">
        <f t="shared" si="85"/>
        <v>6603</v>
      </c>
      <c r="I269" s="40" t="str">
        <f t="shared" si="86"/>
        <v>6603</v>
      </c>
      <c r="J269" s="46" t="str">
        <f t="shared" si="87"/>
        <v>财务费用</v>
      </c>
      <c r="K269" s="47" t="str">
        <f t="shared" si="88"/>
        <v>利息支出</v>
      </c>
      <c r="L269" s="46" t="str">
        <f t="shared" si="89"/>
        <v/>
      </c>
      <c r="M269" s="46" t="str">
        <f>IFERROR(IF(H269="1002",1002,VLOOKUP(I269,亿企科目!A:H,6,0)),VLOOKUP(H269,亿企科目!A:G,6,0))</f>
        <v>6603</v>
      </c>
      <c r="N269" s="48" t="str">
        <f>IFERROR(IF(H269="1002","银行账户",IF(H269="1123","供应商",VLOOKUP(I269,亿企科目!A:H,8,0))),"")</f>
        <v>费用项目</v>
      </c>
      <c r="O269" s="49" t="str">
        <f t="shared" si="103"/>
        <v>利息支出</v>
      </c>
      <c r="P269" s="29" t="str">
        <f>VLOOKUP(A269,账簿!B:C,2,0)</f>
        <v>002008</v>
      </c>
      <c r="Q269" s="29" t="str">
        <f>VLOOKUP(P269,账簿!A:B,2,0)</f>
        <v>昌邑市城投股权投资管理有限公司</v>
      </c>
      <c r="W269" s="29" t="str">
        <f t="shared" si="104"/>
        <v>0020082026-04-1040</v>
      </c>
      <c r="X269" s="29" t="str">
        <f t="shared" si="90"/>
        <v>002008</v>
      </c>
      <c r="Y269" s="29" t="str">
        <f t="shared" si="91"/>
        <v>002008</v>
      </c>
      <c r="Z269" s="29" t="str">
        <f t="shared" si="92"/>
        <v>昌邑市城投股权投资管理有限公司</v>
      </c>
      <c r="AA269" s="29" t="str">
        <f t="shared" si="93"/>
        <v>2026-04</v>
      </c>
      <c r="AB269" s="29" t="str">
        <f t="shared" si="94"/>
        <v>2026-04-10</v>
      </c>
      <c r="AC269" s="29" t="s">
        <v>108</v>
      </c>
      <c r="AD269" s="29">
        <f t="shared" si="95"/>
        <v>40</v>
      </c>
      <c r="AE269" s="29" t="str">
        <f t="shared" si="96"/>
        <v>付利息,昌邑市永昌农机有限公司</v>
      </c>
      <c r="AF269" s="29" t="s">
        <v>109</v>
      </c>
      <c r="AG269" s="29" t="s">
        <v>109</v>
      </c>
      <c r="AH269" s="29"/>
      <c r="AI269" s="29"/>
      <c r="AJ269" s="29"/>
      <c r="AK269" s="29"/>
      <c r="AL269" s="29"/>
      <c r="AM269" s="29"/>
      <c r="AN269" s="29" t="str">
        <f t="shared" si="97"/>
        <v>6603</v>
      </c>
      <c r="AO269" s="29"/>
      <c r="AP269" s="29" t="str">
        <f t="shared" si="98"/>
        <v>付利息,昌邑市永昌农机有限公司</v>
      </c>
      <c r="AQ269" t="s">
        <v>110</v>
      </c>
      <c r="AR269" s="29">
        <f t="shared" si="99"/>
        <v>11720.55</v>
      </c>
      <c r="AS269" s="29" t="str">
        <f t="shared" si="100"/>
        <v/>
      </c>
      <c r="AT269" t="s">
        <v>111</v>
      </c>
      <c r="AU269" t="s">
        <v>112</v>
      </c>
      <c r="AV269" t="s">
        <v>113</v>
      </c>
      <c r="AW269" s="29">
        <f t="shared" si="101"/>
        <v>11720.55</v>
      </c>
      <c r="AX269" s="29" t="str">
        <f t="shared" si="102"/>
        <v/>
      </c>
      <c r="AY269" s="29"/>
      <c r="AZ269" s="29"/>
      <c r="BA269" s="29"/>
      <c r="BB269" s="29"/>
      <c r="BC269" s="29"/>
      <c r="BD269" s="29"/>
      <c r="BE269" s="29"/>
      <c r="BF269" s="29"/>
      <c r="BG269" s="29"/>
      <c r="BH269" s="29"/>
      <c r="BI269" s="29"/>
      <c r="BJ269" s="29"/>
      <c r="BK269" s="29"/>
      <c r="BL269" s="29"/>
      <c r="BM269" s="29"/>
      <c r="BN269" s="29"/>
      <c r="BO269" s="29"/>
      <c r="BP269" s="29"/>
      <c r="BQ269" s="32" t="str">
        <f>IF(N269="项目",VLOOKUP(O269,项目!B:C,2,0),IF(K269="空项目",VLOOKUP(K269,项目!B:C,2,0),""))</f>
        <v/>
      </c>
      <c r="BR269" s="32" t="str">
        <f>IFERROR(VLOOKUP(BQ269,项目!A:B,2,0),"")</f>
        <v/>
      </c>
      <c r="BS269" s="29"/>
      <c r="BT269" s="29"/>
      <c r="BU269" s="32" t="str">
        <f>IF(N269="供应商",VLOOKUP(O269,供应商!B:C,2,0),"")</f>
        <v/>
      </c>
      <c r="BV269" s="32" t="str">
        <f>IFERROR(VLOOKUP(BU269,供应商!A:B,2,0),"")</f>
        <v/>
      </c>
      <c r="BW269" s="32" t="str">
        <f>IF(N269="客户",VLOOKUP(O269,客户!B:C,2,0),"")</f>
        <v/>
      </c>
      <c r="BX269" s="32" t="str">
        <f>IFERROR(VLOOKUP(BW269,客户!A:B,2,0),"")</f>
        <v/>
      </c>
      <c r="BY269" s="29"/>
      <c r="BZ269" s="29"/>
      <c r="CA269" s="29"/>
      <c r="CB269" s="29"/>
      <c r="CC269" s="29"/>
      <c r="CD269" s="29"/>
      <c r="CE269" s="29"/>
      <c r="CF269" s="29"/>
      <c r="CG269" s="29"/>
      <c r="CH269" s="29"/>
      <c r="CI269" s="29"/>
      <c r="CJ269" s="29"/>
      <c r="CK269" s="29"/>
      <c r="CL269" s="29"/>
      <c r="CM269" s="29"/>
      <c r="CN269" s="29"/>
      <c r="CO269" s="29"/>
      <c r="CP269" s="29"/>
      <c r="CQ269" s="29"/>
      <c r="CR269" s="29"/>
      <c r="CS269" s="29"/>
      <c r="CT269" s="29"/>
      <c r="CU269" s="32" t="str">
        <f>IF(N269="费用项目",VLOOKUP(O269,费用项目!B:C,2,0),"")</f>
        <v>660302</v>
      </c>
      <c r="CV269" s="32" t="str">
        <f>IFERROR(VLOOKUP(CU269,费用项目!A:B,2,0),"")</f>
        <v>利息支出</v>
      </c>
      <c r="CW269" s="29" t="str">
        <f>IF(N269="银行账户",VLOOKUP(O269,银行变二级!B:C,2,0),"")</f>
        <v/>
      </c>
      <c r="CX269" s="29" t="str">
        <f>IFERROR(VLOOKUP(O269,银行变二级!A:B,2,0),"")</f>
        <v/>
      </c>
    </row>
    <row r="270" ht="27" spans="1:102">
      <c r="A270" s="35" t="s">
        <v>287</v>
      </c>
      <c r="B270" s="36" t="s">
        <v>196</v>
      </c>
      <c r="C270" s="36" t="s">
        <v>331</v>
      </c>
      <c r="D270" s="37" t="s">
        <v>332</v>
      </c>
      <c r="E270" s="37" t="s">
        <v>290</v>
      </c>
      <c r="F270" s="39" t="s">
        <v>107</v>
      </c>
      <c r="G270" s="38">
        <v>11720.55</v>
      </c>
      <c r="H270" s="40" t="str">
        <f t="shared" si="85"/>
        <v>1002</v>
      </c>
      <c r="I270" s="40" t="str">
        <f t="shared" si="86"/>
        <v>100203</v>
      </c>
      <c r="J270" s="46" t="str">
        <f t="shared" si="87"/>
        <v>银行存款</v>
      </c>
      <c r="K270" s="47" t="str">
        <f t="shared" si="88"/>
        <v>潍坊银行基本户31796</v>
      </c>
      <c r="L270" s="46" t="str">
        <f t="shared" si="89"/>
        <v/>
      </c>
      <c r="M270" s="46">
        <f>IFERROR(IF(H270="1002",1002,VLOOKUP(I270,亿企科目!A:H,6,0)),VLOOKUP(H270,亿企科目!A:G,6,0))</f>
        <v>1002</v>
      </c>
      <c r="N270" s="48" t="str">
        <f>IFERROR(IF(H270="1002","银行账户",IF(H270="1123","供应商",VLOOKUP(I270,亿企科目!A:H,8,0))),"")</f>
        <v>银行账户</v>
      </c>
      <c r="O270" s="49" t="str">
        <f t="shared" si="103"/>
        <v>潍坊银行基本户31796</v>
      </c>
      <c r="P270" s="29" t="str">
        <f>VLOOKUP(A270,账簿!B:C,2,0)</f>
        <v>002008</v>
      </c>
      <c r="Q270" s="29" t="str">
        <f>VLOOKUP(P270,账簿!A:B,2,0)</f>
        <v>昌邑市城投股权投资管理有限公司</v>
      </c>
      <c r="W270" s="29" t="str">
        <f t="shared" si="104"/>
        <v>0020082026-04-1040</v>
      </c>
      <c r="X270" s="29" t="str">
        <f t="shared" si="90"/>
        <v>002008</v>
      </c>
      <c r="Y270" s="29" t="str">
        <f t="shared" si="91"/>
        <v>002008</v>
      </c>
      <c r="Z270" s="29" t="str">
        <f t="shared" si="92"/>
        <v>昌邑市城投股权投资管理有限公司</v>
      </c>
      <c r="AA270" s="29" t="str">
        <f t="shared" si="93"/>
        <v>2026-04</v>
      </c>
      <c r="AB270" s="29" t="str">
        <f t="shared" si="94"/>
        <v>2026-04-10</v>
      </c>
      <c r="AC270" s="29" t="s">
        <v>108</v>
      </c>
      <c r="AD270" s="29">
        <f t="shared" si="95"/>
        <v>40</v>
      </c>
      <c r="AE270" s="29" t="str">
        <f t="shared" si="96"/>
        <v>付利息,昌邑市永昌农机有限公司</v>
      </c>
      <c r="AF270" s="29" t="s">
        <v>109</v>
      </c>
      <c r="AG270" s="29" t="s">
        <v>109</v>
      </c>
      <c r="AH270" s="29"/>
      <c r="AI270" s="29"/>
      <c r="AJ270" s="29"/>
      <c r="AK270" s="29"/>
      <c r="AL270" s="29"/>
      <c r="AM270" s="29"/>
      <c r="AN270" s="29">
        <f t="shared" si="97"/>
        <v>1002</v>
      </c>
      <c r="AO270" s="29"/>
      <c r="AP270" s="29" t="str">
        <f t="shared" si="98"/>
        <v>付利息,昌邑市永昌农机有限公司</v>
      </c>
      <c r="AQ270" t="s">
        <v>110</v>
      </c>
      <c r="AR270" s="29" t="str">
        <f t="shared" si="99"/>
        <v/>
      </c>
      <c r="AS270" s="29">
        <f t="shared" si="100"/>
        <v>11720.55</v>
      </c>
      <c r="AT270" t="s">
        <v>111</v>
      </c>
      <c r="AU270" t="s">
        <v>112</v>
      </c>
      <c r="AV270" t="s">
        <v>113</v>
      </c>
      <c r="AW270" s="29" t="str">
        <f t="shared" si="101"/>
        <v/>
      </c>
      <c r="AX270" s="29">
        <f t="shared" si="102"/>
        <v>11720.55</v>
      </c>
      <c r="AY270" s="29"/>
      <c r="AZ270" s="29"/>
      <c r="BA270" s="29"/>
      <c r="BB270" s="29"/>
      <c r="BC270" s="29"/>
      <c r="BD270" s="29"/>
      <c r="BE270" s="29"/>
      <c r="BF270" s="29"/>
      <c r="BG270" s="29"/>
      <c r="BH270" s="29"/>
      <c r="BI270" s="29"/>
      <c r="BJ270" s="29"/>
      <c r="BK270" s="29"/>
      <c r="BL270" s="29"/>
      <c r="BM270" s="29"/>
      <c r="BN270" s="29"/>
      <c r="BO270" s="29"/>
      <c r="BP270" s="29"/>
      <c r="BQ270" s="32" t="str">
        <f>IF(N270="项目",VLOOKUP(O270,项目!B:C,2,0),IF(K270="空项目",VLOOKUP(K270,项目!B:C,2,0),""))</f>
        <v/>
      </c>
      <c r="BR270" s="32" t="str">
        <f>IFERROR(VLOOKUP(BQ270,项目!A:B,2,0),"")</f>
        <v/>
      </c>
      <c r="BS270" s="29"/>
      <c r="BT270" s="29"/>
      <c r="BU270" s="32" t="str">
        <f>IF(N270="供应商",VLOOKUP(O270,供应商!B:C,2,0),"")</f>
        <v/>
      </c>
      <c r="BV270" s="32" t="str">
        <f>IFERROR(VLOOKUP(BU270,供应商!A:B,2,0),"")</f>
        <v/>
      </c>
      <c r="BW270" s="32" t="str">
        <f>IF(N270="客户",VLOOKUP(O270,客户!B:C,2,0),"")</f>
        <v/>
      </c>
      <c r="BX270" s="32" t="str">
        <f>IFERROR(VLOOKUP(BW270,客户!A:B,2,0),"")</f>
        <v/>
      </c>
      <c r="BY270" s="29"/>
      <c r="BZ270" s="29"/>
      <c r="CA270" s="29"/>
      <c r="CB270" s="29"/>
      <c r="CC270" s="29"/>
      <c r="CD270" s="29"/>
      <c r="CE270" s="29"/>
      <c r="CF270" s="29"/>
      <c r="CG270" s="29"/>
      <c r="CH270" s="29"/>
      <c r="CI270" s="29"/>
      <c r="CJ270" s="29"/>
      <c r="CK270" s="29"/>
      <c r="CL270" s="29"/>
      <c r="CM270" s="29"/>
      <c r="CN270" s="29"/>
      <c r="CO270" s="29"/>
      <c r="CP270" s="29"/>
      <c r="CQ270" s="29"/>
      <c r="CR270" s="29"/>
      <c r="CS270" s="29"/>
      <c r="CT270" s="29"/>
      <c r="CU270" s="32" t="str">
        <f>IF(N270="费用项目",VLOOKUP(O270,费用项目!B:C,2,0),"")</f>
        <v/>
      </c>
      <c r="CV270" s="32" t="str">
        <f>IFERROR(VLOOKUP(CU270,费用项目!A:B,2,0),"")</f>
        <v/>
      </c>
      <c r="CW270" s="29" t="str">
        <f>IF(N270="银行账户",VLOOKUP(O270,银行变二级!B:C,2,0),"")</f>
        <v>潍坊银行基本户31796</v>
      </c>
      <c r="CX270" s="29" t="str">
        <f>IFERROR(VLOOKUP(O270,银行变二级!A:B,2,0),"")</f>
        <v>潍坊银行基本户31796</v>
      </c>
    </row>
    <row r="271" spans="1:102">
      <c r="A271" s="35" t="s">
        <v>287</v>
      </c>
      <c r="B271" s="36" t="s">
        <v>196</v>
      </c>
      <c r="C271" s="36" t="s">
        <v>333</v>
      </c>
      <c r="D271" s="37" t="s">
        <v>334</v>
      </c>
      <c r="E271" s="37" t="s">
        <v>127</v>
      </c>
      <c r="F271" s="38">
        <v>13771.64</v>
      </c>
      <c r="G271" s="39" t="s">
        <v>107</v>
      </c>
      <c r="H271" s="40" t="str">
        <f t="shared" si="85"/>
        <v>6603</v>
      </c>
      <c r="I271" s="40" t="str">
        <f t="shared" si="86"/>
        <v>6603</v>
      </c>
      <c r="J271" s="46" t="str">
        <f t="shared" si="87"/>
        <v>财务费用</v>
      </c>
      <c r="K271" s="47" t="str">
        <f t="shared" si="88"/>
        <v>利息支出</v>
      </c>
      <c r="L271" s="46" t="str">
        <f t="shared" si="89"/>
        <v/>
      </c>
      <c r="M271" s="46" t="str">
        <f>IFERROR(IF(H271="1002",1002,VLOOKUP(I271,亿企科目!A:H,6,0)),VLOOKUP(H271,亿企科目!A:G,6,0))</f>
        <v>6603</v>
      </c>
      <c r="N271" s="48" t="str">
        <f>IFERROR(IF(H271="1002","银行账户",IF(H271="1123","供应商",VLOOKUP(I271,亿企科目!A:H,8,0))),"")</f>
        <v>费用项目</v>
      </c>
      <c r="O271" s="49" t="str">
        <f t="shared" si="103"/>
        <v>利息支出</v>
      </c>
      <c r="P271" s="29" t="str">
        <f>VLOOKUP(A271,账簿!B:C,2,0)</f>
        <v>002008</v>
      </c>
      <c r="Q271" s="29" t="str">
        <f>VLOOKUP(P271,账簿!A:B,2,0)</f>
        <v>昌邑市城投股权投资管理有限公司</v>
      </c>
      <c r="W271" s="29" t="str">
        <f t="shared" si="104"/>
        <v>0020082026-04-1041</v>
      </c>
      <c r="X271" s="29" t="str">
        <f t="shared" si="90"/>
        <v>002008</v>
      </c>
      <c r="Y271" s="29" t="str">
        <f t="shared" si="91"/>
        <v>002008</v>
      </c>
      <c r="Z271" s="29" t="str">
        <f t="shared" si="92"/>
        <v>昌邑市城投股权投资管理有限公司</v>
      </c>
      <c r="AA271" s="29" t="str">
        <f t="shared" si="93"/>
        <v>2026-04</v>
      </c>
      <c r="AB271" s="29" t="str">
        <f t="shared" si="94"/>
        <v>2026-04-10</v>
      </c>
      <c r="AC271" s="29" t="s">
        <v>108</v>
      </c>
      <c r="AD271" s="29">
        <f t="shared" si="95"/>
        <v>41</v>
      </c>
      <c r="AE271" s="29" t="str">
        <f t="shared" si="96"/>
        <v>付利息,山东中潍水利科技有限公司</v>
      </c>
      <c r="AF271" s="29" t="s">
        <v>109</v>
      </c>
      <c r="AG271" s="29" t="s">
        <v>109</v>
      </c>
      <c r="AH271" s="29"/>
      <c r="AI271" s="29"/>
      <c r="AJ271" s="29"/>
      <c r="AK271" s="29"/>
      <c r="AL271" s="29"/>
      <c r="AM271" s="29"/>
      <c r="AN271" s="29" t="str">
        <f t="shared" si="97"/>
        <v>6603</v>
      </c>
      <c r="AO271" s="29"/>
      <c r="AP271" s="29" t="str">
        <f t="shared" si="98"/>
        <v>付利息,山东中潍水利科技有限公司</v>
      </c>
      <c r="AQ271" t="s">
        <v>110</v>
      </c>
      <c r="AR271" s="29">
        <f t="shared" si="99"/>
        <v>13771.64</v>
      </c>
      <c r="AS271" s="29" t="str">
        <f t="shared" si="100"/>
        <v/>
      </c>
      <c r="AT271" t="s">
        <v>111</v>
      </c>
      <c r="AU271" t="s">
        <v>112</v>
      </c>
      <c r="AV271" t="s">
        <v>113</v>
      </c>
      <c r="AW271" s="29">
        <f t="shared" si="101"/>
        <v>13771.64</v>
      </c>
      <c r="AX271" s="29" t="str">
        <f t="shared" si="102"/>
        <v/>
      </c>
      <c r="AY271" s="29"/>
      <c r="AZ271" s="29"/>
      <c r="BA271" s="29"/>
      <c r="BB271" s="29"/>
      <c r="BC271" s="29"/>
      <c r="BD271" s="29"/>
      <c r="BE271" s="29"/>
      <c r="BF271" s="29"/>
      <c r="BG271" s="29"/>
      <c r="BH271" s="29"/>
      <c r="BI271" s="29"/>
      <c r="BJ271" s="29"/>
      <c r="BK271" s="29"/>
      <c r="BL271" s="29"/>
      <c r="BM271" s="29"/>
      <c r="BN271" s="29"/>
      <c r="BO271" s="29"/>
      <c r="BP271" s="29"/>
      <c r="BQ271" s="32" t="str">
        <f>IF(N271="项目",VLOOKUP(O271,项目!B:C,2,0),IF(K271="空项目",VLOOKUP(K271,项目!B:C,2,0),""))</f>
        <v/>
      </c>
      <c r="BR271" s="32" t="str">
        <f>IFERROR(VLOOKUP(BQ271,项目!A:B,2,0),"")</f>
        <v/>
      </c>
      <c r="BS271" s="29"/>
      <c r="BT271" s="29"/>
      <c r="BU271" s="32" t="str">
        <f>IF(N271="供应商",VLOOKUP(O271,供应商!B:C,2,0),"")</f>
        <v/>
      </c>
      <c r="BV271" s="32" t="str">
        <f>IFERROR(VLOOKUP(BU271,供应商!A:B,2,0),"")</f>
        <v/>
      </c>
      <c r="BW271" s="32" t="str">
        <f>IF(N271="客户",VLOOKUP(O271,客户!B:C,2,0),"")</f>
        <v/>
      </c>
      <c r="BX271" s="32" t="str">
        <f>IFERROR(VLOOKUP(BW271,客户!A:B,2,0),"")</f>
        <v/>
      </c>
      <c r="BY271" s="29"/>
      <c r="BZ271" s="29"/>
      <c r="CA271" s="29"/>
      <c r="CB271" s="29"/>
      <c r="CC271" s="29"/>
      <c r="CD271" s="29"/>
      <c r="CE271" s="29"/>
      <c r="CF271" s="29"/>
      <c r="CG271" s="29"/>
      <c r="CH271" s="29"/>
      <c r="CI271" s="29"/>
      <c r="CJ271" s="29"/>
      <c r="CK271" s="29"/>
      <c r="CL271" s="29"/>
      <c r="CM271" s="29"/>
      <c r="CN271" s="29"/>
      <c r="CO271" s="29"/>
      <c r="CP271" s="29"/>
      <c r="CQ271" s="29"/>
      <c r="CR271" s="29"/>
      <c r="CS271" s="29"/>
      <c r="CT271" s="29"/>
      <c r="CU271" s="32" t="str">
        <f>IF(N271="费用项目",VLOOKUP(O271,费用项目!B:C,2,0),"")</f>
        <v>660302</v>
      </c>
      <c r="CV271" s="32" t="str">
        <f>IFERROR(VLOOKUP(CU271,费用项目!A:B,2,0),"")</f>
        <v>利息支出</v>
      </c>
      <c r="CW271" s="29" t="str">
        <f>IF(N271="银行账户",VLOOKUP(O271,银行变二级!B:C,2,0),"")</f>
        <v/>
      </c>
      <c r="CX271" s="29" t="str">
        <f>IFERROR(VLOOKUP(O271,银行变二级!A:B,2,0),"")</f>
        <v/>
      </c>
    </row>
    <row r="272" ht="27" spans="1:102">
      <c r="A272" s="35" t="s">
        <v>287</v>
      </c>
      <c r="B272" s="36" t="s">
        <v>196</v>
      </c>
      <c r="C272" s="36" t="s">
        <v>333</v>
      </c>
      <c r="D272" s="37" t="s">
        <v>334</v>
      </c>
      <c r="E272" s="37" t="s">
        <v>290</v>
      </c>
      <c r="F272" s="39" t="s">
        <v>107</v>
      </c>
      <c r="G272" s="38">
        <v>13771.64</v>
      </c>
      <c r="H272" s="40" t="str">
        <f t="shared" si="85"/>
        <v>1002</v>
      </c>
      <c r="I272" s="40" t="str">
        <f t="shared" si="86"/>
        <v>100203</v>
      </c>
      <c r="J272" s="46" t="str">
        <f t="shared" si="87"/>
        <v>银行存款</v>
      </c>
      <c r="K272" s="47" t="str">
        <f t="shared" si="88"/>
        <v>潍坊银行基本户31796</v>
      </c>
      <c r="L272" s="46" t="str">
        <f t="shared" si="89"/>
        <v/>
      </c>
      <c r="M272" s="46">
        <f>IFERROR(IF(H272="1002",1002,VLOOKUP(I272,亿企科目!A:H,6,0)),VLOOKUP(H272,亿企科目!A:G,6,0))</f>
        <v>1002</v>
      </c>
      <c r="N272" s="48" t="str">
        <f>IFERROR(IF(H272="1002","银行账户",IF(H272="1123","供应商",VLOOKUP(I272,亿企科目!A:H,8,0))),"")</f>
        <v>银行账户</v>
      </c>
      <c r="O272" s="49" t="str">
        <f t="shared" si="103"/>
        <v>潍坊银行基本户31796</v>
      </c>
      <c r="P272" s="29" t="str">
        <f>VLOOKUP(A272,账簿!B:C,2,0)</f>
        <v>002008</v>
      </c>
      <c r="Q272" s="29" t="str">
        <f>VLOOKUP(P272,账簿!A:B,2,0)</f>
        <v>昌邑市城投股权投资管理有限公司</v>
      </c>
      <c r="W272" s="29" t="str">
        <f t="shared" si="104"/>
        <v>0020082026-04-1041</v>
      </c>
      <c r="X272" s="29" t="str">
        <f t="shared" si="90"/>
        <v>002008</v>
      </c>
      <c r="Y272" s="29" t="str">
        <f t="shared" si="91"/>
        <v>002008</v>
      </c>
      <c r="Z272" s="29" t="str">
        <f t="shared" si="92"/>
        <v>昌邑市城投股权投资管理有限公司</v>
      </c>
      <c r="AA272" s="29" t="str">
        <f t="shared" si="93"/>
        <v>2026-04</v>
      </c>
      <c r="AB272" s="29" t="str">
        <f t="shared" si="94"/>
        <v>2026-04-10</v>
      </c>
      <c r="AC272" s="29" t="s">
        <v>108</v>
      </c>
      <c r="AD272" s="29">
        <f t="shared" si="95"/>
        <v>41</v>
      </c>
      <c r="AE272" s="29" t="str">
        <f t="shared" si="96"/>
        <v>付利息,山东中潍水利科技有限公司</v>
      </c>
      <c r="AF272" s="29" t="s">
        <v>109</v>
      </c>
      <c r="AG272" s="29" t="s">
        <v>109</v>
      </c>
      <c r="AH272" s="29"/>
      <c r="AI272" s="29"/>
      <c r="AJ272" s="29"/>
      <c r="AK272" s="29"/>
      <c r="AL272" s="29"/>
      <c r="AM272" s="29"/>
      <c r="AN272" s="29">
        <f t="shared" si="97"/>
        <v>1002</v>
      </c>
      <c r="AO272" s="29"/>
      <c r="AP272" s="29" t="str">
        <f t="shared" si="98"/>
        <v>付利息,山东中潍水利科技有限公司</v>
      </c>
      <c r="AQ272" t="s">
        <v>110</v>
      </c>
      <c r="AR272" s="29" t="str">
        <f t="shared" si="99"/>
        <v/>
      </c>
      <c r="AS272" s="29">
        <f t="shared" si="100"/>
        <v>13771.64</v>
      </c>
      <c r="AT272" t="s">
        <v>111</v>
      </c>
      <c r="AU272" t="s">
        <v>112</v>
      </c>
      <c r="AV272" t="s">
        <v>113</v>
      </c>
      <c r="AW272" s="29" t="str">
        <f t="shared" si="101"/>
        <v/>
      </c>
      <c r="AX272" s="29">
        <f t="shared" si="102"/>
        <v>13771.64</v>
      </c>
      <c r="AY272" s="29"/>
      <c r="AZ272" s="29"/>
      <c r="BA272" s="29"/>
      <c r="BB272" s="29"/>
      <c r="BC272" s="29"/>
      <c r="BD272" s="29"/>
      <c r="BE272" s="29"/>
      <c r="BF272" s="29"/>
      <c r="BG272" s="29"/>
      <c r="BH272" s="29"/>
      <c r="BI272" s="29"/>
      <c r="BJ272" s="29"/>
      <c r="BK272" s="29"/>
      <c r="BL272" s="29"/>
      <c r="BM272" s="29"/>
      <c r="BN272" s="29"/>
      <c r="BO272" s="29"/>
      <c r="BP272" s="29"/>
      <c r="BQ272" s="32" t="str">
        <f>IF(N272="项目",VLOOKUP(O272,项目!B:C,2,0),IF(K272="空项目",VLOOKUP(K272,项目!B:C,2,0),""))</f>
        <v/>
      </c>
      <c r="BR272" s="32" t="str">
        <f>IFERROR(VLOOKUP(BQ272,项目!A:B,2,0),"")</f>
        <v/>
      </c>
      <c r="BS272" s="29"/>
      <c r="BT272" s="29"/>
      <c r="BU272" s="32" t="str">
        <f>IF(N272="供应商",VLOOKUP(O272,供应商!B:C,2,0),"")</f>
        <v/>
      </c>
      <c r="BV272" s="32" t="str">
        <f>IFERROR(VLOOKUP(BU272,供应商!A:B,2,0),"")</f>
        <v/>
      </c>
      <c r="BW272" s="32" t="str">
        <f>IF(N272="客户",VLOOKUP(O272,客户!B:C,2,0),"")</f>
        <v/>
      </c>
      <c r="BX272" s="32" t="str">
        <f>IFERROR(VLOOKUP(BW272,客户!A:B,2,0),"")</f>
        <v/>
      </c>
      <c r="BY272" s="29"/>
      <c r="BZ272" s="29"/>
      <c r="CA272" s="29"/>
      <c r="CB272" s="29"/>
      <c r="CC272" s="29"/>
      <c r="CD272" s="29"/>
      <c r="CE272" s="29"/>
      <c r="CF272" s="29"/>
      <c r="CG272" s="29"/>
      <c r="CH272" s="29"/>
      <c r="CI272" s="29"/>
      <c r="CJ272" s="29"/>
      <c r="CK272" s="29"/>
      <c r="CL272" s="29"/>
      <c r="CM272" s="29"/>
      <c r="CN272" s="29"/>
      <c r="CO272" s="29"/>
      <c r="CP272" s="29"/>
      <c r="CQ272" s="29"/>
      <c r="CR272" s="29"/>
      <c r="CS272" s="29"/>
      <c r="CT272" s="29"/>
      <c r="CU272" s="32" t="str">
        <f>IF(N272="费用项目",VLOOKUP(O272,费用项目!B:C,2,0),"")</f>
        <v/>
      </c>
      <c r="CV272" s="32" t="str">
        <f>IFERROR(VLOOKUP(CU272,费用项目!A:B,2,0),"")</f>
        <v/>
      </c>
      <c r="CW272" s="29" t="str">
        <f>IF(N272="银行账户",VLOOKUP(O272,银行变二级!B:C,2,0),"")</f>
        <v>潍坊银行基本户31796</v>
      </c>
      <c r="CX272" s="29" t="str">
        <f>IFERROR(VLOOKUP(O272,银行变二级!A:B,2,0),"")</f>
        <v>潍坊银行基本户31796</v>
      </c>
    </row>
    <row r="273" spans="1:102">
      <c r="A273" s="35" t="s">
        <v>287</v>
      </c>
      <c r="B273" s="36" t="s">
        <v>196</v>
      </c>
      <c r="C273" s="36" t="s">
        <v>335</v>
      </c>
      <c r="D273" s="37" t="s">
        <v>336</v>
      </c>
      <c r="E273" s="37" t="s">
        <v>127</v>
      </c>
      <c r="F273" s="38">
        <v>4688.22</v>
      </c>
      <c r="G273" s="39" t="s">
        <v>107</v>
      </c>
      <c r="H273" s="40" t="str">
        <f t="shared" si="85"/>
        <v>6603</v>
      </c>
      <c r="I273" s="40" t="str">
        <f t="shared" si="86"/>
        <v>6603</v>
      </c>
      <c r="J273" s="46" t="str">
        <f t="shared" si="87"/>
        <v>财务费用</v>
      </c>
      <c r="K273" s="47" t="str">
        <f t="shared" si="88"/>
        <v>利息支出</v>
      </c>
      <c r="L273" s="46" t="str">
        <f t="shared" si="89"/>
        <v/>
      </c>
      <c r="M273" s="46" t="str">
        <f>IFERROR(IF(H273="1002",1002,VLOOKUP(I273,亿企科目!A:H,6,0)),VLOOKUP(H273,亿企科目!A:G,6,0))</f>
        <v>6603</v>
      </c>
      <c r="N273" s="48" t="str">
        <f>IFERROR(IF(H273="1002","银行账户",IF(H273="1123","供应商",VLOOKUP(I273,亿企科目!A:H,8,0))),"")</f>
        <v>费用项目</v>
      </c>
      <c r="O273" s="49" t="str">
        <f t="shared" si="103"/>
        <v>利息支出</v>
      </c>
      <c r="P273" s="29" t="str">
        <f>VLOOKUP(A273,账簿!B:C,2,0)</f>
        <v>002008</v>
      </c>
      <c r="Q273" s="29" t="str">
        <f>VLOOKUP(P273,账簿!A:B,2,0)</f>
        <v>昌邑市城投股权投资管理有限公司</v>
      </c>
      <c r="W273" s="29" t="str">
        <f t="shared" si="104"/>
        <v>0020082026-04-1042</v>
      </c>
      <c r="X273" s="29" t="str">
        <f t="shared" si="90"/>
        <v>002008</v>
      </c>
      <c r="Y273" s="29" t="str">
        <f t="shared" si="91"/>
        <v>002008</v>
      </c>
      <c r="Z273" s="29" t="str">
        <f t="shared" si="92"/>
        <v>昌邑市城投股权投资管理有限公司</v>
      </c>
      <c r="AA273" s="29" t="str">
        <f t="shared" si="93"/>
        <v>2026-04</v>
      </c>
      <c r="AB273" s="29" t="str">
        <f t="shared" si="94"/>
        <v>2026-04-10</v>
      </c>
      <c r="AC273" s="29" t="s">
        <v>108</v>
      </c>
      <c r="AD273" s="29">
        <f t="shared" si="95"/>
        <v>42</v>
      </c>
      <c r="AE273" s="29" t="str">
        <f t="shared" si="96"/>
        <v>付利息（昌邑市香远食品有限公司）,张俊波</v>
      </c>
      <c r="AF273" s="29" t="s">
        <v>109</v>
      </c>
      <c r="AG273" s="29" t="s">
        <v>109</v>
      </c>
      <c r="AH273" s="29"/>
      <c r="AI273" s="29"/>
      <c r="AJ273" s="29"/>
      <c r="AK273" s="29"/>
      <c r="AL273" s="29"/>
      <c r="AM273" s="29"/>
      <c r="AN273" s="29" t="str">
        <f t="shared" si="97"/>
        <v>6603</v>
      </c>
      <c r="AO273" s="29"/>
      <c r="AP273" s="29" t="str">
        <f t="shared" si="98"/>
        <v>付利息（昌邑市香远食品有限公司）,张俊波</v>
      </c>
      <c r="AQ273" t="s">
        <v>110</v>
      </c>
      <c r="AR273" s="29">
        <f t="shared" si="99"/>
        <v>4688.22</v>
      </c>
      <c r="AS273" s="29" t="str">
        <f t="shared" si="100"/>
        <v/>
      </c>
      <c r="AT273" t="s">
        <v>111</v>
      </c>
      <c r="AU273" t="s">
        <v>112</v>
      </c>
      <c r="AV273" t="s">
        <v>113</v>
      </c>
      <c r="AW273" s="29">
        <f t="shared" si="101"/>
        <v>4688.22</v>
      </c>
      <c r="AX273" s="29" t="str">
        <f t="shared" si="102"/>
        <v/>
      </c>
      <c r="AY273" s="29"/>
      <c r="AZ273" s="29"/>
      <c r="BA273" s="29"/>
      <c r="BB273" s="29"/>
      <c r="BC273" s="29"/>
      <c r="BD273" s="29"/>
      <c r="BE273" s="29"/>
      <c r="BF273" s="29"/>
      <c r="BG273" s="29"/>
      <c r="BH273" s="29"/>
      <c r="BI273" s="29"/>
      <c r="BJ273" s="29"/>
      <c r="BK273" s="29"/>
      <c r="BL273" s="29"/>
      <c r="BM273" s="29"/>
      <c r="BN273" s="29"/>
      <c r="BO273" s="29"/>
      <c r="BP273" s="29"/>
      <c r="BQ273" s="32" t="str">
        <f>IF(N273="项目",VLOOKUP(O273,项目!B:C,2,0),IF(K273="空项目",VLOOKUP(K273,项目!B:C,2,0),""))</f>
        <v/>
      </c>
      <c r="BR273" s="32" t="str">
        <f>IFERROR(VLOOKUP(BQ273,项目!A:B,2,0),"")</f>
        <v/>
      </c>
      <c r="BS273" s="29"/>
      <c r="BT273" s="29"/>
      <c r="BU273" s="32" t="str">
        <f>IF(N273="供应商",VLOOKUP(O273,供应商!B:C,2,0),"")</f>
        <v/>
      </c>
      <c r="BV273" s="32" t="str">
        <f>IFERROR(VLOOKUP(BU273,供应商!A:B,2,0),"")</f>
        <v/>
      </c>
      <c r="BW273" s="32" t="str">
        <f>IF(N273="客户",VLOOKUP(O273,客户!B:C,2,0),"")</f>
        <v/>
      </c>
      <c r="BX273" s="32" t="str">
        <f>IFERROR(VLOOKUP(BW273,客户!A:B,2,0),"")</f>
        <v/>
      </c>
      <c r="BY273" s="29"/>
      <c r="BZ273" s="29"/>
      <c r="CA273" s="29"/>
      <c r="CB273" s="29"/>
      <c r="CC273" s="29"/>
      <c r="CD273" s="29"/>
      <c r="CE273" s="29"/>
      <c r="CF273" s="29"/>
      <c r="CG273" s="29"/>
      <c r="CH273" s="29"/>
      <c r="CI273" s="29"/>
      <c r="CJ273" s="29"/>
      <c r="CK273" s="29"/>
      <c r="CL273" s="29"/>
      <c r="CM273" s="29"/>
      <c r="CN273" s="29"/>
      <c r="CO273" s="29"/>
      <c r="CP273" s="29"/>
      <c r="CQ273" s="29"/>
      <c r="CR273" s="29"/>
      <c r="CS273" s="29"/>
      <c r="CT273" s="29"/>
      <c r="CU273" s="32" t="str">
        <f>IF(N273="费用项目",VLOOKUP(O273,费用项目!B:C,2,0),"")</f>
        <v>660302</v>
      </c>
      <c r="CV273" s="32" t="str">
        <f>IFERROR(VLOOKUP(CU273,费用项目!A:B,2,0),"")</f>
        <v>利息支出</v>
      </c>
      <c r="CW273" s="29" t="str">
        <f>IF(N273="银行账户",VLOOKUP(O273,银行变二级!B:C,2,0),"")</f>
        <v/>
      </c>
      <c r="CX273" s="29" t="str">
        <f>IFERROR(VLOOKUP(O273,银行变二级!A:B,2,0),"")</f>
        <v/>
      </c>
    </row>
    <row r="274" ht="27" spans="1:102">
      <c r="A274" s="35" t="s">
        <v>287</v>
      </c>
      <c r="B274" s="36" t="s">
        <v>196</v>
      </c>
      <c r="C274" s="36" t="s">
        <v>335</v>
      </c>
      <c r="D274" s="37" t="s">
        <v>336</v>
      </c>
      <c r="E274" s="37" t="s">
        <v>290</v>
      </c>
      <c r="F274" s="39" t="s">
        <v>107</v>
      </c>
      <c r="G274" s="38">
        <v>4688.22</v>
      </c>
      <c r="H274" s="40" t="str">
        <f t="shared" si="85"/>
        <v>1002</v>
      </c>
      <c r="I274" s="40" t="str">
        <f t="shared" si="86"/>
        <v>100203</v>
      </c>
      <c r="J274" s="46" t="str">
        <f t="shared" si="87"/>
        <v>银行存款</v>
      </c>
      <c r="K274" s="47" t="str">
        <f t="shared" si="88"/>
        <v>潍坊银行基本户31796</v>
      </c>
      <c r="L274" s="46" t="str">
        <f t="shared" si="89"/>
        <v/>
      </c>
      <c r="M274" s="46">
        <f>IFERROR(IF(H274="1002",1002,VLOOKUP(I274,亿企科目!A:H,6,0)),VLOOKUP(H274,亿企科目!A:G,6,0))</f>
        <v>1002</v>
      </c>
      <c r="N274" s="48" t="str">
        <f>IFERROR(IF(H274="1002","银行账户",IF(H274="1123","供应商",VLOOKUP(I274,亿企科目!A:H,8,0))),"")</f>
        <v>银行账户</v>
      </c>
      <c r="O274" s="49" t="str">
        <f t="shared" si="103"/>
        <v>潍坊银行基本户31796</v>
      </c>
      <c r="P274" s="29" t="str">
        <f>VLOOKUP(A274,账簿!B:C,2,0)</f>
        <v>002008</v>
      </c>
      <c r="Q274" s="29" t="str">
        <f>VLOOKUP(P274,账簿!A:B,2,0)</f>
        <v>昌邑市城投股权投资管理有限公司</v>
      </c>
      <c r="W274" s="29" t="str">
        <f t="shared" si="104"/>
        <v>0020082026-04-1042</v>
      </c>
      <c r="X274" s="29" t="str">
        <f t="shared" si="90"/>
        <v>002008</v>
      </c>
      <c r="Y274" s="29" t="str">
        <f t="shared" si="91"/>
        <v>002008</v>
      </c>
      <c r="Z274" s="29" t="str">
        <f t="shared" si="92"/>
        <v>昌邑市城投股权投资管理有限公司</v>
      </c>
      <c r="AA274" s="29" t="str">
        <f t="shared" si="93"/>
        <v>2026-04</v>
      </c>
      <c r="AB274" s="29" t="str">
        <f t="shared" si="94"/>
        <v>2026-04-10</v>
      </c>
      <c r="AC274" s="29" t="s">
        <v>108</v>
      </c>
      <c r="AD274" s="29">
        <f t="shared" si="95"/>
        <v>42</v>
      </c>
      <c r="AE274" s="29" t="str">
        <f t="shared" si="96"/>
        <v>付利息（昌邑市香远食品有限公司）,张俊波</v>
      </c>
      <c r="AF274" s="29" t="s">
        <v>109</v>
      </c>
      <c r="AG274" s="29" t="s">
        <v>109</v>
      </c>
      <c r="AH274" s="29"/>
      <c r="AI274" s="29"/>
      <c r="AJ274" s="29"/>
      <c r="AK274" s="29"/>
      <c r="AL274" s="29"/>
      <c r="AM274" s="29"/>
      <c r="AN274" s="29">
        <f t="shared" si="97"/>
        <v>1002</v>
      </c>
      <c r="AO274" s="29"/>
      <c r="AP274" s="29" t="str">
        <f t="shared" si="98"/>
        <v>付利息（昌邑市香远食品有限公司）,张俊波</v>
      </c>
      <c r="AQ274" t="s">
        <v>110</v>
      </c>
      <c r="AR274" s="29" t="str">
        <f t="shared" si="99"/>
        <v/>
      </c>
      <c r="AS274" s="29">
        <f t="shared" si="100"/>
        <v>4688.22</v>
      </c>
      <c r="AT274" t="s">
        <v>111</v>
      </c>
      <c r="AU274" t="s">
        <v>112</v>
      </c>
      <c r="AV274" t="s">
        <v>113</v>
      </c>
      <c r="AW274" s="29" t="str">
        <f t="shared" si="101"/>
        <v/>
      </c>
      <c r="AX274" s="29">
        <f t="shared" si="102"/>
        <v>4688.22</v>
      </c>
      <c r="AY274" s="29"/>
      <c r="AZ274" s="29"/>
      <c r="BA274" s="29"/>
      <c r="BB274" s="29"/>
      <c r="BC274" s="29"/>
      <c r="BD274" s="29"/>
      <c r="BE274" s="29"/>
      <c r="BF274" s="29"/>
      <c r="BG274" s="29"/>
      <c r="BH274" s="29"/>
      <c r="BI274" s="29"/>
      <c r="BJ274" s="29"/>
      <c r="BK274" s="29"/>
      <c r="BL274" s="29"/>
      <c r="BM274" s="29"/>
      <c r="BN274" s="29"/>
      <c r="BO274" s="29"/>
      <c r="BP274" s="29"/>
      <c r="BQ274" s="32" t="str">
        <f>IF(N274="项目",VLOOKUP(O274,项目!B:C,2,0),IF(K274="空项目",VLOOKUP(K274,项目!B:C,2,0),""))</f>
        <v/>
      </c>
      <c r="BR274" s="32" t="str">
        <f>IFERROR(VLOOKUP(BQ274,项目!A:B,2,0),"")</f>
        <v/>
      </c>
      <c r="BS274" s="29"/>
      <c r="BT274" s="29"/>
      <c r="BU274" s="32" t="str">
        <f>IF(N274="供应商",VLOOKUP(O274,供应商!B:C,2,0),"")</f>
        <v/>
      </c>
      <c r="BV274" s="32" t="str">
        <f>IFERROR(VLOOKUP(BU274,供应商!A:B,2,0),"")</f>
        <v/>
      </c>
      <c r="BW274" s="32" t="str">
        <f>IF(N274="客户",VLOOKUP(O274,客户!B:C,2,0),"")</f>
        <v/>
      </c>
      <c r="BX274" s="32" t="str">
        <f>IFERROR(VLOOKUP(BW274,客户!A:B,2,0),"")</f>
        <v/>
      </c>
      <c r="BY274" s="29"/>
      <c r="BZ274" s="29"/>
      <c r="CA274" s="29"/>
      <c r="CB274" s="29"/>
      <c r="CC274" s="29"/>
      <c r="CD274" s="29"/>
      <c r="CE274" s="29"/>
      <c r="CF274" s="29"/>
      <c r="CG274" s="29"/>
      <c r="CH274" s="29"/>
      <c r="CI274" s="29"/>
      <c r="CJ274" s="29"/>
      <c r="CK274" s="29"/>
      <c r="CL274" s="29"/>
      <c r="CM274" s="29"/>
      <c r="CN274" s="29"/>
      <c r="CO274" s="29"/>
      <c r="CP274" s="29"/>
      <c r="CQ274" s="29"/>
      <c r="CR274" s="29"/>
      <c r="CS274" s="29"/>
      <c r="CT274" s="29"/>
      <c r="CU274" s="32" t="str">
        <f>IF(N274="费用项目",VLOOKUP(O274,费用项目!B:C,2,0),"")</f>
        <v/>
      </c>
      <c r="CV274" s="32" t="str">
        <f>IFERROR(VLOOKUP(CU274,费用项目!A:B,2,0),"")</f>
        <v/>
      </c>
      <c r="CW274" s="29" t="str">
        <f>IF(N274="银行账户",VLOOKUP(O274,银行变二级!B:C,2,0),"")</f>
        <v>潍坊银行基本户31796</v>
      </c>
      <c r="CX274" s="29" t="str">
        <f>IFERROR(VLOOKUP(O274,银行变二级!A:B,2,0),"")</f>
        <v>潍坊银行基本户31796</v>
      </c>
    </row>
    <row r="275" ht="25.5" spans="1:102">
      <c r="A275" s="35" t="s">
        <v>287</v>
      </c>
      <c r="B275" s="36" t="s">
        <v>196</v>
      </c>
      <c r="C275" s="36" t="s">
        <v>337</v>
      </c>
      <c r="D275" s="37" t="s">
        <v>338</v>
      </c>
      <c r="E275" s="37" t="s">
        <v>127</v>
      </c>
      <c r="F275" s="38">
        <v>4688.22</v>
      </c>
      <c r="G275" s="39" t="s">
        <v>107</v>
      </c>
      <c r="H275" s="40" t="str">
        <f t="shared" si="85"/>
        <v>6603</v>
      </c>
      <c r="I275" s="40" t="str">
        <f t="shared" si="86"/>
        <v>6603</v>
      </c>
      <c r="J275" s="46" t="str">
        <f t="shared" si="87"/>
        <v>财务费用</v>
      </c>
      <c r="K275" s="47" t="str">
        <f t="shared" si="88"/>
        <v>利息支出</v>
      </c>
      <c r="L275" s="46" t="str">
        <f t="shared" si="89"/>
        <v/>
      </c>
      <c r="M275" s="46" t="str">
        <f>IFERROR(IF(H275="1002",1002,VLOOKUP(I275,亿企科目!A:H,6,0)),VLOOKUP(H275,亿企科目!A:G,6,0))</f>
        <v>6603</v>
      </c>
      <c r="N275" s="48" t="str">
        <f>IFERROR(IF(H275="1002","银行账户",IF(H275="1123","供应商",VLOOKUP(I275,亿企科目!A:H,8,0))),"")</f>
        <v>费用项目</v>
      </c>
      <c r="O275" s="49" t="str">
        <f t="shared" si="103"/>
        <v>利息支出</v>
      </c>
      <c r="P275" s="29" t="str">
        <f>VLOOKUP(A275,账簿!B:C,2,0)</f>
        <v>002008</v>
      </c>
      <c r="Q275" s="29" t="str">
        <f>VLOOKUP(P275,账簿!A:B,2,0)</f>
        <v>昌邑市城投股权投资管理有限公司</v>
      </c>
      <c r="W275" s="29" t="str">
        <f t="shared" si="104"/>
        <v>0020082026-04-1043</v>
      </c>
      <c r="X275" s="29" t="str">
        <f t="shared" si="90"/>
        <v>002008</v>
      </c>
      <c r="Y275" s="29" t="str">
        <f t="shared" si="91"/>
        <v>002008</v>
      </c>
      <c r="Z275" s="29" t="str">
        <f t="shared" si="92"/>
        <v>昌邑市城投股权投资管理有限公司</v>
      </c>
      <c r="AA275" s="29" t="str">
        <f t="shared" si="93"/>
        <v>2026-04</v>
      </c>
      <c r="AB275" s="29" t="str">
        <f t="shared" si="94"/>
        <v>2026-04-10</v>
      </c>
      <c r="AC275" s="29" t="s">
        <v>108</v>
      </c>
      <c r="AD275" s="29">
        <f t="shared" si="95"/>
        <v>43</v>
      </c>
      <c r="AE275" s="29" t="str">
        <f t="shared" si="96"/>
        <v>付利息（山东正业测绘技术有限公司）,邹胜伟</v>
      </c>
      <c r="AF275" s="29" t="s">
        <v>109</v>
      </c>
      <c r="AG275" s="29" t="s">
        <v>109</v>
      </c>
      <c r="AH275" s="29"/>
      <c r="AI275" s="29"/>
      <c r="AJ275" s="29"/>
      <c r="AK275" s="29"/>
      <c r="AL275" s="29"/>
      <c r="AM275" s="29"/>
      <c r="AN275" s="29" t="str">
        <f t="shared" si="97"/>
        <v>6603</v>
      </c>
      <c r="AO275" s="29"/>
      <c r="AP275" s="29" t="str">
        <f t="shared" si="98"/>
        <v>付利息（山东正业测绘技术有限公司）,邹胜伟</v>
      </c>
      <c r="AQ275" t="s">
        <v>110</v>
      </c>
      <c r="AR275" s="29">
        <f t="shared" si="99"/>
        <v>4688.22</v>
      </c>
      <c r="AS275" s="29" t="str">
        <f t="shared" si="100"/>
        <v/>
      </c>
      <c r="AT275" t="s">
        <v>111</v>
      </c>
      <c r="AU275" t="s">
        <v>112</v>
      </c>
      <c r="AV275" t="s">
        <v>113</v>
      </c>
      <c r="AW275" s="29">
        <f t="shared" si="101"/>
        <v>4688.22</v>
      </c>
      <c r="AX275" s="29" t="str">
        <f t="shared" si="102"/>
        <v/>
      </c>
      <c r="AY275" s="29"/>
      <c r="AZ275" s="29"/>
      <c r="BA275" s="29"/>
      <c r="BB275" s="29"/>
      <c r="BC275" s="29"/>
      <c r="BD275" s="29"/>
      <c r="BE275" s="29"/>
      <c r="BF275" s="29"/>
      <c r="BG275" s="29"/>
      <c r="BH275" s="29"/>
      <c r="BI275" s="29"/>
      <c r="BJ275" s="29"/>
      <c r="BK275" s="29"/>
      <c r="BL275" s="29"/>
      <c r="BM275" s="29"/>
      <c r="BN275" s="29"/>
      <c r="BO275" s="29"/>
      <c r="BP275" s="29"/>
      <c r="BQ275" s="32" t="str">
        <f>IF(N275="项目",VLOOKUP(O275,项目!B:C,2,0),IF(K275="空项目",VLOOKUP(K275,项目!B:C,2,0),""))</f>
        <v/>
      </c>
      <c r="BR275" s="32" t="str">
        <f>IFERROR(VLOOKUP(BQ275,项目!A:B,2,0),"")</f>
        <v/>
      </c>
      <c r="BS275" s="29"/>
      <c r="BT275" s="29"/>
      <c r="BU275" s="32" t="str">
        <f>IF(N275="供应商",VLOOKUP(O275,供应商!B:C,2,0),"")</f>
        <v/>
      </c>
      <c r="BV275" s="32" t="str">
        <f>IFERROR(VLOOKUP(BU275,供应商!A:B,2,0),"")</f>
        <v/>
      </c>
      <c r="BW275" s="32" t="str">
        <f>IF(N275="客户",VLOOKUP(O275,客户!B:C,2,0),"")</f>
        <v/>
      </c>
      <c r="BX275" s="32" t="str">
        <f>IFERROR(VLOOKUP(BW275,客户!A:B,2,0),"")</f>
        <v/>
      </c>
      <c r="BY275" s="29"/>
      <c r="BZ275" s="29"/>
      <c r="CA275" s="29"/>
      <c r="CB275" s="29"/>
      <c r="CC275" s="29"/>
      <c r="CD275" s="29"/>
      <c r="CE275" s="29"/>
      <c r="CF275" s="29"/>
      <c r="CG275" s="29"/>
      <c r="CH275" s="29"/>
      <c r="CI275" s="29"/>
      <c r="CJ275" s="29"/>
      <c r="CK275" s="29"/>
      <c r="CL275" s="29"/>
      <c r="CM275" s="29"/>
      <c r="CN275" s="29"/>
      <c r="CO275" s="29"/>
      <c r="CP275" s="29"/>
      <c r="CQ275" s="29"/>
      <c r="CR275" s="29"/>
      <c r="CS275" s="29"/>
      <c r="CT275" s="29"/>
      <c r="CU275" s="32" t="str">
        <f>IF(N275="费用项目",VLOOKUP(O275,费用项目!B:C,2,0),"")</f>
        <v>660302</v>
      </c>
      <c r="CV275" s="32" t="str">
        <f>IFERROR(VLOOKUP(CU275,费用项目!A:B,2,0),"")</f>
        <v>利息支出</v>
      </c>
      <c r="CW275" s="29" t="str">
        <f>IF(N275="银行账户",VLOOKUP(O275,银行变二级!B:C,2,0),"")</f>
        <v/>
      </c>
      <c r="CX275" s="29" t="str">
        <f>IFERROR(VLOOKUP(O275,银行变二级!A:B,2,0),"")</f>
        <v/>
      </c>
    </row>
    <row r="276" ht="27" spans="1:102">
      <c r="A276" s="35" t="s">
        <v>287</v>
      </c>
      <c r="B276" s="36" t="s">
        <v>196</v>
      </c>
      <c r="C276" s="36" t="s">
        <v>337</v>
      </c>
      <c r="D276" s="37" t="s">
        <v>338</v>
      </c>
      <c r="E276" s="37" t="s">
        <v>290</v>
      </c>
      <c r="F276" s="39" t="s">
        <v>107</v>
      </c>
      <c r="G276" s="38">
        <v>4688.22</v>
      </c>
      <c r="H276" s="40" t="str">
        <f t="shared" si="85"/>
        <v>1002</v>
      </c>
      <c r="I276" s="40" t="str">
        <f t="shared" si="86"/>
        <v>100203</v>
      </c>
      <c r="J276" s="46" t="str">
        <f t="shared" si="87"/>
        <v>银行存款</v>
      </c>
      <c r="K276" s="47" t="str">
        <f t="shared" si="88"/>
        <v>潍坊银行基本户31796</v>
      </c>
      <c r="L276" s="46" t="str">
        <f t="shared" si="89"/>
        <v/>
      </c>
      <c r="M276" s="46">
        <f>IFERROR(IF(H276="1002",1002,VLOOKUP(I276,亿企科目!A:H,6,0)),VLOOKUP(H276,亿企科目!A:G,6,0))</f>
        <v>1002</v>
      </c>
      <c r="N276" s="48" t="str">
        <f>IFERROR(IF(H276="1002","银行账户",IF(H276="1123","供应商",VLOOKUP(I276,亿企科目!A:H,8,0))),"")</f>
        <v>银行账户</v>
      </c>
      <c r="O276" s="49" t="str">
        <f t="shared" si="103"/>
        <v>潍坊银行基本户31796</v>
      </c>
      <c r="P276" s="29" t="str">
        <f>VLOOKUP(A276,账簿!B:C,2,0)</f>
        <v>002008</v>
      </c>
      <c r="Q276" s="29" t="str">
        <f>VLOOKUP(P276,账簿!A:B,2,0)</f>
        <v>昌邑市城投股权投资管理有限公司</v>
      </c>
      <c r="W276" s="29" t="str">
        <f t="shared" si="104"/>
        <v>0020082026-04-1043</v>
      </c>
      <c r="X276" s="29" t="str">
        <f t="shared" si="90"/>
        <v>002008</v>
      </c>
      <c r="Y276" s="29" t="str">
        <f t="shared" si="91"/>
        <v>002008</v>
      </c>
      <c r="Z276" s="29" t="str">
        <f t="shared" si="92"/>
        <v>昌邑市城投股权投资管理有限公司</v>
      </c>
      <c r="AA276" s="29" t="str">
        <f t="shared" si="93"/>
        <v>2026-04</v>
      </c>
      <c r="AB276" s="29" t="str">
        <f t="shared" si="94"/>
        <v>2026-04-10</v>
      </c>
      <c r="AC276" s="29" t="s">
        <v>108</v>
      </c>
      <c r="AD276" s="29">
        <f t="shared" si="95"/>
        <v>43</v>
      </c>
      <c r="AE276" s="29" t="str">
        <f t="shared" si="96"/>
        <v>付利息（山东正业测绘技术有限公司）,邹胜伟</v>
      </c>
      <c r="AF276" s="29" t="s">
        <v>109</v>
      </c>
      <c r="AG276" s="29" t="s">
        <v>109</v>
      </c>
      <c r="AH276" s="29"/>
      <c r="AI276" s="29"/>
      <c r="AJ276" s="29"/>
      <c r="AK276" s="29"/>
      <c r="AL276" s="29"/>
      <c r="AM276" s="29"/>
      <c r="AN276" s="29">
        <f t="shared" si="97"/>
        <v>1002</v>
      </c>
      <c r="AO276" s="29"/>
      <c r="AP276" s="29" t="str">
        <f t="shared" si="98"/>
        <v>付利息（山东正业测绘技术有限公司）,邹胜伟</v>
      </c>
      <c r="AQ276" t="s">
        <v>110</v>
      </c>
      <c r="AR276" s="29" t="str">
        <f t="shared" si="99"/>
        <v/>
      </c>
      <c r="AS276" s="29">
        <f t="shared" si="100"/>
        <v>4688.22</v>
      </c>
      <c r="AT276" t="s">
        <v>111</v>
      </c>
      <c r="AU276" t="s">
        <v>112</v>
      </c>
      <c r="AV276" t="s">
        <v>113</v>
      </c>
      <c r="AW276" s="29" t="str">
        <f t="shared" si="101"/>
        <v/>
      </c>
      <c r="AX276" s="29">
        <f t="shared" si="102"/>
        <v>4688.22</v>
      </c>
      <c r="AY276" s="29"/>
      <c r="AZ276" s="29"/>
      <c r="BA276" s="29"/>
      <c r="BB276" s="29"/>
      <c r="BC276" s="29"/>
      <c r="BD276" s="29"/>
      <c r="BE276" s="29"/>
      <c r="BF276" s="29"/>
      <c r="BG276" s="29"/>
      <c r="BH276" s="29"/>
      <c r="BI276" s="29"/>
      <c r="BJ276" s="29"/>
      <c r="BK276" s="29"/>
      <c r="BL276" s="29"/>
      <c r="BM276" s="29"/>
      <c r="BN276" s="29"/>
      <c r="BO276" s="29"/>
      <c r="BP276" s="29"/>
      <c r="BQ276" s="32" t="str">
        <f>IF(N276="项目",VLOOKUP(O276,项目!B:C,2,0),IF(K276="空项目",VLOOKUP(K276,项目!B:C,2,0),""))</f>
        <v/>
      </c>
      <c r="BR276" s="32" t="str">
        <f>IFERROR(VLOOKUP(BQ276,项目!A:B,2,0),"")</f>
        <v/>
      </c>
      <c r="BS276" s="29"/>
      <c r="BT276" s="29"/>
      <c r="BU276" s="32" t="str">
        <f>IF(N276="供应商",VLOOKUP(O276,供应商!B:C,2,0),"")</f>
        <v/>
      </c>
      <c r="BV276" s="32" t="str">
        <f>IFERROR(VLOOKUP(BU276,供应商!A:B,2,0),"")</f>
        <v/>
      </c>
      <c r="BW276" s="32" t="str">
        <f>IF(N276="客户",VLOOKUP(O276,客户!B:C,2,0),"")</f>
        <v/>
      </c>
      <c r="BX276" s="32" t="str">
        <f>IFERROR(VLOOKUP(BW276,客户!A:B,2,0),"")</f>
        <v/>
      </c>
      <c r="BY276" s="29"/>
      <c r="BZ276" s="29"/>
      <c r="CA276" s="29"/>
      <c r="CB276" s="29"/>
      <c r="CC276" s="29"/>
      <c r="CD276" s="29"/>
      <c r="CE276" s="29"/>
      <c r="CF276" s="29"/>
      <c r="CG276" s="29"/>
      <c r="CH276" s="29"/>
      <c r="CI276" s="29"/>
      <c r="CJ276" s="29"/>
      <c r="CK276" s="29"/>
      <c r="CL276" s="29"/>
      <c r="CM276" s="29"/>
      <c r="CN276" s="29"/>
      <c r="CO276" s="29"/>
      <c r="CP276" s="29"/>
      <c r="CQ276" s="29"/>
      <c r="CR276" s="29"/>
      <c r="CS276" s="29"/>
      <c r="CT276" s="29"/>
      <c r="CU276" s="32" t="str">
        <f>IF(N276="费用项目",VLOOKUP(O276,费用项目!B:C,2,0),"")</f>
        <v/>
      </c>
      <c r="CV276" s="32" t="str">
        <f>IFERROR(VLOOKUP(CU276,费用项目!A:B,2,0),"")</f>
        <v/>
      </c>
      <c r="CW276" s="29" t="str">
        <f>IF(N276="银行账户",VLOOKUP(O276,银行变二级!B:C,2,0),"")</f>
        <v>潍坊银行基本户31796</v>
      </c>
      <c r="CX276" s="29" t="str">
        <f>IFERROR(VLOOKUP(O276,银行变二级!A:B,2,0),"")</f>
        <v>潍坊银行基本户31796</v>
      </c>
    </row>
    <row r="277" ht="25.5" spans="1:102">
      <c r="A277" s="35" t="s">
        <v>287</v>
      </c>
      <c r="B277" s="36" t="s">
        <v>339</v>
      </c>
      <c r="C277" s="36" t="s">
        <v>340</v>
      </c>
      <c r="D277" s="37" t="s">
        <v>341</v>
      </c>
      <c r="E277" s="37" t="s">
        <v>194</v>
      </c>
      <c r="F277" s="38">
        <v>30310000</v>
      </c>
      <c r="G277" s="39" t="s">
        <v>107</v>
      </c>
      <c r="H277" s="40" t="str">
        <f t="shared" si="85"/>
        <v>1221</v>
      </c>
      <c r="I277" s="40" t="str">
        <f t="shared" si="86"/>
        <v>122108</v>
      </c>
      <c r="J277" s="46" t="str">
        <f t="shared" si="87"/>
        <v>其他应收款</v>
      </c>
      <c r="K277" s="47" t="str">
        <f t="shared" si="88"/>
        <v>单位</v>
      </c>
      <c r="L277" s="46" t="str">
        <f t="shared" si="89"/>
        <v>昌邑市城投农业科技有限公司</v>
      </c>
      <c r="M277" s="46" t="str">
        <f>IFERROR(IF(H277="1002",1002,VLOOKUP(I277,亿企科目!A:H,6,0)),VLOOKUP(H277,亿企科目!A:G,6,0))</f>
        <v>122102</v>
      </c>
      <c r="N277" s="48" t="str">
        <f>IFERROR(IF(H277="1002","银行账户",IF(H277="1123","供应商",VLOOKUP(I277,亿企科目!A:H,8,0))),"")</f>
        <v>客户</v>
      </c>
      <c r="O277" s="49" t="str">
        <f t="shared" si="103"/>
        <v>昌邑市城投农业科技有限公司</v>
      </c>
      <c r="P277" s="29" t="str">
        <f>VLOOKUP(A277,账簿!B:C,2,0)</f>
        <v>002008</v>
      </c>
      <c r="Q277" s="29" t="str">
        <f>VLOOKUP(P277,账簿!A:B,2,0)</f>
        <v>昌邑市城投股权投资管理有限公司</v>
      </c>
      <c r="W277" s="29" t="str">
        <f t="shared" si="104"/>
        <v>0020082026-04-1344</v>
      </c>
      <c r="X277" s="29" t="str">
        <f t="shared" si="90"/>
        <v>002008</v>
      </c>
      <c r="Y277" s="29" t="str">
        <f t="shared" si="91"/>
        <v>002008</v>
      </c>
      <c r="Z277" s="29" t="str">
        <f t="shared" si="92"/>
        <v>昌邑市城投股权投资管理有限公司</v>
      </c>
      <c r="AA277" s="29" t="str">
        <f t="shared" si="93"/>
        <v>2026-04</v>
      </c>
      <c r="AB277" s="29" t="str">
        <f t="shared" si="94"/>
        <v>2026-04-13</v>
      </c>
      <c r="AC277" s="29" t="s">
        <v>108</v>
      </c>
      <c r="AD277" s="29">
        <f t="shared" si="95"/>
        <v>44</v>
      </c>
      <c r="AE277" s="29" t="str">
        <f t="shared" si="96"/>
        <v>往来款,转账支取,昌邑市城投农业科技有限公司</v>
      </c>
      <c r="AF277" s="29" t="s">
        <v>109</v>
      </c>
      <c r="AG277" s="29" t="s">
        <v>109</v>
      </c>
      <c r="AH277" s="29"/>
      <c r="AI277" s="29"/>
      <c r="AJ277" s="29"/>
      <c r="AK277" s="29"/>
      <c r="AL277" s="29"/>
      <c r="AM277" s="29"/>
      <c r="AN277" s="29" t="str">
        <f t="shared" si="97"/>
        <v>122102</v>
      </c>
      <c r="AO277" s="29"/>
      <c r="AP277" s="29" t="str">
        <f t="shared" si="98"/>
        <v>往来款,转账支取,昌邑市城投农业科技有限公司</v>
      </c>
      <c r="AQ277" t="s">
        <v>110</v>
      </c>
      <c r="AR277" s="29">
        <f t="shared" si="99"/>
        <v>30310000</v>
      </c>
      <c r="AS277" s="29" t="str">
        <f t="shared" si="100"/>
        <v/>
      </c>
      <c r="AT277" t="s">
        <v>111</v>
      </c>
      <c r="AU277" t="s">
        <v>112</v>
      </c>
      <c r="AV277" t="s">
        <v>113</v>
      </c>
      <c r="AW277" s="29">
        <f t="shared" si="101"/>
        <v>30310000</v>
      </c>
      <c r="AX277" s="29" t="str">
        <f t="shared" si="102"/>
        <v/>
      </c>
      <c r="AY277" s="29"/>
      <c r="AZ277" s="29"/>
      <c r="BA277" s="29"/>
      <c r="BB277" s="29"/>
      <c r="BC277" s="29"/>
      <c r="BD277" s="29"/>
      <c r="BE277" s="29"/>
      <c r="BF277" s="29"/>
      <c r="BG277" s="29"/>
      <c r="BH277" s="29"/>
      <c r="BI277" s="29"/>
      <c r="BJ277" s="29"/>
      <c r="BK277" s="29"/>
      <c r="BL277" s="29"/>
      <c r="BM277" s="29"/>
      <c r="BN277" s="29"/>
      <c r="BO277" s="29"/>
      <c r="BP277" s="29"/>
      <c r="BQ277" s="32" t="str">
        <f>IF(N277="项目",VLOOKUP(O277,项目!B:C,2,0),IF(K277="空项目",VLOOKUP(K277,项目!B:C,2,0),""))</f>
        <v/>
      </c>
      <c r="BR277" s="32" t="str">
        <f>IFERROR(VLOOKUP(BQ277,项目!A:B,2,0),"")</f>
        <v/>
      </c>
      <c r="BS277" s="29"/>
      <c r="BT277" s="29"/>
      <c r="BU277" s="32" t="str">
        <f>IF(N277="供应商",VLOOKUP(O277,供应商!B:C,2,0),"")</f>
        <v/>
      </c>
      <c r="BV277" s="32" t="str">
        <f>IFERROR(VLOOKUP(BU277,供应商!A:B,2,0),"")</f>
        <v/>
      </c>
      <c r="BW277" s="32" t="str">
        <f>IF(N277="客户",VLOOKUP(O277,客户!B:C,2,0),"")</f>
        <v>003003</v>
      </c>
      <c r="BX277" s="32" t="str">
        <f>IFERROR(VLOOKUP(BW277,客户!A:B,2,0),"")</f>
        <v>昌邑市城投农业科技有限公司</v>
      </c>
      <c r="BY277" s="29"/>
      <c r="BZ277" s="29"/>
      <c r="CA277" s="29"/>
      <c r="CB277" s="29"/>
      <c r="CC277" s="29"/>
      <c r="CD277" s="29"/>
      <c r="CE277" s="29"/>
      <c r="CF277" s="29"/>
      <c r="CG277" s="29"/>
      <c r="CH277" s="29"/>
      <c r="CI277" s="29"/>
      <c r="CJ277" s="29"/>
      <c r="CK277" s="29"/>
      <c r="CL277" s="29"/>
      <c r="CM277" s="29"/>
      <c r="CN277" s="29"/>
      <c r="CO277" s="29"/>
      <c r="CP277" s="29"/>
      <c r="CQ277" s="29"/>
      <c r="CR277" s="29"/>
      <c r="CS277" s="29"/>
      <c r="CT277" s="29"/>
      <c r="CU277" s="32" t="str">
        <f>IF(N277="费用项目",VLOOKUP(O277,费用项目!B:C,2,0),"")</f>
        <v/>
      </c>
      <c r="CV277" s="32" t="str">
        <f>IFERROR(VLOOKUP(CU277,费用项目!A:B,2,0),"")</f>
        <v/>
      </c>
      <c r="CW277" s="29" t="str">
        <f>IF(N277="银行账户",VLOOKUP(O277,银行变二级!B:C,2,0),"")</f>
        <v/>
      </c>
      <c r="CX277" s="29" t="str">
        <f>IFERROR(VLOOKUP(O277,银行变二级!A:B,2,0),"")</f>
        <v/>
      </c>
    </row>
    <row r="278" ht="27" spans="1:102">
      <c r="A278" s="35" t="s">
        <v>287</v>
      </c>
      <c r="B278" s="36" t="s">
        <v>339</v>
      </c>
      <c r="C278" s="36" t="s">
        <v>340</v>
      </c>
      <c r="D278" s="37" t="s">
        <v>341</v>
      </c>
      <c r="E278" s="37" t="s">
        <v>290</v>
      </c>
      <c r="F278" s="39" t="s">
        <v>107</v>
      </c>
      <c r="G278" s="38">
        <v>30310000</v>
      </c>
      <c r="H278" s="40" t="str">
        <f t="shared" si="85"/>
        <v>1002</v>
      </c>
      <c r="I278" s="40" t="str">
        <f t="shared" si="86"/>
        <v>100203</v>
      </c>
      <c r="J278" s="46" t="str">
        <f t="shared" si="87"/>
        <v>银行存款</v>
      </c>
      <c r="K278" s="47" t="str">
        <f t="shared" si="88"/>
        <v>潍坊银行基本户31796</v>
      </c>
      <c r="L278" s="46" t="str">
        <f t="shared" si="89"/>
        <v/>
      </c>
      <c r="M278" s="46">
        <f>IFERROR(IF(H278="1002",1002,VLOOKUP(I278,亿企科目!A:H,6,0)),VLOOKUP(H278,亿企科目!A:G,6,0))</f>
        <v>1002</v>
      </c>
      <c r="N278" s="48" t="str">
        <f>IFERROR(IF(H278="1002","银行账户",IF(H278="1123","供应商",VLOOKUP(I278,亿企科目!A:H,8,0))),"")</f>
        <v>银行账户</v>
      </c>
      <c r="O278" s="49" t="str">
        <f t="shared" si="103"/>
        <v>潍坊银行基本户31796</v>
      </c>
      <c r="P278" s="29" t="str">
        <f>VLOOKUP(A278,账簿!B:C,2,0)</f>
        <v>002008</v>
      </c>
      <c r="Q278" s="29" t="str">
        <f>VLOOKUP(P278,账簿!A:B,2,0)</f>
        <v>昌邑市城投股权投资管理有限公司</v>
      </c>
      <c r="W278" s="29" t="str">
        <f t="shared" si="104"/>
        <v>0020082026-04-1344</v>
      </c>
      <c r="X278" s="29" t="str">
        <f t="shared" si="90"/>
        <v>002008</v>
      </c>
      <c r="Y278" s="29" t="str">
        <f t="shared" si="91"/>
        <v>002008</v>
      </c>
      <c r="Z278" s="29" t="str">
        <f t="shared" si="92"/>
        <v>昌邑市城投股权投资管理有限公司</v>
      </c>
      <c r="AA278" s="29" t="str">
        <f t="shared" si="93"/>
        <v>2026-04</v>
      </c>
      <c r="AB278" s="29" t="str">
        <f t="shared" si="94"/>
        <v>2026-04-13</v>
      </c>
      <c r="AC278" s="29" t="s">
        <v>108</v>
      </c>
      <c r="AD278" s="29">
        <f t="shared" si="95"/>
        <v>44</v>
      </c>
      <c r="AE278" s="29" t="str">
        <f t="shared" si="96"/>
        <v>往来款,转账支取,昌邑市城投农业科技有限公司</v>
      </c>
      <c r="AF278" s="29" t="s">
        <v>109</v>
      </c>
      <c r="AG278" s="29" t="s">
        <v>109</v>
      </c>
      <c r="AH278" s="29"/>
      <c r="AI278" s="29"/>
      <c r="AJ278" s="29"/>
      <c r="AK278" s="29"/>
      <c r="AL278" s="29"/>
      <c r="AM278" s="29"/>
      <c r="AN278" s="29">
        <f t="shared" si="97"/>
        <v>1002</v>
      </c>
      <c r="AO278" s="29"/>
      <c r="AP278" s="29" t="str">
        <f t="shared" si="98"/>
        <v>往来款,转账支取,昌邑市城投农业科技有限公司</v>
      </c>
      <c r="AQ278" t="s">
        <v>110</v>
      </c>
      <c r="AR278" s="29" t="str">
        <f t="shared" si="99"/>
        <v/>
      </c>
      <c r="AS278" s="29">
        <f t="shared" si="100"/>
        <v>30310000</v>
      </c>
      <c r="AT278" t="s">
        <v>111</v>
      </c>
      <c r="AU278" t="s">
        <v>112</v>
      </c>
      <c r="AV278" t="s">
        <v>113</v>
      </c>
      <c r="AW278" s="29" t="str">
        <f t="shared" si="101"/>
        <v/>
      </c>
      <c r="AX278" s="29">
        <f t="shared" si="102"/>
        <v>30310000</v>
      </c>
      <c r="AY278" s="29"/>
      <c r="AZ278" s="29"/>
      <c r="BA278" s="29"/>
      <c r="BB278" s="29"/>
      <c r="BC278" s="29"/>
      <c r="BD278" s="29"/>
      <c r="BE278" s="29"/>
      <c r="BF278" s="29"/>
      <c r="BG278" s="29"/>
      <c r="BH278" s="29"/>
      <c r="BI278" s="29"/>
      <c r="BJ278" s="29"/>
      <c r="BK278" s="29"/>
      <c r="BL278" s="29"/>
      <c r="BM278" s="29"/>
      <c r="BN278" s="29"/>
      <c r="BO278" s="29"/>
      <c r="BP278" s="29"/>
      <c r="BQ278" s="32" t="str">
        <f>IF(N278="项目",VLOOKUP(O278,项目!B:C,2,0),IF(K278="空项目",VLOOKUP(K278,项目!B:C,2,0),""))</f>
        <v/>
      </c>
      <c r="BR278" s="32" t="str">
        <f>IFERROR(VLOOKUP(BQ278,项目!A:B,2,0),"")</f>
        <v/>
      </c>
      <c r="BS278" s="29"/>
      <c r="BT278" s="29"/>
      <c r="BU278" s="32" t="str">
        <f>IF(N278="供应商",VLOOKUP(O278,供应商!B:C,2,0),"")</f>
        <v/>
      </c>
      <c r="BV278" s="32" t="str">
        <f>IFERROR(VLOOKUP(BU278,供应商!A:B,2,0),"")</f>
        <v/>
      </c>
      <c r="BW278" s="32" t="str">
        <f>IF(N278="客户",VLOOKUP(O278,客户!B:C,2,0),"")</f>
        <v/>
      </c>
      <c r="BX278" s="32" t="str">
        <f>IFERROR(VLOOKUP(BW278,客户!A:B,2,0),"")</f>
        <v/>
      </c>
      <c r="BY278" s="29"/>
      <c r="BZ278" s="29"/>
      <c r="CA278" s="29"/>
      <c r="CB278" s="29"/>
      <c r="CC278" s="29"/>
      <c r="CD278" s="29"/>
      <c r="CE278" s="29"/>
      <c r="CF278" s="29"/>
      <c r="CG278" s="29"/>
      <c r="CH278" s="29"/>
      <c r="CI278" s="29"/>
      <c r="CJ278" s="29"/>
      <c r="CK278" s="29"/>
      <c r="CL278" s="29"/>
      <c r="CM278" s="29"/>
      <c r="CN278" s="29"/>
      <c r="CO278" s="29"/>
      <c r="CP278" s="29"/>
      <c r="CQ278" s="29"/>
      <c r="CR278" s="29"/>
      <c r="CS278" s="29"/>
      <c r="CT278" s="29"/>
      <c r="CU278" s="32" t="str">
        <f>IF(N278="费用项目",VLOOKUP(O278,费用项目!B:C,2,0),"")</f>
        <v/>
      </c>
      <c r="CV278" s="32" t="str">
        <f>IFERROR(VLOOKUP(CU278,费用项目!A:B,2,0),"")</f>
        <v/>
      </c>
      <c r="CW278" s="29" t="str">
        <f>IF(N278="银行账户",VLOOKUP(O278,银行变二级!B:C,2,0),"")</f>
        <v>潍坊银行基本户31796</v>
      </c>
      <c r="CX278" s="29" t="str">
        <f>IFERROR(VLOOKUP(O278,银行变二级!A:B,2,0),"")</f>
        <v>潍坊银行基本户31796</v>
      </c>
    </row>
    <row r="279" ht="25.5" spans="1:102">
      <c r="A279" s="35" t="s">
        <v>287</v>
      </c>
      <c r="B279" s="36" t="s">
        <v>339</v>
      </c>
      <c r="C279" s="36" t="s">
        <v>342</v>
      </c>
      <c r="D279" s="37" t="s">
        <v>309</v>
      </c>
      <c r="E279" s="37" t="s">
        <v>221</v>
      </c>
      <c r="F279" s="38">
        <v>11000000</v>
      </c>
      <c r="G279" s="39" t="s">
        <v>107</v>
      </c>
      <c r="H279" s="40" t="str">
        <f t="shared" si="85"/>
        <v>2241</v>
      </c>
      <c r="I279" s="40" t="str">
        <f t="shared" si="86"/>
        <v>224102</v>
      </c>
      <c r="J279" s="46" t="str">
        <f t="shared" si="87"/>
        <v>其他应付款</v>
      </c>
      <c r="K279" s="47" t="str">
        <f t="shared" si="88"/>
        <v>单位</v>
      </c>
      <c r="L279" s="46" t="str">
        <f t="shared" si="89"/>
        <v>昌邑市三农创新发展集团有限公司</v>
      </c>
      <c r="M279" s="46" t="str">
        <f>IFERROR(IF(H279="1002",1002,VLOOKUP(I279,亿企科目!A:H,6,0)),VLOOKUP(H279,亿企科目!A:G,6,0))</f>
        <v>224102</v>
      </c>
      <c r="N279" s="48" t="str">
        <f>IFERROR(IF(H279="1002","银行账户",IF(H279="1123","供应商",VLOOKUP(I279,亿企科目!A:H,8,0))),"")</f>
        <v>供应商</v>
      </c>
      <c r="O279" s="49" t="str">
        <f t="shared" si="103"/>
        <v>昌邑市三农创新发展集团有限公司</v>
      </c>
      <c r="P279" s="29" t="str">
        <f>VLOOKUP(A279,账簿!B:C,2,0)</f>
        <v>002008</v>
      </c>
      <c r="Q279" s="29" t="str">
        <f>VLOOKUP(P279,账簿!A:B,2,0)</f>
        <v>昌邑市城投股权投资管理有限公司</v>
      </c>
      <c r="W279" s="29" t="str">
        <f t="shared" si="104"/>
        <v>0020082026-04-1345</v>
      </c>
      <c r="X279" s="29" t="str">
        <f t="shared" si="90"/>
        <v>002008</v>
      </c>
      <c r="Y279" s="29" t="str">
        <f t="shared" si="91"/>
        <v>002008</v>
      </c>
      <c r="Z279" s="29" t="str">
        <f t="shared" si="92"/>
        <v>昌邑市城投股权投资管理有限公司</v>
      </c>
      <c r="AA279" s="29" t="str">
        <f t="shared" si="93"/>
        <v>2026-04</v>
      </c>
      <c r="AB279" s="29" t="str">
        <f t="shared" si="94"/>
        <v>2026-04-13</v>
      </c>
      <c r="AC279" s="29" t="s">
        <v>108</v>
      </c>
      <c r="AD279" s="29">
        <f t="shared" si="95"/>
        <v>45</v>
      </c>
      <c r="AE279" s="29" t="str">
        <f t="shared" si="96"/>
        <v>往来款,转账支取,昌邑市三农创新发展集团有限公司</v>
      </c>
      <c r="AF279" s="29" t="s">
        <v>109</v>
      </c>
      <c r="AG279" s="29" t="s">
        <v>109</v>
      </c>
      <c r="AH279" s="29"/>
      <c r="AI279" s="29"/>
      <c r="AJ279" s="29"/>
      <c r="AK279" s="29"/>
      <c r="AL279" s="29"/>
      <c r="AM279" s="29"/>
      <c r="AN279" s="29" t="str">
        <f t="shared" si="97"/>
        <v>224102</v>
      </c>
      <c r="AO279" s="29"/>
      <c r="AP279" s="29" t="str">
        <f t="shared" si="98"/>
        <v>往来款,转账支取,昌邑市三农创新发展集团有限公司</v>
      </c>
      <c r="AQ279" t="s">
        <v>110</v>
      </c>
      <c r="AR279" s="29">
        <f t="shared" si="99"/>
        <v>11000000</v>
      </c>
      <c r="AS279" s="29" t="str">
        <f t="shared" si="100"/>
        <v/>
      </c>
      <c r="AT279" t="s">
        <v>111</v>
      </c>
      <c r="AU279" t="s">
        <v>112</v>
      </c>
      <c r="AV279" t="s">
        <v>113</v>
      </c>
      <c r="AW279" s="29">
        <f t="shared" si="101"/>
        <v>11000000</v>
      </c>
      <c r="AX279" s="29" t="str">
        <f t="shared" si="102"/>
        <v/>
      </c>
      <c r="AY279" s="29"/>
      <c r="AZ279" s="29"/>
      <c r="BA279" s="29"/>
      <c r="BB279" s="29"/>
      <c r="BC279" s="29"/>
      <c r="BD279" s="29"/>
      <c r="BE279" s="29"/>
      <c r="BF279" s="29"/>
      <c r="BG279" s="29"/>
      <c r="BH279" s="29"/>
      <c r="BI279" s="29"/>
      <c r="BJ279" s="29"/>
      <c r="BK279" s="29"/>
      <c r="BL279" s="29"/>
      <c r="BM279" s="29"/>
      <c r="BN279" s="29"/>
      <c r="BO279" s="29"/>
      <c r="BP279" s="29"/>
      <c r="BQ279" s="32" t="str">
        <f>IF(N279="项目",VLOOKUP(O279,项目!B:C,2,0),IF(K279="空项目",VLOOKUP(K279,项目!B:C,2,0),""))</f>
        <v/>
      </c>
      <c r="BR279" s="32" t="str">
        <f>IFERROR(VLOOKUP(BQ279,项目!A:B,2,0),"")</f>
        <v/>
      </c>
      <c r="BS279" s="29"/>
      <c r="BT279" s="29"/>
      <c r="BU279" s="32" t="str">
        <f>IF(N279="供应商",VLOOKUP(O279,供应商!B:C,2,0),"")</f>
        <v>0011072</v>
      </c>
      <c r="BV279" s="32" t="str">
        <f>IFERROR(VLOOKUP(BU279,供应商!A:B,2,0),"")</f>
        <v>昌邑市三农创新发展集团有限公司</v>
      </c>
      <c r="BW279" s="32" t="str">
        <f>IF(N279="客户",VLOOKUP(O279,客户!B:C,2,0),"")</f>
        <v/>
      </c>
      <c r="BX279" s="32" t="str">
        <f>IFERROR(VLOOKUP(BW279,客户!A:B,2,0),"")</f>
        <v/>
      </c>
      <c r="BY279" s="29"/>
      <c r="BZ279" s="29"/>
      <c r="CA279" s="29"/>
      <c r="CB279" s="29"/>
      <c r="CC279" s="29"/>
      <c r="CD279" s="29"/>
      <c r="CE279" s="29"/>
      <c r="CF279" s="29"/>
      <c r="CG279" s="29"/>
      <c r="CH279" s="29"/>
      <c r="CI279" s="29"/>
      <c r="CJ279" s="29"/>
      <c r="CK279" s="29"/>
      <c r="CL279" s="29"/>
      <c r="CM279" s="29"/>
      <c r="CN279" s="29"/>
      <c r="CO279" s="29"/>
      <c r="CP279" s="29"/>
      <c r="CQ279" s="29"/>
      <c r="CR279" s="29"/>
      <c r="CS279" s="29"/>
      <c r="CT279" s="29"/>
      <c r="CU279" s="32" t="str">
        <f>IF(N279="费用项目",VLOOKUP(O279,费用项目!B:C,2,0),"")</f>
        <v/>
      </c>
      <c r="CV279" s="32" t="str">
        <f>IFERROR(VLOOKUP(CU279,费用项目!A:B,2,0),"")</f>
        <v/>
      </c>
      <c r="CW279" s="29" t="str">
        <f>IF(N279="银行账户",VLOOKUP(O279,银行变二级!B:C,2,0),"")</f>
        <v/>
      </c>
      <c r="CX279" s="29" t="str">
        <f>IFERROR(VLOOKUP(O279,银行变二级!A:B,2,0),"")</f>
        <v/>
      </c>
    </row>
    <row r="280" ht="27" spans="1:102">
      <c r="A280" s="35" t="s">
        <v>287</v>
      </c>
      <c r="B280" s="36" t="s">
        <v>339</v>
      </c>
      <c r="C280" s="36" t="s">
        <v>342</v>
      </c>
      <c r="D280" s="37" t="s">
        <v>309</v>
      </c>
      <c r="E280" s="37" t="s">
        <v>290</v>
      </c>
      <c r="F280" s="39" t="s">
        <v>107</v>
      </c>
      <c r="G280" s="38">
        <v>11000000</v>
      </c>
      <c r="H280" s="40" t="str">
        <f t="shared" si="85"/>
        <v>1002</v>
      </c>
      <c r="I280" s="40" t="str">
        <f t="shared" si="86"/>
        <v>100203</v>
      </c>
      <c r="J280" s="46" t="str">
        <f t="shared" si="87"/>
        <v>银行存款</v>
      </c>
      <c r="K280" s="47" t="str">
        <f t="shared" si="88"/>
        <v>潍坊银行基本户31796</v>
      </c>
      <c r="L280" s="46" t="str">
        <f t="shared" si="89"/>
        <v/>
      </c>
      <c r="M280" s="46">
        <f>IFERROR(IF(H280="1002",1002,VLOOKUP(I280,亿企科目!A:H,6,0)),VLOOKUP(H280,亿企科目!A:G,6,0))</f>
        <v>1002</v>
      </c>
      <c r="N280" s="48" t="str">
        <f>IFERROR(IF(H280="1002","银行账户",IF(H280="1123","供应商",VLOOKUP(I280,亿企科目!A:H,8,0))),"")</f>
        <v>银行账户</v>
      </c>
      <c r="O280" s="49" t="str">
        <f t="shared" si="103"/>
        <v>潍坊银行基本户31796</v>
      </c>
      <c r="P280" s="29" t="str">
        <f>VLOOKUP(A280,账簿!B:C,2,0)</f>
        <v>002008</v>
      </c>
      <c r="Q280" s="29" t="str">
        <f>VLOOKUP(P280,账簿!A:B,2,0)</f>
        <v>昌邑市城投股权投资管理有限公司</v>
      </c>
      <c r="W280" s="29" t="str">
        <f t="shared" si="104"/>
        <v>0020082026-04-1345</v>
      </c>
      <c r="X280" s="29" t="str">
        <f t="shared" si="90"/>
        <v>002008</v>
      </c>
      <c r="Y280" s="29" t="str">
        <f t="shared" si="91"/>
        <v>002008</v>
      </c>
      <c r="Z280" s="29" t="str">
        <f t="shared" si="92"/>
        <v>昌邑市城投股权投资管理有限公司</v>
      </c>
      <c r="AA280" s="29" t="str">
        <f t="shared" si="93"/>
        <v>2026-04</v>
      </c>
      <c r="AB280" s="29" t="str">
        <f t="shared" si="94"/>
        <v>2026-04-13</v>
      </c>
      <c r="AC280" s="29" t="s">
        <v>108</v>
      </c>
      <c r="AD280" s="29">
        <f t="shared" si="95"/>
        <v>45</v>
      </c>
      <c r="AE280" s="29" t="str">
        <f t="shared" si="96"/>
        <v>往来款,转账支取,昌邑市三农创新发展集团有限公司</v>
      </c>
      <c r="AF280" s="29" t="s">
        <v>109</v>
      </c>
      <c r="AG280" s="29" t="s">
        <v>109</v>
      </c>
      <c r="AH280" s="29"/>
      <c r="AI280" s="29"/>
      <c r="AJ280" s="29"/>
      <c r="AK280" s="29"/>
      <c r="AL280" s="29"/>
      <c r="AM280" s="29"/>
      <c r="AN280" s="29">
        <f t="shared" si="97"/>
        <v>1002</v>
      </c>
      <c r="AO280" s="29"/>
      <c r="AP280" s="29" t="str">
        <f t="shared" si="98"/>
        <v>往来款,转账支取,昌邑市三农创新发展集团有限公司</v>
      </c>
      <c r="AQ280" t="s">
        <v>110</v>
      </c>
      <c r="AR280" s="29" t="str">
        <f t="shared" si="99"/>
        <v/>
      </c>
      <c r="AS280" s="29">
        <f t="shared" si="100"/>
        <v>11000000</v>
      </c>
      <c r="AT280" t="s">
        <v>111</v>
      </c>
      <c r="AU280" t="s">
        <v>112</v>
      </c>
      <c r="AV280" t="s">
        <v>113</v>
      </c>
      <c r="AW280" s="29" t="str">
        <f t="shared" si="101"/>
        <v/>
      </c>
      <c r="AX280" s="29">
        <f t="shared" si="102"/>
        <v>11000000</v>
      </c>
      <c r="AY280" s="29"/>
      <c r="AZ280" s="29"/>
      <c r="BA280" s="29"/>
      <c r="BB280" s="29"/>
      <c r="BC280" s="29"/>
      <c r="BD280" s="29"/>
      <c r="BE280" s="29"/>
      <c r="BF280" s="29"/>
      <c r="BG280" s="29"/>
      <c r="BH280" s="29"/>
      <c r="BI280" s="29"/>
      <c r="BJ280" s="29"/>
      <c r="BK280" s="29"/>
      <c r="BL280" s="29"/>
      <c r="BM280" s="29"/>
      <c r="BN280" s="29"/>
      <c r="BO280" s="29"/>
      <c r="BP280" s="29"/>
      <c r="BQ280" s="32" t="str">
        <f>IF(N280="项目",VLOOKUP(O280,项目!B:C,2,0),IF(K280="空项目",VLOOKUP(K280,项目!B:C,2,0),""))</f>
        <v/>
      </c>
      <c r="BR280" s="32" t="str">
        <f>IFERROR(VLOOKUP(BQ280,项目!A:B,2,0),"")</f>
        <v/>
      </c>
      <c r="BS280" s="29"/>
      <c r="BT280" s="29"/>
      <c r="BU280" s="32" t="str">
        <f>IF(N280="供应商",VLOOKUP(O280,供应商!B:C,2,0),"")</f>
        <v/>
      </c>
      <c r="BV280" s="32" t="str">
        <f>IFERROR(VLOOKUP(BU280,供应商!A:B,2,0),"")</f>
        <v/>
      </c>
      <c r="BW280" s="32" t="str">
        <f>IF(N280="客户",VLOOKUP(O280,客户!B:C,2,0),"")</f>
        <v/>
      </c>
      <c r="BX280" s="32" t="str">
        <f>IFERROR(VLOOKUP(BW280,客户!A:B,2,0),"")</f>
        <v/>
      </c>
      <c r="BY280" s="29"/>
      <c r="BZ280" s="29"/>
      <c r="CA280" s="29"/>
      <c r="CB280" s="29"/>
      <c r="CC280" s="29"/>
      <c r="CD280" s="29"/>
      <c r="CE280" s="29"/>
      <c r="CF280" s="29"/>
      <c r="CG280" s="29"/>
      <c r="CH280" s="29"/>
      <c r="CI280" s="29"/>
      <c r="CJ280" s="29"/>
      <c r="CK280" s="29"/>
      <c r="CL280" s="29"/>
      <c r="CM280" s="29"/>
      <c r="CN280" s="29"/>
      <c r="CO280" s="29"/>
      <c r="CP280" s="29"/>
      <c r="CQ280" s="29"/>
      <c r="CR280" s="29"/>
      <c r="CS280" s="29"/>
      <c r="CT280" s="29"/>
      <c r="CU280" s="32" t="str">
        <f>IF(N280="费用项目",VLOOKUP(O280,费用项目!B:C,2,0),"")</f>
        <v/>
      </c>
      <c r="CV280" s="32" t="str">
        <f>IFERROR(VLOOKUP(CU280,费用项目!A:B,2,0),"")</f>
        <v/>
      </c>
      <c r="CW280" s="29" t="str">
        <f>IF(N280="银行账户",VLOOKUP(O280,银行变二级!B:C,2,0),"")</f>
        <v>潍坊银行基本户31796</v>
      </c>
      <c r="CX280" s="29" t="str">
        <f>IFERROR(VLOOKUP(O280,银行变二级!A:B,2,0),"")</f>
        <v>潍坊银行基本户31796</v>
      </c>
    </row>
    <row r="281" ht="27" spans="1:102">
      <c r="A281" s="35" t="s">
        <v>287</v>
      </c>
      <c r="B281" s="36" t="s">
        <v>339</v>
      </c>
      <c r="C281" s="36" t="s">
        <v>343</v>
      </c>
      <c r="D281" s="37" t="s">
        <v>344</v>
      </c>
      <c r="E281" s="37" t="s">
        <v>290</v>
      </c>
      <c r="F281" s="38">
        <v>30000000</v>
      </c>
      <c r="G281" s="39" t="s">
        <v>107</v>
      </c>
      <c r="H281" s="40" t="str">
        <f t="shared" si="85"/>
        <v>1002</v>
      </c>
      <c r="I281" s="40" t="str">
        <f t="shared" si="86"/>
        <v>100203</v>
      </c>
      <c r="J281" s="46" t="str">
        <f t="shared" si="87"/>
        <v>银行存款</v>
      </c>
      <c r="K281" s="47" t="str">
        <f t="shared" si="88"/>
        <v>潍坊银行基本户31796</v>
      </c>
      <c r="L281" s="46" t="str">
        <f t="shared" si="89"/>
        <v/>
      </c>
      <c r="M281" s="46">
        <f>IFERROR(IF(H281="1002",1002,VLOOKUP(I281,亿企科目!A:H,6,0)),VLOOKUP(H281,亿企科目!A:G,6,0))</f>
        <v>1002</v>
      </c>
      <c r="N281" s="48" t="str">
        <f>IFERROR(IF(H281="1002","银行账户",IF(H281="1123","供应商",VLOOKUP(I281,亿企科目!A:H,8,0))),"")</f>
        <v>银行账户</v>
      </c>
      <c r="O281" s="49" t="str">
        <f t="shared" si="103"/>
        <v>潍坊银行基本户31796</v>
      </c>
      <c r="P281" s="29" t="str">
        <f>VLOOKUP(A281,账簿!B:C,2,0)</f>
        <v>002008</v>
      </c>
      <c r="Q281" s="29" t="str">
        <f>VLOOKUP(P281,账簿!A:B,2,0)</f>
        <v>昌邑市城投股权投资管理有限公司</v>
      </c>
      <c r="W281" s="29" t="str">
        <f t="shared" si="104"/>
        <v>0020082026-04-1346</v>
      </c>
      <c r="X281" s="29" t="str">
        <f t="shared" si="90"/>
        <v>002008</v>
      </c>
      <c r="Y281" s="29" t="str">
        <f t="shared" si="91"/>
        <v>002008</v>
      </c>
      <c r="Z281" s="29" t="str">
        <f t="shared" si="92"/>
        <v>昌邑市城投股权投资管理有限公司</v>
      </c>
      <c r="AA281" s="29" t="str">
        <f t="shared" si="93"/>
        <v>2026-04</v>
      </c>
      <c r="AB281" s="29" t="str">
        <f t="shared" si="94"/>
        <v>2026-04-13</v>
      </c>
      <c r="AC281" s="29" t="s">
        <v>108</v>
      </c>
      <c r="AD281" s="29">
        <f t="shared" si="95"/>
        <v>46</v>
      </c>
      <c r="AE281" s="29" t="str">
        <f t="shared" si="96"/>
        <v>往来,汇款,昌邑市三农创新发展集团有限公司</v>
      </c>
      <c r="AF281" s="29" t="s">
        <v>109</v>
      </c>
      <c r="AG281" s="29" t="s">
        <v>109</v>
      </c>
      <c r="AH281" s="29"/>
      <c r="AI281" s="29"/>
      <c r="AJ281" s="29"/>
      <c r="AK281" s="29"/>
      <c r="AL281" s="29"/>
      <c r="AM281" s="29"/>
      <c r="AN281" s="29">
        <f t="shared" si="97"/>
        <v>1002</v>
      </c>
      <c r="AO281" s="29"/>
      <c r="AP281" s="29" t="str">
        <f t="shared" si="98"/>
        <v>往来,汇款,昌邑市三农创新发展集团有限公司</v>
      </c>
      <c r="AQ281" t="s">
        <v>110</v>
      </c>
      <c r="AR281" s="29">
        <f t="shared" si="99"/>
        <v>30000000</v>
      </c>
      <c r="AS281" s="29" t="str">
        <f t="shared" si="100"/>
        <v/>
      </c>
      <c r="AT281" t="s">
        <v>111</v>
      </c>
      <c r="AU281" t="s">
        <v>112</v>
      </c>
      <c r="AV281" t="s">
        <v>113</v>
      </c>
      <c r="AW281" s="29">
        <f t="shared" si="101"/>
        <v>30000000</v>
      </c>
      <c r="AX281" s="29" t="str">
        <f t="shared" si="102"/>
        <v/>
      </c>
      <c r="AY281" s="29"/>
      <c r="AZ281" s="29"/>
      <c r="BA281" s="29"/>
      <c r="BB281" s="29"/>
      <c r="BC281" s="29"/>
      <c r="BD281" s="29"/>
      <c r="BE281" s="29"/>
      <c r="BF281" s="29"/>
      <c r="BG281" s="29"/>
      <c r="BH281" s="29"/>
      <c r="BI281" s="29"/>
      <c r="BJ281" s="29"/>
      <c r="BK281" s="29"/>
      <c r="BL281" s="29"/>
      <c r="BM281" s="29"/>
      <c r="BN281" s="29"/>
      <c r="BO281" s="29"/>
      <c r="BP281" s="29"/>
      <c r="BQ281" s="32" t="str">
        <f>IF(N281="项目",VLOOKUP(O281,项目!B:C,2,0),IF(K281="空项目",VLOOKUP(K281,项目!B:C,2,0),""))</f>
        <v/>
      </c>
      <c r="BR281" s="32" t="str">
        <f>IFERROR(VLOOKUP(BQ281,项目!A:B,2,0),"")</f>
        <v/>
      </c>
      <c r="BS281" s="29"/>
      <c r="BT281" s="29"/>
      <c r="BU281" s="32" t="str">
        <f>IF(N281="供应商",VLOOKUP(O281,供应商!B:C,2,0),"")</f>
        <v/>
      </c>
      <c r="BV281" s="32" t="str">
        <f>IFERROR(VLOOKUP(BU281,供应商!A:B,2,0),"")</f>
        <v/>
      </c>
      <c r="BW281" s="32" t="str">
        <f>IF(N281="客户",VLOOKUP(O281,客户!B:C,2,0),"")</f>
        <v/>
      </c>
      <c r="BX281" s="32" t="str">
        <f>IFERROR(VLOOKUP(BW281,客户!A:B,2,0),"")</f>
        <v/>
      </c>
      <c r="BY281" s="29"/>
      <c r="BZ281" s="29"/>
      <c r="CA281" s="29"/>
      <c r="CB281" s="29"/>
      <c r="CC281" s="29"/>
      <c r="CD281" s="29"/>
      <c r="CE281" s="29"/>
      <c r="CF281" s="29"/>
      <c r="CG281" s="29"/>
      <c r="CH281" s="29"/>
      <c r="CI281" s="29"/>
      <c r="CJ281" s="29"/>
      <c r="CK281" s="29"/>
      <c r="CL281" s="29"/>
      <c r="CM281" s="29"/>
      <c r="CN281" s="29"/>
      <c r="CO281" s="29"/>
      <c r="CP281" s="29"/>
      <c r="CQ281" s="29"/>
      <c r="CR281" s="29"/>
      <c r="CS281" s="29"/>
      <c r="CT281" s="29"/>
      <c r="CU281" s="32" t="str">
        <f>IF(N281="费用项目",VLOOKUP(O281,费用项目!B:C,2,0),"")</f>
        <v/>
      </c>
      <c r="CV281" s="32" t="str">
        <f>IFERROR(VLOOKUP(CU281,费用项目!A:B,2,0),"")</f>
        <v/>
      </c>
      <c r="CW281" s="29" t="str">
        <f>IF(N281="银行账户",VLOOKUP(O281,银行变二级!B:C,2,0),"")</f>
        <v>潍坊银行基本户31796</v>
      </c>
      <c r="CX281" s="29" t="str">
        <f>IFERROR(VLOOKUP(O281,银行变二级!A:B,2,0),"")</f>
        <v>潍坊银行基本户31796</v>
      </c>
    </row>
    <row r="282" ht="25.5" spans="1:102">
      <c r="A282" s="35" t="s">
        <v>287</v>
      </c>
      <c r="B282" s="36" t="s">
        <v>339</v>
      </c>
      <c r="C282" s="36" t="s">
        <v>343</v>
      </c>
      <c r="D282" s="37" t="s">
        <v>344</v>
      </c>
      <c r="E282" s="37" t="s">
        <v>221</v>
      </c>
      <c r="F282" s="39" t="s">
        <v>107</v>
      </c>
      <c r="G282" s="38">
        <v>30000000</v>
      </c>
      <c r="H282" s="40" t="str">
        <f t="shared" si="85"/>
        <v>2241</v>
      </c>
      <c r="I282" s="40" t="str">
        <f t="shared" si="86"/>
        <v>224102</v>
      </c>
      <c r="J282" s="46" t="str">
        <f t="shared" si="87"/>
        <v>其他应付款</v>
      </c>
      <c r="K282" s="47" t="str">
        <f t="shared" si="88"/>
        <v>单位</v>
      </c>
      <c r="L282" s="46" t="str">
        <f t="shared" si="89"/>
        <v>昌邑市三农创新发展集团有限公司</v>
      </c>
      <c r="M282" s="46" t="str">
        <f>IFERROR(IF(H282="1002",1002,VLOOKUP(I282,亿企科目!A:H,6,0)),VLOOKUP(H282,亿企科目!A:G,6,0))</f>
        <v>224102</v>
      </c>
      <c r="N282" s="48" t="str">
        <f>IFERROR(IF(H282="1002","银行账户",IF(H282="1123","供应商",VLOOKUP(I282,亿企科目!A:H,8,0))),"")</f>
        <v>供应商</v>
      </c>
      <c r="O282" s="49" t="str">
        <f t="shared" si="103"/>
        <v>昌邑市三农创新发展集团有限公司</v>
      </c>
      <c r="P282" s="29" t="str">
        <f>VLOOKUP(A282,账簿!B:C,2,0)</f>
        <v>002008</v>
      </c>
      <c r="Q282" s="29" t="str">
        <f>VLOOKUP(P282,账簿!A:B,2,0)</f>
        <v>昌邑市城投股权投资管理有限公司</v>
      </c>
      <c r="W282" s="29" t="str">
        <f t="shared" si="104"/>
        <v>0020082026-04-1346</v>
      </c>
      <c r="X282" s="29" t="str">
        <f t="shared" si="90"/>
        <v>002008</v>
      </c>
      <c r="Y282" s="29" t="str">
        <f t="shared" si="91"/>
        <v>002008</v>
      </c>
      <c r="Z282" s="29" t="str">
        <f t="shared" si="92"/>
        <v>昌邑市城投股权投资管理有限公司</v>
      </c>
      <c r="AA282" s="29" t="str">
        <f t="shared" si="93"/>
        <v>2026-04</v>
      </c>
      <c r="AB282" s="29" t="str">
        <f t="shared" si="94"/>
        <v>2026-04-13</v>
      </c>
      <c r="AC282" s="29" t="s">
        <v>108</v>
      </c>
      <c r="AD282" s="29">
        <f t="shared" si="95"/>
        <v>46</v>
      </c>
      <c r="AE282" s="29" t="str">
        <f t="shared" si="96"/>
        <v>往来,汇款,昌邑市三农创新发展集团有限公司</v>
      </c>
      <c r="AF282" s="29" t="s">
        <v>109</v>
      </c>
      <c r="AG282" s="29" t="s">
        <v>109</v>
      </c>
      <c r="AH282" s="29"/>
      <c r="AI282" s="29"/>
      <c r="AJ282" s="29"/>
      <c r="AK282" s="29"/>
      <c r="AL282" s="29"/>
      <c r="AM282" s="29"/>
      <c r="AN282" s="29" t="str">
        <f t="shared" si="97"/>
        <v>224102</v>
      </c>
      <c r="AO282" s="29"/>
      <c r="AP282" s="29" t="str">
        <f t="shared" si="98"/>
        <v>往来,汇款,昌邑市三农创新发展集团有限公司</v>
      </c>
      <c r="AQ282" t="s">
        <v>110</v>
      </c>
      <c r="AR282" s="29" t="str">
        <f t="shared" si="99"/>
        <v/>
      </c>
      <c r="AS282" s="29">
        <f t="shared" si="100"/>
        <v>30000000</v>
      </c>
      <c r="AT282" t="s">
        <v>111</v>
      </c>
      <c r="AU282" t="s">
        <v>112</v>
      </c>
      <c r="AV282" t="s">
        <v>113</v>
      </c>
      <c r="AW282" s="29" t="str">
        <f t="shared" si="101"/>
        <v/>
      </c>
      <c r="AX282" s="29">
        <f t="shared" si="102"/>
        <v>30000000</v>
      </c>
      <c r="AY282" s="29"/>
      <c r="AZ282" s="29"/>
      <c r="BA282" s="29"/>
      <c r="BB282" s="29"/>
      <c r="BC282" s="29"/>
      <c r="BD282" s="29"/>
      <c r="BE282" s="29"/>
      <c r="BF282" s="29"/>
      <c r="BG282" s="29"/>
      <c r="BH282" s="29"/>
      <c r="BI282" s="29"/>
      <c r="BJ282" s="29"/>
      <c r="BK282" s="29"/>
      <c r="BL282" s="29"/>
      <c r="BM282" s="29"/>
      <c r="BN282" s="29"/>
      <c r="BO282" s="29"/>
      <c r="BP282" s="29"/>
      <c r="BQ282" s="32" t="str">
        <f>IF(N282="项目",VLOOKUP(O282,项目!B:C,2,0),IF(K282="空项目",VLOOKUP(K282,项目!B:C,2,0),""))</f>
        <v/>
      </c>
      <c r="BR282" s="32" t="str">
        <f>IFERROR(VLOOKUP(BQ282,项目!A:B,2,0),"")</f>
        <v/>
      </c>
      <c r="BS282" s="29"/>
      <c r="BT282" s="29"/>
      <c r="BU282" s="32" t="str">
        <f>IF(N282="供应商",VLOOKUP(O282,供应商!B:C,2,0),"")</f>
        <v>0011072</v>
      </c>
      <c r="BV282" s="32" t="str">
        <f>IFERROR(VLOOKUP(BU282,供应商!A:B,2,0),"")</f>
        <v>昌邑市三农创新发展集团有限公司</v>
      </c>
      <c r="BW282" s="32" t="str">
        <f>IF(N282="客户",VLOOKUP(O282,客户!B:C,2,0),"")</f>
        <v/>
      </c>
      <c r="BX282" s="32" t="str">
        <f>IFERROR(VLOOKUP(BW282,客户!A:B,2,0),"")</f>
        <v/>
      </c>
      <c r="BY282" s="29"/>
      <c r="BZ282" s="29"/>
      <c r="CA282" s="29"/>
      <c r="CB282" s="29"/>
      <c r="CC282" s="29"/>
      <c r="CD282" s="29"/>
      <c r="CE282" s="29"/>
      <c r="CF282" s="29"/>
      <c r="CG282" s="29"/>
      <c r="CH282" s="29"/>
      <c r="CI282" s="29"/>
      <c r="CJ282" s="29"/>
      <c r="CK282" s="29"/>
      <c r="CL282" s="29"/>
      <c r="CM282" s="29"/>
      <c r="CN282" s="29"/>
      <c r="CO282" s="29"/>
      <c r="CP282" s="29"/>
      <c r="CQ282" s="29"/>
      <c r="CR282" s="29"/>
      <c r="CS282" s="29"/>
      <c r="CT282" s="29"/>
      <c r="CU282" s="32" t="str">
        <f>IF(N282="费用项目",VLOOKUP(O282,费用项目!B:C,2,0),"")</f>
        <v/>
      </c>
      <c r="CV282" s="32" t="str">
        <f>IFERROR(VLOOKUP(CU282,费用项目!A:B,2,0),"")</f>
        <v/>
      </c>
      <c r="CW282" s="29" t="str">
        <f>IF(N282="银行账户",VLOOKUP(O282,银行变二级!B:C,2,0),"")</f>
        <v/>
      </c>
      <c r="CX282" s="29" t="str">
        <f>IFERROR(VLOOKUP(O282,银行变二级!A:B,2,0),"")</f>
        <v/>
      </c>
    </row>
    <row r="283" ht="27" spans="1:102">
      <c r="A283" s="35" t="s">
        <v>287</v>
      </c>
      <c r="B283" s="36" t="s">
        <v>339</v>
      </c>
      <c r="C283" s="36" t="s">
        <v>345</v>
      </c>
      <c r="D283" s="37" t="s">
        <v>318</v>
      </c>
      <c r="E283" s="37" t="s">
        <v>290</v>
      </c>
      <c r="F283" s="38">
        <v>11000000</v>
      </c>
      <c r="G283" s="39" t="s">
        <v>107</v>
      </c>
      <c r="H283" s="40" t="str">
        <f t="shared" si="85"/>
        <v>1002</v>
      </c>
      <c r="I283" s="40" t="str">
        <f t="shared" si="86"/>
        <v>100203</v>
      </c>
      <c r="J283" s="46" t="str">
        <f t="shared" si="87"/>
        <v>银行存款</v>
      </c>
      <c r="K283" s="47" t="str">
        <f t="shared" si="88"/>
        <v>潍坊银行基本户31796</v>
      </c>
      <c r="L283" s="46" t="str">
        <f t="shared" si="89"/>
        <v/>
      </c>
      <c r="M283" s="46">
        <f>IFERROR(IF(H283="1002",1002,VLOOKUP(I283,亿企科目!A:H,6,0)),VLOOKUP(H283,亿企科目!A:G,6,0))</f>
        <v>1002</v>
      </c>
      <c r="N283" s="48" t="str">
        <f>IFERROR(IF(H283="1002","银行账户",IF(H283="1123","供应商",VLOOKUP(I283,亿企科目!A:H,8,0))),"")</f>
        <v>银行账户</v>
      </c>
      <c r="O283" s="49" t="str">
        <f t="shared" si="103"/>
        <v>潍坊银行基本户31796</v>
      </c>
      <c r="P283" s="29" t="str">
        <f>VLOOKUP(A283,账簿!B:C,2,0)</f>
        <v>002008</v>
      </c>
      <c r="Q283" s="29" t="str">
        <f>VLOOKUP(P283,账簿!A:B,2,0)</f>
        <v>昌邑市城投股权投资管理有限公司</v>
      </c>
      <c r="W283" s="29" t="str">
        <f t="shared" si="104"/>
        <v>0020082026-04-1347</v>
      </c>
      <c r="X283" s="29" t="str">
        <f t="shared" si="90"/>
        <v>002008</v>
      </c>
      <c r="Y283" s="29" t="str">
        <f t="shared" si="91"/>
        <v>002008</v>
      </c>
      <c r="Z283" s="29" t="str">
        <f t="shared" si="92"/>
        <v>昌邑市城投股权投资管理有限公司</v>
      </c>
      <c r="AA283" s="29" t="str">
        <f t="shared" si="93"/>
        <v>2026-04</v>
      </c>
      <c r="AB283" s="29" t="str">
        <f t="shared" si="94"/>
        <v>2026-04-13</v>
      </c>
      <c r="AC283" s="29" t="s">
        <v>108</v>
      </c>
      <c r="AD283" s="29">
        <f t="shared" si="95"/>
        <v>47</v>
      </c>
      <c r="AE283" s="29" t="str">
        <f t="shared" si="96"/>
        <v>转账,汇款,昌邑市三农创新发展集团有限公司</v>
      </c>
      <c r="AF283" s="29" t="s">
        <v>109</v>
      </c>
      <c r="AG283" s="29" t="s">
        <v>109</v>
      </c>
      <c r="AH283" s="29"/>
      <c r="AI283" s="29"/>
      <c r="AJ283" s="29"/>
      <c r="AK283" s="29"/>
      <c r="AL283" s="29"/>
      <c r="AM283" s="29"/>
      <c r="AN283" s="29">
        <f t="shared" si="97"/>
        <v>1002</v>
      </c>
      <c r="AO283" s="29"/>
      <c r="AP283" s="29" t="str">
        <f t="shared" si="98"/>
        <v>转账,汇款,昌邑市三农创新发展集团有限公司</v>
      </c>
      <c r="AQ283" t="s">
        <v>110</v>
      </c>
      <c r="AR283" s="29">
        <f t="shared" si="99"/>
        <v>11000000</v>
      </c>
      <c r="AS283" s="29" t="str">
        <f t="shared" si="100"/>
        <v/>
      </c>
      <c r="AT283" t="s">
        <v>111</v>
      </c>
      <c r="AU283" t="s">
        <v>112</v>
      </c>
      <c r="AV283" t="s">
        <v>113</v>
      </c>
      <c r="AW283" s="29">
        <f t="shared" si="101"/>
        <v>11000000</v>
      </c>
      <c r="AX283" s="29" t="str">
        <f t="shared" si="102"/>
        <v/>
      </c>
      <c r="AY283" s="29"/>
      <c r="AZ283" s="29"/>
      <c r="BA283" s="29"/>
      <c r="BB283" s="29"/>
      <c r="BC283" s="29"/>
      <c r="BD283" s="29"/>
      <c r="BE283" s="29"/>
      <c r="BF283" s="29"/>
      <c r="BG283" s="29"/>
      <c r="BH283" s="29"/>
      <c r="BI283" s="29"/>
      <c r="BJ283" s="29"/>
      <c r="BK283" s="29"/>
      <c r="BL283" s="29"/>
      <c r="BM283" s="29"/>
      <c r="BN283" s="29"/>
      <c r="BO283" s="29"/>
      <c r="BP283" s="29"/>
      <c r="BQ283" s="32" t="str">
        <f>IF(N283="项目",VLOOKUP(O283,项目!B:C,2,0),IF(K283="空项目",VLOOKUP(K283,项目!B:C,2,0),""))</f>
        <v/>
      </c>
      <c r="BR283" s="32" t="str">
        <f>IFERROR(VLOOKUP(BQ283,项目!A:B,2,0),"")</f>
        <v/>
      </c>
      <c r="BS283" s="29"/>
      <c r="BT283" s="29"/>
      <c r="BU283" s="32" t="str">
        <f>IF(N283="供应商",VLOOKUP(O283,供应商!B:C,2,0),"")</f>
        <v/>
      </c>
      <c r="BV283" s="32" t="str">
        <f>IFERROR(VLOOKUP(BU283,供应商!A:B,2,0),"")</f>
        <v/>
      </c>
      <c r="BW283" s="32" t="str">
        <f>IF(N283="客户",VLOOKUP(O283,客户!B:C,2,0),"")</f>
        <v/>
      </c>
      <c r="BX283" s="32" t="str">
        <f>IFERROR(VLOOKUP(BW283,客户!A:B,2,0),"")</f>
        <v/>
      </c>
      <c r="BY283" s="29"/>
      <c r="BZ283" s="29"/>
      <c r="CA283" s="29"/>
      <c r="CB283" s="29"/>
      <c r="CC283" s="29"/>
      <c r="CD283" s="29"/>
      <c r="CE283" s="29"/>
      <c r="CF283" s="29"/>
      <c r="CG283" s="29"/>
      <c r="CH283" s="29"/>
      <c r="CI283" s="29"/>
      <c r="CJ283" s="29"/>
      <c r="CK283" s="29"/>
      <c r="CL283" s="29"/>
      <c r="CM283" s="29"/>
      <c r="CN283" s="29"/>
      <c r="CO283" s="29"/>
      <c r="CP283" s="29"/>
      <c r="CQ283" s="29"/>
      <c r="CR283" s="29"/>
      <c r="CS283" s="29"/>
      <c r="CT283" s="29"/>
      <c r="CU283" s="32" t="str">
        <f>IF(N283="费用项目",VLOOKUP(O283,费用项目!B:C,2,0),"")</f>
        <v/>
      </c>
      <c r="CV283" s="32" t="str">
        <f>IFERROR(VLOOKUP(CU283,费用项目!A:B,2,0),"")</f>
        <v/>
      </c>
      <c r="CW283" s="29" t="str">
        <f>IF(N283="银行账户",VLOOKUP(O283,银行变二级!B:C,2,0),"")</f>
        <v>潍坊银行基本户31796</v>
      </c>
      <c r="CX283" s="29" t="str">
        <f>IFERROR(VLOOKUP(O283,银行变二级!A:B,2,0),"")</f>
        <v>潍坊银行基本户31796</v>
      </c>
    </row>
    <row r="284" ht="25.5" spans="1:102">
      <c r="A284" s="35" t="s">
        <v>287</v>
      </c>
      <c r="B284" s="36" t="s">
        <v>339</v>
      </c>
      <c r="C284" s="36" t="s">
        <v>345</v>
      </c>
      <c r="D284" s="37" t="s">
        <v>318</v>
      </c>
      <c r="E284" s="37" t="s">
        <v>221</v>
      </c>
      <c r="F284" s="39" t="s">
        <v>107</v>
      </c>
      <c r="G284" s="38">
        <v>11000000</v>
      </c>
      <c r="H284" s="40" t="str">
        <f t="shared" si="85"/>
        <v>2241</v>
      </c>
      <c r="I284" s="40" t="str">
        <f t="shared" si="86"/>
        <v>224102</v>
      </c>
      <c r="J284" s="46" t="str">
        <f t="shared" si="87"/>
        <v>其他应付款</v>
      </c>
      <c r="K284" s="47" t="str">
        <f t="shared" si="88"/>
        <v>单位</v>
      </c>
      <c r="L284" s="46" t="str">
        <f t="shared" si="89"/>
        <v>昌邑市三农创新发展集团有限公司</v>
      </c>
      <c r="M284" s="46" t="str">
        <f>IFERROR(IF(H284="1002",1002,VLOOKUP(I284,亿企科目!A:H,6,0)),VLOOKUP(H284,亿企科目!A:G,6,0))</f>
        <v>224102</v>
      </c>
      <c r="N284" s="48" t="str">
        <f>IFERROR(IF(H284="1002","银行账户",IF(H284="1123","供应商",VLOOKUP(I284,亿企科目!A:H,8,0))),"")</f>
        <v>供应商</v>
      </c>
      <c r="O284" s="49" t="str">
        <f t="shared" si="103"/>
        <v>昌邑市三农创新发展集团有限公司</v>
      </c>
      <c r="P284" s="29" t="str">
        <f>VLOOKUP(A284,账簿!B:C,2,0)</f>
        <v>002008</v>
      </c>
      <c r="Q284" s="29" t="str">
        <f>VLOOKUP(P284,账簿!A:B,2,0)</f>
        <v>昌邑市城投股权投资管理有限公司</v>
      </c>
      <c r="W284" s="29" t="str">
        <f t="shared" si="104"/>
        <v>0020082026-04-1347</v>
      </c>
      <c r="X284" s="29" t="str">
        <f t="shared" si="90"/>
        <v>002008</v>
      </c>
      <c r="Y284" s="29" t="str">
        <f t="shared" si="91"/>
        <v>002008</v>
      </c>
      <c r="Z284" s="29" t="str">
        <f t="shared" si="92"/>
        <v>昌邑市城投股权投资管理有限公司</v>
      </c>
      <c r="AA284" s="29" t="str">
        <f t="shared" si="93"/>
        <v>2026-04</v>
      </c>
      <c r="AB284" s="29" t="str">
        <f t="shared" si="94"/>
        <v>2026-04-13</v>
      </c>
      <c r="AC284" s="29" t="s">
        <v>108</v>
      </c>
      <c r="AD284" s="29">
        <f t="shared" si="95"/>
        <v>47</v>
      </c>
      <c r="AE284" s="29" t="str">
        <f t="shared" si="96"/>
        <v>转账,汇款,昌邑市三农创新发展集团有限公司</v>
      </c>
      <c r="AF284" s="29" t="s">
        <v>109</v>
      </c>
      <c r="AG284" s="29" t="s">
        <v>109</v>
      </c>
      <c r="AH284" s="29"/>
      <c r="AI284" s="29"/>
      <c r="AJ284" s="29"/>
      <c r="AK284" s="29"/>
      <c r="AL284" s="29"/>
      <c r="AM284" s="29"/>
      <c r="AN284" s="29" t="str">
        <f t="shared" si="97"/>
        <v>224102</v>
      </c>
      <c r="AO284" s="29"/>
      <c r="AP284" s="29" t="str">
        <f t="shared" si="98"/>
        <v>转账,汇款,昌邑市三农创新发展集团有限公司</v>
      </c>
      <c r="AQ284" t="s">
        <v>110</v>
      </c>
      <c r="AR284" s="29" t="str">
        <f t="shared" si="99"/>
        <v/>
      </c>
      <c r="AS284" s="29">
        <f t="shared" si="100"/>
        <v>11000000</v>
      </c>
      <c r="AT284" t="s">
        <v>111</v>
      </c>
      <c r="AU284" t="s">
        <v>112</v>
      </c>
      <c r="AV284" t="s">
        <v>113</v>
      </c>
      <c r="AW284" s="29" t="str">
        <f t="shared" si="101"/>
        <v/>
      </c>
      <c r="AX284" s="29">
        <f t="shared" si="102"/>
        <v>11000000</v>
      </c>
      <c r="AY284" s="29"/>
      <c r="AZ284" s="29"/>
      <c r="BA284" s="29"/>
      <c r="BB284" s="29"/>
      <c r="BC284" s="29"/>
      <c r="BD284" s="29"/>
      <c r="BE284" s="29"/>
      <c r="BF284" s="29"/>
      <c r="BG284" s="29"/>
      <c r="BH284" s="29"/>
      <c r="BI284" s="29"/>
      <c r="BJ284" s="29"/>
      <c r="BK284" s="29"/>
      <c r="BL284" s="29"/>
      <c r="BM284" s="29"/>
      <c r="BN284" s="29"/>
      <c r="BO284" s="29"/>
      <c r="BP284" s="29"/>
      <c r="BQ284" s="32" t="str">
        <f>IF(N284="项目",VLOOKUP(O284,项目!B:C,2,0),IF(K284="空项目",VLOOKUP(K284,项目!B:C,2,0),""))</f>
        <v/>
      </c>
      <c r="BR284" s="32" t="str">
        <f>IFERROR(VLOOKUP(BQ284,项目!A:B,2,0),"")</f>
        <v/>
      </c>
      <c r="BS284" s="29"/>
      <c r="BT284" s="29"/>
      <c r="BU284" s="32" t="str">
        <f>IF(N284="供应商",VLOOKUP(O284,供应商!B:C,2,0),"")</f>
        <v>0011072</v>
      </c>
      <c r="BV284" s="32" t="str">
        <f>IFERROR(VLOOKUP(BU284,供应商!A:B,2,0),"")</f>
        <v>昌邑市三农创新发展集团有限公司</v>
      </c>
      <c r="BW284" s="32" t="str">
        <f>IF(N284="客户",VLOOKUP(O284,客户!B:C,2,0),"")</f>
        <v/>
      </c>
      <c r="BX284" s="32" t="str">
        <f>IFERROR(VLOOKUP(BW284,客户!A:B,2,0),"")</f>
        <v/>
      </c>
      <c r="BY284" s="29"/>
      <c r="BZ284" s="29"/>
      <c r="CA284" s="29"/>
      <c r="CB284" s="29"/>
      <c r="CC284" s="29"/>
      <c r="CD284" s="29"/>
      <c r="CE284" s="29"/>
      <c r="CF284" s="29"/>
      <c r="CG284" s="29"/>
      <c r="CH284" s="29"/>
      <c r="CI284" s="29"/>
      <c r="CJ284" s="29"/>
      <c r="CK284" s="29"/>
      <c r="CL284" s="29"/>
      <c r="CM284" s="29"/>
      <c r="CN284" s="29"/>
      <c r="CO284" s="29"/>
      <c r="CP284" s="29"/>
      <c r="CQ284" s="29"/>
      <c r="CR284" s="29"/>
      <c r="CS284" s="29"/>
      <c r="CT284" s="29"/>
      <c r="CU284" s="32" t="str">
        <f>IF(N284="费用项目",VLOOKUP(O284,费用项目!B:C,2,0),"")</f>
        <v/>
      </c>
      <c r="CV284" s="32" t="str">
        <f>IFERROR(VLOOKUP(CU284,费用项目!A:B,2,0),"")</f>
        <v/>
      </c>
      <c r="CW284" s="29" t="str">
        <f>IF(N284="银行账户",VLOOKUP(O284,银行变二级!B:C,2,0),"")</f>
        <v/>
      </c>
      <c r="CX284" s="29" t="str">
        <f>IFERROR(VLOOKUP(O284,银行变二级!A:B,2,0),"")</f>
        <v/>
      </c>
    </row>
    <row r="285" ht="25.5" spans="1:102">
      <c r="A285" s="35" t="s">
        <v>287</v>
      </c>
      <c r="B285" s="36" t="s">
        <v>339</v>
      </c>
      <c r="C285" s="36" t="s">
        <v>346</v>
      </c>
      <c r="D285" s="37" t="s">
        <v>347</v>
      </c>
      <c r="E285" s="37" t="s">
        <v>348</v>
      </c>
      <c r="F285" s="38">
        <v>30310000</v>
      </c>
      <c r="G285" s="39" t="s">
        <v>107</v>
      </c>
      <c r="H285" s="40" t="str">
        <f t="shared" si="85"/>
        <v>1221</v>
      </c>
      <c r="I285" s="40" t="str">
        <f t="shared" si="86"/>
        <v>122108</v>
      </c>
      <c r="J285" s="46" t="str">
        <f t="shared" si="87"/>
        <v>其他应收款</v>
      </c>
      <c r="K285" s="47" t="str">
        <f t="shared" si="88"/>
        <v>单位</v>
      </c>
      <c r="L285" s="46" t="str">
        <f t="shared" si="89"/>
        <v>昌邑市盛汇农业科技有限公司</v>
      </c>
      <c r="M285" s="46" t="str">
        <f>IFERROR(IF(H285="1002",1002,VLOOKUP(I285,亿企科目!A:H,6,0)),VLOOKUP(H285,亿企科目!A:G,6,0))</f>
        <v>122102</v>
      </c>
      <c r="N285" s="48" t="str">
        <f>IFERROR(IF(H285="1002","银行账户",IF(H285="1123","供应商",VLOOKUP(I285,亿企科目!A:H,8,0))),"")</f>
        <v>客户</v>
      </c>
      <c r="O285" s="49" t="str">
        <f t="shared" si="103"/>
        <v>昌邑市盛汇农业科技有限公司</v>
      </c>
      <c r="P285" s="29" t="str">
        <f>VLOOKUP(A285,账簿!B:C,2,0)</f>
        <v>002008</v>
      </c>
      <c r="Q285" s="29" t="str">
        <f>VLOOKUP(P285,账簿!A:B,2,0)</f>
        <v>昌邑市城投股权投资管理有限公司</v>
      </c>
      <c r="W285" s="29" t="str">
        <f t="shared" si="104"/>
        <v>0020082026-04-1348</v>
      </c>
      <c r="X285" s="29" t="str">
        <f t="shared" si="90"/>
        <v>002008</v>
      </c>
      <c r="Y285" s="29" t="str">
        <f t="shared" si="91"/>
        <v>002008</v>
      </c>
      <c r="Z285" s="29" t="str">
        <f t="shared" si="92"/>
        <v>昌邑市城投股权投资管理有限公司</v>
      </c>
      <c r="AA285" s="29" t="str">
        <f t="shared" si="93"/>
        <v>2026-04</v>
      </c>
      <c r="AB285" s="29" t="str">
        <f t="shared" si="94"/>
        <v>2026-04-13</v>
      </c>
      <c r="AC285" s="29" t="s">
        <v>108</v>
      </c>
      <c r="AD285" s="29">
        <f t="shared" si="95"/>
        <v>48</v>
      </c>
      <c r="AE285" s="29" t="str">
        <f t="shared" si="96"/>
        <v>往来款,网银转账,昌邑市盛汇农业科技有限公司</v>
      </c>
      <c r="AF285" s="29" t="s">
        <v>109</v>
      </c>
      <c r="AG285" s="29" t="s">
        <v>109</v>
      </c>
      <c r="AH285" s="29"/>
      <c r="AI285" s="29"/>
      <c r="AJ285" s="29"/>
      <c r="AK285" s="29"/>
      <c r="AL285" s="29"/>
      <c r="AM285" s="29"/>
      <c r="AN285" s="29" t="str">
        <f t="shared" si="97"/>
        <v>122102</v>
      </c>
      <c r="AO285" s="29"/>
      <c r="AP285" s="29" t="str">
        <f t="shared" si="98"/>
        <v>往来款,网银转账,昌邑市盛汇农业科技有限公司</v>
      </c>
      <c r="AQ285" t="s">
        <v>110</v>
      </c>
      <c r="AR285" s="29">
        <f t="shared" si="99"/>
        <v>30310000</v>
      </c>
      <c r="AS285" s="29" t="str">
        <f t="shared" si="100"/>
        <v/>
      </c>
      <c r="AT285" t="s">
        <v>111</v>
      </c>
      <c r="AU285" t="s">
        <v>112</v>
      </c>
      <c r="AV285" t="s">
        <v>113</v>
      </c>
      <c r="AW285" s="29">
        <f t="shared" si="101"/>
        <v>30310000</v>
      </c>
      <c r="AX285" s="29" t="str">
        <f t="shared" si="102"/>
        <v/>
      </c>
      <c r="AY285" s="29"/>
      <c r="AZ285" s="29"/>
      <c r="BA285" s="29"/>
      <c r="BB285" s="29"/>
      <c r="BC285" s="29"/>
      <c r="BD285" s="29"/>
      <c r="BE285" s="29"/>
      <c r="BF285" s="29"/>
      <c r="BG285" s="29"/>
      <c r="BH285" s="29"/>
      <c r="BI285" s="29"/>
      <c r="BJ285" s="29"/>
      <c r="BK285" s="29"/>
      <c r="BL285" s="29"/>
      <c r="BM285" s="29"/>
      <c r="BN285" s="29"/>
      <c r="BO285" s="29"/>
      <c r="BP285" s="29"/>
      <c r="BQ285" s="32" t="str">
        <f>IF(N285="项目",VLOOKUP(O285,项目!B:C,2,0),IF(K285="空项目",VLOOKUP(K285,项目!B:C,2,0),""))</f>
        <v/>
      </c>
      <c r="BR285" s="32" t="str">
        <f>IFERROR(VLOOKUP(BQ285,项目!A:B,2,0),"")</f>
        <v/>
      </c>
      <c r="BS285" s="29"/>
      <c r="BT285" s="29"/>
      <c r="BU285" s="32" t="str">
        <f>IF(N285="供应商",VLOOKUP(O285,供应商!B:C,2,0),"")</f>
        <v/>
      </c>
      <c r="BV285" s="32" t="str">
        <f>IFERROR(VLOOKUP(BU285,供应商!A:B,2,0),"")</f>
        <v/>
      </c>
      <c r="BW285" s="32" t="str">
        <f>IF(N285="客户",VLOOKUP(O285,客户!B:C,2,0),"")</f>
        <v>003017</v>
      </c>
      <c r="BX285" s="32" t="str">
        <f>IFERROR(VLOOKUP(BW285,客户!A:B,2,0),"")</f>
        <v>昌邑市盛汇农业科技有限公司</v>
      </c>
      <c r="BY285" s="29"/>
      <c r="BZ285" s="29"/>
      <c r="CA285" s="29"/>
      <c r="CB285" s="29"/>
      <c r="CC285" s="29"/>
      <c r="CD285" s="29"/>
      <c r="CE285" s="29"/>
      <c r="CF285" s="29"/>
      <c r="CG285" s="29"/>
      <c r="CH285" s="29"/>
      <c r="CI285" s="29"/>
      <c r="CJ285" s="29"/>
      <c r="CK285" s="29"/>
      <c r="CL285" s="29"/>
      <c r="CM285" s="29"/>
      <c r="CN285" s="29"/>
      <c r="CO285" s="29"/>
      <c r="CP285" s="29"/>
      <c r="CQ285" s="29"/>
      <c r="CR285" s="29"/>
      <c r="CS285" s="29"/>
      <c r="CT285" s="29"/>
      <c r="CU285" s="32" t="str">
        <f>IF(N285="费用项目",VLOOKUP(O285,费用项目!B:C,2,0),"")</f>
        <v/>
      </c>
      <c r="CV285" s="32" t="str">
        <f>IFERROR(VLOOKUP(CU285,费用项目!A:B,2,0),"")</f>
        <v/>
      </c>
      <c r="CW285" s="29" t="str">
        <f>IF(N285="银行账户",VLOOKUP(O285,银行变二级!B:C,2,0),"")</f>
        <v/>
      </c>
      <c r="CX285" s="29" t="str">
        <f>IFERROR(VLOOKUP(O285,银行变二级!A:B,2,0),"")</f>
        <v/>
      </c>
    </row>
    <row r="286" ht="27" spans="1:102">
      <c r="A286" s="35" t="s">
        <v>287</v>
      </c>
      <c r="B286" s="36" t="s">
        <v>339</v>
      </c>
      <c r="C286" s="36" t="s">
        <v>346</v>
      </c>
      <c r="D286" s="37" t="s">
        <v>347</v>
      </c>
      <c r="E286" s="37" t="s">
        <v>290</v>
      </c>
      <c r="F286" s="39" t="s">
        <v>107</v>
      </c>
      <c r="G286" s="38">
        <v>30310000</v>
      </c>
      <c r="H286" s="40" t="str">
        <f t="shared" si="85"/>
        <v>1002</v>
      </c>
      <c r="I286" s="40" t="str">
        <f t="shared" si="86"/>
        <v>100203</v>
      </c>
      <c r="J286" s="46" t="str">
        <f t="shared" si="87"/>
        <v>银行存款</v>
      </c>
      <c r="K286" s="47" t="str">
        <f t="shared" si="88"/>
        <v>潍坊银行基本户31796</v>
      </c>
      <c r="L286" s="46" t="str">
        <f t="shared" si="89"/>
        <v/>
      </c>
      <c r="M286" s="46">
        <f>IFERROR(IF(H286="1002",1002,VLOOKUP(I286,亿企科目!A:H,6,0)),VLOOKUP(H286,亿企科目!A:G,6,0))</f>
        <v>1002</v>
      </c>
      <c r="N286" s="48" t="str">
        <f>IFERROR(IF(H286="1002","银行账户",IF(H286="1123","供应商",VLOOKUP(I286,亿企科目!A:H,8,0))),"")</f>
        <v>银行账户</v>
      </c>
      <c r="O286" s="49" t="str">
        <f t="shared" si="103"/>
        <v>潍坊银行基本户31796</v>
      </c>
      <c r="P286" s="29" t="str">
        <f>VLOOKUP(A286,账簿!B:C,2,0)</f>
        <v>002008</v>
      </c>
      <c r="Q286" s="29" t="str">
        <f>VLOOKUP(P286,账簿!A:B,2,0)</f>
        <v>昌邑市城投股权投资管理有限公司</v>
      </c>
      <c r="W286" s="29" t="str">
        <f t="shared" si="104"/>
        <v>0020082026-04-1348</v>
      </c>
      <c r="X286" s="29" t="str">
        <f t="shared" si="90"/>
        <v>002008</v>
      </c>
      <c r="Y286" s="29" t="str">
        <f t="shared" si="91"/>
        <v>002008</v>
      </c>
      <c r="Z286" s="29" t="str">
        <f t="shared" si="92"/>
        <v>昌邑市城投股权投资管理有限公司</v>
      </c>
      <c r="AA286" s="29" t="str">
        <f t="shared" si="93"/>
        <v>2026-04</v>
      </c>
      <c r="AB286" s="29" t="str">
        <f t="shared" si="94"/>
        <v>2026-04-13</v>
      </c>
      <c r="AC286" s="29" t="s">
        <v>108</v>
      </c>
      <c r="AD286" s="29">
        <f t="shared" si="95"/>
        <v>48</v>
      </c>
      <c r="AE286" s="29" t="str">
        <f t="shared" si="96"/>
        <v>往来款,网银转账,昌邑市盛汇农业科技有限公司</v>
      </c>
      <c r="AF286" s="29" t="s">
        <v>109</v>
      </c>
      <c r="AG286" s="29" t="s">
        <v>109</v>
      </c>
      <c r="AH286" s="29"/>
      <c r="AI286" s="29"/>
      <c r="AJ286" s="29"/>
      <c r="AK286" s="29"/>
      <c r="AL286" s="29"/>
      <c r="AM286" s="29"/>
      <c r="AN286" s="29">
        <f t="shared" si="97"/>
        <v>1002</v>
      </c>
      <c r="AO286" s="29"/>
      <c r="AP286" s="29" t="str">
        <f t="shared" si="98"/>
        <v>往来款,网银转账,昌邑市盛汇农业科技有限公司</v>
      </c>
      <c r="AQ286" t="s">
        <v>110</v>
      </c>
      <c r="AR286" s="29" t="str">
        <f t="shared" si="99"/>
        <v/>
      </c>
      <c r="AS286" s="29">
        <f t="shared" si="100"/>
        <v>30310000</v>
      </c>
      <c r="AT286" t="s">
        <v>111</v>
      </c>
      <c r="AU286" t="s">
        <v>112</v>
      </c>
      <c r="AV286" t="s">
        <v>113</v>
      </c>
      <c r="AW286" s="29" t="str">
        <f t="shared" si="101"/>
        <v/>
      </c>
      <c r="AX286" s="29">
        <f t="shared" si="102"/>
        <v>30310000</v>
      </c>
      <c r="AY286" s="29"/>
      <c r="AZ286" s="29"/>
      <c r="BA286" s="29"/>
      <c r="BB286" s="29"/>
      <c r="BC286" s="29"/>
      <c r="BD286" s="29"/>
      <c r="BE286" s="29"/>
      <c r="BF286" s="29"/>
      <c r="BG286" s="29"/>
      <c r="BH286" s="29"/>
      <c r="BI286" s="29"/>
      <c r="BJ286" s="29"/>
      <c r="BK286" s="29"/>
      <c r="BL286" s="29"/>
      <c r="BM286" s="29"/>
      <c r="BN286" s="29"/>
      <c r="BO286" s="29"/>
      <c r="BP286" s="29"/>
      <c r="BQ286" s="32" t="str">
        <f>IF(N286="项目",VLOOKUP(O286,项目!B:C,2,0),IF(K286="空项目",VLOOKUP(K286,项目!B:C,2,0),""))</f>
        <v/>
      </c>
      <c r="BR286" s="32" t="str">
        <f>IFERROR(VLOOKUP(BQ286,项目!A:B,2,0),"")</f>
        <v/>
      </c>
      <c r="BS286" s="29"/>
      <c r="BT286" s="29"/>
      <c r="BU286" s="32" t="str">
        <f>IF(N286="供应商",VLOOKUP(O286,供应商!B:C,2,0),"")</f>
        <v/>
      </c>
      <c r="BV286" s="32" t="str">
        <f>IFERROR(VLOOKUP(BU286,供应商!A:B,2,0),"")</f>
        <v/>
      </c>
      <c r="BW286" s="32" t="str">
        <f>IF(N286="客户",VLOOKUP(O286,客户!B:C,2,0),"")</f>
        <v/>
      </c>
      <c r="BX286" s="32" t="str">
        <f>IFERROR(VLOOKUP(BW286,客户!A:B,2,0),"")</f>
        <v/>
      </c>
      <c r="BY286" s="29"/>
      <c r="BZ286" s="29"/>
      <c r="CA286" s="29"/>
      <c r="CB286" s="29"/>
      <c r="CC286" s="29"/>
      <c r="CD286" s="29"/>
      <c r="CE286" s="29"/>
      <c r="CF286" s="29"/>
      <c r="CG286" s="29"/>
      <c r="CH286" s="29"/>
      <c r="CI286" s="29"/>
      <c r="CJ286" s="29"/>
      <c r="CK286" s="29"/>
      <c r="CL286" s="29"/>
      <c r="CM286" s="29"/>
      <c r="CN286" s="29"/>
      <c r="CO286" s="29"/>
      <c r="CP286" s="29"/>
      <c r="CQ286" s="29"/>
      <c r="CR286" s="29"/>
      <c r="CS286" s="29"/>
      <c r="CT286" s="29"/>
      <c r="CU286" s="32" t="str">
        <f>IF(N286="费用项目",VLOOKUP(O286,费用项目!B:C,2,0),"")</f>
        <v/>
      </c>
      <c r="CV286" s="32" t="str">
        <f>IFERROR(VLOOKUP(CU286,费用项目!A:B,2,0),"")</f>
        <v/>
      </c>
      <c r="CW286" s="29" t="str">
        <f>IF(N286="银行账户",VLOOKUP(O286,银行变二级!B:C,2,0),"")</f>
        <v>潍坊银行基本户31796</v>
      </c>
      <c r="CX286" s="29" t="str">
        <f>IFERROR(VLOOKUP(O286,银行变二级!A:B,2,0),"")</f>
        <v>潍坊银行基本户31796</v>
      </c>
    </row>
    <row r="287" ht="27" spans="1:102">
      <c r="A287" s="35" t="s">
        <v>287</v>
      </c>
      <c r="B287" s="36" t="s">
        <v>339</v>
      </c>
      <c r="C287" s="36" t="s">
        <v>349</v>
      </c>
      <c r="D287" s="37" t="s">
        <v>350</v>
      </c>
      <c r="E287" s="37" t="s">
        <v>290</v>
      </c>
      <c r="F287" s="38">
        <v>30310000</v>
      </c>
      <c r="G287" s="39" t="s">
        <v>107</v>
      </c>
      <c r="H287" s="40" t="str">
        <f t="shared" si="85"/>
        <v>1002</v>
      </c>
      <c r="I287" s="40" t="str">
        <f t="shared" si="86"/>
        <v>100203</v>
      </c>
      <c r="J287" s="46" t="str">
        <f t="shared" si="87"/>
        <v>银行存款</v>
      </c>
      <c r="K287" s="47" t="str">
        <f t="shared" si="88"/>
        <v>潍坊银行基本户31796</v>
      </c>
      <c r="L287" s="46" t="str">
        <f t="shared" si="89"/>
        <v/>
      </c>
      <c r="M287" s="46">
        <f>IFERROR(IF(H287="1002",1002,VLOOKUP(I287,亿企科目!A:H,6,0)),VLOOKUP(H287,亿企科目!A:G,6,0))</f>
        <v>1002</v>
      </c>
      <c r="N287" s="48" t="str">
        <f>IFERROR(IF(H287="1002","银行账户",IF(H287="1123","供应商",VLOOKUP(I287,亿企科目!A:H,8,0))),"")</f>
        <v>银行账户</v>
      </c>
      <c r="O287" s="49" t="str">
        <f t="shared" si="103"/>
        <v>潍坊银行基本户31796</v>
      </c>
      <c r="P287" s="29" t="str">
        <f>VLOOKUP(A287,账簿!B:C,2,0)</f>
        <v>002008</v>
      </c>
      <c r="Q287" s="29" t="str">
        <f>VLOOKUP(P287,账簿!A:B,2,0)</f>
        <v>昌邑市城投股权投资管理有限公司</v>
      </c>
      <c r="W287" s="29" t="str">
        <f t="shared" si="104"/>
        <v>0020082026-04-1349</v>
      </c>
      <c r="X287" s="29" t="str">
        <f t="shared" si="90"/>
        <v>002008</v>
      </c>
      <c r="Y287" s="29" t="str">
        <f t="shared" si="91"/>
        <v>002008</v>
      </c>
      <c r="Z287" s="29" t="str">
        <f t="shared" si="92"/>
        <v>昌邑市城投股权投资管理有限公司</v>
      </c>
      <c r="AA287" s="29" t="str">
        <f t="shared" si="93"/>
        <v>2026-04</v>
      </c>
      <c r="AB287" s="29" t="str">
        <f t="shared" si="94"/>
        <v>2026-04-13</v>
      </c>
      <c r="AC287" s="29" t="s">
        <v>108</v>
      </c>
      <c r="AD287" s="29">
        <f t="shared" si="95"/>
        <v>49</v>
      </c>
      <c r="AE287" s="29" t="str">
        <f t="shared" si="96"/>
        <v>退款,网银转账,昌邑市盛汇农业科技有限公司</v>
      </c>
      <c r="AF287" s="29" t="s">
        <v>109</v>
      </c>
      <c r="AG287" s="29" t="s">
        <v>109</v>
      </c>
      <c r="AH287" s="29"/>
      <c r="AI287" s="29"/>
      <c r="AJ287" s="29"/>
      <c r="AK287" s="29"/>
      <c r="AL287" s="29"/>
      <c r="AM287" s="29"/>
      <c r="AN287" s="29">
        <f t="shared" si="97"/>
        <v>1002</v>
      </c>
      <c r="AO287" s="29"/>
      <c r="AP287" s="29" t="str">
        <f t="shared" si="98"/>
        <v>退款,网银转账,昌邑市盛汇农业科技有限公司</v>
      </c>
      <c r="AQ287" t="s">
        <v>110</v>
      </c>
      <c r="AR287" s="29">
        <f t="shared" si="99"/>
        <v>30310000</v>
      </c>
      <c r="AS287" s="29" t="str">
        <f t="shared" si="100"/>
        <v/>
      </c>
      <c r="AT287" t="s">
        <v>111</v>
      </c>
      <c r="AU287" t="s">
        <v>112</v>
      </c>
      <c r="AV287" t="s">
        <v>113</v>
      </c>
      <c r="AW287" s="29">
        <f t="shared" si="101"/>
        <v>30310000</v>
      </c>
      <c r="AX287" s="29" t="str">
        <f t="shared" si="102"/>
        <v/>
      </c>
      <c r="AY287" s="29"/>
      <c r="AZ287" s="29"/>
      <c r="BA287" s="29"/>
      <c r="BB287" s="29"/>
      <c r="BC287" s="29"/>
      <c r="BD287" s="29"/>
      <c r="BE287" s="29"/>
      <c r="BF287" s="29"/>
      <c r="BG287" s="29"/>
      <c r="BH287" s="29"/>
      <c r="BI287" s="29"/>
      <c r="BJ287" s="29"/>
      <c r="BK287" s="29"/>
      <c r="BL287" s="29"/>
      <c r="BM287" s="29"/>
      <c r="BN287" s="29"/>
      <c r="BO287" s="29"/>
      <c r="BP287" s="29"/>
      <c r="BQ287" s="32" t="str">
        <f>IF(N287="项目",VLOOKUP(O287,项目!B:C,2,0),IF(K287="空项目",VLOOKUP(K287,项目!B:C,2,0),""))</f>
        <v/>
      </c>
      <c r="BR287" s="32" t="str">
        <f>IFERROR(VLOOKUP(BQ287,项目!A:B,2,0),"")</f>
        <v/>
      </c>
      <c r="BS287" s="29"/>
      <c r="BT287" s="29"/>
      <c r="BU287" s="32" t="str">
        <f>IF(N287="供应商",VLOOKUP(O287,供应商!B:C,2,0),"")</f>
        <v/>
      </c>
      <c r="BV287" s="32" t="str">
        <f>IFERROR(VLOOKUP(BU287,供应商!A:B,2,0),"")</f>
        <v/>
      </c>
      <c r="BW287" s="32" t="str">
        <f>IF(N287="客户",VLOOKUP(O287,客户!B:C,2,0),"")</f>
        <v/>
      </c>
      <c r="BX287" s="32" t="str">
        <f>IFERROR(VLOOKUP(BW287,客户!A:B,2,0),"")</f>
        <v/>
      </c>
      <c r="BY287" s="29"/>
      <c r="BZ287" s="29"/>
      <c r="CA287" s="29"/>
      <c r="CB287" s="29"/>
      <c r="CC287" s="29"/>
      <c r="CD287" s="29"/>
      <c r="CE287" s="29"/>
      <c r="CF287" s="29"/>
      <c r="CG287" s="29"/>
      <c r="CH287" s="29"/>
      <c r="CI287" s="29"/>
      <c r="CJ287" s="29"/>
      <c r="CK287" s="29"/>
      <c r="CL287" s="29"/>
      <c r="CM287" s="29"/>
      <c r="CN287" s="29"/>
      <c r="CO287" s="29"/>
      <c r="CP287" s="29"/>
      <c r="CQ287" s="29"/>
      <c r="CR287" s="29"/>
      <c r="CS287" s="29"/>
      <c r="CT287" s="29"/>
      <c r="CU287" s="32" t="str">
        <f>IF(N287="费用项目",VLOOKUP(O287,费用项目!B:C,2,0),"")</f>
        <v/>
      </c>
      <c r="CV287" s="32" t="str">
        <f>IFERROR(VLOOKUP(CU287,费用项目!A:B,2,0),"")</f>
        <v/>
      </c>
      <c r="CW287" s="29" t="str">
        <f>IF(N287="银行账户",VLOOKUP(O287,银行变二级!B:C,2,0),"")</f>
        <v>潍坊银行基本户31796</v>
      </c>
      <c r="CX287" s="29" t="str">
        <f>IFERROR(VLOOKUP(O287,银行变二级!A:B,2,0),"")</f>
        <v>潍坊银行基本户31796</v>
      </c>
    </row>
    <row r="288" ht="25.5" spans="1:102">
      <c r="A288" s="35" t="s">
        <v>287</v>
      </c>
      <c r="B288" s="36" t="s">
        <v>339</v>
      </c>
      <c r="C288" s="36" t="s">
        <v>349</v>
      </c>
      <c r="D288" s="37" t="s">
        <v>350</v>
      </c>
      <c r="E288" s="37" t="s">
        <v>348</v>
      </c>
      <c r="F288" s="39" t="s">
        <v>107</v>
      </c>
      <c r="G288" s="38">
        <v>30310000</v>
      </c>
      <c r="H288" s="40" t="str">
        <f t="shared" si="85"/>
        <v>1221</v>
      </c>
      <c r="I288" s="40" t="str">
        <f t="shared" si="86"/>
        <v>122108</v>
      </c>
      <c r="J288" s="46" t="str">
        <f t="shared" si="87"/>
        <v>其他应收款</v>
      </c>
      <c r="K288" s="47" t="str">
        <f t="shared" si="88"/>
        <v>单位</v>
      </c>
      <c r="L288" s="46" t="str">
        <f t="shared" si="89"/>
        <v>昌邑市盛汇农业科技有限公司</v>
      </c>
      <c r="M288" s="46" t="str">
        <f>IFERROR(IF(H288="1002",1002,VLOOKUP(I288,亿企科目!A:H,6,0)),VLOOKUP(H288,亿企科目!A:G,6,0))</f>
        <v>122102</v>
      </c>
      <c r="N288" s="48" t="str">
        <f>IFERROR(IF(H288="1002","银行账户",IF(H288="1123","供应商",VLOOKUP(I288,亿企科目!A:H,8,0))),"")</f>
        <v>客户</v>
      </c>
      <c r="O288" s="49" t="str">
        <f t="shared" si="103"/>
        <v>昌邑市盛汇农业科技有限公司</v>
      </c>
      <c r="P288" s="29" t="str">
        <f>VLOOKUP(A288,账簿!B:C,2,0)</f>
        <v>002008</v>
      </c>
      <c r="Q288" s="29" t="str">
        <f>VLOOKUP(P288,账簿!A:B,2,0)</f>
        <v>昌邑市城投股权投资管理有限公司</v>
      </c>
      <c r="W288" s="29" t="str">
        <f t="shared" si="104"/>
        <v>0020082026-04-1349</v>
      </c>
      <c r="X288" s="29" t="str">
        <f t="shared" si="90"/>
        <v>002008</v>
      </c>
      <c r="Y288" s="29" t="str">
        <f t="shared" si="91"/>
        <v>002008</v>
      </c>
      <c r="Z288" s="29" t="str">
        <f t="shared" si="92"/>
        <v>昌邑市城投股权投资管理有限公司</v>
      </c>
      <c r="AA288" s="29" t="str">
        <f t="shared" si="93"/>
        <v>2026-04</v>
      </c>
      <c r="AB288" s="29" t="str">
        <f t="shared" si="94"/>
        <v>2026-04-13</v>
      </c>
      <c r="AC288" s="29" t="s">
        <v>108</v>
      </c>
      <c r="AD288" s="29">
        <f t="shared" si="95"/>
        <v>49</v>
      </c>
      <c r="AE288" s="29" t="str">
        <f t="shared" si="96"/>
        <v>退款,网银转账,昌邑市盛汇农业科技有限公司</v>
      </c>
      <c r="AF288" s="29" t="s">
        <v>109</v>
      </c>
      <c r="AG288" s="29" t="s">
        <v>109</v>
      </c>
      <c r="AH288" s="29"/>
      <c r="AI288" s="29"/>
      <c r="AJ288" s="29"/>
      <c r="AK288" s="29"/>
      <c r="AL288" s="29"/>
      <c r="AM288" s="29"/>
      <c r="AN288" s="29" t="str">
        <f t="shared" si="97"/>
        <v>122102</v>
      </c>
      <c r="AO288" s="29"/>
      <c r="AP288" s="29" t="str">
        <f t="shared" si="98"/>
        <v>退款,网银转账,昌邑市盛汇农业科技有限公司</v>
      </c>
      <c r="AQ288" t="s">
        <v>110</v>
      </c>
      <c r="AR288" s="29" t="str">
        <f t="shared" si="99"/>
        <v/>
      </c>
      <c r="AS288" s="29">
        <f t="shared" si="100"/>
        <v>30310000</v>
      </c>
      <c r="AT288" t="s">
        <v>111</v>
      </c>
      <c r="AU288" t="s">
        <v>112</v>
      </c>
      <c r="AV288" t="s">
        <v>113</v>
      </c>
      <c r="AW288" s="29" t="str">
        <f t="shared" si="101"/>
        <v/>
      </c>
      <c r="AX288" s="29">
        <f t="shared" si="102"/>
        <v>30310000</v>
      </c>
      <c r="AY288" s="29"/>
      <c r="AZ288" s="29"/>
      <c r="BA288" s="29"/>
      <c r="BB288" s="29"/>
      <c r="BC288" s="29"/>
      <c r="BD288" s="29"/>
      <c r="BE288" s="29"/>
      <c r="BF288" s="29"/>
      <c r="BG288" s="29"/>
      <c r="BH288" s="29"/>
      <c r="BI288" s="29"/>
      <c r="BJ288" s="29"/>
      <c r="BK288" s="29"/>
      <c r="BL288" s="29"/>
      <c r="BM288" s="29"/>
      <c r="BN288" s="29"/>
      <c r="BO288" s="29"/>
      <c r="BP288" s="29"/>
      <c r="BQ288" s="32" t="str">
        <f>IF(N288="项目",VLOOKUP(O288,项目!B:C,2,0),IF(K288="空项目",VLOOKUP(K288,项目!B:C,2,0),""))</f>
        <v/>
      </c>
      <c r="BR288" s="32" t="str">
        <f>IFERROR(VLOOKUP(BQ288,项目!A:B,2,0),"")</f>
        <v/>
      </c>
      <c r="BS288" s="29"/>
      <c r="BT288" s="29"/>
      <c r="BU288" s="32" t="str">
        <f>IF(N288="供应商",VLOOKUP(O288,供应商!B:C,2,0),"")</f>
        <v/>
      </c>
      <c r="BV288" s="32" t="str">
        <f>IFERROR(VLOOKUP(BU288,供应商!A:B,2,0),"")</f>
        <v/>
      </c>
      <c r="BW288" s="32" t="str">
        <f>IF(N288="客户",VLOOKUP(O288,客户!B:C,2,0),"")</f>
        <v>003017</v>
      </c>
      <c r="BX288" s="32" t="str">
        <f>IFERROR(VLOOKUP(BW288,客户!A:B,2,0),"")</f>
        <v>昌邑市盛汇农业科技有限公司</v>
      </c>
      <c r="BY288" s="29"/>
      <c r="BZ288" s="29"/>
      <c r="CA288" s="29"/>
      <c r="CB288" s="29"/>
      <c r="CC288" s="29"/>
      <c r="CD288" s="29"/>
      <c r="CE288" s="29"/>
      <c r="CF288" s="29"/>
      <c r="CG288" s="29"/>
      <c r="CH288" s="29"/>
      <c r="CI288" s="29"/>
      <c r="CJ288" s="29"/>
      <c r="CK288" s="29"/>
      <c r="CL288" s="29"/>
      <c r="CM288" s="29"/>
      <c r="CN288" s="29"/>
      <c r="CO288" s="29"/>
      <c r="CP288" s="29"/>
      <c r="CQ288" s="29"/>
      <c r="CR288" s="29"/>
      <c r="CS288" s="29"/>
      <c r="CT288" s="29"/>
      <c r="CU288" s="32" t="str">
        <f>IF(N288="费用项目",VLOOKUP(O288,费用项目!B:C,2,0),"")</f>
        <v/>
      </c>
      <c r="CV288" s="32" t="str">
        <f>IFERROR(VLOOKUP(CU288,费用项目!A:B,2,0),"")</f>
        <v/>
      </c>
      <c r="CW288" s="29" t="str">
        <f>IF(N288="银行账户",VLOOKUP(O288,银行变二级!B:C,2,0),"")</f>
        <v/>
      </c>
      <c r="CX288" s="29" t="str">
        <f>IFERROR(VLOOKUP(O288,银行变二级!A:B,2,0),"")</f>
        <v/>
      </c>
    </row>
    <row r="289" ht="27" spans="1:102">
      <c r="A289" s="35" t="s">
        <v>287</v>
      </c>
      <c r="B289" s="36" t="s">
        <v>339</v>
      </c>
      <c r="C289" s="36" t="s">
        <v>351</v>
      </c>
      <c r="D289" s="37" t="s">
        <v>296</v>
      </c>
      <c r="E289" s="37" t="s">
        <v>290</v>
      </c>
      <c r="F289" s="38">
        <v>1980000</v>
      </c>
      <c r="G289" s="39" t="s">
        <v>107</v>
      </c>
      <c r="H289" s="40" t="str">
        <f t="shared" si="85"/>
        <v>1002</v>
      </c>
      <c r="I289" s="40" t="str">
        <f t="shared" si="86"/>
        <v>100203</v>
      </c>
      <c r="J289" s="46" t="str">
        <f t="shared" si="87"/>
        <v>银行存款</v>
      </c>
      <c r="K289" s="47" t="str">
        <f t="shared" si="88"/>
        <v>潍坊银行基本户31796</v>
      </c>
      <c r="L289" s="46" t="str">
        <f t="shared" si="89"/>
        <v/>
      </c>
      <c r="M289" s="46">
        <f>IFERROR(IF(H289="1002",1002,VLOOKUP(I289,亿企科目!A:H,6,0)),VLOOKUP(H289,亿企科目!A:G,6,0))</f>
        <v>1002</v>
      </c>
      <c r="N289" s="48" t="str">
        <f>IFERROR(IF(H289="1002","银行账户",IF(H289="1123","供应商",VLOOKUP(I289,亿企科目!A:H,8,0))),"")</f>
        <v>银行账户</v>
      </c>
      <c r="O289" s="49" t="str">
        <f t="shared" si="103"/>
        <v>潍坊银行基本户31796</v>
      </c>
      <c r="P289" s="29" t="str">
        <f>VLOOKUP(A289,账簿!B:C,2,0)</f>
        <v>002008</v>
      </c>
      <c r="Q289" s="29" t="str">
        <f>VLOOKUP(P289,账簿!A:B,2,0)</f>
        <v>昌邑市城投股权投资管理有限公司</v>
      </c>
      <c r="W289" s="29" t="str">
        <f t="shared" si="104"/>
        <v>0020082026-04-1350</v>
      </c>
      <c r="X289" s="29" t="str">
        <f t="shared" si="90"/>
        <v>002008</v>
      </c>
      <c r="Y289" s="29" t="str">
        <f t="shared" si="91"/>
        <v>002008</v>
      </c>
      <c r="Z289" s="29" t="str">
        <f t="shared" si="92"/>
        <v>昌邑市城投股权投资管理有限公司</v>
      </c>
      <c r="AA289" s="29" t="str">
        <f t="shared" si="93"/>
        <v>2026-04</v>
      </c>
      <c r="AB289" s="29" t="str">
        <f t="shared" si="94"/>
        <v>2026-04-13</v>
      </c>
      <c r="AC289" s="29" t="s">
        <v>108</v>
      </c>
      <c r="AD289" s="29">
        <f t="shared" si="95"/>
        <v>50</v>
      </c>
      <c r="AE289" s="29" t="str">
        <f t="shared" si="96"/>
        <v>往来款,网银转账,昌邑市昌盛管网建设投资有限公司</v>
      </c>
      <c r="AF289" s="29" t="s">
        <v>109</v>
      </c>
      <c r="AG289" s="29" t="s">
        <v>109</v>
      </c>
      <c r="AH289" s="29"/>
      <c r="AI289" s="29"/>
      <c r="AJ289" s="29"/>
      <c r="AK289" s="29"/>
      <c r="AL289" s="29"/>
      <c r="AM289" s="29"/>
      <c r="AN289" s="29">
        <f t="shared" si="97"/>
        <v>1002</v>
      </c>
      <c r="AO289" s="29"/>
      <c r="AP289" s="29" t="str">
        <f t="shared" si="98"/>
        <v>往来款,网银转账,昌邑市昌盛管网建设投资有限公司</v>
      </c>
      <c r="AQ289" t="s">
        <v>110</v>
      </c>
      <c r="AR289" s="29">
        <f t="shared" si="99"/>
        <v>1980000</v>
      </c>
      <c r="AS289" s="29" t="str">
        <f t="shared" si="100"/>
        <v/>
      </c>
      <c r="AT289" t="s">
        <v>111</v>
      </c>
      <c r="AU289" t="s">
        <v>112</v>
      </c>
      <c r="AV289" t="s">
        <v>113</v>
      </c>
      <c r="AW289" s="29">
        <f t="shared" si="101"/>
        <v>1980000</v>
      </c>
      <c r="AX289" s="29" t="str">
        <f t="shared" si="102"/>
        <v/>
      </c>
      <c r="AY289" s="29"/>
      <c r="AZ289" s="29"/>
      <c r="BA289" s="29"/>
      <c r="BB289" s="29"/>
      <c r="BC289" s="29"/>
      <c r="BD289" s="29"/>
      <c r="BE289" s="29"/>
      <c r="BF289" s="29"/>
      <c r="BG289" s="29"/>
      <c r="BH289" s="29"/>
      <c r="BI289" s="29"/>
      <c r="BJ289" s="29"/>
      <c r="BK289" s="29"/>
      <c r="BL289" s="29"/>
      <c r="BM289" s="29"/>
      <c r="BN289" s="29"/>
      <c r="BO289" s="29"/>
      <c r="BP289" s="29"/>
      <c r="BQ289" s="32" t="str">
        <f>IF(N289="项目",VLOOKUP(O289,项目!B:C,2,0),IF(K289="空项目",VLOOKUP(K289,项目!B:C,2,0),""))</f>
        <v/>
      </c>
      <c r="BR289" s="32" t="str">
        <f>IFERROR(VLOOKUP(BQ289,项目!A:B,2,0),"")</f>
        <v/>
      </c>
      <c r="BS289" s="29"/>
      <c r="BT289" s="29"/>
      <c r="BU289" s="32" t="str">
        <f>IF(N289="供应商",VLOOKUP(O289,供应商!B:C,2,0),"")</f>
        <v/>
      </c>
      <c r="BV289" s="32" t="str">
        <f>IFERROR(VLOOKUP(BU289,供应商!A:B,2,0),"")</f>
        <v/>
      </c>
      <c r="BW289" s="32" t="str">
        <f>IF(N289="客户",VLOOKUP(O289,客户!B:C,2,0),"")</f>
        <v/>
      </c>
      <c r="BX289" s="32" t="str">
        <f>IFERROR(VLOOKUP(BW289,客户!A:B,2,0),"")</f>
        <v/>
      </c>
      <c r="BY289" s="29"/>
      <c r="BZ289" s="29"/>
      <c r="CA289" s="29"/>
      <c r="CB289" s="29"/>
      <c r="CC289" s="29"/>
      <c r="CD289" s="29"/>
      <c r="CE289" s="29"/>
      <c r="CF289" s="29"/>
      <c r="CG289" s="29"/>
      <c r="CH289" s="29"/>
      <c r="CI289" s="29"/>
      <c r="CJ289" s="29"/>
      <c r="CK289" s="29"/>
      <c r="CL289" s="29"/>
      <c r="CM289" s="29"/>
      <c r="CN289" s="29"/>
      <c r="CO289" s="29"/>
      <c r="CP289" s="29"/>
      <c r="CQ289" s="29"/>
      <c r="CR289" s="29"/>
      <c r="CS289" s="29"/>
      <c r="CT289" s="29"/>
      <c r="CU289" s="32" t="str">
        <f>IF(N289="费用项目",VLOOKUP(O289,费用项目!B:C,2,0),"")</f>
        <v/>
      </c>
      <c r="CV289" s="32" t="str">
        <f>IFERROR(VLOOKUP(CU289,费用项目!A:B,2,0),"")</f>
        <v/>
      </c>
      <c r="CW289" s="29" t="str">
        <f>IF(N289="银行账户",VLOOKUP(O289,银行变二级!B:C,2,0),"")</f>
        <v>潍坊银行基本户31796</v>
      </c>
      <c r="CX289" s="29" t="str">
        <f>IFERROR(VLOOKUP(O289,银行变二级!A:B,2,0),"")</f>
        <v>潍坊银行基本户31796</v>
      </c>
    </row>
    <row r="290" ht="25.5" spans="1:102">
      <c r="A290" s="35" t="s">
        <v>287</v>
      </c>
      <c r="B290" s="36" t="s">
        <v>339</v>
      </c>
      <c r="C290" s="36" t="s">
        <v>351</v>
      </c>
      <c r="D290" s="37" t="s">
        <v>296</v>
      </c>
      <c r="E290" s="37" t="s">
        <v>151</v>
      </c>
      <c r="F290" s="39" t="s">
        <v>107</v>
      </c>
      <c r="G290" s="38">
        <v>1980000</v>
      </c>
      <c r="H290" s="40" t="str">
        <f t="shared" si="85"/>
        <v>1221</v>
      </c>
      <c r="I290" s="40" t="str">
        <f t="shared" si="86"/>
        <v>122108</v>
      </c>
      <c r="J290" s="46" t="str">
        <f t="shared" si="87"/>
        <v>其他应收款</v>
      </c>
      <c r="K290" s="47" t="str">
        <f t="shared" si="88"/>
        <v>单位</v>
      </c>
      <c r="L290" s="46" t="str">
        <f t="shared" si="89"/>
        <v>昌邑市昌盛管网建设投资有限公司</v>
      </c>
      <c r="M290" s="46" t="str">
        <f>IFERROR(IF(H290="1002",1002,VLOOKUP(I290,亿企科目!A:H,6,0)),VLOOKUP(H290,亿企科目!A:G,6,0))</f>
        <v>122102</v>
      </c>
      <c r="N290" s="48" t="str">
        <f>IFERROR(IF(H290="1002","银行账户",IF(H290="1123","供应商",VLOOKUP(I290,亿企科目!A:H,8,0))),"")</f>
        <v>客户</v>
      </c>
      <c r="O290" s="49" t="str">
        <f t="shared" si="103"/>
        <v>昌邑市昌盛管网建设投资有限公司</v>
      </c>
      <c r="P290" s="29" t="str">
        <f>VLOOKUP(A290,账簿!B:C,2,0)</f>
        <v>002008</v>
      </c>
      <c r="Q290" s="29" t="str">
        <f>VLOOKUP(P290,账簿!A:B,2,0)</f>
        <v>昌邑市城投股权投资管理有限公司</v>
      </c>
      <c r="W290" s="29" t="str">
        <f t="shared" si="104"/>
        <v>0020082026-04-1350</v>
      </c>
      <c r="X290" s="29" t="str">
        <f t="shared" si="90"/>
        <v>002008</v>
      </c>
      <c r="Y290" s="29" t="str">
        <f t="shared" si="91"/>
        <v>002008</v>
      </c>
      <c r="Z290" s="29" t="str">
        <f t="shared" si="92"/>
        <v>昌邑市城投股权投资管理有限公司</v>
      </c>
      <c r="AA290" s="29" t="str">
        <f t="shared" si="93"/>
        <v>2026-04</v>
      </c>
      <c r="AB290" s="29" t="str">
        <f t="shared" si="94"/>
        <v>2026-04-13</v>
      </c>
      <c r="AC290" s="29" t="s">
        <v>108</v>
      </c>
      <c r="AD290" s="29">
        <f t="shared" si="95"/>
        <v>50</v>
      </c>
      <c r="AE290" s="29" t="str">
        <f t="shared" si="96"/>
        <v>往来款,网银转账,昌邑市昌盛管网建设投资有限公司</v>
      </c>
      <c r="AF290" s="29" t="s">
        <v>109</v>
      </c>
      <c r="AG290" s="29" t="s">
        <v>109</v>
      </c>
      <c r="AH290" s="29"/>
      <c r="AI290" s="29"/>
      <c r="AJ290" s="29"/>
      <c r="AK290" s="29"/>
      <c r="AL290" s="29"/>
      <c r="AM290" s="29"/>
      <c r="AN290" s="29" t="str">
        <f t="shared" si="97"/>
        <v>122102</v>
      </c>
      <c r="AO290" s="29"/>
      <c r="AP290" s="29" t="str">
        <f t="shared" si="98"/>
        <v>往来款,网银转账,昌邑市昌盛管网建设投资有限公司</v>
      </c>
      <c r="AQ290" t="s">
        <v>110</v>
      </c>
      <c r="AR290" s="29" t="str">
        <f t="shared" si="99"/>
        <v/>
      </c>
      <c r="AS290" s="29">
        <f t="shared" si="100"/>
        <v>1980000</v>
      </c>
      <c r="AT290" t="s">
        <v>111</v>
      </c>
      <c r="AU290" t="s">
        <v>112</v>
      </c>
      <c r="AV290" t="s">
        <v>113</v>
      </c>
      <c r="AW290" s="29" t="str">
        <f t="shared" si="101"/>
        <v/>
      </c>
      <c r="AX290" s="29">
        <f t="shared" si="102"/>
        <v>1980000</v>
      </c>
      <c r="AY290" s="29"/>
      <c r="AZ290" s="29"/>
      <c r="BA290" s="29"/>
      <c r="BB290" s="29"/>
      <c r="BC290" s="29"/>
      <c r="BD290" s="29"/>
      <c r="BE290" s="29"/>
      <c r="BF290" s="29"/>
      <c r="BG290" s="29"/>
      <c r="BH290" s="29"/>
      <c r="BI290" s="29"/>
      <c r="BJ290" s="29"/>
      <c r="BK290" s="29"/>
      <c r="BL290" s="29"/>
      <c r="BM290" s="29"/>
      <c r="BN290" s="29"/>
      <c r="BO290" s="29"/>
      <c r="BP290" s="29"/>
      <c r="BQ290" s="32" t="str">
        <f>IF(N290="项目",VLOOKUP(O290,项目!B:C,2,0),IF(K290="空项目",VLOOKUP(K290,项目!B:C,2,0),""))</f>
        <v/>
      </c>
      <c r="BR290" s="32" t="str">
        <f>IFERROR(VLOOKUP(BQ290,项目!A:B,2,0),"")</f>
        <v/>
      </c>
      <c r="BS290" s="29"/>
      <c r="BT290" s="29"/>
      <c r="BU290" s="32" t="str">
        <f>IF(N290="供应商",VLOOKUP(O290,供应商!B:C,2,0),"")</f>
        <v/>
      </c>
      <c r="BV290" s="32" t="str">
        <f>IFERROR(VLOOKUP(BU290,供应商!A:B,2,0),"")</f>
        <v/>
      </c>
      <c r="BW290" s="32" t="str">
        <f>IF(N290="客户",VLOOKUP(O290,客户!B:C,2,0),"")</f>
        <v>001001001</v>
      </c>
      <c r="BX290" s="32" t="str">
        <f>IFERROR(VLOOKUP(BW290,客户!A:B,2,0),"")</f>
        <v>昌邑市昌盛管网建设投资有限公司</v>
      </c>
      <c r="BY290" s="29"/>
      <c r="BZ290" s="29"/>
      <c r="CA290" s="29"/>
      <c r="CB290" s="29"/>
      <c r="CC290" s="29"/>
      <c r="CD290" s="29"/>
      <c r="CE290" s="29"/>
      <c r="CF290" s="29"/>
      <c r="CG290" s="29"/>
      <c r="CH290" s="29"/>
      <c r="CI290" s="29"/>
      <c r="CJ290" s="29"/>
      <c r="CK290" s="29"/>
      <c r="CL290" s="29"/>
      <c r="CM290" s="29"/>
      <c r="CN290" s="29"/>
      <c r="CO290" s="29"/>
      <c r="CP290" s="29"/>
      <c r="CQ290" s="29"/>
      <c r="CR290" s="29"/>
      <c r="CS290" s="29"/>
      <c r="CT290" s="29"/>
      <c r="CU290" s="32" t="str">
        <f>IF(N290="费用项目",VLOOKUP(O290,费用项目!B:C,2,0),"")</f>
        <v/>
      </c>
      <c r="CV290" s="32" t="str">
        <f>IFERROR(VLOOKUP(CU290,费用项目!A:B,2,0),"")</f>
        <v/>
      </c>
      <c r="CW290" s="29" t="str">
        <f>IF(N290="银行账户",VLOOKUP(O290,银行变二级!B:C,2,0),"")</f>
        <v/>
      </c>
      <c r="CX290" s="29" t="str">
        <f>IFERROR(VLOOKUP(O290,银行变二级!A:B,2,0),"")</f>
        <v/>
      </c>
    </row>
    <row r="291" ht="25.5" spans="1:102">
      <c r="A291" s="35" t="s">
        <v>287</v>
      </c>
      <c r="B291" s="36" t="s">
        <v>339</v>
      </c>
      <c r="C291" s="36" t="s">
        <v>352</v>
      </c>
      <c r="D291" s="37" t="s">
        <v>353</v>
      </c>
      <c r="E291" s="37" t="s">
        <v>354</v>
      </c>
      <c r="F291" s="38">
        <v>100000</v>
      </c>
      <c r="G291" s="39" t="s">
        <v>107</v>
      </c>
      <c r="H291" s="40" t="str">
        <f t="shared" si="85"/>
        <v>1221</v>
      </c>
      <c r="I291" s="40" t="str">
        <f t="shared" si="86"/>
        <v>122108</v>
      </c>
      <c r="J291" s="46" t="str">
        <f t="shared" si="87"/>
        <v>其他应收款</v>
      </c>
      <c r="K291" s="47" t="str">
        <f t="shared" si="88"/>
        <v>单位</v>
      </c>
      <c r="L291" s="46" t="str">
        <f t="shared" si="89"/>
        <v>山东华邑发展有限责任公司</v>
      </c>
      <c r="M291" s="46" t="str">
        <f>IFERROR(IF(H291="1002",1002,VLOOKUP(I291,亿企科目!A:H,6,0)),VLOOKUP(H291,亿企科目!A:G,6,0))</f>
        <v>122102</v>
      </c>
      <c r="N291" s="48" t="str">
        <f>IFERROR(IF(H291="1002","银行账户",IF(H291="1123","供应商",VLOOKUP(I291,亿企科目!A:H,8,0))),"")</f>
        <v>客户</v>
      </c>
      <c r="O291" s="49" t="str">
        <f t="shared" si="103"/>
        <v>山东华邑发展有限责任公司</v>
      </c>
      <c r="P291" s="29" t="str">
        <f>VLOOKUP(A291,账簿!B:C,2,0)</f>
        <v>002008</v>
      </c>
      <c r="Q291" s="29" t="str">
        <f>VLOOKUP(P291,账簿!A:B,2,0)</f>
        <v>昌邑市城投股权投资管理有限公司</v>
      </c>
      <c r="W291" s="29" t="str">
        <f t="shared" si="104"/>
        <v>0020082026-04-1351</v>
      </c>
      <c r="X291" s="29" t="str">
        <f t="shared" si="90"/>
        <v>002008</v>
      </c>
      <c r="Y291" s="29" t="str">
        <f t="shared" si="91"/>
        <v>002008</v>
      </c>
      <c r="Z291" s="29" t="str">
        <f t="shared" si="92"/>
        <v>昌邑市城投股权投资管理有限公司</v>
      </c>
      <c r="AA291" s="29" t="str">
        <f t="shared" si="93"/>
        <v>2026-04</v>
      </c>
      <c r="AB291" s="29" t="str">
        <f t="shared" si="94"/>
        <v>2026-04-13</v>
      </c>
      <c r="AC291" s="29" t="s">
        <v>108</v>
      </c>
      <c r="AD291" s="29">
        <f t="shared" si="95"/>
        <v>51</v>
      </c>
      <c r="AE291" s="29" t="str">
        <f t="shared" si="96"/>
        <v>往来款,网银转账,山东华邑发展有限责任公司</v>
      </c>
      <c r="AF291" s="29" t="s">
        <v>109</v>
      </c>
      <c r="AG291" s="29" t="s">
        <v>109</v>
      </c>
      <c r="AH291" s="29"/>
      <c r="AI291" s="29"/>
      <c r="AJ291" s="29"/>
      <c r="AK291" s="29"/>
      <c r="AL291" s="29"/>
      <c r="AM291" s="29"/>
      <c r="AN291" s="29" t="str">
        <f t="shared" si="97"/>
        <v>122102</v>
      </c>
      <c r="AO291" s="29"/>
      <c r="AP291" s="29" t="str">
        <f t="shared" si="98"/>
        <v>往来款,网银转账,山东华邑发展有限责任公司</v>
      </c>
      <c r="AQ291" t="s">
        <v>110</v>
      </c>
      <c r="AR291" s="29">
        <f t="shared" si="99"/>
        <v>100000</v>
      </c>
      <c r="AS291" s="29" t="str">
        <f t="shared" si="100"/>
        <v/>
      </c>
      <c r="AT291" t="s">
        <v>111</v>
      </c>
      <c r="AU291" t="s">
        <v>112</v>
      </c>
      <c r="AV291" t="s">
        <v>113</v>
      </c>
      <c r="AW291" s="29">
        <f t="shared" si="101"/>
        <v>100000</v>
      </c>
      <c r="AX291" s="29" t="str">
        <f t="shared" si="102"/>
        <v/>
      </c>
      <c r="AY291" s="29"/>
      <c r="AZ291" s="29"/>
      <c r="BA291" s="29"/>
      <c r="BB291" s="29"/>
      <c r="BC291" s="29"/>
      <c r="BD291" s="29"/>
      <c r="BE291" s="29"/>
      <c r="BF291" s="29"/>
      <c r="BG291" s="29"/>
      <c r="BH291" s="29"/>
      <c r="BI291" s="29"/>
      <c r="BJ291" s="29"/>
      <c r="BK291" s="29"/>
      <c r="BL291" s="29"/>
      <c r="BM291" s="29"/>
      <c r="BN291" s="29"/>
      <c r="BO291" s="29"/>
      <c r="BP291" s="29"/>
      <c r="BQ291" s="32" t="str">
        <f>IF(N291="项目",VLOOKUP(O291,项目!B:C,2,0),IF(K291="空项目",VLOOKUP(K291,项目!B:C,2,0),""))</f>
        <v/>
      </c>
      <c r="BR291" s="32" t="str">
        <f>IFERROR(VLOOKUP(BQ291,项目!A:B,2,0),"")</f>
        <v/>
      </c>
      <c r="BS291" s="29"/>
      <c r="BT291" s="29"/>
      <c r="BU291" s="32" t="str">
        <f>IF(N291="供应商",VLOOKUP(O291,供应商!B:C,2,0),"")</f>
        <v/>
      </c>
      <c r="BV291" s="32" t="str">
        <f>IFERROR(VLOOKUP(BU291,供应商!A:B,2,0),"")</f>
        <v/>
      </c>
      <c r="BW291" s="32" t="str">
        <f>IF(N291="客户",VLOOKUP(O291,客户!B:C,2,0),"")</f>
        <v>004</v>
      </c>
      <c r="BX291" s="32" t="str">
        <f>IFERROR(VLOOKUP(BW291,客户!A:B,2,0),"")</f>
        <v>山东华邑发展有限责任公司</v>
      </c>
      <c r="BY291" s="29"/>
      <c r="BZ291" s="29"/>
      <c r="CA291" s="29"/>
      <c r="CB291" s="29"/>
      <c r="CC291" s="29"/>
      <c r="CD291" s="29"/>
      <c r="CE291" s="29"/>
      <c r="CF291" s="29"/>
      <c r="CG291" s="29"/>
      <c r="CH291" s="29"/>
      <c r="CI291" s="29"/>
      <c r="CJ291" s="29"/>
      <c r="CK291" s="29"/>
      <c r="CL291" s="29"/>
      <c r="CM291" s="29"/>
      <c r="CN291" s="29"/>
      <c r="CO291" s="29"/>
      <c r="CP291" s="29"/>
      <c r="CQ291" s="29"/>
      <c r="CR291" s="29"/>
      <c r="CS291" s="29"/>
      <c r="CT291" s="29"/>
      <c r="CU291" s="32" t="str">
        <f>IF(N291="费用项目",VLOOKUP(O291,费用项目!B:C,2,0),"")</f>
        <v/>
      </c>
      <c r="CV291" s="32" t="str">
        <f>IFERROR(VLOOKUP(CU291,费用项目!A:B,2,0),"")</f>
        <v/>
      </c>
      <c r="CW291" s="29" t="str">
        <f>IF(N291="银行账户",VLOOKUP(O291,银行变二级!B:C,2,0),"")</f>
        <v/>
      </c>
      <c r="CX291" s="29" t="str">
        <f>IFERROR(VLOOKUP(O291,银行变二级!A:B,2,0),"")</f>
        <v/>
      </c>
    </row>
    <row r="292" ht="27" spans="1:102">
      <c r="A292" s="35" t="s">
        <v>287</v>
      </c>
      <c r="B292" s="36" t="s">
        <v>339</v>
      </c>
      <c r="C292" s="36" t="s">
        <v>352</v>
      </c>
      <c r="D292" s="37" t="s">
        <v>353</v>
      </c>
      <c r="E292" s="37" t="s">
        <v>290</v>
      </c>
      <c r="F292" s="39" t="s">
        <v>107</v>
      </c>
      <c r="G292" s="38">
        <v>100000</v>
      </c>
      <c r="H292" s="40" t="str">
        <f t="shared" si="85"/>
        <v>1002</v>
      </c>
      <c r="I292" s="40" t="str">
        <f t="shared" si="86"/>
        <v>100203</v>
      </c>
      <c r="J292" s="46" t="str">
        <f t="shared" si="87"/>
        <v>银行存款</v>
      </c>
      <c r="K292" s="47" t="str">
        <f t="shared" si="88"/>
        <v>潍坊银行基本户31796</v>
      </c>
      <c r="L292" s="46" t="str">
        <f t="shared" si="89"/>
        <v/>
      </c>
      <c r="M292" s="46">
        <f>IFERROR(IF(H292="1002",1002,VLOOKUP(I292,亿企科目!A:H,6,0)),VLOOKUP(H292,亿企科目!A:G,6,0))</f>
        <v>1002</v>
      </c>
      <c r="N292" s="48" t="str">
        <f>IFERROR(IF(H292="1002","银行账户",IF(H292="1123","供应商",VLOOKUP(I292,亿企科目!A:H,8,0))),"")</f>
        <v>银行账户</v>
      </c>
      <c r="O292" s="49" t="str">
        <f t="shared" si="103"/>
        <v>潍坊银行基本户31796</v>
      </c>
      <c r="P292" s="29" t="str">
        <f>VLOOKUP(A292,账簿!B:C,2,0)</f>
        <v>002008</v>
      </c>
      <c r="Q292" s="29" t="str">
        <f>VLOOKUP(P292,账簿!A:B,2,0)</f>
        <v>昌邑市城投股权投资管理有限公司</v>
      </c>
      <c r="W292" s="29" t="str">
        <f t="shared" si="104"/>
        <v>0020082026-04-1351</v>
      </c>
      <c r="X292" s="29" t="str">
        <f t="shared" si="90"/>
        <v>002008</v>
      </c>
      <c r="Y292" s="29" t="str">
        <f t="shared" si="91"/>
        <v>002008</v>
      </c>
      <c r="Z292" s="29" t="str">
        <f t="shared" si="92"/>
        <v>昌邑市城投股权投资管理有限公司</v>
      </c>
      <c r="AA292" s="29" t="str">
        <f t="shared" si="93"/>
        <v>2026-04</v>
      </c>
      <c r="AB292" s="29" t="str">
        <f t="shared" si="94"/>
        <v>2026-04-13</v>
      </c>
      <c r="AC292" s="29" t="s">
        <v>108</v>
      </c>
      <c r="AD292" s="29">
        <f t="shared" si="95"/>
        <v>51</v>
      </c>
      <c r="AE292" s="29" t="str">
        <f t="shared" si="96"/>
        <v>往来款,网银转账,山东华邑发展有限责任公司</v>
      </c>
      <c r="AF292" s="29" t="s">
        <v>109</v>
      </c>
      <c r="AG292" s="29" t="s">
        <v>109</v>
      </c>
      <c r="AH292" s="29"/>
      <c r="AI292" s="29"/>
      <c r="AJ292" s="29"/>
      <c r="AK292" s="29"/>
      <c r="AL292" s="29"/>
      <c r="AM292" s="29"/>
      <c r="AN292" s="29">
        <f t="shared" si="97"/>
        <v>1002</v>
      </c>
      <c r="AO292" s="29"/>
      <c r="AP292" s="29" t="str">
        <f t="shared" si="98"/>
        <v>往来款,网银转账,山东华邑发展有限责任公司</v>
      </c>
      <c r="AQ292" t="s">
        <v>110</v>
      </c>
      <c r="AR292" s="29" t="str">
        <f t="shared" si="99"/>
        <v/>
      </c>
      <c r="AS292" s="29">
        <f t="shared" si="100"/>
        <v>100000</v>
      </c>
      <c r="AT292" t="s">
        <v>111</v>
      </c>
      <c r="AU292" t="s">
        <v>112</v>
      </c>
      <c r="AV292" t="s">
        <v>113</v>
      </c>
      <c r="AW292" s="29" t="str">
        <f t="shared" si="101"/>
        <v/>
      </c>
      <c r="AX292" s="29">
        <f t="shared" si="102"/>
        <v>100000</v>
      </c>
      <c r="AY292" s="29"/>
      <c r="AZ292" s="29"/>
      <c r="BA292" s="29"/>
      <c r="BB292" s="29"/>
      <c r="BC292" s="29"/>
      <c r="BD292" s="29"/>
      <c r="BE292" s="29"/>
      <c r="BF292" s="29"/>
      <c r="BG292" s="29"/>
      <c r="BH292" s="29"/>
      <c r="BI292" s="29"/>
      <c r="BJ292" s="29"/>
      <c r="BK292" s="29"/>
      <c r="BL292" s="29"/>
      <c r="BM292" s="29"/>
      <c r="BN292" s="29"/>
      <c r="BO292" s="29"/>
      <c r="BP292" s="29"/>
      <c r="BQ292" s="32" t="str">
        <f>IF(N292="项目",VLOOKUP(O292,项目!B:C,2,0),IF(K292="空项目",VLOOKUP(K292,项目!B:C,2,0),""))</f>
        <v/>
      </c>
      <c r="BR292" s="32" t="str">
        <f>IFERROR(VLOOKUP(BQ292,项目!A:B,2,0),"")</f>
        <v/>
      </c>
      <c r="BS292" s="29"/>
      <c r="BT292" s="29"/>
      <c r="BU292" s="32" t="str">
        <f>IF(N292="供应商",VLOOKUP(O292,供应商!B:C,2,0),"")</f>
        <v/>
      </c>
      <c r="BV292" s="32" t="str">
        <f>IFERROR(VLOOKUP(BU292,供应商!A:B,2,0),"")</f>
        <v/>
      </c>
      <c r="BW292" s="32" t="str">
        <f>IF(N292="客户",VLOOKUP(O292,客户!B:C,2,0),"")</f>
        <v/>
      </c>
      <c r="BX292" s="32" t="str">
        <f>IFERROR(VLOOKUP(BW292,客户!A:B,2,0),"")</f>
        <v/>
      </c>
      <c r="BY292" s="29"/>
      <c r="BZ292" s="29"/>
      <c r="CA292" s="29"/>
      <c r="CB292" s="29"/>
      <c r="CC292" s="29"/>
      <c r="CD292" s="29"/>
      <c r="CE292" s="29"/>
      <c r="CF292" s="29"/>
      <c r="CG292" s="29"/>
      <c r="CH292" s="29"/>
      <c r="CI292" s="29"/>
      <c r="CJ292" s="29"/>
      <c r="CK292" s="29"/>
      <c r="CL292" s="29"/>
      <c r="CM292" s="29"/>
      <c r="CN292" s="29"/>
      <c r="CO292" s="29"/>
      <c r="CP292" s="29"/>
      <c r="CQ292" s="29"/>
      <c r="CR292" s="29"/>
      <c r="CS292" s="29"/>
      <c r="CT292" s="29"/>
      <c r="CU292" s="32" t="str">
        <f>IF(N292="费用项目",VLOOKUP(O292,费用项目!B:C,2,0),"")</f>
        <v/>
      </c>
      <c r="CV292" s="32" t="str">
        <f>IFERROR(VLOOKUP(CU292,费用项目!A:B,2,0),"")</f>
        <v/>
      </c>
      <c r="CW292" s="29" t="str">
        <f>IF(N292="银行账户",VLOOKUP(O292,银行变二级!B:C,2,0),"")</f>
        <v>潍坊银行基本户31796</v>
      </c>
      <c r="CX292" s="29" t="str">
        <f>IFERROR(VLOOKUP(O292,银行变二级!A:B,2,0),"")</f>
        <v>潍坊银行基本户31796</v>
      </c>
    </row>
    <row r="293" spans="1:102">
      <c r="A293" s="35" t="s">
        <v>287</v>
      </c>
      <c r="B293" s="36" t="s">
        <v>339</v>
      </c>
      <c r="C293" s="36" t="s">
        <v>355</v>
      </c>
      <c r="D293" s="37" t="s">
        <v>356</v>
      </c>
      <c r="E293" s="37" t="s">
        <v>357</v>
      </c>
      <c r="F293" s="38">
        <v>250000</v>
      </c>
      <c r="G293" s="39" t="s">
        <v>107</v>
      </c>
      <c r="H293" s="40" t="str">
        <f t="shared" si="85"/>
        <v>2241</v>
      </c>
      <c r="I293" s="40" t="str">
        <f t="shared" si="86"/>
        <v>224101</v>
      </c>
      <c r="J293" s="46" t="str">
        <f t="shared" si="87"/>
        <v>其他应付款</v>
      </c>
      <c r="K293" s="47" t="str">
        <f t="shared" si="88"/>
        <v>机关</v>
      </c>
      <c r="L293" s="46" t="str">
        <f t="shared" si="89"/>
        <v>昌邑市财政局</v>
      </c>
      <c r="M293" s="46" t="str">
        <f>IFERROR(IF(H293="1002",1002,VLOOKUP(I293,亿企科目!A:H,6,0)),VLOOKUP(H293,亿企科目!A:G,6,0))</f>
        <v>224101</v>
      </c>
      <c r="N293" s="48" t="str">
        <f>IFERROR(IF(H293="1002","银行账户",IF(H293="1123","供应商",VLOOKUP(I293,亿企科目!A:H,8,0))),"")</f>
        <v>供应商</v>
      </c>
      <c r="O293" s="49" t="str">
        <f t="shared" si="103"/>
        <v>昌邑市财政局</v>
      </c>
      <c r="P293" s="29" t="str">
        <f>VLOOKUP(A293,账簿!B:C,2,0)</f>
        <v>002008</v>
      </c>
      <c r="Q293" s="29" t="str">
        <f>VLOOKUP(P293,账簿!A:B,2,0)</f>
        <v>昌邑市城投股权投资管理有限公司</v>
      </c>
      <c r="W293" s="29" t="str">
        <f t="shared" si="104"/>
        <v>0020082026-04-1352</v>
      </c>
      <c r="X293" s="29" t="str">
        <f t="shared" si="90"/>
        <v>002008</v>
      </c>
      <c r="Y293" s="29" t="str">
        <f t="shared" si="91"/>
        <v>002008</v>
      </c>
      <c r="Z293" s="29" t="str">
        <f t="shared" si="92"/>
        <v>昌邑市城投股权投资管理有限公司</v>
      </c>
      <c r="AA293" s="29" t="str">
        <f t="shared" si="93"/>
        <v>2026-04</v>
      </c>
      <c r="AB293" s="29" t="str">
        <f t="shared" si="94"/>
        <v>2026-04-13</v>
      </c>
      <c r="AC293" s="29" t="s">
        <v>108</v>
      </c>
      <c r="AD293" s="29">
        <f t="shared" si="95"/>
        <v>52</v>
      </c>
      <c r="AE293" s="29" t="str">
        <f t="shared" si="96"/>
        <v>还款,汇兑,昌邑市财政局</v>
      </c>
      <c r="AF293" s="29" t="s">
        <v>109</v>
      </c>
      <c r="AG293" s="29" t="s">
        <v>109</v>
      </c>
      <c r="AH293" s="29"/>
      <c r="AI293" s="29"/>
      <c r="AJ293" s="29"/>
      <c r="AK293" s="29"/>
      <c r="AL293" s="29"/>
      <c r="AM293" s="29"/>
      <c r="AN293" s="29" t="str">
        <f t="shared" si="97"/>
        <v>224101</v>
      </c>
      <c r="AO293" s="29"/>
      <c r="AP293" s="29" t="str">
        <f t="shared" si="98"/>
        <v>还款,汇兑,昌邑市财政局</v>
      </c>
      <c r="AQ293" t="s">
        <v>110</v>
      </c>
      <c r="AR293" s="29">
        <f t="shared" si="99"/>
        <v>250000</v>
      </c>
      <c r="AS293" s="29" t="str">
        <f t="shared" si="100"/>
        <v/>
      </c>
      <c r="AT293" t="s">
        <v>111</v>
      </c>
      <c r="AU293" t="s">
        <v>112</v>
      </c>
      <c r="AV293" t="s">
        <v>113</v>
      </c>
      <c r="AW293" s="29">
        <f t="shared" si="101"/>
        <v>250000</v>
      </c>
      <c r="AX293" s="29" t="str">
        <f t="shared" si="102"/>
        <v/>
      </c>
      <c r="AY293" s="29"/>
      <c r="AZ293" s="29"/>
      <c r="BA293" s="29"/>
      <c r="BB293" s="29"/>
      <c r="BC293" s="29"/>
      <c r="BD293" s="29"/>
      <c r="BE293" s="29"/>
      <c r="BF293" s="29"/>
      <c r="BG293" s="29"/>
      <c r="BH293" s="29"/>
      <c r="BI293" s="29"/>
      <c r="BJ293" s="29"/>
      <c r="BK293" s="29"/>
      <c r="BL293" s="29"/>
      <c r="BM293" s="29"/>
      <c r="BN293" s="29"/>
      <c r="BO293" s="29"/>
      <c r="BP293" s="29"/>
      <c r="BQ293" s="32" t="str">
        <f>IF(N293="项目",VLOOKUP(O293,项目!B:C,2,0),IF(K293="空项目",VLOOKUP(K293,项目!B:C,2,0),""))</f>
        <v/>
      </c>
      <c r="BR293" s="32" t="str">
        <f>IFERROR(VLOOKUP(BQ293,项目!A:B,2,0),"")</f>
        <v/>
      </c>
      <c r="BS293" s="29"/>
      <c r="BT293" s="29"/>
      <c r="BU293" s="32" t="str">
        <f>IF(N293="供应商",VLOOKUP(O293,供应商!B:C,2,0),"")</f>
        <v>0000568</v>
      </c>
      <c r="BV293" s="32" t="str">
        <f>IFERROR(VLOOKUP(BU293,供应商!A:B,2,0),"")</f>
        <v>昌邑市财政局</v>
      </c>
      <c r="BW293" s="32" t="str">
        <f>IF(N293="客户",VLOOKUP(O293,客户!B:C,2,0),"")</f>
        <v/>
      </c>
      <c r="BX293" s="32" t="str">
        <f>IFERROR(VLOOKUP(BW293,客户!A:B,2,0),"")</f>
        <v/>
      </c>
      <c r="BY293" s="29"/>
      <c r="BZ293" s="29"/>
      <c r="CA293" s="29"/>
      <c r="CB293" s="29"/>
      <c r="CC293" s="29"/>
      <c r="CD293" s="29"/>
      <c r="CE293" s="29"/>
      <c r="CF293" s="29"/>
      <c r="CG293" s="29"/>
      <c r="CH293" s="29"/>
      <c r="CI293" s="29"/>
      <c r="CJ293" s="29"/>
      <c r="CK293" s="29"/>
      <c r="CL293" s="29"/>
      <c r="CM293" s="29"/>
      <c r="CN293" s="29"/>
      <c r="CO293" s="29"/>
      <c r="CP293" s="29"/>
      <c r="CQ293" s="29"/>
      <c r="CR293" s="29"/>
      <c r="CS293" s="29"/>
      <c r="CT293" s="29"/>
      <c r="CU293" s="32" t="str">
        <f>IF(N293="费用项目",VLOOKUP(O293,费用项目!B:C,2,0),"")</f>
        <v/>
      </c>
      <c r="CV293" s="32" t="str">
        <f>IFERROR(VLOOKUP(CU293,费用项目!A:B,2,0),"")</f>
        <v/>
      </c>
      <c r="CW293" s="29" t="str">
        <f>IF(N293="银行账户",VLOOKUP(O293,银行变二级!B:C,2,0),"")</f>
        <v/>
      </c>
      <c r="CX293" s="29" t="str">
        <f>IFERROR(VLOOKUP(O293,银行变二级!A:B,2,0),"")</f>
        <v/>
      </c>
    </row>
    <row r="294" ht="27" spans="1:102">
      <c r="A294" s="35" t="s">
        <v>287</v>
      </c>
      <c r="B294" s="36" t="s">
        <v>339</v>
      </c>
      <c r="C294" s="36" t="s">
        <v>355</v>
      </c>
      <c r="D294" s="37" t="s">
        <v>356</v>
      </c>
      <c r="E294" s="37" t="s">
        <v>290</v>
      </c>
      <c r="F294" s="39" t="s">
        <v>107</v>
      </c>
      <c r="G294" s="38">
        <v>250000</v>
      </c>
      <c r="H294" s="40" t="str">
        <f t="shared" si="85"/>
        <v>1002</v>
      </c>
      <c r="I294" s="40" t="str">
        <f t="shared" si="86"/>
        <v>100203</v>
      </c>
      <c r="J294" s="46" t="str">
        <f t="shared" si="87"/>
        <v>银行存款</v>
      </c>
      <c r="K294" s="47" t="str">
        <f t="shared" si="88"/>
        <v>潍坊银行基本户31796</v>
      </c>
      <c r="L294" s="46" t="str">
        <f t="shared" si="89"/>
        <v/>
      </c>
      <c r="M294" s="46">
        <f>IFERROR(IF(H294="1002",1002,VLOOKUP(I294,亿企科目!A:H,6,0)),VLOOKUP(H294,亿企科目!A:G,6,0))</f>
        <v>1002</v>
      </c>
      <c r="N294" s="48" t="str">
        <f>IFERROR(IF(H294="1002","银行账户",IF(H294="1123","供应商",VLOOKUP(I294,亿企科目!A:H,8,0))),"")</f>
        <v>银行账户</v>
      </c>
      <c r="O294" s="49" t="str">
        <f t="shared" si="103"/>
        <v>潍坊银行基本户31796</v>
      </c>
      <c r="P294" s="29" t="str">
        <f>VLOOKUP(A294,账簿!B:C,2,0)</f>
        <v>002008</v>
      </c>
      <c r="Q294" s="29" t="str">
        <f>VLOOKUP(P294,账簿!A:B,2,0)</f>
        <v>昌邑市城投股权投资管理有限公司</v>
      </c>
      <c r="W294" s="29" t="str">
        <f t="shared" si="104"/>
        <v>0020082026-04-1352</v>
      </c>
      <c r="X294" s="29" t="str">
        <f t="shared" si="90"/>
        <v>002008</v>
      </c>
      <c r="Y294" s="29" t="str">
        <f t="shared" si="91"/>
        <v>002008</v>
      </c>
      <c r="Z294" s="29" t="str">
        <f t="shared" si="92"/>
        <v>昌邑市城投股权投资管理有限公司</v>
      </c>
      <c r="AA294" s="29" t="str">
        <f t="shared" si="93"/>
        <v>2026-04</v>
      </c>
      <c r="AB294" s="29" t="str">
        <f t="shared" si="94"/>
        <v>2026-04-13</v>
      </c>
      <c r="AC294" s="29" t="s">
        <v>108</v>
      </c>
      <c r="AD294" s="29">
        <f t="shared" si="95"/>
        <v>52</v>
      </c>
      <c r="AE294" s="29" t="str">
        <f t="shared" si="96"/>
        <v>还款,汇兑,昌邑市财政局</v>
      </c>
      <c r="AF294" s="29" t="s">
        <v>109</v>
      </c>
      <c r="AG294" s="29" t="s">
        <v>109</v>
      </c>
      <c r="AH294" s="29"/>
      <c r="AI294" s="29"/>
      <c r="AJ294" s="29"/>
      <c r="AK294" s="29"/>
      <c r="AL294" s="29"/>
      <c r="AM294" s="29"/>
      <c r="AN294" s="29">
        <f t="shared" si="97"/>
        <v>1002</v>
      </c>
      <c r="AO294" s="29"/>
      <c r="AP294" s="29" t="str">
        <f t="shared" si="98"/>
        <v>还款,汇兑,昌邑市财政局</v>
      </c>
      <c r="AQ294" t="s">
        <v>110</v>
      </c>
      <c r="AR294" s="29" t="str">
        <f t="shared" si="99"/>
        <v/>
      </c>
      <c r="AS294" s="29">
        <f t="shared" si="100"/>
        <v>250000</v>
      </c>
      <c r="AT294" t="s">
        <v>111</v>
      </c>
      <c r="AU294" t="s">
        <v>112</v>
      </c>
      <c r="AV294" t="s">
        <v>113</v>
      </c>
      <c r="AW294" s="29" t="str">
        <f t="shared" si="101"/>
        <v/>
      </c>
      <c r="AX294" s="29">
        <f t="shared" si="102"/>
        <v>250000</v>
      </c>
      <c r="AY294" s="29"/>
      <c r="AZ294" s="29"/>
      <c r="BA294" s="29"/>
      <c r="BB294" s="29"/>
      <c r="BC294" s="29"/>
      <c r="BD294" s="29"/>
      <c r="BE294" s="29"/>
      <c r="BF294" s="29"/>
      <c r="BG294" s="29"/>
      <c r="BH294" s="29"/>
      <c r="BI294" s="29"/>
      <c r="BJ294" s="29"/>
      <c r="BK294" s="29"/>
      <c r="BL294" s="29"/>
      <c r="BM294" s="29"/>
      <c r="BN294" s="29"/>
      <c r="BO294" s="29"/>
      <c r="BP294" s="29"/>
      <c r="BQ294" s="32" t="str">
        <f>IF(N294="项目",VLOOKUP(O294,项目!B:C,2,0),IF(K294="空项目",VLOOKUP(K294,项目!B:C,2,0),""))</f>
        <v/>
      </c>
      <c r="BR294" s="32" t="str">
        <f>IFERROR(VLOOKUP(BQ294,项目!A:B,2,0),"")</f>
        <v/>
      </c>
      <c r="BS294" s="29"/>
      <c r="BT294" s="29"/>
      <c r="BU294" s="32" t="str">
        <f>IF(N294="供应商",VLOOKUP(O294,供应商!B:C,2,0),"")</f>
        <v/>
      </c>
      <c r="BV294" s="32" t="str">
        <f>IFERROR(VLOOKUP(BU294,供应商!A:B,2,0),"")</f>
        <v/>
      </c>
      <c r="BW294" s="32" t="str">
        <f>IF(N294="客户",VLOOKUP(O294,客户!B:C,2,0),"")</f>
        <v/>
      </c>
      <c r="BX294" s="32" t="str">
        <f>IFERROR(VLOOKUP(BW294,客户!A:B,2,0),"")</f>
        <v/>
      </c>
      <c r="BY294" s="29"/>
      <c r="BZ294" s="29"/>
      <c r="CA294" s="29"/>
      <c r="CB294" s="29"/>
      <c r="CC294" s="29"/>
      <c r="CD294" s="29"/>
      <c r="CE294" s="29"/>
      <c r="CF294" s="29"/>
      <c r="CG294" s="29"/>
      <c r="CH294" s="29"/>
      <c r="CI294" s="29"/>
      <c r="CJ294" s="29"/>
      <c r="CK294" s="29"/>
      <c r="CL294" s="29"/>
      <c r="CM294" s="29"/>
      <c r="CN294" s="29"/>
      <c r="CO294" s="29"/>
      <c r="CP294" s="29"/>
      <c r="CQ294" s="29"/>
      <c r="CR294" s="29"/>
      <c r="CS294" s="29"/>
      <c r="CT294" s="29"/>
      <c r="CU294" s="32" t="str">
        <f>IF(N294="费用项目",VLOOKUP(O294,费用项目!B:C,2,0),"")</f>
        <v/>
      </c>
      <c r="CV294" s="32" t="str">
        <f>IFERROR(VLOOKUP(CU294,费用项目!A:B,2,0),"")</f>
        <v/>
      </c>
      <c r="CW294" s="29" t="str">
        <f>IF(N294="银行账户",VLOOKUP(O294,银行变二级!B:C,2,0),"")</f>
        <v>潍坊银行基本户31796</v>
      </c>
      <c r="CX294" s="29" t="str">
        <f>IFERROR(VLOOKUP(O294,银行变二级!A:B,2,0),"")</f>
        <v>潍坊银行基本户31796</v>
      </c>
    </row>
    <row r="295" ht="25.5" spans="1:102">
      <c r="A295" s="35" t="s">
        <v>287</v>
      </c>
      <c r="B295" s="36" t="s">
        <v>180</v>
      </c>
      <c r="C295" s="36" t="s">
        <v>358</v>
      </c>
      <c r="D295" s="37" t="s">
        <v>301</v>
      </c>
      <c r="E295" s="37" t="s">
        <v>302</v>
      </c>
      <c r="F295" s="38">
        <v>500000</v>
      </c>
      <c r="G295" s="39" t="s">
        <v>107</v>
      </c>
      <c r="H295" s="40" t="str">
        <f t="shared" si="85"/>
        <v>1221</v>
      </c>
      <c r="I295" s="40" t="str">
        <f t="shared" si="86"/>
        <v>122108</v>
      </c>
      <c r="J295" s="46" t="str">
        <f t="shared" si="87"/>
        <v>其他应收款</v>
      </c>
      <c r="K295" s="47" t="str">
        <f t="shared" si="88"/>
        <v>单位</v>
      </c>
      <c r="L295" s="46" t="str">
        <f t="shared" si="89"/>
        <v>昌邑市惠合水务有限公司</v>
      </c>
      <c r="M295" s="46" t="str">
        <f>IFERROR(IF(H295="1002",1002,VLOOKUP(I295,亿企科目!A:H,6,0)),VLOOKUP(H295,亿企科目!A:G,6,0))</f>
        <v>122102</v>
      </c>
      <c r="N295" s="48" t="str">
        <f>IFERROR(IF(H295="1002","银行账户",IF(H295="1123","供应商",VLOOKUP(I295,亿企科目!A:H,8,0))),"")</f>
        <v>客户</v>
      </c>
      <c r="O295" s="49" t="str">
        <f t="shared" si="103"/>
        <v>昌邑市惠合水务有限公司</v>
      </c>
      <c r="P295" s="29" t="str">
        <f>VLOOKUP(A295,账簿!B:C,2,0)</f>
        <v>002008</v>
      </c>
      <c r="Q295" s="29" t="str">
        <f>VLOOKUP(P295,账簿!A:B,2,0)</f>
        <v>昌邑市城投股权投资管理有限公司</v>
      </c>
      <c r="W295" s="29" t="str">
        <f t="shared" si="104"/>
        <v>0020082026-04-1453</v>
      </c>
      <c r="X295" s="29" t="str">
        <f t="shared" si="90"/>
        <v>002008</v>
      </c>
      <c r="Y295" s="29" t="str">
        <f t="shared" si="91"/>
        <v>002008</v>
      </c>
      <c r="Z295" s="29" t="str">
        <f t="shared" si="92"/>
        <v>昌邑市城投股权投资管理有限公司</v>
      </c>
      <c r="AA295" s="29" t="str">
        <f t="shared" si="93"/>
        <v>2026-04</v>
      </c>
      <c r="AB295" s="29" t="str">
        <f t="shared" si="94"/>
        <v>2026-04-14</v>
      </c>
      <c r="AC295" s="29" t="s">
        <v>108</v>
      </c>
      <c r="AD295" s="29">
        <f t="shared" si="95"/>
        <v>53</v>
      </c>
      <c r="AE295" s="29" t="str">
        <f t="shared" si="96"/>
        <v>往来款,网银转账,昌邑市惠合水务有限公司</v>
      </c>
      <c r="AF295" s="29" t="s">
        <v>109</v>
      </c>
      <c r="AG295" s="29" t="s">
        <v>109</v>
      </c>
      <c r="AH295" s="29"/>
      <c r="AI295" s="29"/>
      <c r="AJ295" s="29"/>
      <c r="AK295" s="29"/>
      <c r="AL295" s="29"/>
      <c r="AM295" s="29"/>
      <c r="AN295" s="29" t="str">
        <f t="shared" si="97"/>
        <v>122102</v>
      </c>
      <c r="AO295" s="29"/>
      <c r="AP295" s="29" t="str">
        <f t="shared" si="98"/>
        <v>往来款,网银转账,昌邑市惠合水务有限公司</v>
      </c>
      <c r="AQ295" t="s">
        <v>110</v>
      </c>
      <c r="AR295" s="29">
        <f t="shared" si="99"/>
        <v>500000</v>
      </c>
      <c r="AS295" s="29" t="str">
        <f t="shared" si="100"/>
        <v/>
      </c>
      <c r="AT295" t="s">
        <v>111</v>
      </c>
      <c r="AU295" t="s">
        <v>112</v>
      </c>
      <c r="AV295" t="s">
        <v>113</v>
      </c>
      <c r="AW295" s="29">
        <f t="shared" si="101"/>
        <v>500000</v>
      </c>
      <c r="AX295" s="29" t="str">
        <f t="shared" si="102"/>
        <v/>
      </c>
      <c r="AY295" s="29"/>
      <c r="AZ295" s="29"/>
      <c r="BA295" s="29"/>
      <c r="BB295" s="29"/>
      <c r="BC295" s="29"/>
      <c r="BD295" s="29"/>
      <c r="BE295" s="29"/>
      <c r="BF295" s="29"/>
      <c r="BG295" s="29"/>
      <c r="BH295" s="29"/>
      <c r="BI295" s="29"/>
      <c r="BJ295" s="29"/>
      <c r="BK295" s="29"/>
      <c r="BL295" s="29"/>
      <c r="BM295" s="29"/>
      <c r="BN295" s="29"/>
      <c r="BO295" s="29"/>
      <c r="BP295" s="29"/>
      <c r="BQ295" s="32" t="str">
        <f>IF(N295="项目",VLOOKUP(O295,项目!B:C,2,0),IF(K295="空项目",VLOOKUP(K295,项目!B:C,2,0),""))</f>
        <v/>
      </c>
      <c r="BR295" s="32" t="str">
        <f>IFERROR(VLOOKUP(BQ295,项目!A:B,2,0),"")</f>
        <v/>
      </c>
      <c r="BS295" s="29"/>
      <c r="BT295" s="29"/>
      <c r="BU295" s="32" t="str">
        <f>IF(N295="供应商",VLOOKUP(O295,供应商!B:C,2,0),"")</f>
        <v/>
      </c>
      <c r="BV295" s="32" t="str">
        <f>IFERROR(VLOOKUP(BU295,供应商!A:B,2,0),"")</f>
        <v/>
      </c>
      <c r="BW295" s="32" t="str">
        <f>IF(N295="客户",VLOOKUP(O295,客户!B:C,2,0),"")</f>
        <v>001001003</v>
      </c>
      <c r="BX295" s="32" t="str">
        <f>IFERROR(VLOOKUP(BW295,客户!A:B,2,0),"")</f>
        <v>昌邑市惠合水务有限公司</v>
      </c>
      <c r="BY295" s="29"/>
      <c r="BZ295" s="29"/>
      <c r="CA295" s="29"/>
      <c r="CB295" s="29"/>
      <c r="CC295" s="29"/>
      <c r="CD295" s="29"/>
      <c r="CE295" s="29"/>
      <c r="CF295" s="29"/>
      <c r="CG295" s="29"/>
      <c r="CH295" s="29"/>
      <c r="CI295" s="29"/>
      <c r="CJ295" s="29"/>
      <c r="CK295" s="29"/>
      <c r="CL295" s="29"/>
      <c r="CM295" s="29"/>
      <c r="CN295" s="29"/>
      <c r="CO295" s="29"/>
      <c r="CP295" s="29"/>
      <c r="CQ295" s="29"/>
      <c r="CR295" s="29"/>
      <c r="CS295" s="29"/>
      <c r="CT295" s="29"/>
      <c r="CU295" s="32" t="str">
        <f>IF(N295="费用项目",VLOOKUP(O295,费用项目!B:C,2,0),"")</f>
        <v/>
      </c>
      <c r="CV295" s="32" t="str">
        <f>IFERROR(VLOOKUP(CU295,费用项目!A:B,2,0),"")</f>
        <v/>
      </c>
      <c r="CW295" s="29" t="str">
        <f>IF(N295="银行账户",VLOOKUP(O295,银行变二级!B:C,2,0),"")</f>
        <v/>
      </c>
      <c r="CX295" s="29" t="str">
        <f>IFERROR(VLOOKUP(O295,银行变二级!A:B,2,0),"")</f>
        <v/>
      </c>
    </row>
    <row r="296" ht="27" spans="1:102">
      <c r="A296" s="35" t="s">
        <v>287</v>
      </c>
      <c r="B296" s="36" t="s">
        <v>180</v>
      </c>
      <c r="C296" s="36" t="s">
        <v>358</v>
      </c>
      <c r="D296" s="37" t="s">
        <v>301</v>
      </c>
      <c r="E296" s="37" t="s">
        <v>290</v>
      </c>
      <c r="F296" s="39" t="s">
        <v>107</v>
      </c>
      <c r="G296" s="38">
        <v>500000</v>
      </c>
      <c r="H296" s="40" t="str">
        <f t="shared" si="85"/>
        <v>1002</v>
      </c>
      <c r="I296" s="40" t="str">
        <f t="shared" si="86"/>
        <v>100203</v>
      </c>
      <c r="J296" s="46" t="str">
        <f t="shared" si="87"/>
        <v>银行存款</v>
      </c>
      <c r="K296" s="47" t="str">
        <f t="shared" si="88"/>
        <v>潍坊银行基本户31796</v>
      </c>
      <c r="L296" s="46" t="str">
        <f t="shared" si="89"/>
        <v/>
      </c>
      <c r="M296" s="46">
        <f>IFERROR(IF(H296="1002",1002,VLOOKUP(I296,亿企科目!A:H,6,0)),VLOOKUP(H296,亿企科目!A:G,6,0))</f>
        <v>1002</v>
      </c>
      <c r="N296" s="48" t="str">
        <f>IFERROR(IF(H296="1002","银行账户",IF(H296="1123","供应商",VLOOKUP(I296,亿企科目!A:H,8,0))),"")</f>
        <v>银行账户</v>
      </c>
      <c r="O296" s="49" t="str">
        <f t="shared" si="103"/>
        <v>潍坊银行基本户31796</v>
      </c>
      <c r="P296" s="29" t="str">
        <f>VLOOKUP(A296,账簿!B:C,2,0)</f>
        <v>002008</v>
      </c>
      <c r="Q296" s="29" t="str">
        <f>VLOOKUP(P296,账簿!A:B,2,0)</f>
        <v>昌邑市城投股权投资管理有限公司</v>
      </c>
      <c r="W296" s="29" t="str">
        <f t="shared" si="104"/>
        <v>0020082026-04-1453</v>
      </c>
      <c r="X296" s="29" t="str">
        <f t="shared" si="90"/>
        <v>002008</v>
      </c>
      <c r="Y296" s="29" t="str">
        <f t="shared" si="91"/>
        <v>002008</v>
      </c>
      <c r="Z296" s="29" t="str">
        <f t="shared" si="92"/>
        <v>昌邑市城投股权投资管理有限公司</v>
      </c>
      <c r="AA296" s="29" t="str">
        <f t="shared" si="93"/>
        <v>2026-04</v>
      </c>
      <c r="AB296" s="29" t="str">
        <f t="shared" si="94"/>
        <v>2026-04-14</v>
      </c>
      <c r="AC296" s="29" t="s">
        <v>108</v>
      </c>
      <c r="AD296" s="29">
        <f t="shared" si="95"/>
        <v>53</v>
      </c>
      <c r="AE296" s="29" t="str">
        <f t="shared" si="96"/>
        <v>往来款,网银转账,昌邑市惠合水务有限公司</v>
      </c>
      <c r="AF296" s="29" t="s">
        <v>109</v>
      </c>
      <c r="AG296" s="29" t="s">
        <v>109</v>
      </c>
      <c r="AH296" s="29"/>
      <c r="AI296" s="29"/>
      <c r="AJ296" s="29"/>
      <c r="AK296" s="29"/>
      <c r="AL296" s="29"/>
      <c r="AM296" s="29"/>
      <c r="AN296" s="29">
        <f t="shared" si="97"/>
        <v>1002</v>
      </c>
      <c r="AO296" s="29"/>
      <c r="AP296" s="29" t="str">
        <f t="shared" si="98"/>
        <v>往来款,网银转账,昌邑市惠合水务有限公司</v>
      </c>
      <c r="AQ296" t="s">
        <v>110</v>
      </c>
      <c r="AR296" s="29" t="str">
        <f t="shared" si="99"/>
        <v/>
      </c>
      <c r="AS296" s="29">
        <f t="shared" si="100"/>
        <v>500000</v>
      </c>
      <c r="AT296" t="s">
        <v>111</v>
      </c>
      <c r="AU296" t="s">
        <v>112</v>
      </c>
      <c r="AV296" t="s">
        <v>113</v>
      </c>
      <c r="AW296" s="29" t="str">
        <f t="shared" si="101"/>
        <v/>
      </c>
      <c r="AX296" s="29">
        <f t="shared" si="102"/>
        <v>500000</v>
      </c>
      <c r="AY296" s="29"/>
      <c r="AZ296" s="29"/>
      <c r="BA296" s="29"/>
      <c r="BB296" s="29"/>
      <c r="BC296" s="29"/>
      <c r="BD296" s="29"/>
      <c r="BE296" s="29"/>
      <c r="BF296" s="29"/>
      <c r="BG296" s="29"/>
      <c r="BH296" s="29"/>
      <c r="BI296" s="29"/>
      <c r="BJ296" s="29"/>
      <c r="BK296" s="29"/>
      <c r="BL296" s="29"/>
      <c r="BM296" s="29"/>
      <c r="BN296" s="29"/>
      <c r="BO296" s="29"/>
      <c r="BP296" s="29"/>
      <c r="BQ296" s="32" t="str">
        <f>IF(N296="项目",VLOOKUP(O296,项目!B:C,2,0),IF(K296="空项目",VLOOKUP(K296,项目!B:C,2,0),""))</f>
        <v/>
      </c>
      <c r="BR296" s="32" t="str">
        <f>IFERROR(VLOOKUP(BQ296,项目!A:B,2,0),"")</f>
        <v/>
      </c>
      <c r="BS296" s="29"/>
      <c r="BT296" s="29"/>
      <c r="BU296" s="32" t="str">
        <f>IF(N296="供应商",VLOOKUP(O296,供应商!B:C,2,0),"")</f>
        <v/>
      </c>
      <c r="BV296" s="32" t="str">
        <f>IFERROR(VLOOKUP(BU296,供应商!A:B,2,0),"")</f>
        <v/>
      </c>
      <c r="BW296" s="32" t="str">
        <f>IF(N296="客户",VLOOKUP(O296,客户!B:C,2,0),"")</f>
        <v/>
      </c>
      <c r="BX296" s="32" t="str">
        <f>IFERROR(VLOOKUP(BW296,客户!A:B,2,0),"")</f>
        <v/>
      </c>
      <c r="BY296" s="29"/>
      <c r="BZ296" s="29"/>
      <c r="CA296" s="29"/>
      <c r="CB296" s="29"/>
      <c r="CC296" s="29"/>
      <c r="CD296" s="29"/>
      <c r="CE296" s="29"/>
      <c r="CF296" s="29"/>
      <c r="CG296" s="29"/>
      <c r="CH296" s="29"/>
      <c r="CI296" s="29"/>
      <c r="CJ296" s="29"/>
      <c r="CK296" s="29"/>
      <c r="CL296" s="29"/>
      <c r="CM296" s="29"/>
      <c r="CN296" s="29"/>
      <c r="CO296" s="29"/>
      <c r="CP296" s="29"/>
      <c r="CQ296" s="29"/>
      <c r="CR296" s="29"/>
      <c r="CS296" s="29"/>
      <c r="CT296" s="29"/>
      <c r="CU296" s="32" t="str">
        <f>IF(N296="费用项目",VLOOKUP(O296,费用项目!B:C,2,0),"")</f>
        <v/>
      </c>
      <c r="CV296" s="32" t="str">
        <f>IFERROR(VLOOKUP(CU296,费用项目!A:B,2,0),"")</f>
        <v/>
      </c>
      <c r="CW296" s="29" t="str">
        <f>IF(N296="银行账户",VLOOKUP(O296,银行变二级!B:C,2,0),"")</f>
        <v>潍坊银行基本户31796</v>
      </c>
      <c r="CX296" s="29" t="str">
        <f>IFERROR(VLOOKUP(O296,银行变二级!A:B,2,0),"")</f>
        <v>潍坊银行基本户31796</v>
      </c>
    </row>
    <row r="297" spans="1:102">
      <c r="A297" s="35" t="s">
        <v>287</v>
      </c>
      <c r="B297" s="36" t="s">
        <v>180</v>
      </c>
      <c r="C297" s="36" t="s">
        <v>359</v>
      </c>
      <c r="D297" s="37" t="s">
        <v>360</v>
      </c>
      <c r="E297" s="37" t="s">
        <v>127</v>
      </c>
      <c r="F297" s="38">
        <v>320000</v>
      </c>
      <c r="G297" s="39" t="s">
        <v>107</v>
      </c>
      <c r="H297" s="40" t="str">
        <f t="shared" si="85"/>
        <v>6603</v>
      </c>
      <c r="I297" s="40" t="str">
        <f t="shared" si="86"/>
        <v>6603</v>
      </c>
      <c r="J297" s="46" t="str">
        <f t="shared" si="87"/>
        <v>财务费用</v>
      </c>
      <c r="K297" s="47" t="str">
        <f t="shared" si="88"/>
        <v>利息支出</v>
      </c>
      <c r="L297" s="46" t="str">
        <f t="shared" si="89"/>
        <v/>
      </c>
      <c r="M297" s="46" t="str">
        <f>IFERROR(IF(H297="1002",1002,VLOOKUP(I297,亿企科目!A:H,6,0)),VLOOKUP(H297,亿企科目!A:G,6,0))</f>
        <v>6603</v>
      </c>
      <c r="N297" s="48" t="str">
        <f>IFERROR(IF(H297="1002","银行账户",IF(H297="1123","供应商",VLOOKUP(I297,亿企科目!A:H,8,0))),"")</f>
        <v>费用项目</v>
      </c>
      <c r="O297" s="49" t="str">
        <f t="shared" si="103"/>
        <v>利息支出</v>
      </c>
      <c r="P297" s="29" t="str">
        <f>VLOOKUP(A297,账簿!B:C,2,0)</f>
        <v>002008</v>
      </c>
      <c r="Q297" s="29" t="str">
        <f>VLOOKUP(P297,账簿!A:B,2,0)</f>
        <v>昌邑市城投股权投资管理有限公司</v>
      </c>
      <c r="W297" s="29" t="str">
        <f t="shared" si="104"/>
        <v>0020082026-04-1454</v>
      </c>
      <c r="X297" s="29" t="str">
        <f t="shared" si="90"/>
        <v>002008</v>
      </c>
      <c r="Y297" s="29" t="str">
        <f t="shared" si="91"/>
        <v>002008</v>
      </c>
      <c r="Z297" s="29" t="str">
        <f t="shared" si="92"/>
        <v>昌邑市城投股权投资管理有限公司</v>
      </c>
      <c r="AA297" s="29" t="str">
        <f t="shared" si="93"/>
        <v>2026-04</v>
      </c>
      <c r="AB297" s="29" t="str">
        <f t="shared" si="94"/>
        <v>2026-04-14</v>
      </c>
      <c r="AC297" s="29" t="s">
        <v>108</v>
      </c>
      <c r="AD297" s="29">
        <f t="shared" si="95"/>
        <v>54</v>
      </c>
      <c r="AE297" s="29" t="str">
        <f t="shared" si="96"/>
        <v>利息,转账支取,潍坊韦瑞化工科技有限公司</v>
      </c>
      <c r="AF297" s="29" t="s">
        <v>109</v>
      </c>
      <c r="AG297" s="29" t="s">
        <v>109</v>
      </c>
      <c r="AH297" s="29"/>
      <c r="AI297" s="29"/>
      <c r="AJ297" s="29"/>
      <c r="AK297" s="29"/>
      <c r="AL297" s="29"/>
      <c r="AM297" s="29"/>
      <c r="AN297" s="29" t="str">
        <f t="shared" si="97"/>
        <v>6603</v>
      </c>
      <c r="AO297" s="29"/>
      <c r="AP297" s="29" t="str">
        <f t="shared" si="98"/>
        <v>利息,转账支取,潍坊韦瑞化工科技有限公司</v>
      </c>
      <c r="AQ297" t="s">
        <v>110</v>
      </c>
      <c r="AR297" s="29">
        <f t="shared" si="99"/>
        <v>320000</v>
      </c>
      <c r="AS297" s="29" t="str">
        <f t="shared" si="100"/>
        <v/>
      </c>
      <c r="AT297" t="s">
        <v>111</v>
      </c>
      <c r="AU297" t="s">
        <v>112</v>
      </c>
      <c r="AV297" t="s">
        <v>113</v>
      </c>
      <c r="AW297" s="29">
        <f t="shared" si="101"/>
        <v>320000</v>
      </c>
      <c r="AX297" s="29" t="str">
        <f t="shared" si="102"/>
        <v/>
      </c>
      <c r="AY297" s="29"/>
      <c r="AZ297" s="29"/>
      <c r="BA297" s="29"/>
      <c r="BB297" s="29"/>
      <c r="BC297" s="29"/>
      <c r="BD297" s="29"/>
      <c r="BE297" s="29"/>
      <c r="BF297" s="29"/>
      <c r="BG297" s="29"/>
      <c r="BH297" s="29"/>
      <c r="BI297" s="29"/>
      <c r="BJ297" s="29"/>
      <c r="BK297" s="29"/>
      <c r="BL297" s="29"/>
      <c r="BM297" s="29"/>
      <c r="BN297" s="29"/>
      <c r="BO297" s="29"/>
      <c r="BP297" s="29"/>
      <c r="BQ297" s="32" t="str">
        <f>IF(N297="项目",VLOOKUP(O297,项目!B:C,2,0),IF(K297="空项目",VLOOKUP(K297,项目!B:C,2,0),""))</f>
        <v/>
      </c>
      <c r="BR297" s="32" t="str">
        <f>IFERROR(VLOOKUP(BQ297,项目!A:B,2,0),"")</f>
        <v/>
      </c>
      <c r="BS297" s="29"/>
      <c r="BT297" s="29"/>
      <c r="BU297" s="32" t="str">
        <f>IF(N297="供应商",VLOOKUP(O297,供应商!B:C,2,0),"")</f>
        <v/>
      </c>
      <c r="BV297" s="32" t="str">
        <f>IFERROR(VLOOKUP(BU297,供应商!A:B,2,0),"")</f>
        <v/>
      </c>
      <c r="BW297" s="32" t="str">
        <f>IF(N297="客户",VLOOKUP(O297,客户!B:C,2,0),"")</f>
        <v/>
      </c>
      <c r="BX297" s="32" t="str">
        <f>IFERROR(VLOOKUP(BW297,客户!A:B,2,0),"")</f>
        <v/>
      </c>
      <c r="BY297" s="29"/>
      <c r="BZ297" s="29"/>
      <c r="CA297" s="29"/>
      <c r="CB297" s="29"/>
      <c r="CC297" s="29"/>
      <c r="CD297" s="29"/>
      <c r="CE297" s="29"/>
      <c r="CF297" s="29"/>
      <c r="CG297" s="29"/>
      <c r="CH297" s="29"/>
      <c r="CI297" s="29"/>
      <c r="CJ297" s="29"/>
      <c r="CK297" s="29"/>
      <c r="CL297" s="29"/>
      <c r="CM297" s="29"/>
      <c r="CN297" s="29"/>
      <c r="CO297" s="29"/>
      <c r="CP297" s="29"/>
      <c r="CQ297" s="29"/>
      <c r="CR297" s="29"/>
      <c r="CS297" s="29"/>
      <c r="CT297" s="29"/>
      <c r="CU297" s="32" t="str">
        <f>IF(N297="费用项目",VLOOKUP(O297,费用项目!B:C,2,0),"")</f>
        <v>660302</v>
      </c>
      <c r="CV297" s="32" t="str">
        <f>IFERROR(VLOOKUP(CU297,费用项目!A:B,2,0),"")</f>
        <v>利息支出</v>
      </c>
      <c r="CW297" s="29" t="str">
        <f>IF(N297="银行账户",VLOOKUP(O297,银行变二级!B:C,2,0),"")</f>
        <v/>
      </c>
      <c r="CX297" s="29" t="str">
        <f>IFERROR(VLOOKUP(O297,银行变二级!A:B,2,0),"")</f>
        <v/>
      </c>
    </row>
    <row r="298" ht="27" spans="1:102">
      <c r="A298" s="35" t="s">
        <v>287</v>
      </c>
      <c r="B298" s="36" t="s">
        <v>180</v>
      </c>
      <c r="C298" s="36" t="s">
        <v>359</v>
      </c>
      <c r="D298" s="37" t="s">
        <v>360</v>
      </c>
      <c r="E298" s="37" t="s">
        <v>290</v>
      </c>
      <c r="F298" s="39" t="s">
        <v>107</v>
      </c>
      <c r="G298" s="38">
        <v>320000</v>
      </c>
      <c r="H298" s="40" t="str">
        <f t="shared" si="85"/>
        <v>1002</v>
      </c>
      <c r="I298" s="40" t="str">
        <f t="shared" si="86"/>
        <v>100203</v>
      </c>
      <c r="J298" s="46" t="str">
        <f t="shared" si="87"/>
        <v>银行存款</v>
      </c>
      <c r="K298" s="47" t="str">
        <f t="shared" si="88"/>
        <v>潍坊银行基本户31796</v>
      </c>
      <c r="L298" s="46" t="str">
        <f t="shared" si="89"/>
        <v/>
      </c>
      <c r="M298" s="46">
        <f>IFERROR(IF(H298="1002",1002,VLOOKUP(I298,亿企科目!A:H,6,0)),VLOOKUP(H298,亿企科目!A:G,6,0))</f>
        <v>1002</v>
      </c>
      <c r="N298" s="48" t="str">
        <f>IFERROR(IF(H298="1002","银行账户",IF(H298="1123","供应商",VLOOKUP(I298,亿企科目!A:H,8,0))),"")</f>
        <v>银行账户</v>
      </c>
      <c r="O298" s="49" t="str">
        <f t="shared" si="103"/>
        <v>潍坊银行基本户31796</v>
      </c>
      <c r="P298" s="29" t="str">
        <f>VLOOKUP(A298,账簿!B:C,2,0)</f>
        <v>002008</v>
      </c>
      <c r="Q298" s="29" t="str">
        <f>VLOOKUP(P298,账簿!A:B,2,0)</f>
        <v>昌邑市城投股权投资管理有限公司</v>
      </c>
      <c r="W298" s="29" t="str">
        <f t="shared" si="104"/>
        <v>0020082026-04-1454</v>
      </c>
      <c r="X298" s="29" t="str">
        <f t="shared" si="90"/>
        <v>002008</v>
      </c>
      <c r="Y298" s="29" t="str">
        <f t="shared" si="91"/>
        <v>002008</v>
      </c>
      <c r="Z298" s="29" t="str">
        <f t="shared" si="92"/>
        <v>昌邑市城投股权投资管理有限公司</v>
      </c>
      <c r="AA298" s="29" t="str">
        <f t="shared" si="93"/>
        <v>2026-04</v>
      </c>
      <c r="AB298" s="29" t="str">
        <f t="shared" si="94"/>
        <v>2026-04-14</v>
      </c>
      <c r="AC298" s="29" t="s">
        <v>108</v>
      </c>
      <c r="AD298" s="29">
        <f t="shared" si="95"/>
        <v>54</v>
      </c>
      <c r="AE298" s="29" t="str">
        <f t="shared" si="96"/>
        <v>利息,转账支取,潍坊韦瑞化工科技有限公司</v>
      </c>
      <c r="AF298" s="29" t="s">
        <v>109</v>
      </c>
      <c r="AG298" s="29" t="s">
        <v>109</v>
      </c>
      <c r="AH298" s="29"/>
      <c r="AI298" s="29"/>
      <c r="AJ298" s="29"/>
      <c r="AK298" s="29"/>
      <c r="AL298" s="29"/>
      <c r="AM298" s="29"/>
      <c r="AN298" s="29">
        <f t="shared" si="97"/>
        <v>1002</v>
      </c>
      <c r="AO298" s="29"/>
      <c r="AP298" s="29" t="str">
        <f t="shared" si="98"/>
        <v>利息,转账支取,潍坊韦瑞化工科技有限公司</v>
      </c>
      <c r="AQ298" t="s">
        <v>110</v>
      </c>
      <c r="AR298" s="29" t="str">
        <f t="shared" si="99"/>
        <v/>
      </c>
      <c r="AS298" s="29">
        <f t="shared" si="100"/>
        <v>320000</v>
      </c>
      <c r="AT298" t="s">
        <v>111</v>
      </c>
      <c r="AU298" t="s">
        <v>112</v>
      </c>
      <c r="AV298" t="s">
        <v>113</v>
      </c>
      <c r="AW298" s="29" t="str">
        <f t="shared" si="101"/>
        <v/>
      </c>
      <c r="AX298" s="29">
        <f t="shared" si="102"/>
        <v>320000</v>
      </c>
      <c r="AY298" s="29"/>
      <c r="AZ298" s="29"/>
      <c r="BA298" s="29"/>
      <c r="BB298" s="29"/>
      <c r="BC298" s="29"/>
      <c r="BD298" s="29"/>
      <c r="BE298" s="29"/>
      <c r="BF298" s="29"/>
      <c r="BG298" s="29"/>
      <c r="BH298" s="29"/>
      <c r="BI298" s="29"/>
      <c r="BJ298" s="29"/>
      <c r="BK298" s="29"/>
      <c r="BL298" s="29"/>
      <c r="BM298" s="29"/>
      <c r="BN298" s="29"/>
      <c r="BO298" s="29"/>
      <c r="BP298" s="29"/>
      <c r="BQ298" s="32" t="str">
        <f>IF(N298="项目",VLOOKUP(O298,项目!B:C,2,0),IF(K298="空项目",VLOOKUP(K298,项目!B:C,2,0),""))</f>
        <v/>
      </c>
      <c r="BR298" s="32" t="str">
        <f>IFERROR(VLOOKUP(BQ298,项目!A:B,2,0),"")</f>
        <v/>
      </c>
      <c r="BS298" s="29"/>
      <c r="BT298" s="29"/>
      <c r="BU298" s="32" t="str">
        <f>IF(N298="供应商",VLOOKUP(O298,供应商!B:C,2,0),"")</f>
        <v/>
      </c>
      <c r="BV298" s="32" t="str">
        <f>IFERROR(VLOOKUP(BU298,供应商!A:B,2,0),"")</f>
        <v/>
      </c>
      <c r="BW298" s="32" t="str">
        <f>IF(N298="客户",VLOOKUP(O298,客户!B:C,2,0),"")</f>
        <v/>
      </c>
      <c r="BX298" s="32" t="str">
        <f>IFERROR(VLOOKUP(BW298,客户!A:B,2,0),"")</f>
        <v/>
      </c>
      <c r="BY298" s="29"/>
      <c r="BZ298" s="29"/>
      <c r="CA298" s="29"/>
      <c r="CB298" s="29"/>
      <c r="CC298" s="29"/>
      <c r="CD298" s="29"/>
      <c r="CE298" s="29"/>
      <c r="CF298" s="29"/>
      <c r="CG298" s="29"/>
      <c r="CH298" s="29"/>
      <c r="CI298" s="29"/>
      <c r="CJ298" s="29"/>
      <c r="CK298" s="29"/>
      <c r="CL298" s="29"/>
      <c r="CM298" s="29"/>
      <c r="CN298" s="29"/>
      <c r="CO298" s="29"/>
      <c r="CP298" s="29"/>
      <c r="CQ298" s="29"/>
      <c r="CR298" s="29"/>
      <c r="CS298" s="29"/>
      <c r="CT298" s="29"/>
      <c r="CU298" s="32" t="str">
        <f>IF(N298="费用项目",VLOOKUP(O298,费用项目!B:C,2,0),"")</f>
        <v/>
      </c>
      <c r="CV298" s="32" t="str">
        <f>IFERROR(VLOOKUP(CU298,费用项目!A:B,2,0),"")</f>
        <v/>
      </c>
      <c r="CW298" s="29" t="str">
        <f>IF(N298="银行账户",VLOOKUP(O298,银行变二级!B:C,2,0),"")</f>
        <v>潍坊银行基本户31796</v>
      </c>
      <c r="CX298" s="29" t="str">
        <f>IFERROR(VLOOKUP(O298,银行变二级!A:B,2,0),"")</f>
        <v>潍坊银行基本户31796</v>
      </c>
    </row>
    <row r="299" ht="25.5" spans="1:102">
      <c r="A299" s="35" t="s">
        <v>287</v>
      </c>
      <c r="B299" s="36" t="s">
        <v>180</v>
      </c>
      <c r="C299" s="36" t="s">
        <v>361</v>
      </c>
      <c r="D299" s="37" t="s">
        <v>362</v>
      </c>
      <c r="E299" s="37" t="s">
        <v>363</v>
      </c>
      <c r="F299" s="38">
        <v>600000</v>
      </c>
      <c r="G299" s="39" t="s">
        <v>107</v>
      </c>
      <c r="H299" s="40" t="str">
        <f t="shared" si="85"/>
        <v>1221</v>
      </c>
      <c r="I299" s="40" t="str">
        <f t="shared" si="86"/>
        <v>122108</v>
      </c>
      <c r="J299" s="46" t="str">
        <f t="shared" si="87"/>
        <v>其他应收款</v>
      </c>
      <c r="K299" s="47" t="str">
        <f t="shared" si="88"/>
        <v>单位</v>
      </c>
      <c r="L299" s="46" t="str">
        <f t="shared" si="89"/>
        <v>昌邑市华邑环境产业有限责任公司</v>
      </c>
      <c r="M299" s="46" t="str">
        <f>IFERROR(IF(H299="1002",1002,VLOOKUP(I299,亿企科目!A:H,6,0)),VLOOKUP(H299,亿企科目!A:G,6,0))</f>
        <v>122102</v>
      </c>
      <c r="N299" s="48" t="str">
        <f>IFERROR(IF(H299="1002","银行账户",IF(H299="1123","供应商",VLOOKUP(I299,亿企科目!A:H,8,0))),"")</f>
        <v>客户</v>
      </c>
      <c r="O299" s="49" t="str">
        <f t="shared" si="103"/>
        <v>昌邑市华邑环境产业有限责任公司</v>
      </c>
      <c r="P299" s="29" t="str">
        <f>VLOOKUP(A299,账簿!B:C,2,0)</f>
        <v>002008</v>
      </c>
      <c r="Q299" s="29" t="str">
        <f>VLOOKUP(P299,账簿!A:B,2,0)</f>
        <v>昌邑市城投股权投资管理有限公司</v>
      </c>
      <c r="W299" s="29" t="str">
        <f t="shared" si="104"/>
        <v>0020082026-04-1455</v>
      </c>
      <c r="X299" s="29" t="str">
        <f t="shared" si="90"/>
        <v>002008</v>
      </c>
      <c r="Y299" s="29" t="str">
        <f t="shared" si="91"/>
        <v>002008</v>
      </c>
      <c r="Z299" s="29" t="str">
        <f t="shared" si="92"/>
        <v>昌邑市城投股权投资管理有限公司</v>
      </c>
      <c r="AA299" s="29" t="str">
        <f t="shared" si="93"/>
        <v>2026-04</v>
      </c>
      <c r="AB299" s="29" t="str">
        <f t="shared" si="94"/>
        <v>2026-04-14</v>
      </c>
      <c r="AC299" s="29" t="s">
        <v>108</v>
      </c>
      <c r="AD299" s="29">
        <f t="shared" si="95"/>
        <v>55</v>
      </c>
      <c r="AE299" s="29" t="str">
        <f t="shared" si="96"/>
        <v>往来款,转账支取,昌邑市华邑环境产业有限责任公司</v>
      </c>
      <c r="AF299" s="29" t="s">
        <v>109</v>
      </c>
      <c r="AG299" s="29" t="s">
        <v>109</v>
      </c>
      <c r="AH299" s="29"/>
      <c r="AI299" s="29"/>
      <c r="AJ299" s="29"/>
      <c r="AK299" s="29"/>
      <c r="AL299" s="29"/>
      <c r="AM299" s="29"/>
      <c r="AN299" s="29" t="str">
        <f t="shared" si="97"/>
        <v>122102</v>
      </c>
      <c r="AO299" s="29"/>
      <c r="AP299" s="29" t="str">
        <f t="shared" si="98"/>
        <v>往来款,转账支取,昌邑市华邑环境产业有限责任公司</v>
      </c>
      <c r="AQ299" t="s">
        <v>110</v>
      </c>
      <c r="AR299" s="29">
        <f t="shared" si="99"/>
        <v>600000</v>
      </c>
      <c r="AS299" s="29" t="str">
        <f t="shared" si="100"/>
        <v/>
      </c>
      <c r="AT299" t="s">
        <v>111</v>
      </c>
      <c r="AU299" t="s">
        <v>112</v>
      </c>
      <c r="AV299" t="s">
        <v>113</v>
      </c>
      <c r="AW299" s="29">
        <f t="shared" si="101"/>
        <v>600000</v>
      </c>
      <c r="AX299" s="29" t="str">
        <f t="shared" si="102"/>
        <v/>
      </c>
      <c r="AY299" s="29"/>
      <c r="AZ299" s="29"/>
      <c r="BA299" s="29"/>
      <c r="BB299" s="29"/>
      <c r="BC299" s="29"/>
      <c r="BD299" s="29"/>
      <c r="BE299" s="29"/>
      <c r="BF299" s="29"/>
      <c r="BG299" s="29"/>
      <c r="BH299" s="29"/>
      <c r="BI299" s="29"/>
      <c r="BJ299" s="29"/>
      <c r="BK299" s="29"/>
      <c r="BL299" s="29"/>
      <c r="BM299" s="29"/>
      <c r="BN299" s="29"/>
      <c r="BO299" s="29"/>
      <c r="BP299" s="29"/>
      <c r="BQ299" s="32" t="str">
        <f>IF(N299="项目",VLOOKUP(O299,项目!B:C,2,0),IF(K299="空项目",VLOOKUP(K299,项目!B:C,2,0),""))</f>
        <v/>
      </c>
      <c r="BR299" s="32" t="str">
        <f>IFERROR(VLOOKUP(BQ299,项目!A:B,2,0),"")</f>
        <v/>
      </c>
      <c r="BS299" s="29"/>
      <c r="BT299" s="29"/>
      <c r="BU299" s="32" t="str">
        <f>IF(N299="供应商",VLOOKUP(O299,供应商!B:C,2,0),"")</f>
        <v/>
      </c>
      <c r="BV299" s="32" t="str">
        <f>IFERROR(VLOOKUP(BU299,供应商!A:B,2,0),"")</f>
        <v/>
      </c>
      <c r="BW299" s="32" t="str">
        <f>IF(N299="客户",VLOOKUP(O299,客户!B:C,2,0),"")</f>
        <v>030008</v>
      </c>
      <c r="BX299" s="32" t="str">
        <f>IFERROR(VLOOKUP(BW299,客户!A:B,2,0),"")</f>
        <v>昌邑市华邑环境产业有限责任公司</v>
      </c>
      <c r="BY299" s="29"/>
      <c r="BZ299" s="29"/>
      <c r="CA299" s="29"/>
      <c r="CB299" s="29"/>
      <c r="CC299" s="29"/>
      <c r="CD299" s="29"/>
      <c r="CE299" s="29"/>
      <c r="CF299" s="29"/>
      <c r="CG299" s="29"/>
      <c r="CH299" s="29"/>
      <c r="CI299" s="29"/>
      <c r="CJ299" s="29"/>
      <c r="CK299" s="29"/>
      <c r="CL299" s="29"/>
      <c r="CM299" s="29"/>
      <c r="CN299" s="29"/>
      <c r="CO299" s="29"/>
      <c r="CP299" s="29"/>
      <c r="CQ299" s="29"/>
      <c r="CR299" s="29"/>
      <c r="CS299" s="29"/>
      <c r="CT299" s="29"/>
      <c r="CU299" s="32" t="str">
        <f>IF(N299="费用项目",VLOOKUP(O299,费用项目!B:C,2,0),"")</f>
        <v/>
      </c>
      <c r="CV299" s="32" t="str">
        <f>IFERROR(VLOOKUP(CU299,费用项目!A:B,2,0),"")</f>
        <v/>
      </c>
      <c r="CW299" s="29" t="str">
        <f>IF(N299="银行账户",VLOOKUP(O299,银行变二级!B:C,2,0),"")</f>
        <v/>
      </c>
      <c r="CX299" s="29" t="str">
        <f>IFERROR(VLOOKUP(O299,银行变二级!A:B,2,0),"")</f>
        <v/>
      </c>
    </row>
    <row r="300" ht="27" spans="1:102">
      <c r="A300" s="35" t="s">
        <v>287</v>
      </c>
      <c r="B300" s="36" t="s">
        <v>180</v>
      </c>
      <c r="C300" s="36" t="s">
        <v>361</v>
      </c>
      <c r="D300" s="37" t="s">
        <v>362</v>
      </c>
      <c r="E300" s="37" t="s">
        <v>290</v>
      </c>
      <c r="F300" s="39" t="s">
        <v>107</v>
      </c>
      <c r="G300" s="38">
        <v>600000</v>
      </c>
      <c r="H300" s="40" t="str">
        <f t="shared" si="85"/>
        <v>1002</v>
      </c>
      <c r="I300" s="40" t="str">
        <f t="shared" si="86"/>
        <v>100203</v>
      </c>
      <c r="J300" s="46" t="str">
        <f t="shared" si="87"/>
        <v>银行存款</v>
      </c>
      <c r="K300" s="47" t="str">
        <f t="shared" si="88"/>
        <v>潍坊银行基本户31796</v>
      </c>
      <c r="L300" s="46" t="str">
        <f t="shared" si="89"/>
        <v/>
      </c>
      <c r="M300" s="46">
        <f>IFERROR(IF(H300="1002",1002,VLOOKUP(I300,亿企科目!A:H,6,0)),VLOOKUP(H300,亿企科目!A:G,6,0))</f>
        <v>1002</v>
      </c>
      <c r="N300" s="48" t="str">
        <f>IFERROR(IF(H300="1002","银行账户",IF(H300="1123","供应商",VLOOKUP(I300,亿企科目!A:H,8,0))),"")</f>
        <v>银行账户</v>
      </c>
      <c r="O300" s="49" t="str">
        <f t="shared" si="103"/>
        <v>潍坊银行基本户31796</v>
      </c>
      <c r="P300" s="29" t="str">
        <f>VLOOKUP(A300,账簿!B:C,2,0)</f>
        <v>002008</v>
      </c>
      <c r="Q300" s="29" t="str">
        <f>VLOOKUP(P300,账簿!A:B,2,0)</f>
        <v>昌邑市城投股权投资管理有限公司</v>
      </c>
      <c r="W300" s="29" t="str">
        <f t="shared" si="104"/>
        <v>0020082026-04-1455</v>
      </c>
      <c r="X300" s="29" t="str">
        <f t="shared" si="90"/>
        <v>002008</v>
      </c>
      <c r="Y300" s="29" t="str">
        <f t="shared" si="91"/>
        <v>002008</v>
      </c>
      <c r="Z300" s="29" t="str">
        <f t="shared" si="92"/>
        <v>昌邑市城投股权投资管理有限公司</v>
      </c>
      <c r="AA300" s="29" t="str">
        <f t="shared" si="93"/>
        <v>2026-04</v>
      </c>
      <c r="AB300" s="29" t="str">
        <f t="shared" si="94"/>
        <v>2026-04-14</v>
      </c>
      <c r="AC300" s="29" t="s">
        <v>108</v>
      </c>
      <c r="AD300" s="29">
        <f t="shared" si="95"/>
        <v>55</v>
      </c>
      <c r="AE300" s="29" t="str">
        <f t="shared" si="96"/>
        <v>往来款,转账支取,昌邑市华邑环境产业有限责任公司</v>
      </c>
      <c r="AF300" s="29" t="s">
        <v>109</v>
      </c>
      <c r="AG300" s="29" t="s">
        <v>109</v>
      </c>
      <c r="AH300" s="29"/>
      <c r="AI300" s="29"/>
      <c r="AJ300" s="29"/>
      <c r="AK300" s="29"/>
      <c r="AL300" s="29"/>
      <c r="AM300" s="29"/>
      <c r="AN300" s="29">
        <f t="shared" si="97"/>
        <v>1002</v>
      </c>
      <c r="AO300" s="29"/>
      <c r="AP300" s="29" t="str">
        <f t="shared" si="98"/>
        <v>往来款,转账支取,昌邑市华邑环境产业有限责任公司</v>
      </c>
      <c r="AQ300" t="s">
        <v>110</v>
      </c>
      <c r="AR300" s="29" t="str">
        <f t="shared" si="99"/>
        <v/>
      </c>
      <c r="AS300" s="29">
        <f t="shared" si="100"/>
        <v>600000</v>
      </c>
      <c r="AT300" t="s">
        <v>111</v>
      </c>
      <c r="AU300" t="s">
        <v>112</v>
      </c>
      <c r="AV300" t="s">
        <v>113</v>
      </c>
      <c r="AW300" s="29" t="str">
        <f t="shared" si="101"/>
        <v/>
      </c>
      <c r="AX300" s="29">
        <f t="shared" si="102"/>
        <v>600000</v>
      </c>
      <c r="AY300" s="29"/>
      <c r="AZ300" s="29"/>
      <c r="BA300" s="29"/>
      <c r="BB300" s="29"/>
      <c r="BC300" s="29"/>
      <c r="BD300" s="29"/>
      <c r="BE300" s="29"/>
      <c r="BF300" s="29"/>
      <c r="BG300" s="29"/>
      <c r="BH300" s="29"/>
      <c r="BI300" s="29"/>
      <c r="BJ300" s="29"/>
      <c r="BK300" s="29"/>
      <c r="BL300" s="29"/>
      <c r="BM300" s="29"/>
      <c r="BN300" s="29"/>
      <c r="BO300" s="29"/>
      <c r="BP300" s="29"/>
      <c r="BQ300" s="32" t="str">
        <f>IF(N300="项目",VLOOKUP(O300,项目!B:C,2,0),IF(K300="空项目",VLOOKUP(K300,项目!B:C,2,0),""))</f>
        <v/>
      </c>
      <c r="BR300" s="32" t="str">
        <f>IFERROR(VLOOKUP(BQ300,项目!A:B,2,0),"")</f>
        <v/>
      </c>
      <c r="BS300" s="29"/>
      <c r="BT300" s="29"/>
      <c r="BU300" s="32" t="str">
        <f>IF(N300="供应商",VLOOKUP(O300,供应商!B:C,2,0),"")</f>
        <v/>
      </c>
      <c r="BV300" s="32" t="str">
        <f>IFERROR(VLOOKUP(BU300,供应商!A:B,2,0),"")</f>
        <v/>
      </c>
      <c r="BW300" s="32" t="str">
        <f>IF(N300="客户",VLOOKUP(O300,客户!B:C,2,0),"")</f>
        <v/>
      </c>
      <c r="BX300" s="32" t="str">
        <f>IFERROR(VLOOKUP(BW300,客户!A:B,2,0),"")</f>
        <v/>
      </c>
      <c r="BY300" s="29"/>
      <c r="BZ300" s="29"/>
      <c r="CA300" s="29"/>
      <c r="CB300" s="29"/>
      <c r="CC300" s="29"/>
      <c r="CD300" s="29"/>
      <c r="CE300" s="29"/>
      <c r="CF300" s="29"/>
      <c r="CG300" s="29"/>
      <c r="CH300" s="29"/>
      <c r="CI300" s="29"/>
      <c r="CJ300" s="29"/>
      <c r="CK300" s="29"/>
      <c r="CL300" s="29"/>
      <c r="CM300" s="29"/>
      <c r="CN300" s="29"/>
      <c r="CO300" s="29"/>
      <c r="CP300" s="29"/>
      <c r="CQ300" s="29"/>
      <c r="CR300" s="29"/>
      <c r="CS300" s="29"/>
      <c r="CT300" s="29"/>
      <c r="CU300" s="32" t="str">
        <f>IF(N300="费用项目",VLOOKUP(O300,费用项目!B:C,2,0),"")</f>
        <v/>
      </c>
      <c r="CV300" s="32" t="str">
        <f>IFERROR(VLOOKUP(CU300,费用项目!A:B,2,0),"")</f>
        <v/>
      </c>
      <c r="CW300" s="29" t="str">
        <f>IF(N300="银行账户",VLOOKUP(O300,银行变二级!B:C,2,0),"")</f>
        <v>潍坊银行基本户31796</v>
      </c>
      <c r="CX300" s="29" t="str">
        <f>IFERROR(VLOOKUP(O300,银行变二级!A:B,2,0),"")</f>
        <v>潍坊银行基本户31796</v>
      </c>
    </row>
    <row r="301" ht="25.5" spans="1:102">
      <c r="A301" s="35" t="s">
        <v>287</v>
      </c>
      <c r="B301" s="36" t="s">
        <v>180</v>
      </c>
      <c r="C301" s="36" t="s">
        <v>364</v>
      </c>
      <c r="D301" s="37" t="s">
        <v>365</v>
      </c>
      <c r="E301" s="37" t="s">
        <v>184</v>
      </c>
      <c r="F301" s="38">
        <v>400000</v>
      </c>
      <c r="G301" s="39" t="s">
        <v>107</v>
      </c>
      <c r="H301" s="40" t="str">
        <f t="shared" si="85"/>
        <v>1221</v>
      </c>
      <c r="I301" s="40" t="str">
        <f t="shared" si="86"/>
        <v>122108</v>
      </c>
      <c r="J301" s="46" t="str">
        <f t="shared" si="87"/>
        <v>其他应收款</v>
      </c>
      <c r="K301" s="47" t="str">
        <f t="shared" si="88"/>
        <v>单位</v>
      </c>
      <c r="L301" s="46" t="str">
        <f t="shared" si="89"/>
        <v>昌邑市城投生态环保有限公司</v>
      </c>
      <c r="M301" s="46" t="str">
        <f>IFERROR(IF(H301="1002",1002,VLOOKUP(I301,亿企科目!A:H,6,0)),VLOOKUP(H301,亿企科目!A:G,6,0))</f>
        <v>122102</v>
      </c>
      <c r="N301" s="48" t="str">
        <f>IFERROR(IF(H301="1002","银行账户",IF(H301="1123","供应商",VLOOKUP(I301,亿企科目!A:H,8,0))),"")</f>
        <v>客户</v>
      </c>
      <c r="O301" s="49" t="str">
        <f t="shared" si="103"/>
        <v>昌邑市城投生态环保有限公司</v>
      </c>
      <c r="P301" s="29" t="str">
        <f>VLOOKUP(A301,账簿!B:C,2,0)</f>
        <v>002008</v>
      </c>
      <c r="Q301" s="29" t="str">
        <f>VLOOKUP(P301,账簿!A:B,2,0)</f>
        <v>昌邑市城投股权投资管理有限公司</v>
      </c>
      <c r="W301" s="29" t="str">
        <f t="shared" si="104"/>
        <v>0020082026-04-1456</v>
      </c>
      <c r="X301" s="29" t="str">
        <f t="shared" si="90"/>
        <v>002008</v>
      </c>
      <c r="Y301" s="29" t="str">
        <f t="shared" si="91"/>
        <v>002008</v>
      </c>
      <c r="Z301" s="29" t="str">
        <f t="shared" si="92"/>
        <v>昌邑市城投股权投资管理有限公司</v>
      </c>
      <c r="AA301" s="29" t="str">
        <f t="shared" si="93"/>
        <v>2026-04</v>
      </c>
      <c r="AB301" s="29" t="str">
        <f t="shared" si="94"/>
        <v>2026-04-14</v>
      </c>
      <c r="AC301" s="29" t="s">
        <v>108</v>
      </c>
      <c r="AD301" s="29">
        <f t="shared" si="95"/>
        <v>56</v>
      </c>
      <c r="AE301" s="29" t="str">
        <f t="shared" si="96"/>
        <v>往来款,汇兑,昌邑市城投生态环保有限公司</v>
      </c>
      <c r="AF301" s="29" t="s">
        <v>109</v>
      </c>
      <c r="AG301" s="29" t="s">
        <v>109</v>
      </c>
      <c r="AH301" s="29"/>
      <c r="AI301" s="29"/>
      <c r="AJ301" s="29"/>
      <c r="AK301" s="29"/>
      <c r="AL301" s="29"/>
      <c r="AM301" s="29"/>
      <c r="AN301" s="29" t="str">
        <f t="shared" si="97"/>
        <v>122102</v>
      </c>
      <c r="AO301" s="29"/>
      <c r="AP301" s="29" t="str">
        <f t="shared" si="98"/>
        <v>往来款,汇兑,昌邑市城投生态环保有限公司</v>
      </c>
      <c r="AQ301" t="s">
        <v>110</v>
      </c>
      <c r="AR301" s="29">
        <f t="shared" si="99"/>
        <v>400000</v>
      </c>
      <c r="AS301" s="29" t="str">
        <f t="shared" si="100"/>
        <v/>
      </c>
      <c r="AT301" t="s">
        <v>111</v>
      </c>
      <c r="AU301" t="s">
        <v>112</v>
      </c>
      <c r="AV301" t="s">
        <v>113</v>
      </c>
      <c r="AW301" s="29">
        <f t="shared" si="101"/>
        <v>400000</v>
      </c>
      <c r="AX301" s="29" t="str">
        <f t="shared" si="102"/>
        <v/>
      </c>
      <c r="AY301" s="29"/>
      <c r="AZ301" s="29"/>
      <c r="BA301" s="29"/>
      <c r="BB301" s="29"/>
      <c r="BC301" s="29"/>
      <c r="BD301" s="29"/>
      <c r="BE301" s="29"/>
      <c r="BF301" s="29"/>
      <c r="BG301" s="29"/>
      <c r="BH301" s="29"/>
      <c r="BI301" s="29"/>
      <c r="BJ301" s="29"/>
      <c r="BK301" s="29"/>
      <c r="BL301" s="29"/>
      <c r="BM301" s="29"/>
      <c r="BN301" s="29"/>
      <c r="BO301" s="29"/>
      <c r="BP301" s="29"/>
      <c r="BQ301" s="32" t="str">
        <f>IF(N301="项目",VLOOKUP(O301,项目!B:C,2,0),IF(K301="空项目",VLOOKUP(K301,项目!B:C,2,0),""))</f>
        <v/>
      </c>
      <c r="BR301" s="32" t="str">
        <f>IFERROR(VLOOKUP(BQ301,项目!A:B,2,0),"")</f>
        <v/>
      </c>
      <c r="BS301" s="29"/>
      <c r="BT301" s="29"/>
      <c r="BU301" s="32" t="str">
        <f>IF(N301="供应商",VLOOKUP(O301,供应商!B:C,2,0),"")</f>
        <v/>
      </c>
      <c r="BV301" s="32" t="str">
        <f>IFERROR(VLOOKUP(BU301,供应商!A:B,2,0),"")</f>
        <v/>
      </c>
      <c r="BW301" s="32" t="str">
        <f>IF(N301="客户",VLOOKUP(O301,客户!B:C,2,0),"")</f>
        <v>002003</v>
      </c>
      <c r="BX301" s="32" t="str">
        <f>IFERROR(VLOOKUP(BW301,客户!A:B,2,0),"")</f>
        <v>昌邑市城投生态环保有限公司</v>
      </c>
      <c r="BY301" s="29"/>
      <c r="BZ301" s="29"/>
      <c r="CA301" s="29"/>
      <c r="CB301" s="29"/>
      <c r="CC301" s="29"/>
      <c r="CD301" s="29"/>
      <c r="CE301" s="29"/>
      <c r="CF301" s="29"/>
      <c r="CG301" s="29"/>
      <c r="CH301" s="29"/>
      <c r="CI301" s="29"/>
      <c r="CJ301" s="29"/>
      <c r="CK301" s="29"/>
      <c r="CL301" s="29"/>
      <c r="CM301" s="29"/>
      <c r="CN301" s="29"/>
      <c r="CO301" s="29"/>
      <c r="CP301" s="29"/>
      <c r="CQ301" s="29"/>
      <c r="CR301" s="29"/>
      <c r="CS301" s="29"/>
      <c r="CT301" s="29"/>
      <c r="CU301" s="32" t="str">
        <f>IF(N301="费用项目",VLOOKUP(O301,费用项目!B:C,2,0),"")</f>
        <v/>
      </c>
      <c r="CV301" s="32" t="str">
        <f>IFERROR(VLOOKUP(CU301,费用项目!A:B,2,0),"")</f>
        <v/>
      </c>
      <c r="CW301" s="29" t="str">
        <f>IF(N301="银行账户",VLOOKUP(O301,银行变二级!B:C,2,0),"")</f>
        <v/>
      </c>
      <c r="CX301" s="29" t="str">
        <f>IFERROR(VLOOKUP(O301,银行变二级!A:B,2,0),"")</f>
        <v/>
      </c>
    </row>
    <row r="302" ht="27" spans="1:102">
      <c r="A302" s="35" t="s">
        <v>287</v>
      </c>
      <c r="B302" s="36" t="s">
        <v>180</v>
      </c>
      <c r="C302" s="36" t="s">
        <v>364</v>
      </c>
      <c r="D302" s="37" t="s">
        <v>365</v>
      </c>
      <c r="E302" s="37" t="s">
        <v>290</v>
      </c>
      <c r="F302" s="39" t="s">
        <v>107</v>
      </c>
      <c r="G302" s="38">
        <v>400000</v>
      </c>
      <c r="H302" s="40" t="str">
        <f t="shared" si="85"/>
        <v>1002</v>
      </c>
      <c r="I302" s="40" t="str">
        <f t="shared" si="86"/>
        <v>100203</v>
      </c>
      <c r="J302" s="46" t="str">
        <f t="shared" si="87"/>
        <v>银行存款</v>
      </c>
      <c r="K302" s="47" t="str">
        <f t="shared" si="88"/>
        <v>潍坊银行基本户31796</v>
      </c>
      <c r="L302" s="46" t="str">
        <f t="shared" si="89"/>
        <v/>
      </c>
      <c r="M302" s="46">
        <f>IFERROR(IF(H302="1002",1002,VLOOKUP(I302,亿企科目!A:H,6,0)),VLOOKUP(H302,亿企科目!A:G,6,0))</f>
        <v>1002</v>
      </c>
      <c r="N302" s="48" t="str">
        <f>IFERROR(IF(H302="1002","银行账户",IF(H302="1123","供应商",VLOOKUP(I302,亿企科目!A:H,8,0))),"")</f>
        <v>银行账户</v>
      </c>
      <c r="O302" s="49" t="str">
        <f t="shared" si="103"/>
        <v>潍坊银行基本户31796</v>
      </c>
      <c r="P302" s="29" t="str">
        <f>VLOOKUP(A302,账簿!B:C,2,0)</f>
        <v>002008</v>
      </c>
      <c r="Q302" s="29" t="str">
        <f>VLOOKUP(P302,账簿!A:B,2,0)</f>
        <v>昌邑市城投股权投资管理有限公司</v>
      </c>
      <c r="W302" s="29" t="str">
        <f t="shared" si="104"/>
        <v>0020082026-04-1456</v>
      </c>
      <c r="X302" s="29" t="str">
        <f t="shared" si="90"/>
        <v>002008</v>
      </c>
      <c r="Y302" s="29" t="str">
        <f t="shared" si="91"/>
        <v>002008</v>
      </c>
      <c r="Z302" s="29" t="str">
        <f t="shared" si="92"/>
        <v>昌邑市城投股权投资管理有限公司</v>
      </c>
      <c r="AA302" s="29" t="str">
        <f t="shared" si="93"/>
        <v>2026-04</v>
      </c>
      <c r="AB302" s="29" t="str">
        <f t="shared" si="94"/>
        <v>2026-04-14</v>
      </c>
      <c r="AC302" s="29" t="s">
        <v>108</v>
      </c>
      <c r="AD302" s="29">
        <f t="shared" si="95"/>
        <v>56</v>
      </c>
      <c r="AE302" s="29" t="str">
        <f t="shared" si="96"/>
        <v>往来款,汇兑,昌邑市城投生态环保有限公司</v>
      </c>
      <c r="AF302" s="29" t="s">
        <v>109</v>
      </c>
      <c r="AG302" s="29" t="s">
        <v>109</v>
      </c>
      <c r="AH302" s="29"/>
      <c r="AI302" s="29"/>
      <c r="AJ302" s="29"/>
      <c r="AK302" s="29"/>
      <c r="AL302" s="29"/>
      <c r="AM302" s="29"/>
      <c r="AN302" s="29">
        <f t="shared" si="97"/>
        <v>1002</v>
      </c>
      <c r="AO302" s="29"/>
      <c r="AP302" s="29" t="str">
        <f t="shared" si="98"/>
        <v>往来款,汇兑,昌邑市城投生态环保有限公司</v>
      </c>
      <c r="AQ302" t="s">
        <v>110</v>
      </c>
      <c r="AR302" s="29" t="str">
        <f t="shared" si="99"/>
        <v/>
      </c>
      <c r="AS302" s="29">
        <f t="shared" si="100"/>
        <v>400000</v>
      </c>
      <c r="AT302" t="s">
        <v>111</v>
      </c>
      <c r="AU302" t="s">
        <v>112</v>
      </c>
      <c r="AV302" t="s">
        <v>113</v>
      </c>
      <c r="AW302" s="29" t="str">
        <f t="shared" si="101"/>
        <v/>
      </c>
      <c r="AX302" s="29">
        <f t="shared" si="102"/>
        <v>400000</v>
      </c>
      <c r="AY302" s="29"/>
      <c r="AZ302" s="29"/>
      <c r="BA302" s="29"/>
      <c r="BB302" s="29"/>
      <c r="BC302" s="29"/>
      <c r="BD302" s="29"/>
      <c r="BE302" s="29"/>
      <c r="BF302" s="29"/>
      <c r="BG302" s="29"/>
      <c r="BH302" s="29"/>
      <c r="BI302" s="29"/>
      <c r="BJ302" s="29"/>
      <c r="BK302" s="29"/>
      <c r="BL302" s="29"/>
      <c r="BM302" s="29"/>
      <c r="BN302" s="29"/>
      <c r="BO302" s="29"/>
      <c r="BP302" s="29"/>
      <c r="BQ302" s="32" t="str">
        <f>IF(N302="项目",VLOOKUP(O302,项目!B:C,2,0),IF(K302="空项目",VLOOKUP(K302,项目!B:C,2,0),""))</f>
        <v/>
      </c>
      <c r="BR302" s="32" t="str">
        <f>IFERROR(VLOOKUP(BQ302,项目!A:B,2,0),"")</f>
        <v/>
      </c>
      <c r="BS302" s="29"/>
      <c r="BT302" s="29"/>
      <c r="BU302" s="32" t="str">
        <f>IF(N302="供应商",VLOOKUP(O302,供应商!B:C,2,0),"")</f>
        <v/>
      </c>
      <c r="BV302" s="32" t="str">
        <f>IFERROR(VLOOKUP(BU302,供应商!A:B,2,0),"")</f>
        <v/>
      </c>
      <c r="BW302" s="32" t="str">
        <f>IF(N302="客户",VLOOKUP(O302,客户!B:C,2,0),"")</f>
        <v/>
      </c>
      <c r="BX302" s="32" t="str">
        <f>IFERROR(VLOOKUP(BW302,客户!A:B,2,0),"")</f>
        <v/>
      </c>
      <c r="BY302" s="29"/>
      <c r="BZ302" s="29"/>
      <c r="CA302" s="29"/>
      <c r="CB302" s="29"/>
      <c r="CC302" s="29"/>
      <c r="CD302" s="29"/>
      <c r="CE302" s="29"/>
      <c r="CF302" s="29"/>
      <c r="CG302" s="29"/>
      <c r="CH302" s="29"/>
      <c r="CI302" s="29"/>
      <c r="CJ302" s="29"/>
      <c r="CK302" s="29"/>
      <c r="CL302" s="29"/>
      <c r="CM302" s="29"/>
      <c r="CN302" s="29"/>
      <c r="CO302" s="29"/>
      <c r="CP302" s="29"/>
      <c r="CQ302" s="29"/>
      <c r="CR302" s="29"/>
      <c r="CS302" s="29"/>
      <c r="CT302" s="29"/>
      <c r="CU302" s="32" t="str">
        <f>IF(N302="费用项目",VLOOKUP(O302,费用项目!B:C,2,0),"")</f>
        <v/>
      </c>
      <c r="CV302" s="32" t="str">
        <f>IFERROR(VLOOKUP(CU302,费用项目!A:B,2,0),"")</f>
        <v/>
      </c>
      <c r="CW302" s="29" t="str">
        <f>IF(N302="银行账户",VLOOKUP(O302,银行变二级!B:C,2,0),"")</f>
        <v>潍坊银行基本户31796</v>
      </c>
      <c r="CX302" s="29" t="str">
        <f>IFERROR(VLOOKUP(O302,银行变二级!A:B,2,0),"")</f>
        <v>潍坊银行基本户31796</v>
      </c>
    </row>
    <row r="303" ht="25.5" spans="1:102">
      <c r="A303" s="35" t="s">
        <v>287</v>
      </c>
      <c r="B303" s="36" t="s">
        <v>180</v>
      </c>
      <c r="C303" s="36" t="s">
        <v>366</v>
      </c>
      <c r="D303" s="37" t="s">
        <v>367</v>
      </c>
      <c r="E303" s="37" t="s">
        <v>219</v>
      </c>
      <c r="F303" s="38">
        <v>100000</v>
      </c>
      <c r="G303" s="39" t="s">
        <v>107</v>
      </c>
      <c r="H303" s="40" t="str">
        <f t="shared" si="85"/>
        <v>1221</v>
      </c>
      <c r="I303" s="40" t="str">
        <f t="shared" si="86"/>
        <v>122108</v>
      </c>
      <c r="J303" s="46" t="str">
        <f t="shared" si="87"/>
        <v>其他应收款</v>
      </c>
      <c r="K303" s="47" t="str">
        <f t="shared" si="88"/>
        <v>单位</v>
      </c>
      <c r="L303" s="46" t="str">
        <f t="shared" si="89"/>
        <v>山东潍水田园农业发展有限公司</v>
      </c>
      <c r="M303" s="46" t="str">
        <f>IFERROR(IF(H303="1002",1002,VLOOKUP(I303,亿企科目!A:H,6,0)),VLOOKUP(H303,亿企科目!A:G,6,0))</f>
        <v>122102</v>
      </c>
      <c r="N303" s="48" t="str">
        <f>IFERROR(IF(H303="1002","银行账户",IF(H303="1123","供应商",VLOOKUP(I303,亿企科目!A:H,8,0))),"")</f>
        <v>客户</v>
      </c>
      <c r="O303" s="49" t="str">
        <f t="shared" si="103"/>
        <v>山东潍水田园农业发展有限公司</v>
      </c>
      <c r="P303" s="29" t="str">
        <f>VLOOKUP(A303,账簿!B:C,2,0)</f>
        <v>002008</v>
      </c>
      <c r="Q303" s="29" t="str">
        <f>VLOOKUP(P303,账簿!A:B,2,0)</f>
        <v>昌邑市城投股权投资管理有限公司</v>
      </c>
      <c r="W303" s="29" t="str">
        <f t="shared" si="104"/>
        <v>0020082026-04-1457</v>
      </c>
      <c r="X303" s="29" t="str">
        <f t="shared" si="90"/>
        <v>002008</v>
      </c>
      <c r="Y303" s="29" t="str">
        <f t="shared" si="91"/>
        <v>002008</v>
      </c>
      <c r="Z303" s="29" t="str">
        <f t="shared" si="92"/>
        <v>昌邑市城投股权投资管理有限公司</v>
      </c>
      <c r="AA303" s="29" t="str">
        <f t="shared" si="93"/>
        <v>2026-04</v>
      </c>
      <c r="AB303" s="29" t="str">
        <f t="shared" si="94"/>
        <v>2026-04-14</v>
      </c>
      <c r="AC303" s="29" t="s">
        <v>108</v>
      </c>
      <c r="AD303" s="29">
        <f t="shared" si="95"/>
        <v>57</v>
      </c>
      <c r="AE303" s="29" t="str">
        <f t="shared" si="96"/>
        <v>往来款,汇兑,山东潍水田园农业发展有限公司</v>
      </c>
      <c r="AF303" s="29" t="s">
        <v>109</v>
      </c>
      <c r="AG303" s="29" t="s">
        <v>109</v>
      </c>
      <c r="AH303" s="29"/>
      <c r="AI303" s="29"/>
      <c r="AJ303" s="29"/>
      <c r="AK303" s="29"/>
      <c r="AL303" s="29"/>
      <c r="AM303" s="29"/>
      <c r="AN303" s="29" t="str">
        <f t="shared" si="97"/>
        <v>122102</v>
      </c>
      <c r="AO303" s="29"/>
      <c r="AP303" s="29" t="str">
        <f t="shared" si="98"/>
        <v>往来款,汇兑,山东潍水田园农业发展有限公司</v>
      </c>
      <c r="AQ303" t="s">
        <v>110</v>
      </c>
      <c r="AR303" s="29">
        <f t="shared" si="99"/>
        <v>100000</v>
      </c>
      <c r="AS303" s="29" t="str">
        <f t="shared" si="100"/>
        <v/>
      </c>
      <c r="AT303" t="s">
        <v>111</v>
      </c>
      <c r="AU303" t="s">
        <v>112</v>
      </c>
      <c r="AV303" t="s">
        <v>113</v>
      </c>
      <c r="AW303" s="29">
        <f t="shared" si="101"/>
        <v>100000</v>
      </c>
      <c r="AX303" s="29" t="str">
        <f t="shared" si="102"/>
        <v/>
      </c>
      <c r="AY303" s="29"/>
      <c r="AZ303" s="29"/>
      <c r="BA303" s="29"/>
      <c r="BB303" s="29"/>
      <c r="BC303" s="29"/>
      <c r="BD303" s="29"/>
      <c r="BE303" s="29"/>
      <c r="BF303" s="29"/>
      <c r="BG303" s="29"/>
      <c r="BH303" s="29"/>
      <c r="BI303" s="29"/>
      <c r="BJ303" s="29"/>
      <c r="BK303" s="29"/>
      <c r="BL303" s="29"/>
      <c r="BM303" s="29"/>
      <c r="BN303" s="29"/>
      <c r="BO303" s="29"/>
      <c r="BP303" s="29"/>
      <c r="BQ303" s="32" t="str">
        <f>IF(N303="项目",VLOOKUP(O303,项目!B:C,2,0),IF(K303="空项目",VLOOKUP(K303,项目!B:C,2,0),""))</f>
        <v/>
      </c>
      <c r="BR303" s="32" t="str">
        <f>IFERROR(VLOOKUP(BQ303,项目!A:B,2,0),"")</f>
        <v/>
      </c>
      <c r="BS303" s="29"/>
      <c r="BT303" s="29"/>
      <c r="BU303" s="32" t="str">
        <f>IF(N303="供应商",VLOOKUP(O303,供应商!B:C,2,0),"")</f>
        <v/>
      </c>
      <c r="BV303" s="32" t="str">
        <f>IFERROR(VLOOKUP(BU303,供应商!A:B,2,0),"")</f>
        <v/>
      </c>
      <c r="BW303" s="32" t="str">
        <f>IF(N303="客户",VLOOKUP(O303,客户!B:C,2,0),"")</f>
        <v>0000070</v>
      </c>
      <c r="BX303" s="32" t="str">
        <f>IFERROR(VLOOKUP(BW303,客户!A:B,2,0),"")</f>
        <v>山东潍水田园农业发展有限公司</v>
      </c>
      <c r="BY303" s="29"/>
      <c r="BZ303" s="29"/>
      <c r="CA303" s="29"/>
      <c r="CB303" s="29"/>
      <c r="CC303" s="29"/>
      <c r="CD303" s="29"/>
      <c r="CE303" s="29"/>
      <c r="CF303" s="29"/>
      <c r="CG303" s="29"/>
      <c r="CH303" s="29"/>
      <c r="CI303" s="29"/>
      <c r="CJ303" s="29"/>
      <c r="CK303" s="29"/>
      <c r="CL303" s="29"/>
      <c r="CM303" s="29"/>
      <c r="CN303" s="29"/>
      <c r="CO303" s="29"/>
      <c r="CP303" s="29"/>
      <c r="CQ303" s="29"/>
      <c r="CR303" s="29"/>
      <c r="CS303" s="29"/>
      <c r="CT303" s="29"/>
      <c r="CU303" s="32" t="str">
        <f>IF(N303="费用项目",VLOOKUP(O303,费用项目!B:C,2,0),"")</f>
        <v/>
      </c>
      <c r="CV303" s="32" t="str">
        <f>IFERROR(VLOOKUP(CU303,费用项目!A:B,2,0),"")</f>
        <v/>
      </c>
      <c r="CW303" s="29" t="str">
        <f>IF(N303="银行账户",VLOOKUP(O303,银行变二级!B:C,2,0),"")</f>
        <v/>
      </c>
      <c r="CX303" s="29" t="str">
        <f>IFERROR(VLOOKUP(O303,银行变二级!A:B,2,0),"")</f>
        <v/>
      </c>
    </row>
    <row r="304" ht="27" spans="1:102">
      <c r="A304" s="35" t="s">
        <v>287</v>
      </c>
      <c r="B304" s="36" t="s">
        <v>180</v>
      </c>
      <c r="C304" s="36" t="s">
        <v>366</v>
      </c>
      <c r="D304" s="37" t="s">
        <v>367</v>
      </c>
      <c r="E304" s="37" t="s">
        <v>290</v>
      </c>
      <c r="F304" s="39" t="s">
        <v>107</v>
      </c>
      <c r="G304" s="38">
        <v>100000</v>
      </c>
      <c r="H304" s="40" t="str">
        <f t="shared" si="85"/>
        <v>1002</v>
      </c>
      <c r="I304" s="40" t="str">
        <f t="shared" si="86"/>
        <v>100203</v>
      </c>
      <c r="J304" s="46" t="str">
        <f t="shared" si="87"/>
        <v>银行存款</v>
      </c>
      <c r="K304" s="47" t="str">
        <f t="shared" si="88"/>
        <v>潍坊银行基本户31796</v>
      </c>
      <c r="L304" s="46" t="str">
        <f t="shared" si="89"/>
        <v/>
      </c>
      <c r="M304" s="46">
        <f>IFERROR(IF(H304="1002",1002,VLOOKUP(I304,亿企科目!A:H,6,0)),VLOOKUP(H304,亿企科目!A:G,6,0))</f>
        <v>1002</v>
      </c>
      <c r="N304" s="48" t="str">
        <f>IFERROR(IF(H304="1002","银行账户",IF(H304="1123","供应商",VLOOKUP(I304,亿企科目!A:H,8,0))),"")</f>
        <v>银行账户</v>
      </c>
      <c r="O304" s="49" t="str">
        <f t="shared" si="103"/>
        <v>潍坊银行基本户31796</v>
      </c>
      <c r="P304" s="29" t="str">
        <f>VLOOKUP(A304,账簿!B:C,2,0)</f>
        <v>002008</v>
      </c>
      <c r="Q304" s="29" t="str">
        <f>VLOOKUP(P304,账簿!A:B,2,0)</f>
        <v>昌邑市城投股权投资管理有限公司</v>
      </c>
      <c r="W304" s="29" t="str">
        <f t="shared" si="104"/>
        <v>0020082026-04-1457</v>
      </c>
      <c r="X304" s="29" t="str">
        <f t="shared" si="90"/>
        <v>002008</v>
      </c>
      <c r="Y304" s="29" t="str">
        <f t="shared" si="91"/>
        <v>002008</v>
      </c>
      <c r="Z304" s="29" t="str">
        <f t="shared" si="92"/>
        <v>昌邑市城投股权投资管理有限公司</v>
      </c>
      <c r="AA304" s="29" t="str">
        <f t="shared" si="93"/>
        <v>2026-04</v>
      </c>
      <c r="AB304" s="29" t="str">
        <f t="shared" si="94"/>
        <v>2026-04-14</v>
      </c>
      <c r="AC304" s="29" t="s">
        <v>108</v>
      </c>
      <c r="AD304" s="29">
        <f t="shared" si="95"/>
        <v>57</v>
      </c>
      <c r="AE304" s="29" t="str">
        <f t="shared" si="96"/>
        <v>往来款,汇兑,山东潍水田园农业发展有限公司</v>
      </c>
      <c r="AF304" s="29" t="s">
        <v>109</v>
      </c>
      <c r="AG304" s="29" t="s">
        <v>109</v>
      </c>
      <c r="AH304" s="29"/>
      <c r="AI304" s="29"/>
      <c r="AJ304" s="29"/>
      <c r="AK304" s="29"/>
      <c r="AL304" s="29"/>
      <c r="AM304" s="29"/>
      <c r="AN304" s="29">
        <f t="shared" si="97"/>
        <v>1002</v>
      </c>
      <c r="AO304" s="29"/>
      <c r="AP304" s="29" t="str">
        <f t="shared" si="98"/>
        <v>往来款,汇兑,山东潍水田园农业发展有限公司</v>
      </c>
      <c r="AQ304" t="s">
        <v>110</v>
      </c>
      <c r="AR304" s="29" t="str">
        <f t="shared" si="99"/>
        <v/>
      </c>
      <c r="AS304" s="29">
        <f t="shared" si="100"/>
        <v>100000</v>
      </c>
      <c r="AT304" t="s">
        <v>111</v>
      </c>
      <c r="AU304" t="s">
        <v>112</v>
      </c>
      <c r="AV304" t="s">
        <v>113</v>
      </c>
      <c r="AW304" s="29" t="str">
        <f t="shared" si="101"/>
        <v/>
      </c>
      <c r="AX304" s="29">
        <f t="shared" si="102"/>
        <v>100000</v>
      </c>
      <c r="AY304" s="29"/>
      <c r="AZ304" s="29"/>
      <c r="BA304" s="29"/>
      <c r="BB304" s="29"/>
      <c r="BC304" s="29"/>
      <c r="BD304" s="29"/>
      <c r="BE304" s="29"/>
      <c r="BF304" s="29"/>
      <c r="BG304" s="29"/>
      <c r="BH304" s="29"/>
      <c r="BI304" s="29"/>
      <c r="BJ304" s="29"/>
      <c r="BK304" s="29"/>
      <c r="BL304" s="29"/>
      <c r="BM304" s="29"/>
      <c r="BN304" s="29"/>
      <c r="BO304" s="29"/>
      <c r="BP304" s="29"/>
      <c r="BQ304" s="32" t="str">
        <f>IF(N304="项目",VLOOKUP(O304,项目!B:C,2,0),IF(K304="空项目",VLOOKUP(K304,项目!B:C,2,0),""))</f>
        <v/>
      </c>
      <c r="BR304" s="32" t="str">
        <f>IFERROR(VLOOKUP(BQ304,项目!A:B,2,0),"")</f>
        <v/>
      </c>
      <c r="BS304" s="29"/>
      <c r="BT304" s="29"/>
      <c r="BU304" s="32" t="str">
        <f>IF(N304="供应商",VLOOKUP(O304,供应商!B:C,2,0),"")</f>
        <v/>
      </c>
      <c r="BV304" s="32" t="str">
        <f>IFERROR(VLOOKUP(BU304,供应商!A:B,2,0),"")</f>
        <v/>
      </c>
      <c r="BW304" s="32" t="str">
        <f>IF(N304="客户",VLOOKUP(O304,客户!B:C,2,0),"")</f>
        <v/>
      </c>
      <c r="BX304" s="32" t="str">
        <f>IFERROR(VLOOKUP(BW304,客户!A:B,2,0),"")</f>
        <v/>
      </c>
      <c r="BY304" s="29"/>
      <c r="BZ304" s="29"/>
      <c r="CA304" s="29"/>
      <c r="CB304" s="29"/>
      <c r="CC304" s="29"/>
      <c r="CD304" s="29"/>
      <c r="CE304" s="29"/>
      <c r="CF304" s="29"/>
      <c r="CG304" s="29"/>
      <c r="CH304" s="29"/>
      <c r="CI304" s="29"/>
      <c r="CJ304" s="29"/>
      <c r="CK304" s="29"/>
      <c r="CL304" s="29"/>
      <c r="CM304" s="29"/>
      <c r="CN304" s="29"/>
      <c r="CO304" s="29"/>
      <c r="CP304" s="29"/>
      <c r="CQ304" s="29"/>
      <c r="CR304" s="29"/>
      <c r="CS304" s="29"/>
      <c r="CT304" s="29"/>
      <c r="CU304" s="32" t="str">
        <f>IF(N304="费用项目",VLOOKUP(O304,费用项目!B:C,2,0),"")</f>
        <v/>
      </c>
      <c r="CV304" s="32" t="str">
        <f>IFERROR(VLOOKUP(CU304,费用项目!A:B,2,0),"")</f>
        <v/>
      </c>
      <c r="CW304" s="29" t="str">
        <f>IF(N304="银行账户",VLOOKUP(O304,银行变二级!B:C,2,0),"")</f>
        <v>潍坊银行基本户31796</v>
      </c>
      <c r="CX304" s="29" t="str">
        <f>IFERROR(VLOOKUP(O304,银行变二级!A:B,2,0),"")</f>
        <v>潍坊银行基本户31796</v>
      </c>
    </row>
    <row r="305" ht="25.5" spans="1:102">
      <c r="A305" s="35" t="s">
        <v>287</v>
      </c>
      <c r="B305" s="36" t="s">
        <v>368</v>
      </c>
      <c r="C305" s="36" t="s">
        <v>369</v>
      </c>
      <c r="D305" s="37" t="s">
        <v>370</v>
      </c>
      <c r="E305" s="37" t="s">
        <v>371</v>
      </c>
      <c r="F305" s="38">
        <v>20000000</v>
      </c>
      <c r="G305" s="39" t="s">
        <v>107</v>
      </c>
      <c r="H305" s="40" t="str">
        <f t="shared" si="85"/>
        <v>2241</v>
      </c>
      <c r="I305" s="40" t="str">
        <f t="shared" si="86"/>
        <v>224102</v>
      </c>
      <c r="J305" s="46" t="str">
        <f t="shared" si="87"/>
        <v>其他应付款</v>
      </c>
      <c r="K305" s="47" t="str">
        <f t="shared" si="88"/>
        <v>单位</v>
      </c>
      <c r="L305" s="46" t="str">
        <f t="shared" si="89"/>
        <v>潍坊韦瑞化工科技有限公司</v>
      </c>
      <c r="M305" s="46" t="str">
        <f>IFERROR(IF(H305="1002",1002,VLOOKUP(I305,亿企科目!A:H,6,0)),VLOOKUP(H305,亿企科目!A:G,6,0))</f>
        <v>224102</v>
      </c>
      <c r="N305" s="48" t="str">
        <f>IFERROR(IF(H305="1002","银行账户",IF(H305="1123","供应商",VLOOKUP(I305,亿企科目!A:H,8,0))),"")</f>
        <v>供应商</v>
      </c>
      <c r="O305" s="49" t="str">
        <f t="shared" si="103"/>
        <v>潍坊韦瑞化工科技有限公司</v>
      </c>
      <c r="P305" s="29" t="str">
        <f>VLOOKUP(A305,账簿!B:C,2,0)</f>
        <v>002008</v>
      </c>
      <c r="Q305" s="29" t="str">
        <f>VLOOKUP(P305,账簿!A:B,2,0)</f>
        <v>昌邑市城投股权投资管理有限公司</v>
      </c>
      <c r="W305" s="29" t="str">
        <f t="shared" si="104"/>
        <v>0020082026-04-1558</v>
      </c>
      <c r="X305" s="29" t="str">
        <f t="shared" si="90"/>
        <v>002008</v>
      </c>
      <c r="Y305" s="29" t="str">
        <f t="shared" si="91"/>
        <v>002008</v>
      </c>
      <c r="Z305" s="29" t="str">
        <f t="shared" si="92"/>
        <v>昌邑市城投股权投资管理有限公司</v>
      </c>
      <c r="AA305" s="29" t="str">
        <f t="shared" si="93"/>
        <v>2026-04</v>
      </c>
      <c r="AB305" s="29" t="str">
        <f t="shared" si="94"/>
        <v>2026-04-15</v>
      </c>
      <c r="AC305" s="29" t="s">
        <v>108</v>
      </c>
      <c r="AD305" s="29">
        <f t="shared" si="95"/>
        <v>58</v>
      </c>
      <c r="AE305" s="29" t="str">
        <f t="shared" si="96"/>
        <v>还本金,转账支取,潍坊韦瑞化工科技有限公司</v>
      </c>
      <c r="AF305" s="29" t="s">
        <v>109</v>
      </c>
      <c r="AG305" s="29" t="s">
        <v>109</v>
      </c>
      <c r="AH305" s="29"/>
      <c r="AI305" s="29"/>
      <c r="AJ305" s="29"/>
      <c r="AK305" s="29"/>
      <c r="AL305" s="29"/>
      <c r="AM305" s="29"/>
      <c r="AN305" s="29" t="str">
        <f t="shared" si="97"/>
        <v>224102</v>
      </c>
      <c r="AO305" s="29"/>
      <c r="AP305" s="29" t="str">
        <f t="shared" si="98"/>
        <v>还本金,转账支取,潍坊韦瑞化工科技有限公司</v>
      </c>
      <c r="AQ305" t="s">
        <v>110</v>
      </c>
      <c r="AR305" s="29">
        <f t="shared" si="99"/>
        <v>20000000</v>
      </c>
      <c r="AS305" s="29" t="str">
        <f t="shared" si="100"/>
        <v/>
      </c>
      <c r="AT305" t="s">
        <v>111</v>
      </c>
      <c r="AU305" t="s">
        <v>112</v>
      </c>
      <c r="AV305" t="s">
        <v>113</v>
      </c>
      <c r="AW305" s="29">
        <f t="shared" si="101"/>
        <v>20000000</v>
      </c>
      <c r="AX305" s="29" t="str">
        <f t="shared" si="102"/>
        <v/>
      </c>
      <c r="AY305" s="29"/>
      <c r="AZ305" s="29"/>
      <c r="BA305" s="29"/>
      <c r="BB305" s="29"/>
      <c r="BC305" s="29"/>
      <c r="BD305" s="29"/>
      <c r="BE305" s="29"/>
      <c r="BF305" s="29"/>
      <c r="BG305" s="29"/>
      <c r="BH305" s="29"/>
      <c r="BI305" s="29"/>
      <c r="BJ305" s="29"/>
      <c r="BK305" s="29"/>
      <c r="BL305" s="29"/>
      <c r="BM305" s="29"/>
      <c r="BN305" s="29"/>
      <c r="BO305" s="29"/>
      <c r="BP305" s="29"/>
      <c r="BQ305" s="32" t="str">
        <f>IF(N305="项目",VLOOKUP(O305,项目!B:C,2,0),IF(K305="空项目",VLOOKUP(K305,项目!B:C,2,0),""))</f>
        <v/>
      </c>
      <c r="BR305" s="32" t="str">
        <f>IFERROR(VLOOKUP(BQ305,项目!A:B,2,0),"")</f>
        <v/>
      </c>
      <c r="BS305" s="29"/>
      <c r="BT305" s="29"/>
      <c r="BU305" s="32" t="str">
        <f>IF(N305="供应商",VLOOKUP(O305,供应商!B:C,2,0),"")</f>
        <v>0014508</v>
      </c>
      <c r="BV305" s="32" t="str">
        <f>IFERROR(VLOOKUP(BU305,供应商!A:B,2,0),"")</f>
        <v>潍坊韦瑞化工科技有限公司</v>
      </c>
      <c r="BW305" s="32" t="str">
        <f>IF(N305="客户",VLOOKUP(O305,客户!B:C,2,0),"")</f>
        <v/>
      </c>
      <c r="BX305" s="32" t="str">
        <f>IFERROR(VLOOKUP(BW305,客户!A:B,2,0),"")</f>
        <v/>
      </c>
      <c r="BY305" s="29"/>
      <c r="BZ305" s="29"/>
      <c r="CA305" s="29"/>
      <c r="CB305" s="29"/>
      <c r="CC305" s="29"/>
      <c r="CD305" s="29"/>
      <c r="CE305" s="29"/>
      <c r="CF305" s="29"/>
      <c r="CG305" s="29"/>
      <c r="CH305" s="29"/>
      <c r="CI305" s="29"/>
      <c r="CJ305" s="29"/>
      <c r="CK305" s="29"/>
      <c r="CL305" s="29"/>
      <c r="CM305" s="29"/>
      <c r="CN305" s="29"/>
      <c r="CO305" s="29"/>
      <c r="CP305" s="29"/>
      <c r="CQ305" s="29"/>
      <c r="CR305" s="29"/>
      <c r="CS305" s="29"/>
      <c r="CT305" s="29"/>
      <c r="CU305" s="32" t="str">
        <f>IF(N305="费用项目",VLOOKUP(O305,费用项目!B:C,2,0),"")</f>
        <v/>
      </c>
      <c r="CV305" s="32" t="str">
        <f>IFERROR(VLOOKUP(CU305,费用项目!A:B,2,0),"")</f>
        <v/>
      </c>
      <c r="CW305" s="29" t="str">
        <f>IF(N305="银行账户",VLOOKUP(O305,银行变二级!B:C,2,0),"")</f>
        <v/>
      </c>
      <c r="CX305" s="29" t="str">
        <f>IFERROR(VLOOKUP(O305,银行变二级!A:B,2,0),"")</f>
        <v/>
      </c>
    </row>
    <row r="306" ht="27" spans="1:102">
      <c r="A306" s="35" t="s">
        <v>287</v>
      </c>
      <c r="B306" s="36" t="s">
        <v>368</v>
      </c>
      <c r="C306" s="36" t="s">
        <v>369</v>
      </c>
      <c r="D306" s="37" t="s">
        <v>370</v>
      </c>
      <c r="E306" s="37" t="s">
        <v>290</v>
      </c>
      <c r="F306" s="39" t="s">
        <v>107</v>
      </c>
      <c r="G306" s="38">
        <v>20000000</v>
      </c>
      <c r="H306" s="40" t="str">
        <f t="shared" si="85"/>
        <v>1002</v>
      </c>
      <c r="I306" s="40" t="str">
        <f t="shared" si="86"/>
        <v>100203</v>
      </c>
      <c r="J306" s="46" t="str">
        <f t="shared" si="87"/>
        <v>银行存款</v>
      </c>
      <c r="K306" s="47" t="str">
        <f t="shared" si="88"/>
        <v>潍坊银行基本户31796</v>
      </c>
      <c r="L306" s="46" t="str">
        <f t="shared" si="89"/>
        <v/>
      </c>
      <c r="M306" s="46">
        <f>IFERROR(IF(H306="1002",1002,VLOOKUP(I306,亿企科目!A:H,6,0)),VLOOKUP(H306,亿企科目!A:G,6,0))</f>
        <v>1002</v>
      </c>
      <c r="N306" s="48" t="str">
        <f>IFERROR(IF(H306="1002","银行账户",IF(H306="1123","供应商",VLOOKUP(I306,亿企科目!A:H,8,0))),"")</f>
        <v>银行账户</v>
      </c>
      <c r="O306" s="49" t="str">
        <f t="shared" si="103"/>
        <v>潍坊银行基本户31796</v>
      </c>
      <c r="P306" s="29" t="str">
        <f>VLOOKUP(A306,账簿!B:C,2,0)</f>
        <v>002008</v>
      </c>
      <c r="Q306" s="29" t="str">
        <f>VLOOKUP(P306,账簿!A:B,2,0)</f>
        <v>昌邑市城投股权投资管理有限公司</v>
      </c>
      <c r="W306" s="29" t="str">
        <f t="shared" si="104"/>
        <v>0020082026-04-1558</v>
      </c>
      <c r="X306" s="29" t="str">
        <f t="shared" si="90"/>
        <v>002008</v>
      </c>
      <c r="Y306" s="29" t="str">
        <f t="shared" si="91"/>
        <v>002008</v>
      </c>
      <c r="Z306" s="29" t="str">
        <f t="shared" si="92"/>
        <v>昌邑市城投股权投资管理有限公司</v>
      </c>
      <c r="AA306" s="29" t="str">
        <f t="shared" si="93"/>
        <v>2026-04</v>
      </c>
      <c r="AB306" s="29" t="str">
        <f t="shared" si="94"/>
        <v>2026-04-15</v>
      </c>
      <c r="AC306" s="29" t="s">
        <v>108</v>
      </c>
      <c r="AD306" s="29">
        <f t="shared" si="95"/>
        <v>58</v>
      </c>
      <c r="AE306" s="29" t="str">
        <f t="shared" si="96"/>
        <v>还本金,转账支取,潍坊韦瑞化工科技有限公司</v>
      </c>
      <c r="AF306" s="29" t="s">
        <v>109</v>
      </c>
      <c r="AG306" s="29" t="s">
        <v>109</v>
      </c>
      <c r="AH306" s="29"/>
      <c r="AI306" s="29"/>
      <c r="AJ306" s="29"/>
      <c r="AK306" s="29"/>
      <c r="AL306" s="29"/>
      <c r="AM306" s="29"/>
      <c r="AN306" s="29">
        <f t="shared" si="97"/>
        <v>1002</v>
      </c>
      <c r="AO306" s="29"/>
      <c r="AP306" s="29" t="str">
        <f t="shared" si="98"/>
        <v>还本金,转账支取,潍坊韦瑞化工科技有限公司</v>
      </c>
      <c r="AQ306" t="s">
        <v>110</v>
      </c>
      <c r="AR306" s="29" t="str">
        <f t="shared" si="99"/>
        <v/>
      </c>
      <c r="AS306" s="29">
        <f t="shared" si="100"/>
        <v>20000000</v>
      </c>
      <c r="AT306" t="s">
        <v>111</v>
      </c>
      <c r="AU306" t="s">
        <v>112</v>
      </c>
      <c r="AV306" t="s">
        <v>113</v>
      </c>
      <c r="AW306" s="29" t="str">
        <f t="shared" si="101"/>
        <v/>
      </c>
      <c r="AX306" s="29">
        <f t="shared" si="102"/>
        <v>20000000</v>
      </c>
      <c r="AY306" s="29"/>
      <c r="AZ306" s="29"/>
      <c r="BA306" s="29"/>
      <c r="BB306" s="29"/>
      <c r="BC306" s="29"/>
      <c r="BD306" s="29"/>
      <c r="BE306" s="29"/>
      <c r="BF306" s="29"/>
      <c r="BG306" s="29"/>
      <c r="BH306" s="29"/>
      <c r="BI306" s="29"/>
      <c r="BJ306" s="29"/>
      <c r="BK306" s="29"/>
      <c r="BL306" s="29"/>
      <c r="BM306" s="29"/>
      <c r="BN306" s="29"/>
      <c r="BO306" s="29"/>
      <c r="BP306" s="29"/>
      <c r="BQ306" s="32" t="str">
        <f>IF(N306="项目",VLOOKUP(O306,项目!B:C,2,0),IF(K306="空项目",VLOOKUP(K306,项目!B:C,2,0),""))</f>
        <v/>
      </c>
      <c r="BR306" s="32" t="str">
        <f>IFERROR(VLOOKUP(BQ306,项目!A:B,2,0),"")</f>
        <v/>
      </c>
      <c r="BS306" s="29"/>
      <c r="BT306" s="29"/>
      <c r="BU306" s="32" t="str">
        <f>IF(N306="供应商",VLOOKUP(O306,供应商!B:C,2,0),"")</f>
        <v/>
      </c>
      <c r="BV306" s="32" t="str">
        <f>IFERROR(VLOOKUP(BU306,供应商!A:B,2,0),"")</f>
        <v/>
      </c>
      <c r="BW306" s="32" t="str">
        <f>IF(N306="客户",VLOOKUP(O306,客户!B:C,2,0),"")</f>
        <v/>
      </c>
      <c r="BX306" s="32" t="str">
        <f>IFERROR(VLOOKUP(BW306,客户!A:B,2,0),"")</f>
        <v/>
      </c>
      <c r="BY306" s="29"/>
      <c r="BZ306" s="29"/>
      <c r="CA306" s="29"/>
      <c r="CB306" s="29"/>
      <c r="CC306" s="29"/>
      <c r="CD306" s="29"/>
      <c r="CE306" s="29"/>
      <c r="CF306" s="29"/>
      <c r="CG306" s="29"/>
      <c r="CH306" s="29"/>
      <c r="CI306" s="29"/>
      <c r="CJ306" s="29"/>
      <c r="CK306" s="29"/>
      <c r="CL306" s="29"/>
      <c r="CM306" s="29"/>
      <c r="CN306" s="29"/>
      <c r="CO306" s="29"/>
      <c r="CP306" s="29"/>
      <c r="CQ306" s="29"/>
      <c r="CR306" s="29"/>
      <c r="CS306" s="29"/>
      <c r="CT306" s="29"/>
      <c r="CU306" s="32" t="str">
        <f>IF(N306="费用项目",VLOOKUP(O306,费用项目!B:C,2,0),"")</f>
        <v/>
      </c>
      <c r="CV306" s="32" t="str">
        <f>IFERROR(VLOOKUP(CU306,费用项目!A:B,2,0),"")</f>
        <v/>
      </c>
      <c r="CW306" s="29" t="str">
        <f>IF(N306="银行账户",VLOOKUP(O306,银行变二级!B:C,2,0),"")</f>
        <v>潍坊银行基本户31796</v>
      </c>
      <c r="CX306" s="29" t="str">
        <f>IFERROR(VLOOKUP(O306,银行变二级!A:B,2,0),"")</f>
        <v>潍坊银行基本户31796</v>
      </c>
    </row>
    <row r="307" ht="27" spans="1:102">
      <c r="A307" s="35" t="s">
        <v>287</v>
      </c>
      <c r="B307" s="36" t="s">
        <v>368</v>
      </c>
      <c r="C307" s="36" t="s">
        <v>372</v>
      </c>
      <c r="D307" s="37" t="s">
        <v>373</v>
      </c>
      <c r="E307" s="37" t="s">
        <v>290</v>
      </c>
      <c r="F307" s="38">
        <v>20000000</v>
      </c>
      <c r="G307" s="39" t="s">
        <v>107</v>
      </c>
      <c r="H307" s="40" t="str">
        <f t="shared" si="85"/>
        <v>1002</v>
      </c>
      <c r="I307" s="40" t="str">
        <f t="shared" si="86"/>
        <v>100203</v>
      </c>
      <c r="J307" s="46" t="str">
        <f t="shared" si="87"/>
        <v>银行存款</v>
      </c>
      <c r="K307" s="47" t="str">
        <f t="shared" si="88"/>
        <v>潍坊银行基本户31796</v>
      </c>
      <c r="L307" s="46" t="str">
        <f t="shared" si="89"/>
        <v/>
      </c>
      <c r="M307" s="46">
        <f>IFERROR(IF(H307="1002",1002,VLOOKUP(I307,亿企科目!A:H,6,0)),VLOOKUP(H307,亿企科目!A:G,6,0))</f>
        <v>1002</v>
      </c>
      <c r="N307" s="48" t="str">
        <f>IFERROR(IF(H307="1002","银行账户",IF(H307="1123","供应商",VLOOKUP(I307,亿企科目!A:H,8,0))),"")</f>
        <v>银行账户</v>
      </c>
      <c r="O307" s="49" t="str">
        <f t="shared" si="103"/>
        <v>潍坊银行基本户31796</v>
      </c>
      <c r="P307" s="29" t="str">
        <f>VLOOKUP(A307,账簿!B:C,2,0)</f>
        <v>002008</v>
      </c>
      <c r="Q307" s="29" t="str">
        <f>VLOOKUP(P307,账簿!A:B,2,0)</f>
        <v>昌邑市城投股权投资管理有限公司</v>
      </c>
      <c r="W307" s="29" t="str">
        <f t="shared" si="104"/>
        <v>0020082026-04-1559</v>
      </c>
      <c r="X307" s="29" t="str">
        <f t="shared" si="90"/>
        <v>002008</v>
      </c>
      <c r="Y307" s="29" t="str">
        <f t="shared" si="91"/>
        <v>002008</v>
      </c>
      <c r="Z307" s="29" t="str">
        <f t="shared" si="92"/>
        <v>昌邑市城投股权投资管理有限公司</v>
      </c>
      <c r="AA307" s="29" t="str">
        <f t="shared" si="93"/>
        <v>2026-04</v>
      </c>
      <c r="AB307" s="29" t="str">
        <f t="shared" si="94"/>
        <v>2026-04-15</v>
      </c>
      <c r="AC307" s="29" t="s">
        <v>108</v>
      </c>
      <c r="AD307" s="29">
        <f t="shared" si="95"/>
        <v>59</v>
      </c>
      <c r="AE307" s="29" t="str">
        <f t="shared" si="96"/>
        <v>借款,汇款,潍坊韦瑞化工科技有限公司</v>
      </c>
      <c r="AF307" s="29" t="s">
        <v>109</v>
      </c>
      <c r="AG307" s="29" t="s">
        <v>109</v>
      </c>
      <c r="AH307" s="29"/>
      <c r="AI307" s="29"/>
      <c r="AJ307" s="29"/>
      <c r="AK307" s="29"/>
      <c r="AL307" s="29"/>
      <c r="AM307" s="29"/>
      <c r="AN307" s="29">
        <f t="shared" si="97"/>
        <v>1002</v>
      </c>
      <c r="AO307" s="29"/>
      <c r="AP307" s="29" t="str">
        <f t="shared" si="98"/>
        <v>借款,汇款,潍坊韦瑞化工科技有限公司</v>
      </c>
      <c r="AQ307" t="s">
        <v>110</v>
      </c>
      <c r="AR307" s="29">
        <f t="shared" si="99"/>
        <v>20000000</v>
      </c>
      <c r="AS307" s="29" t="str">
        <f t="shared" si="100"/>
        <v/>
      </c>
      <c r="AT307" t="s">
        <v>111</v>
      </c>
      <c r="AU307" t="s">
        <v>112</v>
      </c>
      <c r="AV307" t="s">
        <v>113</v>
      </c>
      <c r="AW307" s="29">
        <f t="shared" si="101"/>
        <v>20000000</v>
      </c>
      <c r="AX307" s="29" t="str">
        <f t="shared" si="102"/>
        <v/>
      </c>
      <c r="AY307" s="29"/>
      <c r="AZ307" s="29"/>
      <c r="BA307" s="29"/>
      <c r="BB307" s="29"/>
      <c r="BC307" s="29"/>
      <c r="BD307" s="29"/>
      <c r="BE307" s="29"/>
      <c r="BF307" s="29"/>
      <c r="BG307" s="29"/>
      <c r="BH307" s="29"/>
      <c r="BI307" s="29"/>
      <c r="BJ307" s="29"/>
      <c r="BK307" s="29"/>
      <c r="BL307" s="29"/>
      <c r="BM307" s="29"/>
      <c r="BN307" s="29"/>
      <c r="BO307" s="29"/>
      <c r="BP307" s="29"/>
      <c r="BQ307" s="32" t="str">
        <f>IF(N307="项目",VLOOKUP(O307,项目!B:C,2,0),IF(K307="空项目",VLOOKUP(K307,项目!B:C,2,0),""))</f>
        <v/>
      </c>
      <c r="BR307" s="32" t="str">
        <f>IFERROR(VLOOKUP(BQ307,项目!A:B,2,0),"")</f>
        <v/>
      </c>
      <c r="BS307" s="29"/>
      <c r="BT307" s="29"/>
      <c r="BU307" s="32" t="str">
        <f>IF(N307="供应商",VLOOKUP(O307,供应商!B:C,2,0),"")</f>
        <v/>
      </c>
      <c r="BV307" s="32" t="str">
        <f>IFERROR(VLOOKUP(BU307,供应商!A:B,2,0),"")</f>
        <v/>
      </c>
      <c r="BW307" s="32" t="str">
        <f>IF(N307="客户",VLOOKUP(O307,客户!B:C,2,0),"")</f>
        <v/>
      </c>
      <c r="BX307" s="32" t="str">
        <f>IFERROR(VLOOKUP(BW307,客户!A:B,2,0),"")</f>
        <v/>
      </c>
      <c r="BY307" s="29"/>
      <c r="BZ307" s="29"/>
      <c r="CA307" s="29"/>
      <c r="CB307" s="29"/>
      <c r="CC307" s="29"/>
      <c r="CD307" s="29"/>
      <c r="CE307" s="29"/>
      <c r="CF307" s="29"/>
      <c r="CG307" s="29"/>
      <c r="CH307" s="29"/>
      <c r="CI307" s="29"/>
      <c r="CJ307" s="29"/>
      <c r="CK307" s="29"/>
      <c r="CL307" s="29"/>
      <c r="CM307" s="29"/>
      <c r="CN307" s="29"/>
      <c r="CO307" s="29"/>
      <c r="CP307" s="29"/>
      <c r="CQ307" s="29"/>
      <c r="CR307" s="29"/>
      <c r="CS307" s="29"/>
      <c r="CT307" s="29"/>
      <c r="CU307" s="32" t="str">
        <f>IF(N307="费用项目",VLOOKUP(O307,费用项目!B:C,2,0),"")</f>
        <v/>
      </c>
      <c r="CV307" s="32" t="str">
        <f>IFERROR(VLOOKUP(CU307,费用项目!A:B,2,0),"")</f>
        <v/>
      </c>
      <c r="CW307" s="29" t="str">
        <f>IF(N307="银行账户",VLOOKUP(O307,银行变二级!B:C,2,0),"")</f>
        <v>潍坊银行基本户31796</v>
      </c>
      <c r="CX307" s="29" t="str">
        <f>IFERROR(VLOOKUP(O307,银行变二级!A:B,2,0),"")</f>
        <v>潍坊银行基本户31796</v>
      </c>
    </row>
    <row r="308" ht="25.5" spans="1:102">
      <c r="A308" s="35" t="s">
        <v>287</v>
      </c>
      <c r="B308" s="36" t="s">
        <v>368</v>
      </c>
      <c r="C308" s="36" t="s">
        <v>372</v>
      </c>
      <c r="D308" s="37" t="s">
        <v>373</v>
      </c>
      <c r="E308" s="37" t="s">
        <v>371</v>
      </c>
      <c r="F308" s="39" t="s">
        <v>107</v>
      </c>
      <c r="G308" s="38">
        <v>20000000</v>
      </c>
      <c r="H308" s="40" t="str">
        <f t="shared" si="85"/>
        <v>2241</v>
      </c>
      <c r="I308" s="40" t="str">
        <f t="shared" si="86"/>
        <v>224102</v>
      </c>
      <c r="J308" s="46" t="str">
        <f t="shared" si="87"/>
        <v>其他应付款</v>
      </c>
      <c r="K308" s="47" t="str">
        <f t="shared" si="88"/>
        <v>单位</v>
      </c>
      <c r="L308" s="46" t="str">
        <f t="shared" si="89"/>
        <v>潍坊韦瑞化工科技有限公司</v>
      </c>
      <c r="M308" s="46" t="str">
        <f>IFERROR(IF(H308="1002",1002,VLOOKUP(I308,亿企科目!A:H,6,0)),VLOOKUP(H308,亿企科目!A:G,6,0))</f>
        <v>224102</v>
      </c>
      <c r="N308" s="48" t="str">
        <f>IFERROR(IF(H308="1002","银行账户",IF(H308="1123","供应商",VLOOKUP(I308,亿企科目!A:H,8,0))),"")</f>
        <v>供应商</v>
      </c>
      <c r="O308" s="49" t="str">
        <f t="shared" si="103"/>
        <v>潍坊韦瑞化工科技有限公司</v>
      </c>
      <c r="P308" s="29" t="str">
        <f>VLOOKUP(A308,账簿!B:C,2,0)</f>
        <v>002008</v>
      </c>
      <c r="Q308" s="29" t="str">
        <f>VLOOKUP(P308,账簿!A:B,2,0)</f>
        <v>昌邑市城投股权投资管理有限公司</v>
      </c>
      <c r="W308" s="29" t="str">
        <f t="shared" si="104"/>
        <v>0020082026-04-1559</v>
      </c>
      <c r="X308" s="29" t="str">
        <f t="shared" si="90"/>
        <v>002008</v>
      </c>
      <c r="Y308" s="29" t="str">
        <f t="shared" si="91"/>
        <v>002008</v>
      </c>
      <c r="Z308" s="29" t="str">
        <f t="shared" si="92"/>
        <v>昌邑市城投股权投资管理有限公司</v>
      </c>
      <c r="AA308" s="29" t="str">
        <f t="shared" si="93"/>
        <v>2026-04</v>
      </c>
      <c r="AB308" s="29" t="str">
        <f t="shared" si="94"/>
        <v>2026-04-15</v>
      </c>
      <c r="AC308" s="29" t="s">
        <v>108</v>
      </c>
      <c r="AD308" s="29">
        <f t="shared" si="95"/>
        <v>59</v>
      </c>
      <c r="AE308" s="29" t="str">
        <f t="shared" si="96"/>
        <v>借款,汇款,潍坊韦瑞化工科技有限公司</v>
      </c>
      <c r="AF308" s="29" t="s">
        <v>109</v>
      </c>
      <c r="AG308" s="29" t="s">
        <v>109</v>
      </c>
      <c r="AH308" s="29"/>
      <c r="AI308" s="29"/>
      <c r="AJ308" s="29"/>
      <c r="AK308" s="29"/>
      <c r="AL308" s="29"/>
      <c r="AM308" s="29"/>
      <c r="AN308" s="29" t="str">
        <f t="shared" si="97"/>
        <v>224102</v>
      </c>
      <c r="AO308" s="29"/>
      <c r="AP308" s="29" t="str">
        <f t="shared" si="98"/>
        <v>借款,汇款,潍坊韦瑞化工科技有限公司</v>
      </c>
      <c r="AQ308" t="s">
        <v>110</v>
      </c>
      <c r="AR308" s="29" t="str">
        <f t="shared" si="99"/>
        <v/>
      </c>
      <c r="AS308" s="29">
        <f t="shared" si="100"/>
        <v>20000000</v>
      </c>
      <c r="AT308" t="s">
        <v>111</v>
      </c>
      <c r="AU308" t="s">
        <v>112</v>
      </c>
      <c r="AV308" t="s">
        <v>113</v>
      </c>
      <c r="AW308" s="29" t="str">
        <f t="shared" si="101"/>
        <v/>
      </c>
      <c r="AX308" s="29">
        <f t="shared" si="102"/>
        <v>20000000</v>
      </c>
      <c r="AY308" s="29"/>
      <c r="AZ308" s="29"/>
      <c r="BA308" s="29"/>
      <c r="BB308" s="29"/>
      <c r="BC308" s="29"/>
      <c r="BD308" s="29"/>
      <c r="BE308" s="29"/>
      <c r="BF308" s="29"/>
      <c r="BG308" s="29"/>
      <c r="BH308" s="29"/>
      <c r="BI308" s="29"/>
      <c r="BJ308" s="29"/>
      <c r="BK308" s="29"/>
      <c r="BL308" s="29"/>
      <c r="BM308" s="29"/>
      <c r="BN308" s="29"/>
      <c r="BO308" s="29"/>
      <c r="BP308" s="29"/>
      <c r="BQ308" s="32" t="str">
        <f>IF(N308="项目",VLOOKUP(O308,项目!B:C,2,0),IF(K308="空项目",VLOOKUP(K308,项目!B:C,2,0),""))</f>
        <v/>
      </c>
      <c r="BR308" s="32" t="str">
        <f>IFERROR(VLOOKUP(BQ308,项目!A:B,2,0),"")</f>
        <v/>
      </c>
      <c r="BS308" s="29"/>
      <c r="BT308" s="29"/>
      <c r="BU308" s="32" t="str">
        <f>IF(N308="供应商",VLOOKUP(O308,供应商!B:C,2,0),"")</f>
        <v>0014508</v>
      </c>
      <c r="BV308" s="32" t="str">
        <f>IFERROR(VLOOKUP(BU308,供应商!A:B,2,0),"")</f>
        <v>潍坊韦瑞化工科技有限公司</v>
      </c>
      <c r="BW308" s="32" t="str">
        <f>IF(N308="客户",VLOOKUP(O308,客户!B:C,2,0),"")</f>
        <v/>
      </c>
      <c r="BX308" s="32" t="str">
        <f>IFERROR(VLOOKUP(BW308,客户!A:B,2,0),"")</f>
        <v/>
      </c>
      <c r="BY308" s="29"/>
      <c r="BZ308" s="29"/>
      <c r="CA308" s="29"/>
      <c r="CB308" s="29"/>
      <c r="CC308" s="29"/>
      <c r="CD308" s="29"/>
      <c r="CE308" s="29"/>
      <c r="CF308" s="29"/>
      <c r="CG308" s="29"/>
      <c r="CH308" s="29"/>
      <c r="CI308" s="29"/>
      <c r="CJ308" s="29"/>
      <c r="CK308" s="29"/>
      <c r="CL308" s="29"/>
      <c r="CM308" s="29"/>
      <c r="CN308" s="29"/>
      <c r="CO308" s="29"/>
      <c r="CP308" s="29"/>
      <c r="CQ308" s="29"/>
      <c r="CR308" s="29"/>
      <c r="CS308" s="29"/>
      <c r="CT308" s="29"/>
      <c r="CU308" s="32" t="str">
        <f>IF(N308="费用项目",VLOOKUP(O308,费用项目!B:C,2,0),"")</f>
        <v/>
      </c>
      <c r="CV308" s="32" t="str">
        <f>IFERROR(VLOOKUP(CU308,费用项目!A:B,2,0),"")</f>
        <v/>
      </c>
      <c r="CW308" s="29" t="str">
        <f>IF(N308="银行账户",VLOOKUP(O308,银行变二级!B:C,2,0),"")</f>
        <v/>
      </c>
      <c r="CX308" s="29" t="str">
        <f>IFERROR(VLOOKUP(O308,银行变二级!A:B,2,0),"")</f>
        <v/>
      </c>
    </row>
    <row r="309" ht="25.5" spans="1:102">
      <c r="A309" s="35" t="s">
        <v>287</v>
      </c>
      <c r="B309" s="36" t="s">
        <v>368</v>
      </c>
      <c r="C309" s="36" t="s">
        <v>374</v>
      </c>
      <c r="D309" s="37" t="s">
        <v>296</v>
      </c>
      <c r="E309" s="37" t="s">
        <v>151</v>
      </c>
      <c r="F309" s="38">
        <v>50000</v>
      </c>
      <c r="G309" s="39" t="s">
        <v>107</v>
      </c>
      <c r="H309" s="40" t="str">
        <f t="shared" si="85"/>
        <v>1221</v>
      </c>
      <c r="I309" s="40" t="str">
        <f t="shared" si="86"/>
        <v>122108</v>
      </c>
      <c r="J309" s="46" t="str">
        <f t="shared" si="87"/>
        <v>其他应收款</v>
      </c>
      <c r="K309" s="47" t="str">
        <f t="shared" si="88"/>
        <v>单位</v>
      </c>
      <c r="L309" s="46" t="str">
        <f t="shared" si="89"/>
        <v>昌邑市昌盛管网建设投资有限公司</v>
      </c>
      <c r="M309" s="46" t="str">
        <f>IFERROR(IF(H309="1002",1002,VLOOKUP(I309,亿企科目!A:H,6,0)),VLOOKUP(H309,亿企科目!A:G,6,0))</f>
        <v>122102</v>
      </c>
      <c r="N309" s="48" t="str">
        <f>IFERROR(IF(H309="1002","银行账户",IF(H309="1123","供应商",VLOOKUP(I309,亿企科目!A:H,8,0))),"")</f>
        <v>客户</v>
      </c>
      <c r="O309" s="49" t="str">
        <f t="shared" si="103"/>
        <v>昌邑市昌盛管网建设投资有限公司</v>
      </c>
      <c r="P309" s="29" t="str">
        <f>VLOOKUP(A309,账簿!B:C,2,0)</f>
        <v>002008</v>
      </c>
      <c r="Q309" s="29" t="str">
        <f>VLOOKUP(P309,账簿!A:B,2,0)</f>
        <v>昌邑市城投股权投资管理有限公司</v>
      </c>
      <c r="W309" s="29" t="str">
        <f t="shared" si="104"/>
        <v>0020082026-04-1560</v>
      </c>
      <c r="X309" s="29" t="str">
        <f t="shared" si="90"/>
        <v>002008</v>
      </c>
      <c r="Y309" s="29" t="str">
        <f t="shared" si="91"/>
        <v>002008</v>
      </c>
      <c r="Z309" s="29" t="str">
        <f t="shared" si="92"/>
        <v>昌邑市城投股权投资管理有限公司</v>
      </c>
      <c r="AA309" s="29" t="str">
        <f t="shared" si="93"/>
        <v>2026-04</v>
      </c>
      <c r="AB309" s="29" t="str">
        <f t="shared" si="94"/>
        <v>2026-04-15</v>
      </c>
      <c r="AC309" s="29" t="s">
        <v>108</v>
      </c>
      <c r="AD309" s="29">
        <f t="shared" si="95"/>
        <v>60</v>
      </c>
      <c r="AE309" s="29" t="str">
        <f t="shared" si="96"/>
        <v>往来款,网银转账,昌邑市昌盛管网建设投资有限公司</v>
      </c>
      <c r="AF309" s="29" t="s">
        <v>109</v>
      </c>
      <c r="AG309" s="29" t="s">
        <v>109</v>
      </c>
      <c r="AH309" s="29"/>
      <c r="AI309" s="29"/>
      <c r="AJ309" s="29"/>
      <c r="AK309" s="29"/>
      <c r="AL309" s="29"/>
      <c r="AM309" s="29"/>
      <c r="AN309" s="29" t="str">
        <f t="shared" si="97"/>
        <v>122102</v>
      </c>
      <c r="AO309" s="29"/>
      <c r="AP309" s="29" t="str">
        <f t="shared" si="98"/>
        <v>往来款,网银转账,昌邑市昌盛管网建设投资有限公司</v>
      </c>
      <c r="AQ309" t="s">
        <v>110</v>
      </c>
      <c r="AR309" s="29">
        <f t="shared" si="99"/>
        <v>50000</v>
      </c>
      <c r="AS309" s="29" t="str">
        <f t="shared" si="100"/>
        <v/>
      </c>
      <c r="AT309" t="s">
        <v>111</v>
      </c>
      <c r="AU309" t="s">
        <v>112</v>
      </c>
      <c r="AV309" t="s">
        <v>113</v>
      </c>
      <c r="AW309" s="29">
        <f t="shared" si="101"/>
        <v>50000</v>
      </c>
      <c r="AX309" s="29" t="str">
        <f t="shared" si="102"/>
        <v/>
      </c>
      <c r="AY309" s="29"/>
      <c r="AZ309" s="29"/>
      <c r="BA309" s="29"/>
      <c r="BB309" s="29"/>
      <c r="BC309" s="29"/>
      <c r="BD309" s="29"/>
      <c r="BE309" s="29"/>
      <c r="BF309" s="29"/>
      <c r="BG309" s="29"/>
      <c r="BH309" s="29"/>
      <c r="BI309" s="29"/>
      <c r="BJ309" s="29"/>
      <c r="BK309" s="29"/>
      <c r="BL309" s="29"/>
      <c r="BM309" s="29"/>
      <c r="BN309" s="29"/>
      <c r="BO309" s="29"/>
      <c r="BP309" s="29"/>
      <c r="BQ309" s="32" t="str">
        <f>IF(N309="项目",VLOOKUP(O309,项目!B:C,2,0),IF(K309="空项目",VLOOKUP(K309,项目!B:C,2,0),""))</f>
        <v/>
      </c>
      <c r="BR309" s="32" t="str">
        <f>IFERROR(VLOOKUP(BQ309,项目!A:B,2,0),"")</f>
        <v/>
      </c>
      <c r="BS309" s="29"/>
      <c r="BT309" s="29"/>
      <c r="BU309" s="32" t="str">
        <f>IF(N309="供应商",VLOOKUP(O309,供应商!B:C,2,0),"")</f>
        <v/>
      </c>
      <c r="BV309" s="32" t="str">
        <f>IFERROR(VLOOKUP(BU309,供应商!A:B,2,0),"")</f>
        <v/>
      </c>
      <c r="BW309" s="32" t="str">
        <f>IF(N309="客户",VLOOKUP(O309,客户!B:C,2,0),"")</f>
        <v>001001001</v>
      </c>
      <c r="BX309" s="32" t="str">
        <f>IFERROR(VLOOKUP(BW309,客户!A:B,2,0),"")</f>
        <v>昌邑市昌盛管网建设投资有限公司</v>
      </c>
      <c r="BY309" s="29"/>
      <c r="BZ309" s="29"/>
      <c r="CA309" s="29"/>
      <c r="CB309" s="29"/>
      <c r="CC309" s="29"/>
      <c r="CD309" s="29"/>
      <c r="CE309" s="29"/>
      <c r="CF309" s="29"/>
      <c r="CG309" s="29"/>
      <c r="CH309" s="29"/>
      <c r="CI309" s="29"/>
      <c r="CJ309" s="29"/>
      <c r="CK309" s="29"/>
      <c r="CL309" s="29"/>
      <c r="CM309" s="29"/>
      <c r="CN309" s="29"/>
      <c r="CO309" s="29"/>
      <c r="CP309" s="29"/>
      <c r="CQ309" s="29"/>
      <c r="CR309" s="29"/>
      <c r="CS309" s="29"/>
      <c r="CT309" s="29"/>
      <c r="CU309" s="32" t="str">
        <f>IF(N309="费用项目",VLOOKUP(O309,费用项目!B:C,2,0),"")</f>
        <v/>
      </c>
      <c r="CV309" s="32" t="str">
        <f>IFERROR(VLOOKUP(CU309,费用项目!A:B,2,0),"")</f>
        <v/>
      </c>
      <c r="CW309" s="29" t="str">
        <f>IF(N309="银行账户",VLOOKUP(O309,银行变二级!B:C,2,0),"")</f>
        <v/>
      </c>
      <c r="CX309" s="29" t="str">
        <f>IFERROR(VLOOKUP(O309,银行变二级!A:B,2,0),"")</f>
        <v/>
      </c>
    </row>
    <row r="310" ht="27" spans="1:102">
      <c r="A310" s="35" t="s">
        <v>287</v>
      </c>
      <c r="B310" s="36" t="s">
        <v>368</v>
      </c>
      <c r="C310" s="36" t="s">
        <v>374</v>
      </c>
      <c r="D310" s="37" t="s">
        <v>296</v>
      </c>
      <c r="E310" s="37" t="s">
        <v>290</v>
      </c>
      <c r="F310" s="39" t="s">
        <v>107</v>
      </c>
      <c r="G310" s="38">
        <v>50000</v>
      </c>
      <c r="H310" s="40" t="str">
        <f t="shared" si="85"/>
        <v>1002</v>
      </c>
      <c r="I310" s="40" t="str">
        <f t="shared" si="86"/>
        <v>100203</v>
      </c>
      <c r="J310" s="46" t="str">
        <f t="shared" si="87"/>
        <v>银行存款</v>
      </c>
      <c r="K310" s="47" t="str">
        <f t="shared" si="88"/>
        <v>潍坊银行基本户31796</v>
      </c>
      <c r="L310" s="46" t="str">
        <f t="shared" si="89"/>
        <v/>
      </c>
      <c r="M310" s="46">
        <f>IFERROR(IF(H310="1002",1002,VLOOKUP(I310,亿企科目!A:H,6,0)),VLOOKUP(H310,亿企科目!A:G,6,0))</f>
        <v>1002</v>
      </c>
      <c r="N310" s="48" t="str">
        <f>IFERROR(IF(H310="1002","银行账户",IF(H310="1123","供应商",VLOOKUP(I310,亿企科目!A:H,8,0))),"")</f>
        <v>银行账户</v>
      </c>
      <c r="O310" s="49" t="str">
        <f t="shared" si="103"/>
        <v>潍坊银行基本户31796</v>
      </c>
      <c r="P310" s="29" t="str">
        <f>VLOOKUP(A310,账簿!B:C,2,0)</f>
        <v>002008</v>
      </c>
      <c r="Q310" s="29" t="str">
        <f>VLOOKUP(P310,账簿!A:B,2,0)</f>
        <v>昌邑市城投股权投资管理有限公司</v>
      </c>
      <c r="W310" s="29" t="str">
        <f t="shared" si="104"/>
        <v>0020082026-04-1560</v>
      </c>
      <c r="X310" s="29" t="str">
        <f t="shared" si="90"/>
        <v>002008</v>
      </c>
      <c r="Y310" s="29" t="str">
        <f t="shared" si="91"/>
        <v>002008</v>
      </c>
      <c r="Z310" s="29" t="str">
        <f t="shared" si="92"/>
        <v>昌邑市城投股权投资管理有限公司</v>
      </c>
      <c r="AA310" s="29" t="str">
        <f t="shared" si="93"/>
        <v>2026-04</v>
      </c>
      <c r="AB310" s="29" t="str">
        <f t="shared" si="94"/>
        <v>2026-04-15</v>
      </c>
      <c r="AC310" s="29" t="s">
        <v>108</v>
      </c>
      <c r="AD310" s="29">
        <f t="shared" si="95"/>
        <v>60</v>
      </c>
      <c r="AE310" s="29" t="str">
        <f t="shared" si="96"/>
        <v>往来款,网银转账,昌邑市昌盛管网建设投资有限公司</v>
      </c>
      <c r="AF310" s="29" t="s">
        <v>109</v>
      </c>
      <c r="AG310" s="29" t="s">
        <v>109</v>
      </c>
      <c r="AH310" s="29"/>
      <c r="AI310" s="29"/>
      <c r="AJ310" s="29"/>
      <c r="AK310" s="29"/>
      <c r="AL310" s="29"/>
      <c r="AM310" s="29"/>
      <c r="AN310" s="29">
        <f t="shared" si="97"/>
        <v>1002</v>
      </c>
      <c r="AO310" s="29"/>
      <c r="AP310" s="29" t="str">
        <f t="shared" si="98"/>
        <v>往来款,网银转账,昌邑市昌盛管网建设投资有限公司</v>
      </c>
      <c r="AQ310" t="s">
        <v>110</v>
      </c>
      <c r="AR310" s="29" t="str">
        <f t="shared" si="99"/>
        <v/>
      </c>
      <c r="AS310" s="29">
        <f t="shared" si="100"/>
        <v>50000</v>
      </c>
      <c r="AT310" t="s">
        <v>111</v>
      </c>
      <c r="AU310" t="s">
        <v>112</v>
      </c>
      <c r="AV310" t="s">
        <v>113</v>
      </c>
      <c r="AW310" s="29" t="str">
        <f t="shared" si="101"/>
        <v/>
      </c>
      <c r="AX310" s="29">
        <f t="shared" si="102"/>
        <v>50000</v>
      </c>
      <c r="AY310" s="29"/>
      <c r="AZ310" s="29"/>
      <c r="BA310" s="29"/>
      <c r="BB310" s="29"/>
      <c r="BC310" s="29"/>
      <c r="BD310" s="29"/>
      <c r="BE310" s="29"/>
      <c r="BF310" s="29"/>
      <c r="BG310" s="29"/>
      <c r="BH310" s="29"/>
      <c r="BI310" s="29"/>
      <c r="BJ310" s="29"/>
      <c r="BK310" s="29"/>
      <c r="BL310" s="29"/>
      <c r="BM310" s="29"/>
      <c r="BN310" s="29"/>
      <c r="BO310" s="29"/>
      <c r="BP310" s="29"/>
      <c r="BQ310" s="32" t="str">
        <f>IF(N310="项目",VLOOKUP(O310,项目!B:C,2,0),IF(K310="空项目",VLOOKUP(K310,项目!B:C,2,0),""))</f>
        <v/>
      </c>
      <c r="BR310" s="32" t="str">
        <f>IFERROR(VLOOKUP(BQ310,项目!A:B,2,0),"")</f>
        <v/>
      </c>
      <c r="BS310" s="29"/>
      <c r="BT310" s="29"/>
      <c r="BU310" s="32" t="str">
        <f>IF(N310="供应商",VLOOKUP(O310,供应商!B:C,2,0),"")</f>
        <v/>
      </c>
      <c r="BV310" s="32" t="str">
        <f>IFERROR(VLOOKUP(BU310,供应商!A:B,2,0),"")</f>
        <v/>
      </c>
      <c r="BW310" s="32" t="str">
        <f>IF(N310="客户",VLOOKUP(O310,客户!B:C,2,0),"")</f>
        <v/>
      </c>
      <c r="BX310" s="32" t="str">
        <f>IFERROR(VLOOKUP(BW310,客户!A:B,2,0),"")</f>
        <v/>
      </c>
      <c r="BY310" s="29"/>
      <c r="BZ310" s="29"/>
      <c r="CA310" s="29"/>
      <c r="CB310" s="29"/>
      <c r="CC310" s="29"/>
      <c r="CD310" s="29"/>
      <c r="CE310" s="29"/>
      <c r="CF310" s="29"/>
      <c r="CG310" s="29"/>
      <c r="CH310" s="29"/>
      <c r="CI310" s="29"/>
      <c r="CJ310" s="29"/>
      <c r="CK310" s="29"/>
      <c r="CL310" s="29"/>
      <c r="CM310" s="29"/>
      <c r="CN310" s="29"/>
      <c r="CO310" s="29"/>
      <c r="CP310" s="29"/>
      <c r="CQ310" s="29"/>
      <c r="CR310" s="29"/>
      <c r="CS310" s="29"/>
      <c r="CT310" s="29"/>
      <c r="CU310" s="32" t="str">
        <f>IF(N310="费用项目",VLOOKUP(O310,费用项目!B:C,2,0),"")</f>
        <v/>
      </c>
      <c r="CV310" s="32" t="str">
        <f>IFERROR(VLOOKUP(CU310,费用项目!A:B,2,0),"")</f>
        <v/>
      </c>
      <c r="CW310" s="29" t="str">
        <f>IF(N310="银行账户",VLOOKUP(O310,银行变二级!B:C,2,0),"")</f>
        <v>潍坊银行基本户31796</v>
      </c>
      <c r="CX310" s="29" t="str">
        <f>IFERROR(VLOOKUP(O310,银行变二级!A:B,2,0),"")</f>
        <v>潍坊银行基本户31796</v>
      </c>
    </row>
    <row r="311" ht="25.5" spans="1:102">
      <c r="A311" s="35" t="s">
        <v>287</v>
      </c>
      <c r="B311" s="36" t="s">
        <v>375</v>
      </c>
      <c r="C311" s="36" t="s">
        <v>376</v>
      </c>
      <c r="D311" s="37" t="s">
        <v>301</v>
      </c>
      <c r="E311" s="37" t="s">
        <v>302</v>
      </c>
      <c r="F311" s="38">
        <v>45000000</v>
      </c>
      <c r="G311" s="39" t="s">
        <v>107</v>
      </c>
      <c r="H311" s="40" t="str">
        <f t="shared" si="85"/>
        <v>1221</v>
      </c>
      <c r="I311" s="40" t="str">
        <f t="shared" si="86"/>
        <v>122108</v>
      </c>
      <c r="J311" s="46" t="str">
        <f t="shared" si="87"/>
        <v>其他应收款</v>
      </c>
      <c r="K311" s="47" t="str">
        <f t="shared" si="88"/>
        <v>单位</v>
      </c>
      <c r="L311" s="46" t="str">
        <f t="shared" si="89"/>
        <v>昌邑市惠合水务有限公司</v>
      </c>
      <c r="M311" s="46" t="str">
        <f>IFERROR(IF(H311="1002",1002,VLOOKUP(I311,亿企科目!A:H,6,0)),VLOOKUP(H311,亿企科目!A:G,6,0))</f>
        <v>122102</v>
      </c>
      <c r="N311" s="48" t="str">
        <f>IFERROR(IF(H311="1002","银行账户",IF(H311="1123","供应商",VLOOKUP(I311,亿企科目!A:H,8,0))),"")</f>
        <v>客户</v>
      </c>
      <c r="O311" s="49" t="str">
        <f t="shared" si="103"/>
        <v>昌邑市惠合水务有限公司</v>
      </c>
      <c r="P311" s="29" t="str">
        <f>VLOOKUP(A311,账簿!B:C,2,0)</f>
        <v>002008</v>
      </c>
      <c r="Q311" s="29" t="str">
        <f>VLOOKUP(P311,账簿!A:B,2,0)</f>
        <v>昌邑市城投股权投资管理有限公司</v>
      </c>
      <c r="W311" s="29" t="str">
        <f t="shared" si="104"/>
        <v>0020082026-04-1661</v>
      </c>
      <c r="X311" s="29" t="str">
        <f t="shared" si="90"/>
        <v>002008</v>
      </c>
      <c r="Y311" s="29" t="str">
        <f t="shared" si="91"/>
        <v>002008</v>
      </c>
      <c r="Z311" s="29" t="str">
        <f t="shared" si="92"/>
        <v>昌邑市城投股权投资管理有限公司</v>
      </c>
      <c r="AA311" s="29" t="str">
        <f t="shared" si="93"/>
        <v>2026-04</v>
      </c>
      <c r="AB311" s="29" t="str">
        <f t="shared" si="94"/>
        <v>2026-04-16</v>
      </c>
      <c r="AC311" s="29" t="s">
        <v>108</v>
      </c>
      <c r="AD311" s="29">
        <f t="shared" si="95"/>
        <v>61</v>
      </c>
      <c r="AE311" s="29" t="str">
        <f t="shared" si="96"/>
        <v>往来款,网银转账,昌邑市惠合水务有限公司</v>
      </c>
      <c r="AF311" s="29" t="s">
        <v>109</v>
      </c>
      <c r="AG311" s="29" t="s">
        <v>109</v>
      </c>
      <c r="AH311" s="29"/>
      <c r="AI311" s="29"/>
      <c r="AJ311" s="29"/>
      <c r="AK311" s="29"/>
      <c r="AL311" s="29"/>
      <c r="AM311" s="29"/>
      <c r="AN311" s="29" t="str">
        <f t="shared" si="97"/>
        <v>122102</v>
      </c>
      <c r="AO311" s="29"/>
      <c r="AP311" s="29" t="str">
        <f t="shared" si="98"/>
        <v>往来款,网银转账,昌邑市惠合水务有限公司</v>
      </c>
      <c r="AQ311" t="s">
        <v>110</v>
      </c>
      <c r="AR311" s="29">
        <f t="shared" si="99"/>
        <v>45000000</v>
      </c>
      <c r="AS311" s="29" t="str">
        <f t="shared" si="100"/>
        <v/>
      </c>
      <c r="AT311" t="s">
        <v>111</v>
      </c>
      <c r="AU311" t="s">
        <v>112</v>
      </c>
      <c r="AV311" t="s">
        <v>113</v>
      </c>
      <c r="AW311" s="29">
        <f t="shared" si="101"/>
        <v>45000000</v>
      </c>
      <c r="AX311" s="29" t="str">
        <f t="shared" si="102"/>
        <v/>
      </c>
      <c r="AY311" s="29"/>
      <c r="AZ311" s="29"/>
      <c r="BA311" s="29"/>
      <c r="BB311" s="29"/>
      <c r="BC311" s="29"/>
      <c r="BD311" s="29"/>
      <c r="BE311" s="29"/>
      <c r="BF311" s="29"/>
      <c r="BG311" s="29"/>
      <c r="BH311" s="29"/>
      <c r="BI311" s="29"/>
      <c r="BJ311" s="29"/>
      <c r="BK311" s="29"/>
      <c r="BL311" s="29"/>
      <c r="BM311" s="29"/>
      <c r="BN311" s="29"/>
      <c r="BO311" s="29"/>
      <c r="BP311" s="29"/>
      <c r="BQ311" s="32" t="str">
        <f>IF(N311="项目",VLOOKUP(O311,项目!B:C,2,0),IF(K311="空项目",VLOOKUP(K311,项目!B:C,2,0),""))</f>
        <v/>
      </c>
      <c r="BR311" s="32" t="str">
        <f>IFERROR(VLOOKUP(BQ311,项目!A:B,2,0),"")</f>
        <v/>
      </c>
      <c r="BS311" s="29"/>
      <c r="BT311" s="29"/>
      <c r="BU311" s="32" t="str">
        <f>IF(N311="供应商",VLOOKUP(O311,供应商!B:C,2,0),"")</f>
        <v/>
      </c>
      <c r="BV311" s="32" t="str">
        <f>IFERROR(VLOOKUP(BU311,供应商!A:B,2,0),"")</f>
        <v/>
      </c>
      <c r="BW311" s="32" t="str">
        <f>IF(N311="客户",VLOOKUP(O311,客户!B:C,2,0),"")</f>
        <v>001001003</v>
      </c>
      <c r="BX311" s="32" t="str">
        <f>IFERROR(VLOOKUP(BW311,客户!A:B,2,0),"")</f>
        <v>昌邑市惠合水务有限公司</v>
      </c>
      <c r="BY311" s="29"/>
      <c r="BZ311" s="29"/>
      <c r="CA311" s="29"/>
      <c r="CB311" s="29"/>
      <c r="CC311" s="29"/>
      <c r="CD311" s="29"/>
      <c r="CE311" s="29"/>
      <c r="CF311" s="29"/>
      <c r="CG311" s="29"/>
      <c r="CH311" s="29"/>
      <c r="CI311" s="29"/>
      <c r="CJ311" s="29"/>
      <c r="CK311" s="29"/>
      <c r="CL311" s="29"/>
      <c r="CM311" s="29"/>
      <c r="CN311" s="29"/>
      <c r="CO311" s="29"/>
      <c r="CP311" s="29"/>
      <c r="CQ311" s="29"/>
      <c r="CR311" s="29"/>
      <c r="CS311" s="29"/>
      <c r="CT311" s="29"/>
      <c r="CU311" s="32" t="str">
        <f>IF(N311="费用项目",VLOOKUP(O311,费用项目!B:C,2,0),"")</f>
        <v/>
      </c>
      <c r="CV311" s="32" t="str">
        <f>IFERROR(VLOOKUP(CU311,费用项目!A:B,2,0),"")</f>
        <v/>
      </c>
      <c r="CW311" s="29" t="str">
        <f>IF(N311="银行账户",VLOOKUP(O311,银行变二级!B:C,2,0),"")</f>
        <v/>
      </c>
      <c r="CX311" s="29" t="str">
        <f>IFERROR(VLOOKUP(O311,银行变二级!A:B,2,0),"")</f>
        <v/>
      </c>
    </row>
    <row r="312" ht="27" spans="1:102">
      <c r="A312" s="35" t="s">
        <v>287</v>
      </c>
      <c r="B312" s="36" t="s">
        <v>375</v>
      </c>
      <c r="C312" s="36" t="s">
        <v>376</v>
      </c>
      <c r="D312" s="37" t="s">
        <v>301</v>
      </c>
      <c r="E312" s="37" t="s">
        <v>290</v>
      </c>
      <c r="F312" s="39" t="s">
        <v>107</v>
      </c>
      <c r="G312" s="38">
        <v>45000000</v>
      </c>
      <c r="H312" s="40" t="str">
        <f t="shared" si="85"/>
        <v>1002</v>
      </c>
      <c r="I312" s="40" t="str">
        <f t="shared" si="86"/>
        <v>100203</v>
      </c>
      <c r="J312" s="46" t="str">
        <f t="shared" si="87"/>
        <v>银行存款</v>
      </c>
      <c r="K312" s="47" t="str">
        <f t="shared" si="88"/>
        <v>潍坊银行基本户31796</v>
      </c>
      <c r="L312" s="46" t="str">
        <f t="shared" si="89"/>
        <v/>
      </c>
      <c r="M312" s="46">
        <f>IFERROR(IF(H312="1002",1002,VLOOKUP(I312,亿企科目!A:H,6,0)),VLOOKUP(H312,亿企科目!A:G,6,0))</f>
        <v>1002</v>
      </c>
      <c r="N312" s="48" t="str">
        <f>IFERROR(IF(H312="1002","银行账户",IF(H312="1123","供应商",VLOOKUP(I312,亿企科目!A:H,8,0))),"")</f>
        <v>银行账户</v>
      </c>
      <c r="O312" s="49" t="str">
        <f t="shared" si="103"/>
        <v>潍坊银行基本户31796</v>
      </c>
      <c r="P312" s="29" t="str">
        <f>VLOOKUP(A312,账簿!B:C,2,0)</f>
        <v>002008</v>
      </c>
      <c r="Q312" s="29" t="str">
        <f>VLOOKUP(P312,账簿!A:B,2,0)</f>
        <v>昌邑市城投股权投资管理有限公司</v>
      </c>
      <c r="W312" s="29" t="str">
        <f t="shared" si="104"/>
        <v>0020082026-04-1661</v>
      </c>
      <c r="X312" s="29" t="str">
        <f t="shared" si="90"/>
        <v>002008</v>
      </c>
      <c r="Y312" s="29" t="str">
        <f t="shared" si="91"/>
        <v>002008</v>
      </c>
      <c r="Z312" s="29" t="str">
        <f t="shared" si="92"/>
        <v>昌邑市城投股权投资管理有限公司</v>
      </c>
      <c r="AA312" s="29" t="str">
        <f t="shared" si="93"/>
        <v>2026-04</v>
      </c>
      <c r="AB312" s="29" t="str">
        <f t="shared" si="94"/>
        <v>2026-04-16</v>
      </c>
      <c r="AC312" s="29" t="s">
        <v>108</v>
      </c>
      <c r="AD312" s="29">
        <f t="shared" si="95"/>
        <v>61</v>
      </c>
      <c r="AE312" s="29" t="str">
        <f t="shared" si="96"/>
        <v>往来款,网银转账,昌邑市惠合水务有限公司</v>
      </c>
      <c r="AF312" s="29" t="s">
        <v>109</v>
      </c>
      <c r="AG312" s="29" t="s">
        <v>109</v>
      </c>
      <c r="AH312" s="29"/>
      <c r="AI312" s="29"/>
      <c r="AJ312" s="29"/>
      <c r="AK312" s="29"/>
      <c r="AL312" s="29"/>
      <c r="AM312" s="29"/>
      <c r="AN312" s="29">
        <f t="shared" si="97"/>
        <v>1002</v>
      </c>
      <c r="AO312" s="29"/>
      <c r="AP312" s="29" t="str">
        <f t="shared" si="98"/>
        <v>往来款,网银转账,昌邑市惠合水务有限公司</v>
      </c>
      <c r="AQ312" t="s">
        <v>110</v>
      </c>
      <c r="AR312" s="29" t="str">
        <f t="shared" si="99"/>
        <v/>
      </c>
      <c r="AS312" s="29">
        <f t="shared" si="100"/>
        <v>45000000</v>
      </c>
      <c r="AT312" t="s">
        <v>111</v>
      </c>
      <c r="AU312" t="s">
        <v>112</v>
      </c>
      <c r="AV312" t="s">
        <v>113</v>
      </c>
      <c r="AW312" s="29" t="str">
        <f t="shared" si="101"/>
        <v/>
      </c>
      <c r="AX312" s="29">
        <f t="shared" si="102"/>
        <v>45000000</v>
      </c>
      <c r="AY312" s="29"/>
      <c r="AZ312" s="29"/>
      <c r="BA312" s="29"/>
      <c r="BB312" s="29"/>
      <c r="BC312" s="29"/>
      <c r="BD312" s="29"/>
      <c r="BE312" s="29"/>
      <c r="BF312" s="29"/>
      <c r="BG312" s="29"/>
      <c r="BH312" s="29"/>
      <c r="BI312" s="29"/>
      <c r="BJ312" s="29"/>
      <c r="BK312" s="29"/>
      <c r="BL312" s="29"/>
      <c r="BM312" s="29"/>
      <c r="BN312" s="29"/>
      <c r="BO312" s="29"/>
      <c r="BP312" s="29"/>
      <c r="BQ312" s="32" t="str">
        <f>IF(N312="项目",VLOOKUP(O312,项目!B:C,2,0),IF(K312="空项目",VLOOKUP(K312,项目!B:C,2,0),""))</f>
        <v/>
      </c>
      <c r="BR312" s="32" t="str">
        <f>IFERROR(VLOOKUP(BQ312,项目!A:B,2,0),"")</f>
        <v/>
      </c>
      <c r="BS312" s="29"/>
      <c r="BT312" s="29"/>
      <c r="BU312" s="32" t="str">
        <f>IF(N312="供应商",VLOOKUP(O312,供应商!B:C,2,0),"")</f>
        <v/>
      </c>
      <c r="BV312" s="32" t="str">
        <f>IFERROR(VLOOKUP(BU312,供应商!A:B,2,0),"")</f>
        <v/>
      </c>
      <c r="BW312" s="32" t="str">
        <f>IF(N312="客户",VLOOKUP(O312,客户!B:C,2,0),"")</f>
        <v/>
      </c>
      <c r="BX312" s="32" t="str">
        <f>IFERROR(VLOOKUP(BW312,客户!A:B,2,0),"")</f>
        <v/>
      </c>
      <c r="BY312" s="29"/>
      <c r="BZ312" s="29"/>
      <c r="CA312" s="29"/>
      <c r="CB312" s="29"/>
      <c r="CC312" s="29"/>
      <c r="CD312" s="29"/>
      <c r="CE312" s="29"/>
      <c r="CF312" s="29"/>
      <c r="CG312" s="29"/>
      <c r="CH312" s="29"/>
      <c r="CI312" s="29"/>
      <c r="CJ312" s="29"/>
      <c r="CK312" s="29"/>
      <c r="CL312" s="29"/>
      <c r="CM312" s="29"/>
      <c r="CN312" s="29"/>
      <c r="CO312" s="29"/>
      <c r="CP312" s="29"/>
      <c r="CQ312" s="29"/>
      <c r="CR312" s="29"/>
      <c r="CS312" s="29"/>
      <c r="CT312" s="29"/>
      <c r="CU312" s="32" t="str">
        <f>IF(N312="费用项目",VLOOKUP(O312,费用项目!B:C,2,0),"")</f>
        <v/>
      </c>
      <c r="CV312" s="32" t="str">
        <f>IFERROR(VLOOKUP(CU312,费用项目!A:B,2,0),"")</f>
        <v/>
      </c>
      <c r="CW312" s="29" t="str">
        <f>IF(N312="银行账户",VLOOKUP(O312,银行变二级!B:C,2,0),"")</f>
        <v>潍坊银行基本户31796</v>
      </c>
      <c r="CX312" s="29" t="str">
        <f>IFERROR(VLOOKUP(O312,银行变二级!A:B,2,0),"")</f>
        <v>潍坊银行基本户31796</v>
      </c>
    </row>
    <row r="313" ht="25.5" spans="1:102">
      <c r="A313" s="35" t="s">
        <v>287</v>
      </c>
      <c r="B313" s="36" t="s">
        <v>375</v>
      </c>
      <c r="C313" s="36" t="s">
        <v>377</v>
      </c>
      <c r="D313" s="37" t="s">
        <v>309</v>
      </c>
      <c r="E313" s="37" t="s">
        <v>221</v>
      </c>
      <c r="F313" s="38">
        <v>11000000</v>
      </c>
      <c r="G313" s="39" t="s">
        <v>107</v>
      </c>
      <c r="H313" s="40" t="str">
        <f t="shared" si="85"/>
        <v>2241</v>
      </c>
      <c r="I313" s="40" t="str">
        <f t="shared" si="86"/>
        <v>224102</v>
      </c>
      <c r="J313" s="46" t="str">
        <f t="shared" si="87"/>
        <v>其他应付款</v>
      </c>
      <c r="K313" s="47" t="str">
        <f t="shared" si="88"/>
        <v>单位</v>
      </c>
      <c r="L313" s="46" t="str">
        <f t="shared" si="89"/>
        <v>昌邑市三农创新发展集团有限公司</v>
      </c>
      <c r="M313" s="46" t="str">
        <f>IFERROR(IF(H313="1002",1002,VLOOKUP(I313,亿企科目!A:H,6,0)),VLOOKUP(H313,亿企科目!A:G,6,0))</f>
        <v>224102</v>
      </c>
      <c r="N313" s="48" t="str">
        <f>IFERROR(IF(H313="1002","银行账户",IF(H313="1123","供应商",VLOOKUP(I313,亿企科目!A:H,8,0))),"")</f>
        <v>供应商</v>
      </c>
      <c r="O313" s="49" t="str">
        <f t="shared" si="103"/>
        <v>昌邑市三农创新发展集团有限公司</v>
      </c>
      <c r="P313" s="29" t="str">
        <f>VLOOKUP(A313,账簿!B:C,2,0)</f>
        <v>002008</v>
      </c>
      <c r="Q313" s="29" t="str">
        <f>VLOOKUP(P313,账簿!A:B,2,0)</f>
        <v>昌邑市城投股权投资管理有限公司</v>
      </c>
      <c r="W313" s="29" t="str">
        <f t="shared" si="104"/>
        <v>0020082026-04-1662</v>
      </c>
      <c r="X313" s="29" t="str">
        <f t="shared" si="90"/>
        <v>002008</v>
      </c>
      <c r="Y313" s="29" t="str">
        <f t="shared" si="91"/>
        <v>002008</v>
      </c>
      <c r="Z313" s="29" t="str">
        <f t="shared" si="92"/>
        <v>昌邑市城投股权投资管理有限公司</v>
      </c>
      <c r="AA313" s="29" t="str">
        <f t="shared" si="93"/>
        <v>2026-04</v>
      </c>
      <c r="AB313" s="29" t="str">
        <f t="shared" si="94"/>
        <v>2026-04-16</v>
      </c>
      <c r="AC313" s="29" t="s">
        <v>108</v>
      </c>
      <c r="AD313" s="29">
        <f t="shared" si="95"/>
        <v>62</v>
      </c>
      <c r="AE313" s="29" t="str">
        <f t="shared" si="96"/>
        <v>往来款,转账支取,昌邑市三农创新发展集团有限公司</v>
      </c>
      <c r="AF313" s="29" t="s">
        <v>109</v>
      </c>
      <c r="AG313" s="29" t="s">
        <v>109</v>
      </c>
      <c r="AH313" s="29"/>
      <c r="AI313" s="29"/>
      <c r="AJ313" s="29"/>
      <c r="AK313" s="29"/>
      <c r="AL313" s="29"/>
      <c r="AM313" s="29"/>
      <c r="AN313" s="29" t="str">
        <f t="shared" si="97"/>
        <v>224102</v>
      </c>
      <c r="AO313" s="29"/>
      <c r="AP313" s="29" t="str">
        <f t="shared" si="98"/>
        <v>往来款,转账支取,昌邑市三农创新发展集团有限公司</v>
      </c>
      <c r="AQ313" t="s">
        <v>110</v>
      </c>
      <c r="AR313" s="29">
        <f t="shared" si="99"/>
        <v>11000000</v>
      </c>
      <c r="AS313" s="29" t="str">
        <f t="shared" si="100"/>
        <v/>
      </c>
      <c r="AT313" t="s">
        <v>111</v>
      </c>
      <c r="AU313" t="s">
        <v>112</v>
      </c>
      <c r="AV313" t="s">
        <v>113</v>
      </c>
      <c r="AW313" s="29">
        <f t="shared" si="101"/>
        <v>11000000</v>
      </c>
      <c r="AX313" s="29" t="str">
        <f t="shared" si="102"/>
        <v/>
      </c>
      <c r="AY313" s="29"/>
      <c r="AZ313" s="29"/>
      <c r="BA313" s="29"/>
      <c r="BB313" s="29"/>
      <c r="BC313" s="29"/>
      <c r="BD313" s="29"/>
      <c r="BE313" s="29"/>
      <c r="BF313" s="29"/>
      <c r="BG313" s="29"/>
      <c r="BH313" s="29"/>
      <c r="BI313" s="29"/>
      <c r="BJ313" s="29"/>
      <c r="BK313" s="29"/>
      <c r="BL313" s="29"/>
      <c r="BM313" s="29"/>
      <c r="BN313" s="29"/>
      <c r="BO313" s="29"/>
      <c r="BP313" s="29"/>
      <c r="BQ313" s="32" t="str">
        <f>IF(N313="项目",VLOOKUP(O313,项目!B:C,2,0),IF(K313="空项目",VLOOKUP(K313,项目!B:C,2,0),""))</f>
        <v/>
      </c>
      <c r="BR313" s="32" t="str">
        <f>IFERROR(VLOOKUP(BQ313,项目!A:B,2,0),"")</f>
        <v/>
      </c>
      <c r="BS313" s="29"/>
      <c r="BT313" s="29"/>
      <c r="BU313" s="32" t="str">
        <f>IF(N313="供应商",VLOOKUP(O313,供应商!B:C,2,0),"")</f>
        <v>0011072</v>
      </c>
      <c r="BV313" s="32" t="str">
        <f>IFERROR(VLOOKUP(BU313,供应商!A:B,2,0),"")</f>
        <v>昌邑市三农创新发展集团有限公司</v>
      </c>
      <c r="BW313" s="32" t="str">
        <f>IF(N313="客户",VLOOKUP(O313,客户!B:C,2,0),"")</f>
        <v/>
      </c>
      <c r="BX313" s="32" t="str">
        <f>IFERROR(VLOOKUP(BW313,客户!A:B,2,0),"")</f>
        <v/>
      </c>
      <c r="BY313" s="29"/>
      <c r="BZ313" s="29"/>
      <c r="CA313" s="29"/>
      <c r="CB313" s="29"/>
      <c r="CC313" s="29"/>
      <c r="CD313" s="29"/>
      <c r="CE313" s="29"/>
      <c r="CF313" s="29"/>
      <c r="CG313" s="29"/>
      <c r="CH313" s="29"/>
      <c r="CI313" s="29"/>
      <c r="CJ313" s="29"/>
      <c r="CK313" s="29"/>
      <c r="CL313" s="29"/>
      <c r="CM313" s="29"/>
      <c r="CN313" s="29"/>
      <c r="CO313" s="29"/>
      <c r="CP313" s="29"/>
      <c r="CQ313" s="29"/>
      <c r="CR313" s="29"/>
      <c r="CS313" s="29"/>
      <c r="CT313" s="29"/>
      <c r="CU313" s="32" t="str">
        <f>IF(N313="费用项目",VLOOKUP(O313,费用项目!B:C,2,0),"")</f>
        <v/>
      </c>
      <c r="CV313" s="32" t="str">
        <f>IFERROR(VLOOKUP(CU313,费用项目!A:B,2,0),"")</f>
        <v/>
      </c>
      <c r="CW313" s="29" t="str">
        <f>IF(N313="银行账户",VLOOKUP(O313,银行变二级!B:C,2,0),"")</f>
        <v/>
      </c>
      <c r="CX313" s="29" t="str">
        <f>IFERROR(VLOOKUP(O313,银行变二级!A:B,2,0),"")</f>
        <v/>
      </c>
    </row>
    <row r="314" ht="27" spans="1:102">
      <c r="A314" s="35" t="s">
        <v>287</v>
      </c>
      <c r="B314" s="36" t="s">
        <v>375</v>
      </c>
      <c r="C314" s="36" t="s">
        <v>377</v>
      </c>
      <c r="D314" s="37" t="s">
        <v>309</v>
      </c>
      <c r="E314" s="37" t="s">
        <v>290</v>
      </c>
      <c r="F314" s="39" t="s">
        <v>107</v>
      </c>
      <c r="G314" s="38">
        <v>11000000</v>
      </c>
      <c r="H314" s="40" t="str">
        <f t="shared" si="85"/>
        <v>1002</v>
      </c>
      <c r="I314" s="40" t="str">
        <f t="shared" si="86"/>
        <v>100203</v>
      </c>
      <c r="J314" s="46" t="str">
        <f t="shared" si="87"/>
        <v>银行存款</v>
      </c>
      <c r="K314" s="47" t="str">
        <f t="shared" si="88"/>
        <v>潍坊银行基本户31796</v>
      </c>
      <c r="L314" s="46" t="str">
        <f t="shared" si="89"/>
        <v/>
      </c>
      <c r="M314" s="46">
        <f>IFERROR(IF(H314="1002",1002,VLOOKUP(I314,亿企科目!A:H,6,0)),VLOOKUP(H314,亿企科目!A:G,6,0))</f>
        <v>1002</v>
      </c>
      <c r="N314" s="48" t="str">
        <f>IFERROR(IF(H314="1002","银行账户",IF(H314="1123","供应商",VLOOKUP(I314,亿企科目!A:H,8,0))),"")</f>
        <v>银行账户</v>
      </c>
      <c r="O314" s="49" t="str">
        <f t="shared" si="103"/>
        <v>潍坊银行基本户31796</v>
      </c>
      <c r="P314" s="29" t="str">
        <f>VLOOKUP(A314,账簿!B:C,2,0)</f>
        <v>002008</v>
      </c>
      <c r="Q314" s="29" t="str">
        <f>VLOOKUP(P314,账簿!A:B,2,0)</f>
        <v>昌邑市城投股权投资管理有限公司</v>
      </c>
      <c r="W314" s="29" t="str">
        <f t="shared" si="104"/>
        <v>0020082026-04-1662</v>
      </c>
      <c r="X314" s="29" t="str">
        <f t="shared" si="90"/>
        <v>002008</v>
      </c>
      <c r="Y314" s="29" t="str">
        <f t="shared" si="91"/>
        <v>002008</v>
      </c>
      <c r="Z314" s="29" t="str">
        <f t="shared" si="92"/>
        <v>昌邑市城投股权投资管理有限公司</v>
      </c>
      <c r="AA314" s="29" t="str">
        <f t="shared" si="93"/>
        <v>2026-04</v>
      </c>
      <c r="AB314" s="29" t="str">
        <f t="shared" si="94"/>
        <v>2026-04-16</v>
      </c>
      <c r="AC314" s="29" t="s">
        <v>108</v>
      </c>
      <c r="AD314" s="29">
        <f t="shared" si="95"/>
        <v>62</v>
      </c>
      <c r="AE314" s="29" t="str">
        <f t="shared" si="96"/>
        <v>往来款,转账支取,昌邑市三农创新发展集团有限公司</v>
      </c>
      <c r="AF314" s="29" t="s">
        <v>109</v>
      </c>
      <c r="AG314" s="29" t="s">
        <v>109</v>
      </c>
      <c r="AH314" s="29"/>
      <c r="AI314" s="29"/>
      <c r="AJ314" s="29"/>
      <c r="AK314" s="29"/>
      <c r="AL314" s="29"/>
      <c r="AM314" s="29"/>
      <c r="AN314" s="29">
        <f t="shared" si="97"/>
        <v>1002</v>
      </c>
      <c r="AO314" s="29"/>
      <c r="AP314" s="29" t="str">
        <f t="shared" si="98"/>
        <v>往来款,转账支取,昌邑市三农创新发展集团有限公司</v>
      </c>
      <c r="AQ314" t="s">
        <v>110</v>
      </c>
      <c r="AR314" s="29" t="str">
        <f t="shared" si="99"/>
        <v/>
      </c>
      <c r="AS314" s="29">
        <f t="shared" si="100"/>
        <v>11000000</v>
      </c>
      <c r="AT314" t="s">
        <v>111</v>
      </c>
      <c r="AU314" t="s">
        <v>112</v>
      </c>
      <c r="AV314" t="s">
        <v>113</v>
      </c>
      <c r="AW314" s="29" t="str">
        <f t="shared" si="101"/>
        <v/>
      </c>
      <c r="AX314" s="29">
        <f t="shared" si="102"/>
        <v>11000000</v>
      </c>
      <c r="AY314" s="29"/>
      <c r="AZ314" s="29"/>
      <c r="BA314" s="29"/>
      <c r="BB314" s="29"/>
      <c r="BC314" s="29"/>
      <c r="BD314" s="29"/>
      <c r="BE314" s="29"/>
      <c r="BF314" s="29"/>
      <c r="BG314" s="29"/>
      <c r="BH314" s="29"/>
      <c r="BI314" s="29"/>
      <c r="BJ314" s="29"/>
      <c r="BK314" s="29"/>
      <c r="BL314" s="29"/>
      <c r="BM314" s="29"/>
      <c r="BN314" s="29"/>
      <c r="BO314" s="29"/>
      <c r="BP314" s="29"/>
      <c r="BQ314" s="32" t="str">
        <f>IF(N314="项目",VLOOKUP(O314,项目!B:C,2,0),IF(K314="空项目",VLOOKUP(K314,项目!B:C,2,0),""))</f>
        <v/>
      </c>
      <c r="BR314" s="32" t="str">
        <f>IFERROR(VLOOKUP(BQ314,项目!A:B,2,0),"")</f>
        <v/>
      </c>
      <c r="BS314" s="29"/>
      <c r="BT314" s="29"/>
      <c r="BU314" s="32" t="str">
        <f>IF(N314="供应商",VLOOKUP(O314,供应商!B:C,2,0),"")</f>
        <v/>
      </c>
      <c r="BV314" s="32" t="str">
        <f>IFERROR(VLOOKUP(BU314,供应商!A:B,2,0),"")</f>
        <v/>
      </c>
      <c r="BW314" s="32" t="str">
        <f>IF(N314="客户",VLOOKUP(O314,客户!B:C,2,0),"")</f>
        <v/>
      </c>
      <c r="BX314" s="32" t="str">
        <f>IFERROR(VLOOKUP(BW314,客户!A:B,2,0),"")</f>
        <v/>
      </c>
      <c r="BY314" s="29"/>
      <c r="BZ314" s="29"/>
      <c r="CA314" s="29"/>
      <c r="CB314" s="29"/>
      <c r="CC314" s="29"/>
      <c r="CD314" s="29"/>
      <c r="CE314" s="29"/>
      <c r="CF314" s="29"/>
      <c r="CG314" s="29"/>
      <c r="CH314" s="29"/>
      <c r="CI314" s="29"/>
      <c r="CJ314" s="29"/>
      <c r="CK314" s="29"/>
      <c r="CL314" s="29"/>
      <c r="CM314" s="29"/>
      <c r="CN314" s="29"/>
      <c r="CO314" s="29"/>
      <c r="CP314" s="29"/>
      <c r="CQ314" s="29"/>
      <c r="CR314" s="29"/>
      <c r="CS314" s="29"/>
      <c r="CT314" s="29"/>
      <c r="CU314" s="32" t="str">
        <f>IF(N314="费用项目",VLOOKUP(O314,费用项目!B:C,2,0),"")</f>
        <v/>
      </c>
      <c r="CV314" s="32" t="str">
        <f>IFERROR(VLOOKUP(CU314,费用项目!A:B,2,0),"")</f>
        <v/>
      </c>
      <c r="CW314" s="29" t="str">
        <f>IF(N314="银行账户",VLOOKUP(O314,银行变二级!B:C,2,0),"")</f>
        <v>潍坊银行基本户31796</v>
      </c>
      <c r="CX314" s="29" t="str">
        <f>IFERROR(VLOOKUP(O314,银行变二级!A:B,2,0),"")</f>
        <v>潍坊银行基本户31796</v>
      </c>
    </row>
    <row r="315" ht="25.5" spans="1:102">
      <c r="A315" s="35" t="s">
        <v>287</v>
      </c>
      <c r="B315" s="36" t="s">
        <v>375</v>
      </c>
      <c r="C315" s="36" t="s">
        <v>378</v>
      </c>
      <c r="D315" s="37" t="s">
        <v>303</v>
      </c>
      <c r="E315" s="37" t="s">
        <v>275</v>
      </c>
      <c r="F315" s="38">
        <v>256000</v>
      </c>
      <c r="G315" s="39" t="s">
        <v>107</v>
      </c>
      <c r="H315" s="40" t="str">
        <f t="shared" si="85"/>
        <v>6603</v>
      </c>
      <c r="I315" s="40" t="str">
        <f t="shared" si="86"/>
        <v>6603</v>
      </c>
      <c r="J315" s="46" t="str">
        <f t="shared" si="87"/>
        <v>财务费用</v>
      </c>
      <c r="K315" s="47" t="str">
        <f t="shared" si="88"/>
        <v>服务费</v>
      </c>
      <c r="L315" s="46" t="str">
        <f t="shared" si="89"/>
        <v/>
      </c>
      <c r="M315" s="46" t="str">
        <f>IFERROR(IF(H315="1002",1002,VLOOKUP(I315,亿企科目!A:H,6,0)),VLOOKUP(H315,亿企科目!A:G,6,0))</f>
        <v>6603</v>
      </c>
      <c r="N315" s="48" t="str">
        <f>IFERROR(IF(H315="1002","银行账户",IF(H315="1123","供应商",VLOOKUP(I315,亿企科目!A:H,8,0))),"")</f>
        <v>费用项目</v>
      </c>
      <c r="O315" s="49" t="str">
        <f t="shared" si="103"/>
        <v>服务费</v>
      </c>
      <c r="P315" s="29" t="str">
        <f>VLOOKUP(A315,账簿!B:C,2,0)</f>
        <v>002008</v>
      </c>
      <c r="Q315" s="29" t="str">
        <f>VLOOKUP(P315,账簿!A:B,2,0)</f>
        <v>昌邑市城投股权投资管理有限公司</v>
      </c>
      <c r="W315" s="29" t="str">
        <f t="shared" si="104"/>
        <v>0020082026-04-1663</v>
      </c>
      <c r="X315" s="29" t="str">
        <f t="shared" si="90"/>
        <v>002008</v>
      </c>
      <c r="Y315" s="29" t="str">
        <f t="shared" si="91"/>
        <v>002008</v>
      </c>
      <c r="Z315" s="29" t="str">
        <f t="shared" si="92"/>
        <v>昌邑市城投股权投资管理有限公司</v>
      </c>
      <c r="AA315" s="29" t="str">
        <f t="shared" si="93"/>
        <v>2026-04</v>
      </c>
      <c r="AB315" s="29" t="str">
        <f t="shared" si="94"/>
        <v>2026-04-16</v>
      </c>
      <c r="AC315" s="29" t="s">
        <v>108</v>
      </c>
      <c r="AD315" s="29">
        <f t="shared" si="95"/>
        <v>63</v>
      </c>
      <c r="AE315" s="29" t="str">
        <f t="shared" si="96"/>
        <v>转贷服务费,网银转账,山东德锦资产管理有限公司</v>
      </c>
      <c r="AF315" s="29" t="s">
        <v>109</v>
      </c>
      <c r="AG315" s="29" t="s">
        <v>109</v>
      </c>
      <c r="AH315" s="29"/>
      <c r="AI315" s="29"/>
      <c r="AJ315" s="29"/>
      <c r="AK315" s="29"/>
      <c r="AL315" s="29"/>
      <c r="AM315" s="29"/>
      <c r="AN315" s="29" t="str">
        <f t="shared" si="97"/>
        <v>6603</v>
      </c>
      <c r="AO315" s="29"/>
      <c r="AP315" s="29" t="str">
        <f t="shared" si="98"/>
        <v>转贷服务费,网银转账,山东德锦资产管理有限公司</v>
      </c>
      <c r="AQ315" t="s">
        <v>110</v>
      </c>
      <c r="AR315" s="29">
        <f t="shared" si="99"/>
        <v>256000</v>
      </c>
      <c r="AS315" s="29" t="str">
        <f t="shared" si="100"/>
        <v/>
      </c>
      <c r="AT315" t="s">
        <v>111</v>
      </c>
      <c r="AU315" t="s">
        <v>112</v>
      </c>
      <c r="AV315" t="s">
        <v>113</v>
      </c>
      <c r="AW315" s="29">
        <f t="shared" si="101"/>
        <v>256000</v>
      </c>
      <c r="AX315" s="29" t="str">
        <f t="shared" si="102"/>
        <v/>
      </c>
      <c r="AY315" s="29"/>
      <c r="AZ315" s="29"/>
      <c r="BA315" s="29"/>
      <c r="BB315" s="29"/>
      <c r="BC315" s="29"/>
      <c r="BD315" s="29"/>
      <c r="BE315" s="29"/>
      <c r="BF315" s="29"/>
      <c r="BG315" s="29"/>
      <c r="BH315" s="29"/>
      <c r="BI315" s="29"/>
      <c r="BJ315" s="29"/>
      <c r="BK315" s="29"/>
      <c r="BL315" s="29"/>
      <c r="BM315" s="29"/>
      <c r="BN315" s="29"/>
      <c r="BO315" s="29"/>
      <c r="BP315" s="29"/>
      <c r="BQ315" s="32" t="str">
        <f>IF(N315="项目",VLOOKUP(O315,项目!B:C,2,0),IF(K315="空项目",VLOOKUP(K315,项目!B:C,2,0),""))</f>
        <v/>
      </c>
      <c r="BR315" s="32" t="str">
        <f>IFERROR(VLOOKUP(BQ315,项目!A:B,2,0),"")</f>
        <v/>
      </c>
      <c r="BS315" s="29"/>
      <c r="BT315" s="29"/>
      <c r="BU315" s="32" t="str">
        <f>IF(N315="供应商",VLOOKUP(O315,供应商!B:C,2,0),"")</f>
        <v/>
      </c>
      <c r="BV315" s="32" t="str">
        <f>IFERROR(VLOOKUP(BU315,供应商!A:B,2,0),"")</f>
        <v/>
      </c>
      <c r="BW315" s="32" t="str">
        <f>IF(N315="客户",VLOOKUP(O315,客户!B:C,2,0),"")</f>
        <v/>
      </c>
      <c r="BX315" s="32" t="str">
        <f>IFERROR(VLOOKUP(BW315,客户!A:B,2,0),"")</f>
        <v/>
      </c>
      <c r="BY315" s="29"/>
      <c r="BZ315" s="29"/>
      <c r="CA315" s="29"/>
      <c r="CB315" s="29"/>
      <c r="CC315" s="29"/>
      <c r="CD315" s="29"/>
      <c r="CE315" s="29"/>
      <c r="CF315" s="29"/>
      <c r="CG315" s="29"/>
      <c r="CH315" s="29"/>
      <c r="CI315" s="29"/>
      <c r="CJ315" s="29"/>
      <c r="CK315" s="29"/>
      <c r="CL315" s="29"/>
      <c r="CM315" s="29"/>
      <c r="CN315" s="29"/>
      <c r="CO315" s="29"/>
      <c r="CP315" s="29"/>
      <c r="CQ315" s="29"/>
      <c r="CR315" s="29"/>
      <c r="CS315" s="29"/>
      <c r="CT315" s="29"/>
      <c r="CU315" s="32" t="str">
        <f>IF(N315="费用项目",VLOOKUP(O315,费用项目!B:C,2,0),"")</f>
        <v>660225</v>
      </c>
      <c r="CV315" s="32" t="str">
        <f>IFERROR(VLOOKUP(CU315,费用项目!A:B,2,0),"")</f>
        <v>服务费</v>
      </c>
      <c r="CW315" s="29" t="str">
        <f>IF(N315="银行账户",VLOOKUP(O315,银行变二级!B:C,2,0),"")</f>
        <v/>
      </c>
      <c r="CX315" s="29" t="str">
        <f>IFERROR(VLOOKUP(O315,银行变二级!A:B,2,0),"")</f>
        <v/>
      </c>
    </row>
    <row r="316" ht="27" spans="1:102">
      <c r="A316" s="35" t="s">
        <v>287</v>
      </c>
      <c r="B316" s="36" t="s">
        <v>375</v>
      </c>
      <c r="C316" s="36" t="s">
        <v>378</v>
      </c>
      <c r="D316" s="37" t="s">
        <v>303</v>
      </c>
      <c r="E316" s="37" t="s">
        <v>290</v>
      </c>
      <c r="F316" s="39" t="s">
        <v>107</v>
      </c>
      <c r="G316" s="38">
        <v>256000</v>
      </c>
      <c r="H316" s="40" t="str">
        <f t="shared" si="85"/>
        <v>1002</v>
      </c>
      <c r="I316" s="40" t="str">
        <f t="shared" si="86"/>
        <v>100203</v>
      </c>
      <c r="J316" s="46" t="str">
        <f t="shared" si="87"/>
        <v>银行存款</v>
      </c>
      <c r="K316" s="47" t="str">
        <f t="shared" si="88"/>
        <v>潍坊银行基本户31796</v>
      </c>
      <c r="L316" s="46" t="str">
        <f t="shared" si="89"/>
        <v/>
      </c>
      <c r="M316" s="46">
        <f>IFERROR(IF(H316="1002",1002,VLOOKUP(I316,亿企科目!A:H,6,0)),VLOOKUP(H316,亿企科目!A:G,6,0))</f>
        <v>1002</v>
      </c>
      <c r="N316" s="48" t="str">
        <f>IFERROR(IF(H316="1002","银行账户",IF(H316="1123","供应商",VLOOKUP(I316,亿企科目!A:H,8,0))),"")</f>
        <v>银行账户</v>
      </c>
      <c r="O316" s="49" t="str">
        <f t="shared" si="103"/>
        <v>潍坊银行基本户31796</v>
      </c>
      <c r="P316" s="29" t="str">
        <f>VLOOKUP(A316,账簿!B:C,2,0)</f>
        <v>002008</v>
      </c>
      <c r="Q316" s="29" t="str">
        <f>VLOOKUP(P316,账簿!A:B,2,0)</f>
        <v>昌邑市城投股权投资管理有限公司</v>
      </c>
      <c r="W316" s="29" t="str">
        <f t="shared" si="104"/>
        <v>0020082026-04-1663</v>
      </c>
      <c r="X316" s="29" t="str">
        <f t="shared" si="90"/>
        <v>002008</v>
      </c>
      <c r="Y316" s="29" t="str">
        <f t="shared" si="91"/>
        <v>002008</v>
      </c>
      <c r="Z316" s="29" t="str">
        <f t="shared" si="92"/>
        <v>昌邑市城投股权投资管理有限公司</v>
      </c>
      <c r="AA316" s="29" t="str">
        <f t="shared" si="93"/>
        <v>2026-04</v>
      </c>
      <c r="AB316" s="29" t="str">
        <f t="shared" si="94"/>
        <v>2026-04-16</v>
      </c>
      <c r="AC316" s="29" t="s">
        <v>108</v>
      </c>
      <c r="AD316" s="29">
        <f t="shared" si="95"/>
        <v>63</v>
      </c>
      <c r="AE316" s="29" t="str">
        <f t="shared" si="96"/>
        <v>转贷服务费,网银转账,山东德锦资产管理有限公司</v>
      </c>
      <c r="AF316" s="29" t="s">
        <v>109</v>
      </c>
      <c r="AG316" s="29" t="s">
        <v>109</v>
      </c>
      <c r="AH316" s="29"/>
      <c r="AI316" s="29"/>
      <c r="AJ316" s="29"/>
      <c r="AK316" s="29"/>
      <c r="AL316" s="29"/>
      <c r="AM316" s="29"/>
      <c r="AN316" s="29">
        <f t="shared" si="97"/>
        <v>1002</v>
      </c>
      <c r="AO316" s="29"/>
      <c r="AP316" s="29" t="str">
        <f t="shared" si="98"/>
        <v>转贷服务费,网银转账,山东德锦资产管理有限公司</v>
      </c>
      <c r="AQ316" t="s">
        <v>110</v>
      </c>
      <c r="AR316" s="29" t="str">
        <f t="shared" si="99"/>
        <v/>
      </c>
      <c r="AS316" s="29">
        <f t="shared" si="100"/>
        <v>256000</v>
      </c>
      <c r="AT316" t="s">
        <v>111</v>
      </c>
      <c r="AU316" t="s">
        <v>112</v>
      </c>
      <c r="AV316" t="s">
        <v>113</v>
      </c>
      <c r="AW316" s="29" t="str">
        <f t="shared" si="101"/>
        <v/>
      </c>
      <c r="AX316" s="29">
        <f t="shared" si="102"/>
        <v>256000</v>
      </c>
      <c r="AY316" s="29"/>
      <c r="AZ316" s="29"/>
      <c r="BA316" s="29"/>
      <c r="BB316" s="29"/>
      <c r="BC316" s="29"/>
      <c r="BD316" s="29"/>
      <c r="BE316" s="29"/>
      <c r="BF316" s="29"/>
      <c r="BG316" s="29"/>
      <c r="BH316" s="29"/>
      <c r="BI316" s="29"/>
      <c r="BJ316" s="29"/>
      <c r="BK316" s="29"/>
      <c r="BL316" s="29"/>
      <c r="BM316" s="29"/>
      <c r="BN316" s="29"/>
      <c r="BO316" s="29"/>
      <c r="BP316" s="29"/>
      <c r="BQ316" s="32" t="str">
        <f>IF(N316="项目",VLOOKUP(O316,项目!B:C,2,0),IF(K316="空项目",VLOOKUP(K316,项目!B:C,2,0),""))</f>
        <v/>
      </c>
      <c r="BR316" s="32" t="str">
        <f>IFERROR(VLOOKUP(BQ316,项目!A:B,2,0),"")</f>
        <v/>
      </c>
      <c r="BS316" s="29"/>
      <c r="BT316" s="29"/>
      <c r="BU316" s="32" t="str">
        <f>IF(N316="供应商",VLOOKUP(O316,供应商!B:C,2,0),"")</f>
        <v/>
      </c>
      <c r="BV316" s="32" t="str">
        <f>IFERROR(VLOOKUP(BU316,供应商!A:B,2,0),"")</f>
        <v/>
      </c>
      <c r="BW316" s="32" t="str">
        <f>IF(N316="客户",VLOOKUP(O316,客户!B:C,2,0),"")</f>
        <v/>
      </c>
      <c r="BX316" s="32" t="str">
        <f>IFERROR(VLOOKUP(BW316,客户!A:B,2,0),"")</f>
        <v/>
      </c>
      <c r="BY316" s="29"/>
      <c r="BZ316" s="29"/>
      <c r="CA316" s="29"/>
      <c r="CB316" s="29"/>
      <c r="CC316" s="29"/>
      <c r="CD316" s="29"/>
      <c r="CE316" s="29"/>
      <c r="CF316" s="29"/>
      <c r="CG316" s="29"/>
      <c r="CH316" s="29"/>
      <c r="CI316" s="29"/>
      <c r="CJ316" s="29"/>
      <c r="CK316" s="29"/>
      <c r="CL316" s="29"/>
      <c r="CM316" s="29"/>
      <c r="CN316" s="29"/>
      <c r="CO316" s="29"/>
      <c r="CP316" s="29"/>
      <c r="CQ316" s="29"/>
      <c r="CR316" s="29"/>
      <c r="CS316" s="29"/>
      <c r="CT316" s="29"/>
      <c r="CU316" s="32" t="str">
        <f>IF(N316="费用项目",VLOOKUP(O316,费用项目!B:C,2,0),"")</f>
        <v/>
      </c>
      <c r="CV316" s="32" t="str">
        <f>IFERROR(VLOOKUP(CU316,费用项目!A:B,2,0),"")</f>
        <v/>
      </c>
      <c r="CW316" s="29" t="str">
        <f>IF(N316="银行账户",VLOOKUP(O316,银行变二级!B:C,2,0),"")</f>
        <v>潍坊银行基本户31796</v>
      </c>
      <c r="CX316" s="29" t="str">
        <f>IFERROR(VLOOKUP(O316,银行变二级!A:B,2,0),"")</f>
        <v>潍坊银行基本户31796</v>
      </c>
    </row>
    <row r="317" ht="27" spans="1:102">
      <c r="A317" s="35" t="s">
        <v>287</v>
      </c>
      <c r="B317" s="36" t="s">
        <v>375</v>
      </c>
      <c r="C317" s="36" t="s">
        <v>379</v>
      </c>
      <c r="D317" s="37" t="s">
        <v>304</v>
      </c>
      <c r="E317" s="37" t="s">
        <v>290</v>
      </c>
      <c r="F317" s="38">
        <v>40000000</v>
      </c>
      <c r="G317" s="39" t="s">
        <v>107</v>
      </c>
      <c r="H317" s="40" t="str">
        <f t="shared" si="85"/>
        <v>1002</v>
      </c>
      <c r="I317" s="40" t="str">
        <f t="shared" si="86"/>
        <v>100203</v>
      </c>
      <c r="J317" s="46" t="str">
        <f t="shared" si="87"/>
        <v>银行存款</v>
      </c>
      <c r="K317" s="47" t="str">
        <f t="shared" si="88"/>
        <v>潍坊银行基本户31796</v>
      </c>
      <c r="L317" s="46" t="str">
        <f t="shared" si="89"/>
        <v/>
      </c>
      <c r="M317" s="46">
        <f>IFERROR(IF(H317="1002",1002,VLOOKUP(I317,亿企科目!A:H,6,0)),VLOOKUP(H317,亿企科目!A:G,6,0))</f>
        <v>1002</v>
      </c>
      <c r="N317" s="48" t="str">
        <f>IFERROR(IF(H317="1002","银行账户",IF(H317="1123","供应商",VLOOKUP(I317,亿企科目!A:H,8,0))),"")</f>
        <v>银行账户</v>
      </c>
      <c r="O317" s="49" t="str">
        <f t="shared" si="103"/>
        <v>潍坊银行基本户31796</v>
      </c>
      <c r="P317" s="29" t="str">
        <f>VLOOKUP(A317,账簿!B:C,2,0)</f>
        <v>002008</v>
      </c>
      <c r="Q317" s="29" t="str">
        <f>VLOOKUP(P317,账簿!A:B,2,0)</f>
        <v>昌邑市城投股权投资管理有限公司</v>
      </c>
      <c r="W317" s="29" t="str">
        <f t="shared" si="104"/>
        <v>0020082026-04-1664</v>
      </c>
      <c r="X317" s="29" t="str">
        <f t="shared" si="90"/>
        <v>002008</v>
      </c>
      <c r="Y317" s="29" t="str">
        <f t="shared" si="91"/>
        <v>002008</v>
      </c>
      <c r="Z317" s="29" t="str">
        <f t="shared" si="92"/>
        <v>昌邑市城投股权投资管理有限公司</v>
      </c>
      <c r="AA317" s="29" t="str">
        <f t="shared" si="93"/>
        <v>2026-04</v>
      </c>
      <c r="AB317" s="29" t="str">
        <f t="shared" si="94"/>
        <v>2026-04-16</v>
      </c>
      <c r="AC317" s="29" t="s">
        <v>108</v>
      </c>
      <c r="AD317" s="29">
        <f t="shared" si="95"/>
        <v>64</v>
      </c>
      <c r="AE317" s="29" t="str">
        <f t="shared" si="96"/>
        <v>借款,网银转账,山东德锦资产管理有限公司</v>
      </c>
      <c r="AF317" s="29" t="s">
        <v>109</v>
      </c>
      <c r="AG317" s="29" t="s">
        <v>109</v>
      </c>
      <c r="AH317" s="29"/>
      <c r="AI317" s="29"/>
      <c r="AJ317" s="29"/>
      <c r="AK317" s="29"/>
      <c r="AL317" s="29"/>
      <c r="AM317" s="29"/>
      <c r="AN317" s="29">
        <f t="shared" si="97"/>
        <v>1002</v>
      </c>
      <c r="AO317" s="29"/>
      <c r="AP317" s="29" t="str">
        <f t="shared" si="98"/>
        <v>借款,网银转账,山东德锦资产管理有限公司</v>
      </c>
      <c r="AQ317" t="s">
        <v>110</v>
      </c>
      <c r="AR317" s="29">
        <f t="shared" si="99"/>
        <v>40000000</v>
      </c>
      <c r="AS317" s="29" t="str">
        <f t="shared" si="100"/>
        <v/>
      </c>
      <c r="AT317" t="s">
        <v>111</v>
      </c>
      <c r="AU317" t="s">
        <v>112</v>
      </c>
      <c r="AV317" t="s">
        <v>113</v>
      </c>
      <c r="AW317" s="29">
        <f t="shared" si="101"/>
        <v>40000000</v>
      </c>
      <c r="AX317" s="29" t="str">
        <f t="shared" si="102"/>
        <v/>
      </c>
      <c r="AY317" s="29"/>
      <c r="AZ317" s="29"/>
      <c r="BA317" s="29"/>
      <c r="BB317" s="29"/>
      <c r="BC317" s="29"/>
      <c r="BD317" s="29"/>
      <c r="BE317" s="29"/>
      <c r="BF317" s="29"/>
      <c r="BG317" s="29"/>
      <c r="BH317" s="29"/>
      <c r="BI317" s="29"/>
      <c r="BJ317" s="29"/>
      <c r="BK317" s="29"/>
      <c r="BL317" s="29"/>
      <c r="BM317" s="29"/>
      <c r="BN317" s="29"/>
      <c r="BO317" s="29"/>
      <c r="BP317" s="29"/>
      <c r="BQ317" s="32" t="str">
        <f>IF(N317="项目",VLOOKUP(O317,项目!B:C,2,0),IF(K317="空项目",VLOOKUP(K317,项目!B:C,2,0),""))</f>
        <v/>
      </c>
      <c r="BR317" s="32" t="str">
        <f>IFERROR(VLOOKUP(BQ317,项目!A:B,2,0),"")</f>
        <v/>
      </c>
      <c r="BS317" s="29"/>
      <c r="BT317" s="29"/>
      <c r="BU317" s="32" t="str">
        <f>IF(N317="供应商",VLOOKUP(O317,供应商!B:C,2,0),"")</f>
        <v/>
      </c>
      <c r="BV317" s="32" t="str">
        <f>IFERROR(VLOOKUP(BU317,供应商!A:B,2,0),"")</f>
        <v/>
      </c>
      <c r="BW317" s="32" t="str">
        <f>IF(N317="客户",VLOOKUP(O317,客户!B:C,2,0),"")</f>
        <v/>
      </c>
      <c r="BX317" s="32" t="str">
        <f>IFERROR(VLOOKUP(BW317,客户!A:B,2,0),"")</f>
        <v/>
      </c>
      <c r="BY317" s="29"/>
      <c r="BZ317" s="29"/>
      <c r="CA317" s="29"/>
      <c r="CB317" s="29"/>
      <c r="CC317" s="29"/>
      <c r="CD317" s="29"/>
      <c r="CE317" s="29"/>
      <c r="CF317" s="29"/>
      <c r="CG317" s="29"/>
      <c r="CH317" s="29"/>
      <c r="CI317" s="29"/>
      <c r="CJ317" s="29"/>
      <c r="CK317" s="29"/>
      <c r="CL317" s="29"/>
      <c r="CM317" s="29"/>
      <c r="CN317" s="29"/>
      <c r="CO317" s="29"/>
      <c r="CP317" s="29"/>
      <c r="CQ317" s="29"/>
      <c r="CR317" s="29"/>
      <c r="CS317" s="29"/>
      <c r="CT317" s="29"/>
      <c r="CU317" s="32" t="str">
        <f>IF(N317="费用项目",VLOOKUP(O317,费用项目!B:C,2,0),"")</f>
        <v/>
      </c>
      <c r="CV317" s="32" t="str">
        <f>IFERROR(VLOOKUP(CU317,费用项目!A:B,2,0),"")</f>
        <v/>
      </c>
      <c r="CW317" s="29" t="str">
        <f>IF(N317="银行账户",VLOOKUP(O317,银行变二级!B:C,2,0),"")</f>
        <v>潍坊银行基本户31796</v>
      </c>
      <c r="CX317" s="29" t="str">
        <f>IFERROR(VLOOKUP(O317,银行变二级!A:B,2,0),"")</f>
        <v>潍坊银行基本户31796</v>
      </c>
    </row>
    <row r="318" ht="25.5" spans="1:102">
      <c r="A318" s="35" t="s">
        <v>287</v>
      </c>
      <c r="B318" s="36" t="s">
        <v>375</v>
      </c>
      <c r="C318" s="36" t="s">
        <v>379</v>
      </c>
      <c r="D318" s="37" t="s">
        <v>304</v>
      </c>
      <c r="E318" s="37" t="s">
        <v>305</v>
      </c>
      <c r="F318" s="39" t="s">
        <v>107</v>
      </c>
      <c r="G318" s="38">
        <v>40000000</v>
      </c>
      <c r="H318" s="40" t="str">
        <f t="shared" si="85"/>
        <v>2241</v>
      </c>
      <c r="I318" s="40" t="str">
        <f t="shared" si="86"/>
        <v>224102</v>
      </c>
      <c r="J318" s="46" t="str">
        <f t="shared" si="87"/>
        <v>其他应付款</v>
      </c>
      <c r="K318" s="47" t="str">
        <f t="shared" si="88"/>
        <v>单位</v>
      </c>
      <c r="L318" s="46" t="str">
        <f t="shared" si="89"/>
        <v>山东德锦资产管理有限公司</v>
      </c>
      <c r="M318" s="46" t="str">
        <f>IFERROR(IF(H318="1002",1002,VLOOKUP(I318,亿企科目!A:H,6,0)),VLOOKUP(H318,亿企科目!A:G,6,0))</f>
        <v>224102</v>
      </c>
      <c r="N318" s="48" t="str">
        <f>IFERROR(IF(H318="1002","银行账户",IF(H318="1123","供应商",VLOOKUP(I318,亿企科目!A:H,8,0))),"")</f>
        <v>供应商</v>
      </c>
      <c r="O318" s="49" t="str">
        <f t="shared" si="103"/>
        <v>山东德锦资产管理有限公司</v>
      </c>
      <c r="P318" s="29" t="str">
        <f>VLOOKUP(A318,账簿!B:C,2,0)</f>
        <v>002008</v>
      </c>
      <c r="Q318" s="29" t="str">
        <f>VLOOKUP(P318,账簿!A:B,2,0)</f>
        <v>昌邑市城投股权投资管理有限公司</v>
      </c>
      <c r="W318" s="29" t="str">
        <f t="shared" si="104"/>
        <v>0020082026-04-1664</v>
      </c>
      <c r="X318" s="29" t="str">
        <f t="shared" si="90"/>
        <v>002008</v>
      </c>
      <c r="Y318" s="29" t="str">
        <f t="shared" si="91"/>
        <v>002008</v>
      </c>
      <c r="Z318" s="29" t="str">
        <f t="shared" si="92"/>
        <v>昌邑市城投股权投资管理有限公司</v>
      </c>
      <c r="AA318" s="29" t="str">
        <f t="shared" si="93"/>
        <v>2026-04</v>
      </c>
      <c r="AB318" s="29" t="str">
        <f t="shared" si="94"/>
        <v>2026-04-16</v>
      </c>
      <c r="AC318" s="29" t="s">
        <v>108</v>
      </c>
      <c r="AD318" s="29">
        <f t="shared" si="95"/>
        <v>64</v>
      </c>
      <c r="AE318" s="29" t="str">
        <f t="shared" si="96"/>
        <v>借款,网银转账,山东德锦资产管理有限公司</v>
      </c>
      <c r="AF318" s="29" t="s">
        <v>109</v>
      </c>
      <c r="AG318" s="29" t="s">
        <v>109</v>
      </c>
      <c r="AH318" s="29"/>
      <c r="AI318" s="29"/>
      <c r="AJ318" s="29"/>
      <c r="AK318" s="29"/>
      <c r="AL318" s="29"/>
      <c r="AM318" s="29"/>
      <c r="AN318" s="29" t="str">
        <f t="shared" si="97"/>
        <v>224102</v>
      </c>
      <c r="AO318" s="29"/>
      <c r="AP318" s="29" t="str">
        <f t="shared" si="98"/>
        <v>借款,网银转账,山东德锦资产管理有限公司</v>
      </c>
      <c r="AQ318" t="s">
        <v>110</v>
      </c>
      <c r="AR318" s="29" t="str">
        <f t="shared" si="99"/>
        <v/>
      </c>
      <c r="AS318" s="29">
        <f t="shared" si="100"/>
        <v>40000000</v>
      </c>
      <c r="AT318" t="s">
        <v>111</v>
      </c>
      <c r="AU318" t="s">
        <v>112</v>
      </c>
      <c r="AV318" t="s">
        <v>113</v>
      </c>
      <c r="AW318" s="29" t="str">
        <f t="shared" si="101"/>
        <v/>
      </c>
      <c r="AX318" s="29">
        <f t="shared" si="102"/>
        <v>40000000</v>
      </c>
      <c r="AY318" s="29"/>
      <c r="AZ318" s="29"/>
      <c r="BA318" s="29"/>
      <c r="BB318" s="29"/>
      <c r="BC318" s="29"/>
      <c r="BD318" s="29"/>
      <c r="BE318" s="29"/>
      <c r="BF318" s="29"/>
      <c r="BG318" s="29"/>
      <c r="BH318" s="29"/>
      <c r="BI318" s="29"/>
      <c r="BJ318" s="29"/>
      <c r="BK318" s="29"/>
      <c r="BL318" s="29"/>
      <c r="BM318" s="29"/>
      <c r="BN318" s="29"/>
      <c r="BO318" s="29"/>
      <c r="BP318" s="29"/>
      <c r="BQ318" s="32" t="str">
        <f>IF(N318="项目",VLOOKUP(O318,项目!B:C,2,0),IF(K318="空项目",VLOOKUP(K318,项目!B:C,2,0),""))</f>
        <v/>
      </c>
      <c r="BR318" s="32" t="str">
        <f>IFERROR(VLOOKUP(BQ318,项目!A:B,2,0),"")</f>
        <v/>
      </c>
      <c r="BS318" s="29"/>
      <c r="BT318" s="29"/>
      <c r="BU318" s="32" t="str">
        <f>IF(N318="供应商",VLOOKUP(O318,供应商!B:C,2,0),"")</f>
        <v>0000752</v>
      </c>
      <c r="BV318" s="32" t="str">
        <f>IFERROR(VLOOKUP(BU318,供应商!A:B,2,0),"")</f>
        <v>山东德锦资产管理有限公司</v>
      </c>
      <c r="BW318" s="32" t="str">
        <f>IF(N318="客户",VLOOKUP(O318,客户!B:C,2,0),"")</f>
        <v/>
      </c>
      <c r="BX318" s="32" t="str">
        <f>IFERROR(VLOOKUP(BW318,客户!A:B,2,0),"")</f>
        <v/>
      </c>
      <c r="BY318" s="29"/>
      <c r="BZ318" s="29"/>
      <c r="CA318" s="29"/>
      <c r="CB318" s="29"/>
      <c r="CC318" s="29"/>
      <c r="CD318" s="29"/>
      <c r="CE318" s="29"/>
      <c r="CF318" s="29"/>
      <c r="CG318" s="29"/>
      <c r="CH318" s="29"/>
      <c r="CI318" s="29"/>
      <c r="CJ318" s="29"/>
      <c r="CK318" s="29"/>
      <c r="CL318" s="29"/>
      <c r="CM318" s="29"/>
      <c r="CN318" s="29"/>
      <c r="CO318" s="29"/>
      <c r="CP318" s="29"/>
      <c r="CQ318" s="29"/>
      <c r="CR318" s="29"/>
      <c r="CS318" s="29"/>
      <c r="CT318" s="29"/>
      <c r="CU318" s="32" t="str">
        <f>IF(N318="费用项目",VLOOKUP(O318,费用项目!B:C,2,0),"")</f>
        <v/>
      </c>
      <c r="CV318" s="32" t="str">
        <f>IFERROR(VLOOKUP(CU318,费用项目!A:B,2,0),"")</f>
        <v/>
      </c>
      <c r="CW318" s="29" t="str">
        <f>IF(N318="银行账户",VLOOKUP(O318,银行变二级!B:C,2,0),"")</f>
        <v/>
      </c>
      <c r="CX318" s="29" t="str">
        <f>IFERROR(VLOOKUP(O318,银行变二级!A:B,2,0),"")</f>
        <v/>
      </c>
    </row>
    <row r="319" spans="1:102">
      <c r="A319" s="35" t="s">
        <v>287</v>
      </c>
      <c r="B319" s="36" t="s">
        <v>375</v>
      </c>
      <c r="C319" s="36" t="s">
        <v>380</v>
      </c>
      <c r="D319" s="37" t="s">
        <v>360</v>
      </c>
      <c r="E319" s="37" t="s">
        <v>127</v>
      </c>
      <c r="F319" s="38">
        <v>20000</v>
      </c>
      <c r="G319" s="39" t="s">
        <v>107</v>
      </c>
      <c r="H319" s="40" t="str">
        <f t="shared" si="85"/>
        <v>6603</v>
      </c>
      <c r="I319" s="40" t="str">
        <f t="shared" si="86"/>
        <v>6603</v>
      </c>
      <c r="J319" s="46" t="str">
        <f t="shared" si="87"/>
        <v>财务费用</v>
      </c>
      <c r="K319" s="47" t="str">
        <f t="shared" si="88"/>
        <v>利息支出</v>
      </c>
      <c r="L319" s="46" t="str">
        <f t="shared" si="89"/>
        <v/>
      </c>
      <c r="M319" s="46" t="str">
        <f>IFERROR(IF(H319="1002",1002,VLOOKUP(I319,亿企科目!A:H,6,0)),VLOOKUP(H319,亿企科目!A:G,6,0))</f>
        <v>6603</v>
      </c>
      <c r="N319" s="48" t="str">
        <f>IFERROR(IF(H319="1002","银行账户",IF(H319="1123","供应商",VLOOKUP(I319,亿企科目!A:H,8,0))),"")</f>
        <v>费用项目</v>
      </c>
      <c r="O319" s="49" t="str">
        <f t="shared" si="103"/>
        <v>利息支出</v>
      </c>
      <c r="P319" s="29" t="str">
        <f>VLOOKUP(A319,账簿!B:C,2,0)</f>
        <v>002008</v>
      </c>
      <c r="Q319" s="29" t="str">
        <f>VLOOKUP(P319,账簿!A:B,2,0)</f>
        <v>昌邑市城投股权投资管理有限公司</v>
      </c>
      <c r="W319" s="29" t="str">
        <f t="shared" si="104"/>
        <v>0020082026-04-1665</v>
      </c>
      <c r="X319" s="29" t="str">
        <f t="shared" si="90"/>
        <v>002008</v>
      </c>
      <c r="Y319" s="29" t="str">
        <f t="shared" si="91"/>
        <v>002008</v>
      </c>
      <c r="Z319" s="29" t="str">
        <f t="shared" si="92"/>
        <v>昌邑市城投股权投资管理有限公司</v>
      </c>
      <c r="AA319" s="29" t="str">
        <f t="shared" si="93"/>
        <v>2026-04</v>
      </c>
      <c r="AB319" s="29" t="str">
        <f t="shared" si="94"/>
        <v>2026-04-16</v>
      </c>
      <c r="AC319" s="29" t="s">
        <v>108</v>
      </c>
      <c r="AD319" s="29">
        <f t="shared" si="95"/>
        <v>65</v>
      </c>
      <c r="AE319" s="29" t="str">
        <f t="shared" si="96"/>
        <v>利息,转账支取,潍坊韦瑞化工科技有限公司</v>
      </c>
      <c r="AF319" s="29" t="s">
        <v>109</v>
      </c>
      <c r="AG319" s="29" t="s">
        <v>109</v>
      </c>
      <c r="AH319" s="29"/>
      <c r="AI319" s="29"/>
      <c r="AJ319" s="29"/>
      <c r="AK319" s="29"/>
      <c r="AL319" s="29"/>
      <c r="AM319" s="29"/>
      <c r="AN319" s="29" t="str">
        <f t="shared" si="97"/>
        <v>6603</v>
      </c>
      <c r="AO319" s="29"/>
      <c r="AP319" s="29" t="str">
        <f t="shared" si="98"/>
        <v>利息,转账支取,潍坊韦瑞化工科技有限公司</v>
      </c>
      <c r="AQ319" t="s">
        <v>110</v>
      </c>
      <c r="AR319" s="29">
        <f t="shared" si="99"/>
        <v>20000</v>
      </c>
      <c r="AS319" s="29" t="str">
        <f t="shared" si="100"/>
        <v/>
      </c>
      <c r="AT319" t="s">
        <v>111</v>
      </c>
      <c r="AU319" t="s">
        <v>112</v>
      </c>
      <c r="AV319" t="s">
        <v>113</v>
      </c>
      <c r="AW319" s="29">
        <f t="shared" si="101"/>
        <v>20000</v>
      </c>
      <c r="AX319" s="29" t="str">
        <f t="shared" si="102"/>
        <v/>
      </c>
      <c r="AY319" s="29"/>
      <c r="AZ319" s="29"/>
      <c r="BA319" s="29"/>
      <c r="BB319" s="29"/>
      <c r="BC319" s="29"/>
      <c r="BD319" s="29"/>
      <c r="BE319" s="29"/>
      <c r="BF319" s="29"/>
      <c r="BG319" s="29"/>
      <c r="BH319" s="29"/>
      <c r="BI319" s="29"/>
      <c r="BJ319" s="29"/>
      <c r="BK319" s="29"/>
      <c r="BL319" s="29"/>
      <c r="BM319" s="29"/>
      <c r="BN319" s="29"/>
      <c r="BO319" s="29"/>
      <c r="BP319" s="29"/>
      <c r="BQ319" s="32" t="str">
        <f>IF(N319="项目",VLOOKUP(O319,项目!B:C,2,0),IF(K319="空项目",VLOOKUP(K319,项目!B:C,2,0),""))</f>
        <v/>
      </c>
      <c r="BR319" s="32" t="str">
        <f>IFERROR(VLOOKUP(BQ319,项目!A:B,2,0),"")</f>
        <v/>
      </c>
      <c r="BS319" s="29"/>
      <c r="BT319" s="29"/>
      <c r="BU319" s="32" t="str">
        <f>IF(N319="供应商",VLOOKUP(O319,供应商!B:C,2,0),"")</f>
        <v/>
      </c>
      <c r="BV319" s="32" t="str">
        <f>IFERROR(VLOOKUP(BU319,供应商!A:B,2,0),"")</f>
        <v/>
      </c>
      <c r="BW319" s="32" t="str">
        <f>IF(N319="客户",VLOOKUP(O319,客户!B:C,2,0),"")</f>
        <v/>
      </c>
      <c r="BX319" s="32" t="str">
        <f>IFERROR(VLOOKUP(BW319,客户!A:B,2,0),"")</f>
        <v/>
      </c>
      <c r="BY319" s="29"/>
      <c r="BZ319" s="29"/>
      <c r="CA319" s="29"/>
      <c r="CB319" s="29"/>
      <c r="CC319" s="29"/>
      <c r="CD319" s="29"/>
      <c r="CE319" s="29"/>
      <c r="CF319" s="29"/>
      <c r="CG319" s="29"/>
      <c r="CH319" s="29"/>
      <c r="CI319" s="29"/>
      <c r="CJ319" s="29"/>
      <c r="CK319" s="29"/>
      <c r="CL319" s="29"/>
      <c r="CM319" s="29"/>
      <c r="CN319" s="29"/>
      <c r="CO319" s="29"/>
      <c r="CP319" s="29"/>
      <c r="CQ319" s="29"/>
      <c r="CR319" s="29"/>
      <c r="CS319" s="29"/>
      <c r="CT319" s="29"/>
      <c r="CU319" s="32" t="str">
        <f>IF(N319="费用项目",VLOOKUP(O319,费用项目!B:C,2,0),"")</f>
        <v>660302</v>
      </c>
      <c r="CV319" s="32" t="str">
        <f>IFERROR(VLOOKUP(CU319,费用项目!A:B,2,0),"")</f>
        <v>利息支出</v>
      </c>
      <c r="CW319" s="29" t="str">
        <f>IF(N319="银行账户",VLOOKUP(O319,银行变二级!B:C,2,0),"")</f>
        <v/>
      </c>
      <c r="CX319" s="29" t="str">
        <f>IFERROR(VLOOKUP(O319,银行变二级!A:B,2,0),"")</f>
        <v/>
      </c>
    </row>
    <row r="320" ht="27" spans="1:102">
      <c r="A320" s="35" t="s">
        <v>287</v>
      </c>
      <c r="B320" s="36" t="s">
        <v>375</v>
      </c>
      <c r="C320" s="36" t="s">
        <v>380</v>
      </c>
      <c r="D320" s="37" t="s">
        <v>360</v>
      </c>
      <c r="E320" s="37" t="s">
        <v>290</v>
      </c>
      <c r="F320" s="39" t="s">
        <v>107</v>
      </c>
      <c r="G320" s="38">
        <v>20000</v>
      </c>
      <c r="H320" s="40" t="str">
        <f t="shared" si="85"/>
        <v>1002</v>
      </c>
      <c r="I320" s="40" t="str">
        <f t="shared" si="86"/>
        <v>100203</v>
      </c>
      <c r="J320" s="46" t="str">
        <f t="shared" si="87"/>
        <v>银行存款</v>
      </c>
      <c r="K320" s="47" t="str">
        <f t="shared" si="88"/>
        <v>潍坊银行基本户31796</v>
      </c>
      <c r="L320" s="46" t="str">
        <f t="shared" si="89"/>
        <v/>
      </c>
      <c r="M320" s="46">
        <f>IFERROR(IF(H320="1002",1002,VLOOKUP(I320,亿企科目!A:H,6,0)),VLOOKUP(H320,亿企科目!A:G,6,0))</f>
        <v>1002</v>
      </c>
      <c r="N320" s="48" t="str">
        <f>IFERROR(IF(H320="1002","银行账户",IF(H320="1123","供应商",VLOOKUP(I320,亿企科目!A:H,8,0))),"")</f>
        <v>银行账户</v>
      </c>
      <c r="O320" s="49" t="str">
        <f t="shared" si="103"/>
        <v>潍坊银行基本户31796</v>
      </c>
      <c r="P320" s="29" t="str">
        <f>VLOOKUP(A320,账簿!B:C,2,0)</f>
        <v>002008</v>
      </c>
      <c r="Q320" s="29" t="str">
        <f>VLOOKUP(P320,账簿!A:B,2,0)</f>
        <v>昌邑市城投股权投资管理有限公司</v>
      </c>
      <c r="W320" s="29" t="str">
        <f t="shared" si="104"/>
        <v>0020082026-04-1665</v>
      </c>
      <c r="X320" s="29" t="str">
        <f t="shared" si="90"/>
        <v>002008</v>
      </c>
      <c r="Y320" s="29" t="str">
        <f t="shared" si="91"/>
        <v>002008</v>
      </c>
      <c r="Z320" s="29" t="str">
        <f t="shared" si="92"/>
        <v>昌邑市城投股权投资管理有限公司</v>
      </c>
      <c r="AA320" s="29" t="str">
        <f t="shared" si="93"/>
        <v>2026-04</v>
      </c>
      <c r="AB320" s="29" t="str">
        <f t="shared" si="94"/>
        <v>2026-04-16</v>
      </c>
      <c r="AC320" s="29" t="s">
        <v>108</v>
      </c>
      <c r="AD320" s="29">
        <f t="shared" si="95"/>
        <v>65</v>
      </c>
      <c r="AE320" s="29" t="str">
        <f t="shared" si="96"/>
        <v>利息,转账支取,潍坊韦瑞化工科技有限公司</v>
      </c>
      <c r="AF320" s="29" t="s">
        <v>109</v>
      </c>
      <c r="AG320" s="29" t="s">
        <v>109</v>
      </c>
      <c r="AH320" s="29"/>
      <c r="AI320" s="29"/>
      <c r="AJ320" s="29"/>
      <c r="AK320" s="29"/>
      <c r="AL320" s="29"/>
      <c r="AM320" s="29"/>
      <c r="AN320" s="29">
        <f t="shared" si="97"/>
        <v>1002</v>
      </c>
      <c r="AO320" s="29"/>
      <c r="AP320" s="29" t="str">
        <f t="shared" si="98"/>
        <v>利息,转账支取,潍坊韦瑞化工科技有限公司</v>
      </c>
      <c r="AQ320" t="s">
        <v>110</v>
      </c>
      <c r="AR320" s="29" t="str">
        <f t="shared" si="99"/>
        <v/>
      </c>
      <c r="AS320" s="29">
        <f t="shared" si="100"/>
        <v>20000</v>
      </c>
      <c r="AT320" t="s">
        <v>111</v>
      </c>
      <c r="AU320" t="s">
        <v>112</v>
      </c>
      <c r="AV320" t="s">
        <v>113</v>
      </c>
      <c r="AW320" s="29" t="str">
        <f t="shared" si="101"/>
        <v/>
      </c>
      <c r="AX320" s="29">
        <f t="shared" si="102"/>
        <v>20000</v>
      </c>
      <c r="AY320" s="29"/>
      <c r="AZ320" s="29"/>
      <c r="BA320" s="29"/>
      <c r="BB320" s="29"/>
      <c r="BC320" s="29"/>
      <c r="BD320" s="29"/>
      <c r="BE320" s="29"/>
      <c r="BF320" s="29"/>
      <c r="BG320" s="29"/>
      <c r="BH320" s="29"/>
      <c r="BI320" s="29"/>
      <c r="BJ320" s="29"/>
      <c r="BK320" s="29"/>
      <c r="BL320" s="29"/>
      <c r="BM320" s="29"/>
      <c r="BN320" s="29"/>
      <c r="BO320" s="29"/>
      <c r="BP320" s="29"/>
      <c r="BQ320" s="32" t="str">
        <f>IF(N320="项目",VLOOKUP(O320,项目!B:C,2,0),IF(K320="空项目",VLOOKUP(K320,项目!B:C,2,0),""))</f>
        <v/>
      </c>
      <c r="BR320" s="32" t="str">
        <f>IFERROR(VLOOKUP(BQ320,项目!A:B,2,0),"")</f>
        <v/>
      </c>
      <c r="BS320" s="29"/>
      <c r="BT320" s="29"/>
      <c r="BU320" s="32" t="str">
        <f>IF(N320="供应商",VLOOKUP(O320,供应商!B:C,2,0),"")</f>
        <v/>
      </c>
      <c r="BV320" s="32" t="str">
        <f>IFERROR(VLOOKUP(BU320,供应商!A:B,2,0),"")</f>
        <v/>
      </c>
      <c r="BW320" s="32" t="str">
        <f>IF(N320="客户",VLOOKUP(O320,客户!B:C,2,0),"")</f>
        <v/>
      </c>
      <c r="BX320" s="32" t="str">
        <f>IFERROR(VLOOKUP(BW320,客户!A:B,2,0),"")</f>
        <v/>
      </c>
      <c r="BY320" s="29"/>
      <c r="BZ320" s="29"/>
      <c r="CA320" s="29"/>
      <c r="CB320" s="29"/>
      <c r="CC320" s="29"/>
      <c r="CD320" s="29"/>
      <c r="CE320" s="29"/>
      <c r="CF320" s="29"/>
      <c r="CG320" s="29"/>
      <c r="CH320" s="29"/>
      <c r="CI320" s="29"/>
      <c r="CJ320" s="29"/>
      <c r="CK320" s="29"/>
      <c r="CL320" s="29"/>
      <c r="CM320" s="29"/>
      <c r="CN320" s="29"/>
      <c r="CO320" s="29"/>
      <c r="CP320" s="29"/>
      <c r="CQ320" s="29"/>
      <c r="CR320" s="29"/>
      <c r="CS320" s="29"/>
      <c r="CT320" s="29"/>
      <c r="CU320" s="32" t="str">
        <f>IF(N320="费用项目",VLOOKUP(O320,费用项目!B:C,2,0),"")</f>
        <v/>
      </c>
      <c r="CV320" s="32" t="str">
        <f>IFERROR(VLOOKUP(CU320,费用项目!A:B,2,0),"")</f>
        <v/>
      </c>
      <c r="CW320" s="29" t="str">
        <f>IF(N320="银行账户",VLOOKUP(O320,银行变二级!B:C,2,0),"")</f>
        <v>潍坊银行基本户31796</v>
      </c>
      <c r="CX320" s="29" t="str">
        <f>IFERROR(VLOOKUP(O320,银行变二级!A:B,2,0),"")</f>
        <v>潍坊银行基本户31796</v>
      </c>
    </row>
    <row r="321" ht="27" spans="1:102">
      <c r="A321" s="35" t="s">
        <v>287</v>
      </c>
      <c r="B321" s="36" t="s">
        <v>375</v>
      </c>
      <c r="C321" s="36" t="s">
        <v>381</v>
      </c>
      <c r="D321" s="37" t="s">
        <v>296</v>
      </c>
      <c r="E321" s="37" t="s">
        <v>290</v>
      </c>
      <c r="F321" s="38">
        <v>3000000</v>
      </c>
      <c r="G321" s="39" t="s">
        <v>107</v>
      </c>
      <c r="H321" s="40" t="str">
        <f t="shared" ref="H321:H384" si="105">LEFT(E321,4)</f>
        <v>1002</v>
      </c>
      <c r="I321" s="40" t="str">
        <f t="shared" ref="I321:I384" si="106">IFERROR(LEFT(E321,FIND(" ",E321)-1),E321)</f>
        <v>100203</v>
      </c>
      <c r="J321" s="46" t="str">
        <f t="shared" ref="J321:J384" si="107">LEFT(MID(E321,FIND(" ",E321)+1,LEN(E321)),FIND("-",MID(E321,FIND(" ",E321)+1,LEN(E321))&amp;"-")-1)</f>
        <v>银行存款</v>
      </c>
      <c r="K321" s="47" t="str">
        <f t="shared" ref="K321:K384" si="108">IFERROR(MID(MID(E321,FIND(" ",E321)+1,LEN(E321)),FIND("-",MID(E321,FIND(" ",E321)+1,LEN(E321)))+1,IFERROR(FIND("-",MID(E321,FIND(" ",E321)+1,LEN(E321)),FIND("-",MID(E321,FIND(" ",E321)+1,LEN(E321)))+1),LEN(MID(E321,FIND(" ",E321)+1,LEN(E321)))+1)-FIND("-",MID(E321,FIND(" ",E321)+1,LEN(E321)))-1),"")</f>
        <v>潍坊银行基本户31796</v>
      </c>
      <c r="L321" s="46" t="str">
        <f t="shared" ref="L321:L384" si="109">IFERROR(MID(MID(E321,FIND(" ",E321)+1,LEN(E321)),FIND("-",MID(E321,FIND(" ",E321)+1,LEN(E321)),FIND("-",MID(E321,FIND(" ",E321)+1,LEN(E321)))+1)+1,LEN(E321)),"")</f>
        <v/>
      </c>
      <c r="M321" s="46">
        <f>IFERROR(IF(H321="1002",1002,VLOOKUP(I321,亿企科目!A:H,6,0)),VLOOKUP(H321,亿企科目!A:G,6,0))</f>
        <v>1002</v>
      </c>
      <c r="N321" s="48" t="str">
        <f>IFERROR(IF(H321="1002","银行账户",IF(H321="1123","供应商",VLOOKUP(I321,亿企科目!A:H,8,0))),"")</f>
        <v>银行账户</v>
      </c>
      <c r="O321" s="49" t="str">
        <f t="shared" si="103"/>
        <v>潍坊银行基本户31796</v>
      </c>
      <c r="P321" s="29" t="str">
        <f>VLOOKUP(A321,账簿!B:C,2,0)</f>
        <v>002008</v>
      </c>
      <c r="Q321" s="29" t="str">
        <f>VLOOKUP(P321,账簿!A:B,2,0)</f>
        <v>昌邑市城投股权投资管理有限公司</v>
      </c>
      <c r="W321" s="29" t="str">
        <f t="shared" si="104"/>
        <v>0020082026-04-1666</v>
      </c>
      <c r="X321" s="29" t="str">
        <f t="shared" si="90"/>
        <v>002008</v>
      </c>
      <c r="Y321" s="29" t="str">
        <f t="shared" si="91"/>
        <v>002008</v>
      </c>
      <c r="Z321" s="29" t="str">
        <f t="shared" si="92"/>
        <v>昌邑市城投股权投资管理有限公司</v>
      </c>
      <c r="AA321" s="29" t="str">
        <f t="shared" si="93"/>
        <v>2026-04</v>
      </c>
      <c r="AB321" s="29" t="str">
        <f t="shared" si="94"/>
        <v>2026-04-16</v>
      </c>
      <c r="AC321" s="29" t="s">
        <v>108</v>
      </c>
      <c r="AD321" s="29">
        <f t="shared" si="95"/>
        <v>66</v>
      </c>
      <c r="AE321" s="29" t="str">
        <f t="shared" si="96"/>
        <v>往来款,网银转账,昌邑市昌盛管网建设投资有限公司</v>
      </c>
      <c r="AF321" s="29" t="s">
        <v>109</v>
      </c>
      <c r="AG321" s="29" t="s">
        <v>109</v>
      </c>
      <c r="AH321" s="29"/>
      <c r="AI321" s="29"/>
      <c r="AJ321" s="29"/>
      <c r="AK321" s="29"/>
      <c r="AL321" s="29"/>
      <c r="AM321" s="29"/>
      <c r="AN321" s="29">
        <f t="shared" si="97"/>
        <v>1002</v>
      </c>
      <c r="AO321" s="29"/>
      <c r="AP321" s="29" t="str">
        <f t="shared" si="98"/>
        <v>往来款,网银转账,昌邑市昌盛管网建设投资有限公司</v>
      </c>
      <c r="AQ321" t="s">
        <v>110</v>
      </c>
      <c r="AR321" s="29">
        <f t="shared" si="99"/>
        <v>3000000</v>
      </c>
      <c r="AS321" s="29" t="str">
        <f t="shared" si="100"/>
        <v/>
      </c>
      <c r="AT321" t="s">
        <v>111</v>
      </c>
      <c r="AU321" t="s">
        <v>112</v>
      </c>
      <c r="AV321" t="s">
        <v>113</v>
      </c>
      <c r="AW321" s="29">
        <f t="shared" si="101"/>
        <v>3000000</v>
      </c>
      <c r="AX321" s="29" t="str">
        <f t="shared" si="102"/>
        <v/>
      </c>
      <c r="AY321" s="29"/>
      <c r="AZ321" s="29"/>
      <c r="BA321" s="29"/>
      <c r="BB321" s="29"/>
      <c r="BC321" s="29"/>
      <c r="BD321" s="29"/>
      <c r="BE321" s="29"/>
      <c r="BF321" s="29"/>
      <c r="BG321" s="29"/>
      <c r="BH321" s="29"/>
      <c r="BI321" s="29"/>
      <c r="BJ321" s="29"/>
      <c r="BK321" s="29"/>
      <c r="BL321" s="29"/>
      <c r="BM321" s="29"/>
      <c r="BN321" s="29"/>
      <c r="BO321" s="29"/>
      <c r="BP321" s="29"/>
      <c r="BQ321" s="32" t="str">
        <f>IF(N321="项目",VLOOKUP(O321,项目!B:C,2,0),IF(K321="空项目",VLOOKUP(K321,项目!B:C,2,0),""))</f>
        <v/>
      </c>
      <c r="BR321" s="32" t="str">
        <f>IFERROR(VLOOKUP(BQ321,项目!A:B,2,0),"")</f>
        <v/>
      </c>
      <c r="BS321" s="29"/>
      <c r="BT321" s="29"/>
      <c r="BU321" s="32" t="str">
        <f>IF(N321="供应商",VLOOKUP(O321,供应商!B:C,2,0),"")</f>
        <v/>
      </c>
      <c r="BV321" s="32" t="str">
        <f>IFERROR(VLOOKUP(BU321,供应商!A:B,2,0),"")</f>
        <v/>
      </c>
      <c r="BW321" s="32" t="str">
        <f>IF(N321="客户",VLOOKUP(O321,客户!B:C,2,0),"")</f>
        <v/>
      </c>
      <c r="BX321" s="32" t="str">
        <f>IFERROR(VLOOKUP(BW321,客户!A:B,2,0),"")</f>
        <v/>
      </c>
      <c r="BY321" s="29"/>
      <c r="BZ321" s="29"/>
      <c r="CA321" s="29"/>
      <c r="CB321" s="29"/>
      <c r="CC321" s="29"/>
      <c r="CD321" s="29"/>
      <c r="CE321" s="29"/>
      <c r="CF321" s="29"/>
      <c r="CG321" s="29"/>
      <c r="CH321" s="29"/>
      <c r="CI321" s="29"/>
      <c r="CJ321" s="29"/>
      <c r="CK321" s="29"/>
      <c r="CL321" s="29"/>
      <c r="CM321" s="29"/>
      <c r="CN321" s="29"/>
      <c r="CO321" s="29"/>
      <c r="CP321" s="29"/>
      <c r="CQ321" s="29"/>
      <c r="CR321" s="29"/>
      <c r="CS321" s="29"/>
      <c r="CT321" s="29"/>
      <c r="CU321" s="32" t="str">
        <f>IF(N321="费用项目",VLOOKUP(O321,费用项目!B:C,2,0),"")</f>
        <v/>
      </c>
      <c r="CV321" s="32" t="str">
        <f>IFERROR(VLOOKUP(CU321,费用项目!A:B,2,0),"")</f>
        <v/>
      </c>
      <c r="CW321" s="29" t="str">
        <f>IF(N321="银行账户",VLOOKUP(O321,银行变二级!B:C,2,0),"")</f>
        <v>潍坊银行基本户31796</v>
      </c>
      <c r="CX321" s="29" t="str">
        <f>IFERROR(VLOOKUP(O321,银行变二级!A:B,2,0),"")</f>
        <v>潍坊银行基本户31796</v>
      </c>
    </row>
    <row r="322" ht="25.5" spans="1:102">
      <c r="A322" s="35" t="s">
        <v>287</v>
      </c>
      <c r="B322" s="36" t="s">
        <v>375</v>
      </c>
      <c r="C322" s="36" t="s">
        <v>381</v>
      </c>
      <c r="D322" s="37" t="s">
        <v>296</v>
      </c>
      <c r="E322" s="37" t="s">
        <v>151</v>
      </c>
      <c r="F322" s="39" t="s">
        <v>107</v>
      </c>
      <c r="G322" s="38">
        <v>3000000</v>
      </c>
      <c r="H322" s="40" t="str">
        <f t="shared" si="105"/>
        <v>1221</v>
      </c>
      <c r="I322" s="40" t="str">
        <f t="shared" si="106"/>
        <v>122108</v>
      </c>
      <c r="J322" s="46" t="str">
        <f t="shared" si="107"/>
        <v>其他应收款</v>
      </c>
      <c r="K322" s="47" t="str">
        <f t="shared" si="108"/>
        <v>单位</v>
      </c>
      <c r="L322" s="46" t="str">
        <f t="shared" si="109"/>
        <v>昌邑市昌盛管网建设投资有限公司</v>
      </c>
      <c r="M322" s="46" t="str">
        <f>IFERROR(IF(H322="1002",1002,VLOOKUP(I322,亿企科目!A:H,6,0)),VLOOKUP(H322,亿企科目!A:G,6,0))</f>
        <v>122102</v>
      </c>
      <c r="N322" s="48" t="str">
        <f>IFERROR(IF(H322="1002","银行账户",IF(H322="1123","供应商",VLOOKUP(I322,亿企科目!A:H,8,0))),"")</f>
        <v>客户</v>
      </c>
      <c r="O322" s="49" t="str">
        <f t="shared" si="103"/>
        <v>昌邑市昌盛管网建设投资有限公司</v>
      </c>
      <c r="P322" s="29" t="str">
        <f>VLOOKUP(A322,账簿!B:C,2,0)</f>
        <v>002008</v>
      </c>
      <c r="Q322" s="29" t="str">
        <f>VLOOKUP(P322,账簿!A:B,2,0)</f>
        <v>昌邑市城投股权投资管理有限公司</v>
      </c>
      <c r="W322" s="29" t="str">
        <f t="shared" si="104"/>
        <v>0020082026-04-1666</v>
      </c>
      <c r="X322" s="29" t="str">
        <f t="shared" ref="X322:X385" si="110">P322</f>
        <v>002008</v>
      </c>
      <c r="Y322" s="29" t="str">
        <f t="shared" ref="Y322:Y385" si="111">X322</f>
        <v>002008</v>
      </c>
      <c r="Z322" s="29" t="str">
        <f t="shared" ref="Z322:Z385" si="112">Q322</f>
        <v>昌邑市城投股权投资管理有限公司</v>
      </c>
      <c r="AA322" s="29" t="str">
        <f t="shared" ref="AA322:AA385" si="113">LEFT(B322,7)</f>
        <v>2026-04</v>
      </c>
      <c r="AB322" s="29" t="str">
        <f t="shared" ref="AB322:AB385" si="114">B322</f>
        <v>2026-04-16</v>
      </c>
      <c r="AC322" s="29" t="s">
        <v>108</v>
      </c>
      <c r="AD322" s="29">
        <f t="shared" ref="AD322:AD385" si="115">VALUE(_xlfn.TEXTAFTER(C322,"-"))</f>
        <v>66</v>
      </c>
      <c r="AE322" s="29" t="str">
        <f t="shared" ref="AE322:AE385" si="116">D322</f>
        <v>往来款,网银转账,昌邑市昌盛管网建设投资有限公司</v>
      </c>
      <c r="AF322" s="29" t="s">
        <v>109</v>
      </c>
      <c r="AG322" s="29" t="s">
        <v>109</v>
      </c>
      <c r="AH322" s="29"/>
      <c r="AI322" s="29"/>
      <c r="AJ322" s="29"/>
      <c r="AK322" s="29"/>
      <c r="AL322" s="29"/>
      <c r="AM322" s="29"/>
      <c r="AN322" s="29" t="str">
        <f t="shared" ref="AN322:AN385" si="117">M322</f>
        <v>122102</v>
      </c>
      <c r="AO322" s="29"/>
      <c r="AP322" s="29" t="str">
        <f t="shared" ref="AP322:AP385" si="118">D322</f>
        <v>往来款,网银转账,昌邑市昌盛管网建设投资有限公司</v>
      </c>
      <c r="AQ322" t="s">
        <v>110</v>
      </c>
      <c r="AR322" s="29" t="str">
        <f t="shared" ref="AR322:AR385" si="119">F322</f>
        <v/>
      </c>
      <c r="AS322" s="29">
        <f t="shared" ref="AS322:AS385" si="120">G322</f>
        <v>3000000</v>
      </c>
      <c r="AT322" t="s">
        <v>111</v>
      </c>
      <c r="AU322" t="s">
        <v>112</v>
      </c>
      <c r="AV322" t="s">
        <v>113</v>
      </c>
      <c r="AW322" s="29" t="str">
        <f t="shared" ref="AW322:AW385" si="121">AR322</f>
        <v/>
      </c>
      <c r="AX322" s="29">
        <f t="shared" ref="AX322:AX385" si="122">AS322</f>
        <v>3000000</v>
      </c>
      <c r="AY322" s="29"/>
      <c r="AZ322" s="29"/>
      <c r="BA322" s="29"/>
      <c r="BB322" s="29"/>
      <c r="BC322" s="29"/>
      <c r="BD322" s="29"/>
      <c r="BE322" s="29"/>
      <c r="BF322" s="29"/>
      <c r="BG322" s="29"/>
      <c r="BH322" s="29"/>
      <c r="BI322" s="29"/>
      <c r="BJ322" s="29"/>
      <c r="BK322" s="29"/>
      <c r="BL322" s="29"/>
      <c r="BM322" s="29"/>
      <c r="BN322" s="29"/>
      <c r="BO322" s="29"/>
      <c r="BP322" s="29"/>
      <c r="BQ322" s="32" t="str">
        <f>IF(N322="项目",VLOOKUP(O322,项目!B:C,2,0),IF(K322="空项目",VLOOKUP(K322,项目!B:C,2,0),""))</f>
        <v/>
      </c>
      <c r="BR322" s="32" t="str">
        <f>IFERROR(VLOOKUP(BQ322,项目!A:B,2,0),"")</f>
        <v/>
      </c>
      <c r="BS322" s="29"/>
      <c r="BT322" s="29"/>
      <c r="BU322" s="32" t="str">
        <f>IF(N322="供应商",VLOOKUP(O322,供应商!B:C,2,0),"")</f>
        <v/>
      </c>
      <c r="BV322" s="32" t="str">
        <f>IFERROR(VLOOKUP(BU322,供应商!A:B,2,0),"")</f>
        <v/>
      </c>
      <c r="BW322" s="32" t="str">
        <f>IF(N322="客户",VLOOKUP(O322,客户!B:C,2,0),"")</f>
        <v>001001001</v>
      </c>
      <c r="BX322" s="32" t="str">
        <f>IFERROR(VLOOKUP(BW322,客户!A:B,2,0),"")</f>
        <v>昌邑市昌盛管网建设投资有限公司</v>
      </c>
      <c r="BY322" s="29"/>
      <c r="BZ322" s="29"/>
      <c r="CA322" s="29"/>
      <c r="CB322" s="29"/>
      <c r="CC322" s="29"/>
      <c r="CD322" s="29"/>
      <c r="CE322" s="29"/>
      <c r="CF322" s="29"/>
      <c r="CG322" s="29"/>
      <c r="CH322" s="29"/>
      <c r="CI322" s="29"/>
      <c r="CJ322" s="29"/>
      <c r="CK322" s="29"/>
      <c r="CL322" s="29"/>
      <c r="CM322" s="29"/>
      <c r="CN322" s="29"/>
      <c r="CO322" s="29"/>
      <c r="CP322" s="29"/>
      <c r="CQ322" s="29"/>
      <c r="CR322" s="29"/>
      <c r="CS322" s="29"/>
      <c r="CT322" s="29"/>
      <c r="CU322" s="32" t="str">
        <f>IF(N322="费用项目",VLOOKUP(O322,费用项目!B:C,2,0),"")</f>
        <v/>
      </c>
      <c r="CV322" s="32" t="str">
        <f>IFERROR(VLOOKUP(CU322,费用项目!A:B,2,0),"")</f>
        <v/>
      </c>
      <c r="CW322" s="29" t="str">
        <f>IF(N322="银行账户",VLOOKUP(O322,银行变二级!B:C,2,0),"")</f>
        <v/>
      </c>
      <c r="CX322" s="29" t="str">
        <f>IFERROR(VLOOKUP(O322,银行变二级!A:B,2,0),"")</f>
        <v/>
      </c>
    </row>
    <row r="323" ht="25.5" spans="1:102">
      <c r="A323" s="35" t="s">
        <v>287</v>
      </c>
      <c r="B323" s="36" t="s">
        <v>375</v>
      </c>
      <c r="C323" s="36" t="s">
        <v>382</v>
      </c>
      <c r="D323" s="37" t="s">
        <v>310</v>
      </c>
      <c r="E323" s="37" t="s">
        <v>311</v>
      </c>
      <c r="F323" s="38">
        <v>430000</v>
      </c>
      <c r="G323" s="39" t="s">
        <v>107</v>
      </c>
      <c r="H323" s="40" t="str">
        <f t="shared" si="105"/>
        <v>1221</v>
      </c>
      <c r="I323" s="40" t="str">
        <f t="shared" si="106"/>
        <v>122108</v>
      </c>
      <c r="J323" s="46" t="str">
        <f t="shared" si="107"/>
        <v>其他应收款</v>
      </c>
      <c r="K323" s="47" t="str">
        <f t="shared" si="108"/>
        <v>单位</v>
      </c>
      <c r="L323" s="46" t="str">
        <f t="shared" si="109"/>
        <v>昌邑市融昌能源有限公司</v>
      </c>
      <c r="M323" s="46" t="str">
        <f>IFERROR(IF(H323="1002",1002,VLOOKUP(I323,亿企科目!A:H,6,0)),VLOOKUP(H323,亿企科目!A:G,6,0))</f>
        <v>122102</v>
      </c>
      <c r="N323" s="48" t="str">
        <f>IFERROR(IF(H323="1002","银行账户",IF(H323="1123","供应商",VLOOKUP(I323,亿企科目!A:H,8,0))),"")</f>
        <v>客户</v>
      </c>
      <c r="O323" s="49" t="str">
        <f t="shared" ref="O323:O386" si="123">IF(N323=0,IF(M323="1002",K323,""),_xlfn.TEXTAFTER(E323,"-",-1))</f>
        <v>昌邑市融昌能源有限公司</v>
      </c>
      <c r="P323" s="29" t="str">
        <f>VLOOKUP(A323,账簿!B:C,2,0)</f>
        <v>002008</v>
      </c>
      <c r="Q323" s="29" t="str">
        <f>VLOOKUP(P323,账簿!A:B,2,0)</f>
        <v>昌邑市城投股权投资管理有限公司</v>
      </c>
      <c r="W323" s="29" t="str">
        <f t="shared" ref="W323:W386" si="124">X323&amp;AB323&amp;AD323</f>
        <v>0020082026-04-1667</v>
      </c>
      <c r="X323" s="29" t="str">
        <f t="shared" si="110"/>
        <v>002008</v>
      </c>
      <c r="Y323" s="29" t="str">
        <f t="shared" si="111"/>
        <v>002008</v>
      </c>
      <c r="Z323" s="29" t="str">
        <f t="shared" si="112"/>
        <v>昌邑市城投股权投资管理有限公司</v>
      </c>
      <c r="AA323" s="29" t="str">
        <f t="shared" si="113"/>
        <v>2026-04</v>
      </c>
      <c r="AB323" s="29" t="str">
        <f t="shared" si="114"/>
        <v>2026-04-16</v>
      </c>
      <c r="AC323" s="29" t="s">
        <v>108</v>
      </c>
      <c r="AD323" s="29">
        <f t="shared" si="115"/>
        <v>67</v>
      </c>
      <c r="AE323" s="29" t="str">
        <f t="shared" si="116"/>
        <v>往来款,网银转账,昌邑市融昌能源有限公司</v>
      </c>
      <c r="AF323" s="29" t="s">
        <v>109</v>
      </c>
      <c r="AG323" s="29" t="s">
        <v>109</v>
      </c>
      <c r="AH323" s="29"/>
      <c r="AI323" s="29"/>
      <c r="AJ323" s="29"/>
      <c r="AK323" s="29"/>
      <c r="AL323" s="29"/>
      <c r="AM323" s="29"/>
      <c r="AN323" s="29" t="str">
        <f t="shared" si="117"/>
        <v>122102</v>
      </c>
      <c r="AO323" s="29"/>
      <c r="AP323" s="29" t="str">
        <f t="shared" si="118"/>
        <v>往来款,网银转账,昌邑市融昌能源有限公司</v>
      </c>
      <c r="AQ323" t="s">
        <v>110</v>
      </c>
      <c r="AR323" s="29">
        <f t="shared" si="119"/>
        <v>430000</v>
      </c>
      <c r="AS323" s="29" t="str">
        <f t="shared" si="120"/>
        <v/>
      </c>
      <c r="AT323" t="s">
        <v>111</v>
      </c>
      <c r="AU323" t="s">
        <v>112</v>
      </c>
      <c r="AV323" t="s">
        <v>113</v>
      </c>
      <c r="AW323" s="29">
        <f t="shared" si="121"/>
        <v>430000</v>
      </c>
      <c r="AX323" s="29" t="str">
        <f t="shared" si="122"/>
        <v/>
      </c>
      <c r="AY323" s="29"/>
      <c r="AZ323" s="29"/>
      <c r="BA323" s="29"/>
      <c r="BB323" s="29"/>
      <c r="BC323" s="29"/>
      <c r="BD323" s="29"/>
      <c r="BE323" s="29"/>
      <c r="BF323" s="29"/>
      <c r="BG323" s="29"/>
      <c r="BH323" s="29"/>
      <c r="BI323" s="29"/>
      <c r="BJ323" s="29"/>
      <c r="BK323" s="29"/>
      <c r="BL323" s="29"/>
      <c r="BM323" s="29"/>
      <c r="BN323" s="29"/>
      <c r="BO323" s="29"/>
      <c r="BP323" s="29"/>
      <c r="BQ323" s="32" t="str">
        <f>IF(N323="项目",VLOOKUP(O323,项目!B:C,2,0),IF(K323="空项目",VLOOKUP(K323,项目!B:C,2,0),""))</f>
        <v/>
      </c>
      <c r="BR323" s="32" t="str">
        <f>IFERROR(VLOOKUP(BQ323,项目!A:B,2,0),"")</f>
        <v/>
      </c>
      <c r="BS323" s="29"/>
      <c r="BT323" s="29"/>
      <c r="BU323" s="32" t="str">
        <f>IF(N323="供应商",VLOOKUP(O323,供应商!B:C,2,0),"")</f>
        <v/>
      </c>
      <c r="BV323" s="32" t="str">
        <f>IFERROR(VLOOKUP(BU323,供应商!A:B,2,0),"")</f>
        <v/>
      </c>
      <c r="BW323" s="32" t="str">
        <f>IF(N323="客户",VLOOKUP(O323,客户!B:C,2,0),"")</f>
        <v>002002</v>
      </c>
      <c r="BX323" s="32" t="str">
        <f>IFERROR(VLOOKUP(BW323,客户!A:B,2,0),"")</f>
        <v>昌邑市融昌能源有限公司</v>
      </c>
      <c r="BY323" s="29"/>
      <c r="BZ323" s="29"/>
      <c r="CA323" s="29"/>
      <c r="CB323" s="29"/>
      <c r="CC323" s="29"/>
      <c r="CD323" s="29"/>
      <c r="CE323" s="29"/>
      <c r="CF323" s="29"/>
      <c r="CG323" s="29"/>
      <c r="CH323" s="29"/>
      <c r="CI323" s="29"/>
      <c r="CJ323" s="29"/>
      <c r="CK323" s="29"/>
      <c r="CL323" s="29"/>
      <c r="CM323" s="29"/>
      <c r="CN323" s="29"/>
      <c r="CO323" s="29"/>
      <c r="CP323" s="29"/>
      <c r="CQ323" s="29"/>
      <c r="CR323" s="29"/>
      <c r="CS323" s="29"/>
      <c r="CT323" s="29"/>
      <c r="CU323" s="32" t="str">
        <f>IF(N323="费用项目",VLOOKUP(O323,费用项目!B:C,2,0),"")</f>
        <v/>
      </c>
      <c r="CV323" s="32" t="str">
        <f>IFERROR(VLOOKUP(CU323,费用项目!A:B,2,0),"")</f>
        <v/>
      </c>
      <c r="CW323" s="29" t="str">
        <f>IF(N323="银行账户",VLOOKUP(O323,银行变二级!B:C,2,0),"")</f>
        <v/>
      </c>
      <c r="CX323" s="29" t="str">
        <f>IFERROR(VLOOKUP(O323,银行变二级!A:B,2,0),"")</f>
        <v/>
      </c>
    </row>
    <row r="324" ht="27" spans="1:102">
      <c r="A324" s="35" t="s">
        <v>287</v>
      </c>
      <c r="B324" s="36" t="s">
        <v>375</v>
      </c>
      <c r="C324" s="36" t="s">
        <v>382</v>
      </c>
      <c r="D324" s="37" t="s">
        <v>310</v>
      </c>
      <c r="E324" s="37" t="s">
        <v>290</v>
      </c>
      <c r="F324" s="39" t="s">
        <v>107</v>
      </c>
      <c r="G324" s="38">
        <v>430000</v>
      </c>
      <c r="H324" s="40" t="str">
        <f t="shared" si="105"/>
        <v>1002</v>
      </c>
      <c r="I324" s="40" t="str">
        <f t="shared" si="106"/>
        <v>100203</v>
      </c>
      <c r="J324" s="46" t="str">
        <f t="shared" si="107"/>
        <v>银行存款</v>
      </c>
      <c r="K324" s="47" t="str">
        <f t="shared" si="108"/>
        <v>潍坊银行基本户31796</v>
      </c>
      <c r="L324" s="46" t="str">
        <f t="shared" si="109"/>
        <v/>
      </c>
      <c r="M324" s="46">
        <f>IFERROR(IF(H324="1002",1002,VLOOKUP(I324,亿企科目!A:H,6,0)),VLOOKUP(H324,亿企科目!A:G,6,0))</f>
        <v>1002</v>
      </c>
      <c r="N324" s="48" t="str">
        <f>IFERROR(IF(H324="1002","银行账户",IF(H324="1123","供应商",VLOOKUP(I324,亿企科目!A:H,8,0))),"")</f>
        <v>银行账户</v>
      </c>
      <c r="O324" s="49" t="str">
        <f t="shared" si="123"/>
        <v>潍坊银行基本户31796</v>
      </c>
      <c r="P324" s="29" t="str">
        <f>VLOOKUP(A324,账簿!B:C,2,0)</f>
        <v>002008</v>
      </c>
      <c r="Q324" s="29" t="str">
        <f>VLOOKUP(P324,账簿!A:B,2,0)</f>
        <v>昌邑市城投股权投资管理有限公司</v>
      </c>
      <c r="W324" s="29" t="str">
        <f t="shared" si="124"/>
        <v>0020082026-04-1667</v>
      </c>
      <c r="X324" s="29" t="str">
        <f t="shared" si="110"/>
        <v>002008</v>
      </c>
      <c r="Y324" s="29" t="str">
        <f t="shared" si="111"/>
        <v>002008</v>
      </c>
      <c r="Z324" s="29" t="str">
        <f t="shared" si="112"/>
        <v>昌邑市城投股权投资管理有限公司</v>
      </c>
      <c r="AA324" s="29" t="str">
        <f t="shared" si="113"/>
        <v>2026-04</v>
      </c>
      <c r="AB324" s="29" t="str">
        <f t="shared" si="114"/>
        <v>2026-04-16</v>
      </c>
      <c r="AC324" s="29" t="s">
        <v>108</v>
      </c>
      <c r="AD324" s="29">
        <f t="shared" si="115"/>
        <v>67</v>
      </c>
      <c r="AE324" s="29" t="str">
        <f t="shared" si="116"/>
        <v>往来款,网银转账,昌邑市融昌能源有限公司</v>
      </c>
      <c r="AF324" s="29" t="s">
        <v>109</v>
      </c>
      <c r="AG324" s="29" t="s">
        <v>109</v>
      </c>
      <c r="AH324" s="29"/>
      <c r="AI324" s="29"/>
      <c r="AJ324" s="29"/>
      <c r="AK324" s="29"/>
      <c r="AL324" s="29"/>
      <c r="AM324" s="29"/>
      <c r="AN324" s="29">
        <f t="shared" si="117"/>
        <v>1002</v>
      </c>
      <c r="AO324" s="29"/>
      <c r="AP324" s="29" t="str">
        <f t="shared" si="118"/>
        <v>往来款,网银转账,昌邑市融昌能源有限公司</v>
      </c>
      <c r="AQ324" t="s">
        <v>110</v>
      </c>
      <c r="AR324" s="29" t="str">
        <f t="shared" si="119"/>
        <v/>
      </c>
      <c r="AS324" s="29">
        <f t="shared" si="120"/>
        <v>430000</v>
      </c>
      <c r="AT324" t="s">
        <v>111</v>
      </c>
      <c r="AU324" t="s">
        <v>112</v>
      </c>
      <c r="AV324" t="s">
        <v>113</v>
      </c>
      <c r="AW324" s="29" t="str">
        <f t="shared" si="121"/>
        <v/>
      </c>
      <c r="AX324" s="29">
        <f t="shared" si="122"/>
        <v>430000</v>
      </c>
      <c r="AY324" s="29"/>
      <c r="AZ324" s="29"/>
      <c r="BA324" s="29"/>
      <c r="BB324" s="29"/>
      <c r="BC324" s="29"/>
      <c r="BD324" s="29"/>
      <c r="BE324" s="29"/>
      <c r="BF324" s="29"/>
      <c r="BG324" s="29"/>
      <c r="BH324" s="29"/>
      <c r="BI324" s="29"/>
      <c r="BJ324" s="29"/>
      <c r="BK324" s="29"/>
      <c r="BL324" s="29"/>
      <c r="BM324" s="29"/>
      <c r="BN324" s="29"/>
      <c r="BO324" s="29"/>
      <c r="BP324" s="29"/>
      <c r="BQ324" s="32" t="str">
        <f>IF(N324="项目",VLOOKUP(O324,项目!B:C,2,0),IF(K324="空项目",VLOOKUP(K324,项目!B:C,2,0),""))</f>
        <v/>
      </c>
      <c r="BR324" s="32" t="str">
        <f>IFERROR(VLOOKUP(BQ324,项目!A:B,2,0),"")</f>
        <v/>
      </c>
      <c r="BS324" s="29"/>
      <c r="BT324" s="29"/>
      <c r="BU324" s="32" t="str">
        <f>IF(N324="供应商",VLOOKUP(O324,供应商!B:C,2,0),"")</f>
        <v/>
      </c>
      <c r="BV324" s="32" t="str">
        <f>IFERROR(VLOOKUP(BU324,供应商!A:B,2,0),"")</f>
        <v/>
      </c>
      <c r="BW324" s="32" t="str">
        <f>IF(N324="客户",VLOOKUP(O324,客户!B:C,2,0),"")</f>
        <v/>
      </c>
      <c r="BX324" s="32" t="str">
        <f>IFERROR(VLOOKUP(BW324,客户!A:B,2,0),"")</f>
        <v/>
      </c>
      <c r="BY324" s="29"/>
      <c r="BZ324" s="29"/>
      <c r="CA324" s="29"/>
      <c r="CB324" s="29"/>
      <c r="CC324" s="29"/>
      <c r="CD324" s="29"/>
      <c r="CE324" s="29"/>
      <c r="CF324" s="29"/>
      <c r="CG324" s="29"/>
      <c r="CH324" s="29"/>
      <c r="CI324" s="29"/>
      <c r="CJ324" s="29"/>
      <c r="CK324" s="29"/>
      <c r="CL324" s="29"/>
      <c r="CM324" s="29"/>
      <c r="CN324" s="29"/>
      <c r="CO324" s="29"/>
      <c r="CP324" s="29"/>
      <c r="CQ324" s="29"/>
      <c r="CR324" s="29"/>
      <c r="CS324" s="29"/>
      <c r="CT324" s="29"/>
      <c r="CU324" s="32" t="str">
        <f>IF(N324="费用项目",VLOOKUP(O324,费用项目!B:C,2,0),"")</f>
        <v/>
      </c>
      <c r="CV324" s="32" t="str">
        <f>IFERROR(VLOOKUP(CU324,费用项目!A:B,2,0),"")</f>
        <v/>
      </c>
      <c r="CW324" s="29" t="str">
        <f>IF(N324="银行账户",VLOOKUP(O324,银行变二级!B:C,2,0),"")</f>
        <v>潍坊银行基本户31796</v>
      </c>
      <c r="CX324" s="29" t="str">
        <f>IFERROR(VLOOKUP(O324,银行变二级!A:B,2,0),"")</f>
        <v>潍坊银行基本户31796</v>
      </c>
    </row>
    <row r="325" ht="27" spans="1:102">
      <c r="A325" s="35" t="s">
        <v>287</v>
      </c>
      <c r="B325" s="36" t="s">
        <v>375</v>
      </c>
      <c r="C325" s="36" t="s">
        <v>383</v>
      </c>
      <c r="D325" s="37" t="s">
        <v>310</v>
      </c>
      <c r="E325" s="37" t="s">
        <v>290</v>
      </c>
      <c r="F325" s="38">
        <v>5500000</v>
      </c>
      <c r="G325" s="39" t="s">
        <v>107</v>
      </c>
      <c r="H325" s="40" t="str">
        <f t="shared" si="105"/>
        <v>1002</v>
      </c>
      <c r="I325" s="40" t="str">
        <f t="shared" si="106"/>
        <v>100203</v>
      </c>
      <c r="J325" s="46" t="str">
        <f t="shared" si="107"/>
        <v>银行存款</v>
      </c>
      <c r="K325" s="47" t="str">
        <f t="shared" si="108"/>
        <v>潍坊银行基本户31796</v>
      </c>
      <c r="L325" s="46" t="str">
        <f t="shared" si="109"/>
        <v/>
      </c>
      <c r="M325" s="46">
        <f>IFERROR(IF(H325="1002",1002,VLOOKUP(I325,亿企科目!A:H,6,0)),VLOOKUP(H325,亿企科目!A:G,6,0))</f>
        <v>1002</v>
      </c>
      <c r="N325" s="48" t="str">
        <f>IFERROR(IF(H325="1002","银行账户",IF(H325="1123","供应商",VLOOKUP(I325,亿企科目!A:H,8,0))),"")</f>
        <v>银行账户</v>
      </c>
      <c r="O325" s="49" t="str">
        <f t="shared" si="123"/>
        <v>潍坊银行基本户31796</v>
      </c>
      <c r="P325" s="29" t="str">
        <f>VLOOKUP(A325,账簿!B:C,2,0)</f>
        <v>002008</v>
      </c>
      <c r="Q325" s="29" t="str">
        <f>VLOOKUP(P325,账簿!A:B,2,0)</f>
        <v>昌邑市城投股权投资管理有限公司</v>
      </c>
      <c r="W325" s="29" t="str">
        <f t="shared" si="124"/>
        <v>0020082026-04-1668</v>
      </c>
      <c r="X325" s="29" t="str">
        <f t="shared" si="110"/>
        <v>002008</v>
      </c>
      <c r="Y325" s="29" t="str">
        <f t="shared" si="111"/>
        <v>002008</v>
      </c>
      <c r="Z325" s="29" t="str">
        <f t="shared" si="112"/>
        <v>昌邑市城投股权投资管理有限公司</v>
      </c>
      <c r="AA325" s="29" t="str">
        <f t="shared" si="113"/>
        <v>2026-04</v>
      </c>
      <c r="AB325" s="29" t="str">
        <f t="shared" si="114"/>
        <v>2026-04-16</v>
      </c>
      <c r="AC325" s="29" t="s">
        <v>108</v>
      </c>
      <c r="AD325" s="29">
        <f t="shared" si="115"/>
        <v>68</v>
      </c>
      <c r="AE325" s="29" t="str">
        <f t="shared" si="116"/>
        <v>往来款,网银转账,昌邑市融昌能源有限公司</v>
      </c>
      <c r="AF325" s="29" t="s">
        <v>109</v>
      </c>
      <c r="AG325" s="29" t="s">
        <v>109</v>
      </c>
      <c r="AH325" s="29"/>
      <c r="AI325" s="29"/>
      <c r="AJ325" s="29"/>
      <c r="AK325" s="29"/>
      <c r="AL325" s="29"/>
      <c r="AM325" s="29"/>
      <c r="AN325" s="29">
        <f t="shared" si="117"/>
        <v>1002</v>
      </c>
      <c r="AO325" s="29"/>
      <c r="AP325" s="29" t="str">
        <f t="shared" si="118"/>
        <v>往来款,网银转账,昌邑市融昌能源有限公司</v>
      </c>
      <c r="AQ325" t="s">
        <v>110</v>
      </c>
      <c r="AR325" s="29">
        <f t="shared" si="119"/>
        <v>5500000</v>
      </c>
      <c r="AS325" s="29" t="str">
        <f t="shared" si="120"/>
        <v/>
      </c>
      <c r="AT325" t="s">
        <v>111</v>
      </c>
      <c r="AU325" t="s">
        <v>112</v>
      </c>
      <c r="AV325" t="s">
        <v>113</v>
      </c>
      <c r="AW325" s="29">
        <f t="shared" si="121"/>
        <v>5500000</v>
      </c>
      <c r="AX325" s="29" t="str">
        <f t="shared" si="122"/>
        <v/>
      </c>
      <c r="AY325" s="29"/>
      <c r="AZ325" s="29"/>
      <c r="BA325" s="29"/>
      <c r="BB325" s="29"/>
      <c r="BC325" s="29"/>
      <c r="BD325" s="29"/>
      <c r="BE325" s="29"/>
      <c r="BF325" s="29"/>
      <c r="BG325" s="29"/>
      <c r="BH325" s="29"/>
      <c r="BI325" s="29"/>
      <c r="BJ325" s="29"/>
      <c r="BK325" s="29"/>
      <c r="BL325" s="29"/>
      <c r="BM325" s="29"/>
      <c r="BN325" s="29"/>
      <c r="BO325" s="29"/>
      <c r="BP325" s="29"/>
      <c r="BQ325" s="32" t="str">
        <f>IF(N325="项目",VLOOKUP(O325,项目!B:C,2,0),IF(K325="空项目",VLOOKUP(K325,项目!B:C,2,0),""))</f>
        <v/>
      </c>
      <c r="BR325" s="32" t="str">
        <f>IFERROR(VLOOKUP(BQ325,项目!A:B,2,0),"")</f>
        <v/>
      </c>
      <c r="BS325" s="29"/>
      <c r="BT325" s="29"/>
      <c r="BU325" s="32" t="str">
        <f>IF(N325="供应商",VLOOKUP(O325,供应商!B:C,2,0),"")</f>
        <v/>
      </c>
      <c r="BV325" s="32" t="str">
        <f>IFERROR(VLOOKUP(BU325,供应商!A:B,2,0),"")</f>
        <v/>
      </c>
      <c r="BW325" s="32" t="str">
        <f>IF(N325="客户",VLOOKUP(O325,客户!B:C,2,0),"")</f>
        <v/>
      </c>
      <c r="BX325" s="32" t="str">
        <f>IFERROR(VLOOKUP(BW325,客户!A:B,2,0),"")</f>
        <v/>
      </c>
      <c r="BY325" s="29"/>
      <c r="BZ325" s="29"/>
      <c r="CA325" s="29"/>
      <c r="CB325" s="29"/>
      <c r="CC325" s="29"/>
      <c r="CD325" s="29"/>
      <c r="CE325" s="29"/>
      <c r="CF325" s="29"/>
      <c r="CG325" s="29"/>
      <c r="CH325" s="29"/>
      <c r="CI325" s="29"/>
      <c r="CJ325" s="29"/>
      <c r="CK325" s="29"/>
      <c r="CL325" s="29"/>
      <c r="CM325" s="29"/>
      <c r="CN325" s="29"/>
      <c r="CO325" s="29"/>
      <c r="CP325" s="29"/>
      <c r="CQ325" s="29"/>
      <c r="CR325" s="29"/>
      <c r="CS325" s="29"/>
      <c r="CT325" s="29"/>
      <c r="CU325" s="32" t="str">
        <f>IF(N325="费用项目",VLOOKUP(O325,费用项目!B:C,2,0),"")</f>
        <v/>
      </c>
      <c r="CV325" s="32" t="str">
        <f>IFERROR(VLOOKUP(CU325,费用项目!A:B,2,0),"")</f>
        <v/>
      </c>
      <c r="CW325" s="29" t="str">
        <f>IF(N325="银行账户",VLOOKUP(O325,银行变二级!B:C,2,0),"")</f>
        <v>潍坊银行基本户31796</v>
      </c>
      <c r="CX325" s="29" t="str">
        <f>IFERROR(VLOOKUP(O325,银行变二级!A:B,2,0),"")</f>
        <v>潍坊银行基本户31796</v>
      </c>
    </row>
    <row r="326" ht="25.5" spans="1:102">
      <c r="A326" s="35" t="s">
        <v>287</v>
      </c>
      <c r="B326" s="36" t="s">
        <v>375</v>
      </c>
      <c r="C326" s="36" t="s">
        <v>383</v>
      </c>
      <c r="D326" s="37" t="s">
        <v>310</v>
      </c>
      <c r="E326" s="37" t="s">
        <v>311</v>
      </c>
      <c r="F326" s="39" t="s">
        <v>107</v>
      </c>
      <c r="G326" s="38">
        <v>5500000</v>
      </c>
      <c r="H326" s="40" t="str">
        <f t="shared" si="105"/>
        <v>1221</v>
      </c>
      <c r="I326" s="40" t="str">
        <f t="shared" si="106"/>
        <v>122108</v>
      </c>
      <c r="J326" s="46" t="str">
        <f t="shared" si="107"/>
        <v>其他应收款</v>
      </c>
      <c r="K326" s="47" t="str">
        <f t="shared" si="108"/>
        <v>单位</v>
      </c>
      <c r="L326" s="46" t="str">
        <f t="shared" si="109"/>
        <v>昌邑市融昌能源有限公司</v>
      </c>
      <c r="M326" s="46" t="str">
        <f>IFERROR(IF(H326="1002",1002,VLOOKUP(I326,亿企科目!A:H,6,0)),VLOOKUP(H326,亿企科目!A:G,6,0))</f>
        <v>122102</v>
      </c>
      <c r="N326" s="48" t="str">
        <f>IFERROR(IF(H326="1002","银行账户",IF(H326="1123","供应商",VLOOKUP(I326,亿企科目!A:H,8,0))),"")</f>
        <v>客户</v>
      </c>
      <c r="O326" s="49" t="str">
        <f t="shared" si="123"/>
        <v>昌邑市融昌能源有限公司</v>
      </c>
      <c r="P326" s="29" t="str">
        <f>VLOOKUP(A326,账簿!B:C,2,0)</f>
        <v>002008</v>
      </c>
      <c r="Q326" s="29" t="str">
        <f>VLOOKUP(P326,账簿!A:B,2,0)</f>
        <v>昌邑市城投股权投资管理有限公司</v>
      </c>
      <c r="W326" s="29" t="str">
        <f t="shared" si="124"/>
        <v>0020082026-04-1668</v>
      </c>
      <c r="X326" s="29" t="str">
        <f t="shared" si="110"/>
        <v>002008</v>
      </c>
      <c r="Y326" s="29" t="str">
        <f t="shared" si="111"/>
        <v>002008</v>
      </c>
      <c r="Z326" s="29" t="str">
        <f t="shared" si="112"/>
        <v>昌邑市城投股权投资管理有限公司</v>
      </c>
      <c r="AA326" s="29" t="str">
        <f t="shared" si="113"/>
        <v>2026-04</v>
      </c>
      <c r="AB326" s="29" t="str">
        <f t="shared" si="114"/>
        <v>2026-04-16</v>
      </c>
      <c r="AC326" s="29" t="s">
        <v>108</v>
      </c>
      <c r="AD326" s="29">
        <f t="shared" si="115"/>
        <v>68</v>
      </c>
      <c r="AE326" s="29" t="str">
        <f t="shared" si="116"/>
        <v>往来款,网银转账,昌邑市融昌能源有限公司</v>
      </c>
      <c r="AF326" s="29" t="s">
        <v>109</v>
      </c>
      <c r="AG326" s="29" t="s">
        <v>109</v>
      </c>
      <c r="AH326" s="29"/>
      <c r="AI326" s="29"/>
      <c r="AJ326" s="29"/>
      <c r="AK326" s="29"/>
      <c r="AL326" s="29"/>
      <c r="AM326" s="29"/>
      <c r="AN326" s="29" t="str">
        <f t="shared" si="117"/>
        <v>122102</v>
      </c>
      <c r="AO326" s="29"/>
      <c r="AP326" s="29" t="str">
        <f t="shared" si="118"/>
        <v>往来款,网银转账,昌邑市融昌能源有限公司</v>
      </c>
      <c r="AQ326" t="s">
        <v>110</v>
      </c>
      <c r="AR326" s="29" t="str">
        <f t="shared" si="119"/>
        <v/>
      </c>
      <c r="AS326" s="29">
        <f t="shared" si="120"/>
        <v>5500000</v>
      </c>
      <c r="AT326" t="s">
        <v>111</v>
      </c>
      <c r="AU326" t="s">
        <v>112</v>
      </c>
      <c r="AV326" t="s">
        <v>113</v>
      </c>
      <c r="AW326" s="29" t="str">
        <f t="shared" si="121"/>
        <v/>
      </c>
      <c r="AX326" s="29">
        <f t="shared" si="122"/>
        <v>5500000</v>
      </c>
      <c r="AY326" s="29"/>
      <c r="AZ326" s="29"/>
      <c r="BA326" s="29"/>
      <c r="BB326" s="29"/>
      <c r="BC326" s="29"/>
      <c r="BD326" s="29"/>
      <c r="BE326" s="29"/>
      <c r="BF326" s="29"/>
      <c r="BG326" s="29"/>
      <c r="BH326" s="29"/>
      <c r="BI326" s="29"/>
      <c r="BJ326" s="29"/>
      <c r="BK326" s="29"/>
      <c r="BL326" s="29"/>
      <c r="BM326" s="29"/>
      <c r="BN326" s="29"/>
      <c r="BO326" s="29"/>
      <c r="BP326" s="29"/>
      <c r="BQ326" s="32" t="str">
        <f>IF(N326="项目",VLOOKUP(O326,项目!B:C,2,0),IF(K326="空项目",VLOOKUP(K326,项目!B:C,2,0),""))</f>
        <v/>
      </c>
      <c r="BR326" s="32" t="str">
        <f>IFERROR(VLOOKUP(BQ326,项目!A:B,2,0),"")</f>
        <v/>
      </c>
      <c r="BS326" s="29"/>
      <c r="BT326" s="29"/>
      <c r="BU326" s="32" t="str">
        <f>IF(N326="供应商",VLOOKUP(O326,供应商!B:C,2,0),"")</f>
        <v/>
      </c>
      <c r="BV326" s="32" t="str">
        <f>IFERROR(VLOOKUP(BU326,供应商!A:B,2,0),"")</f>
        <v/>
      </c>
      <c r="BW326" s="32" t="str">
        <f>IF(N326="客户",VLOOKUP(O326,客户!B:C,2,0),"")</f>
        <v>002002</v>
      </c>
      <c r="BX326" s="32" t="str">
        <f>IFERROR(VLOOKUP(BW326,客户!A:B,2,0),"")</f>
        <v>昌邑市融昌能源有限公司</v>
      </c>
      <c r="BY326" s="29"/>
      <c r="BZ326" s="29"/>
      <c r="CA326" s="29"/>
      <c r="CB326" s="29"/>
      <c r="CC326" s="29"/>
      <c r="CD326" s="29"/>
      <c r="CE326" s="29"/>
      <c r="CF326" s="29"/>
      <c r="CG326" s="29"/>
      <c r="CH326" s="29"/>
      <c r="CI326" s="29"/>
      <c r="CJ326" s="29"/>
      <c r="CK326" s="29"/>
      <c r="CL326" s="29"/>
      <c r="CM326" s="29"/>
      <c r="CN326" s="29"/>
      <c r="CO326" s="29"/>
      <c r="CP326" s="29"/>
      <c r="CQ326" s="29"/>
      <c r="CR326" s="29"/>
      <c r="CS326" s="29"/>
      <c r="CT326" s="29"/>
      <c r="CU326" s="32" t="str">
        <f>IF(N326="费用项目",VLOOKUP(O326,费用项目!B:C,2,0),"")</f>
        <v/>
      </c>
      <c r="CV326" s="32" t="str">
        <f>IFERROR(VLOOKUP(CU326,费用项目!A:B,2,0),"")</f>
        <v/>
      </c>
      <c r="CW326" s="29" t="str">
        <f>IF(N326="银行账户",VLOOKUP(O326,银行变二级!B:C,2,0),"")</f>
        <v/>
      </c>
      <c r="CX326" s="29" t="str">
        <f>IFERROR(VLOOKUP(O326,银行变二级!A:B,2,0),"")</f>
        <v/>
      </c>
    </row>
    <row r="327" ht="27" spans="1:102">
      <c r="A327" s="35" t="s">
        <v>287</v>
      </c>
      <c r="B327" s="36" t="s">
        <v>375</v>
      </c>
      <c r="C327" s="36" t="s">
        <v>384</v>
      </c>
      <c r="D327" s="37" t="s">
        <v>325</v>
      </c>
      <c r="E327" s="37" t="s">
        <v>290</v>
      </c>
      <c r="F327" s="38">
        <v>800000</v>
      </c>
      <c r="G327" s="39" t="s">
        <v>107</v>
      </c>
      <c r="H327" s="40" t="str">
        <f t="shared" si="105"/>
        <v>1002</v>
      </c>
      <c r="I327" s="40" t="str">
        <f t="shared" si="106"/>
        <v>100203</v>
      </c>
      <c r="J327" s="46" t="str">
        <f t="shared" si="107"/>
        <v>银行存款</v>
      </c>
      <c r="K327" s="47" t="str">
        <f t="shared" si="108"/>
        <v>潍坊银行基本户31796</v>
      </c>
      <c r="L327" s="46" t="str">
        <f t="shared" si="109"/>
        <v/>
      </c>
      <c r="M327" s="46">
        <f>IFERROR(IF(H327="1002",1002,VLOOKUP(I327,亿企科目!A:H,6,0)),VLOOKUP(H327,亿企科目!A:G,6,0))</f>
        <v>1002</v>
      </c>
      <c r="N327" s="48" t="str">
        <f>IFERROR(IF(H327="1002","银行账户",IF(H327="1123","供应商",VLOOKUP(I327,亿企科目!A:H,8,0))),"")</f>
        <v>银行账户</v>
      </c>
      <c r="O327" s="49" t="str">
        <f t="shared" si="123"/>
        <v>潍坊银行基本户31796</v>
      </c>
      <c r="P327" s="29" t="str">
        <f>VLOOKUP(A327,账簿!B:C,2,0)</f>
        <v>002008</v>
      </c>
      <c r="Q327" s="29" t="str">
        <f>VLOOKUP(P327,账簿!A:B,2,0)</f>
        <v>昌邑市城投股权投资管理有限公司</v>
      </c>
      <c r="W327" s="29" t="str">
        <f t="shared" si="124"/>
        <v>0020082026-04-1669</v>
      </c>
      <c r="X327" s="29" t="str">
        <f t="shared" si="110"/>
        <v>002008</v>
      </c>
      <c r="Y327" s="29" t="str">
        <f t="shared" si="111"/>
        <v>002008</v>
      </c>
      <c r="Z327" s="29" t="str">
        <f t="shared" si="112"/>
        <v>昌邑市城投股权投资管理有限公司</v>
      </c>
      <c r="AA327" s="29" t="str">
        <f t="shared" si="113"/>
        <v>2026-04</v>
      </c>
      <c r="AB327" s="29" t="str">
        <f t="shared" si="114"/>
        <v>2026-04-16</v>
      </c>
      <c r="AC327" s="29" t="s">
        <v>108</v>
      </c>
      <c r="AD327" s="29">
        <f t="shared" si="115"/>
        <v>69</v>
      </c>
      <c r="AE327" s="29" t="str">
        <f t="shared" si="116"/>
        <v>往来款,网银转账,昌邑市惠合智能产业园投资有限公司</v>
      </c>
      <c r="AF327" s="29" t="s">
        <v>109</v>
      </c>
      <c r="AG327" s="29" t="s">
        <v>109</v>
      </c>
      <c r="AH327" s="29"/>
      <c r="AI327" s="29"/>
      <c r="AJ327" s="29"/>
      <c r="AK327" s="29"/>
      <c r="AL327" s="29"/>
      <c r="AM327" s="29"/>
      <c r="AN327" s="29">
        <f t="shared" si="117"/>
        <v>1002</v>
      </c>
      <c r="AO327" s="29"/>
      <c r="AP327" s="29" t="str">
        <f t="shared" si="118"/>
        <v>往来款,网银转账,昌邑市惠合智能产业园投资有限公司</v>
      </c>
      <c r="AQ327" t="s">
        <v>110</v>
      </c>
      <c r="AR327" s="29">
        <f t="shared" si="119"/>
        <v>800000</v>
      </c>
      <c r="AS327" s="29" t="str">
        <f t="shared" si="120"/>
        <v/>
      </c>
      <c r="AT327" t="s">
        <v>111</v>
      </c>
      <c r="AU327" t="s">
        <v>112</v>
      </c>
      <c r="AV327" t="s">
        <v>113</v>
      </c>
      <c r="AW327" s="29">
        <f t="shared" si="121"/>
        <v>800000</v>
      </c>
      <c r="AX327" s="29" t="str">
        <f t="shared" si="122"/>
        <v/>
      </c>
      <c r="AY327" s="29"/>
      <c r="AZ327" s="29"/>
      <c r="BA327" s="29"/>
      <c r="BB327" s="29"/>
      <c r="BC327" s="29"/>
      <c r="BD327" s="29"/>
      <c r="BE327" s="29"/>
      <c r="BF327" s="29"/>
      <c r="BG327" s="29"/>
      <c r="BH327" s="29"/>
      <c r="BI327" s="29"/>
      <c r="BJ327" s="29"/>
      <c r="BK327" s="29"/>
      <c r="BL327" s="29"/>
      <c r="BM327" s="29"/>
      <c r="BN327" s="29"/>
      <c r="BO327" s="29"/>
      <c r="BP327" s="29"/>
      <c r="BQ327" s="32" t="str">
        <f>IF(N327="项目",VLOOKUP(O327,项目!B:C,2,0),IF(K327="空项目",VLOOKUP(K327,项目!B:C,2,0),""))</f>
        <v/>
      </c>
      <c r="BR327" s="32" t="str">
        <f>IFERROR(VLOOKUP(BQ327,项目!A:B,2,0),"")</f>
        <v/>
      </c>
      <c r="BS327" s="29"/>
      <c r="BT327" s="29"/>
      <c r="BU327" s="32" t="str">
        <f>IF(N327="供应商",VLOOKUP(O327,供应商!B:C,2,0),"")</f>
        <v/>
      </c>
      <c r="BV327" s="32" t="str">
        <f>IFERROR(VLOOKUP(BU327,供应商!A:B,2,0),"")</f>
        <v/>
      </c>
      <c r="BW327" s="32" t="str">
        <f>IF(N327="客户",VLOOKUP(O327,客户!B:C,2,0),"")</f>
        <v/>
      </c>
      <c r="BX327" s="32" t="str">
        <f>IFERROR(VLOOKUP(BW327,客户!A:B,2,0),"")</f>
        <v/>
      </c>
      <c r="BY327" s="29"/>
      <c r="BZ327" s="29"/>
      <c r="CA327" s="29"/>
      <c r="CB327" s="29"/>
      <c r="CC327" s="29"/>
      <c r="CD327" s="29"/>
      <c r="CE327" s="29"/>
      <c r="CF327" s="29"/>
      <c r="CG327" s="29"/>
      <c r="CH327" s="29"/>
      <c r="CI327" s="29"/>
      <c r="CJ327" s="29"/>
      <c r="CK327" s="29"/>
      <c r="CL327" s="29"/>
      <c r="CM327" s="29"/>
      <c r="CN327" s="29"/>
      <c r="CO327" s="29"/>
      <c r="CP327" s="29"/>
      <c r="CQ327" s="29"/>
      <c r="CR327" s="29"/>
      <c r="CS327" s="29"/>
      <c r="CT327" s="29"/>
      <c r="CU327" s="32" t="str">
        <f>IF(N327="费用项目",VLOOKUP(O327,费用项目!B:C,2,0),"")</f>
        <v/>
      </c>
      <c r="CV327" s="32" t="str">
        <f>IFERROR(VLOOKUP(CU327,费用项目!A:B,2,0),"")</f>
        <v/>
      </c>
      <c r="CW327" s="29" t="str">
        <f>IF(N327="银行账户",VLOOKUP(O327,银行变二级!B:C,2,0),"")</f>
        <v>潍坊银行基本户31796</v>
      </c>
      <c r="CX327" s="29" t="str">
        <f>IFERROR(VLOOKUP(O327,银行变二级!A:B,2,0),"")</f>
        <v>潍坊银行基本户31796</v>
      </c>
    </row>
    <row r="328" ht="25.5" spans="1:102">
      <c r="A328" s="35" t="s">
        <v>287</v>
      </c>
      <c r="B328" s="36" t="s">
        <v>375</v>
      </c>
      <c r="C328" s="36" t="s">
        <v>384</v>
      </c>
      <c r="D328" s="37" t="s">
        <v>325</v>
      </c>
      <c r="E328" s="37" t="s">
        <v>186</v>
      </c>
      <c r="F328" s="39" t="s">
        <v>107</v>
      </c>
      <c r="G328" s="38">
        <v>800000</v>
      </c>
      <c r="H328" s="40" t="str">
        <f t="shared" si="105"/>
        <v>1221</v>
      </c>
      <c r="I328" s="40" t="str">
        <f t="shared" si="106"/>
        <v>122108</v>
      </c>
      <c r="J328" s="46" t="str">
        <f t="shared" si="107"/>
        <v>其他应收款</v>
      </c>
      <c r="K328" s="47" t="str">
        <f t="shared" si="108"/>
        <v>单位</v>
      </c>
      <c r="L328" s="46" t="str">
        <f t="shared" si="109"/>
        <v>昌邑市惠合智能产业园投资有限公司</v>
      </c>
      <c r="M328" s="46" t="str">
        <f>IFERROR(IF(H328="1002",1002,VLOOKUP(I328,亿企科目!A:H,6,0)),VLOOKUP(H328,亿企科目!A:G,6,0))</f>
        <v>122102</v>
      </c>
      <c r="N328" s="48" t="str">
        <f>IFERROR(IF(H328="1002","银行账户",IF(H328="1123","供应商",VLOOKUP(I328,亿企科目!A:H,8,0))),"")</f>
        <v>客户</v>
      </c>
      <c r="O328" s="49" t="str">
        <f t="shared" si="123"/>
        <v>昌邑市惠合智能产业园投资有限公司</v>
      </c>
      <c r="P328" s="29" t="str">
        <f>VLOOKUP(A328,账簿!B:C,2,0)</f>
        <v>002008</v>
      </c>
      <c r="Q328" s="29" t="str">
        <f>VLOOKUP(P328,账簿!A:B,2,0)</f>
        <v>昌邑市城投股权投资管理有限公司</v>
      </c>
      <c r="W328" s="29" t="str">
        <f t="shared" si="124"/>
        <v>0020082026-04-1669</v>
      </c>
      <c r="X328" s="29" t="str">
        <f t="shared" si="110"/>
        <v>002008</v>
      </c>
      <c r="Y328" s="29" t="str">
        <f t="shared" si="111"/>
        <v>002008</v>
      </c>
      <c r="Z328" s="29" t="str">
        <f t="shared" si="112"/>
        <v>昌邑市城投股权投资管理有限公司</v>
      </c>
      <c r="AA328" s="29" t="str">
        <f t="shared" si="113"/>
        <v>2026-04</v>
      </c>
      <c r="AB328" s="29" t="str">
        <f t="shared" si="114"/>
        <v>2026-04-16</v>
      </c>
      <c r="AC328" s="29" t="s">
        <v>108</v>
      </c>
      <c r="AD328" s="29">
        <f t="shared" si="115"/>
        <v>69</v>
      </c>
      <c r="AE328" s="29" t="str">
        <f t="shared" si="116"/>
        <v>往来款,网银转账,昌邑市惠合智能产业园投资有限公司</v>
      </c>
      <c r="AF328" s="29" t="s">
        <v>109</v>
      </c>
      <c r="AG328" s="29" t="s">
        <v>109</v>
      </c>
      <c r="AH328" s="29"/>
      <c r="AI328" s="29"/>
      <c r="AJ328" s="29"/>
      <c r="AK328" s="29"/>
      <c r="AL328" s="29"/>
      <c r="AM328" s="29"/>
      <c r="AN328" s="29" t="str">
        <f t="shared" si="117"/>
        <v>122102</v>
      </c>
      <c r="AO328" s="29"/>
      <c r="AP328" s="29" t="str">
        <f t="shared" si="118"/>
        <v>往来款,网银转账,昌邑市惠合智能产业园投资有限公司</v>
      </c>
      <c r="AQ328" t="s">
        <v>110</v>
      </c>
      <c r="AR328" s="29" t="str">
        <f t="shared" si="119"/>
        <v/>
      </c>
      <c r="AS328" s="29">
        <f t="shared" si="120"/>
        <v>800000</v>
      </c>
      <c r="AT328" t="s">
        <v>111</v>
      </c>
      <c r="AU328" t="s">
        <v>112</v>
      </c>
      <c r="AV328" t="s">
        <v>113</v>
      </c>
      <c r="AW328" s="29" t="str">
        <f t="shared" si="121"/>
        <v/>
      </c>
      <c r="AX328" s="29">
        <f t="shared" si="122"/>
        <v>800000</v>
      </c>
      <c r="AY328" s="29"/>
      <c r="AZ328" s="29"/>
      <c r="BA328" s="29"/>
      <c r="BB328" s="29"/>
      <c r="BC328" s="29"/>
      <c r="BD328" s="29"/>
      <c r="BE328" s="29"/>
      <c r="BF328" s="29"/>
      <c r="BG328" s="29"/>
      <c r="BH328" s="29"/>
      <c r="BI328" s="29"/>
      <c r="BJ328" s="29"/>
      <c r="BK328" s="29"/>
      <c r="BL328" s="29"/>
      <c r="BM328" s="29"/>
      <c r="BN328" s="29"/>
      <c r="BO328" s="29"/>
      <c r="BP328" s="29"/>
      <c r="BQ328" s="32" t="str">
        <f>IF(N328="项目",VLOOKUP(O328,项目!B:C,2,0),IF(K328="空项目",VLOOKUP(K328,项目!B:C,2,0),""))</f>
        <v/>
      </c>
      <c r="BR328" s="32" t="str">
        <f>IFERROR(VLOOKUP(BQ328,项目!A:B,2,0),"")</f>
        <v/>
      </c>
      <c r="BS328" s="29"/>
      <c r="BT328" s="29"/>
      <c r="BU328" s="32" t="str">
        <f>IF(N328="供应商",VLOOKUP(O328,供应商!B:C,2,0),"")</f>
        <v/>
      </c>
      <c r="BV328" s="32" t="str">
        <f>IFERROR(VLOOKUP(BU328,供应商!A:B,2,0),"")</f>
        <v/>
      </c>
      <c r="BW328" s="32" t="str">
        <f>IF(N328="客户",VLOOKUP(O328,客户!B:C,2,0),"")</f>
        <v>001001004</v>
      </c>
      <c r="BX328" s="32" t="str">
        <f>IFERROR(VLOOKUP(BW328,客户!A:B,2,0),"")</f>
        <v>昌邑市惠合智能产业园投资有限公司</v>
      </c>
      <c r="BY328" s="29"/>
      <c r="BZ328" s="29"/>
      <c r="CA328" s="29"/>
      <c r="CB328" s="29"/>
      <c r="CC328" s="29"/>
      <c r="CD328" s="29"/>
      <c r="CE328" s="29"/>
      <c r="CF328" s="29"/>
      <c r="CG328" s="29"/>
      <c r="CH328" s="29"/>
      <c r="CI328" s="29"/>
      <c r="CJ328" s="29"/>
      <c r="CK328" s="29"/>
      <c r="CL328" s="29"/>
      <c r="CM328" s="29"/>
      <c r="CN328" s="29"/>
      <c r="CO328" s="29"/>
      <c r="CP328" s="29"/>
      <c r="CQ328" s="29"/>
      <c r="CR328" s="29"/>
      <c r="CS328" s="29"/>
      <c r="CT328" s="29"/>
      <c r="CU328" s="32" t="str">
        <f>IF(N328="费用项目",VLOOKUP(O328,费用项目!B:C,2,0),"")</f>
        <v/>
      </c>
      <c r="CV328" s="32" t="str">
        <f>IFERROR(VLOOKUP(CU328,费用项目!A:B,2,0),"")</f>
        <v/>
      </c>
      <c r="CW328" s="29" t="str">
        <f>IF(N328="银行账户",VLOOKUP(O328,银行变二级!B:C,2,0),"")</f>
        <v/>
      </c>
      <c r="CX328" s="29" t="str">
        <f>IFERROR(VLOOKUP(O328,银行变二级!A:B,2,0),"")</f>
        <v/>
      </c>
    </row>
    <row r="329" ht="27" spans="1:102">
      <c r="A329" s="35" t="s">
        <v>287</v>
      </c>
      <c r="B329" s="36" t="s">
        <v>210</v>
      </c>
      <c r="C329" s="36" t="s">
        <v>385</v>
      </c>
      <c r="D329" s="37" t="s">
        <v>386</v>
      </c>
      <c r="E329" s="37" t="s">
        <v>290</v>
      </c>
      <c r="F329" s="38">
        <v>126150</v>
      </c>
      <c r="G329" s="39" t="s">
        <v>107</v>
      </c>
      <c r="H329" s="40" t="str">
        <f t="shared" si="105"/>
        <v>1002</v>
      </c>
      <c r="I329" s="40" t="str">
        <f t="shared" si="106"/>
        <v>100203</v>
      </c>
      <c r="J329" s="46" t="str">
        <f t="shared" si="107"/>
        <v>银行存款</v>
      </c>
      <c r="K329" s="47" t="str">
        <f t="shared" si="108"/>
        <v>潍坊银行基本户31796</v>
      </c>
      <c r="L329" s="46" t="str">
        <f t="shared" si="109"/>
        <v/>
      </c>
      <c r="M329" s="46">
        <f>IFERROR(IF(H329="1002",1002,VLOOKUP(I329,亿企科目!A:H,6,0)),VLOOKUP(H329,亿企科目!A:G,6,0))</f>
        <v>1002</v>
      </c>
      <c r="N329" s="48" t="str">
        <f>IFERROR(IF(H329="1002","银行账户",IF(H329="1123","供应商",VLOOKUP(I329,亿企科目!A:H,8,0))),"")</f>
        <v>银行账户</v>
      </c>
      <c r="O329" s="49" t="str">
        <f t="shared" si="123"/>
        <v>潍坊银行基本户31796</v>
      </c>
      <c r="P329" s="29" t="str">
        <f>VLOOKUP(A329,账簿!B:C,2,0)</f>
        <v>002008</v>
      </c>
      <c r="Q329" s="29" t="str">
        <f>VLOOKUP(P329,账簿!A:B,2,0)</f>
        <v>昌邑市城投股权投资管理有限公司</v>
      </c>
      <c r="W329" s="29" t="str">
        <f t="shared" si="124"/>
        <v>0020082026-04-1770</v>
      </c>
      <c r="X329" s="29" t="str">
        <f t="shared" si="110"/>
        <v>002008</v>
      </c>
      <c r="Y329" s="29" t="str">
        <f t="shared" si="111"/>
        <v>002008</v>
      </c>
      <c r="Z329" s="29" t="str">
        <f t="shared" si="112"/>
        <v>昌邑市城投股权投资管理有限公司</v>
      </c>
      <c r="AA329" s="29" t="str">
        <f t="shared" si="113"/>
        <v>2026-04</v>
      </c>
      <c r="AB329" s="29" t="str">
        <f t="shared" si="114"/>
        <v>2026-04-17</v>
      </c>
      <c r="AC329" s="29" t="s">
        <v>108</v>
      </c>
      <c r="AD329" s="29">
        <f t="shared" si="115"/>
        <v>70</v>
      </c>
      <c r="AE329" s="29" t="str">
        <f t="shared" si="116"/>
        <v>分配收益,网银转账,潍坊华创普惠产业投资合伙企业（有限合伙）</v>
      </c>
      <c r="AF329" s="29" t="s">
        <v>109</v>
      </c>
      <c r="AG329" s="29" t="s">
        <v>109</v>
      </c>
      <c r="AH329" s="29"/>
      <c r="AI329" s="29"/>
      <c r="AJ329" s="29"/>
      <c r="AK329" s="29"/>
      <c r="AL329" s="29"/>
      <c r="AM329" s="29"/>
      <c r="AN329" s="29">
        <f t="shared" si="117"/>
        <v>1002</v>
      </c>
      <c r="AO329" s="29"/>
      <c r="AP329" s="29" t="str">
        <f t="shared" si="118"/>
        <v>分配收益,网银转账,潍坊华创普惠产业投资合伙企业（有限合伙）</v>
      </c>
      <c r="AQ329" t="s">
        <v>110</v>
      </c>
      <c r="AR329" s="29">
        <f t="shared" si="119"/>
        <v>126150</v>
      </c>
      <c r="AS329" s="29" t="str">
        <f t="shared" si="120"/>
        <v/>
      </c>
      <c r="AT329" t="s">
        <v>111</v>
      </c>
      <c r="AU329" t="s">
        <v>112</v>
      </c>
      <c r="AV329" t="s">
        <v>113</v>
      </c>
      <c r="AW329" s="29">
        <f t="shared" si="121"/>
        <v>126150</v>
      </c>
      <c r="AX329" s="29" t="str">
        <f t="shared" si="122"/>
        <v/>
      </c>
      <c r="AY329" s="29"/>
      <c r="AZ329" s="29"/>
      <c r="BA329" s="29"/>
      <c r="BB329" s="29"/>
      <c r="BC329" s="29"/>
      <c r="BD329" s="29"/>
      <c r="BE329" s="29"/>
      <c r="BF329" s="29"/>
      <c r="BG329" s="29"/>
      <c r="BH329" s="29"/>
      <c r="BI329" s="29"/>
      <c r="BJ329" s="29"/>
      <c r="BK329" s="29"/>
      <c r="BL329" s="29"/>
      <c r="BM329" s="29"/>
      <c r="BN329" s="29"/>
      <c r="BO329" s="29"/>
      <c r="BP329" s="29"/>
      <c r="BQ329" s="32" t="str">
        <f>IF(N329="项目",VLOOKUP(O329,项目!B:C,2,0),IF(K329="空项目",VLOOKUP(K329,项目!B:C,2,0),""))</f>
        <v/>
      </c>
      <c r="BR329" s="32" t="str">
        <f>IFERROR(VLOOKUP(BQ329,项目!A:B,2,0),"")</f>
        <v/>
      </c>
      <c r="BS329" s="29"/>
      <c r="BT329" s="29"/>
      <c r="BU329" s="32" t="str">
        <f>IF(N329="供应商",VLOOKUP(O329,供应商!B:C,2,0),"")</f>
        <v/>
      </c>
      <c r="BV329" s="32" t="str">
        <f>IFERROR(VLOOKUP(BU329,供应商!A:B,2,0),"")</f>
        <v/>
      </c>
      <c r="BW329" s="32" t="str">
        <f>IF(N329="客户",VLOOKUP(O329,客户!B:C,2,0),"")</f>
        <v/>
      </c>
      <c r="BX329" s="32" t="str">
        <f>IFERROR(VLOOKUP(BW329,客户!A:B,2,0),"")</f>
        <v/>
      </c>
      <c r="BY329" s="29"/>
      <c r="BZ329" s="29"/>
      <c r="CA329" s="29"/>
      <c r="CB329" s="29"/>
      <c r="CC329" s="29"/>
      <c r="CD329" s="29"/>
      <c r="CE329" s="29"/>
      <c r="CF329" s="29"/>
      <c r="CG329" s="29"/>
      <c r="CH329" s="29"/>
      <c r="CI329" s="29"/>
      <c r="CJ329" s="29"/>
      <c r="CK329" s="29"/>
      <c r="CL329" s="29"/>
      <c r="CM329" s="29"/>
      <c r="CN329" s="29"/>
      <c r="CO329" s="29"/>
      <c r="CP329" s="29"/>
      <c r="CQ329" s="29"/>
      <c r="CR329" s="29"/>
      <c r="CS329" s="29"/>
      <c r="CT329" s="29"/>
      <c r="CU329" s="32" t="str">
        <f>IF(N329="费用项目",VLOOKUP(O329,费用项目!B:C,2,0),"")</f>
        <v/>
      </c>
      <c r="CV329" s="32" t="str">
        <f>IFERROR(VLOOKUP(CU329,费用项目!A:B,2,0),"")</f>
        <v/>
      </c>
      <c r="CW329" s="29" t="str">
        <f>IF(N329="银行账户",VLOOKUP(O329,银行变二级!B:C,2,0),"")</f>
        <v>潍坊银行基本户31796</v>
      </c>
      <c r="CX329" s="29" t="str">
        <f>IFERROR(VLOOKUP(O329,银行变二级!A:B,2,0),"")</f>
        <v>潍坊银行基本户31796</v>
      </c>
    </row>
    <row r="330" ht="25.5" spans="1:102">
      <c r="A330" s="35" t="s">
        <v>287</v>
      </c>
      <c r="B330" s="36" t="s">
        <v>210</v>
      </c>
      <c r="C330" s="36" t="s">
        <v>385</v>
      </c>
      <c r="D330" s="37" t="s">
        <v>386</v>
      </c>
      <c r="E330" s="37" t="s">
        <v>300</v>
      </c>
      <c r="F330" s="39" t="s">
        <v>107</v>
      </c>
      <c r="G330" s="38">
        <v>126150</v>
      </c>
      <c r="H330" s="40" t="str">
        <f t="shared" si="105"/>
        <v>2241</v>
      </c>
      <c r="I330" s="40" t="str">
        <f t="shared" si="106"/>
        <v>224102</v>
      </c>
      <c r="J330" s="46" t="str">
        <f t="shared" si="107"/>
        <v>其他应付款</v>
      </c>
      <c r="K330" s="47" t="str">
        <f t="shared" si="108"/>
        <v>单位</v>
      </c>
      <c r="L330" s="46" t="str">
        <f t="shared" si="109"/>
        <v>潍坊华创普惠产业投资合伙企业（有限合伙）</v>
      </c>
      <c r="M330" s="46" t="str">
        <f>IFERROR(IF(H330="1002",1002,VLOOKUP(I330,亿企科目!A:H,6,0)),VLOOKUP(H330,亿企科目!A:G,6,0))</f>
        <v>224102</v>
      </c>
      <c r="N330" s="48" t="str">
        <f>IFERROR(IF(H330="1002","银行账户",IF(H330="1123","供应商",VLOOKUP(I330,亿企科目!A:H,8,0))),"")</f>
        <v>供应商</v>
      </c>
      <c r="O330" s="49" t="str">
        <f t="shared" si="123"/>
        <v>潍坊华创普惠产业投资合伙企业（有限合伙）</v>
      </c>
      <c r="P330" s="29" t="str">
        <f>VLOOKUP(A330,账簿!B:C,2,0)</f>
        <v>002008</v>
      </c>
      <c r="Q330" s="29" t="str">
        <f>VLOOKUP(P330,账簿!A:B,2,0)</f>
        <v>昌邑市城投股权投资管理有限公司</v>
      </c>
      <c r="W330" s="29" t="str">
        <f t="shared" si="124"/>
        <v>0020082026-04-1770</v>
      </c>
      <c r="X330" s="29" t="str">
        <f t="shared" si="110"/>
        <v>002008</v>
      </c>
      <c r="Y330" s="29" t="str">
        <f t="shared" si="111"/>
        <v>002008</v>
      </c>
      <c r="Z330" s="29" t="str">
        <f t="shared" si="112"/>
        <v>昌邑市城投股权投资管理有限公司</v>
      </c>
      <c r="AA330" s="29" t="str">
        <f t="shared" si="113"/>
        <v>2026-04</v>
      </c>
      <c r="AB330" s="29" t="str">
        <f t="shared" si="114"/>
        <v>2026-04-17</v>
      </c>
      <c r="AC330" s="29" t="s">
        <v>108</v>
      </c>
      <c r="AD330" s="29">
        <f t="shared" si="115"/>
        <v>70</v>
      </c>
      <c r="AE330" s="29" t="str">
        <f t="shared" si="116"/>
        <v>分配收益,网银转账,潍坊华创普惠产业投资合伙企业（有限合伙）</v>
      </c>
      <c r="AF330" s="29" t="s">
        <v>109</v>
      </c>
      <c r="AG330" s="29" t="s">
        <v>109</v>
      </c>
      <c r="AH330" s="29"/>
      <c r="AI330" s="29"/>
      <c r="AJ330" s="29"/>
      <c r="AK330" s="29"/>
      <c r="AL330" s="29"/>
      <c r="AM330" s="29"/>
      <c r="AN330" s="29" t="str">
        <f t="shared" si="117"/>
        <v>224102</v>
      </c>
      <c r="AO330" s="29"/>
      <c r="AP330" s="29" t="str">
        <f t="shared" si="118"/>
        <v>分配收益,网银转账,潍坊华创普惠产业投资合伙企业（有限合伙）</v>
      </c>
      <c r="AQ330" t="s">
        <v>110</v>
      </c>
      <c r="AR330" s="29" t="str">
        <f t="shared" si="119"/>
        <v/>
      </c>
      <c r="AS330" s="29">
        <f t="shared" si="120"/>
        <v>126150</v>
      </c>
      <c r="AT330" t="s">
        <v>111</v>
      </c>
      <c r="AU330" t="s">
        <v>112</v>
      </c>
      <c r="AV330" t="s">
        <v>113</v>
      </c>
      <c r="AW330" s="29" t="str">
        <f t="shared" si="121"/>
        <v/>
      </c>
      <c r="AX330" s="29">
        <f t="shared" si="122"/>
        <v>126150</v>
      </c>
      <c r="AY330" s="29"/>
      <c r="AZ330" s="29"/>
      <c r="BA330" s="29"/>
      <c r="BB330" s="29"/>
      <c r="BC330" s="29"/>
      <c r="BD330" s="29"/>
      <c r="BE330" s="29"/>
      <c r="BF330" s="29"/>
      <c r="BG330" s="29"/>
      <c r="BH330" s="29"/>
      <c r="BI330" s="29"/>
      <c r="BJ330" s="29"/>
      <c r="BK330" s="29"/>
      <c r="BL330" s="29"/>
      <c r="BM330" s="29"/>
      <c r="BN330" s="29"/>
      <c r="BO330" s="29"/>
      <c r="BP330" s="29"/>
      <c r="BQ330" s="32" t="str">
        <f>IF(N330="项目",VLOOKUP(O330,项目!B:C,2,0),IF(K330="空项目",VLOOKUP(K330,项目!B:C,2,0),""))</f>
        <v/>
      </c>
      <c r="BR330" s="32" t="str">
        <f>IFERROR(VLOOKUP(BQ330,项目!A:B,2,0),"")</f>
        <v/>
      </c>
      <c r="BS330" s="29"/>
      <c r="BT330" s="29"/>
      <c r="BU330" s="32" t="str">
        <f>IF(N330="供应商",VLOOKUP(O330,供应商!B:C,2,0),"")</f>
        <v>0008219</v>
      </c>
      <c r="BV330" s="32" t="str">
        <f>IFERROR(VLOOKUP(BU330,供应商!A:B,2,0),"")</f>
        <v>潍坊华创普惠产业投资合伙企业（有限合伙）</v>
      </c>
      <c r="BW330" s="32" t="str">
        <f>IF(N330="客户",VLOOKUP(O330,客户!B:C,2,0),"")</f>
        <v/>
      </c>
      <c r="BX330" s="32" t="str">
        <f>IFERROR(VLOOKUP(BW330,客户!A:B,2,0),"")</f>
        <v/>
      </c>
      <c r="BY330" s="29"/>
      <c r="BZ330" s="29"/>
      <c r="CA330" s="29"/>
      <c r="CB330" s="29"/>
      <c r="CC330" s="29"/>
      <c r="CD330" s="29"/>
      <c r="CE330" s="29"/>
      <c r="CF330" s="29"/>
      <c r="CG330" s="29"/>
      <c r="CH330" s="29"/>
      <c r="CI330" s="29"/>
      <c r="CJ330" s="29"/>
      <c r="CK330" s="29"/>
      <c r="CL330" s="29"/>
      <c r="CM330" s="29"/>
      <c r="CN330" s="29"/>
      <c r="CO330" s="29"/>
      <c r="CP330" s="29"/>
      <c r="CQ330" s="29"/>
      <c r="CR330" s="29"/>
      <c r="CS330" s="29"/>
      <c r="CT330" s="29"/>
      <c r="CU330" s="32" t="str">
        <f>IF(N330="费用项目",VLOOKUP(O330,费用项目!B:C,2,0),"")</f>
        <v/>
      </c>
      <c r="CV330" s="32" t="str">
        <f>IFERROR(VLOOKUP(CU330,费用项目!A:B,2,0),"")</f>
        <v/>
      </c>
      <c r="CW330" s="29" t="str">
        <f>IF(N330="银行账户",VLOOKUP(O330,银行变二级!B:C,2,0),"")</f>
        <v/>
      </c>
      <c r="CX330" s="29" t="str">
        <f>IFERROR(VLOOKUP(O330,银行变二级!A:B,2,0),"")</f>
        <v/>
      </c>
    </row>
    <row r="331" ht="25.5" spans="1:102">
      <c r="A331" s="35" t="s">
        <v>287</v>
      </c>
      <c r="B331" s="36" t="s">
        <v>210</v>
      </c>
      <c r="C331" s="36" t="s">
        <v>387</v>
      </c>
      <c r="D331" s="37" t="s">
        <v>388</v>
      </c>
      <c r="E331" s="37" t="s">
        <v>389</v>
      </c>
      <c r="F331" s="38">
        <v>100000</v>
      </c>
      <c r="G331" s="39" t="s">
        <v>107</v>
      </c>
      <c r="H331" s="40" t="str">
        <f t="shared" si="105"/>
        <v>1221</v>
      </c>
      <c r="I331" s="40" t="str">
        <f t="shared" si="106"/>
        <v>122108</v>
      </c>
      <c r="J331" s="46" t="str">
        <f t="shared" si="107"/>
        <v>其他应收款</v>
      </c>
      <c r="K331" s="47" t="str">
        <f t="shared" si="108"/>
        <v>单位</v>
      </c>
      <c r="L331" s="46" t="str">
        <f t="shared" si="109"/>
        <v>昌邑市城投资本投资有限公司</v>
      </c>
      <c r="M331" s="46" t="str">
        <f>IFERROR(IF(H331="1002",1002,VLOOKUP(I331,亿企科目!A:H,6,0)),VLOOKUP(H331,亿企科目!A:G,6,0))</f>
        <v>122102</v>
      </c>
      <c r="N331" s="48" t="str">
        <f>IFERROR(IF(H331="1002","银行账户",IF(H331="1123","供应商",VLOOKUP(I331,亿企科目!A:H,8,0))),"")</f>
        <v>客户</v>
      </c>
      <c r="O331" s="49" t="str">
        <f t="shared" si="123"/>
        <v>昌邑市城投资本投资有限公司</v>
      </c>
      <c r="P331" s="29" t="str">
        <f>VLOOKUP(A331,账簿!B:C,2,0)</f>
        <v>002008</v>
      </c>
      <c r="Q331" s="29" t="str">
        <f>VLOOKUP(P331,账簿!A:B,2,0)</f>
        <v>昌邑市城投股权投资管理有限公司</v>
      </c>
      <c r="W331" s="29" t="str">
        <f t="shared" si="124"/>
        <v>0020082026-04-1771</v>
      </c>
      <c r="X331" s="29" t="str">
        <f t="shared" si="110"/>
        <v>002008</v>
      </c>
      <c r="Y331" s="29" t="str">
        <f t="shared" si="111"/>
        <v>002008</v>
      </c>
      <c r="Z331" s="29" t="str">
        <f t="shared" si="112"/>
        <v>昌邑市城投股权投资管理有限公司</v>
      </c>
      <c r="AA331" s="29" t="str">
        <f t="shared" si="113"/>
        <v>2026-04</v>
      </c>
      <c r="AB331" s="29" t="str">
        <f t="shared" si="114"/>
        <v>2026-04-17</v>
      </c>
      <c r="AC331" s="29" t="s">
        <v>108</v>
      </c>
      <c r="AD331" s="29">
        <f t="shared" si="115"/>
        <v>71</v>
      </c>
      <c r="AE331" s="29" t="str">
        <f t="shared" si="116"/>
        <v>往来款,汇兑,昌邑市城投资本投资有限公司</v>
      </c>
      <c r="AF331" s="29" t="s">
        <v>109</v>
      </c>
      <c r="AG331" s="29" t="s">
        <v>109</v>
      </c>
      <c r="AH331" s="29"/>
      <c r="AI331" s="29"/>
      <c r="AJ331" s="29"/>
      <c r="AK331" s="29"/>
      <c r="AL331" s="29"/>
      <c r="AM331" s="29"/>
      <c r="AN331" s="29" t="str">
        <f t="shared" si="117"/>
        <v>122102</v>
      </c>
      <c r="AO331" s="29"/>
      <c r="AP331" s="29" t="str">
        <f t="shared" si="118"/>
        <v>往来款,汇兑,昌邑市城投资本投资有限公司</v>
      </c>
      <c r="AQ331" t="s">
        <v>110</v>
      </c>
      <c r="AR331" s="29">
        <f t="shared" si="119"/>
        <v>100000</v>
      </c>
      <c r="AS331" s="29" t="str">
        <f t="shared" si="120"/>
        <v/>
      </c>
      <c r="AT331" t="s">
        <v>111</v>
      </c>
      <c r="AU331" t="s">
        <v>112</v>
      </c>
      <c r="AV331" t="s">
        <v>113</v>
      </c>
      <c r="AW331" s="29">
        <f t="shared" si="121"/>
        <v>100000</v>
      </c>
      <c r="AX331" s="29" t="str">
        <f t="shared" si="122"/>
        <v/>
      </c>
      <c r="AY331" s="29"/>
      <c r="AZ331" s="29"/>
      <c r="BA331" s="29"/>
      <c r="BB331" s="29"/>
      <c r="BC331" s="29"/>
      <c r="BD331" s="29"/>
      <c r="BE331" s="29"/>
      <c r="BF331" s="29"/>
      <c r="BG331" s="29"/>
      <c r="BH331" s="29"/>
      <c r="BI331" s="29"/>
      <c r="BJ331" s="29"/>
      <c r="BK331" s="29"/>
      <c r="BL331" s="29"/>
      <c r="BM331" s="29"/>
      <c r="BN331" s="29"/>
      <c r="BO331" s="29"/>
      <c r="BP331" s="29"/>
      <c r="BQ331" s="32" t="str">
        <f>IF(N331="项目",VLOOKUP(O331,项目!B:C,2,0),IF(K331="空项目",VLOOKUP(K331,项目!B:C,2,0),""))</f>
        <v/>
      </c>
      <c r="BR331" s="32" t="str">
        <f>IFERROR(VLOOKUP(BQ331,项目!A:B,2,0),"")</f>
        <v/>
      </c>
      <c r="BS331" s="29"/>
      <c r="BT331" s="29"/>
      <c r="BU331" s="32" t="str">
        <f>IF(N331="供应商",VLOOKUP(O331,供应商!B:C,2,0),"")</f>
        <v/>
      </c>
      <c r="BV331" s="32" t="str">
        <f>IFERROR(VLOOKUP(BU331,供应商!A:B,2,0),"")</f>
        <v/>
      </c>
      <c r="BW331" s="32" t="str">
        <f>IF(N331="客户",VLOOKUP(O331,客户!B:C,2,0),"")</f>
        <v>00050000000001</v>
      </c>
      <c r="BX331" s="32" t="str">
        <f>IFERROR(VLOOKUP(BW331,客户!A:B,2,0),"")</f>
        <v>昌邑市城投资本投资有限公司</v>
      </c>
      <c r="BY331" s="29"/>
      <c r="BZ331" s="29"/>
      <c r="CA331" s="29"/>
      <c r="CB331" s="29"/>
      <c r="CC331" s="29"/>
      <c r="CD331" s="29"/>
      <c r="CE331" s="29"/>
      <c r="CF331" s="29"/>
      <c r="CG331" s="29"/>
      <c r="CH331" s="29"/>
      <c r="CI331" s="29"/>
      <c r="CJ331" s="29"/>
      <c r="CK331" s="29"/>
      <c r="CL331" s="29"/>
      <c r="CM331" s="29"/>
      <c r="CN331" s="29"/>
      <c r="CO331" s="29"/>
      <c r="CP331" s="29"/>
      <c r="CQ331" s="29"/>
      <c r="CR331" s="29"/>
      <c r="CS331" s="29"/>
      <c r="CT331" s="29"/>
      <c r="CU331" s="32" t="str">
        <f>IF(N331="费用项目",VLOOKUP(O331,费用项目!B:C,2,0),"")</f>
        <v/>
      </c>
      <c r="CV331" s="32" t="str">
        <f>IFERROR(VLOOKUP(CU331,费用项目!A:B,2,0),"")</f>
        <v/>
      </c>
      <c r="CW331" s="29" t="str">
        <f>IF(N331="银行账户",VLOOKUP(O331,银行变二级!B:C,2,0),"")</f>
        <v/>
      </c>
      <c r="CX331" s="29" t="str">
        <f>IFERROR(VLOOKUP(O331,银行变二级!A:B,2,0),"")</f>
        <v/>
      </c>
    </row>
    <row r="332" ht="27" spans="1:102">
      <c r="A332" s="35" t="s">
        <v>287</v>
      </c>
      <c r="B332" s="36" t="s">
        <v>210</v>
      </c>
      <c r="C332" s="36" t="s">
        <v>387</v>
      </c>
      <c r="D332" s="37" t="s">
        <v>388</v>
      </c>
      <c r="E332" s="37" t="s">
        <v>290</v>
      </c>
      <c r="F332" s="39" t="s">
        <v>107</v>
      </c>
      <c r="G332" s="38">
        <v>100000</v>
      </c>
      <c r="H332" s="40" t="str">
        <f t="shared" si="105"/>
        <v>1002</v>
      </c>
      <c r="I332" s="40" t="str">
        <f t="shared" si="106"/>
        <v>100203</v>
      </c>
      <c r="J332" s="46" t="str">
        <f t="shared" si="107"/>
        <v>银行存款</v>
      </c>
      <c r="K332" s="47" t="str">
        <f t="shared" si="108"/>
        <v>潍坊银行基本户31796</v>
      </c>
      <c r="L332" s="46" t="str">
        <f t="shared" si="109"/>
        <v/>
      </c>
      <c r="M332" s="46">
        <f>IFERROR(IF(H332="1002",1002,VLOOKUP(I332,亿企科目!A:H,6,0)),VLOOKUP(H332,亿企科目!A:G,6,0))</f>
        <v>1002</v>
      </c>
      <c r="N332" s="48" t="str">
        <f>IFERROR(IF(H332="1002","银行账户",IF(H332="1123","供应商",VLOOKUP(I332,亿企科目!A:H,8,0))),"")</f>
        <v>银行账户</v>
      </c>
      <c r="O332" s="49" t="str">
        <f t="shared" si="123"/>
        <v>潍坊银行基本户31796</v>
      </c>
      <c r="P332" s="29" t="str">
        <f>VLOOKUP(A332,账簿!B:C,2,0)</f>
        <v>002008</v>
      </c>
      <c r="Q332" s="29" t="str">
        <f>VLOOKUP(P332,账簿!A:B,2,0)</f>
        <v>昌邑市城投股权投资管理有限公司</v>
      </c>
      <c r="W332" s="29" t="str">
        <f t="shared" si="124"/>
        <v>0020082026-04-1771</v>
      </c>
      <c r="X332" s="29" t="str">
        <f t="shared" si="110"/>
        <v>002008</v>
      </c>
      <c r="Y332" s="29" t="str">
        <f t="shared" si="111"/>
        <v>002008</v>
      </c>
      <c r="Z332" s="29" t="str">
        <f t="shared" si="112"/>
        <v>昌邑市城投股权投资管理有限公司</v>
      </c>
      <c r="AA332" s="29" t="str">
        <f t="shared" si="113"/>
        <v>2026-04</v>
      </c>
      <c r="AB332" s="29" t="str">
        <f t="shared" si="114"/>
        <v>2026-04-17</v>
      </c>
      <c r="AC332" s="29" t="s">
        <v>108</v>
      </c>
      <c r="AD332" s="29">
        <f t="shared" si="115"/>
        <v>71</v>
      </c>
      <c r="AE332" s="29" t="str">
        <f t="shared" si="116"/>
        <v>往来款,汇兑,昌邑市城投资本投资有限公司</v>
      </c>
      <c r="AF332" s="29" t="s">
        <v>109</v>
      </c>
      <c r="AG332" s="29" t="s">
        <v>109</v>
      </c>
      <c r="AH332" s="29"/>
      <c r="AI332" s="29"/>
      <c r="AJ332" s="29"/>
      <c r="AK332" s="29"/>
      <c r="AL332" s="29"/>
      <c r="AM332" s="29"/>
      <c r="AN332" s="29">
        <f t="shared" si="117"/>
        <v>1002</v>
      </c>
      <c r="AO332" s="29"/>
      <c r="AP332" s="29" t="str">
        <f t="shared" si="118"/>
        <v>往来款,汇兑,昌邑市城投资本投资有限公司</v>
      </c>
      <c r="AQ332" t="s">
        <v>110</v>
      </c>
      <c r="AR332" s="29" t="str">
        <f t="shared" si="119"/>
        <v/>
      </c>
      <c r="AS332" s="29">
        <f t="shared" si="120"/>
        <v>100000</v>
      </c>
      <c r="AT332" t="s">
        <v>111</v>
      </c>
      <c r="AU332" t="s">
        <v>112</v>
      </c>
      <c r="AV332" t="s">
        <v>113</v>
      </c>
      <c r="AW332" s="29" t="str">
        <f t="shared" si="121"/>
        <v/>
      </c>
      <c r="AX332" s="29">
        <f t="shared" si="122"/>
        <v>100000</v>
      </c>
      <c r="AY332" s="29"/>
      <c r="AZ332" s="29"/>
      <c r="BA332" s="29"/>
      <c r="BB332" s="29"/>
      <c r="BC332" s="29"/>
      <c r="BD332" s="29"/>
      <c r="BE332" s="29"/>
      <c r="BF332" s="29"/>
      <c r="BG332" s="29"/>
      <c r="BH332" s="29"/>
      <c r="BI332" s="29"/>
      <c r="BJ332" s="29"/>
      <c r="BK332" s="29"/>
      <c r="BL332" s="29"/>
      <c r="BM332" s="29"/>
      <c r="BN332" s="29"/>
      <c r="BO332" s="29"/>
      <c r="BP332" s="29"/>
      <c r="BQ332" s="32" t="str">
        <f>IF(N332="项目",VLOOKUP(O332,项目!B:C,2,0),IF(K332="空项目",VLOOKUP(K332,项目!B:C,2,0),""))</f>
        <v/>
      </c>
      <c r="BR332" s="32" t="str">
        <f>IFERROR(VLOOKUP(BQ332,项目!A:B,2,0),"")</f>
        <v/>
      </c>
      <c r="BS332" s="29"/>
      <c r="BT332" s="29"/>
      <c r="BU332" s="32" t="str">
        <f>IF(N332="供应商",VLOOKUP(O332,供应商!B:C,2,0),"")</f>
        <v/>
      </c>
      <c r="BV332" s="32" t="str">
        <f>IFERROR(VLOOKUP(BU332,供应商!A:B,2,0),"")</f>
        <v/>
      </c>
      <c r="BW332" s="32" t="str">
        <f>IF(N332="客户",VLOOKUP(O332,客户!B:C,2,0),"")</f>
        <v/>
      </c>
      <c r="BX332" s="32" t="str">
        <f>IFERROR(VLOOKUP(BW332,客户!A:B,2,0),"")</f>
        <v/>
      </c>
      <c r="BY332" s="29"/>
      <c r="BZ332" s="29"/>
      <c r="CA332" s="29"/>
      <c r="CB332" s="29"/>
      <c r="CC332" s="29"/>
      <c r="CD332" s="29"/>
      <c r="CE332" s="29"/>
      <c r="CF332" s="29"/>
      <c r="CG332" s="29"/>
      <c r="CH332" s="29"/>
      <c r="CI332" s="29"/>
      <c r="CJ332" s="29"/>
      <c r="CK332" s="29"/>
      <c r="CL332" s="29"/>
      <c r="CM332" s="29"/>
      <c r="CN332" s="29"/>
      <c r="CO332" s="29"/>
      <c r="CP332" s="29"/>
      <c r="CQ332" s="29"/>
      <c r="CR332" s="29"/>
      <c r="CS332" s="29"/>
      <c r="CT332" s="29"/>
      <c r="CU332" s="32" t="str">
        <f>IF(N332="费用项目",VLOOKUP(O332,费用项目!B:C,2,0),"")</f>
        <v/>
      </c>
      <c r="CV332" s="32" t="str">
        <f>IFERROR(VLOOKUP(CU332,费用项目!A:B,2,0),"")</f>
        <v/>
      </c>
      <c r="CW332" s="29" t="str">
        <f>IF(N332="银行账户",VLOOKUP(O332,银行变二级!B:C,2,0),"")</f>
        <v>潍坊银行基本户31796</v>
      </c>
      <c r="CX332" s="29" t="str">
        <f>IFERROR(VLOOKUP(O332,银行变二级!A:B,2,0),"")</f>
        <v>潍坊银行基本户31796</v>
      </c>
    </row>
    <row r="333" ht="25.5" spans="1:102">
      <c r="A333" s="35" t="s">
        <v>287</v>
      </c>
      <c r="B333" s="36" t="s">
        <v>210</v>
      </c>
      <c r="C333" s="36" t="s">
        <v>390</v>
      </c>
      <c r="D333" s="37" t="s">
        <v>227</v>
      </c>
      <c r="E333" s="37" t="s">
        <v>114</v>
      </c>
      <c r="F333" s="38">
        <v>150000</v>
      </c>
      <c r="G333" s="39" t="s">
        <v>107</v>
      </c>
      <c r="H333" s="40" t="str">
        <f t="shared" si="105"/>
        <v>1221</v>
      </c>
      <c r="I333" s="40" t="str">
        <f t="shared" si="106"/>
        <v>122108</v>
      </c>
      <c r="J333" s="46" t="str">
        <f t="shared" si="107"/>
        <v>其他应收款</v>
      </c>
      <c r="K333" s="47" t="str">
        <f t="shared" si="108"/>
        <v>单位</v>
      </c>
      <c r="L333" s="46" t="str">
        <f t="shared" si="109"/>
        <v>昌邑市城市建设发展投资集团有限公司</v>
      </c>
      <c r="M333" s="46" t="str">
        <f>IFERROR(IF(H333="1002",1002,VLOOKUP(I333,亿企科目!A:H,6,0)),VLOOKUP(H333,亿企科目!A:G,6,0))</f>
        <v>122102</v>
      </c>
      <c r="N333" s="48" t="str">
        <f>IFERROR(IF(H333="1002","银行账户",IF(H333="1123","供应商",VLOOKUP(I333,亿企科目!A:H,8,0))),"")</f>
        <v>客户</v>
      </c>
      <c r="O333" s="49" t="str">
        <f t="shared" si="123"/>
        <v>昌邑市城市建设发展投资集团有限公司</v>
      </c>
      <c r="P333" s="29" t="str">
        <f>VLOOKUP(A333,账簿!B:C,2,0)</f>
        <v>002008</v>
      </c>
      <c r="Q333" s="29" t="str">
        <f>VLOOKUP(P333,账簿!A:B,2,0)</f>
        <v>昌邑市城投股权投资管理有限公司</v>
      </c>
      <c r="W333" s="29" t="str">
        <f t="shared" si="124"/>
        <v>0020082026-04-1772</v>
      </c>
      <c r="X333" s="29" t="str">
        <f t="shared" si="110"/>
        <v>002008</v>
      </c>
      <c r="Y333" s="29" t="str">
        <f t="shared" si="111"/>
        <v>002008</v>
      </c>
      <c r="Z333" s="29" t="str">
        <f t="shared" si="112"/>
        <v>昌邑市城投股权投资管理有限公司</v>
      </c>
      <c r="AA333" s="29" t="str">
        <f t="shared" si="113"/>
        <v>2026-04</v>
      </c>
      <c r="AB333" s="29" t="str">
        <f t="shared" si="114"/>
        <v>2026-04-17</v>
      </c>
      <c r="AC333" s="29" t="s">
        <v>108</v>
      </c>
      <c r="AD333" s="29">
        <f t="shared" si="115"/>
        <v>72</v>
      </c>
      <c r="AE333" s="29" t="str">
        <f t="shared" si="116"/>
        <v>往来款,汇兑,昌邑市城市建设发展投资集团有限公司</v>
      </c>
      <c r="AF333" s="29" t="s">
        <v>109</v>
      </c>
      <c r="AG333" s="29" t="s">
        <v>109</v>
      </c>
      <c r="AH333" s="29"/>
      <c r="AI333" s="29"/>
      <c r="AJ333" s="29"/>
      <c r="AK333" s="29"/>
      <c r="AL333" s="29"/>
      <c r="AM333" s="29"/>
      <c r="AN333" s="29" t="str">
        <f t="shared" si="117"/>
        <v>122102</v>
      </c>
      <c r="AO333" s="29"/>
      <c r="AP333" s="29" t="str">
        <f t="shared" si="118"/>
        <v>往来款,汇兑,昌邑市城市建设发展投资集团有限公司</v>
      </c>
      <c r="AQ333" t="s">
        <v>110</v>
      </c>
      <c r="AR333" s="29">
        <f t="shared" si="119"/>
        <v>150000</v>
      </c>
      <c r="AS333" s="29" t="str">
        <f t="shared" si="120"/>
        <v/>
      </c>
      <c r="AT333" t="s">
        <v>111</v>
      </c>
      <c r="AU333" t="s">
        <v>112</v>
      </c>
      <c r="AV333" t="s">
        <v>113</v>
      </c>
      <c r="AW333" s="29">
        <f t="shared" si="121"/>
        <v>150000</v>
      </c>
      <c r="AX333" s="29" t="str">
        <f t="shared" si="122"/>
        <v/>
      </c>
      <c r="AY333" s="29"/>
      <c r="AZ333" s="29"/>
      <c r="BA333" s="29"/>
      <c r="BB333" s="29"/>
      <c r="BC333" s="29"/>
      <c r="BD333" s="29"/>
      <c r="BE333" s="29"/>
      <c r="BF333" s="29"/>
      <c r="BG333" s="29"/>
      <c r="BH333" s="29"/>
      <c r="BI333" s="29"/>
      <c r="BJ333" s="29"/>
      <c r="BK333" s="29"/>
      <c r="BL333" s="29"/>
      <c r="BM333" s="29"/>
      <c r="BN333" s="29"/>
      <c r="BO333" s="29"/>
      <c r="BP333" s="29"/>
      <c r="BQ333" s="32" t="str">
        <f>IF(N333="项目",VLOOKUP(O333,项目!B:C,2,0),IF(K333="空项目",VLOOKUP(K333,项目!B:C,2,0),""))</f>
        <v/>
      </c>
      <c r="BR333" s="32" t="str">
        <f>IFERROR(VLOOKUP(BQ333,项目!A:B,2,0),"")</f>
        <v/>
      </c>
      <c r="BS333" s="29"/>
      <c r="BT333" s="29"/>
      <c r="BU333" s="32" t="str">
        <f>IF(N333="供应商",VLOOKUP(O333,供应商!B:C,2,0),"")</f>
        <v/>
      </c>
      <c r="BV333" s="32" t="str">
        <f>IFERROR(VLOOKUP(BU333,供应商!A:B,2,0),"")</f>
        <v/>
      </c>
      <c r="BW333" s="32" t="str">
        <f>IF(N333="客户",VLOOKUP(O333,客户!B:C,2,0),"")</f>
        <v>002</v>
      </c>
      <c r="BX333" s="32" t="str">
        <f>IFERROR(VLOOKUP(BW333,客户!A:B,2,0),"")</f>
        <v>昌邑市城市建设发展投资集团有限公司</v>
      </c>
      <c r="BY333" s="29"/>
      <c r="BZ333" s="29"/>
      <c r="CA333" s="29"/>
      <c r="CB333" s="29"/>
      <c r="CC333" s="29"/>
      <c r="CD333" s="29"/>
      <c r="CE333" s="29"/>
      <c r="CF333" s="29"/>
      <c r="CG333" s="29"/>
      <c r="CH333" s="29"/>
      <c r="CI333" s="29"/>
      <c r="CJ333" s="29"/>
      <c r="CK333" s="29"/>
      <c r="CL333" s="29"/>
      <c r="CM333" s="29"/>
      <c r="CN333" s="29"/>
      <c r="CO333" s="29"/>
      <c r="CP333" s="29"/>
      <c r="CQ333" s="29"/>
      <c r="CR333" s="29"/>
      <c r="CS333" s="29"/>
      <c r="CT333" s="29"/>
      <c r="CU333" s="32" t="str">
        <f>IF(N333="费用项目",VLOOKUP(O333,费用项目!B:C,2,0),"")</f>
        <v/>
      </c>
      <c r="CV333" s="32" t="str">
        <f>IFERROR(VLOOKUP(CU333,费用项目!A:B,2,0),"")</f>
        <v/>
      </c>
      <c r="CW333" s="29" t="str">
        <f>IF(N333="银行账户",VLOOKUP(O333,银行变二级!B:C,2,0),"")</f>
        <v/>
      </c>
      <c r="CX333" s="29" t="str">
        <f>IFERROR(VLOOKUP(O333,银行变二级!A:B,2,0),"")</f>
        <v/>
      </c>
    </row>
    <row r="334" ht="27" spans="1:102">
      <c r="A334" s="35" t="s">
        <v>287</v>
      </c>
      <c r="B334" s="36" t="s">
        <v>210</v>
      </c>
      <c r="C334" s="36" t="s">
        <v>390</v>
      </c>
      <c r="D334" s="37" t="s">
        <v>227</v>
      </c>
      <c r="E334" s="37" t="s">
        <v>290</v>
      </c>
      <c r="F334" s="39" t="s">
        <v>107</v>
      </c>
      <c r="G334" s="38">
        <v>150000</v>
      </c>
      <c r="H334" s="40" t="str">
        <f t="shared" si="105"/>
        <v>1002</v>
      </c>
      <c r="I334" s="40" t="str">
        <f t="shared" si="106"/>
        <v>100203</v>
      </c>
      <c r="J334" s="46" t="str">
        <f t="shared" si="107"/>
        <v>银行存款</v>
      </c>
      <c r="K334" s="47" t="str">
        <f t="shared" si="108"/>
        <v>潍坊银行基本户31796</v>
      </c>
      <c r="L334" s="46" t="str">
        <f t="shared" si="109"/>
        <v/>
      </c>
      <c r="M334" s="46">
        <f>IFERROR(IF(H334="1002",1002,VLOOKUP(I334,亿企科目!A:H,6,0)),VLOOKUP(H334,亿企科目!A:G,6,0))</f>
        <v>1002</v>
      </c>
      <c r="N334" s="48" t="str">
        <f>IFERROR(IF(H334="1002","银行账户",IF(H334="1123","供应商",VLOOKUP(I334,亿企科目!A:H,8,0))),"")</f>
        <v>银行账户</v>
      </c>
      <c r="O334" s="49" t="str">
        <f t="shared" si="123"/>
        <v>潍坊银行基本户31796</v>
      </c>
      <c r="P334" s="29" t="str">
        <f>VLOOKUP(A334,账簿!B:C,2,0)</f>
        <v>002008</v>
      </c>
      <c r="Q334" s="29" t="str">
        <f>VLOOKUP(P334,账簿!A:B,2,0)</f>
        <v>昌邑市城投股权投资管理有限公司</v>
      </c>
      <c r="W334" s="29" t="str">
        <f t="shared" si="124"/>
        <v>0020082026-04-1772</v>
      </c>
      <c r="X334" s="29" t="str">
        <f t="shared" si="110"/>
        <v>002008</v>
      </c>
      <c r="Y334" s="29" t="str">
        <f t="shared" si="111"/>
        <v>002008</v>
      </c>
      <c r="Z334" s="29" t="str">
        <f t="shared" si="112"/>
        <v>昌邑市城投股权投资管理有限公司</v>
      </c>
      <c r="AA334" s="29" t="str">
        <f t="shared" si="113"/>
        <v>2026-04</v>
      </c>
      <c r="AB334" s="29" t="str">
        <f t="shared" si="114"/>
        <v>2026-04-17</v>
      </c>
      <c r="AC334" s="29" t="s">
        <v>108</v>
      </c>
      <c r="AD334" s="29">
        <f t="shared" si="115"/>
        <v>72</v>
      </c>
      <c r="AE334" s="29" t="str">
        <f t="shared" si="116"/>
        <v>往来款,汇兑,昌邑市城市建设发展投资集团有限公司</v>
      </c>
      <c r="AF334" s="29" t="s">
        <v>109</v>
      </c>
      <c r="AG334" s="29" t="s">
        <v>109</v>
      </c>
      <c r="AH334" s="29"/>
      <c r="AI334" s="29"/>
      <c r="AJ334" s="29"/>
      <c r="AK334" s="29"/>
      <c r="AL334" s="29"/>
      <c r="AM334" s="29"/>
      <c r="AN334" s="29">
        <f t="shared" si="117"/>
        <v>1002</v>
      </c>
      <c r="AO334" s="29"/>
      <c r="AP334" s="29" t="str">
        <f t="shared" si="118"/>
        <v>往来款,汇兑,昌邑市城市建设发展投资集团有限公司</v>
      </c>
      <c r="AQ334" t="s">
        <v>110</v>
      </c>
      <c r="AR334" s="29" t="str">
        <f t="shared" si="119"/>
        <v/>
      </c>
      <c r="AS334" s="29">
        <f t="shared" si="120"/>
        <v>150000</v>
      </c>
      <c r="AT334" t="s">
        <v>111</v>
      </c>
      <c r="AU334" t="s">
        <v>112</v>
      </c>
      <c r="AV334" t="s">
        <v>113</v>
      </c>
      <c r="AW334" s="29" t="str">
        <f t="shared" si="121"/>
        <v/>
      </c>
      <c r="AX334" s="29">
        <f t="shared" si="122"/>
        <v>150000</v>
      </c>
      <c r="AY334" s="29"/>
      <c r="AZ334" s="29"/>
      <c r="BA334" s="29"/>
      <c r="BB334" s="29"/>
      <c r="BC334" s="29"/>
      <c r="BD334" s="29"/>
      <c r="BE334" s="29"/>
      <c r="BF334" s="29"/>
      <c r="BG334" s="29"/>
      <c r="BH334" s="29"/>
      <c r="BI334" s="29"/>
      <c r="BJ334" s="29"/>
      <c r="BK334" s="29"/>
      <c r="BL334" s="29"/>
      <c r="BM334" s="29"/>
      <c r="BN334" s="29"/>
      <c r="BO334" s="29"/>
      <c r="BP334" s="29"/>
      <c r="BQ334" s="32" t="str">
        <f>IF(N334="项目",VLOOKUP(O334,项目!B:C,2,0),IF(K334="空项目",VLOOKUP(K334,项目!B:C,2,0),""))</f>
        <v/>
      </c>
      <c r="BR334" s="32" t="str">
        <f>IFERROR(VLOOKUP(BQ334,项目!A:B,2,0),"")</f>
        <v/>
      </c>
      <c r="BS334" s="29"/>
      <c r="BT334" s="29"/>
      <c r="BU334" s="32" t="str">
        <f>IF(N334="供应商",VLOOKUP(O334,供应商!B:C,2,0),"")</f>
        <v/>
      </c>
      <c r="BV334" s="32" t="str">
        <f>IFERROR(VLOOKUP(BU334,供应商!A:B,2,0),"")</f>
        <v/>
      </c>
      <c r="BW334" s="32" t="str">
        <f>IF(N334="客户",VLOOKUP(O334,客户!B:C,2,0),"")</f>
        <v/>
      </c>
      <c r="BX334" s="32" t="str">
        <f>IFERROR(VLOOKUP(BW334,客户!A:B,2,0),"")</f>
        <v/>
      </c>
      <c r="BY334" s="29"/>
      <c r="BZ334" s="29"/>
      <c r="CA334" s="29"/>
      <c r="CB334" s="29"/>
      <c r="CC334" s="29"/>
      <c r="CD334" s="29"/>
      <c r="CE334" s="29"/>
      <c r="CF334" s="29"/>
      <c r="CG334" s="29"/>
      <c r="CH334" s="29"/>
      <c r="CI334" s="29"/>
      <c r="CJ334" s="29"/>
      <c r="CK334" s="29"/>
      <c r="CL334" s="29"/>
      <c r="CM334" s="29"/>
      <c r="CN334" s="29"/>
      <c r="CO334" s="29"/>
      <c r="CP334" s="29"/>
      <c r="CQ334" s="29"/>
      <c r="CR334" s="29"/>
      <c r="CS334" s="29"/>
      <c r="CT334" s="29"/>
      <c r="CU334" s="32" t="str">
        <f>IF(N334="费用项目",VLOOKUP(O334,费用项目!B:C,2,0),"")</f>
        <v/>
      </c>
      <c r="CV334" s="32" t="str">
        <f>IFERROR(VLOOKUP(CU334,费用项目!A:B,2,0),"")</f>
        <v/>
      </c>
      <c r="CW334" s="29" t="str">
        <f>IF(N334="银行账户",VLOOKUP(O334,银行变二级!B:C,2,0),"")</f>
        <v>潍坊银行基本户31796</v>
      </c>
      <c r="CX334" s="29" t="str">
        <f>IFERROR(VLOOKUP(O334,银行变二级!A:B,2,0),"")</f>
        <v>潍坊银行基本户31796</v>
      </c>
    </row>
    <row r="335" ht="25.5" spans="1:102">
      <c r="A335" s="35" t="s">
        <v>287</v>
      </c>
      <c r="B335" s="36" t="s">
        <v>210</v>
      </c>
      <c r="C335" s="36" t="s">
        <v>391</v>
      </c>
      <c r="D335" s="37" t="s">
        <v>225</v>
      </c>
      <c r="E335" s="37" t="s">
        <v>226</v>
      </c>
      <c r="F335" s="38">
        <v>2200000</v>
      </c>
      <c r="G335" s="39" t="s">
        <v>107</v>
      </c>
      <c r="H335" s="40" t="str">
        <f t="shared" si="105"/>
        <v>1221</v>
      </c>
      <c r="I335" s="40" t="str">
        <f t="shared" si="106"/>
        <v>122108</v>
      </c>
      <c r="J335" s="46" t="str">
        <f t="shared" si="107"/>
        <v>其他应收款</v>
      </c>
      <c r="K335" s="47" t="str">
        <f t="shared" si="108"/>
        <v>单位</v>
      </c>
      <c r="L335" s="46" t="str">
        <f t="shared" si="109"/>
        <v>昌邑市城美苗木有限公司</v>
      </c>
      <c r="M335" s="46" t="str">
        <f>IFERROR(IF(H335="1002",1002,VLOOKUP(I335,亿企科目!A:H,6,0)),VLOOKUP(H335,亿企科目!A:G,6,0))</f>
        <v>122102</v>
      </c>
      <c r="N335" s="48" t="str">
        <f>IFERROR(IF(H335="1002","银行账户",IF(H335="1123","供应商",VLOOKUP(I335,亿企科目!A:H,8,0))),"")</f>
        <v>客户</v>
      </c>
      <c r="O335" s="49" t="str">
        <f t="shared" si="123"/>
        <v>昌邑市城美苗木有限公司</v>
      </c>
      <c r="P335" s="29" t="str">
        <f>VLOOKUP(A335,账簿!B:C,2,0)</f>
        <v>002008</v>
      </c>
      <c r="Q335" s="29" t="str">
        <f>VLOOKUP(P335,账簿!A:B,2,0)</f>
        <v>昌邑市城投股权投资管理有限公司</v>
      </c>
      <c r="W335" s="29" t="str">
        <f t="shared" si="124"/>
        <v>0020082026-04-1773</v>
      </c>
      <c r="X335" s="29" t="str">
        <f t="shared" si="110"/>
        <v>002008</v>
      </c>
      <c r="Y335" s="29" t="str">
        <f t="shared" si="111"/>
        <v>002008</v>
      </c>
      <c r="Z335" s="29" t="str">
        <f t="shared" si="112"/>
        <v>昌邑市城投股权投资管理有限公司</v>
      </c>
      <c r="AA335" s="29" t="str">
        <f t="shared" si="113"/>
        <v>2026-04</v>
      </c>
      <c r="AB335" s="29" t="str">
        <f t="shared" si="114"/>
        <v>2026-04-17</v>
      </c>
      <c r="AC335" s="29" t="s">
        <v>108</v>
      </c>
      <c r="AD335" s="29">
        <f t="shared" si="115"/>
        <v>73</v>
      </c>
      <c r="AE335" s="29" t="str">
        <f t="shared" si="116"/>
        <v>往来款,网银转账,昌邑市城美苗木有限公司</v>
      </c>
      <c r="AF335" s="29" t="s">
        <v>109</v>
      </c>
      <c r="AG335" s="29" t="s">
        <v>109</v>
      </c>
      <c r="AH335" s="29"/>
      <c r="AI335" s="29"/>
      <c r="AJ335" s="29"/>
      <c r="AK335" s="29"/>
      <c r="AL335" s="29"/>
      <c r="AM335" s="29"/>
      <c r="AN335" s="29" t="str">
        <f t="shared" si="117"/>
        <v>122102</v>
      </c>
      <c r="AO335" s="29"/>
      <c r="AP335" s="29" t="str">
        <f t="shared" si="118"/>
        <v>往来款,网银转账,昌邑市城美苗木有限公司</v>
      </c>
      <c r="AQ335" t="s">
        <v>110</v>
      </c>
      <c r="AR335" s="29">
        <f t="shared" si="119"/>
        <v>2200000</v>
      </c>
      <c r="AS335" s="29" t="str">
        <f t="shared" si="120"/>
        <v/>
      </c>
      <c r="AT335" t="s">
        <v>111</v>
      </c>
      <c r="AU335" t="s">
        <v>112</v>
      </c>
      <c r="AV335" t="s">
        <v>113</v>
      </c>
      <c r="AW335" s="29">
        <f t="shared" si="121"/>
        <v>2200000</v>
      </c>
      <c r="AX335" s="29" t="str">
        <f t="shared" si="122"/>
        <v/>
      </c>
      <c r="AY335" s="29"/>
      <c r="AZ335" s="29"/>
      <c r="BA335" s="29"/>
      <c r="BB335" s="29"/>
      <c r="BC335" s="29"/>
      <c r="BD335" s="29"/>
      <c r="BE335" s="29"/>
      <c r="BF335" s="29"/>
      <c r="BG335" s="29"/>
      <c r="BH335" s="29"/>
      <c r="BI335" s="29"/>
      <c r="BJ335" s="29"/>
      <c r="BK335" s="29"/>
      <c r="BL335" s="29"/>
      <c r="BM335" s="29"/>
      <c r="BN335" s="29"/>
      <c r="BO335" s="29"/>
      <c r="BP335" s="29"/>
      <c r="BQ335" s="32" t="str">
        <f>IF(N335="项目",VLOOKUP(O335,项目!B:C,2,0),IF(K335="空项目",VLOOKUP(K335,项目!B:C,2,0),""))</f>
        <v/>
      </c>
      <c r="BR335" s="32" t="str">
        <f>IFERROR(VLOOKUP(BQ335,项目!A:B,2,0),"")</f>
        <v/>
      </c>
      <c r="BS335" s="29"/>
      <c r="BT335" s="29"/>
      <c r="BU335" s="32" t="str">
        <f>IF(N335="供应商",VLOOKUP(O335,供应商!B:C,2,0),"")</f>
        <v/>
      </c>
      <c r="BV335" s="32" t="str">
        <f>IFERROR(VLOOKUP(BU335,供应商!A:B,2,0),"")</f>
        <v/>
      </c>
      <c r="BW335" s="32" t="str">
        <f>IF(N335="客户",VLOOKUP(O335,客户!B:C,2,0),"")</f>
        <v>001001006</v>
      </c>
      <c r="BX335" s="32" t="str">
        <f>IFERROR(VLOOKUP(BW335,客户!A:B,2,0),"")</f>
        <v>昌邑市城美苗木有限公司</v>
      </c>
      <c r="BY335" s="29"/>
      <c r="BZ335" s="29"/>
      <c r="CA335" s="29"/>
      <c r="CB335" s="29"/>
      <c r="CC335" s="29"/>
      <c r="CD335" s="29"/>
      <c r="CE335" s="29"/>
      <c r="CF335" s="29"/>
      <c r="CG335" s="29"/>
      <c r="CH335" s="29"/>
      <c r="CI335" s="29"/>
      <c r="CJ335" s="29"/>
      <c r="CK335" s="29"/>
      <c r="CL335" s="29"/>
      <c r="CM335" s="29"/>
      <c r="CN335" s="29"/>
      <c r="CO335" s="29"/>
      <c r="CP335" s="29"/>
      <c r="CQ335" s="29"/>
      <c r="CR335" s="29"/>
      <c r="CS335" s="29"/>
      <c r="CT335" s="29"/>
      <c r="CU335" s="32" t="str">
        <f>IF(N335="费用项目",VLOOKUP(O335,费用项目!B:C,2,0),"")</f>
        <v/>
      </c>
      <c r="CV335" s="32" t="str">
        <f>IFERROR(VLOOKUP(CU335,费用项目!A:B,2,0),"")</f>
        <v/>
      </c>
      <c r="CW335" s="29" t="str">
        <f>IF(N335="银行账户",VLOOKUP(O335,银行变二级!B:C,2,0),"")</f>
        <v/>
      </c>
      <c r="CX335" s="29" t="str">
        <f>IFERROR(VLOOKUP(O335,银行变二级!A:B,2,0),"")</f>
        <v/>
      </c>
    </row>
    <row r="336" ht="27" spans="1:102">
      <c r="A336" s="35" t="s">
        <v>287</v>
      </c>
      <c r="B336" s="36" t="s">
        <v>210</v>
      </c>
      <c r="C336" s="36" t="s">
        <v>391</v>
      </c>
      <c r="D336" s="37" t="s">
        <v>225</v>
      </c>
      <c r="E336" s="37" t="s">
        <v>290</v>
      </c>
      <c r="F336" s="39" t="s">
        <v>107</v>
      </c>
      <c r="G336" s="38">
        <v>2200000</v>
      </c>
      <c r="H336" s="40" t="str">
        <f t="shared" si="105"/>
        <v>1002</v>
      </c>
      <c r="I336" s="40" t="str">
        <f t="shared" si="106"/>
        <v>100203</v>
      </c>
      <c r="J336" s="46" t="str">
        <f t="shared" si="107"/>
        <v>银行存款</v>
      </c>
      <c r="K336" s="47" t="str">
        <f t="shared" si="108"/>
        <v>潍坊银行基本户31796</v>
      </c>
      <c r="L336" s="46" t="str">
        <f t="shared" si="109"/>
        <v/>
      </c>
      <c r="M336" s="46">
        <f>IFERROR(IF(H336="1002",1002,VLOOKUP(I336,亿企科目!A:H,6,0)),VLOOKUP(H336,亿企科目!A:G,6,0))</f>
        <v>1002</v>
      </c>
      <c r="N336" s="48" t="str">
        <f>IFERROR(IF(H336="1002","银行账户",IF(H336="1123","供应商",VLOOKUP(I336,亿企科目!A:H,8,0))),"")</f>
        <v>银行账户</v>
      </c>
      <c r="O336" s="49" t="str">
        <f t="shared" si="123"/>
        <v>潍坊银行基本户31796</v>
      </c>
      <c r="P336" s="29" t="str">
        <f>VLOOKUP(A336,账簿!B:C,2,0)</f>
        <v>002008</v>
      </c>
      <c r="Q336" s="29" t="str">
        <f>VLOOKUP(P336,账簿!A:B,2,0)</f>
        <v>昌邑市城投股权投资管理有限公司</v>
      </c>
      <c r="W336" s="29" t="str">
        <f t="shared" si="124"/>
        <v>0020082026-04-1773</v>
      </c>
      <c r="X336" s="29" t="str">
        <f t="shared" si="110"/>
        <v>002008</v>
      </c>
      <c r="Y336" s="29" t="str">
        <f t="shared" si="111"/>
        <v>002008</v>
      </c>
      <c r="Z336" s="29" t="str">
        <f t="shared" si="112"/>
        <v>昌邑市城投股权投资管理有限公司</v>
      </c>
      <c r="AA336" s="29" t="str">
        <f t="shared" si="113"/>
        <v>2026-04</v>
      </c>
      <c r="AB336" s="29" t="str">
        <f t="shared" si="114"/>
        <v>2026-04-17</v>
      </c>
      <c r="AC336" s="29" t="s">
        <v>108</v>
      </c>
      <c r="AD336" s="29">
        <f t="shared" si="115"/>
        <v>73</v>
      </c>
      <c r="AE336" s="29" t="str">
        <f t="shared" si="116"/>
        <v>往来款,网银转账,昌邑市城美苗木有限公司</v>
      </c>
      <c r="AF336" s="29" t="s">
        <v>109</v>
      </c>
      <c r="AG336" s="29" t="s">
        <v>109</v>
      </c>
      <c r="AH336" s="29"/>
      <c r="AI336" s="29"/>
      <c r="AJ336" s="29"/>
      <c r="AK336" s="29"/>
      <c r="AL336" s="29"/>
      <c r="AM336" s="29"/>
      <c r="AN336" s="29">
        <f t="shared" si="117"/>
        <v>1002</v>
      </c>
      <c r="AO336" s="29"/>
      <c r="AP336" s="29" t="str">
        <f t="shared" si="118"/>
        <v>往来款,网银转账,昌邑市城美苗木有限公司</v>
      </c>
      <c r="AQ336" t="s">
        <v>110</v>
      </c>
      <c r="AR336" s="29" t="str">
        <f t="shared" si="119"/>
        <v/>
      </c>
      <c r="AS336" s="29">
        <f t="shared" si="120"/>
        <v>2200000</v>
      </c>
      <c r="AT336" t="s">
        <v>111</v>
      </c>
      <c r="AU336" t="s">
        <v>112</v>
      </c>
      <c r="AV336" t="s">
        <v>113</v>
      </c>
      <c r="AW336" s="29" t="str">
        <f t="shared" si="121"/>
        <v/>
      </c>
      <c r="AX336" s="29">
        <f t="shared" si="122"/>
        <v>2200000</v>
      </c>
      <c r="AY336" s="29"/>
      <c r="AZ336" s="29"/>
      <c r="BA336" s="29"/>
      <c r="BB336" s="29"/>
      <c r="BC336" s="29"/>
      <c r="BD336" s="29"/>
      <c r="BE336" s="29"/>
      <c r="BF336" s="29"/>
      <c r="BG336" s="29"/>
      <c r="BH336" s="29"/>
      <c r="BI336" s="29"/>
      <c r="BJ336" s="29"/>
      <c r="BK336" s="29"/>
      <c r="BL336" s="29"/>
      <c r="BM336" s="29"/>
      <c r="BN336" s="29"/>
      <c r="BO336" s="29"/>
      <c r="BP336" s="29"/>
      <c r="BQ336" s="32" t="str">
        <f>IF(N336="项目",VLOOKUP(O336,项目!B:C,2,0),IF(K336="空项目",VLOOKUP(K336,项目!B:C,2,0),""))</f>
        <v/>
      </c>
      <c r="BR336" s="32" t="str">
        <f>IFERROR(VLOOKUP(BQ336,项目!A:B,2,0),"")</f>
        <v/>
      </c>
      <c r="BS336" s="29"/>
      <c r="BT336" s="29"/>
      <c r="BU336" s="32" t="str">
        <f>IF(N336="供应商",VLOOKUP(O336,供应商!B:C,2,0),"")</f>
        <v/>
      </c>
      <c r="BV336" s="32" t="str">
        <f>IFERROR(VLOOKUP(BU336,供应商!A:B,2,0),"")</f>
        <v/>
      </c>
      <c r="BW336" s="32" t="str">
        <f>IF(N336="客户",VLOOKUP(O336,客户!B:C,2,0),"")</f>
        <v/>
      </c>
      <c r="BX336" s="32" t="str">
        <f>IFERROR(VLOOKUP(BW336,客户!A:B,2,0),"")</f>
        <v/>
      </c>
      <c r="BY336" s="29"/>
      <c r="BZ336" s="29"/>
      <c r="CA336" s="29"/>
      <c r="CB336" s="29"/>
      <c r="CC336" s="29"/>
      <c r="CD336" s="29"/>
      <c r="CE336" s="29"/>
      <c r="CF336" s="29"/>
      <c r="CG336" s="29"/>
      <c r="CH336" s="29"/>
      <c r="CI336" s="29"/>
      <c r="CJ336" s="29"/>
      <c r="CK336" s="29"/>
      <c r="CL336" s="29"/>
      <c r="CM336" s="29"/>
      <c r="CN336" s="29"/>
      <c r="CO336" s="29"/>
      <c r="CP336" s="29"/>
      <c r="CQ336" s="29"/>
      <c r="CR336" s="29"/>
      <c r="CS336" s="29"/>
      <c r="CT336" s="29"/>
      <c r="CU336" s="32" t="str">
        <f>IF(N336="费用项目",VLOOKUP(O336,费用项目!B:C,2,0),"")</f>
        <v/>
      </c>
      <c r="CV336" s="32" t="str">
        <f>IFERROR(VLOOKUP(CU336,费用项目!A:B,2,0),"")</f>
        <v/>
      </c>
      <c r="CW336" s="29" t="str">
        <f>IF(N336="银行账户",VLOOKUP(O336,银行变二级!B:C,2,0),"")</f>
        <v>潍坊银行基本户31796</v>
      </c>
      <c r="CX336" s="29" t="str">
        <f>IFERROR(VLOOKUP(O336,银行变二级!A:B,2,0),"")</f>
        <v>潍坊银行基本户31796</v>
      </c>
    </row>
    <row r="337" ht="25.5" spans="1:102">
      <c r="A337" s="35" t="s">
        <v>287</v>
      </c>
      <c r="B337" s="36" t="s">
        <v>210</v>
      </c>
      <c r="C337" s="36" t="s">
        <v>392</v>
      </c>
      <c r="D337" s="37" t="s">
        <v>393</v>
      </c>
      <c r="E337" s="37" t="s">
        <v>394</v>
      </c>
      <c r="F337" s="38">
        <v>430000</v>
      </c>
      <c r="G337" s="39" t="s">
        <v>107</v>
      </c>
      <c r="H337" s="40" t="str">
        <f t="shared" si="105"/>
        <v>1221</v>
      </c>
      <c r="I337" s="40" t="str">
        <f t="shared" si="106"/>
        <v>122108</v>
      </c>
      <c r="J337" s="46" t="str">
        <f t="shared" si="107"/>
        <v>其他应收款</v>
      </c>
      <c r="K337" s="47" t="str">
        <f t="shared" si="108"/>
        <v>单位</v>
      </c>
      <c r="L337" s="46" t="str">
        <f t="shared" si="109"/>
        <v>昌邑市盛壤土地整理服务有限公司</v>
      </c>
      <c r="M337" s="46" t="str">
        <f>IFERROR(IF(H337="1002",1002,VLOOKUP(I337,亿企科目!A:H,6,0)),VLOOKUP(H337,亿企科目!A:G,6,0))</f>
        <v>122102</v>
      </c>
      <c r="N337" s="48" t="str">
        <f>IFERROR(IF(H337="1002","银行账户",IF(H337="1123","供应商",VLOOKUP(I337,亿企科目!A:H,8,0))),"")</f>
        <v>客户</v>
      </c>
      <c r="O337" s="49" t="str">
        <f t="shared" si="123"/>
        <v>昌邑市盛壤土地整理服务有限公司</v>
      </c>
      <c r="P337" s="29" t="str">
        <f>VLOOKUP(A337,账簿!B:C,2,0)</f>
        <v>002008</v>
      </c>
      <c r="Q337" s="29" t="str">
        <f>VLOOKUP(P337,账簿!A:B,2,0)</f>
        <v>昌邑市城投股权投资管理有限公司</v>
      </c>
      <c r="W337" s="29" t="str">
        <f t="shared" si="124"/>
        <v>0020082026-04-1774</v>
      </c>
      <c r="X337" s="29" t="str">
        <f t="shared" si="110"/>
        <v>002008</v>
      </c>
      <c r="Y337" s="29" t="str">
        <f t="shared" si="111"/>
        <v>002008</v>
      </c>
      <c r="Z337" s="29" t="str">
        <f t="shared" si="112"/>
        <v>昌邑市城投股权投资管理有限公司</v>
      </c>
      <c r="AA337" s="29" t="str">
        <f t="shared" si="113"/>
        <v>2026-04</v>
      </c>
      <c r="AB337" s="29" t="str">
        <f t="shared" si="114"/>
        <v>2026-04-17</v>
      </c>
      <c r="AC337" s="29" t="s">
        <v>108</v>
      </c>
      <c r="AD337" s="29">
        <f t="shared" si="115"/>
        <v>74</v>
      </c>
      <c r="AE337" s="29" t="str">
        <f t="shared" si="116"/>
        <v>往来款,网银转账,昌邑市盛壤土地整理服务有限公司</v>
      </c>
      <c r="AF337" s="29" t="s">
        <v>109</v>
      </c>
      <c r="AG337" s="29" t="s">
        <v>109</v>
      </c>
      <c r="AH337" s="29"/>
      <c r="AI337" s="29"/>
      <c r="AJ337" s="29"/>
      <c r="AK337" s="29"/>
      <c r="AL337" s="29"/>
      <c r="AM337" s="29"/>
      <c r="AN337" s="29" t="str">
        <f t="shared" si="117"/>
        <v>122102</v>
      </c>
      <c r="AO337" s="29"/>
      <c r="AP337" s="29" t="str">
        <f t="shared" si="118"/>
        <v>往来款,网银转账,昌邑市盛壤土地整理服务有限公司</v>
      </c>
      <c r="AQ337" t="s">
        <v>110</v>
      </c>
      <c r="AR337" s="29">
        <f t="shared" si="119"/>
        <v>430000</v>
      </c>
      <c r="AS337" s="29" t="str">
        <f t="shared" si="120"/>
        <v/>
      </c>
      <c r="AT337" t="s">
        <v>111</v>
      </c>
      <c r="AU337" t="s">
        <v>112</v>
      </c>
      <c r="AV337" t="s">
        <v>113</v>
      </c>
      <c r="AW337" s="29">
        <f t="shared" si="121"/>
        <v>430000</v>
      </c>
      <c r="AX337" s="29" t="str">
        <f t="shared" si="122"/>
        <v/>
      </c>
      <c r="AY337" s="29"/>
      <c r="AZ337" s="29"/>
      <c r="BA337" s="29"/>
      <c r="BB337" s="29"/>
      <c r="BC337" s="29"/>
      <c r="BD337" s="29"/>
      <c r="BE337" s="29"/>
      <c r="BF337" s="29"/>
      <c r="BG337" s="29"/>
      <c r="BH337" s="29"/>
      <c r="BI337" s="29"/>
      <c r="BJ337" s="29"/>
      <c r="BK337" s="29"/>
      <c r="BL337" s="29"/>
      <c r="BM337" s="29"/>
      <c r="BN337" s="29"/>
      <c r="BO337" s="29"/>
      <c r="BP337" s="29"/>
      <c r="BQ337" s="32" t="str">
        <f>IF(N337="项目",VLOOKUP(O337,项目!B:C,2,0),IF(K337="空项目",VLOOKUP(K337,项目!B:C,2,0),""))</f>
        <v/>
      </c>
      <c r="BR337" s="32" t="str">
        <f>IFERROR(VLOOKUP(BQ337,项目!A:B,2,0),"")</f>
        <v/>
      </c>
      <c r="BS337" s="29"/>
      <c r="BT337" s="29"/>
      <c r="BU337" s="32" t="str">
        <f>IF(N337="供应商",VLOOKUP(O337,供应商!B:C,2,0),"")</f>
        <v/>
      </c>
      <c r="BV337" s="32" t="str">
        <f>IFERROR(VLOOKUP(BU337,供应商!A:B,2,0),"")</f>
        <v/>
      </c>
      <c r="BW337" s="32" t="str">
        <f>IF(N337="客户",VLOOKUP(O337,客户!B:C,2,0),"")</f>
        <v>030004</v>
      </c>
      <c r="BX337" s="32" t="str">
        <f>IFERROR(VLOOKUP(BW337,客户!A:B,2,0),"")</f>
        <v>昌邑市盛壤土地整理服务有限公司</v>
      </c>
      <c r="BY337" s="29"/>
      <c r="BZ337" s="29"/>
      <c r="CA337" s="29"/>
      <c r="CB337" s="29"/>
      <c r="CC337" s="29"/>
      <c r="CD337" s="29"/>
      <c r="CE337" s="29"/>
      <c r="CF337" s="29"/>
      <c r="CG337" s="29"/>
      <c r="CH337" s="29"/>
      <c r="CI337" s="29"/>
      <c r="CJ337" s="29"/>
      <c r="CK337" s="29"/>
      <c r="CL337" s="29"/>
      <c r="CM337" s="29"/>
      <c r="CN337" s="29"/>
      <c r="CO337" s="29"/>
      <c r="CP337" s="29"/>
      <c r="CQ337" s="29"/>
      <c r="CR337" s="29"/>
      <c r="CS337" s="29"/>
      <c r="CT337" s="29"/>
      <c r="CU337" s="32" t="str">
        <f>IF(N337="费用项目",VLOOKUP(O337,费用项目!B:C,2,0),"")</f>
        <v/>
      </c>
      <c r="CV337" s="32" t="str">
        <f>IFERROR(VLOOKUP(CU337,费用项目!A:B,2,0),"")</f>
        <v/>
      </c>
      <c r="CW337" s="29" t="str">
        <f>IF(N337="银行账户",VLOOKUP(O337,银行变二级!B:C,2,0),"")</f>
        <v/>
      </c>
      <c r="CX337" s="29" t="str">
        <f>IFERROR(VLOOKUP(O337,银行变二级!A:B,2,0),"")</f>
        <v/>
      </c>
    </row>
    <row r="338" ht="27" spans="1:102">
      <c r="A338" s="35" t="s">
        <v>287</v>
      </c>
      <c r="B338" s="36" t="s">
        <v>210</v>
      </c>
      <c r="C338" s="36" t="s">
        <v>392</v>
      </c>
      <c r="D338" s="37" t="s">
        <v>393</v>
      </c>
      <c r="E338" s="37" t="s">
        <v>290</v>
      </c>
      <c r="F338" s="39" t="s">
        <v>107</v>
      </c>
      <c r="G338" s="38">
        <v>430000</v>
      </c>
      <c r="H338" s="40" t="str">
        <f t="shared" si="105"/>
        <v>1002</v>
      </c>
      <c r="I338" s="40" t="str">
        <f t="shared" si="106"/>
        <v>100203</v>
      </c>
      <c r="J338" s="46" t="str">
        <f t="shared" si="107"/>
        <v>银行存款</v>
      </c>
      <c r="K338" s="47" t="str">
        <f t="shared" si="108"/>
        <v>潍坊银行基本户31796</v>
      </c>
      <c r="L338" s="46" t="str">
        <f t="shared" si="109"/>
        <v/>
      </c>
      <c r="M338" s="46">
        <f>IFERROR(IF(H338="1002",1002,VLOOKUP(I338,亿企科目!A:H,6,0)),VLOOKUP(H338,亿企科目!A:G,6,0))</f>
        <v>1002</v>
      </c>
      <c r="N338" s="48" t="str">
        <f>IFERROR(IF(H338="1002","银行账户",IF(H338="1123","供应商",VLOOKUP(I338,亿企科目!A:H,8,0))),"")</f>
        <v>银行账户</v>
      </c>
      <c r="O338" s="49" t="str">
        <f t="shared" si="123"/>
        <v>潍坊银行基本户31796</v>
      </c>
      <c r="P338" s="29" t="str">
        <f>VLOOKUP(A338,账簿!B:C,2,0)</f>
        <v>002008</v>
      </c>
      <c r="Q338" s="29" t="str">
        <f>VLOOKUP(P338,账簿!A:B,2,0)</f>
        <v>昌邑市城投股权投资管理有限公司</v>
      </c>
      <c r="W338" s="29" t="str">
        <f t="shared" si="124"/>
        <v>0020082026-04-1774</v>
      </c>
      <c r="X338" s="29" t="str">
        <f t="shared" si="110"/>
        <v>002008</v>
      </c>
      <c r="Y338" s="29" t="str">
        <f t="shared" si="111"/>
        <v>002008</v>
      </c>
      <c r="Z338" s="29" t="str">
        <f t="shared" si="112"/>
        <v>昌邑市城投股权投资管理有限公司</v>
      </c>
      <c r="AA338" s="29" t="str">
        <f t="shared" si="113"/>
        <v>2026-04</v>
      </c>
      <c r="AB338" s="29" t="str">
        <f t="shared" si="114"/>
        <v>2026-04-17</v>
      </c>
      <c r="AC338" s="29" t="s">
        <v>108</v>
      </c>
      <c r="AD338" s="29">
        <f t="shared" si="115"/>
        <v>74</v>
      </c>
      <c r="AE338" s="29" t="str">
        <f t="shared" si="116"/>
        <v>往来款,网银转账,昌邑市盛壤土地整理服务有限公司</v>
      </c>
      <c r="AF338" s="29" t="s">
        <v>109</v>
      </c>
      <c r="AG338" s="29" t="s">
        <v>109</v>
      </c>
      <c r="AH338" s="29"/>
      <c r="AI338" s="29"/>
      <c r="AJ338" s="29"/>
      <c r="AK338" s="29"/>
      <c r="AL338" s="29"/>
      <c r="AM338" s="29"/>
      <c r="AN338" s="29">
        <f t="shared" si="117"/>
        <v>1002</v>
      </c>
      <c r="AO338" s="29"/>
      <c r="AP338" s="29" t="str">
        <f t="shared" si="118"/>
        <v>往来款,网银转账,昌邑市盛壤土地整理服务有限公司</v>
      </c>
      <c r="AQ338" t="s">
        <v>110</v>
      </c>
      <c r="AR338" s="29" t="str">
        <f t="shared" si="119"/>
        <v/>
      </c>
      <c r="AS338" s="29">
        <f t="shared" si="120"/>
        <v>430000</v>
      </c>
      <c r="AT338" t="s">
        <v>111</v>
      </c>
      <c r="AU338" t="s">
        <v>112</v>
      </c>
      <c r="AV338" t="s">
        <v>113</v>
      </c>
      <c r="AW338" s="29" t="str">
        <f t="shared" si="121"/>
        <v/>
      </c>
      <c r="AX338" s="29">
        <f t="shared" si="122"/>
        <v>430000</v>
      </c>
      <c r="AY338" s="29"/>
      <c r="AZ338" s="29"/>
      <c r="BA338" s="29"/>
      <c r="BB338" s="29"/>
      <c r="BC338" s="29"/>
      <c r="BD338" s="29"/>
      <c r="BE338" s="29"/>
      <c r="BF338" s="29"/>
      <c r="BG338" s="29"/>
      <c r="BH338" s="29"/>
      <c r="BI338" s="29"/>
      <c r="BJ338" s="29"/>
      <c r="BK338" s="29"/>
      <c r="BL338" s="29"/>
      <c r="BM338" s="29"/>
      <c r="BN338" s="29"/>
      <c r="BO338" s="29"/>
      <c r="BP338" s="29"/>
      <c r="BQ338" s="32" t="str">
        <f>IF(N338="项目",VLOOKUP(O338,项目!B:C,2,0),IF(K338="空项目",VLOOKUP(K338,项目!B:C,2,0),""))</f>
        <v/>
      </c>
      <c r="BR338" s="32" t="str">
        <f>IFERROR(VLOOKUP(BQ338,项目!A:B,2,0),"")</f>
        <v/>
      </c>
      <c r="BS338" s="29"/>
      <c r="BT338" s="29"/>
      <c r="BU338" s="32" t="str">
        <f>IF(N338="供应商",VLOOKUP(O338,供应商!B:C,2,0),"")</f>
        <v/>
      </c>
      <c r="BV338" s="32" t="str">
        <f>IFERROR(VLOOKUP(BU338,供应商!A:B,2,0),"")</f>
        <v/>
      </c>
      <c r="BW338" s="32" t="str">
        <f>IF(N338="客户",VLOOKUP(O338,客户!B:C,2,0),"")</f>
        <v/>
      </c>
      <c r="BX338" s="32" t="str">
        <f>IFERROR(VLOOKUP(BW338,客户!A:B,2,0),"")</f>
        <v/>
      </c>
      <c r="BY338" s="29"/>
      <c r="BZ338" s="29"/>
      <c r="CA338" s="29"/>
      <c r="CB338" s="29"/>
      <c r="CC338" s="29"/>
      <c r="CD338" s="29"/>
      <c r="CE338" s="29"/>
      <c r="CF338" s="29"/>
      <c r="CG338" s="29"/>
      <c r="CH338" s="29"/>
      <c r="CI338" s="29"/>
      <c r="CJ338" s="29"/>
      <c r="CK338" s="29"/>
      <c r="CL338" s="29"/>
      <c r="CM338" s="29"/>
      <c r="CN338" s="29"/>
      <c r="CO338" s="29"/>
      <c r="CP338" s="29"/>
      <c r="CQ338" s="29"/>
      <c r="CR338" s="29"/>
      <c r="CS338" s="29"/>
      <c r="CT338" s="29"/>
      <c r="CU338" s="32" t="str">
        <f>IF(N338="费用项目",VLOOKUP(O338,费用项目!B:C,2,0),"")</f>
        <v/>
      </c>
      <c r="CV338" s="32" t="str">
        <f>IFERROR(VLOOKUP(CU338,费用项目!A:B,2,0),"")</f>
        <v/>
      </c>
      <c r="CW338" s="29" t="str">
        <f>IF(N338="银行账户",VLOOKUP(O338,银行变二级!B:C,2,0),"")</f>
        <v>潍坊银行基本户31796</v>
      </c>
      <c r="CX338" s="29" t="str">
        <f>IFERROR(VLOOKUP(O338,银行变二级!A:B,2,0),"")</f>
        <v>潍坊银行基本户31796</v>
      </c>
    </row>
    <row r="339" ht="27" spans="1:102">
      <c r="A339" s="35" t="s">
        <v>287</v>
      </c>
      <c r="B339" s="36" t="s">
        <v>210</v>
      </c>
      <c r="C339" s="36" t="s">
        <v>395</v>
      </c>
      <c r="D339" s="37" t="s">
        <v>396</v>
      </c>
      <c r="E339" s="37" t="s">
        <v>290</v>
      </c>
      <c r="F339" s="38">
        <v>12000000</v>
      </c>
      <c r="G339" s="39" t="s">
        <v>107</v>
      </c>
      <c r="H339" s="40" t="str">
        <f t="shared" si="105"/>
        <v>1002</v>
      </c>
      <c r="I339" s="40" t="str">
        <f t="shared" si="106"/>
        <v>100203</v>
      </c>
      <c r="J339" s="46" t="str">
        <f t="shared" si="107"/>
        <v>银行存款</v>
      </c>
      <c r="K339" s="47" t="str">
        <f t="shared" si="108"/>
        <v>潍坊银行基本户31796</v>
      </c>
      <c r="L339" s="46" t="str">
        <f t="shared" si="109"/>
        <v/>
      </c>
      <c r="M339" s="46">
        <f>IFERROR(IF(H339="1002",1002,VLOOKUP(I339,亿企科目!A:H,6,0)),VLOOKUP(H339,亿企科目!A:G,6,0))</f>
        <v>1002</v>
      </c>
      <c r="N339" s="48" t="str">
        <f>IFERROR(IF(H339="1002","银行账户",IF(H339="1123","供应商",VLOOKUP(I339,亿企科目!A:H,8,0))),"")</f>
        <v>银行账户</v>
      </c>
      <c r="O339" s="49" t="str">
        <f t="shared" si="123"/>
        <v>潍坊银行基本户31796</v>
      </c>
      <c r="P339" s="29" t="str">
        <f>VLOOKUP(A339,账簿!B:C,2,0)</f>
        <v>002008</v>
      </c>
      <c r="Q339" s="29" t="str">
        <f>VLOOKUP(P339,账簿!A:B,2,0)</f>
        <v>昌邑市城投股权投资管理有限公司</v>
      </c>
      <c r="W339" s="29" t="str">
        <f t="shared" si="124"/>
        <v>0020082026-04-1775</v>
      </c>
      <c r="X339" s="29" t="str">
        <f t="shared" si="110"/>
        <v>002008</v>
      </c>
      <c r="Y339" s="29" t="str">
        <f t="shared" si="111"/>
        <v>002008</v>
      </c>
      <c r="Z339" s="29" t="str">
        <f t="shared" si="112"/>
        <v>昌邑市城投股权投资管理有限公司</v>
      </c>
      <c r="AA339" s="29" t="str">
        <f t="shared" si="113"/>
        <v>2026-04</v>
      </c>
      <c r="AB339" s="29" t="str">
        <f t="shared" si="114"/>
        <v>2026-04-17</v>
      </c>
      <c r="AC339" s="29" t="s">
        <v>108</v>
      </c>
      <c r="AD339" s="29">
        <f t="shared" si="115"/>
        <v>75</v>
      </c>
      <c r="AE339" s="29" t="str">
        <f t="shared" si="116"/>
        <v>汇款,山东潍禾农业发展有限公司</v>
      </c>
      <c r="AF339" s="29" t="s">
        <v>109</v>
      </c>
      <c r="AG339" s="29" t="s">
        <v>109</v>
      </c>
      <c r="AH339" s="29"/>
      <c r="AI339" s="29"/>
      <c r="AJ339" s="29"/>
      <c r="AK339" s="29"/>
      <c r="AL339" s="29"/>
      <c r="AM339" s="29"/>
      <c r="AN339" s="29">
        <f t="shared" si="117"/>
        <v>1002</v>
      </c>
      <c r="AO339" s="29"/>
      <c r="AP339" s="29" t="str">
        <f t="shared" si="118"/>
        <v>汇款,山东潍禾农业发展有限公司</v>
      </c>
      <c r="AQ339" t="s">
        <v>110</v>
      </c>
      <c r="AR339" s="29">
        <f t="shared" si="119"/>
        <v>12000000</v>
      </c>
      <c r="AS339" s="29" t="str">
        <f t="shared" si="120"/>
        <v/>
      </c>
      <c r="AT339" t="s">
        <v>111</v>
      </c>
      <c r="AU339" t="s">
        <v>112</v>
      </c>
      <c r="AV339" t="s">
        <v>113</v>
      </c>
      <c r="AW339" s="29">
        <f t="shared" si="121"/>
        <v>12000000</v>
      </c>
      <c r="AX339" s="29" t="str">
        <f t="shared" si="122"/>
        <v/>
      </c>
      <c r="AY339" s="29"/>
      <c r="AZ339" s="29"/>
      <c r="BA339" s="29"/>
      <c r="BB339" s="29"/>
      <c r="BC339" s="29"/>
      <c r="BD339" s="29"/>
      <c r="BE339" s="29"/>
      <c r="BF339" s="29"/>
      <c r="BG339" s="29"/>
      <c r="BH339" s="29"/>
      <c r="BI339" s="29"/>
      <c r="BJ339" s="29"/>
      <c r="BK339" s="29"/>
      <c r="BL339" s="29"/>
      <c r="BM339" s="29"/>
      <c r="BN339" s="29"/>
      <c r="BO339" s="29"/>
      <c r="BP339" s="29"/>
      <c r="BQ339" s="32" t="str">
        <f>IF(N339="项目",VLOOKUP(O339,项目!B:C,2,0),IF(K339="空项目",VLOOKUP(K339,项目!B:C,2,0),""))</f>
        <v/>
      </c>
      <c r="BR339" s="32" t="str">
        <f>IFERROR(VLOOKUP(BQ339,项目!A:B,2,0),"")</f>
        <v/>
      </c>
      <c r="BS339" s="29"/>
      <c r="BT339" s="29"/>
      <c r="BU339" s="32" t="str">
        <f>IF(N339="供应商",VLOOKUP(O339,供应商!B:C,2,0),"")</f>
        <v/>
      </c>
      <c r="BV339" s="32" t="str">
        <f>IFERROR(VLOOKUP(BU339,供应商!A:B,2,0),"")</f>
        <v/>
      </c>
      <c r="BW339" s="32" t="str">
        <f>IF(N339="客户",VLOOKUP(O339,客户!B:C,2,0),"")</f>
        <v/>
      </c>
      <c r="BX339" s="32" t="str">
        <f>IFERROR(VLOOKUP(BW339,客户!A:B,2,0),"")</f>
        <v/>
      </c>
      <c r="BY339" s="29"/>
      <c r="BZ339" s="29"/>
      <c r="CA339" s="29"/>
      <c r="CB339" s="29"/>
      <c r="CC339" s="29"/>
      <c r="CD339" s="29"/>
      <c r="CE339" s="29"/>
      <c r="CF339" s="29"/>
      <c r="CG339" s="29"/>
      <c r="CH339" s="29"/>
      <c r="CI339" s="29"/>
      <c r="CJ339" s="29"/>
      <c r="CK339" s="29"/>
      <c r="CL339" s="29"/>
      <c r="CM339" s="29"/>
      <c r="CN339" s="29"/>
      <c r="CO339" s="29"/>
      <c r="CP339" s="29"/>
      <c r="CQ339" s="29"/>
      <c r="CR339" s="29"/>
      <c r="CS339" s="29"/>
      <c r="CT339" s="29"/>
      <c r="CU339" s="32" t="str">
        <f>IF(N339="费用项目",VLOOKUP(O339,费用项目!B:C,2,0),"")</f>
        <v/>
      </c>
      <c r="CV339" s="32" t="str">
        <f>IFERROR(VLOOKUP(CU339,费用项目!A:B,2,0),"")</f>
        <v/>
      </c>
      <c r="CW339" s="29" t="str">
        <f>IF(N339="银行账户",VLOOKUP(O339,银行变二级!B:C,2,0),"")</f>
        <v>潍坊银行基本户31796</v>
      </c>
      <c r="CX339" s="29" t="str">
        <f>IFERROR(VLOOKUP(O339,银行变二级!A:B,2,0),"")</f>
        <v>潍坊银行基本户31796</v>
      </c>
    </row>
    <row r="340" ht="25.5" spans="1:102">
      <c r="A340" s="35" t="s">
        <v>287</v>
      </c>
      <c r="B340" s="36" t="s">
        <v>210</v>
      </c>
      <c r="C340" s="36" t="s">
        <v>395</v>
      </c>
      <c r="D340" s="37" t="s">
        <v>396</v>
      </c>
      <c r="E340" s="37" t="s">
        <v>212</v>
      </c>
      <c r="F340" s="39" t="s">
        <v>107</v>
      </c>
      <c r="G340" s="38">
        <v>12000000</v>
      </c>
      <c r="H340" s="40" t="str">
        <f t="shared" si="105"/>
        <v>2241</v>
      </c>
      <c r="I340" s="40" t="str">
        <f t="shared" si="106"/>
        <v>224102</v>
      </c>
      <c r="J340" s="46" t="str">
        <f t="shared" si="107"/>
        <v>其他应付款</v>
      </c>
      <c r="K340" s="47" t="str">
        <f t="shared" si="108"/>
        <v>单位</v>
      </c>
      <c r="L340" s="46" t="str">
        <f t="shared" si="109"/>
        <v>山东潍禾农业发展有限公司</v>
      </c>
      <c r="M340" s="46" t="str">
        <f>IFERROR(IF(H340="1002",1002,VLOOKUP(I340,亿企科目!A:H,6,0)),VLOOKUP(H340,亿企科目!A:G,6,0))</f>
        <v>224102</v>
      </c>
      <c r="N340" s="48" t="str">
        <f>IFERROR(IF(H340="1002","银行账户",IF(H340="1123","供应商",VLOOKUP(I340,亿企科目!A:H,8,0))),"")</f>
        <v>供应商</v>
      </c>
      <c r="O340" s="49" t="str">
        <f t="shared" si="123"/>
        <v>山东潍禾农业发展有限公司</v>
      </c>
      <c r="P340" s="29" t="str">
        <f>VLOOKUP(A340,账簿!B:C,2,0)</f>
        <v>002008</v>
      </c>
      <c r="Q340" s="29" t="str">
        <f>VLOOKUP(P340,账簿!A:B,2,0)</f>
        <v>昌邑市城投股权投资管理有限公司</v>
      </c>
      <c r="W340" s="29" t="str">
        <f t="shared" si="124"/>
        <v>0020082026-04-1775</v>
      </c>
      <c r="X340" s="29" t="str">
        <f t="shared" si="110"/>
        <v>002008</v>
      </c>
      <c r="Y340" s="29" t="str">
        <f t="shared" si="111"/>
        <v>002008</v>
      </c>
      <c r="Z340" s="29" t="str">
        <f t="shared" si="112"/>
        <v>昌邑市城投股权投资管理有限公司</v>
      </c>
      <c r="AA340" s="29" t="str">
        <f t="shared" si="113"/>
        <v>2026-04</v>
      </c>
      <c r="AB340" s="29" t="str">
        <f t="shared" si="114"/>
        <v>2026-04-17</v>
      </c>
      <c r="AC340" s="29" t="s">
        <v>108</v>
      </c>
      <c r="AD340" s="29">
        <f t="shared" si="115"/>
        <v>75</v>
      </c>
      <c r="AE340" s="29" t="str">
        <f t="shared" si="116"/>
        <v>汇款,山东潍禾农业发展有限公司</v>
      </c>
      <c r="AF340" s="29" t="s">
        <v>109</v>
      </c>
      <c r="AG340" s="29" t="s">
        <v>109</v>
      </c>
      <c r="AH340" s="29"/>
      <c r="AI340" s="29"/>
      <c r="AJ340" s="29"/>
      <c r="AK340" s="29"/>
      <c r="AL340" s="29"/>
      <c r="AM340" s="29"/>
      <c r="AN340" s="29" t="str">
        <f t="shared" si="117"/>
        <v>224102</v>
      </c>
      <c r="AO340" s="29"/>
      <c r="AP340" s="29" t="str">
        <f t="shared" si="118"/>
        <v>汇款,山东潍禾农业发展有限公司</v>
      </c>
      <c r="AQ340" t="s">
        <v>110</v>
      </c>
      <c r="AR340" s="29" t="str">
        <f t="shared" si="119"/>
        <v/>
      </c>
      <c r="AS340" s="29">
        <f t="shared" si="120"/>
        <v>12000000</v>
      </c>
      <c r="AT340" t="s">
        <v>111</v>
      </c>
      <c r="AU340" t="s">
        <v>112</v>
      </c>
      <c r="AV340" t="s">
        <v>113</v>
      </c>
      <c r="AW340" s="29" t="str">
        <f t="shared" si="121"/>
        <v/>
      </c>
      <c r="AX340" s="29">
        <f t="shared" si="122"/>
        <v>12000000</v>
      </c>
      <c r="AY340" s="29"/>
      <c r="AZ340" s="29"/>
      <c r="BA340" s="29"/>
      <c r="BB340" s="29"/>
      <c r="BC340" s="29"/>
      <c r="BD340" s="29"/>
      <c r="BE340" s="29"/>
      <c r="BF340" s="29"/>
      <c r="BG340" s="29"/>
      <c r="BH340" s="29"/>
      <c r="BI340" s="29"/>
      <c r="BJ340" s="29"/>
      <c r="BK340" s="29"/>
      <c r="BL340" s="29"/>
      <c r="BM340" s="29"/>
      <c r="BN340" s="29"/>
      <c r="BO340" s="29"/>
      <c r="BP340" s="29"/>
      <c r="BQ340" s="32" t="str">
        <f>IF(N340="项目",VLOOKUP(O340,项目!B:C,2,0),IF(K340="空项目",VLOOKUP(K340,项目!B:C,2,0),""))</f>
        <v/>
      </c>
      <c r="BR340" s="32" t="str">
        <f>IFERROR(VLOOKUP(BQ340,项目!A:B,2,0),"")</f>
        <v/>
      </c>
      <c r="BS340" s="29"/>
      <c r="BT340" s="29"/>
      <c r="BU340" s="32" t="str">
        <f>IF(N340="供应商",VLOOKUP(O340,供应商!B:C,2,0),"")</f>
        <v>004625</v>
      </c>
      <c r="BV340" s="32" t="str">
        <f>IFERROR(VLOOKUP(BU340,供应商!A:B,2,0),"")</f>
        <v>山东潍禾农业发展有限公司</v>
      </c>
      <c r="BW340" s="32" t="str">
        <f>IF(N340="客户",VLOOKUP(O340,客户!B:C,2,0),"")</f>
        <v/>
      </c>
      <c r="BX340" s="32" t="str">
        <f>IFERROR(VLOOKUP(BW340,客户!A:B,2,0),"")</f>
        <v/>
      </c>
      <c r="BY340" s="29"/>
      <c r="BZ340" s="29"/>
      <c r="CA340" s="29"/>
      <c r="CB340" s="29"/>
      <c r="CC340" s="29"/>
      <c r="CD340" s="29"/>
      <c r="CE340" s="29"/>
      <c r="CF340" s="29"/>
      <c r="CG340" s="29"/>
      <c r="CH340" s="29"/>
      <c r="CI340" s="29"/>
      <c r="CJ340" s="29"/>
      <c r="CK340" s="29"/>
      <c r="CL340" s="29"/>
      <c r="CM340" s="29"/>
      <c r="CN340" s="29"/>
      <c r="CO340" s="29"/>
      <c r="CP340" s="29"/>
      <c r="CQ340" s="29"/>
      <c r="CR340" s="29"/>
      <c r="CS340" s="29"/>
      <c r="CT340" s="29"/>
      <c r="CU340" s="32" t="str">
        <f>IF(N340="费用项目",VLOOKUP(O340,费用项目!B:C,2,0),"")</f>
        <v/>
      </c>
      <c r="CV340" s="32" t="str">
        <f>IFERROR(VLOOKUP(CU340,费用项目!A:B,2,0),"")</f>
        <v/>
      </c>
      <c r="CW340" s="29" t="str">
        <f>IF(N340="银行账户",VLOOKUP(O340,银行变二级!B:C,2,0),"")</f>
        <v/>
      </c>
      <c r="CX340" s="29" t="str">
        <f>IFERROR(VLOOKUP(O340,银行变二级!A:B,2,0),"")</f>
        <v/>
      </c>
    </row>
    <row r="341" ht="25.5" spans="1:102">
      <c r="A341" s="35" t="s">
        <v>287</v>
      </c>
      <c r="B341" s="36" t="s">
        <v>103</v>
      </c>
      <c r="C341" s="36" t="s">
        <v>397</v>
      </c>
      <c r="D341" s="37" t="s">
        <v>227</v>
      </c>
      <c r="E341" s="37" t="s">
        <v>114</v>
      </c>
      <c r="F341" s="38">
        <v>900000</v>
      </c>
      <c r="G341" s="39" t="s">
        <v>107</v>
      </c>
      <c r="H341" s="40" t="str">
        <f t="shared" si="105"/>
        <v>1221</v>
      </c>
      <c r="I341" s="40" t="str">
        <f t="shared" si="106"/>
        <v>122108</v>
      </c>
      <c r="J341" s="46" t="str">
        <f t="shared" si="107"/>
        <v>其他应收款</v>
      </c>
      <c r="K341" s="47" t="str">
        <f t="shared" si="108"/>
        <v>单位</v>
      </c>
      <c r="L341" s="46" t="str">
        <f t="shared" si="109"/>
        <v>昌邑市城市建设发展投资集团有限公司</v>
      </c>
      <c r="M341" s="46" t="str">
        <f>IFERROR(IF(H341="1002",1002,VLOOKUP(I341,亿企科目!A:H,6,0)),VLOOKUP(H341,亿企科目!A:G,6,0))</f>
        <v>122102</v>
      </c>
      <c r="N341" s="48" t="str">
        <f>IFERROR(IF(H341="1002","银行账户",IF(H341="1123","供应商",VLOOKUP(I341,亿企科目!A:H,8,0))),"")</f>
        <v>客户</v>
      </c>
      <c r="O341" s="49" t="str">
        <f t="shared" si="123"/>
        <v>昌邑市城市建设发展投资集团有限公司</v>
      </c>
      <c r="P341" s="29" t="str">
        <f>VLOOKUP(A341,账簿!B:C,2,0)</f>
        <v>002008</v>
      </c>
      <c r="Q341" s="29" t="str">
        <f>VLOOKUP(P341,账簿!A:B,2,0)</f>
        <v>昌邑市城投股权投资管理有限公司</v>
      </c>
      <c r="W341" s="29" t="str">
        <f t="shared" si="124"/>
        <v>0020082026-04-2076</v>
      </c>
      <c r="X341" s="29" t="str">
        <f t="shared" si="110"/>
        <v>002008</v>
      </c>
      <c r="Y341" s="29" t="str">
        <f t="shared" si="111"/>
        <v>002008</v>
      </c>
      <c r="Z341" s="29" t="str">
        <f t="shared" si="112"/>
        <v>昌邑市城投股权投资管理有限公司</v>
      </c>
      <c r="AA341" s="29" t="str">
        <f t="shared" si="113"/>
        <v>2026-04</v>
      </c>
      <c r="AB341" s="29" t="str">
        <f t="shared" si="114"/>
        <v>2026-04-20</v>
      </c>
      <c r="AC341" s="29" t="s">
        <v>108</v>
      </c>
      <c r="AD341" s="29">
        <f t="shared" si="115"/>
        <v>76</v>
      </c>
      <c r="AE341" s="29" t="str">
        <f t="shared" si="116"/>
        <v>往来款,汇兑,昌邑市城市建设发展投资集团有限公司</v>
      </c>
      <c r="AF341" s="29" t="s">
        <v>109</v>
      </c>
      <c r="AG341" s="29" t="s">
        <v>109</v>
      </c>
      <c r="AH341" s="29"/>
      <c r="AI341" s="29"/>
      <c r="AJ341" s="29"/>
      <c r="AK341" s="29"/>
      <c r="AL341" s="29"/>
      <c r="AM341" s="29"/>
      <c r="AN341" s="29" t="str">
        <f t="shared" si="117"/>
        <v>122102</v>
      </c>
      <c r="AO341" s="29"/>
      <c r="AP341" s="29" t="str">
        <f t="shared" si="118"/>
        <v>往来款,汇兑,昌邑市城市建设发展投资集团有限公司</v>
      </c>
      <c r="AQ341" t="s">
        <v>110</v>
      </c>
      <c r="AR341" s="29">
        <f t="shared" si="119"/>
        <v>900000</v>
      </c>
      <c r="AS341" s="29" t="str">
        <f t="shared" si="120"/>
        <v/>
      </c>
      <c r="AT341" t="s">
        <v>111</v>
      </c>
      <c r="AU341" t="s">
        <v>112</v>
      </c>
      <c r="AV341" t="s">
        <v>113</v>
      </c>
      <c r="AW341" s="29">
        <f t="shared" si="121"/>
        <v>900000</v>
      </c>
      <c r="AX341" s="29" t="str">
        <f t="shared" si="122"/>
        <v/>
      </c>
      <c r="AY341" s="29"/>
      <c r="AZ341" s="29"/>
      <c r="BA341" s="29"/>
      <c r="BB341" s="29"/>
      <c r="BC341" s="29"/>
      <c r="BD341" s="29"/>
      <c r="BE341" s="29"/>
      <c r="BF341" s="29"/>
      <c r="BG341" s="29"/>
      <c r="BH341" s="29"/>
      <c r="BI341" s="29"/>
      <c r="BJ341" s="29"/>
      <c r="BK341" s="29"/>
      <c r="BL341" s="29"/>
      <c r="BM341" s="29"/>
      <c r="BN341" s="29"/>
      <c r="BO341" s="29"/>
      <c r="BP341" s="29"/>
      <c r="BQ341" s="32" t="str">
        <f>IF(N341="项目",VLOOKUP(O341,项目!B:C,2,0),IF(K341="空项目",VLOOKUP(K341,项目!B:C,2,0),""))</f>
        <v/>
      </c>
      <c r="BR341" s="32" t="str">
        <f>IFERROR(VLOOKUP(BQ341,项目!A:B,2,0),"")</f>
        <v/>
      </c>
      <c r="BS341" s="29"/>
      <c r="BT341" s="29"/>
      <c r="BU341" s="32" t="str">
        <f>IF(N341="供应商",VLOOKUP(O341,供应商!B:C,2,0),"")</f>
        <v/>
      </c>
      <c r="BV341" s="32" t="str">
        <f>IFERROR(VLOOKUP(BU341,供应商!A:B,2,0),"")</f>
        <v/>
      </c>
      <c r="BW341" s="32" t="str">
        <f>IF(N341="客户",VLOOKUP(O341,客户!B:C,2,0),"")</f>
        <v>002</v>
      </c>
      <c r="BX341" s="32" t="str">
        <f>IFERROR(VLOOKUP(BW341,客户!A:B,2,0),"")</f>
        <v>昌邑市城市建设发展投资集团有限公司</v>
      </c>
      <c r="BY341" s="29"/>
      <c r="BZ341" s="29"/>
      <c r="CA341" s="29"/>
      <c r="CB341" s="29"/>
      <c r="CC341" s="29"/>
      <c r="CD341" s="29"/>
      <c r="CE341" s="29"/>
      <c r="CF341" s="29"/>
      <c r="CG341" s="29"/>
      <c r="CH341" s="29"/>
      <c r="CI341" s="29"/>
      <c r="CJ341" s="29"/>
      <c r="CK341" s="29"/>
      <c r="CL341" s="29"/>
      <c r="CM341" s="29"/>
      <c r="CN341" s="29"/>
      <c r="CO341" s="29"/>
      <c r="CP341" s="29"/>
      <c r="CQ341" s="29"/>
      <c r="CR341" s="29"/>
      <c r="CS341" s="29"/>
      <c r="CT341" s="29"/>
      <c r="CU341" s="32" t="str">
        <f>IF(N341="费用项目",VLOOKUP(O341,费用项目!B:C,2,0),"")</f>
        <v/>
      </c>
      <c r="CV341" s="32" t="str">
        <f>IFERROR(VLOOKUP(CU341,费用项目!A:B,2,0),"")</f>
        <v/>
      </c>
      <c r="CW341" s="29" t="str">
        <f>IF(N341="银行账户",VLOOKUP(O341,银行变二级!B:C,2,0),"")</f>
        <v/>
      </c>
      <c r="CX341" s="29" t="str">
        <f>IFERROR(VLOOKUP(O341,银行变二级!A:B,2,0),"")</f>
        <v/>
      </c>
    </row>
    <row r="342" ht="27" spans="1:102">
      <c r="A342" s="35" t="s">
        <v>287</v>
      </c>
      <c r="B342" s="36" t="s">
        <v>103</v>
      </c>
      <c r="C342" s="36" t="s">
        <v>397</v>
      </c>
      <c r="D342" s="37" t="s">
        <v>227</v>
      </c>
      <c r="E342" s="37" t="s">
        <v>290</v>
      </c>
      <c r="F342" s="39" t="s">
        <v>107</v>
      </c>
      <c r="G342" s="38">
        <v>900000</v>
      </c>
      <c r="H342" s="40" t="str">
        <f t="shared" si="105"/>
        <v>1002</v>
      </c>
      <c r="I342" s="40" t="str">
        <f t="shared" si="106"/>
        <v>100203</v>
      </c>
      <c r="J342" s="46" t="str">
        <f t="shared" si="107"/>
        <v>银行存款</v>
      </c>
      <c r="K342" s="47" t="str">
        <f t="shared" si="108"/>
        <v>潍坊银行基本户31796</v>
      </c>
      <c r="L342" s="46" t="str">
        <f t="shared" si="109"/>
        <v/>
      </c>
      <c r="M342" s="46">
        <f>IFERROR(IF(H342="1002",1002,VLOOKUP(I342,亿企科目!A:H,6,0)),VLOOKUP(H342,亿企科目!A:G,6,0))</f>
        <v>1002</v>
      </c>
      <c r="N342" s="48" t="str">
        <f>IFERROR(IF(H342="1002","银行账户",IF(H342="1123","供应商",VLOOKUP(I342,亿企科目!A:H,8,0))),"")</f>
        <v>银行账户</v>
      </c>
      <c r="O342" s="49" t="str">
        <f t="shared" si="123"/>
        <v>潍坊银行基本户31796</v>
      </c>
      <c r="P342" s="29" t="str">
        <f>VLOOKUP(A342,账簿!B:C,2,0)</f>
        <v>002008</v>
      </c>
      <c r="Q342" s="29" t="str">
        <f>VLOOKUP(P342,账簿!A:B,2,0)</f>
        <v>昌邑市城投股权投资管理有限公司</v>
      </c>
      <c r="W342" s="29" t="str">
        <f t="shared" si="124"/>
        <v>0020082026-04-2076</v>
      </c>
      <c r="X342" s="29" t="str">
        <f t="shared" si="110"/>
        <v>002008</v>
      </c>
      <c r="Y342" s="29" t="str">
        <f t="shared" si="111"/>
        <v>002008</v>
      </c>
      <c r="Z342" s="29" t="str">
        <f t="shared" si="112"/>
        <v>昌邑市城投股权投资管理有限公司</v>
      </c>
      <c r="AA342" s="29" t="str">
        <f t="shared" si="113"/>
        <v>2026-04</v>
      </c>
      <c r="AB342" s="29" t="str">
        <f t="shared" si="114"/>
        <v>2026-04-20</v>
      </c>
      <c r="AC342" s="29" t="s">
        <v>108</v>
      </c>
      <c r="AD342" s="29">
        <f t="shared" si="115"/>
        <v>76</v>
      </c>
      <c r="AE342" s="29" t="str">
        <f t="shared" si="116"/>
        <v>往来款,汇兑,昌邑市城市建设发展投资集团有限公司</v>
      </c>
      <c r="AF342" s="29" t="s">
        <v>109</v>
      </c>
      <c r="AG342" s="29" t="s">
        <v>109</v>
      </c>
      <c r="AH342" s="29"/>
      <c r="AI342" s="29"/>
      <c r="AJ342" s="29"/>
      <c r="AK342" s="29"/>
      <c r="AL342" s="29"/>
      <c r="AM342" s="29"/>
      <c r="AN342" s="29">
        <f t="shared" si="117"/>
        <v>1002</v>
      </c>
      <c r="AO342" s="29"/>
      <c r="AP342" s="29" t="str">
        <f t="shared" si="118"/>
        <v>往来款,汇兑,昌邑市城市建设发展投资集团有限公司</v>
      </c>
      <c r="AQ342" t="s">
        <v>110</v>
      </c>
      <c r="AR342" s="29" t="str">
        <f t="shared" si="119"/>
        <v/>
      </c>
      <c r="AS342" s="29">
        <f t="shared" si="120"/>
        <v>900000</v>
      </c>
      <c r="AT342" t="s">
        <v>111</v>
      </c>
      <c r="AU342" t="s">
        <v>112</v>
      </c>
      <c r="AV342" t="s">
        <v>113</v>
      </c>
      <c r="AW342" s="29" t="str">
        <f t="shared" si="121"/>
        <v/>
      </c>
      <c r="AX342" s="29">
        <f t="shared" si="122"/>
        <v>900000</v>
      </c>
      <c r="AY342" s="29"/>
      <c r="AZ342" s="29"/>
      <c r="BA342" s="29"/>
      <c r="BB342" s="29"/>
      <c r="BC342" s="29"/>
      <c r="BD342" s="29"/>
      <c r="BE342" s="29"/>
      <c r="BF342" s="29"/>
      <c r="BG342" s="29"/>
      <c r="BH342" s="29"/>
      <c r="BI342" s="29"/>
      <c r="BJ342" s="29"/>
      <c r="BK342" s="29"/>
      <c r="BL342" s="29"/>
      <c r="BM342" s="29"/>
      <c r="BN342" s="29"/>
      <c r="BO342" s="29"/>
      <c r="BP342" s="29"/>
      <c r="BQ342" s="32" t="str">
        <f>IF(N342="项目",VLOOKUP(O342,项目!B:C,2,0),IF(K342="空项目",VLOOKUP(K342,项目!B:C,2,0),""))</f>
        <v/>
      </c>
      <c r="BR342" s="32" t="str">
        <f>IFERROR(VLOOKUP(BQ342,项目!A:B,2,0),"")</f>
        <v/>
      </c>
      <c r="BS342" s="29"/>
      <c r="BT342" s="29"/>
      <c r="BU342" s="32" t="str">
        <f>IF(N342="供应商",VLOOKUP(O342,供应商!B:C,2,0),"")</f>
        <v/>
      </c>
      <c r="BV342" s="32" t="str">
        <f>IFERROR(VLOOKUP(BU342,供应商!A:B,2,0),"")</f>
        <v/>
      </c>
      <c r="BW342" s="32" t="str">
        <f>IF(N342="客户",VLOOKUP(O342,客户!B:C,2,0),"")</f>
        <v/>
      </c>
      <c r="BX342" s="32" t="str">
        <f>IFERROR(VLOOKUP(BW342,客户!A:B,2,0),"")</f>
        <v/>
      </c>
      <c r="BY342" s="29"/>
      <c r="BZ342" s="29"/>
      <c r="CA342" s="29"/>
      <c r="CB342" s="29"/>
      <c r="CC342" s="29"/>
      <c r="CD342" s="29"/>
      <c r="CE342" s="29"/>
      <c r="CF342" s="29"/>
      <c r="CG342" s="29"/>
      <c r="CH342" s="29"/>
      <c r="CI342" s="29"/>
      <c r="CJ342" s="29"/>
      <c r="CK342" s="29"/>
      <c r="CL342" s="29"/>
      <c r="CM342" s="29"/>
      <c r="CN342" s="29"/>
      <c r="CO342" s="29"/>
      <c r="CP342" s="29"/>
      <c r="CQ342" s="29"/>
      <c r="CR342" s="29"/>
      <c r="CS342" s="29"/>
      <c r="CT342" s="29"/>
      <c r="CU342" s="32" t="str">
        <f>IF(N342="费用项目",VLOOKUP(O342,费用项目!B:C,2,0),"")</f>
        <v/>
      </c>
      <c r="CV342" s="32" t="str">
        <f>IFERROR(VLOOKUP(CU342,费用项目!A:B,2,0),"")</f>
        <v/>
      </c>
      <c r="CW342" s="29" t="str">
        <f>IF(N342="银行账户",VLOOKUP(O342,银行变二级!B:C,2,0),"")</f>
        <v>潍坊银行基本户31796</v>
      </c>
      <c r="CX342" s="29" t="str">
        <f>IFERROR(VLOOKUP(O342,银行变二级!A:B,2,0),"")</f>
        <v>潍坊银行基本户31796</v>
      </c>
    </row>
    <row r="343" ht="27" spans="1:102">
      <c r="A343" s="35" t="s">
        <v>287</v>
      </c>
      <c r="B343" s="36" t="s">
        <v>103</v>
      </c>
      <c r="C343" s="36" t="s">
        <v>398</v>
      </c>
      <c r="D343" s="37" t="s">
        <v>399</v>
      </c>
      <c r="E343" s="37" t="s">
        <v>290</v>
      </c>
      <c r="F343" s="38">
        <v>250000</v>
      </c>
      <c r="G343" s="39" t="s">
        <v>107</v>
      </c>
      <c r="H343" s="40" t="str">
        <f t="shared" si="105"/>
        <v>1002</v>
      </c>
      <c r="I343" s="40" t="str">
        <f t="shared" si="106"/>
        <v>100203</v>
      </c>
      <c r="J343" s="46" t="str">
        <f t="shared" si="107"/>
        <v>银行存款</v>
      </c>
      <c r="K343" s="47" t="str">
        <f t="shared" si="108"/>
        <v>潍坊银行基本户31796</v>
      </c>
      <c r="L343" s="46" t="str">
        <f t="shared" si="109"/>
        <v/>
      </c>
      <c r="M343" s="46">
        <f>IFERROR(IF(H343="1002",1002,VLOOKUP(I343,亿企科目!A:H,6,0)),VLOOKUP(H343,亿企科目!A:G,6,0))</f>
        <v>1002</v>
      </c>
      <c r="N343" s="48" t="str">
        <f>IFERROR(IF(H343="1002","银行账户",IF(H343="1123","供应商",VLOOKUP(I343,亿企科目!A:H,8,0))),"")</f>
        <v>银行账户</v>
      </c>
      <c r="O343" s="49" t="str">
        <f t="shared" si="123"/>
        <v>潍坊银行基本户31796</v>
      </c>
      <c r="P343" s="29" t="str">
        <f>VLOOKUP(A343,账簿!B:C,2,0)</f>
        <v>002008</v>
      </c>
      <c r="Q343" s="29" t="str">
        <f>VLOOKUP(P343,账簿!A:B,2,0)</f>
        <v>昌邑市城投股权投资管理有限公司</v>
      </c>
      <c r="W343" s="29" t="str">
        <f t="shared" si="124"/>
        <v>0020082026-04-2077</v>
      </c>
      <c r="X343" s="29" t="str">
        <f t="shared" si="110"/>
        <v>002008</v>
      </c>
      <c r="Y343" s="29" t="str">
        <f t="shared" si="111"/>
        <v>002008</v>
      </c>
      <c r="Z343" s="29" t="str">
        <f t="shared" si="112"/>
        <v>昌邑市城投股权投资管理有限公司</v>
      </c>
      <c r="AA343" s="29" t="str">
        <f t="shared" si="113"/>
        <v>2026-04</v>
      </c>
      <c r="AB343" s="29" t="str">
        <f t="shared" si="114"/>
        <v>2026-04-20</v>
      </c>
      <c r="AC343" s="29" t="s">
        <v>108</v>
      </c>
      <c r="AD343" s="29">
        <f t="shared" si="115"/>
        <v>77</v>
      </c>
      <c r="AE343" s="29" t="str">
        <f t="shared" si="116"/>
        <v>往来款,汇款,昌邑市城市建设发展投资集团有限公司</v>
      </c>
      <c r="AF343" s="29" t="s">
        <v>109</v>
      </c>
      <c r="AG343" s="29" t="s">
        <v>109</v>
      </c>
      <c r="AH343" s="29"/>
      <c r="AI343" s="29"/>
      <c r="AJ343" s="29"/>
      <c r="AK343" s="29"/>
      <c r="AL343" s="29"/>
      <c r="AM343" s="29"/>
      <c r="AN343" s="29">
        <f t="shared" si="117"/>
        <v>1002</v>
      </c>
      <c r="AO343" s="29"/>
      <c r="AP343" s="29" t="str">
        <f t="shared" si="118"/>
        <v>往来款,汇款,昌邑市城市建设发展投资集团有限公司</v>
      </c>
      <c r="AQ343" t="s">
        <v>110</v>
      </c>
      <c r="AR343" s="29">
        <f t="shared" si="119"/>
        <v>250000</v>
      </c>
      <c r="AS343" s="29" t="str">
        <f t="shared" si="120"/>
        <v/>
      </c>
      <c r="AT343" t="s">
        <v>111</v>
      </c>
      <c r="AU343" t="s">
        <v>112</v>
      </c>
      <c r="AV343" t="s">
        <v>113</v>
      </c>
      <c r="AW343" s="29">
        <f t="shared" si="121"/>
        <v>250000</v>
      </c>
      <c r="AX343" s="29" t="str">
        <f t="shared" si="122"/>
        <v/>
      </c>
      <c r="AY343" s="29"/>
      <c r="AZ343" s="29"/>
      <c r="BA343" s="29"/>
      <c r="BB343" s="29"/>
      <c r="BC343" s="29"/>
      <c r="BD343" s="29"/>
      <c r="BE343" s="29"/>
      <c r="BF343" s="29"/>
      <c r="BG343" s="29"/>
      <c r="BH343" s="29"/>
      <c r="BI343" s="29"/>
      <c r="BJ343" s="29"/>
      <c r="BK343" s="29"/>
      <c r="BL343" s="29"/>
      <c r="BM343" s="29"/>
      <c r="BN343" s="29"/>
      <c r="BO343" s="29"/>
      <c r="BP343" s="29"/>
      <c r="BQ343" s="32" t="str">
        <f>IF(N343="项目",VLOOKUP(O343,项目!B:C,2,0),IF(K343="空项目",VLOOKUP(K343,项目!B:C,2,0),""))</f>
        <v/>
      </c>
      <c r="BR343" s="32" t="str">
        <f>IFERROR(VLOOKUP(BQ343,项目!A:B,2,0),"")</f>
        <v/>
      </c>
      <c r="BS343" s="29"/>
      <c r="BT343" s="29"/>
      <c r="BU343" s="32" t="str">
        <f>IF(N343="供应商",VLOOKUP(O343,供应商!B:C,2,0),"")</f>
        <v/>
      </c>
      <c r="BV343" s="32" t="str">
        <f>IFERROR(VLOOKUP(BU343,供应商!A:B,2,0),"")</f>
        <v/>
      </c>
      <c r="BW343" s="32" t="str">
        <f>IF(N343="客户",VLOOKUP(O343,客户!B:C,2,0),"")</f>
        <v/>
      </c>
      <c r="BX343" s="32" t="str">
        <f>IFERROR(VLOOKUP(BW343,客户!A:B,2,0),"")</f>
        <v/>
      </c>
      <c r="BY343" s="29"/>
      <c r="BZ343" s="29"/>
      <c r="CA343" s="29"/>
      <c r="CB343" s="29"/>
      <c r="CC343" s="29"/>
      <c r="CD343" s="29"/>
      <c r="CE343" s="29"/>
      <c r="CF343" s="29"/>
      <c r="CG343" s="29"/>
      <c r="CH343" s="29"/>
      <c r="CI343" s="29"/>
      <c r="CJ343" s="29"/>
      <c r="CK343" s="29"/>
      <c r="CL343" s="29"/>
      <c r="CM343" s="29"/>
      <c r="CN343" s="29"/>
      <c r="CO343" s="29"/>
      <c r="CP343" s="29"/>
      <c r="CQ343" s="29"/>
      <c r="CR343" s="29"/>
      <c r="CS343" s="29"/>
      <c r="CT343" s="29"/>
      <c r="CU343" s="32" t="str">
        <f>IF(N343="费用项目",VLOOKUP(O343,费用项目!B:C,2,0),"")</f>
        <v/>
      </c>
      <c r="CV343" s="32" t="str">
        <f>IFERROR(VLOOKUP(CU343,费用项目!A:B,2,0),"")</f>
        <v/>
      </c>
      <c r="CW343" s="29" t="str">
        <f>IF(N343="银行账户",VLOOKUP(O343,银行变二级!B:C,2,0),"")</f>
        <v>潍坊银行基本户31796</v>
      </c>
      <c r="CX343" s="29" t="str">
        <f>IFERROR(VLOOKUP(O343,银行变二级!A:B,2,0),"")</f>
        <v>潍坊银行基本户31796</v>
      </c>
    </row>
    <row r="344" ht="25.5" spans="1:102">
      <c r="A344" s="35" t="s">
        <v>287</v>
      </c>
      <c r="B344" s="36" t="s">
        <v>103</v>
      </c>
      <c r="C344" s="36" t="s">
        <v>398</v>
      </c>
      <c r="D344" s="37" t="s">
        <v>399</v>
      </c>
      <c r="E344" s="37" t="s">
        <v>114</v>
      </c>
      <c r="F344" s="39" t="s">
        <v>107</v>
      </c>
      <c r="G344" s="38">
        <v>250000</v>
      </c>
      <c r="H344" s="40" t="str">
        <f t="shared" si="105"/>
        <v>1221</v>
      </c>
      <c r="I344" s="40" t="str">
        <f t="shared" si="106"/>
        <v>122108</v>
      </c>
      <c r="J344" s="46" t="str">
        <f t="shared" si="107"/>
        <v>其他应收款</v>
      </c>
      <c r="K344" s="47" t="str">
        <f t="shared" si="108"/>
        <v>单位</v>
      </c>
      <c r="L344" s="46" t="str">
        <f t="shared" si="109"/>
        <v>昌邑市城市建设发展投资集团有限公司</v>
      </c>
      <c r="M344" s="46" t="str">
        <f>IFERROR(IF(H344="1002",1002,VLOOKUP(I344,亿企科目!A:H,6,0)),VLOOKUP(H344,亿企科目!A:G,6,0))</f>
        <v>122102</v>
      </c>
      <c r="N344" s="48" t="str">
        <f>IFERROR(IF(H344="1002","银行账户",IF(H344="1123","供应商",VLOOKUP(I344,亿企科目!A:H,8,0))),"")</f>
        <v>客户</v>
      </c>
      <c r="O344" s="49" t="str">
        <f t="shared" si="123"/>
        <v>昌邑市城市建设发展投资集团有限公司</v>
      </c>
      <c r="P344" s="29" t="str">
        <f>VLOOKUP(A344,账簿!B:C,2,0)</f>
        <v>002008</v>
      </c>
      <c r="Q344" s="29" t="str">
        <f>VLOOKUP(P344,账簿!A:B,2,0)</f>
        <v>昌邑市城投股权投资管理有限公司</v>
      </c>
      <c r="W344" s="29" t="str">
        <f t="shared" si="124"/>
        <v>0020082026-04-2077</v>
      </c>
      <c r="X344" s="29" t="str">
        <f t="shared" si="110"/>
        <v>002008</v>
      </c>
      <c r="Y344" s="29" t="str">
        <f t="shared" si="111"/>
        <v>002008</v>
      </c>
      <c r="Z344" s="29" t="str">
        <f t="shared" si="112"/>
        <v>昌邑市城投股权投资管理有限公司</v>
      </c>
      <c r="AA344" s="29" t="str">
        <f t="shared" si="113"/>
        <v>2026-04</v>
      </c>
      <c r="AB344" s="29" t="str">
        <f t="shared" si="114"/>
        <v>2026-04-20</v>
      </c>
      <c r="AC344" s="29" t="s">
        <v>108</v>
      </c>
      <c r="AD344" s="29">
        <f t="shared" si="115"/>
        <v>77</v>
      </c>
      <c r="AE344" s="29" t="str">
        <f t="shared" si="116"/>
        <v>往来款,汇款,昌邑市城市建设发展投资集团有限公司</v>
      </c>
      <c r="AF344" s="29" t="s">
        <v>109</v>
      </c>
      <c r="AG344" s="29" t="s">
        <v>109</v>
      </c>
      <c r="AH344" s="29"/>
      <c r="AI344" s="29"/>
      <c r="AJ344" s="29"/>
      <c r="AK344" s="29"/>
      <c r="AL344" s="29"/>
      <c r="AM344" s="29"/>
      <c r="AN344" s="29" t="str">
        <f t="shared" si="117"/>
        <v>122102</v>
      </c>
      <c r="AO344" s="29"/>
      <c r="AP344" s="29" t="str">
        <f t="shared" si="118"/>
        <v>往来款,汇款,昌邑市城市建设发展投资集团有限公司</v>
      </c>
      <c r="AQ344" t="s">
        <v>110</v>
      </c>
      <c r="AR344" s="29" t="str">
        <f t="shared" si="119"/>
        <v/>
      </c>
      <c r="AS344" s="29">
        <f t="shared" si="120"/>
        <v>250000</v>
      </c>
      <c r="AT344" t="s">
        <v>111</v>
      </c>
      <c r="AU344" t="s">
        <v>112</v>
      </c>
      <c r="AV344" t="s">
        <v>113</v>
      </c>
      <c r="AW344" s="29" t="str">
        <f t="shared" si="121"/>
        <v/>
      </c>
      <c r="AX344" s="29">
        <f t="shared" si="122"/>
        <v>250000</v>
      </c>
      <c r="AY344" s="29"/>
      <c r="AZ344" s="29"/>
      <c r="BA344" s="29"/>
      <c r="BB344" s="29"/>
      <c r="BC344" s="29"/>
      <c r="BD344" s="29"/>
      <c r="BE344" s="29"/>
      <c r="BF344" s="29"/>
      <c r="BG344" s="29"/>
      <c r="BH344" s="29"/>
      <c r="BI344" s="29"/>
      <c r="BJ344" s="29"/>
      <c r="BK344" s="29"/>
      <c r="BL344" s="29"/>
      <c r="BM344" s="29"/>
      <c r="BN344" s="29"/>
      <c r="BO344" s="29"/>
      <c r="BP344" s="29"/>
      <c r="BQ344" s="32" t="str">
        <f>IF(N344="项目",VLOOKUP(O344,项目!B:C,2,0),IF(K344="空项目",VLOOKUP(K344,项目!B:C,2,0),""))</f>
        <v/>
      </c>
      <c r="BR344" s="32" t="str">
        <f>IFERROR(VLOOKUP(BQ344,项目!A:B,2,0),"")</f>
        <v/>
      </c>
      <c r="BS344" s="29"/>
      <c r="BT344" s="29"/>
      <c r="BU344" s="32" t="str">
        <f>IF(N344="供应商",VLOOKUP(O344,供应商!B:C,2,0),"")</f>
        <v/>
      </c>
      <c r="BV344" s="32" t="str">
        <f>IFERROR(VLOOKUP(BU344,供应商!A:B,2,0),"")</f>
        <v/>
      </c>
      <c r="BW344" s="32" t="str">
        <f>IF(N344="客户",VLOOKUP(O344,客户!B:C,2,0),"")</f>
        <v>002</v>
      </c>
      <c r="BX344" s="32" t="str">
        <f>IFERROR(VLOOKUP(BW344,客户!A:B,2,0),"")</f>
        <v>昌邑市城市建设发展投资集团有限公司</v>
      </c>
      <c r="BY344" s="29"/>
      <c r="BZ344" s="29"/>
      <c r="CA344" s="29"/>
      <c r="CB344" s="29"/>
      <c r="CC344" s="29"/>
      <c r="CD344" s="29"/>
      <c r="CE344" s="29"/>
      <c r="CF344" s="29"/>
      <c r="CG344" s="29"/>
      <c r="CH344" s="29"/>
      <c r="CI344" s="29"/>
      <c r="CJ344" s="29"/>
      <c r="CK344" s="29"/>
      <c r="CL344" s="29"/>
      <c r="CM344" s="29"/>
      <c r="CN344" s="29"/>
      <c r="CO344" s="29"/>
      <c r="CP344" s="29"/>
      <c r="CQ344" s="29"/>
      <c r="CR344" s="29"/>
      <c r="CS344" s="29"/>
      <c r="CT344" s="29"/>
      <c r="CU344" s="32" t="str">
        <f>IF(N344="费用项目",VLOOKUP(O344,费用项目!B:C,2,0),"")</f>
        <v/>
      </c>
      <c r="CV344" s="32" t="str">
        <f>IFERROR(VLOOKUP(CU344,费用项目!A:B,2,0),"")</f>
        <v/>
      </c>
      <c r="CW344" s="29" t="str">
        <f>IF(N344="银行账户",VLOOKUP(O344,银行变二级!B:C,2,0),"")</f>
        <v/>
      </c>
      <c r="CX344" s="29" t="str">
        <f>IFERROR(VLOOKUP(O344,银行变二级!A:B,2,0),"")</f>
        <v/>
      </c>
    </row>
    <row r="345" ht="25.5" spans="1:102">
      <c r="A345" s="35" t="s">
        <v>287</v>
      </c>
      <c r="B345" s="36" t="s">
        <v>103</v>
      </c>
      <c r="C345" s="36" t="s">
        <v>400</v>
      </c>
      <c r="D345" s="37" t="s">
        <v>353</v>
      </c>
      <c r="E345" s="37" t="s">
        <v>354</v>
      </c>
      <c r="F345" s="38">
        <v>8000000</v>
      </c>
      <c r="G345" s="39" t="s">
        <v>107</v>
      </c>
      <c r="H345" s="40" t="str">
        <f t="shared" si="105"/>
        <v>1221</v>
      </c>
      <c r="I345" s="40" t="str">
        <f t="shared" si="106"/>
        <v>122108</v>
      </c>
      <c r="J345" s="46" t="str">
        <f t="shared" si="107"/>
        <v>其他应收款</v>
      </c>
      <c r="K345" s="47" t="str">
        <f t="shared" si="108"/>
        <v>单位</v>
      </c>
      <c r="L345" s="46" t="str">
        <f t="shared" si="109"/>
        <v>山东华邑发展有限责任公司</v>
      </c>
      <c r="M345" s="46" t="str">
        <f>IFERROR(IF(H345="1002",1002,VLOOKUP(I345,亿企科目!A:H,6,0)),VLOOKUP(H345,亿企科目!A:G,6,0))</f>
        <v>122102</v>
      </c>
      <c r="N345" s="48" t="str">
        <f>IFERROR(IF(H345="1002","银行账户",IF(H345="1123","供应商",VLOOKUP(I345,亿企科目!A:H,8,0))),"")</f>
        <v>客户</v>
      </c>
      <c r="O345" s="49" t="str">
        <f t="shared" si="123"/>
        <v>山东华邑发展有限责任公司</v>
      </c>
      <c r="P345" s="29" t="str">
        <f>VLOOKUP(A345,账簿!B:C,2,0)</f>
        <v>002008</v>
      </c>
      <c r="Q345" s="29" t="str">
        <f>VLOOKUP(P345,账簿!A:B,2,0)</f>
        <v>昌邑市城投股权投资管理有限公司</v>
      </c>
      <c r="W345" s="29" t="str">
        <f t="shared" si="124"/>
        <v>0020082026-04-2078</v>
      </c>
      <c r="X345" s="29" t="str">
        <f t="shared" si="110"/>
        <v>002008</v>
      </c>
      <c r="Y345" s="29" t="str">
        <f t="shared" si="111"/>
        <v>002008</v>
      </c>
      <c r="Z345" s="29" t="str">
        <f t="shared" si="112"/>
        <v>昌邑市城投股权投资管理有限公司</v>
      </c>
      <c r="AA345" s="29" t="str">
        <f t="shared" si="113"/>
        <v>2026-04</v>
      </c>
      <c r="AB345" s="29" t="str">
        <f t="shared" si="114"/>
        <v>2026-04-20</v>
      </c>
      <c r="AC345" s="29" t="s">
        <v>108</v>
      </c>
      <c r="AD345" s="29">
        <f t="shared" si="115"/>
        <v>78</v>
      </c>
      <c r="AE345" s="29" t="str">
        <f t="shared" si="116"/>
        <v>往来款,网银转账,山东华邑发展有限责任公司</v>
      </c>
      <c r="AF345" s="29" t="s">
        <v>109</v>
      </c>
      <c r="AG345" s="29" t="s">
        <v>109</v>
      </c>
      <c r="AH345" s="29"/>
      <c r="AI345" s="29"/>
      <c r="AJ345" s="29"/>
      <c r="AK345" s="29"/>
      <c r="AL345" s="29"/>
      <c r="AM345" s="29"/>
      <c r="AN345" s="29" t="str">
        <f t="shared" si="117"/>
        <v>122102</v>
      </c>
      <c r="AO345" s="29"/>
      <c r="AP345" s="29" t="str">
        <f t="shared" si="118"/>
        <v>往来款,网银转账,山东华邑发展有限责任公司</v>
      </c>
      <c r="AQ345" t="s">
        <v>110</v>
      </c>
      <c r="AR345" s="29">
        <f t="shared" si="119"/>
        <v>8000000</v>
      </c>
      <c r="AS345" s="29" t="str">
        <f t="shared" si="120"/>
        <v/>
      </c>
      <c r="AT345" t="s">
        <v>111</v>
      </c>
      <c r="AU345" t="s">
        <v>112</v>
      </c>
      <c r="AV345" t="s">
        <v>113</v>
      </c>
      <c r="AW345" s="29">
        <f t="shared" si="121"/>
        <v>8000000</v>
      </c>
      <c r="AX345" s="29" t="str">
        <f t="shared" si="122"/>
        <v/>
      </c>
      <c r="AY345" s="29"/>
      <c r="AZ345" s="29"/>
      <c r="BA345" s="29"/>
      <c r="BB345" s="29"/>
      <c r="BC345" s="29"/>
      <c r="BD345" s="29"/>
      <c r="BE345" s="29"/>
      <c r="BF345" s="29"/>
      <c r="BG345" s="29"/>
      <c r="BH345" s="29"/>
      <c r="BI345" s="29"/>
      <c r="BJ345" s="29"/>
      <c r="BK345" s="29"/>
      <c r="BL345" s="29"/>
      <c r="BM345" s="29"/>
      <c r="BN345" s="29"/>
      <c r="BO345" s="29"/>
      <c r="BP345" s="29"/>
      <c r="BQ345" s="32" t="str">
        <f>IF(N345="项目",VLOOKUP(O345,项目!B:C,2,0),IF(K345="空项目",VLOOKUP(K345,项目!B:C,2,0),""))</f>
        <v/>
      </c>
      <c r="BR345" s="32" t="str">
        <f>IFERROR(VLOOKUP(BQ345,项目!A:B,2,0),"")</f>
        <v/>
      </c>
      <c r="BS345" s="29"/>
      <c r="BT345" s="29"/>
      <c r="BU345" s="32" t="str">
        <f>IF(N345="供应商",VLOOKUP(O345,供应商!B:C,2,0),"")</f>
        <v/>
      </c>
      <c r="BV345" s="32" t="str">
        <f>IFERROR(VLOOKUP(BU345,供应商!A:B,2,0),"")</f>
        <v/>
      </c>
      <c r="BW345" s="32" t="str">
        <f>IF(N345="客户",VLOOKUP(O345,客户!B:C,2,0),"")</f>
        <v>004</v>
      </c>
      <c r="BX345" s="32" t="str">
        <f>IFERROR(VLOOKUP(BW345,客户!A:B,2,0),"")</f>
        <v>山东华邑发展有限责任公司</v>
      </c>
      <c r="BY345" s="29"/>
      <c r="BZ345" s="29"/>
      <c r="CA345" s="29"/>
      <c r="CB345" s="29"/>
      <c r="CC345" s="29"/>
      <c r="CD345" s="29"/>
      <c r="CE345" s="29"/>
      <c r="CF345" s="29"/>
      <c r="CG345" s="29"/>
      <c r="CH345" s="29"/>
      <c r="CI345" s="29"/>
      <c r="CJ345" s="29"/>
      <c r="CK345" s="29"/>
      <c r="CL345" s="29"/>
      <c r="CM345" s="29"/>
      <c r="CN345" s="29"/>
      <c r="CO345" s="29"/>
      <c r="CP345" s="29"/>
      <c r="CQ345" s="29"/>
      <c r="CR345" s="29"/>
      <c r="CS345" s="29"/>
      <c r="CT345" s="29"/>
      <c r="CU345" s="32" t="str">
        <f>IF(N345="费用项目",VLOOKUP(O345,费用项目!B:C,2,0),"")</f>
        <v/>
      </c>
      <c r="CV345" s="32" t="str">
        <f>IFERROR(VLOOKUP(CU345,费用项目!A:B,2,0),"")</f>
        <v/>
      </c>
      <c r="CW345" s="29" t="str">
        <f>IF(N345="银行账户",VLOOKUP(O345,银行变二级!B:C,2,0),"")</f>
        <v/>
      </c>
      <c r="CX345" s="29" t="str">
        <f>IFERROR(VLOOKUP(O345,银行变二级!A:B,2,0),"")</f>
        <v/>
      </c>
    </row>
    <row r="346" ht="27" spans="1:102">
      <c r="A346" s="35" t="s">
        <v>287</v>
      </c>
      <c r="B346" s="36" t="s">
        <v>103</v>
      </c>
      <c r="C346" s="36" t="s">
        <v>400</v>
      </c>
      <c r="D346" s="37" t="s">
        <v>353</v>
      </c>
      <c r="E346" s="37" t="s">
        <v>290</v>
      </c>
      <c r="F346" s="39" t="s">
        <v>107</v>
      </c>
      <c r="G346" s="38">
        <v>8000000</v>
      </c>
      <c r="H346" s="40" t="str">
        <f t="shared" si="105"/>
        <v>1002</v>
      </c>
      <c r="I346" s="40" t="str">
        <f t="shared" si="106"/>
        <v>100203</v>
      </c>
      <c r="J346" s="46" t="str">
        <f t="shared" si="107"/>
        <v>银行存款</v>
      </c>
      <c r="K346" s="47" t="str">
        <f t="shared" si="108"/>
        <v>潍坊银行基本户31796</v>
      </c>
      <c r="L346" s="46" t="str">
        <f t="shared" si="109"/>
        <v/>
      </c>
      <c r="M346" s="46">
        <f>IFERROR(IF(H346="1002",1002,VLOOKUP(I346,亿企科目!A:H,6,0)),VLOOKUP(H346,亿企科目!A:G,6,0))</f>
        <v>1002</v>
      </c>
      <c r="N346" s="48" t="str">
        <f>IFERROR(IF(H346="1002","银行账户",IF(H346="1123","供应商",VLOOKUP(I346,亿企科目!A:H,8,0))),"")</f>
        <v>银行账户</v>
      </c>
      <c r="O346" s="49" t="str">
        <f t="shared" si="123"/>
        <v>潍坊银行基本户31796</v>
      </c>
      <c r="P346" s="29" t="str">
        <f>VLOOKUP(A346,账簿!B:C,2,0)</f>
        <v>002008</v>
      </c>
      <c r="Q346" s="29" t="str">
        <f>VLOOKUP(P346,账簿!A:B,2,0)</f>
        <v>昌邑市城投股权投资管理有限公司</v>
      </c>
      <c r="W346" s="29" t="str">
        <f t="shared" si="124"/>
        <v>0020082026-04-2078</v>
      </c>
      <c r="X346" s="29" t="str">
        <f t="shared" si="110"/>
        <v>002008</v>
      </c>
      <c r="Y346" s="29" t="str">
        <f t="shared" si="111"/>
        <v>002008</v>
      </c>
      <c r="Z346" s="29" t="str">
        <f t="shared" si="112"/>
        <v>昌邑市城投股权投资管理有限公司</v>
      </c>
      <c r="AA346" s="29" t="str">
        <f t="shared" si="113"/>
        <v>2026-04</v>
      </c>
      <c r="AB346" s="29" t="str">
        <f t="shared" si="114"/>
        <v>2026-04-20</v>
      </c>
      <c r="AC346" s="29" t="s">
        <v>108</v>
      </c>
      <c r="AD346" s="29">
        <f t="shared" si="115"/>
        <v>78</v>
      </c>
      <c r="AE346" s="29" t="str">
        <f t="shared" si="116"/>
        <v>往来款,网银转账,山东华邑发展有限责任公司</v>
      </c>
      <c r="AF346" s="29" t="s">
        <v>109</v>
      </c>
      <c r="AG346" s="29" t="s">
        <v>109</v>
      </c>
      <c r="AH346" s="29"/>
      <c r="AI346" s="29"/>
      <c r="AJ346" s="29"/>
      <c r="AK346" s="29"/>
      <c r="AL346" s="29"/>
      <c r="AM346" s="29"/>
      <c r="AN346" s="29">
        <f t="shared" si="117"/>
        <v>1002</v>
      </c>
      <c r="AO346" s="29"/>
      <c r="AP346" s="29" t="str">
        <f t="shared" si="118"/>
        <v>往来款,网银转账,山东华邑发展有限责任公司</v>
      </c>
      <c r="AQ346" t="s">
        <v>110</v>
      </c>
      <c r="AR346" s="29" t="str">
        <f t="shared" si="119"/>
        <v/>
      </c>
      <c r="AS346" s="29">
        <f t="shared" si="120"/>
        <v>8000000</v>
      </c>
      <c r="AT346" t="s">
        <v>111</v>
      </c>
      <c r="AU346" t="s">
        <v>112</v>
      </c>
      <c r="AV346" t="s">
        <v>113</v>
      </c>
      <c r="AW346" s="29" t="str">
        <f t="shared" si="121"/>
        <v/>
      </c>
      <c r="AX346" s="29">
        <f t="shared" si="122"/>
        <v>8000000</v>
      </c>
      <c r="AY346" s="29"/>
      <c r="AZ346" s="29"/>
      <c r="BA346" s="29"/>
      <c r="BB346" s="29"/>
      <c r="BC346" s="29"/>
      <c r="BD346" s="29"/>
      <c r="BE346" s="29"/>
      <c r="BF346" s="29"/>
      <c r="BG346" s="29"/>
      <c r="BH346" s="29"/>
      <c r="BI346" s="29"/>
      <c r="BJ346" s="29"/>
      <c r="BK346" s="29"/>
      <c r="BL346" s="29"/>
      <c r="BM346" s="29"/>
      <c r="BN346" s="29"/>
      <c r="BO346" s="29"/>
      <c r="BP346" s="29"/>
      <c r="BQ346" s="32" t="str">
        <f>IF(N346="项目",VLOOKUP(O346,项目!B:C,2,0),IF(K346="空项目",VLOOKUP(K346,项目!B:C,2,0),""))</f>
        <v/>
      </c>
      <c r="BR346" s="32" t="str">
        <f>IFERROR(VLOOKUP(BQ346,项目!A:B,2,0),"")</f>
        <v/>
      </c>
      <c r="BS346" s="29"/>
      <c r="BT346" s="29"/>
      <c r="BU346" s="32" t="str">
        <f>IF(N346="供应商",VLOOKUP(O346,供应商!B:C,2,0),"")</f>
        <v/>
      </c>
      <c r="BV346" s="32" t="str">
        <f>IFERROR(VLOOKUP(BU346,供应商!A:B,2,0),"")</f>
        <v/>
      </c>
      <c r="BW346" s="32" t="str">
        <f>IF(N346="客户",VLOOKUP(O346,客户!B:C,2,0),"")</f>
        <v/>
      </c>
      <c r="BX346" s="32" t="str">
        <f>IFERROR(VLOOKUP(BW346,客户!A:B,2,0),"")</f>
        <v/>
      </c>
      <c r="BY346" s="29"/>
      <c r="BZ346" s="29"/>
      <c r="CA346" s="29"/>
      <c r="CB346" s="29"/>
      <c r="CC346" s="29"/>
      <c r="CD346" s="29"/>
      <c r="CE346" s="29"/>
      <c r="CF346" s="29"/>
      <c r="CG346" s="29"/>
      <c r="CH346" s="29"/>
      <c r="CI346" s="29"/>
      <c r="CJ346" s="29"/>
      <c r="CK346" s="29"/>
      <c r="CL346" s="29"/>
      <c r="CM346" s="29"/>
      <c r="CN346" s="29"/>
      <c r="CO346" s="29"/>
      <c r="CP346" s="29"/>
      <c r="CQ346" s="29"/>
      <c r="CR346" s="29"/>
      <c r="CS346" s="29"/>
      <c r="CT346" s="29"/>
      <c r="CU346" s="32" t="str">
        <f>IF(N346="费用项目",VLOOKUP(O346,费用项目!B:C,2,0),"")</f>
        <v/>
      </c>
      <c r="CV346" s="32" t="str">
        <f>IFERROR(VLOOKUP(CU346,费用项目!A:B,2,0),"")</f>
        <v/>
      </c>
      <c r="CW346" s="29" t="str">
        <f>IF(N346="银行账户",VLOOKUP(O346,银行变二级!B:C,2,0),"")</f>
        <v>潍坊银行基本户31796</v>
      </c>
      <c r="CX346" s="29" t="str">
        <f>IFERROR(VLOOKUP(O346,银行变二级!A:B,2,0),"")</f>
        <v>潍坊银行基本户31796</v>
      </c>
    </row>
    <row r="347" ht="25.5" spans="1:102">
      <c r="A347" s="35" t="s">
        <v>287</v>
      </c>
      <c r="B347" s="36" t="s">
        <v>103</v>
      </c>
      <c r="C347" s="36" t="s">
        <v>401</v>
      </c>
      <c r="D347" s="37" t="s">
        <v>402</v>
      </c>
      <c r="E347" s="37" t="s">
        <v>403</v>
      </c>
      <c r="F347" s="38">
        <v>1800000</v>
      </c>
      <c r="G347" s="39" t="s">
        <v>107</v>
      </c>
      <c r="H347" s="40" t="str">
        <f t="shared" si="105"/>
        <v>1221</v>
      </c>
      <c r="I347" s="40" t="str">
        <f t="shared" si="106"/>
        <v>122108</v>
      </c>
      <c r="J347" s="46" t="str">
        <f t="shared" si="107"/>
        <v>其他应收款</v>
      </c>
      <c r="K347" s="47" t="str">
        <f t="shared" si="108"/>
        <v>单位</v>
      </c>
      <c r="L347" s="46" t="str">
        <f t="shared" si="109"/>
        <v>昌邑市兴邑农业科技有限公司</v>
      </c>
      <c r="M347" s="46" t="str">
        <f>IFERROR(IF(H347="1002",1002,VLOOKUP(I347,亿企科目!A:H,6,0)),VLOOKUP(H347,亿企科目!A:G,6,0))</f>
        <v>122102</v>
      </c>
      <c r="N347" s="48" t="str">
        <f>IFERROR(IF(H347="1002","银行账户",IF(H347="1123","供应商",VLOOKUP(I347,亿企科目!A:H,8,0))),"")</f>
        <v>客户</v>
      </c>
      <c r="O347" s="49" t="str">
        <f t="shared" si="123"/>
        <v>昌邑市兴邑农业科技有限公司</v>
      </c>
      <c r="P347" s="29" t="str">
        <f>VLOOKUP(A347,账簿!B:C,2,0)</f>
        <v>002008</v>
      </c>
      <c r="Q347" s="29" t="str">
        <f>VLOOKUP(P347,账簿!A:B,2,0)</f>
        <v>昌邑市城投股权投资管理有限公司</v>
      </c>
      <c r="W347" s="29" t="str">
        <f t="shared" si="124"/>
        <v>0020082026-04-2079</v>
      </c>
      <c r="X347" s="29" t="str">
        <f t="shared" si="110"/>
        <v>002008</v>
      </c>
      <c r="Y347" s="29" t="str">
        <f t="shared" si="111"/>
        <v>002008</v>
      </c>
      <c r="Z347" s="29" t="str">
        <f t="shared" si="112"/>
        <v>昌邑市城投股权投资管理有限公司</v>
      </c>
      <c r="AA347" s="29" t="str">
        <f t="shared" si="113"/>
        <v>2026-04</v>
      </c>
      <c r="AB347" s="29" t="str">
        <f t="shared" si="114"/>
        <v>2026-04-20</v>
      </c>
      <c r="AC347" s="29" t="s">
        <v>108</v>
      </c>
      <c r="AD347" s="29">
        <f t="shared" si="115"/>
        <v>79</v>
      </c>
      <c r="AE347" s="29" t="str">
        <f t="shared" si="116"/>
        <v>往来款,网银转账,昌邑市兴邑农业科技有限公司</v>
      </c>
      <c r="AF347" s="29" t="s">
        <v>109</v>
      </c>
      <c r="AG347" s="29" t="s">
        <v>109</v>
      </c>
      <c r="AH347" s="29"/>
      <c r="AI347" s="29"/>
      <c r="AJ347" s="29"/>
      <c r="AK347" s="29"/>
      <c r="AL347" s="29"/>
      <c r="AM347" s="29"/>
      <c r="AN347" s="29" t="str">
        <f t="shared" si="117"/>
        <v>122102</v>
      </c>
      <c r="AO347" s="29"/>
      <c r="AP347" s="29" t="str">
        <f t="shared" si="118"/>
        <v>往来款,网银转账,昌邑市兴邑农业科技有限公司</v>
      </c>
      <c r="AQ347" t="s">
        <v>110</v>
      </c>
      <c r="AR347" s="29">
        <f t="shared" si="119"/>
        <v>1800000</v>
      </c>
      <c r="AS347" s="29" t="str">
        <f t="shared" si="120"/>
        <v/>
      </c>
      <c r="AT347" t="s">
        <v>111</v>
      </c>
      <c r="AU347" t="s">
        <v>112</v>
      </c>
      <c r="AV347" t="s">
        <v>113</v>
      </c>
      <c r="AW347" s="29">
        <f t="shared" si="121"/>
        <v>1800000</v>
      </c>
      <c r="AX347" s="29" t="str">
        <f t="shared" si="122"/>
        <v/>
      </c>
      <c r="AY347" s="29"/>
      <c r="AZ347" s="29"/>
      <c r="BA347" s="29"/>
      <c r="BB347" s="29"/>
      <c r="BC347" s="29"/>
      <c r="BD347" s="29"/>
      <c r="BE347" s="29"/>
      <c r="BF347" s="29"/>
      <c r="BG347" s="29"/>
      <c r="BH347" s="29"/>
      <c r="BI347" s="29"/>
      <c r="BJ347" s="29"/>
      <c r="BK347" s="29"/>
      <c r="BL347" s="29"/>
      <c r="BM347" s="29"/>
      <c r="BN347" s="29"/>
      <c r="BO347" s="29"/>
      <c r="BP347" s="29"/>
      <c r="BQ347" s="32" t="str">
        <f>IF(N347="项目",VLOOKUP(O347,项目!B:C,2,0),IF(K347="空项目",VLOOKUP(K347,项目!B:C,2,0),""))</f>
        <v/>
      </c>
      <c r="BR347" s="32" t="str">
        <f>IFERROR(VLOOKUP(BQ347,项目!A:B,2,0),"")</f>
        <v/>
      </c>
      <c r="BS347" s="29"/>
      <c r="BT347" s="29"/>
      <c r="BU347" s="32" t="str">
        <f>IF(N347="供应商",VLOOKUP(O347,供应商!B:C,2,0),"")</f>
        <v/>
      </c>
      <c r="BV347" s="32" t="str">
        <f>IFERROR(VLOOKUP(BU347,供应商!A:B,2,0),"")</f>
        <v/>
      </c>
      <c r="BW347" s="32" t="str">
        <f>IF(N347="客户",VLOOKUP(O347,客户!B:C,2,0),"")</f>
        <v>0014754</v>
      </c>
      <c r="BX347" s="32" t="str">
        <f>IFERROR(VLOOKUP(BW347,客户!A:B,2,0),"")</f>
        <v>昌邑市兴邑农业科技有限公司</v>
      </c>
      <c r="BY347" s="29"/>
      <c r="BZ347" s="29"/>
      <c r="CA347" s="29"/>
      <c r="CB347" s="29"/>
      <c r="CC347" s="29"/>
      <c r="CD347" s="29"/>
      <c r="CE347" s="29"/>
      <c r="CF347" s="29"/>
      <c r="CG347" s="29"/>
      <c r="CH347" s="29"/>
      <c r="CI347" s="29"/>
      <c r="CJ347" s="29"/>
      <c r="CK347" s="29"/>
      <c r="CL347" s="29"/>
      <c r="CM347" s="29"/>
      <c r="CN347" s="29"/>
      <c r="CO347" s="29"/>
      <c r="CP347" s="29"/>
      <c r="CQ347" s="29"/>
      <c r="CR347" s="29"/>
      <c r="CS347" s="29"/>
      <c r="CT347" s="29"/>
      <c r="CU347" s="32" t="str">
        <f>IF(N347="费用项目",VLOOKUP(O347,费用项目!B:C,2,0),"")</f>
        <v/>
      </c>
      <c r="CV347" s="32" t="str">
        <f>IFERROR(VLOOKUP(CU347,费用项目!A:B,2,0),"")</f>
        <v/>
      </c>
      <c r="CW347" s="29" t="str">
        <f>IF(N347="银行账户",VLOOKUP(O347,银行变二级!B:C,2,0),"")</f>
        <v/>
      </c>
      <c r="CX347" s="29" t="str">
        <f>IFERROR(VLOOKUP(O347,银行变二级!A:B,2,0),"")</f>
        <v/>
      </c>
    </row>
    <row r="348" ht="27" spans="1:102">
      <c r="A348" s="35" t="s">
        <v>287</v>
      </c>
      <c r="B348" s="36" t="s">
        <v>103</v>
      </c>
      <c r="C348" s="36" t="s">
        <v>401</v>
      </c>
      <c r="D348" s="37" t="s">
        <v>402</v>
      </c>
      <c r="E348" s="37" t="s">
        <v>290</v>
      </c>
      <c r="F348" s="39" t="s">
        <v>107</v>
      </c>
      <c r="G348" s="38">
        <v>1800000</v>
      </c>
      <c r="H348" s="40" t="str">
        <f t="shared" si="105"/>
        <v>1002</v>
      </c>
      <c r="I348" s="40" t="str">
        <f t="shared" si="106"/>
        <v>100203</v>
      </c>
      <c r="J348" s="46" t="str">
        <f t="shared" si="107"/>
        <v>银行存款</v>
      </c>
      <c r="K348" s="47" t="str">
        <f t="shared" si="108"/>
        <v>潍坊银行基本户31796</v>
      </c>
      <c r="L348" s="46" t="str">
        <f t="shared" si="109"/>
        <v/>
      </c>
      <c r="M348" s="46">
        <f>IFERROR(IF(H348="1002",1002,VLOOKUP(I348,亿企科目!A:H,6,0)),VLOOKUP(H348,亿企科目!A:G,6,0))</f>
        <v>1002</v>
      </c>
      <c r="N348" s="48" t="str">
        <f>IFERROR(IF(H348="1002","银行账户",IF(H348="1123","供应商",VLOOKUP(I348,亿企科目!A:H,8,0))),"")</f>
        <v>银行账户</v>
      </c>
      <c r="O348" s="49" t="str">
        <f t="shared" si="123"/>
        <v>潍坊银行基本户31796</v>
      </c>
      <c r="P348" s="29" t="str">
        <f>VLOOKUP(A348,账簿!B:C,2,0)</f>
        <v>002008</v>
      </c>
      <c r="Q348" s="29" t="str">
        <f>VLOOKUP(P348,账簿!A:B,2,0)</f>
        <v>昌邑市城投股权投资管理有限公司</v>
      </c>
      <c r="W348" s="29" t="str">
        <f t="shared" si="124"/>
        <v>0020082026-04-2079</v>
      </c>
      <c r="X348" s="29" t="str">
        <f t="shared" si="110"/>
        <v>002008</v>
      </c>
      <c r="Y348" s="29" t="str">
        <f t="shared" si="111"/>
        <v>002008</v>
      </c>
      <c r="Z348" s="29" t="str">
        <f t="shared" si="112"/>
        <v>昌邑市城投股权投资管理有限公司</v>
      </c>
      <c r="AA348" s="29" t="str">
        <f t="shared" si="113"/>
        <v>2026-04</v>
      </c>
      <c r="AB348" s="29" t="str">
        <f t="shared" si="114"/>
        <v>2026-04-20</v>
      </c>
      <c r="AC348" s="29" t="s">
        <v>108</v>
      </c>
      <c r="AD348" s="29">
        <f t="shared" si="115"/>
        <v>79</v>
      </c>
      <c r="AE348" s="29" t="str">
        <f t="shared" si="116"/>
        <v>往来款,网银转账,昌邑市兴邑农业科技有限公司</v>
      </c>
      <c r="AF348" s="29" t="s">
        <v>109</v>
      </c>
      <c r="AG348" s="29" t="s">
        <v>109</v>
      </c>
      <c r="AH348" s="29"/>
      <c r="AI348" s="29"/>
      <c r="AJ348" s="29"/>
      <c r="AK348" s="29"/>
      <c r="AL348" s="29"/>
      <c r="AM348" s="29"/>
      <c r="AN348" s="29">
        <f t="shared" si="117"/>
        <v>1002</v>
      </c>
      <c r="AO348" s="29"/>
      <c r="AP348" s="29" t="str">
        <f t="shared" si="118"/>
        <v>往来款,网银转账,昌邑市兴邑农业科技有限公司</v>
      </c>
      <c r="AQ348" t="s">
        <v>110</v>
      </c>
      <c r="AR348" s="29" t="str">
        <f t="shared" si="119"/>
        <v/>
      </c>
      <c r="AS348" s="29">
        <f t="shared" si="120"/>
        <v>1800000</v>
      </c>
      <c r="AT348" t="s">
        <v>111</v>
      </c>
      <c r="AU348" t="s">
        <v>112</v>
      </c>
      <c r="AV348" t="s">
        <v>113</v>
      </c>
      <c r="AW348" s="29" t="str">
        <f t="shared" si="121"/>
        <v/>
      </c>
      <c r="AX348" s="29">
        <f t="shared" si="122"/>
        <v>1800000</v>
      </c>
      <c r="AY348" s="29"/>
      <c r="AZ348" s="29"/>
      <c r="BA348" s="29"/>
      <c r="BB348" s="29"/>
      <c r="BC348" s="29"/>
      <c r="BD348" s="29"/>
      <c r="BE348" s="29"/>
      <c r="BF348" s="29"/>
      <c r="BG348" s="29"/>
      <c r="BH348" s="29"/>
      <c r="BI348" s="29"/>
      <c r="BJ348" s="29"/>
      <c r="BK348" s="29"/>
      <c r="BL348" s="29"/>
      <c r="BM348" s="29"/>
      <c r="BN348" s="29"/>
      <c r="BO348" s="29"/>
      <c r="BP348" s="29"/>
      <c r="BQ348" s="32" t="str">
        <f>IF(N348="项目",VLOOKUP(O348,项目!B:C,2,0),IF(K348="空项目",VLOOKUP(K348,项目!B:C,2,0),""))</f>
        <v/>
      </c>
      <c r="BR348" s="32" t="str">
        <f>IFERROR(VLOOKUP(BQ348,项目!A:B,2,0),"")</f>
        <v/>
      </c>
      <c r="BS348" s="29"/>
      <c r="BT348" s="29"/>
      <c r="BU348" s="32" t="str">
        <f>IF(N348="供应商",VLOOKUP(O348,供应商!B:C,2,0),"")</f>
        <v/>
      </c>
      <c r="BV348" s="32" t="str">
        <f>IFERROR(VLOOKUP(BU348,供应商!A:B,2,0),"")</f>
        <v/>
      </c>
      <c r="BW348" s="32" t="str">
        <f>IF(N348="客户",VLOOKUP(O348,客户!B:C,2,0),"")</f>
        <v/>
      </c>
      <c r="BX348" s="32" t="str">
        <f>IFERROR(VLOOKUP(BW348,客户!A:B,2,0),"")</f>
        <v/>
      </c>
      <c r="BY348" s="29"/>
      <c r="BZ348" s="29"/>
      <c r="CA348" s="29"/>
      <c r="CB348" s="29"/>
      <c r="CC348" s="29"/>
      <c r="CD348" s="29"/>
      <c r="CE348" s="29"/>
      <c r="CF348" s="29"/>
      <c r="CG348" s="29"/>
      <c r="CH348" s="29"/>
      <c r="CI348" s="29"/>
      <c r="CJ348" s="29"/>
      <c r="CK348" s="29"/>
      <c r="CL348" s="29"/>
      <c r="CM348" s="29"/>
      <c r="CN348" s="29"/>
      <c r="CO348" s="29"/>
      <c r="CP348" s="29"/>
      <c r="CQ348" s="29"/>
      <c r="CR348" s="29"/>
      <c r="CS348" s="29"/>
      <c r="CT348" s="29"/>
      <c r="CU348" s="32" t="str">
        <f>IF(N348="费用项目",VLOOKUP(O348,费用项目!B:C,2,0),"")</f>
        <v/>
      </c>
      <c r="CV348" s="32" t="str">
        <f>IFERROR(VLOOKUP(CU348,费用项目!A:B,2,0),"")</f>
        <v/>
      </c>
      <c r="CW348" s="29" t="str">
        <f>IF(N348="银行账户",VLOOKUP(O348,银行变二级!B:C,2,0),"")</f>
        <v>潍坊银行基本户31796</v>
      </c>
      <c r="CX348" s="29" t="str">
        <f>IFERROR(VLOOKUP(O348,银行变二级!A:B,2,0),"")</f>
        <v>潍坊银行基本户31796</v>
      </c>
    </row>
    <row r="349" spans="1:102">
      <c r="A349" s="35" t="s">
        <v>287</v>
      </c>
      <c r="B349" s="36" t="s">
        <v>103</v>
      </c>
      <c r="C349" s="36" t="s">
        <v>404</v>
      </c>
      <c r="D349" s="37" t="s">
        <v>405</v>
      </c>
      <c r="E349" s="37" t="s">
        <v>127</v>
      </c>
      <c r="F349" s="38">
        <v>406877.77</v>
      </c>
      <c r="G349" s="39" t="s">
        <v>107</v>
      </c>
      <c r="H349" s="40" t="str">
        <f t="shared" si="105"/>
        <v>6603</v>
      </c>
      <c r="I349" s="40" t="str">
        <f t="shared" si="106"/>
        <v>6603</v>
      </c>
      <c r="J349" s="46" t="str">
        <f t="shared" si="107"/>
        <v>财务费用</v>
      </c>
      <c r="K349" s="47" t="str">
        <f t="shared" si="108"/>
        <v>利息支出</v>
      </c>
      <c r="L349" s="46" t="str">
        <f t="shared" si="109"/>
        <v/>
      </c>
      <c r="M349" s="46" t="str">
        <f>IFERROR(IF(H349="1002",1002,VLOOKUP(I349,亿企科目!A:H,6,0)),VLOOKUP(H349,亿企科目!A:G,6,0))</f>
        <v>6603</v>
      </c>
      <c r="N349" s="48" t="str">
        <f>IFERROR(IF(H349="1002","银行账户",IF(H349="1123","供应商",VLOOKUP(I349,亿企科目!A:H,8,0))),"")</f>
        <v>费用项目</v>
      </c>
      <c r="O349" s="49" t="str">
        <f t="shared" si="123"/>
        <v>利息支出</v>
      </c>
      <c r="P349" s="29" t="str">
        <f>VLOOKUP(A349,账簿!B:C,2,0)</f>
        <v>002008</v>
      </c>
      <c r="Q349" s="29" t="str">
        <f>VLOOKUP(P349,账簿!A:B,2,0)</f>
        <v>昌邑市城投股权投资管理有限公司</v>
      </c>
      <c r="W349" s="29" t="str">
        <f t="shared" si="124"/>
        <v>0020082026-04-2080</v>
      </c>
      <c r="X349" s="29" t="str">
        <f t="shared" si="110"/>
        <v>002008</v>
      </c>
      <c r="Y349" s="29" t="str">
        <f t="shared" si="111"/>
        <v>002008</v>
      </c>
      <c r="Z349" s="29" t="str">
        <f t="shared" si="112"/>
        <v>昌邑市城投股权投资管理有限公司</v>
      </c>
      <c r="AA349" s="29" t="str">
        <f t="shared" si="113"/>
        <v>2026-04</v>
      </c>
      <c r="AB349" s="29" t="str">
        <f t="shared" si="114"/>
        <v>2026-04-20</v>
      </c>
      <c r="AC349" s="29" t="s">
        <v>108</v>
      </c>
      <c r="AD349" s="29">
        <f t="shared" si="115"/>
        <v>80</v>
      </c>
      <c r="AE349" s="29" t="str">
        <f t="shared" si="116"/>
        <v>利息,汇兑,昌邑盐业集团有限公司</v>
      </c>
      <c r="AF349" s="29" t="s">
        <v>109</v>
      </c>
      <c r="AG349" s="29" t="s">
        <v>109</v>
      </c>
      <c r="AH349" s="29"/>
      <c r="AI349" s="29"/>
      <c r="AJ349" s="29"/>
      <c r="AK349" s="29"/>
      <c r="AL349" s="29"/>
      <c r="AM349" s="29"/>
      <c r="AN349" s="29" t="str">
        <f t="shared" si="117"/>
        <v>6603</v>
      </c>
      <c r="AO349" s="29"/>
      <c r="AP349" s="29" t="str">
        <f t="shared" si="118"/>
        <v>利息,汇兑,昌邑盐业集团有限公司</v>
      </c>
      <c r="AQ349" t="s">
        <v>110</v>
      </c>
      <c r="AR349" s="29">
        <f t="shared" si="119"/>
        <v>406877.77</v>
      </c>
      <c r="AS349" s="29" t="str">
        <f t="shared" si="120"/>
        <v/>
      </c>
      <c r="AT349" t="s">
        <v>111</v>
      </c>
      <c r="AU349" t="s">
        <v>112</v>
      </c>
      <c r="AV349" t="s">
        <v>113</v>
      </c>
      <c r="AW349" s="29">
        <f t="shared" si="121"/>
        <v>406877.77</v>
      </c>
      <c r="AX349" s="29" t="str">
        <f t="shared" si="122"/>
        <v/>
      </c>
      <c r="AY349" s="29"/>
      <c r="AZ349" s="29"/>
      <c r="BA349" s="29"/>
      <c r="BB349" s="29"/>
      <c r="BC349" s="29"/>
      <c r="BD349" s="29"/>
      <c r="BE349" s="29"/>
      <c r="BF349" s="29"/>
      <c r="BG349" s="29"/>
      <c r="BH349" s="29"/>
      <c r="BI349" s="29"/>
      <c r="BJ349" s="29"/>
      <c r="BK349" s="29"/>
      <c r="BL349" s="29"/>
      <c r="BM349" s="29"/>
      <c r="BN349" s="29"/>
      <c r="BO349" s="29"/>
      <c r="BP349" s="29"/>
      <c r="BQ349" s="32" t="str">
        <f>IF(N349="项目",VLOOKUP(O349,项目!B:C,2,0),IF(K349="空项目",VLOOKUP(K349,项目!B:C,2,0),""))</f>
        <v/>
      </c>
      <c r="BR349" s="32" t="str">
        <f>IFERROR(VLOOKUP(BQ349,项目!A:B,2,0),"")</f>
        <v/>
      </c>
      <c r="BS349" s="29"/>
      <c r="BT349" s="29"/>
      <c r="BU349" s="32" t="str">
        <f>IF(N349="供应商",VLOOKUP(O349,供应商!B:C,2,0),"")</f>
        <v/>
      </c>
      <c r="BV349" s="32" t="str">
        <f>IFERROR(VLOOKUP(BU349,供应商!A:B,2,0),"")</f>
        <v/>
      </c>
      <c r="BW349" s="32" t="str">
        <f>IF(N349="客户",VLOOKUP(O349,客户!B:C,2,0),"")</f>
        <v/>
      </c>
      <c r="BX349" s="32" t="str">
        <f>IFERROR(VLOOKUP(BW349,客户!A:B,2,0),"")</f>
        <v/>
      </c>
      <c r="BY349" s="29"/>
      <c r="BZ349" s="29"/>
      <c r="CA349" s="29"/>
      <c r="CB349" s="29"/>
      <c r="CC349" s="29"/>
      <c r="CD349" s="29"/>
      <c r="CE349" s="29"/>
      <c r="CF349" s="29"/>
      <c r="CG349" s="29"/>
      <c r="CH349" s="29"/>
      <c r="CI349" s="29"/>
      <c r="CJ349" s="29"/>
      <c r="CK349" s="29"/>
      <c r="CL349" s="29"/>
      <c r="CM349" s="29"/>
      <c r="CN349" s="29"/>
      <c r="CO349" s="29"/>
      <c r="CP349" s="29"/>
      <c r="CQ349" s="29"/>
      <c r="CR349" s="29"/>
      <c r="CS349" s="29"/>
      <c r="CT349" s="29"/>
      <c r="CU349" s="32" t="str">
        <f>IF(N349="费用项目",VLOOKUP(O349,费用项目!B:C,2,0),"")</f>
        <v>660302</v>
      </c>
      <c r="CV349" s="32" t="str">
        <f>IFERROR(VLOOKUP(CU349,费用项目!A:B,2,0),"")</f>
        <v>利息支出</v>
      </c>
      <c r="CW349" s="29" t="str">
        <f>IF(N349="银行账户",VLOOKUP(O349,银行变二级!B:C,2,0),"")</f>
        <v/>
      </c>
      <c r="CX349" s="29" t="str">
        <f>IFERROR(VLOOKUP(O349,银行变二级!A:B,2,0),"")</f>
        <v/>
      </c>
    </row>
    <row r="350" ht="27" spans="1:102">
      <c r="A350" s="35" t="s">
        <v>287</v>
      </c>
      <c r="B350" s="36" t="s">
        <v>103</v>
      </c>
      <c r="C350" s="36" t="s">
        <v>404</v>
      </c>
      <c r="D350" s="37" t="s">
        <v>405</v>
      </c>
      <c r="E350" s="37" t="s">
        <v>290</v>
      </c>
      <c r="F350" s="39" t="s">
        <v>107</v>
      </c>
      <c r="G350" s="38">
        <v>406877.77</v>
      </c>
      <c r="H350" s="40" t="str">
        <f t="shared" si="105"/>
        <v>1002</v>
      </c>
      <c r="I350" s="40" t="str">
        <f t="shared" si="106"/>
        <v>100203</v>
      </c>
      <c r="J350" s="46" t="str">
        <f t="shared" si="107"/>
        <v>银行存款</v>
      </c>
      <c r="K350" s="47" t="str">
        <f t="shared" si="108"/>
        <v>潍坊银行基本户31796</v>
      </c>
      <c r="L350" s="46" t="str">
        <f t="shared" si="109"/>
        <v/>
      </c>
      <c r="M350" s="46">
        <f>IFERROR(IF(H350="1002",1002,VLOOKUP(I350,亿企科目!A:H,6,0)),VLOOKUP(H350,亿企科目!A:G,6,0))</f>
        <v>1002</v>
      </c>
      <c r="N350" s="48" t="str">
        <f>IFERROR(IF(H350="1002","银行账户",IF(H350="1123","供应商",VLOOKUP(I350,亿企科目!A:H,8,0))),"")</f>
        <v>银行账户</v>
      </c>
      <c r="O350" s="49" t="str">
        <f t="shared" si="123"/>
        <v>潍坊银行基本户31796</v>
      </c>
      <c r="P350" s="29" t="str">
        <f>VLOOKUP(A350,账簿!B:C,2,0)</f>
        <v>002008</v>
      </c>
      <c r="Q350" s="29" t="str">
        <f>VLOOKUP(P350,账簿!A:B,2,0)</f>
        <v>昌邑市城投股权投资管理有限公司</v>
      </c>
      <c r="W350" s="29" t="str">
        <f t="shared" si="124"/>
        <v>0020082026-04-2080</v>
      </c>
      <c r="X350" s="29" t="str">
        <f t="shared" si="110"/>
        <v>002008</v>
      </c>
      <c r="Y350" s="29" t="str">
        <f t="shared" si="111"/>
        <v>002008</v>
      </c>
      <c r="Z350" s="29" t="str">
        <f t="shared" si="112"/>
        <v>昌邑市城投股权投资管理有限公司</v>
      </c>
      <c r="AA350" s="29" t="str">
        <f t="shared" si="113"/>
        <v>2026-04</v>
      </c>
      <c r="AB350" s="29" t="str">
        <f t="shared" si="114"/>
        <v>2026-04-20</v>
      </c>
      <c r="AC350" s="29" t="s">
        <v>108</v>
      </c>
      <c r="AD350" s="29">
        <f t="shared" si="115"/>
        <v>80</v>
      </c>
      <c r="AE350" s="29" t="str">
        <f t="shared" si="116"/>
        <v>利息,汇兑,昌邑盐业集团有限公司</v>
      </c>
      <c r="AF350" s="29" t="s">
        <v>109</v>
      </c>
      <c r="AG350" s="29" t="s">
        <v>109</v>
      </c>
      <c r="AH350" s="29"/>
      <c r="AI350" s="29"/>
      <c r="AJ350" s="29"/>
      <c r="AK350" s="29"/>
      <c r="AL350" s="29"/>
      <c r="AM350" s="29"/>
      <c r="AN350" s="29">
        <f t="shared" si="117"/>
        <v>1002</v>
      </c>
      <c r="AO350" s="29"/>
      <c r="AP350" s="29" t="str">
        <f t="shared" si="118"/>
        <v>利息,汇兑,昌邑盐业集团有限公司</v>
      </c>
      <c r="AQ350" t="s">
        <v>110</v>
      </c>
      <c r="AR350" s="29" t="str">
        <f t="shared" si="119"/>
        <v/>
      </c>
      <c r="AS350" s="29">
        <f t="shared" si="120"/>
        <v>406877.77</v>
      </c>
      <c r="AT350" t="s">
        <v>111</v>
      </c>
      <c r="AU350" t="s">
        <v>112</v>
      </c>
      <c r="AV350" t="s">
        <v>113</v>
      </c>
      <c r="AW350" s="29" t="str">
        <f t="shared" si="121"/>
        <v/>
      </c>
      <c r="AX350" s="29">
        <f t="shared" si="122"/>
        <v>406877.77</v>
      </c>
      <c r="AY350" s="29"/>
      <c r="AZ350" s="29"/>
      <c r="BA350" s="29"/>
      <c r="BB350" s="29"/>
      <c r="BC350" s="29"/>
      <c r="BD350" s="29"/>
      <c r="BE350" s="29"/>
      <c r="BF350" s="29"/>
      <c r="BG350" s="29"/>
      <c r="BH350" s="29"/>
      <c r="BI350" s="29"/>
      <c r="BJ350" s="29"/>
      <c r="BK350" s="29"/>
      <c r="BL350" s="29"/>
      <c r="BM350" s="29"/>
      <c r="BN350" s="29"/>
      <c r="BO350" s="29"/>
      <c r="BP350" s="29"/>
      <c r="BQ350" s="32" t="str">
        <f>IF(N350="项目",VLOOKUP(O350,项目!B:C,2,0),IF(K350="空项目",VLOOKUP(K350,项目!B:C,2,0),""))</f>
        <v/>
      </c>
      <c r="BR350" s="32" t="str">
        <f>IFERROR(VLOOKUP(BQ350,项目!A:B,2,0),"")</f>
        <v/>
      </c>
      <c r="BS350" s="29"/>
      <c r="BT350" s="29"/>
      <c r="BU350" s="32" t="str">
        <f>IF(N350="供应商",VLOOKUP(O350,供应商!B:C,2,0),"")</f>
        <v/>
      </c>
      <c r="BV350" s="32" t="str">
        <f>IFERROR(VLOOKUP(BU350,供应商!A:B,2,0),"")</f>
        <v/>
      </c>
      <c r="BW350" s="32" t="str">
        <f>IF(N350="客户",VLOOKUP(O350,客户!B:C,2,0),"")</f>
        <v/>
      </c>
      <c r="BX350" s="32" t="str">
        <f>IFERROR(VLOOKUP(BW350,客户!A:B,2,0),"")</f>
        <v/>
      </c>
      <c r="BY350" s="29"/>
      <c r="BZ350" s="29"/>
      <c r="CA350" s="29"/>
      <c r="CB350" s="29"/>
      <c r="CC350" s="29"/>
      <c r="CD350" s="29"/>
      <c r="CE350" s="29"/>
      <c r="CF350" s="29"/>
      <c r="CG350" s="29"/>
      <c r="CH350" s="29"/>
      <c r="CI350" s="29"/>
      <c r="CJ350" s="29"/>
      <c r="CK350" s="29"/>
      <c r="CL350" s="29"/>
      <c r="CM350" s="29"/>
      <c r="CN350" s="29"/>
      <c r="CO350" s="29"/>
      <c r="CP350" s="29"/>
      <c r="CQ350" s="29"/>
      <c r="CR350" s="29"/>
      <c r="CS350" s="29"/>
      <c r="CT350" s="29"/>
      <c r="CU350" s="32" t="str">
        <f>IF(N350="费用项目",VLOOKUP(O350,费用项目!B:C,2,0),"")</f>
        <v/>
      </c>
      <c r="CV350" s="32" t="str">
        <f>IFERROR(VLOOKUP(CU350,费用项目!A:B,2,0),"")</f>
        <v/>
      </c>
      <c r="CW350" s="29" t="str">
        <f>IF(N350="银行账户",VLOOKUP(O350,银行变二级!B:C,2,0),"")</f>
        <v>潍坊银行基本户31796</v>
      </c>
      <c r="CX350" s="29" t="str">
        <f>IFERROR(VLOOKUP(O350,银行变二级!A:B,2,0),"")</f>
        <v>潍坊银行基本户31796</v>
      </c>
    </row>
    <row r="351" ht="25.5" spans="1:102">
      <c r="A351" s="35" t="s">
        <v>287</v>
      </c>
      <c r="B351" s="36" t="s">
        <v>124</v>
      </c>
      <c r="C351" s="36" t="s">
        <v>406</v>
      </c>
      <c r="D351" s="37" t="s">
        <v>309</v>
      </c>
      <c r="E351" s="37" t="s">
        <v>221</v>
      </c>
      <c r="F351" s="38">
        <v>9000000</v>
      </c>
      <c r="G351" s="39" t="s">
        <v>107</v>
      </c>
      <c r="H351" s="40" t="str">
        <f t="shared" si="105"/>
        <v>2241</v>
      </c>
      <c r="I351" s="40" t="str">
        <f t="shared" si="106"/>
        <v>224102</v>
      </c>
      <c r="J351" s="46" t="str">
        <f t="shared" si="107"/>
        <v>其他应付款</v>
      </c>
      <c r="K351" s="47" t="str">
        <f t="shared" si="108"/>
        <v>单位</v>
      </c>
      <c r="L351" s="46" t="str">
        <f t="shared" si="109"/>
        <v>昌邑市三农创新发展集团有限公司</v>
      </c>
      <c r="M351" s="46" t="str">
        <f>IFERROR(IF(H351="1002",1002,VLOOKUP(I351,亿企科目!A:H,6,0)),VLOOKUP(H351,亿企科目!A:G,6,0))</f>
        <v>224102</v>
      </c>
      <c r="N351" s="48" t="str">
        <f>IFERROR(IF(H351="1002","银行账户",IF(H351="1123","供应商",VLOOKUP(I351,亿企科目!A:H,8,0))),"")</f>
        <v>供应商</v>
      </c>
      <c r="O351" s="49" t="str">
        <f t="shared" si="123"/>
        <v>昌邑市三农创新发展集团有限公司</v>
      </c>
      <c r="P351" s="29" t="str">
        <f>VLOOKUP(A351,账簿!B:C,2,0)</f>
        <v>002008</v>
      </c>
      <c r="Q351" s="29" t="str">
        <f>VLOOKUP(P351,账簿!A:B,2,0)</f>
        <v>昌邑市城投股权投资管理有限公司</v>
      </c>
      <c r="W351" s="29" t="str">
        <f t="shared" si="124"/>
        <v>0020082026-04-2181</v>
      </c>
      <c r="X351" s="29" t="str">
        <f t="shared" si="110"/>
        <v>002008</v>
      </c>
      <c r="Y351" s="29" t="str">
        <f t="shared" si="111"/>
        <v>002008</v>
      </c>
      <c r="Z351" s="29" t="str">
        <f t="shared" si="112"/>
        <v>昌邑市城投股权投资管理有限公司</v>
      </c>
      <c r="AA351" s="29" t="str">
        <f t="shared" si="113"/>
        <v>2026-04</v>
      </c>
      <c r="AB351" s="29" t="str">
        <f t="shared" si="114"/>
        <v>2026-04-21</v>
      </c>
      <c r="AC351" s="29" t="s">
        <v>108</v>
      </c>
      <c r="AD351" s="29">
        <f t="shared" si="115"/>
        <v>81</v>
      </c>
      <c r="AE351" s="29" t="str">
        <f t="shared" si="116"/>
        <v>往来款,转账支取,昌邑市三农创新发展集团有限公司</v>
      </c>
      <c r="AF351" s="29" t="s">
        <v>109</v>
      </c>
      <c r="AG351" s="29" t="s">
        <v>109</v>
      </c>
      <c r="AH351" s="29"/>
      <c r="AI351" s="29"/>
      <c r="AJ351" s="29"/>
      <c r="AK351" s="29"/>
      <c r="AL351" s="29"/>
      <c r="AM351" s="29"/>
      <c r="AN351" s="29" t="str">
        <f t="shared" si="117"/>
        <v>224102</v>
      </c>
      <c r="AO351" s="29"/>
      <c r="AP351" s="29" t="str">
        <f t="shared" si="118"/>
        <v>往来款,转账支取,昌邑市三农创新发展集团有限公司</v>
      </c>
      <c r="AQ351" t="s">
        <v>110</v>
      </c>
      <c r="AR351" s="29">
        <f t="shared" si="119"/>
        <v>9000000</v>
      </c>
      <c r="AS351" s="29" t="str">
        <f t="shared" si="120"/>
        <v/>
      </c>
      <c r="AT351" t="s">
        <v>111</v>
      </c>
      <c r="AU351" t="s">
        <v>112</v>
      </c>
      <c r="AV351" t="s">
        <v>113</v>
      </c>
      <c r="AW351" s="29">
        <f t="shared" si="121"/>
        <v>9000000</v>
      </c>
      <c r="AX351" s="29" t="str">
        <f t="shared" si="122"/>
        <v/>
      </c>
      <c r="AY351" s="29"/>
      <c r="AZ351" s="29"/>
      <c r="BA351" s="29"/>
      <c r="BB351" s="29"/>
      <c r="BC351" s="29"/>
      <c r="BD351" s="29"/>
      <c r="BE351" s="29"/>
      <c r="BF351" s="29"/>
      <c r="BG351" s="29"/>
      <c r="BH351" s="29"/>
      <c r="BI351" s="29"/>
      <c r="BJ351" s="29"/>
      <c r="BK351" s="29"/>
      <c r="BL351" s="29"/>
      <c r="BM351" s="29"/>
      <c r="BN351" s="29"/>
      <c r="BO351" s="29"/>
      <c r="BP351" s="29"/>
      <c r="BQ351" s="32" t="str">
        <f>IF(N351="项目",VLOOKUP(O351,项目!B:C,2,0),IF(K351="空项目",VLOOKUP(K351,项目!B:C,2,0),""))</f>
        <v/>
      </c>
      <c r="BR351" s="32" t="str">
        <f>IFERROR(VLOOKUP(BQ351,项目!A:B,2,0),"")</f>
        <v/>
      </c>
      <c r="BS351" s="29"/>
      <c r="BT351" s="29"/>
      <c r="BU351" s="32" t="str">
        <f>IF(N351="供应商",VLOOKUP(O351,供应商!B:C,2,0),"")</f>
        <v>0011072</v>
      </c>
      <c r="BV351" s="32" t="str">
        <f>IFERROR(VLOOKUP(BU351,供应商!A:B,2,0),"")</f>
        <v>昌邑市三农创新发展集团有限公司</v>
      </c>
      <c r="BW351" s="32" t="str">
        <f>IF(N351="客户",VLOOKUP(O351,客户!B:C,2,0),"")</f>
        <v/>
      </c>
      <c r="BX351" s="32" t="str">
        <f>IFERROR(VLOOKUP(BW351,客户!A:B,2,0),"")</f>
        <v/>
      </c>
      <c r="BY351" s="29"/>
      <c r="BZ351" s="29"/>
      <c r="CA351" s="29"/>
      <c r="CB351" s="29"/>
      <c r="CC351" s="29"/>
      <c r="CD351" s="29"/>
      <c r="CE351" s="29"/>
      <c r="CF351" s="29"/>
      <c r="CG351" s="29"/>
      <c r="CH351" s="29"/>
      <c r="CI351" s="29"/>
      <c r="CJ351" s="29"/>
      <c r="CK351" s="29"/>
      <c r="CL351" s="29"/>
      <c r="CM351" s="29"/>
      <c r="CN351" s="29"/>
      <c r="CO351" s="29"/>
      <c r="CP351" s="29"/>
      <c r="CQ351" s="29"/>
      <c r="CR351" s="29"/>
      <c r="CS351" s="29"/>
      <c r="CT351" s="29"/>
      <c r="CU351" s="32" t="str">
        <f>IF(N351="费用项目",VLOOKUP(O351,费用项目!B:C,2,0),"")</f>
        <v/>
      </c>
      <c r="CV351" s="32" t="str">
        <f>IFERROR(VLOOKUP(CU351,费用项目!A:B,2,0),"")</f>
        <v/>
      </c>
      <c r="CW351" s="29" t="str">
        <f>IF(N351="银行账户",VLOOKUP(O351,银行变二级!B:C,2,0),"")</f>
        <v/>
      </c>
      <c r="CX351" s="29" t="str">
        <f>IFERROR(VLOOKUP(O351,银行变二级!A:B,2,0),"")</f>
        <v/>
      </c>
    </row>
    <row r="352" ht="27" spans="1:102">
      <c r="A352" s="35" t="s">
        <v>287</v>
      </c>
      <c r="B352" s="36" t="s">
        <v>124</v>
      </c>
      <c r="C352" s="36" t="s">
        <v>406</v>
      </c>
      <c r="D352" s="37" t="s">
        <v>309</v>
      </c>
      <c r="E352" s="37" t="s">
        <v>290</v>
      </c>
      <c r="F352" s="39" t="s">
        <v>107</v>
      </c>
      <c r="G352" s="38">
        <v>9000000</v>
      </c>
      <c r="H352" s="40" t="str">
        <f t="shared" si="105"/>
        <v>1002</v>
      </c>
      <c r="I352" s="40" t="str">
        <f t="shared" si="106"/>
        <v>100203</v>
      </c>
      <c r="J352" s="46" t="str">
        <f t="shared" si="107"/>
        <v>银行存款</v>
      </c>
      <c r="K352" s="47" t="str">
        <f t="shared" si="108"/>
        <v>潍坊银行基本户31796</v>
      </c>
      <c r="L352" s="46" t="str">
        <f t="shared" si="109"/>
        <v/>
      </c>
      <c r="M352" s="46">
        <f>IFERROR(IF(H352="1002",1002,VLOOKUP(I352,亿企科目!A:H,6,0)),VLOOKUP(H352,亿企科目!A:G,6,0))</f>
        <v>1002</v>
      </c>
      <c r="N352" s="48" t="str">
        <f>IFERROR(IF(H352="1002","银行账户",IF(H352="1123","供应商",VLOOKUP(I352,亿企科目!A:H,8,0))),"")</f>
        <v>银行账户</v>
      </c>
      <c r="O352" s="49" t="str">
        <f t="shared" si="123"/>
        <v>潍坊银行基本户31796</v>
      </c>
      <c r="P352" s="29" t="str">
        <f>VLOOKUP(A352,账簿!B:C,2,0)</f>
        <v>002008</v>
      </c>
      <c r="Q352" s="29" t="str">
        <f>VLOOKUP(P352,账簿!A:B,2,0)</f>
        <v>昌邑市城投股权投资管理有限公司</v>
      </c>
      <c r="W352" s="29" t="str">
        <f t="shared" si="124"/>
        <v>0020082026-04-2181</v>
      </c>
      <c r="X352" s="29" t="str">
        <f t="shared" si="110"/>
        <v>002008</v>
      </c>
      <c r="Y352" s="29" t="str">
        <f t="shared" si="111"/>
        <v>002008</v>
      </c>
      <c r="Z352" s="29" t="str">
        <f t="shared" si="112"/>
        <v>昌邑市城投股权投资管理有限公司</v>
      </c>
      <c r="AA352" s="29" t="str">
        <f t="shared" si="113"/>
        <v>2026-04</v>
      </c>
      <c r="AB352" s="29" t="str">
        <f t="shared" si="114"/>
        <v>2026-04-21</v>
      </c>
      <c r="AC352" s="29" t="s">
        <v>108</v>
      </c>
      <c r="AD352" s="29">
        <f t="shared" si="115"/>
        <v>81</v>
      </c>
      <c r="AE352" s="29" t="str">
        <f t="shared" si="116"/>
        <v>往来款,转账支取,昌邑市三农创新发展集团有限公司</v>
      </c>
      <c r="AF352" s="29" t="s">
        <v>109</v>
      </c>
      <c r="AG352" s="29" t="s">
        <v>109</v>
      </c>
      <c r="AH352" s="29"/>
      <c r="AI352" s="29"/>
      <c r="AJ352" s="29"/>
      <c r="AK352" s="29"/>
      <c r="AL352" s="29"/>
      <c r="AM352" s="29"/>
      <c r="AN352" s="29">
        <f t="shared" si="117"/>
        <v>1002</v>
      </c>
      <c r="AO352" s="29"/>
      <c r="AP352" s="29" t="str">
        <f t="shared" si="118"/>
        <v>往来款,转账支取,昌邑市三农创新发展集团有限公司</v>
      </c>
      <c r="AQ352" t="s">
        <v>110</v>
      </c>
      <c r="AR352" s="29" t="str">
        <f t="shared" si="119"/>
        <v/>
      </c>
      <c r="AS352" s="29">
        <f t="shared" si="120"/>
        <v>9000000</v>
      </c>
      <c r="AT352" t="s">
        <v>111</v>
      </c>
      <c r="AU352" t="s">
        <v>112</v>
      </c>
      <c r="AV352" t="s">
        <v>113</v>
      </c>
      <c r="AW352" s="29" t="str">
        <f t="shared" si="121"/>
        <v/>
      </c>
      <c r="AX352" s="29">
        <f t="shared" si="122"/>
        <v>9000000</v>
      </c>
      <c r="AY352" s="29"/>
      <c r="AZ352" s="29"/>
      <c r="BA352" s="29"/>
      <c r="BB352" s="29"/>
      <c r="BC352" s="29"/>
      <c r="BD352" s="29"/>
      <c r="BE352" s="29"/>
      <c r="BF352" s="29"/>
      <c r="BG352" s="29"/>
      <c r="BH352" s="29"/>
      <c r="BI352" s="29"/>
      <c r="BJ352" s="29"/>
      <c r="BK352" s="29"/>
      <c r="BL352" s="29"/>
      <c r="BM352" s="29"/>
      <c r="BN352" s="29"/>
      <c r="BO352" s="29"/>
      <c r="BP352" s="29"/>
      <c r="BQ352" s="32" t="str">
        <f>IF(N352="项目",VLOOKUP(O352,项目!B:C,2,0),IF(K352="空项目",VLOOKUP(K352,项目!B:C,2,0),""))</f>
        <v/>
      </c>
      <c r="BR352" s="32" t="str">
        <f>IFERROR(VLOOKUP(BQ352,项目!A:B,2,0),"")</f>
        <v/>
      </c>
      <c r="BS352" s="29"/>
      <c r="BT352" s="29"/>
      <c r="BU352" s="32" t="str">
        <f>IF(N352="供应商",VLOOKUP(O352,供应商!B:C,2,0),"")</f>
        <v/>
      </c>
      <c r="BV352" s="32" t="str">
        <f>IFERROR(VLOOKUP(BU352,供应商!A:B,2,0),"")</f>
        <v/>
      </c>
      <c r="BW352" s="32" t="str">
        <f>IF(N352="客户",VLOOKUP(O352,客户!B:C,2,0),"")</f>
        <v/>
      </c>
      <c r="BX352" s="32" t="str">
        <f>IFERROR(VLOOKUP(BW352,客户!A:B,2,0),"")</f>
        <v/>
      </c>
      <c r="BY352" s="29"/>
      <c r="BZ352" s="29"/>
      <c r="CA352" s="29"/>
      <c r="CB352" s="29"/>
      <c r="CC352" s="29"/>
      <c r="CD352" s="29"/>
      <c r="CE352" s="29"/>
      <c r="CF352" s="29"/>
      <c r="CG352" s="29"/>
      <c r="CH352" s="29"/>
      <c r="CI352" s="29"/>
      <c r="CJ352" s="29"/>
      <c r="CK352" s="29"/>
      <c r="CL352" s="29"/>
      <c r="CM352" s="29"/>
      <c r="CN352" s="29"/>
      <c r="CO352" s="29"/>
      <c r="CP352" s="29"/>
      <c r="CQ352" s="29"/>
      <c r="CR352" s="29"/>
      <c r="CS352" s="29"/>
      <c r="CT352" s="29"/>
      <c r="CU352" s="32" t="str">
        <f>IF(N352="费用项目",VLOOKUP(O352,费用项目!B:C,2,0),"")</f>
        <v/>
      </c>
      <c r="CV352" s="32" t="str">
        <f>IFERROR(VLOOKUP(CU352,费用项目!A:B,2,0),"")</f>
        <v/>
      </c>
      <c r="CW352" s="29" t="str">
        <f>IF(N352="银行账户",VLOOKUP(O352,银行变二级!B:C,2,0),"")</f>
        <v>潍坊银行基本户31796</v>
      </c>
      <c r="CX352" s="29" t="str">
        <f>IFERROR(VLOOKUP(O352,银行变二级!A:B,2,0),"")</f>
        <v>潍坊银行基本户31796</v>
      </c>
    </row>
    <row r="353" ht="27" spans="1:102">
      <c r="A353" s="35" t="s">
        <v>287</v>
      </c>
      <c r="B353" s="36" t="s">
        <v>124</v>
      </c>
      <c r="C353" s="36" t="s">
        <v>407</v>
      </c>
      <c r="D353" s="37" t="s">
        <v>408</v>
      </c>
      <c r="E353" s="37" t="s">
        <v>290</v>
      </c>
      <c r="F353" s="38">
        <v>3300000</v>
      </c>
      <c r="G353" s="39" t="s">
        <v>107</v>
      </c>
      <c r="H353" s="40" t="str">
        <f t="shared" si="105"/>
        <v>1002</v>
      </c>
      <c r="I353" s="40" t="str">
        <f t="shared" si="106"/>
        <v>100203</v>
      </c>
      <c r="J353" s="46" t="str">
        <f t="shared" si="107"/>
        <v>银行存款</v>
      </c>
      <c r="K353" s="47" t="str">
        <f t="shared" si="108"/>
        <v>潍坊银行基本户31796</v>
      </c>
      <c r="L353" s="46" t="str">
        <f t="shared" si="109"/>
        <v/>
      </c>
      <c r="M353" s="46">
        <f>IFERROR(IF(H353="1002",1002,VLOOKUP(I353,亿企科目!A:H,6,0)),VLOOKUP(H353,亿企科目!A:G,6,0))</f>
        <v>1002</v>
      </c>
      <c r="N353" s="48" t="str">
        <f>IFERROR(IF(H353="1002","银行账户",IF(H353="1123","供应商",VLOOKUP(I353,亿企科目!A:H,8,0))),"")</f>
        <v>银行账户</v>
      </c>
      <c r="O353" s="49" t="str">
        <f t="shared" si="123"/>
        <v>潍坊银行基本户31796</v>
      </c>
      <c r="P353" s="29" t="str">
        <f>VLOOKUP(A353,账簿!B:C,2,0)</f>
        <v>002008</v>
      </c>
      <c r="Q353" s="29" t="str">
        <f>VLOOKUP(P353,账簿!A:B,2,0)</f>
        <v>昌邑市城投股权投资管理有限公司</v>
      </c>
      <c r="W353" s="29" t="str">
        <f t="shared" si="124"/>
        <v>0020082026-04-2182</v>
      </c>
      <c r="X353" s="29" t="str">
        <f t="shared" si="110"/>
        <v>002008</v>
      </c>
      <c r="Y353" s="29" t="str">
        <f t="shared" si="111"/>
        <v>002008</v>
      </c>
      <c r="Z353" s="29" t="str">
        <f t="shared" si="112"/>
        <v>昌邑市城投股权投资管理有限公司</v>
      </c>
      <c r="AA353" s="29" t="str">
        <f t="shared" si="113"/>
        <v>2026-04</v>
      </c>
      <c r="AB353" s="29" t="str">
        <f t="shared" si="114"/>
        <v>2026-04-21</v>
      </c>
      <c r="AC353" s="29" t="s">
        <v>108</v>
      </c>
      <c r="AD353" s="29">
        <f t="shared" si="115"/>
        <v>82</v>
      </c>
      <c r="AE353" s="29" t="str">
        <f t="shared" si="116"/>
        <v>往来结算款,汇兑,昌邑市城市建设发展投资集团有限公司</v>
      </c>
      <c r="AF353" s="29" t="s">
        <v>109</v>
      </c>
      <c r="AG353" s="29" t="s">
        <v>109</v>
      </c>
      <c r="AH353" s="29"/>
      <c r="AI353" s="29"/>
      <c r="AJ353" s="29"/>
      <c r="AK353" s="29"/>
      <c r="AL353" s="29"/>
      <c r="AM353" s="29"/>
      <c r="AN353" s="29">
        <f t="shared" si="117"/>
        <v>1002</v>
      </c>
      <c r="AO353" s="29"/>
      <c r="AP353" s="29" t="str">
        <f t="shared" si="118"/>
        <v>往来结算款,汇兑,昌邑市城市建设发展投资集团有限公司</v>
      </c>
      <c r="AQ353" t="s">
        <v>110</v>
      </c>
      <c r="AR353" s="29">
        <f t="shared" si="119"/>
        <v>3300000</v>
      </c>
      <c r="AS353" s="29" t="str">
        <f t="shared" si="120"/>
        <v/>
      </c>
      <c r="AT353" t="s">
        <v>111</v>
      </c>
      <c r="AU353" t="s">
        <v>112</v>
      </c>
      <c r="AV353" t="s">
        <v>113</v>
      </c>
      <c r="AW353" s="29">
        <f t="shared" si="121"/>
        <v>3300000</v>
      </c>
      <c r="AX353" s="29" t="str">
        <f t="shared" si="122"/>
        <v/>
      </c>
      <c r="AY353" s="29"/>
      <c r="AZ353" s="29"/>
      <c r="BA353" s="29"/>
      <c r="BB353" s="29"/>
      <c r="BC353" s="29"/>
      <c r="BD353" s="29"/>
      <c r="BE353" s="29"/>
      <c r="BF353" s="29"/>
      <c r="BG353" s="29"/>
      <c r="BH353" s="29"/>
      <c r="BI353" s="29"/>
      <c r="BJ353" s="29"/>
      <c r="BK353" s="29"/>
      <c r="BL353" s="29"/>
      <c r="BM353" s="29"/>
      <c r="BN353" s="29"/>
      <c r="BO353" s="29"/>
      <c r="BP353" s="29"/>
      <c r="BQ353" s="32" t="str">
        <f>IF(N353="项目",VLOOKUP(O353,项目!B:C,2,0),IF(K353="空项目",VLOOKUP(K353,项目!B:C,2,0),""))</f>
        <v/>
      </c>
      <c r="BR353" s="32" t="str">
        <f>IFERROR(VLOOKUP(BQ353,项目!A:B,2,0),"")</f>
        <v/>
      </c>
      <c r="BS353" s="29"/>
      <c r="BT353" s="29"/>
      <c r="BU353" s="32" t="str">
        <f>IF(N353="供应商",VLOOKUP(O353,供应商!B:C,2,0),"")</f>
        <v/>
      </c>
      <c r="BV353" s="32" t="str">
        <f>IFERROR(VLOOKUP(BU353,供应商!A:B,2,0),"")</f>
        <v/>
      </c>
      <c r="BW353" s="32" t="str">
        <f>IF(N353="客户",VLOOKUP(O353,客户!B:C,2,0),"")</f>
        <v/>
      </c>
      <c r="BX353" s="32" t="str">
        <f>IFERROR(VLOOKUP(BW353,客户!A:B,2,0),"")</f>
        <v/>
      </c>
      <c r="BY353" s="29"/>
      <c r="BZ353" s="29"/>
      <c r="CA353" s="29"/>
      <c r="CB353" s="29"/>
      <c r="CC353" s="29"/>
      <c r="CD353" s="29"/>
      <c r="CE353" s="29"/>
      <c r="CF353" s="29"/>
      <c r="CG353" s="29"/>
      <c r="CH353" s="29"/>
      <c r="CI353" s="29"/>
      <c r="CJ353" s="29"/>
      <c r="CK353" s="29"/>
      <c r="CL353" s="29"/>
      <c r="CM353" s="29"/>
      <c r="CN353" s="29"/>
      <c r="CO353" s="29"/>
      <c r="CP353" s="29"/>
      <c r="CQ353" s="29"/>
      <c r="CR353" s="29"/>
      <c r="CS353" s="29"/>
      <c r="CT353" s="29"/>
      <c r="CU353" s="32" t="str">
        <f>IF(N353="费用项目",VLOOKUP(O353,费用项目!B:C,2,0),"")</f>
        <v/>
      </c>
      <c r="CV353" s="32" t="str">
        <f>IFERROR(VLOOKUP(CU353,费用项目!A:B,2,0),"")</f>
        <v/>
      </c>
      <c r="CW353" s="29" t="str">
        <f>IF(N353="银行账户",VLOOKUP(O353,银行变二级!B:C,2,0),"")</f>
        <v>潍坊银行基本户31796</v>
      </c>
      <c r="CX353" s="29" t="str">
        <f>IFERROR(VLOOKUP(O353,银行变二级!A:B,2,0),"")</f>
        <v>潍坊银行基本户31796</v>
      </c>
    </row>
    <row r="354" ht="25.5" spans="1:102">
      <c r="A354" s="35" t="s">
        <v>287</v>
      </c>
      <c r="B354" s="36" t="s">
        <v>124</v>
      </c>
      <c r="C354" s="36" t="s">
        <v>407</v>
      </c>
      <c r="D354" s="37" t="s">
        <v>408</v>
      </c>
      <c r="E354" s="37" t="s">
        <v>114</v>
      </c>
      <c r="F354" s="39" t="s">
        <v>107</v>
      </c>
      <c r="G354" s="38">
        <v>3300000</v>
      </c>
      <c r="H354" s="40" t="str">
        <f t="shared" si="105"/>
        <v>1221</v>
      </c>
      <c r="I354" s="40" t="str">
        <f t="shared" si="106"/>
        <v>122108</v>
      </c>
      <c r="J354" s="46" t="str">
        <f t="shared" si="107"/>
        <v>其他应收款</v>
      </c>
      <c r="K354" s="47" t="str">
        <f t="shared" si="108"/>
        <v>单位</v>
      </c>
      <c r="L354" s="46" t="str">
        <f t="shared" si="109"/>
        <v>昌邑市城市建设发展投资集团有限公司</v>
      </c>
      <c r="M354" s="46" t="str">
        <f>IFERROR(IF(H354="1002",1002,VLOOKUP(I354,亿企科目!A:H,6,0)),VLOOKUP(H354,亿企科目!A:G,6,0))</f>
        <v>122102</v>
      </c>
      <c r="N354" s="48" t="str">
        <f>IFERROR(IF(H354="1002","银行账户",IF(H354="1123","供应商",VLOOKUP(I354,亿企科目!A:H,8,0))),"")</f>
        <v>客户</v>
      </c>
      <c r="O354" s="49" t="str">
        <f t="shared" si="123"/>
        <v>昌邑市城市建设发展投资集团有限公司</v>
      </c>
      <c r="P354" s="29" t="str">
        <f>VLOOKUP(A354,账簿!B:C,2,0)</f>
        <v>002008</v>
      </c>
      <c r="Q354" s="29" t="str">
        <f>VLOOKUP(P354,账簿!A:B,2,0)</f>
        <v>昌邑市城投股权投资管理有限公司</v>
      </c>
      <c r="W354" s="29" t="str">
        <f t="shared" si="124"/>
        <v>0020082026-04-2182</v>
      </c>
      <c r="X354" s="29" t="str">
        <f t="shared" si="110"/>
        <v>002008</v>
      </c>
      <c r="Y354" s="29" t="str">
        <f t="shared" si="111"/>
        <v>002008</v>
      </c>
      <c r="Z354" s="29" t="str">
        <f t="shared" si="112"/>
        <v>昌邑市城投股权投资管理有限公司</v>
      </c>
      <c r="AA354" s="29" t="str">
        <f t="shared" si="113"/>
        <v>2026-04</v>
      </c>
      <c r="AB354" s="29" t="str">
        <f t="shared" si="114"/>
        <v>2026-04-21</v>
      </c>
      <c r="AC354" s="29" t="s">
        <v>108</v>
      </c>
      <c r="AD354" s="29">
        <f t="shared" si="115"/>
        <v>82</v>
      </c>
      <c r="AE354" s="29" t="str">
        <f t="shared" si="116"/>
        <v>往来结算款,汇兑,昌邑市城市建设发展投资集团有限公司</v>
      </c>
      <c r="AF354" s="29" t="s">
        <v>109</v>
      </c>
      <c r="AG354" s="29" t="s">
        <v>109</v>
      </c>
      <c r="AH354" s="29"/>
      <c r="AI354" s="29"/>
      <c r="AJ354" s="29"/>
      <c r="AK354" s="29"/>
      <c r="AL354" s="29"/>
      <c r="AM354" s="29"/>
      <c r="AN354" s="29" t="str">
        <f t="shared" si="117"/>
        <v>122102</v>
      </c>
      <c r="AO354" s="29"/>
      <c r="AP354" s="29" t="str">
        <f t="shared" si="118"/>
        <v>往来结算款,汇兑,昌邑市城市建设发展投资集团有限公司</v>
      </c>
      <c r="AQ354" t="s">
        <v>110</v>
      </c>
      <c r="AR354" s="29" t="str">
        <f t="shared" si="119"/>
        <v/>
      </c>
      <c r="AS354" s="29">
        <f t="shared" si="120"/>
        <v>3300000</v>
      </c>
      <c r="AT354" t="s">
        <v>111</v>
      </c>
      <c r="AU354" t="s">
        <v>112</v>
      </c>
      <c r="AV354" t="s">
        <v>113</v>
      </c>
      <c r="AW354" s="29" t="str">
        <f t="shared" si="121"/>
        <v/>
      </c>
      <c r="AX354" s="29">
        <f t="shared" si="122"/>
        <v>3300000</v>
      </c>
      <c r="AY354" s="29"/>
      <c r="AZ354" s="29"/>
      <c r="BA354" s="29"/>
      <c r="BB354" s="29"/>
      <c r="BC354" s="29"/>
      <c r="BD354" s="29"/>
      <c r="BE354" s="29"/>
      <c r="BF354" s="29"/>
      <c r="BG354" s="29"/>
      <c r="BH354" s="29"/>
      <c r="BI354" s="29"/>
      <c r="BJ354" s="29"/>
      <c r="BK354" s="29"/>
      <c r="BL354" s="29"/>
      <c r="BM354" s="29"/>
      <c r="BN354" s="29"/>
      <c r="BO354" s="29"/>
      <c r="BP354" s="29"/>
      <c r="BQ354" s="32" t="str">
        <f>IF(N354="项目",VLOOKUP(O354,项目!B:C,2,0),IF(K354="空项目",VLOOKUP(K354,项目!B:C,2,0),""))</f>
        <v/>
      </c>
      <c r="BR354" s="32" t="str">
        <f>IFERROR(VLOOKUP(BQ354,项目!A:B,2,0),"")</f>
        <v/>
      </c>
      <c r="BS354" s="29"/>
      <c r="BT354" s="29"/>
      <c r="BU354" s="32" t="str">
        <f>IF(N354="供应商",VLOOKUP(O354,供应商!B:C,2,0),"")</f>
        <v/>
      </c>
      <c r="BV354" s="32" t="str">
        <f>IFERROR(VLOOKUP(BU354,供应商!A:B,2,0),"")</f>
        <v/>
      </c>
      <c r="BW354" s="32" t="str">
        <f>IF(N354="客户",VLOOKUP(O354,客户!B:C,2,0),"")</f>
        <v>002</v>
      </c>
      <c r="BX354" s="32" t="str">
        <f>IFERROR(VLOOKUP(BW354,客户!A:B,2,0),"")</f>
        <v>昌邑市城市建设发展投资集团有限公司</v>
      </c>
      <c r="BY354" s="29"/>
      <c r="BZ354" s="29"/>
      <c r="CA354" s="29"/>
      <c r="CB354" s="29"/>
      <c r="CC354" s="29"/>
      <c r="CD354" s="29"/>
      <c r="CE354" s="29"/>
      <c r="CF354" s="29"/>
      <c r="CG354" s="29"/>
      <c r="CH354" s="29"/>
      <c r="CI354" s="29"/>
      <c r="CJ354" s="29"/>
      <c r="CK354" s="29"/>
      <c r="CL354" s="29"/>
      <c r="CM354" s="29"/>
      <c r="CN354" s="29"/>
      <c r="CO354" s="29"/>
      <c r="CP354" s="29"/>
      <c r="CQ354" s="29"/>
      <c r="CR354" s="29"/>
      <c r="CS354" s="29"/>
      <c r="CT354" s="29"/>
      <c r="CU354" s="32" t="str">
        <f>IF(N354="费用项目",VLOOKUP(O354,费用项目!B:C,2,0),"")</f>
        <v/>
      </c>
      <c r="CV354" s="32" t="str">
        <f>IFERROR(VLOOKUP(CU354,费用项目!A:B,2,0),"")</f>
        <v/>
      </c>
      <c r="CW354" s="29" t="str">
        <f>IF(N354="银行账户",VLOOKUP(O354,银行变二级!B:C,2,0),"")</f>
        <v/>
      </c>
      <c r="CX354" s="29" t="str">
        <f>IFERROR(VLOOKUP(O354,银行变二级!A:B,2,0),"")</f>
        <v/>
      </c>
    </row>
    <row r="355" ht="25.5" spans="1:102">
      <c r="A355" s="35" t="s">
        <v>287</v>
      </c>
      <c r="B355" s="36" t="s">
        <v>124</v>
      </c>
      <c r="C355" s="36" t="s">
        <v>409</v>
      </c>
      <c r="D355" s="37" t="s">
        <v>310</v>
      </c>
      <c r="E355" s="37" t="s">
        <v>311</v>
      </c>
      <c r="F355" s="38">
        <v>2000000</v>
      </c>
      <c r="G355" s="39" t="s">
        <v>107</v>
      </c>
      <c r="H355" s="40" t="str">
        <f t="shared" si="105"/>
        <v>1221</v>
      </c>
      <c r="I355" s="40" t="str">
        <f t="shared" si="106"/>
        <v>122108</v>
      </c>
      <c r="J355" s="46" t="str">
        <f t="shared" si="107"/>
        <v>其他应收款</v>
      </c>
      <c r="K355" s="47" t="str">
        <f t="shared" si="108"/>
        <v>单位</v>
      </c>
      <c r="L355" s="46" t="str">
        <f t="shared" si="109"/>
        <v>昌邑市融昌能源有限公司</v>
      </c>
      <c r="M355" s="46" t="str">
        <f>IFERROR(IF(H355="1002",1002,VLOOKUP(I355,亿企科目!A:H,6,0)),VLOOKUP(H355,亿企科目!A:G,6,0))</f>
        <v>122102</v>
      </c>
      <c r="N355" s="48" t="str">
        <f>IFERROR(IF(H355="1002","银行账户",IF(H355="1123","供应商",VLOOKUP(I355,亿企科目!A:H,8,0))),"")</f>
        <v>客户</v>
      </c>
      <c r="O355" s="49" t="str">
        <f t="shared" si="123"/>
        <v>昌邑市融昌能源有限公司</v>
      </c>
      <c r="P355" s="29" t="str">
        <f>VLOOKUP(A355,账簿!B:C,2,0)</f>
        <v>002008</v>
      </c>
      <c r="Q355" s="29" t="str">
        <f>VLOOKUP(P355,账簿!A:B,2,0)</f>
        <v>昌邑市城投股权投资管理有限公司</v>
      </c>
      <c r="W355" s="29" t="str">
        <f t="shared" si="124"/>
        <v>0020082026-04-2183</v>
      </c>
      <c r="X355" s="29" t="str">
        <f t="shared" si="110"/>
        <v>002008</v>
      </c>
      <c r="Y355" s="29" t="str">
        <f t="shared" si="111"/>
        <v>002008</v>
      </c>
      <c r="Z355" s="29" t="str">
        <f t="shared" si="112"/>
        <v>昌邑市城投股权投资管理有限公司</v>
      </c>
      <c r="AA355" s="29" t="str">
        <f t="shared" si="113"/>
        <v>2026-04</v>
      </c>
      <c r="AB355" s="29" t="str">
        <f t="shared" si="114"/>
        <v>2026-04-21</v>
      </c>
      <c r="AC355" s="29" t="s">
        <v>108</v>
      </c>
      <c r="AD355" s="29">
        <f t="shared" si="115"/>
        <v>83</v>
      </c>
      <c r="AE355" s="29" t="str">
        <f t="shared" si="116"/>
        <v>往来款,网银转账,昌邑市融昌能源有限公司</v>
      </c>
      <c r="AF355" s="29" t="s">
        <v>109</v>
      </c>
      <c r="AG355" s="29" t="s">
        <v>109</v>
      </c>
      <c r="AH355" s="29"/>
      <c r="AI355" s="29"/>
      <c r="AJ355" s="29"/>
      <c r="AK355" s="29"/>
      <c r="AL355" s="29"/>
      <c r="AM355" s="29"/>
      <c r="AN355" s="29" t="str">
        <f t="shared" si="117"/>
        <v>122102</v>
      </c>
      <c r="AO355" s="29"/>
      <c r="AP355" s="29" t="str">
        <f t="shared" si="118"/>
        <v>往来款,网银转账,昌邑市融昌能源有限公司</v>
      </c>
      <c r="AQ355" t="s">
        <v>110</v>
      </c>
      <c r="AR355" s="29">
        <f t="shared" si="119"/>
        <v>2000000</v>
      </c>
      <c r="AS355" s="29" t="str">
        <f t="shared" si="120"/>
        <v/>
      </c>
      <c r="AT355" t="s">
        <v>111</v>
      </c>
      <c r="AU355" t="s">
        <v>112</v>
      </c>
      <c r="AV355" t="s">
        <v>113</v>
      </c>
      <c r="AW355" s="29">
        <f t="shared" si="121"/>
        <v>2000000</v>
      </c>
      <c r="AX355" s="29" t="str">
        <f t="shared" si="122"/>
        <v/>
      </c>
      <c r="AY355" s="29"/>
      <c r="AZ355" s="29"/>
      <c r="BA355" s="29"/>
      <c r="BB355" s="29"/>
      <c r="BC355" s="29"/>
      <c r="BD355" s="29"/>
      <c r="BE355" s="29"/>
      <c r="BF355" s="29"/>
      <c r="BG355" s="29"/>
      <c r="BH355" s="29"/>
      <c r="BI355" s="29"/>
      <c r="BJ355" s="29"/>
      <c r="BK355" s="29"/>
      <c r="BL355" s="29"/>
      <c r="BM355" s="29"/>
      <c r="BN355" s="29"/>
      <c r="BO355" s="29"/>
      <c r="BP355" s="29"/>
      <c r="BQ355" s="32" t="str">
        <f>IF(N355="项目",VLOOKUP(O355,项目!B:C,2,0),IF(K355="空项目",VLOOKUP(K355,项目!B:C,2,0),""))</f>
        <v/>
      </c>
      <c r="BR355" s="32" t="str">
        <f>IFERROR(VLOOKUP(BQ355,项目!A:B,2,0),"")</f>
        <v/>
      </c>
      <c r="BS355" s="29"/>
      <c r="BT355" s="29"/>
      <c r="BU355" s="32" t="str">
        <f>IF(N355="供应商",VLOOKUP(O355,供应商!B:C,2,0),"")</f>
        <v/>
      </c>
      <c r="BV355" s="32" t="str">
        <f>IFERROR(VLOOKUP(BU355,供应商!A:B,2,0),"")</f>
        <v/>
      </c>
      <c r="BW355" s="32" t="str">
        <f>IF(N355="客户",VLOOKUP(O355,客户!B:C,2,0),"")</f>
        <v>002002</v>
      </c>
      <c r="BX355" s="32" t="str">
        <f>IFERROR(VLOOKUP(BW355,客户!A:B,2,0),"")</f>
        <v>昌邑市融昌能源有限公司</v>
      </c>
      <c r="BY355" s="29"/>
      <c r="BZ355" s="29"/>
      <c r="CA355" s="29"/>
      <c r="CB355" s="29"/>
      <c r="CC355" s="29"/>
      <c r="CD355" s="29"/>
      <c r="CE355" s="29"/>
      <c r="CF355" s="29"/>
      <c r="CG355" s="29"/>
      <c r="CH355" s="29"/>
      <c r="CI355" s="29"/>
      <c r="CJ355" s="29"/>
      <c r="CK355" s="29"/>
      <c r="CL355" s="29"/>
      <c r="CM355" s="29"/>
      <c r="CN355" s="29"/>
      <c r="CO355" s="29"/>
      <c r="CP355" s="29"/>
      <c r="CQ355" s="29"/>
      <c r="CR355" s="29"/>
      <c r="CS355" s="29"/>
      <c r="CT355" s="29"/>
      <c r="CU355" s="32" t="str">
        <f>IF(N355="费用项目",VLOOKUP(O355,费用项目!B:C,2,0),"")</f>
        <v/>
      </c>
      <c r="CV355" s="32" t="str">
        <f>IFERROR(VLOOKUP(CU355,费用项目!A:B,2,0),"")</f>
        <v/>
      </c>
      <c r="CW355" s="29" t="str">
        <f>IF(N355="银行账户",VLOOKUP(O355,银行变二级!B:C,2,0),"")</f>
        <v/>
      </c>
      <c r="CX355" s="29" t="str">
        <f>IFERROR(VLOOKUP(O355,银行变二级!A:B,2,0),"")</f>
        <v/>
      </c>
    </row>
    <row r="356" ht="27" spans="1:102">
      <c r="A356" s="35" t="s">
        <v>287</v>
      </c>
      <c r="B356" s="36" t="s">
        <v>124</v>
      </c>
      <c r="C356" s="36" t="s">
        <v>409</v>
      </c>
      <c r="D356" s="37" t="s">
        <v>310</v>
      </c>
      <c r="E356" s="37" t="s">
        <v>290</v>
      </c>
      <c r="F356" s="39" t="s">
        <v>107</v>
      </c>
      <c r="G356" s="38">
        <v>2000000</v>
      </c>
      <c r="H356" s="40" t="str">
        <f t="shared" si="105"/>
        <v>1002</v>
      </c>
      <c r="I356" s="40" t="str">
        <f t="shared" si="106"/>
        <v>100203</v>
      </c>
      <c r="J356" s="46" t="str">
        <f t="shared" si="107"/>
        <v>银行存款</v>
      </c>
      <c r="K356" s="47" t="str">
        <f t="shared" si="108"/>
        <v>潍坊银行基本户31796</v>
      </c>
      <c r="L356" s="46" t="str">
        <f t="shared" si="109"/>
        <v/>
      </c>
      <c r="M356" s="46">
        <f>IFERROR(IF(H356="1002",1002,VLOOKUP(I356,亿企科目!A:H,6,0)),VLOOKUP(H356,亿企科目!A:G,6,0))</f>
        <v>1002</v>
      </c>
      <c r="N356" s="48" t="str">
        <f>IFERROR(IF(H356="1002","银行账户",IF(H356="1123","供应商",VLOOKUP(I356,亿企科目!A:H,8,0))),"")</f>
        <v>银行账户</v>
      </c>
      <c r="O356" s="49" t="str">
        <f t="shared" si="123"/>
        <v>潍坊银行基本户31796</v>
      </c>
      <c r="P356" s="29" t="str">
        <f>VLOOKUP(A356,账簿!B:C,2,0)</f>
        <v>002008</v>
      </c>
      <c r="Q356" s="29" t="str">
        <f>VLOOKUP(P356,账簿!A:B,2,0)</f>
        <v>昌邑市城投股权投资管理有限公司</v>
      </c>
      <c r="W356" s="29" t="str">
        <f t="shared" si="124"/>
        <v>0020082026-04-2183</v>
      </c>
      <c r="X356" s="29" t="str">
        <f t="shared" si="110"/>
        <v>002008</v>
      </c>
      <c r="Y356" s="29" t="str">
        <f t="shared" si="111"/>
        <v>002008</v>
      </c>
      <c r="Z356" s="29" t="str">
        <f t="shared" si="112"/>
        <v>昌邑市城投股权投资管理有限公司</v>
      </c>
      <c r="AA356" s="29" t="str">
        <f t="shared" si="113"/>
        <v>2026-04</v>
      </c>
      <c r="AB356" s="29" t="str">
        <f t="shared" si="114"/>
        <v>2026-04-21</v>
      </c>
      <c r="AC356" s="29" t="s">
        <v>108</v>
      </c>
      <c r="AD356" s="29">
        <f t="shared" si="115"/>
        <v>83</v>
      </c>
      <c r="AE356" s="29" t="str">
        <f t="shared" si="116"/>
        <v>往来款,网银转账,昌邑市融昌能源有限公司</v>
      </c>
      <c r="AF356" s="29" t="s">
        <v>109</v>
      </c>
      <c r="AG356" s="29" t="s">
        <v>109</v>
      </c>
      <c r="AH356" s="29"/>
      <c r="AI356" s="29"/>
      <c r="AJ356" s="29"/>
      <c r="AK356" s="29"/>
      <c r="AL356" s="29"/>
      <c r="AM356" s="29"/>
      <c r="AN356" s="29">
        <f t="shared" si="117"/>
        <v>1002</v>
      </c>
      <c r="AO356" s="29"/>
      <c r="AP356" s="29" t="str">
        <f t="shared" si="118"/>
        <v>往来款,网银转账,昌邑市融昌能源有限公司</v>
      </c>
      <c r="AQ356" t="s">
        <v>110</v>
      </c>
      <c r="AR356" s="29" t="str">
        <f t="shared" si="119"/>
        <v/>
      </c>
      <c r="AS356" s="29">
        <f t="shared" si="120"/>
        <v>2000000</v>
      </c>
      <c r="AT356" t="s">
        <v>111</v>
      </c>
      <c r="AU356" t="s">
        <v>112</v>
      </c>
      <c r="AV356" t="s">
        <v>113</v>
      </c>
      <c r="AW356" s="29" t="str">
        <f t="shared" si="121"/>
        <v/>
      </c>
      <c r="AX356" s="29">
        <f t="shared" si="122"/>
        <v>2000000</v>
      </c>
      <c r="AY356" s="29"/>
      <c r="AZ356" s="29"/>
      <c r="BA356" s="29"/>
      <c r="BB356" s="29"/>
      <c r="BC356" s="29"/>
      <c r="BD356" s="29"/>
      <c r="BE356" s="29"/>
      <c r="BF356" s="29"/>
      <c r="BG356" s="29"/>
      <c r="BH356" s="29"/>
      <c r="BI356" s="29"/>
      <c r="BJ356" s="29"/>
      <c r="BK356" s="29"/>
      <c r="BL356" s="29"/>
      <c r="BM356" s="29"/>
      <c r="BN356" s="29"/>
      <c r="BO356" s="29"/>
      <c r="BP356" s="29"/>
      <c r="BQ356" s="32" t="str">
        <f>IF(N356="项目",VLOOKUP(O356,项目!B:C,2,0),IF(K356="空项目",VLOOKUP(K356,项目!B:C,2,0),""))</f>
        <v/>
      </c>
      <c r="BR356" s="32" t="str">
        <f>IFERROR(VLOOKUP(BQ356,项目!A:B,2,0),"")</f>
        <v/>
      </c>
      <c r="BS356" s="29"/>
      <c r="BT356" s="29"/>
      <c r="BU356" s="32" t="str">
        <f>IF(N356="供应商",VLOOKUP(O356,供应商!B:C,2,0),"")</f>
        <v/>
      </c>
      <c r="BV356" s="32" t="str">
        <f>IFERROR(VLOOKUP(BU356,供应商!A:B,2,0),"")</f>
        <v/>
      </c>
      <c r="BW356" s="32" t="str">
        <f>IF(N356="客户",VLOOKUP(O356,客户!B:C,2,0),"")</f>
        <v/>
      </c>
      <c r="BX356" s="32" t="str">
        <f>IFERROR(VLOOKUP(BW356,客户!A:B,2,0),"")</f>
        <v/>
      </c>
      <c r="BY356" s="29"/>
      <c r="BZ356" s="29"/>
      <c r="CA356" s="29"/>
      <c r="CB356" s="29"/>
      <c r="CC356" s="29"/>
      <c r="CD356" s="29"/>
      <c r="CE356" s="29"/>
      <c r="CF356" s="29"/>
      <c r="CG356" s="29"/>
      <c r="CH356" s="29"/>
      <c r="CI356" s="29"/>
      <c r="CJ356" s="29"/>
      <c r="CK356" s="29"/>
      <c r="CL356" s="29"/>
      <c r="CM356" s="29"/>
      <c r="CN356" s="29"/>
      <c r="CO356" s="29"/>
      <c r="CP356" s="29"/>
      <c r="CQ356" s="29"/>
      <c r="CR356" s="29"/>
      <c r="CS356" s="29"/>
      <c r="CT356" s="29"/>
      <c r="CU356" s="32" t="str">
        <f>IF(N356="费用项目",VLOOKUP(O356,费用项目!B:C,2,0),"")</f>
        <v/>
      </c>
      <c r="CV356" s="32" t="str">
        <f>IFERROR(VLOOKUP(CU356,费用项目!A:B,2,0),"")</f>
        <v/>
      </c>
      <c r="CW356" s="29" t="str">
        <f>IF(N356="银行账户",VLOOKUP(O356,银行变二级!B:C,2,0),"")</f>
        <v>潍坊银行基本户31796</v>
      </c>
      <c r="CX356" s="29" t="str">
        <f>IFERROR(VLOOKUP(O356,银行变二级!A:B,2,0),"")</f>
        <v>潍坊银行基本户31796</v>
      </c>
    </row>
    <row r="357" ht="25.5" spans="1:102">
      <c r="A357" s="35" t="s">
        <v>287</v>
      </c>
      <c r="B357" s="36" t="s">
        <v>124</v>
      </c>
      <c r="C357" s="36" t="s">
        <v>410</v>
      </c>
      <c r="D357" s="37" t="s">
        <v>310</v>
      </c>
      <c r="E357" s="37" t="s">
        <v>311</v>
      </c>
      <c r="F357" s="38">
        <v>5000000</v>
      </c>
      <c r="G357" s="39" t="s">
        <v>107</v>
      </c>
      <c r="H357" s="40" t="str">
        <f t="shared" si="105"/>
        <v>1221</v>
      </c>
      <c r="I357" s="40" t="str">
        <f t="shared" si="106"/>
        <v>122108</v>
      </c>
      <c r="J357" s="46" t="str">
        <f t="shared" si="107"/>
        <v>其他应收款</v>
      </c>
      <c r="K357" s="47" t="str">
        <f t="shared" si="108"/>
        <v>单位</v>
      </c>
      <c r="L357" s="46" t="str">
        <f t="shared" si="109"/>
        <v>昌邑市融昌能源有限公司</v>
      </c>
      <c r="M357" s="46" t="str">
        <f>IFERROR(IF(H357="1002",1002,VLOOKUP(I357,亿企科目!A:H,6,0)),VLOOKUP(H357,亿企科目!A:G,6,0))</f>
        <v>122102</v>
      </c>
      <c r="N357" s="48" t="str">
        <f>IFERROR(IF(H357="1002","银行账户",IF(H357="1123","供应商",VLOOKUP(I357,亿企科目!A:H,8,0))),"")</f>
        <v>客户</v>
      </c>
      <c r="O357" s="49" t="str">
        <f t="shared" si="123"/>
        <v>昌邑市融昌能源有限公司</v>
      </c>
      <c r="P357" s="29" t="str">
        <f>VLOOKUP(A357,账簿!B:C,2,0)</f>
        <v>002008</v>
      </c>
      <c r="Q357" s="29" t="str">
        <f>VLOOKUP(P357,账簿!A:B,2,0)</f>
        <v>昌邑市城投股权投资管理有限公司</v>
      </c>
      <c r="W357" s="29" t="str">
        <f t="shared" si="124"/>
        <v>0020082026-04-2184</v>
      </c>
      <c r="X357" s="29" t="str">
        <f t="shared" si="110"/>
        <v>002008</v>
      </c>
      <c r="Y357" s="29" t="str">
        <f t="shared" si="111"/>
        <v>002008</v>
      </c>
      <c r="Z357" s="29" t="str">
        <f t="shared" si="112"/>
        <v>昌邑市城投股权投资管理有限公司</v>
      </c>
      <c r="AA357" s="29" t="str">
        <f t="shared" si="113"/>
        <v>2026-04</v>
      </c>
      <c r="AB357" s="29" t="str">
        <f t="shared" si="114"/>
        <v>2026-04-21</v>
      </c>
      <c r="AC357" s="29" t="s">
        <v>108</v>
      </c>
      <c r="AD357" s="29">
        <f t="shared" si="115"/>
        <v>84</v>
      </c>
      <c r="AE357" s="29" t="str">
        <f t="shared" si="116"/>
        <v>往来款,网银转账,昌邑市融昌能源有限公司</v>
      </c>
      <c r="AF357" s="29" t="s">
        <v>109</v>
      </c>
      <c r="AG357" s="29" t="s">
        <v>109</v>
      </c>
      <c r="AH357" s="29"/>
      <c r="AI357" s="29"/>
      <c r="AJ357" s="29"/>
      <c r="AK357" s="29"/>
      <c r="AL357" s="29"/>
      <c r="AM357" s="29"/>
      <c r="AN357" s="29" t="str">
        <f t="shared" si="117"/>
        <v>122102</v>
      </c>
      <c r="AO357" s="29"/>
      <c r="AP357" s="29" t="str">
        <f t="shared" si="118"/>
        <v>往来款,网银转账,昌邑市融昌能源有限公司</v>
      </c>
      <c r="AQ357" t="s">
        <v>110</v>
      </c>
      <c r="AR357" s="29">
        <f t="shared" si="119"/>
        <v>5000000</v>
      </c>
      <c r="AS357" s="29" t="str">
        <f t="shared" si="120"/>
        <v/>
      </c>
      <c r="AT357" t="s">
        <v>111</v>
      </c>
      <c r="AU357" t="s">
        <v>112</v>
      </c>
      <c r="AV357" t="s">
        <v>113</v>
      </c>
      <c r="AW357" s="29">
        <f t="shared" si="121"/>
        <v>5000000</v>
      </c>
      <c r="AX357" s="29" t="str">
        <f t="shared" si="122"/>
        <v/>
      </c>
      <c r="AY357" s="29"/>
      <c r="AZ357" s="29"/>
      <c r="BA357" s="29"/>
      <c r="BB357" s="29"/>
      <c r="BC357" s="29"/>
      <c r="BD357" s="29"/>
      <c r="BE357" s="29"/>
      <c r="BF357" s="29"/>
      <c r="BG357" s="29"/>
      <c r="BH357" s="29"/>
      <c r="BI357" s="29"/>
      <c r="BJ357" s="29"/>
      <c r="BK357" s="29"/>
      <c r="BL357" s="29"/>
      <c r="BM357" s="29"/>
      <c r="BN357" s="29"/>
      <c r="BO357" s="29"/>
      <c r="BP357" s="29"/>
      <c r="BQ357" s="32" t="str">
        <f>IF(N357="项目",VLOOKUP(O357,项目!B:C,2,0),IF(K357="空项目",VLOOKUP(K357,项目!B:C,2,0),""))</f>
        <v/>
      </c>
      <c r="BR357" s="32" t="str">
        <f>IFERROR(VLOOKUP(BQ357,项目!A:B,2,0),"")</f>
        <v/>
      </c>
      <c r="BS357" s="29"/>
      <c r="BT357" s="29"/>
      <c r="BU357" s="32" t="str">
        <f>IF(N357="供应商",VLOOKUP(O357,供应商!B:C,2,0),"")</f>
        <v/>
      </c>
      <c r="BV357" s="32" t="str">
        <f>IFERROR(VLOOKUP(BU357,供应商!A:B,2,0),"")</f>
        <v/>
      </c>
      <c r="BW357" s="32" t="str">
        <f>IF(N357="客户",VLOOKUP(O357,客户!B:C,2,0),"")</f>
        <v>002002</v>
      </c>
      <c r="BX357" s="32" t="str">
        <f>IFERROR(VLOOKUP(BW357,客户!A:B,2,0),"")</f>
        <v>昌邑市融昌能源有限公司</v>
      </c>
      <c r="BY357" s="29"/>
      <c r="BZ357" s="29"/>
      <c r="CA357" s="29"/>
      <c r="CB357" s="29"/>
      <c r="CC357" s="29"/>
      <c r="CD357" s="29"/>
      <c r="CE357" s="29"/>
      <c r="CF357" s="29"/>
      <c r="CG357" s="29"/>
      <c r="CH357" s="29"/>
      <c r="CI357" s="29"/>
      <c r="CJ357" s="29"/>
      <c r="CK357" s="29"/>
      <c r="CL357" s="29"/>
      <c r="CM357" s="29"/>
      <c r="CN357" s="29"/>
      <c r="CO357" s="29"/>
      <c r="CP357" s="29"/>
      <c r="CQ357" s="29"/>
      <c r="CR357" s="29"/>
      <c r="CS357" s="29"/>
      <c r="CT357" s="29"/>
      <c r="CU357" s="32" t="str">
        <f>IF(N357="费用项目",VLOOKUP(O357,费用项目!B:C,2,0),"")</f>
        <v/>
      </c>
      <c r="CV357" s="32" t="str">
        <f>IFERROR(VLOOKUP(CU357,费用项目!A:B,2,0),"")</f>
        <v/>
      </c>
      <c r="CW357" s="29" t="str">
        <f>IF(N357="银行账户",VLOOKUP(O357,银行变二级!B:C,2,0),"")</f>
        <v/>
      </c>
      <c r="CX357" s="29" t="str">
        <f>IFERROR(VLOOKUP(O357,银行变二级!A:B,2,0),"")</f>
        <v/>
      </c>
    </row>
    <row r="358" ht="27" spans="1:102">
      <c r="A358" s="35" t="s">
        <v>287</v>
      </c>
      <c r="B358" s="36" t="s">
        <v>124</v>
      </c>
      <c r="C358" s="36" t="s">
        <v>410</v>
      </c>
      <c r="D358" s="37" t="s">
        <v>310</v>
      </c>
      <c r="E358" s="37" t="s">
        <v>290</v>
      </c>
      <c r="F358" s="39" t="s">
        <v>107</v>
      </c>
      <c r="G358" s="38">
        <v>5000000</v>
      </c>
      <c r="H358" s="40" t="str">
        <f t="shared" si="105"/>
        <v>1002</v>
      </c>
      <c r="I358" s="40" t="str">
        <f t="shared" si="106"/>
        <v>100203</v>
      </c>
      <c r="J358" s="46" t="str">
        <f t="shared" si="107"/>
        <v>银行存款</v>
      </c>
      <c r="K358" s="47" t="str">
        <f t="shared" si="108"/>
        <v>潍坊银行基本户31796</v>
      </c>
      <c r="L358" s="46" t="str">
        <f t="shared" si="109"/>
        <v/>
      </c>
      <c r="M358" s="46">
        <f>IFERROR(IF(H358="1002",1002,VLOOKUP(I358,亿企科目!A:H,6,0)),VLOOKUP(H358,亿企科目!A:G,6,0))</f>
        <v>1002</v>
      </c>
      <c r="N358" s="48" t="str">
        <f>IFERROR(IF(H358="1002","银行账户",IF(H358="1123","供应商",VLOOKUP(I358,亿企科目!A:H,8,0))),"")</f>
        <v>银行账户</v>
      </c>
      <c r="O358" s="49" t="str">
        <f t="shared" si="123"/>
        <v>潍坊银行基本户31796</v>
      </c>
      <c r="P358" s="29" t="str">
        <f>VLOOKUP(A358,账簿!B:C,2,0)</f>
        <v>002008</v>
      </c>
      <c r="Q358" s="29" t="str">
        <f>VLOOKUP(P358,账簿!A:B,2,0)</f>
        <v>昌邑市城投股权投资管理有限公司</v>
      </c>
      <c r="W358" s="29" t="str">
        <f t="shared" si="124"/>
        <v>0020082026-04-2184</v>
      </c>
      <c r="X358" s="29" t="str">
        <f t="shared" si="110"/>
        <v>002008</v>
      </c>
      <c r="Y358" s="29" t="str">
        <f t="shared" si="111"/>
        <v>002008</v>
      </c>
      <c r="Z358" s="29" t="str">
        <f t="shared" si="112"/>
        <v>昌邑市城投股权投资管理有限公司</v>
      </c>
      <c r="AA358" s="29" t="str">
        <f t="shared" si="113"/>
        <v>2026-04</v>
      </c>
      <c r="AB358" s="29" t="str">
        <f t="shared" si="114"/>
        <v>2026-04-21</v>
      </c>
      <c r="AC358" s="29" t="s">
        <v>108</v>
      </c>
      <c r="AD358" s="29">
        <f t="shared" si="115"/>
        <v>84</v>
      </c>
      <c r="AE358" s="29" t="str">
        <f t="shared" si="116"/>
        <v>往来款,网银转账,昌邑市融昌能源有限公司</v>
      </c>
      <c r="AF358" s="29" t="s">
        <v>109</v>
      </c>
      <c r="AG358" s="29" t="s">
        <v>109</v>
      </c>
      <c r="AH358" s="29"/>
      <c r="AI358" s="29"/>
      <c r="AJ358" s="29"/>
      <c r="AK358" s="29"/>
      <c r="AL358" s="29"/>
      <c r="AM358" s="29"/>
      <c r="AN358" s="29">
        <f t="shared" si="117"/>
        <v>1002</v>
      </c>
      <c r="AO358" s="29"/>
      <c r="AP358" s="29" t="str">
        <f t="shared" si="118"/>
        <v>往来款,网银转账,昌邑市融昌能源有限公司</v>
      </c>
      <c r="AQ358" t="s">
        <v>110</v>
      </c>
      <c r="AR358" s="29" t="str">
        <f t="shared" si="119"/>
        <v/>
      </c>
      <c r="AS358" s="29">
        <f t="shared" si="120"/>
        <v>5000000</v>
      </c>
      <c r="AT358" t="s">
        <v>111</v>
      </c>
      <c r="AU358" t="s">
        <v>112</v>
      </c>
      <c r="AV358" t="s">
        <v>113</v>
      </c>
      <c r="AW358" s="29" t="str">
        <f t="shared" si="121"/>
        <v/>
      </c>
      <c r="AX358" s="29">
        <f t="shared" si="122"/>
        <v>5000000</v>
      </c>
      <c r="AY358" s="29"/>
      <c r="AZ358" s="29"/>
      <c r="BA358" s="29"/>
      <c r="BB358" s="29"/>
      <c r="BC358" s="29"/>
      <c r="BD358" s="29"/>
      <c r="BE358" s="29"/>
      <c r="BF358" s="29"/>
      <c r="BG358" s="29"/>
      <c r="BH358" s="29"/>
      <c r="BI358" s="29"/>
      <c r="BJ358" s="29"/>
      <c r="BK358" s="29"/>
      <c r="BL358" s="29"/>
      <c r="BM358" s="29"/>
      <c r="BN358" s="29"/>
      <c r="BO358" s="29"/>
      <c r="BP358" s="29"/>
      <c r="BQ358" s="32" t="str">
        <f>IF(N358="项目",VLOOKUP(O358,项目!B:C,2,0),IF(K358="空项目",VLOOKUP(K358,项目!B:C,2,0),""))</f>
        <v/>
      </c>
      <c r="BR358" s="32" t="str">
        <f>IFERROR(VLOOKUP(BQ358,项目!A:B,2,0),"")</f>
        <v/>
      </c>
      <c r="BS358" s="29"/>
      <c r="BT358" s="29"/>
      <c r="BU358" s="32" t="str">
        <f>IF(N358="供应商",VLOOKUP(O358,供应商!B:C,2,0),"")</f>
        <v/>
      </c>
      <c r="BV358" s="32" t="str">
        <f>IFERROR(VLOOKUP(BU358,供应商!A:B,2,0),"")</f>
        <v/>
      </c>
      <c r="BW358" s="32" t="str">
        <f>IF(N358="客户",VLOOKUP(O358,客户!B:C,2,0),"")</f>
        <v/>
      </c>
      <c r="BX358" s="32" t="str">
        <f>IFERROR(VLOOKUP(BW358,客户!A:B,2,0),"")</f>
        <v/>
      </c>
      <c r="BY358" s="29"/>
      <c r="BZ358" s="29"/>
      <c r="CA358" s="29"/>
      <c r="CB358" s="29"/>
      <c r="CC358" s="29"/>
      <c r="CD358" s="29"/>
      <c r="CE358" s="29"/>
      <c r="CF358" s="29"/>
      <c r="CG358" s="29"/>
      <c r="CH358" s="29"/>
      <c r="CI358" s="29"/>
      <c r="CJ358" s="29"/>
      <c r="CK358" s="29"/>
      <c r="CL358" s="29"/>
      <c r="CM358" s="29"/>
      <c r="CN358" s="29"/>
      <c r="CO358" s="29"/>
      <c r="CP358" s="29"/>
      <c r="CQ358" s="29"/>
      <c r="CR358" s="29"/>
      <c r="CS358" s="29"/>
      <c r="CT358" s="29"/>
      <c r="CU358" s="32" t="str">
        <f>IF(N358="费用项目",VLOOKUP(O358,费用项目!B:C,2,0),"")</f>
        <v/>
      </c>
      <c r="CV358" s="32" t="str">
        <f>IFERROR(VLOOKUP(CU358,费用项目!A:B,2,0),"")</f>
        <v/>
      </c>
      <c r="CW358" s="29" t="str">
        <f>IF(N358="银行账户",VLOOKUP(O358,银行变二级!B:C,2,0),"")</f>
        <v>潍坊银行基本户31796</v>
      </c>
      <c r="CX358" s="29" t="str">
        <f>IFERROR(VLOOKUP(O358,银行变二级!A:B,2,0),"")</f>
        <v>潍坊银行基本户31796</v>
      </c>
    </row>
    <row r="359" ht="25.5" spans="1:102">
      <c r="A359" s="35" t="s">
        <v>287</v>
      </c>
      <c r="B359" s="36" t="s">
        <v>124</v>
      </c>
      <c r="C359" s="36" t="s">
        <v>411</v>
      </c>
      <c r="D359" s="37" t="s">
        <v>412</v>
      </c>
      <c r="E359" s="37" t="s">
        <v>152</v>
      </c>
      <c r="F359" s="38">
        <v>2000000</v>
      </c>
      <c r="G359" s="39" t="s">
        <v>107</v>
      </c>
      <c r="H359" s="40" t="str">
        <f t="shared" si="105"/>
        <v>1221</v>
      </c>
      <c r="I359" s="40" t="str">
        <f t="shared" si="106"/>
        <v>122108</v>
      </c>
      <c r="J359" s="46" t="str">
        <f t="shared" si="107"/>
        <v>其他应收款</v>
      </c>
      <c r="K359" s="47" t="str">
        <f t="shared" si="108"/>
        <v>单位</v>
      </c>
      <c r="L359" s="46" t="str">
        <f t="shared" si="109"/>
        <v>山东盛汇经贸有限公司</v>
      </c>
      <c r="M359" s="46" t="str">
        <f>IFERROR(IF(H359="1002",1002,VLOOKUP(I359,亿企科目!A:H,6,0)),VLOOKUP(H359,亿企科目!A:G,6,0))</f>
        <v>122102</v>
      </c>
      <c r="N359" s="48" t="str">
        <f>IFERROR(IF(H359="1002","银行账户",IF(H359="1123","供应商",VLOOKUP(I359,亿企科目!A:H,8,0))),"")</f>
        <v>客户</v>
      </c>
      <c r="O359" s="49" t="str">
        <f t="shared" si="123"/>
        <v>山东盛汇经贸有限公司</v>
      </c>
      <c r="P359" s="29" t="str">
        <f>VLOOKUP(A359,账簿!B:C,2,0)</f>
        <v>002008</v>
      </c>
      <c r="Q359" s="29" t="str">
        <f>VLOOKUP(P359,账簿!A:B,2,0)</f>
        <v>昌邑市城投股权投资管理有限公司</v>
      </c>
      <c r="W359" s="29" t="str">
        <f t="shared" si="124"/>
        <v>0020082026-04-2185</v>
      </c>
      <c r="X359" s="29" t="str">
        <f t="shared" si="110"/>
        <v>002008</v>
      </c>
      <c r="Y359" s="29" t="str">
        <f t="shared" si="111"/>
        <v>002008</v>
      </c>
      <c r="Z359" s="29" t="str">
        <f t="shared" si="112"/>
        <v>昌邑市城投股权投资管理有限公司</v>
      </c>
      <c r="AA359" s="29" t="str">
        <f t="shared" si="113"/>
        <v>2026-04</v>
      </c>
      <c r="AB359" s="29" t="str">
        <f t="shared" si="114"/>
        <v>2026-04-21</v>
      </c>
      <c r="AC359" s="29" t="s">
        <v>108</v>
      </c>
      <c r="AD359" s="29">
        <f t="shared" si="115"/>
        <v>85</v>
      </c>
      <c r="AE359" s="29" t="str">
        <f t="shared" si="116"/>
        <v>往来款,网银转账,山东盛汇经贸有限公司</v>
      </c>
      <c r="AF359" s="29" t="s">
        <v>109</v>
      </c>
      <c r="AG359" s="29" t="s">
        <v>109</v>
      </c>
      <c r="AH359" s="29"/>
      <c r="AI359" s="29"/>
      <c r="AJ359" s="29"/>
      <c r="AK359" s="29"/>
      <c r="AL359" s="29"/>
      <c r="AM359" s="29"/>
      <c r="AN359" s="29" t="str">
        <f t="shared" si="117"/>
        <v>122102</v>
      </c>
      <c r="AO359" s="29"/>
      <c r="AP359" s="29" t="str">
        <f t="shared" si="118"/>
        <v>往来款,网银转账,山东盛汇经贸有限公司</v>
      </c>
      <c r="AQ359" t="s">
        <v>110</v>
      </c>
      <c r="AR359" s="29">
        <f t="shared" si="119"/>
        <v>2000000</v>
      </c>
      <c r="AS359" s="29" t="str">
        <f t="shared" si="120"/>
        <v/>
      </c>
      <c r="AT359" t="s">
        <v>111</v>
      </c>
      <c r="AU359" t="s">
        <v>112</v>
      </c>
      <c r="AV359" t="s">
        <v>113</v>
      </c>
      <c r="AW359" s="29">
        <f t="shared" si="121"/>
        <v>2000000</v>
      </c>
      <c r="AX359" s="29" t="str">
        <f t="shared" si="122"/>
        <v/>
      </c>
      <c r="AY359" s="29"/>
      <c r="AZ359" s="29"/>
      <c r="BA359" s="29"/>
      <c r="BB359" s="29"/>
      <c r="BC359" s="29"/>
      <c r="BD359" s="29"/>
      <c r="BE359" s="29"/>
      <c r="BF359" s="29"/>
      <c r="BG359" s="29"/>
      <c r="BH359" s="29"/>
      <c r="BI359" s="29"/>
      <c r="BJ359" s="29"/>
      <c r="BK359" s="29"/>
      <c r="BL359" s="29"/>
      <c r="BM359" s="29"/>
      <c r="BN359" s="29"/>
      <c r="BO359" s="29"/>
      <c r="BP359" s="29"/>
      <c r="BQ359" s="32" t="str">
        <f>IF(N359="项目",VLOOKUP(O359,项目!B:C,2,0),IF(K359="空项目",VLOOKUP(K359,项目!B:C,2,0),""))</f>
        <v/>
      </c>
      <c r="BR359" s="32" t="str">
        <f>IFERROR(VLOOKUP(BQ359,项目!A:B,2,0),"")</f>
        <v/>
      </c>
      <c r="BS359" s="29"/>
      <c r="BT359" s="29"/>
      <c r="BU359" s="32" t="str">
        <f>IF(N359="供应商",VLOOKUP(O359,供应商!B:C,2,0),"")</f>
        <v/>
      </c>
      <c r="BV359" s="32" t="str">
        <f>IFERROR(VLOOKUP(BU359,供应商!A:B,2,0),"")</f>
        <v/>
      </c>
      <c r="BW359" s="32" t="str">
        <f>IF(N359="客户",VLOOKUP(O359,客户!B:C,2,0),"")</f>
        <v>001001007</v>
      </c>
      <c r="BX359" s="32" t="str">
        <f>IFERROR(VLOOKUP(BW359,客户!A:B,2,0),"")</f>
        <v>山东盛汇经贸有限公司</v>
      </c>
      <c r="BY359" s="29"/>
      <c r="BZ359" s="29"/>
      <c r="CA359" s="29"/>
      <c r="CB359" s="29"/>
      <c r="CC359" s="29"/>
      <c r="CD359" s="29"/>
      <c r="CE359" s="29"/>
      <c r="CF359" s="29"/>
      <c r="CG359" s="29"/>
      <c r="CH359" s="29"/>
      <c r="CI359" s="29"/>
      <c r="CJ359" s="29"/>
      <c r="CK359" s="29"/>
      <c r="CL359" s="29"/>
      <c r="CM359" s="29"/>
      <c r="CN359" s="29"/>
      <c r="CO359" s="29"/>
      <c r="CP359" s="29"/>
      <c r="CQ359" s="29"/>
      <c r="CR359" s="29"/>
      <c r="CS359" s="29"/>
      <c r="CT359" s="29"/>
      <c r="CU359" s="32" t="str">
        <f>IF(N359="费用项目",VLOOKUP(O359,费用项目!B:C,2,0),"")</f>
        <v/>
      </c>
      <c r="CV359" s="32" t="str">
        <f>IFERROR(VLOOKUP(CU359,费用项目!A:B,2,0),"")</f>
        <v/>
      </c>
      <c r="CW359" s="29" t="str">
        <f>IF(N359="银行账户",VLOOKUP(O359,银行变二级!B:C,2,0),"")</f>
        <v/>
      </c>
      <c r="CX359" s="29" t="str">
        <f>IFERROR(VLOOKUP(O359,银行变二级!A:B,2,0),"")</f>
        <v/>
      </c>
    </row>
    <row r="360" ht="27" spans="1:102">
      <c r="A360" s="35" t="s">
        <v>287</v>
      </c>
      <c r="B360" s="36" t="s">
        <v>124</v>
      </c>
      <c r="C360" s="36" t="s">
        <v>411</v>
      </c>
      <c r="D360" s="37" t="s">
        <v>412</v>
      </c>
      <c r="E360" s="37" t="s">
        <v>290</v>
      </c>
      <c r="F360" s="39" t="s">
        <v>107</v>
      </c>
      <c r="G360" s="38">
        <v>2000000</v>
      </c>
      <c r="H360" s="40" t="str">
        <f t="shared" si="105"/>
        <v>1002</v>
      </c>
      <c r="I360" s="40" t="str">
        <f t="shared" si="106"/>
        <v>100203</v>
      </c>
      <c r="J360" s="46" t="str">
        <f t="shared" si="107"/>
        <v>银行存款</v>
      </c>
      <c r="K360" s="47" t="str">
        <f t="shared" si="108"/>
        <v>潍坊银行基本户31796</v>
      </c>
      <c r="L360" s="46" t="str">
        <f t="shared" si="109"/>
        <v/>
      </c>
      <c r="M360" s="46">
        <f>IFERROR(IF(H360="1002",1002,VLOOKUP(I360,亿企科目!A:H,6,0)),VLOOKUP(H360,亿企科目!A:G,6,0))</f>
        <v>1002</v>
      </c>
      <c r="N360" s="48" t="str">
        <f>IFERROR(IF(H360="1002","银行账户",IF(H360="1123","供应商",VLOOKUP(I360,亿企科目!A:H,8,0))),"")</f>
        <v>银行账户</v>
      </c>
      <c r="O360" s="49" t="str">
        <f t="shared" si="123"/>
        <v>潍坊银行基本户31796</v>
      </c>
      <c r="P360" s="29" t="str">
        <f>VLOOKUP(A360,账簿!B:C,2,0)</f>
        <v>002008</v>
      </c>
      <c r="Q360" s="29" t="str">
        <f>VLOOKUP(P360,账簿!A:B,2,0)</f>
        <v>昌邑市城投股权投资管理有限公司</v>
      </c>
      <c r="W360" s="29" t="str">
        <f t="shared" si="124"/>
        <v>0020082026-04-2185</v>
      </c>
      <c r="X360" s="29" t="str">
        <f t="shared" si="110"/>
        <v>002008</v>
      </c>
      <c r="Y360" s="29" t="str">
        <f t="shared" si="111"/>
        <v>002008</v>
      </c>
      <c r="Z360" s="29" t="str">
        <f t="shared" si="112"/>
        <v>昌邑市城投股权投资管理有限公司</v>
      </c>
      <c r="AA360" s="29" t="str">
        <f t="shared" si="113"/>
        <v>2026-04</v>
      </c>
      <c r="AB360" s="29" t="str">
        <f t="shared" si="114"/>
        <v>2026-04-21</v>
      </c>
      <c r="AC360" s="29" t="s">
        <v>108</v>
      </c>
      <c r="AD360" s="29">
        <f t="shared" si="115"/>
        <v>85</v>
      </c>
      <c r="AE360" s="29" t="str">
        <f t="shared" si="116"/>
        <v>往来款,网银转账,山东盛汇经贸有限公司</v>
      </c>
      <c r="AF360" s="29" t="s">
        <v>109</v>
      </c>
      <c r="AG360" s="29" t="s">
        <v>109</v>
      </c>
      <c r="AH360" s="29"/>
      <c r="AI360" s="29"/>
      <c r="AJ360" s="29"/>
      <c r="AK360" s="29"/>
      <c r="AL360" s="29"/>
      <c r="AM360" s="29"/>
      <c r="AN360" s="29">
        <f t="shared" si="117"/>
        <v>1002</v>
      </c>
      <c r="AO360" s="29"/>
      <c r="AP360" s="29" t="str">
        <f t="shared" si="118"/>
        <v>往来款,网银转账,山东盛汇经贸有限公司</v>
      </c>
      <c r="AQ360" t="s">
        <v>110</v>
      </c>
      <c r="AR360" s="29" t="str">
        <f t="shared" si="119"/>
        <v/>
      </c>
      <c r="AS360" s="29">
        <f t="shared" si="120"/>
        <v>2000000</v>
      </c>
      <c r="AT360" t="s">
        <v>111</v>
      </c>
      <c r="AU360" t="s">
        <v>112</v>
      </c>
      <c r="AV360" t="s">
        <v>113</v>
      </c>
      <c r="AW360" s="29" t="str">
        <f t="shared" si="121"/>
        <v/>
      </c>
      <c r="AX360" s="29">
        <f t="shared" si="122"/>
        <v>2000000</v>
      </c>
      <c r="AY360" s="29"/>
      <c r="AZ360" s="29"/>
      <c r="BA360" s="29"/>
      <c r="BB360" s="29"/>
      <c r="BC360" s="29"/>
      <c r="BD360" s="29"/>
      <c r="BE360" s="29"/>
      <c r="BF360" s="29"/>
      <c r="BG360" s="29"/>
      <c r="BH360" s="29"/>
      <c r="BI360" s="29"/>
      <c r="BJ360" s="29"/>
      <c r="BK360" s="29"/>
      <c r="BL360" s="29"/>
      <c r="BM360" s="29"/>
      <c r="BN360" s="29"/>
      <c r="BO360" s="29"/>
      <c r="BP360" s="29"/>
      <c r="BQ360" s="32" t="str">
        <f>IF(N360="项目",VLOOKUP(O360,项目!B:C,2,0),IF(K360="空项目",VLOOKUP(K360,项目!B:C,2,0),""))</f>
        <v/>
      </c>
      <c r="BR360" s="32" t="str">
        <f>IFERROR(VLOOKUP(BQ360,项目!A:B,2,0),"")</f>
        <v/>
      </c>
      <c r="BS360" s="29"/>
      <c r="BT360" s="29"/>
      <c r="BU360" s="32" t="str">
        <f>IF(N360="供应商",VLOOKUP(O360,供应商!B:C,2,0),"")</f>
        <v/>
      </c>
      <c r="BV360" s="32" t="str">
        <f>IFERROR(VLOOKUP(BU360,供应商!A:B,2,0),"")</f>
        <v/>
      </c>
      <c r="BW360" s="32" t="str">
        <f>IF(N360="客户",VLOOKUP(O360,客户!B:C,2,0),"")</f>
        <v/>
      </c>
      <c r="BX360" s="32" t="str">
        <f>IFERROR(VLOOKUP(BW360,客户!A:B,2,0),"")</f>
        <v/>
      </c>
      <c r="BY360" s="29"/>
      <c r="BZ360" s="29"/>
      <c r="CA360" s="29"/>
      <c r="CB360" s="29"/>
      <c r="CC360" s="29"/>
      <c r="CD360" s="29"/>
      <c r="CE360" s="29"/>
      <c r="CF360" s="29"/>
      <c r="CG360" s="29"/>
      <c r="CH360" s="29"/>
      <c r="CI360" s="29"/>
      <c r="CJ360" s="29"/>
      <c r="CK360" s="29"/>
      <c r="CL360" s="29"/>
      <c r="CM360" s="29"/>
      <c r="CN360" s="29"/>
      <c r="CO360" s="29"/>
      <c r="CP360" s="29"/>
      <c r="CQ360" s="29"/>
      <c r="CR360" s="29"/>
      <c r="CS360" s="29"/>
      <c r="CT360" s="29"/>
      <c r="CU360" s="32" t="str">
        <f>IF(N360="费用项目",VLOOKUP(O360,费用项目!B:C,2,0),"")</f>
        <v/>
      </c>
      <c r="CV360" s="32" t="str">
        <f>IFERROR(VLOOKUP(CU360,费用项目!A:B,2,0),"")</f>
        <v/>
      </c>
      <c r="CW360" s="29" t="str">
        <f>IF(N360="银行账户",VLOOKUP(O360,银行变二级!B:C,2,0),"")</f>
        <v>潍坊银行基本户31796</v>
      </c>
      <c r="CX360" s="29" t="str">
        <f>IFERROR(VLOOKUP(O360,银行变二级!A:B,2,0),"")</f>
        <v>潍坊银行基本户31796</v>
      </c>
    </row>
    <row r="361" ht="27" spans="1:102">
      <c r="A361" s="35" t="s">
        <v>287</v>
      </c>
      <c r="B361" s="36" t="s">
        <v>124</v>
      </c>
      <c r="C361" s="36" t="s">
        <v>413</v>
      </c>
      <c r="D361" s="37" t="s">
        <v>328</v>
      </c>
      <c r="E361" s="37" t="s">
        <v>290</v>
      </c>
      <c r="F361" s="38">
        <v>44000000</v>
      </c>
      <c r="G361" s="39" t="s">
        <v>107</v>
      </c>
      <c r="H361" s="40" t="str">
        <f t="shared" si="105"/>
        <v>1002</v>
      </c>
      <c r="I361" s="40" t="str">
        <f t="shared" si="106"/>
        <v>100203</v>
      </c>
      <c r="J361" s="46" t="str">
        <f t="shared" si="107"/>
        <v>银行存款</v>
      </c>
      <c r="K361" s="47" t="str">
        <f t="shared" si="108"/>
        <v>潍坊银行基本户31796</v>
      </c>
      <c r="L361" s="46" t="str">
        <f t="shared" si="109"/>
        <v/>
      </c>
      <c r="M361" s="46">
        <f>IFERROR(IF(H361="1002",1002,VLOOKUP(I361,亿企科目!A:H,6,0)),VLOOKUP(H361,亿企科目!A:G,6,0))</f>
        <v>1002</v>
      </c>
      <c r="N361" s="48" t="str">
        <f>IFERROR(IF(H361="1002","银行账户",IF(H361="1123","供应商",VLOOKUP(I361,亿企科目!A:H,8,0))),"")</f>
        <v>银行账户</v>
      </c>
      <c r="O361" s="49" t="str">
        <f t="shared" si="123"/>
        <v>潍坊银行基本户31796</v>
      </c>
      <c r="P361" s="29" t="str">
        <f>VLOOKUP(A361,账簿!B:C,2,0)</f>
        <v>002008</v>
      </c>
      <c r="Q361" s="29" t="str">
        <f>VLOOKUP(P361,账簿!A:B,2,0)</f>
        <v>昌邑市城投股权投资管理有限公司</v>
      </c>
      <c r="W361" s="29" t="str">
        <f t="shared" si="124"/>
        <v>0020082026-04-2186</v>
      </c>
      <c r="X361" s="29" t="str">
        <f t="shared" si="110"/>
        <v>002008</v>
      </c>
      <c r="Y361" s="29" t="str">
        <f t="shared" si="111"/>
        <v>002008</v>
      </c>
      <c r="Z361" s="29" t="str">
        <f t="shared" si="112"/>
        <v>昌邑市城投股权投资管理有限公司</v>
      </c>
      <c r="AA361" s="29" t="str">
        <f t="shared" si="113"/>
        <v>2026-04</v>
      </c>
      <c r="AB361" s="29" t="str">
        <f t="shared" si="114"/>
        <v>2026-04-21</v>
      </c>
      <c r="AC361" s="29" t="s">
        <v>108</v>
      </c>
      <c r="AD361" s="29">
        <f t="shared" si="115"/>
        <v>86</v>
      </c>
      <c r="AE361" s="29" t="str">
        <f t="shared" si="116"/>
        <v>往来款,汇款,山东盛汇经贸有限公司</v>
      </c>
      <c r="AF361" s="29" t="s">
        <v>109</v>
      </c>
      <c r="AG361" s="29" t="s">
        <v>109</v>
      </c>
      <c r="AH361" s="29"/>
      <c r="AI361" s="29"/>
      <c r="AJ361" s="29"/>
      <c r="AK361" s="29"/>
      <c r="AL361" s="29"/>
      <c r="AM361" s="29"/>
      <c r="AN361" s="29">
        <f t="shared" si="117"/>
        <v>1002</v>
      </c>
      <c r="AO361" s="29"/>
      <c r="AP361" s="29" t="str">
        <f t="shared" si="118"/>
        <v>往来款,汇款,山东盛汇经贸有限公司</v>
      </c>
      <c r="AQ361" t="s">
        <v>110</v>
      </c>
      <c r="AR361" s="29">
        <f t="shared" si="119"/>
        <v>44000000</v>
      </c>
      <c r="AS361" s="29" t="str">
        <f t="shared" si="120"/>
        <v/>
      </c>
      <c r="AT361" t="s">
        <v>111</v>
      </c>
      <c r="AU361" t="s">
        <v>112</v>
      </c>
      <c r="AV361" t="s">
        <v>113</v>
      </c>
      <c r="AW361" s="29">
        <f t="shared" si="121"/>
        <v>44000000</v>
      </c>
      <c r="AX361" s="29" t="str">
        <f t="shared" si="122"/>
        <v/>
      </c>
      <c r="AY361" s="29"/>
      <c r="AZ361" s="29"/>
      <c r="BA361" s="29"/>
      <c r="BB361" s="29"/>
      <c r="BC361" s="29"/>
      <c r="BD361" s="29"/>
      <c r="BE361" s="29"/>
      <c r="BF361" s="29"/>
      <c r="BG361" s="29"/>
      <c r="BH361" s="29"/>
      <c r="BI361" s="29"/>
      <c r="BJ361" s="29"/>
      <c r="BK361" s="29"/>
      <c r="BL361" s="29"/>
      <c r="BM361" s="29"/>
      <c r="BN361" s="29"/>
      <c r="BO361" s="29"/>
      <c r="BP361" s="29"/>
      <c r="BQ361" s="32" t="str">
        <f>IF(N361="项目",VLOOKUP(O361,项目!B:C,2,0),IF(K361="空项目",VLOOKUP(K361,项目!B:C,2,0),""))</f>
        <v/>
      </c>
      <c r="BR361" s="32" t="str">
        <f>IFERROR(VLOOKUP(BQ361,项目!A:B,2,0),"")</f>
        <v/>
      </c>
      <c r="BS361" s="29"/>
      <c r="BT361" s="29"/>
      <c r="BU361" s="32" t="str">
        <f>IF(N361="供应商",VLOOKUP(O361,供应商!B:C,2,0),"")</f>
        <v/>
      </c>
      <c r="BV361" s="32" t="str">
        <f>IFERROR(VLOOKUP(BU361,供应商!A:B,2,0),"")</f>
        <v/>
      </c>
      <c r="BW361" s="32" t="str">
        <f>IF(N361="客户",VLOOKUP(O361,客户!B:C,2,0),"")</f>
        <v/>
      </c>
      <c r="BX361" s="32" t="str">
        <f>IFERROR(VLOOKUP(BW361,客户!A:B,2,0),"")</f>
        <v/>
      </c>
      <c r="BY361" s="29"/>
      <c r="BZ361" s="29"/>
      <c r="CA361" s="29"/>
      <c r="CB361" s="29"/>
      <c r="CC361" s="29"/>
      <c r="CD361" s="29"/>
      <c r="CE361" s="29"/>
      <c r="CF361" s="29"/>
      <c r="CG361" s="29"/>
      <c r="CH361" s="29"/>
      <c r="CI361" s="29"/>
      <c r="CJ361" s="29"/>
      <c r="CK361" s="29"/>
      <c r="CL361" s="29"/>
      <c r="CM361" s="29"/>
      <c r="CN361" s="29"/>
      <c r="CO361" s="29"/>
      <c r="CP361" s="29"/>
      <c r="CQ361" s="29"/>
      <c r="CR361" s="29"/>
      <c r="CS361" s="29"/>
      <c r="CT361" s="29"/>
      <c r="CU361" s="32" t="str">
        <f>IF(N361="费用项目",VLOOKUP(O361,费用项目!B:C,2,0),"")</f>
        <v/>
      </c>
      <c r="CV361" s="32" t="str">
        <f>IFERROR(VLOOKUP(CU361,费用项目!A:B,2,0),"")</f>
        <v/>
      </c>
      <c r="CW361" s="29" t="str">
        <f>IF(N361="银行账户",VLOOKUP(O361,银行变二级!B:C,2,0),"")</f>
        <v>潍坊银行基本户31796</v>
      </c>
      <c r="CX361" s="29" t="str">
        <f>IFERROR(VLOOKUP(O361,银行变二级!A:B,2,0),"")</f>
        <v>潍坊银行基本户31796</v>
      </c>
    </row>
    <row r="362" ht="25.5" spans="1:102">
      <c r="A362" s="35" t="s">
        <v>287</v>
      </c>
      <c r="B362" s="36" t="s">
        <v>124</v>
      </c>
      <c r="C362" s="36" t="s">
        <v>413</v>
      </c>
      <c r="D362" s="37" t="s">
        <v>328</v>
      </c>
      <c r="E362" s="37" t="s">
        <v>152</v>
      </c>
      <c r="F362" s="39" t="s">
        <v>107</v>
      </c>
      <c r="G362" s="38">
        <v>44000000</v>
      </c>
      <c r="H362" s="40" t="str">
        <f t="shared" si="105"/>
        <v>1221</v>
      </c>
      <c r="I362" s="40" t="str">
        <f t="shared" si="106"/>
        <v>122108</v>
      </c>
      <c r="J362" s="46" t="str">
        <f t="shared" si="107"/>
        <v>其他应收款</v>
      </c>
      <c r="K362" s="47" t="str">
        <f t="shared" si="108"/>
        <v>单位</v>
      </c>
      <c r="L362" s="46" t="str">
        <f t="shared" si="109"/>
        <v>山东盛汇经贸有限公司</v>
      </c>
      <c r="M362" s="46" t="str">
        <f>IFERROR(IF(H362="1002",1002,VLOOKUP(I362,亿企科目!A:H,6,0)),VLOOKUP(H362,亿企科目!A:G,6,0))</f>
        <v>122102</v>
      </c>
      <c r="N362" s="48" t="str">
        <f>IFERROR(IF(H362="1002","银行账户",IF(H362="1123","供应商",VLOOKUP(I362,亿企科目!A:H,8,0))),"")</f>
        <v>客户</v>
      </c>
      <c r="O362" s="49" t="str">
        <f t="shared" si="123"/>
        <v>山东盛汇经贸有限公司</v>
      </c>
      <c r="P362" s="29" t="str">
        <f>VLOOKUP(A362,账簿!B:C,2,0)</f>
        <v>002008</v>
      </c>
      <c r="Q362" s="29" t="str">
        <f>VLOOKUP(P362,账簿!A:B,2,0)</f>
        <v>昌邑市城投股权投资管理有限公司</v>
      </c>
      <c r="W362" s="29" t="str">
        <f t="shared" si="124"/>
        <v>0020082026-04-2186</v>
      </c>
      <c r="X362" s="29" t="str">
        <f t="shared" si="110"/>
        <v>002008</v>
      </c>
      <c r="Y362" s="29" t="str">
        <f t="shared" si="111"/>
        <v>002008</v>
      </c>
      <c r="Z362" s="29" t="str">
        <f t="shared" si="112"/>
        <v>昌邑市城投股权投资管理有限公司</v>
      </c>
      <c r="AA362" s="29" t="str">
        <f t="shared" si="113"/>
        <v>2026-04</v>
      </c>
      <c r="AB362" s="29" t="str">
        <f t="shared" si="114"/>
        <v>2026-04-21</v>
      </c>
      <c r="AC362" s="29" t="s">
        <v>108</v>
      </c>
      <c r="AD362" s="29">
        <f t="shared" si="115"/>
        <v>86</v>
      </c>
      <c r="AE362" s="29" t="str">
        <f t="shared" si="116"/>
        <v>往来款,汇款,山东盛汇经贸有限公司</v>
      </c>
      <c r="AF362" s="29" t="s">
        <v>109</v>
      </c>
      <c r="AG362" s="29" t="s">
        <v>109</v>
      </c>
      <c r="AH362" s="29"/>
      <c r="AI362" s="29"/>
      <c r="AJ362" s="29"/>
      <c r="AK362" s="29"/>
      <c r="AL362" s="29"/>
      <c r="AM362" s="29"/>
      <c r="AN362" s="29" t="str">
        <f t="shared" si="117"/>
        <v>122102</v>
      </c>
      <c r="AO362" s="29"/>
      <c r="AP362" s="29" t="str">
        <f t="shared" si="118"/>
        <v>往来款,汇款,山东盛汇经贸有限公司</v>
      </c>
      <c r="AQ362" t="s">
        <v>110</v>
      </c>
      <c r="AR362" s="29" t="str">
        <f t="shared" si="119"/>
        <v/>
      </c>
      <c r="AS362" s="29">
        <f t="shared" si="120"/>
        <v>44000000</v>
      </c>
      <c r="AT362" t="s">
        <v>111</v>
      </c>
      <c r="AU362" t="s">
        <v>112</v>
      </c>
      <c r="AV362" t="s">
        <v>113</v>
      </c>
      <c r="AW362" s="29" t="str">
        <f t="shared" si="121"/>
        <v/>
      </c>
      <c r="AX362" s="29">
        <f t="shared" si="122"/>
        <v>44000000</v>
      </c>
      <c r="AY362" s="29"/>
      <c r="AZ362" s="29"/>
      <c r="BA362" s="29"/>
      <c r="BB362" s="29"/>
      <c r="BC362" s="29"/>
      <c r="BD362" s="29"/>
      <c r="BE362" s="29"/>
      <c r="BF362" s="29"/>
      <c r="BG362" s="29"/>
      <c r="BH362" s="29"/>
      <c r="BI362" s="29"/>
      <c r="BJ362" s="29"/>
      <c r="BK362" s="29"/>
      <c r="BL362" s="29"/>
      <c r="BM362" s="29"/>
      <c r="BN362" s="29"/>
      <c r="BO362" s="29"/>
      <c r="BP362" s="29"/>
      <c r="BQ362" s="32" t="str">
        <f>IF(N362="项目",VLOOKUP(O362,项目!B:C,2,0),IF(K362="空项目",VLOOKUP(K362,项目!B:C,2,0),""))</f>
        <v/>
      </c>
      <c r="BR362" s="32" t="str">
        <f>IFERROR(VLOOKUP(BQ362,项目!A:B,2,0),"")</f>
        <v/>
      </c>
      <c r="BS362" s="29"/>
      <c r="BT362" s="29"/>
      <c r="BU362" s="32" t="str">
        <f>IF(N362="供应商",VLOOKUP(O362,供应商!B:C,2,0),"")</f>
        <v/>
      </c>
      <c r="BV362" s="32" t="str">
        <f>IFERROR(VLOOKUP(BU362,供应商!A:B,2,0),"")</f>
        <v/>
      </c>
      <c r="BW362" s="32" t="str">
        <f>IF(N362="客户",VLOOKUP(O362,客户!B:C,2,0),"")</f>
        <v>001001007</v>
      </c>
      <c r="BX362" s="32" t="str">
        <f>IFERROR(VLOOKUP(BW362,客户!A:B,2,0),"")</f>
        <v>山东盛汇经贸有限公司</v>
      </c>
      <c r="BY362" s="29"/>
      <c r="BZ362" s="29"/>
      <c r="CA362" s="29"/>
      <c r="CB362" s="29"/>
      <c r="CC362" s="29"/>
      <c r="CD362" s="29"/>
      <c r="CE362" s="29"/>
      <c r="CF362" s="29"/>
      <c r="CG362" s="29"/>
      <c r="CH362" s="29"/>
      <c r="CI362" s="29"/>
      <c r="CJ362" s="29"/>
      <c r="CK362" s="29"/>
      <c r="CL362" s="29"/>
      <c r="CM362" s="29"/>
      <c r="CN362" s="29"/>
      <c r="CO362" s="29"/>
      <c r="CP362" s="29"/>
      <c r="CQ362" s="29"/>
      <c r="CR362" s="29"/>
      <c r="CS362" s="29"/>
      <c r="CT362" s="29"/>
      <c r="CU362" s="32" t="str">
        <f>IF(N362="费用项目",VLOOKUP(O362,费用项目!B:C,2,0),"")</f>
        <v/>
      </c>
      <c r="CV362" s="32" t="str">
        <f>IFERROR(VLOOKUP(CU362,费用项目!A:B,2,0),"")</f>
        <v/>
      </c>
      <c r="CW362" s="29" t="str">
        <f>IF(N362="银行账户",VLOOKUP(O362,银行变二级!B:C,2,0),"")</f>
        <v/>
      </c>
      <c r="CX362" s="29" t="str">
        <f>IFERROR(VLOOKUP(O362,银行变二级!A:B,2,0),"")</f>
        <v/>
      </c>
    </row>
    <row r="363" ht="25.5" spans="1:102">
      <c r="A363" s="35" t="s">
        <v>287</v>
      </c>
      <c r="B363" s="36" t="s">
        <v>124</v>
      </c>
      <c r="C363" s="36" t="s">
        <v>414</v>
      </c>
      <c r="D363" s="37" t="s">
        <v>225</v>
      </c>
      <c r="E363" s="37" t="s">
        <v>226</v>
      </c>
      <c r="F363" s="38">
        <v>1300000</v>
      </c>
      <c r="G363" s="39" t="s">
        <v>107</v>
      </c>
      <c r="H363" s="40" t="str">
        <f t="shared" si="105"/>
        <v>1221</v>
      </c>
      <c r="I363" s="40" t="str">
        <f t="shared" si="106"/>
        <v>122108</v>
      </c>
      <c r="J363" s="46" t="str">
        <f t="shared" si="107"/>
        <v>其他应收款</v>
      </c>
      <c r="K363" s="47" t="str">
        <f t="shared" si="108"/>
        <v>单位</v>
      </c>
      <c r="L363" s="46" t="str">
        <f t="shared" si="109"/>
        <v>昌邑市城美苗木有限公司</v>
      </c>
      <c r="M363" s="46" t="str">
        <f>IFERROR(IF(H363="1002",1002,VLOOKUP(I363,亿企科目!A:H,6,0)),VLOOKUP(H363,亿企科目!A:G,6,0))</f>
        <v>122102</v>
      </c>
      <c r="N363" s="48" t="str">
        <f>IFERROR(IF(H363="1002","银行账户",IF(H363="1123","供应商",VLOOKUP(I363,亿企科目!A:H,8,0))),"")</f>
        <v>客户</v>
      </c>
      <c r="O363" s="49" t="str">
        <f t="shared" si="123"/>
        <v>昌邑市城美苗木有限公司</v>
      </c>
      <c r="P363" s="29" t="str">
        <f>VLOOKUP(A363,账簿!B:C,2,0)</f>
        <v>002008</v>
      </c>
      <c r="Q363" s="29" t="str">
        <f>VLOOKUP(P363,账簿!A:B,2,0)</f>
        <v>昌邑市城投股权投资管理有限公司</v>
      </c>
      <c r="W363" s="29" t="str">
        <f t="shared" si="124"/>
        <v>0020082026-04-2187</v>
      </c>
      <c r="X363" s="29" t="str">
        <f t="shared" si="110"/>
        <v>002008</v>
      </c>
      <c r="Y363" s="29" t="str">
        <f t="shared" si="111"/>
        <v>002008</v>
      </c>
      <c r="Z363" s="29" t="str">
        <f t="shared" si="112"/>
        <v>昌邑市城投股权投资管理有限公司</v>
      </c>
      <c r="AA363" s="29" t="str">
        <f t="shared" si="113"/>
        <v>2026-04</v>
      </c>
      <c r="AB363" s="29" t="str">
        <f t="shared" si="114"/>
        <v>2026-04-21</v>
      </c>
      <c r="AC363" s="29" t="s">
        <v>108</v>
      </c>
      <c r="AD363" s="29">
        <f t="shared" si="115"/>
        <v>87</v>
      </c>
      <c r="AE363" s="29" t="str">
        <f t="shared" si="116"/>
        <v>往来款,网银转账,昌邑市城美苗木有限公司</v>
      </c>
      <c r="AF363" s="29" t="s">
        <v>109</v>
      </c>
      <c r="AG363" s="29" t="s">
        <v>109</v>
      </c>
      <c r="AH363" s="29"/>
      <c r="AI363" s="29"/>
      <c r="AJ363" s="29"/>
      <c r="AK363" s="29"/>
      <c r="AL363" s="29"/>
      <c r="AM363" s="29"/>
      <c r="AN363" s="29" t="str">
        <f t="shared" si="117"/>
        <v>122102</v>
      </c>
      <c r="AO363" s="29"/>
      <c r="AP363" s="29" t="str">
        <f t="shared" si="118"/>
        <v>往来款,网银转账,昌邑市城美苗木有限公司</v>
      </c>
      <c r="AQ363" t="s">
        <v>110</v>
      </c>
      <c r="AR363" s="29">
        <f t="shared" si="119"/>
        <v>1300000</v>
      </c>
      <c r="AS363" s="29" t="str">
        <f t="shared" si="120"/>
        <v/>
      </c>
      <c r="AT363" t="s">
        <v>111</v>
      </c>
      <c r="AU363" t="s">
        <v>112</v>
      </c>
      <c r="AV363" t="s">
        <v>113</v>
      </c>
      <c r="AW363" s="29">
        <f t="shared" si="121"/>
        <v>1300000</v>
      </c>
      <c r="AX363" s="29" t="str">
        <f t="shared" si="122"/>
        <v/>
      </c>
      <c r="AY363" s="29"/>
      <c r="AZ363" s="29"/>
      <c r="BA363" s="29"/>
      <c r="BB363" s="29"/>
      <c r="BC363" s="29"/>
      <c r="BD363" s="29"/>
      <c r="BE363" s="29"/>
      <c r="BF363" s="29"/>
      <c r="BG363" s="29"/>
      <c r="BH363" s="29"/>
      <c r="BI363" s="29"/>
      <c r="BJ363" s="29"/>
      <c r="BK363" s="29"/>
      <c r="BL363" s="29"/>
      <c r="BM363" s="29"/>
      <c r="BN363" s="29"/>
      <c r="BO363" s="29"/>
      <c r="BP363" s="29"/>
      <c r="BQ363" s="32" t="str">
        <f>IF(N363="项目",VLOOKUP(O363,项目!B:C,2,0),IF(K363="空项目",VLOOKUP(K363,项目!B:C,2,0),""))</f>
        <v/>
      </c>
      <c r="BR363" s="32" t="str">
        <f>IFERROR(VLOOKUP(BQ363,项目!A:B,2,0),"")</f>
        <v/>
      </c>
      <c r="BS363" s="29"/>
      <c r="BT363" s="29"/>
      <c r="BU363" s="32" t="str">
        <f>IF(N363="供应商",VLOOKUP(O363,供应商!B:C,2,0),"")</f>
        <v/>
      </c>
      <c r="BV363" s="32" t="str">
        <f>IFERROR(VLOOKUP(BU363,供应商!A:B,2,0),"")</f>
        <v/>
      </c>
      <c r="BW363" s="32" t="str">
        <f>IF(N363="客户",VLOOKUP(O363,客户!B:C,2,0),"")</f>
        <v>001001006</v>
      </c>
      <c r="BX363" s="32" t="str">
        <f>IFERROR(VLOOKUP(BW363,客户!A:B,2,0),"")</f>
        <v>昌邑市城美苗木有限公司</v>
      </c>
      <c r="BY363" s="29"/>
      <c r="BZ363" s="29"/>
      <c r="CA363" s="29"/>
      <c r="CB363" s="29"/>
      <c r="CC363" s="29"/>
      <c r="CD363" s="29"/>
      <c r="CE363" s="29"/>
      <c r="CF363" s="29"/>
      <c r="CG363" s="29"/>
      <c r="CH363" s="29"/>
      <c r="CI363" s="29"/>
      <c r="CJ363" s="29"/>
      <c r="CK363" s="29"/>
      <c r="CL363" s="29"/>
      <c r="CM363" s="29"/>
      <c r="CN363" s="29"/>
      <c r="CO363" s="29"/>
      <c r="CP363" s="29"/>
      <c r="CQ363" s="29"/>
      <c r="CR363" s="29"/>
      <c r="CS363" s="29"/>
      <c r="CT363" s="29"/>
      <c r="CU363" s="32" t="str">
        <f>IF(N363="费用项目",VLOOKUP(O363,费用项目!B:C,2,0),"")</f>
        <v/>
      </c>
      <c r="CV363" s="32" t="str">
        <f>IFERROR(VLOOKUP(CU363,费用项目!A:B,2,0),"")</f>
        <v/>
      </c>
      <c r="CW363" s="29" t="str">
        <f>IF(N363="银行账户",VLOOKUP(O363,银行变二级!B:C,2,0),"")</f>
        <v/>
      </c>
      <c r="CX363" s="29" t="str">
        <f>IFERROR(VLOOKUP(O363,银行变二级!A:B,2,0),"")</f>
        <v/>
      </c>
    </row>
    <row r="364" ht="27" spans="1:102">
      <c r="A364" s="35" t="s">
        <v>287</v>
      </c>
      <c r="B364" s="36" t="s">
        <v>124</v>
      </c>
      <c r="C364" s="36" t="s">
        <v>414</v>
      </c>
      <c r="D364" s="37" t="s">
        <v>225</v>
      </c>
      <c r="E364" s="37" t="s">
        <v>290</v>
      </c>
      <c r="F364" s="39" t="s">
        <v>107</v>
      </c>
      <c r="G364" s="38">
        <v>1300000</v>
      </c>
      <c r="H364" s="40" t="str">
        <f t="shared" si="105"/>
        <v>1002</v>
      </c>
      <c r="I364" s="40" t="str">
        <f t="shared" si="106"/>
        <v>100203</v>
      </c>
      <c r="J364" s="46" t="str">
        <f t="shared" si="107"/>
        <v>银行存款</v>
      </c>
      <c r="K364" s="47" t="str">
        <f t="shared" si="108"/>
        <v>潍坊银行基本户31796</v>
      </c>
      <c r="L364" s="46" t="str">
        <f t="shared" si="109"/>
        <v/>
      </c>
      <c r="M364" s="46">
        <f>IFERROR(IF(H364="1002",1002,VLOOKUP(I364,亿企科目!A:H,6,0)),VLOOKUP(H364,亿企科目!A:G,6,0))</f>
        <v>1002</v>
      </c>
      <c r="N364" s="48" t="str">
        <f>IFERROR(IF(H364="1002","银行账户",IF(H364="1123","供应商",VLOOKUP(I364,亿企科目!A:H,8,0))),"")</f>
        <v>银行账户</v>
      </c>
      <c r="O364" s="49" t="str">
        <f t="shared" si="123"/>
        <v>潍坊银行基本户31796</v>
      </c>
      <c r="P364" s="29" t="str">
        <f>VLOOKUP(A364,账簿!B:C,2,0)</f>
        <v>002008</v>
      </c>
      <c r="Q364" s="29" t="str">
        <f>VLOOKUP(P364,账簿!A:B,2,0)</f>
        <v>昌邑市城投股权投资管理有限公司</v>
      </c>
      <c r="W364" s="29" t="str">
        <f t="shared" si="124"/>
        <v>0020082026-04-2187</v>
      </c>
      <c r="X364" s="29" t="str">
        <f t="shared" si="110"/>
        <v>002008</v>
      </c>
      <c r="Y364" s="29" t="str">
        <f t="shared" si="111"/>
        <v>002008</v>
      </c>
      <c r="Z364" s="29" t="str">
        <f t="shared" si="112"/>
        <v>昌邑市城投股权投资管理有限公司</v>
      </c>
      <c r="AA364" s="29" t="str">
        <f t="shared" si="113"/>
        <v>2026-04</v>
      </c>
      <c r="AB364" s="29" t="str">
        <f t="shared" si="114"/>
        <v>2026-04-21</v>
      </c>
      <c r="AC364" s="29" t="s">
        <v>108</v>
      </c>
      <c r="AD364" s="29">
        <f t="shared" si="115"/>
        <v>87</v>
      </c>
      <c r="AE364" s="29" t="str">
        <f t="shared" si="116"/>
        <v>往来款,网银转账,昌邑市城美苗木有限公司</v>
      </c>
      <c r="AF364" s="29" t="s">
        <v>109</v>
      </c>
      <c r="AG364" s="29" t="s">
        <v>109</v>
      </c>
      <c r="AH364" s="29"/>
      <c r="AI364" s="29"/>
      <c r="AJ364" s="29"/>
      <c r="AK364" s="29"/>
      <c r="AL364" s="29"/>
      <c r="AM364" s="29"/>
      <c r="AN364" s="29">
        <f t="shared" si="117"/>
        <v>1002</v>
      </c>
      <c r="AO364" s="29"/>
      <c r="AP364" s="29" t="str">
        <f t="shared" si="118"/>
        <v>往来款,网银转账,昌邑市城美苗木有限公司</v>
      </c>
      <c r="AQ364" t="s">
        <v>110</v>
      </c>
      <c r="AR364" s="29" t="str">
        <f t="shared" si="119"/>
        <v/>
      </c>
      <c r="AS364" s="29">
        <f t="shared" si="120"/>
        <v>1300000</v>
      </c>
      <c r="AT364" t="s">
        <v>111</v>
      </c>
      <c r="AU364" t="s">
        <v>112</v>
      </c>
      <c r="AV364" t="s">
        <v>113</v>
      </c>
      <c r="AW364" s="29" t="str">
        <f t="shared" si="121"/>
        <v/>
      </c>
      <c r="AX364" s="29">
        <f t="shared" si="122"/>
        <v>1300000</v>
      </c>
      <c r="AY364" s="29"/>
      <c r="AZ364" s="29"/>
      <c r="BA364" s="29"/>
      <c r="BB364" s="29"/>
      <c r="BC364" s="29"/>
      <c r="BD364" s="29"/>
      <c r="BE364" s="29"/>
      <c r="BF364" s="29"/>
      <c r="BG364" s="29"/>
      <c r="BH364" s="29"/>
      <c r="BI364" s="29"/>
      <c r="BJ364" s="29"/>
      <c r="BK364" s="29"/>
      <c r="BL364" s="29"/>
      <c r="BM364" s="29"/>
      <c r="BN364" s="29"/>
      <c r="BO364" s="29"/>
      <c r="BP364" s="29"/>
      <c r="BQ364" s="32" t="str">
        <f>IF(N364="项目",VLOOKUP(O364,项目!B:C,2,0),IF(K364="空项目",VLOOKUP(K364,项目!B:C,2,0),""))</f>
        <v/>
      </c>
      <c r="BR364" s="32" t="str">
        <f>IFERROR(VLOOKUP(BQ364,项目!A:B,2,0),"")</f>
        <v/>
      </c>
      <c r="BS364" s="29"/>
      <c r="BT364" s="29"/>
      <c r="BU364" s="32" t="str">
        <f>IF(N364="供应商",VLOOKUP(O364,供应商!B:C,2,0),"")</f>
        <v/>
      </c>
      <c r="BV364" s="32" t="str">
        <f>IFERROR(VLOOKUP(BU364,供应商!A:B,2,0),"")</f>
        <v/>
      </c>
      <c r="BW364" s="32" t="str">
        <f>IF(N364="客户",VLOOKUP(O364,客户!B:C,2,0),"")</f>
        <v/>
      </c>
      <c r="BX364" s="32" t="str">
        <f>IFERROR(VLOOKUP(BW364,客户!A:B,2,0),"")</f>
        <v/>
      </c>
      <c r="BY364" s="29"/>
      <c r="BZ364" s="29"/>
      <c r="CA364" s="29"/>
      <c r="CB364" s="29"/>
      <c r="CC364" s="29"/>
      <c r="CD364" s="29"/>
      <c r="CE364" s="29"/>
      <c r="CF364" s="29"/>
      <c r="CG364" s="29"/>
      <c r="CH364" s="29"/>
      <c r="CI364" s="29"/>
      <c r="CJ364" s="29"/>
      <c r="CK364" s="29"/>
      <c r="CL364" s="29"/>
      <c r="CM364" s="29"/>
      <c r="CN364" s="29"/>
      <c r="CO364" s="29"/>
      <c r="CP364" s="29"/>
      <c r="CQ364" s="29"/>
      <c r="CR364" s="29"/>
      <c r="CS364" s="29"/>
      <c r="CT364" s="29"/>
      <c r="CU364" s="32" t="str">
        <f>IF(N364="费用项目",VLOOKUP(O364,费用项目!B:C,2,0),"")</f>
        <v/>
      </c>
      <c r="CV364" s="32" t="str">
        <f>IFERROR(VLOOKUP(CU364,费用项目!A:B,2,0),"")</f>
        <v/>
      </c>
      <c r="CW364" s="29" t="str">
        <f>IF(N364="银行账户",VLOOKUP(O364,银行变二级!B:C,2,0),"")</f>
        <v>潍坊银行基本户31796</v>
      </c>
      <c r="CX364" s="29" t="str">
        <f>IFERROR(VLOOKUP(O364,银行变二级!A:B,2,0),"")</f>
        <v>潍坊银行基本户31796</v>
      </c>
    </row>
    <row r="365" ht="25.5" spans="1:102">
      <c r="A365" s="35" t="s">
        <v>287</v>
      </c>
      <c r="B365" s="36" t="s">
        <v>124</v>
      </c>
      <c r="C365" s="36" t="s">
        <v>415</v>
      </c>
      <c r="D365" s="37" t="s">
        <v>416</v>
      </c>
      <c r="E365" s="37" t="s">
        <v>417</v>
      </c>
      <c r="F365" s="38">
        <v>30000</v>
      </c>
      <c r="G365" s="39" t="s">
        <v>107</v>
      </c>
      <c r="H365" s="40" t="str">
        <f t="shared" si="105"/>
        <v>1221</v>
      </c>
      <c r="I365" s="40" t="str">
        <f t="shared" si="106"/>
        <v>122108</v>
      </c>
      <c r="J365" s="46" t="str">
        <f t="shared" si="107"/>
        <v>其他应收款</v>
      </c>
      <c r="K365" s="47" t="str">
        <f t="shared" si="108"/>
        <v>单位</v>
      </c>
      <c r="L365" s="46" t="str">
        <f t="shared" si="109"/>
        <v>潍水田园（山东）医养有限公司</v>
      </c>
      <c r="M365" s="46" t="str">
        <f>IFERROR(IF(H365="1002",1002,VLOOKUP(I365,亿企科目!A:H,6,0)),VLOOKUP(H365,亿企科目!A:G,6,0))</f>
        <v>122102</v>
      </c>
      <c r="N365" s="48" t="str">
        <f>IFERROR(IF(H365="1002","银行账户",IF(H365="1123","供应商",VLOOKUP(I365,亿企科目!A:H,8,0))),"")</f>
        <v>客户</v>
      </c>
      <c r="O365" s="49" t="str">
        <f t="shared" si="123"/>
        <v>潍水田园（山东）医养有限公司</v>
      </c>
      <c r="P365" s="29" t="str">
        <f>VLOOKUP(A365,账簿!B:C,2,0)</f>
        <v>002008</v>
      </c>
      <c r="Q365" s="29" t="str">
        <f>VLOOKUP(P365,账簿!A:B,2,0)</f>
        <v>昌邑市城投股权投资管理有限公司</v>
      </c>
      <c r="W365" s="29" t="str">
        <f t="shared" si="124"/>
        <v>0020082026-04-2188</v>
      </c>
      <c r="X365" s="29" t="str">
        <f t="shared" si="110"/>
        <v>002008</v>
      </c>
      <c r="Y365" s="29" t="str">
        <f t="shared" si="111"/>
        <v>002008</v>
      </c>
      <c r="Z365" s="29" t="str">
        <f t="shared" si="112"/>
        <v>昌邑市城投股权投资管理有限公司</v>
      </c>
      <c r="AA365" s="29" t="str">
        <f t="shared" si="113"/>
        <v>2026-04</v>
      </c>
      <c r="AB365" s="29" t="str">
        <f t="shared" si="114"/>
        <v>2026-04-21</v>
      </c>
      <c r="AC365" s="29" t="s">
        <v>108</v>
      </c>
      <c r="AD365" s="29">
        <f t="shared" si="115"/>
        <v>88</v>
      </c>
      <c r="AE365" s="29" t="str">
        <f t="shared" si="116"/>
        <v>往来款,网银转账,潍水田园（山东）医养有限公司</v>
      </c>
      <c r="AF365" s="29" t="s">
        <v>109</v>
      </c>
      <c r="AG365" s="29" t="s">
        <v>109</v>
      </c>
      <c r="AH365" s="29"/>
      <c r="AI365" s="29"/>
      <c r="AJ365" s="29"/>
      <c r="AK365" s="29"/>
      <c r="AL365" s="29"/>
      <c r="AM365" s="29"/>
      <c r="AN365" s="29" t="str">
        <f t="shared" si="117"/>
        <v>122102</v>
      </c>
      <c r="AO365" s="29"/>
      <c r="AP365" s="29" t="str">
        <f t="shared" si="118"/>
        <v>往来款,网银转账,潍水田园（山东）医养有限公司</v>
      </c>
      <c r="AQ365" t="s">
        <v>110</v>
      </c>
      <c r="AR365" s="29">
        <f t="shared" si="119"/>
        <v>30000</v>
      </c>
      <c r="AS365" s="29" t="str">
        <f t="shared" si="120"/>
        <v/>
      </c>
      <c r="AT365" t="s">
        <v>111</v>
      </c>
      <c r="AU365" t="s">
        <v>112</v>
      </c>
      <c r="AV365" t="s">
        <v>113</v>
      </c>
      <c r="AW365" s="29">
        <f t="shared" si="121"/>
        <v>30000</v>
      </c>
      <c r="AX365" s="29" t="str">
        <f t="shared" si="122"/>
        <v/>
      </c>
      <c r="AY365" s="29"/>
      <c r="AZ365" s="29"/>
      <c r="BA365" s="29"/>
      <c r="BB365" s="29"/>
      <c r="BC365" s="29"/>
      <c r="BD365" s="29"/>
      <c r="BE365" s="29"/>
      <c r="BF365" s="29"/>
      <c r="BG365" s="29"/>
      <c r="BH365" s="29"/>
      <c r="BI365" s="29"/>
      <c r="BJ365" s="29"/>
      <c r="BK365" s="29"/>
      <c r="BL365" s="29"/>
      <c r="BM365" s="29"/>
      <c r="BN365" s="29"/>
      <c r="BO365" s="29"/>
      <c r="BP365" s="29"/>
      <c r="BQ365" s="32" t="str">
        <f>IF(N365="项目",VLOOKUP(O365,项目!B:C,2,0),IF(K365="空项目",VLOOKUP(K365,项目!B:C,2,0),""))</f>
        <v/>
      </c>
      <c r="BR365" s="32" t="str">
        <f>IFERROR(VLOOKUP(BQ365,项目!A:B,2,0),"")</f>
        <v/>
      </c>
      <c r="BS365" s="29"/>
      <c r="BT365" s="29"/>
      <c r="BU365" s="32" t="str">
        <f>IF(N365="供应商",VLOOKUP(O365,供应商!B:C,2,0),"")</f>
        <v/>
      </c>
      <c r="BV365" s="32" t="str">
        <f>IFERROR(VLOOKUP(BU365,供应商!A:B,2,0),"")</f>
        <v/>
      </c>
      <c r="BW365" s="32" t="str">
        <f>IF(N365="客户",VLOOKUP(O365,客户!B:C,2,0),"")</f>
        <v>004548</v>
      </c>
      <c r="BX365" s="32" t="str">
        <f>IFERROR(VLOOKUP(BW365,客户!A:B,2,0),"")</f>
        <v>潍水田园（山东）医养有限公司</v>
      </c>
      <c r="BY365" s="29"/>
      <c r="BZ365" s="29"/>
      <c r="CA365" s="29"/>
      <c r="CB365" s="29"/>
      <c r="CC365" s="29"/>
      <c r="CD365" s="29"/>
      <c r="CE365" s="29"/>
      <c r="CF365" s="29"/>
      <c r="CG365" s="29"/>
      <c r="CH365" s="29"/>
      <c r="CI365" s="29"/>
      <c r="CJ365" s="29"/>
      <c r="CK365" s="29"/>
      <c r="CL365" s="29"/>
      <c r="CM365" s="29"/>
      <c r="CN365" s="29"/>
      <c r="CO365" s="29"/>
      <c r="CP365" s="29"/>
      <c r="CQ365" s="29"/>
      <c r="CR365" s="29"/>
      <c r="CS365" s="29"/>
      <c r="CT365" s="29"/>
      <c r="CU365" s="32" t="str">
        <f>IF(N365="费用项目",VLOOKUP(O365,费用项目!B:C,2,0),"")</f>
        <v/>
      </c>
      <c r="CV365" s="32" t="str">
        <f>IFERROR(VLOOKUP(CU365,费用项目!A:B,2,0),"")</f>
        <v/>
      </c>
      <c r="CW365" s="29" t="str">
        <f>IF(N365="银行账户",VLOOKUP(O365,银行变二级!B:C,2,0),"")</f>
        <v/>
      </c>
      <c r="CX365" s="29" t="str">
        <f>IFERROR(VLOOKUP(O365,银行变二级!A:B,2,0),"")</f>
        <v/>
      </c>
    </row>
    <row r="366" ht="27" spans="1:102">
      <c r="A366" s="35" t="s">
        <v>287</v>
      </c>
      <c r="B366" s="36" t="s">
        <v>124</v>
      </c>
      <c r="C366" s="36" t="s">
        <v>415</v>
      </c>
      <c r="D366" s="37" t="s">
        <v>416</v>
      </c>
      <c r="E366" s="37" t="s">
        <v>290</v>
      </c>
      <c r="F366" s="39" t="s">
        <v>107</v>
      </c>
      <c r="G366" s="38">
        <v>30000</v>
      </c>
      <c r="H366" s="40" t="str">
        <f t="shared" si="105"/>
        <v>1002</v>
      </c>
      <c r="I366" s="40" t="str">
        <f t="shared" si="106"/>
        <v>100203</v>
      </c>
      <c r="J366" s="46" t="str">
        <f t="shared" si="107"/>
        <v>银行存款</v>
      </c>
      <c r="K366" s="47" t="str">
        <f t="shared" si="108"/>
        <v>潍坊银行基本户31796</v>
      </c>
      <c r="L366" s="46" t="str">
        <f t="shared" si="109"/>
        <v/>
      </c>
      <c r="M366" s="46">
        <f>IFERROR(IF(H366="1002",1002,VLOOKUP(I366,亿企科目!A:H,6,0)),VLOOKUP(H366,亿企科目!A:G,6,0))</f>
        <v>1002</v>
      </c>
      <c r="N366" s="48" t="str">
        <f>IFERROR(IF(H366="1002","银行账户",IF(H366="1123","供应商",VLOOKUP(I366,亿企科目!A:H,8,0))),"")</f>
        <v>银行账户</v>
      </c>
      <c r="O366" s="49" t="str">
        <f t="shared" si="123"/>
        <v>潍坊银行基本户31796</v>
      </c>
      <c r="P366" s="29" t="str">
        <f>VLOOKUP(A366,账簿!B:C,2,0)</f>
        <v>002008</v>
      </c>
      <c r="Q366" s="29" t="str">
        <f>VLOOKUP(P366,账簿!A:B,2,0)</f>
        <v>昌邑市城投股权投资管理有限公司</v>
      </c>
      <c r="W366" s="29" t="str">
        <f t="shared" si="124"/>
        <v>0020082026-04-2188</v>
      </c>
      <c r="X366" s="29" t="str">
        <f t="shared" si="110"/>
        <v>002008</v>
      </c>
      <c r="Y366" s="29" t="str">
        <f t="shared" si="111"/>
        <v>002008</v>
      </c>
      <c r="Z366" s="29" t="str">
        <f t="shared" si="112"/>
        <v>昌邑市城投股权投资管理有限公司</v>
      </c>
      <c r="AA366" s="29" t="str">
        <f t="shared" si="113"/>
        <v>2026-04</v>
      </c>
      <c r="AB366" s="29" t="str">
        <f t="shared" si="114"/>
        <v>2026-04-21</v>
      </c>
      <c r="AC366" s="29" t="s">
        <v>108</v>
      </c>
      <c r="AD366" s="29">
        <f t="shared" si="115"/>
        <v>88</v>
      </c>
      <c r="AE366" s="29" t="str">
        <f t="shared" si="116"/>
        <v>往来款,网银转账,潍水田园（山东）医养有限公司</v>
      </c>
      <c r="AF366" s="29" t="s">
        <v>109</v>
      </c>
      <c r="AG366" s="29" t="s">
        <v>109</v>
      </c>
      <c r="AH366" s="29"/>
      <c r="AI366" s="29"/>
      <c r="AJ366" s="29"/>
      <c r="AK366" s="29"/>
      <c r="AL366" s="29"/>
      <c r="AM366" s="29"/>
      <c r="AN366" s="29">
        <f t="shared" si="117"/>
        <v>1002</v>
      </c>
      <c r="AO366" s="29"/>
      <c r="AP366" s="29" t="str">
        <f t="shared" si="118"/>
        <v>往来款,网银转账,潍水田园（山东）医养有限公司</v>
      </c>
      <c r="AQ366" t="s">
        <v>110</v>
      </c>
      <c r="AR366" s="29" t="str">
        <f t="shared" si="119"/>
        <v/>
      </c>
      <c r="AS366" s="29">
        <f t="shared" si="120"/>
        <v>30000</v>
      </c>
      <c r="AT366" t="s">
        <v>111</v>
      </c>
      <c r="AU366" t="s">
        <v>112</v>
      </c>
      <c r="AV366" t="s">
        <v>113</v>
      </c>
      <c r="AW366" s="29" t="str">
        <f t="shared" si="121"/>
        <v/>
      </c>
      <c r="AX366" s="29">
        <f t="shared" si="122"/>
        <v>30000</v>
      </c>
      <c r="AY366" s="29"/>
      <c r="AZ366" s="29"/>
      <c r="BA366" s="29"/>
      <c r="BB366" s="29"/>
      <c r="BC366" s="29"/>
      <c r="BD366" s="29"/>
      <c r="BE366" s="29"/>
      <c r="BF366" s="29"/>
      <c r="BG366" s="29"/>
      <c r="BH366" s="29"/>
      <c r="BI366" s="29"/>
      <c r="BJ366" s="29"/>
      <c r="BK366" s="29"/>
      <c r="BL366" s="29"/>
      <c r="BM366" s="29"/>
      <c r="BN366" s="29"/>
      <c r="BO366" s="29"/>
      <c r="BP366" s="29"/>
      <c r="BQ366" s="32" t="str">
        <f>IF(N366="项目",VLOOKUP(O366,项目!B:C,2,0),IF(K366="空项目",VLOOKUP(K366,项目!B:C,2,0),""))</f>
        <v/>
      </c>
      <c r="BR366" s="32" t="str">
        <f>IFERROR(VLOOKUP(BQ366,项目!A:B,2,0),"")</f>
        <v/>
      </c>
      <c r="BS366" s="29"/>
      <c r="BT366" s="29"/>
      <c r="BU366" s="32" t="str">
        <f>IF(N366="供应商",VLOOKUP(O366,供应商!B:C,2,0),"")</f>
        <v/>
      </c>
      <c r="BV366" s="32" t="str">
        <f>IFERROR(VLOOKUP(BU366,供应商!A:B,2,0),"")</f>
        <v/>
      </c>
      <c r="BW366" s="32" t="str">
        <f>IF(N366="客户",VLOOKUP(O366,客户!B:C,2,0),"")</f>
        <v/>
      </c>
      <c r="BX366" s="32" t="str">
        <f>IFERROR(VLOOKUP(BW366,客户!A:B,2,0),"")</f>
        <v/>
      </c>
      <c r="BY366" s="29"/>
      <c r="BZ366" s="29"/>
      <c r="CA366" s="29"/>
      <c r="CB366" s="29"/>
      <c r="CC366" s="29"/>
      <c r="CD366" s="29"/>
      <c r="CE366" s="29"/>
      <c r="CF366" s="29"/>
      <c r="CG366" s="29"/>
      <c r="CH366" s="29"/>
      <c r="CI366" s="29"/>
      <c r="CJ366" s="29"/>
      <c r="CK366" s="29"/>
      <c r="CL366" s="29"/>
      <c r="CM366" s="29"/>
      <c r="CN366" s="29"/>
      <c r="CO366" s="29"/>
      <c r="CP366" s="29"/>
      <c r="CQ366" s="29"/>
      <c r="CR366" s="29"/>
      <c r="CS366" s="29"/>
      <c r="CT366" s="29"/>
      <c r="CU366" s="32" t="str">
        <f>IF(N366="费用项目",VLOOKUP(O366,费用项目!B:C,2,0),"")</f>
        <v/>
      </c>
      <c r="CV366" s="32" t="str">
        <f>IFERROR(VLOOKUP(CU366,费用项目!A:B,2,0),"")</f>
        <v/>
      </c>
      <c r="CW366" s="29" t="str">
        <f>IF(N366="银行账户",VLOOKUP(O366,银行变二级!B:C,2,0),"")</f>
        <v>潍坊银行基本户31796</v>
      </c>
      <c r="CX366" s="29" t="str">
        <f>IFERROR(VLOOKUP(O366,银行变二级!A:B,2,0),"")</f>
        <v>潍坊银行基本户31796</v>
      </c>
    </row>
    <row r="367" ht="25.5" spans="1:102">
      <c r="A367" s="35" t="s">
        <v>287</v>
      </c>
      <c r="B367" s="36" t="s">
        <v>418</v>
      </c>
      <c r="C367" s="36" t="s">
        <v>419</v>
      </c>
      <c r="D367" s="37" t="s">
        <v>316</v>
      </c>
      <c r="E367" s="37" t="s">
        <v>275</v>
      </c>
      <c r="F367" s="38">
        <v>42240</v>
      </c>
      <c r="G367" s="39" t="s">
        <v>107</v>
      </c>
      <c r="H367" s="40" t="str">
        <f t="shared" si="105"/>
        <v>6603</v>
      </c>
      <c r="I367" s="40" t="str">
        <f t="shared" si="106"/>
        <v>6603</v>
      </c>
      <c r="J367" s="46" t="str">
        <f t="shared" si="107"/>
        <v>财务费用</v>
      </c>
      <c r="K367" s="47" t="str">
        <f t="shared" si="108"/>
        <v>服务费</v>
      </c>
      <c r="L367" s="46" t="str">
        <f t="shared" si="109"/>
        <v/>
      </c>
      <c r="M367" s="46" t="str">
        <f>IFERROR(IF(H367="1002",1002,VLOOKUP(I367,亿企科目!A:H,6,0)),VLOOKUP(H367,亿企科目!A:G,6,0))</f>
        <v>6603</v>
      </c>
      <c r="N367" s="48" t="str">
        <f>IFERROR(IF(H367="1002","银行账户",IF(H367="1123","供应商",VLOOKUP(I367,亿企科目!A:H,8,0))),"")</f>
        <v>费用项目</v>
      </c>
      <c r="O367" s="49" t="str">
        <f t="shared" si="123"/>
        <v>服务费</v>
      </c>
      <c r="P367" s="29" t="str">
        <f>VLOOKUP(A367,账簿!B:C,2,0)</f>
        <v>002008</v>
      </c>
      <c r="Q367" s="29" t="str">
        <f>VLOOKUP(P367,账簿!A:B,2,0)</f>
        <v>昌邑市城投股权投资管理有限公司</v>
      </c>
      <c r="W367" s="29" t="str">
        <f t="shared" si="124"/>
        <v>0020082026-04-2289</v>
      </c>
      <c r="X367" s="29" t="str">
        <f t="shared" si="110"/>
        <v>002008</v>
      </c>
      <c r="Y367" s="29" t="str">
        <f t="shared" si="111"/>
        <v>002008</v>
      </c>
      <c r="Z367" s="29" t="str">
        <f t="shared" si="112"/>
        <v>昌邑市城投股权投资管理有限公司</v>
      </c>
      <c r="AA367" s="29" t="str">
        <f t="shared" si="113"/>
        <v>2026-04</v>
      </c>
      <c r="AB367" s="29" t="str">
        <f t="shared" si="114"/>
        <v>2026-04-22</v>
      </c>
      <c r="AC367" s="29" t="s">
        <v>108</v>
      </c>
      <c r="AD367" s="29">
        <f t="shared" si="115"/>
        <v>89</v>
      </c>
      <c r="AE367" s="29" t="str">
        <f t="shared" si="116"/>
        <v>服务费,潍坊华创普惠产业投资合伙企业（有限合伙）</v>
      </c>
      <c r="AF367" s="29" t="s">
        <v>109</v>
      </c>
      <c r="AG367" s="29" t="s">
        <v>109</v>
      </c>
      <c r="AH367" s="29"/>
      <c r="AI367" s="29"/>
      <c r="AJ367" s="29"/>
      <c r="AK367" s="29"/>
      <c r="AL367" s="29"/>
      <c r="AM367" s="29"/>
      <c r="AN367" s="29" t="str">
        <f t="shared" si="117"/>
        <v>6603</v>
      </c>
      <c r="AO367" s="29"/>
      <c r="AP367" s="29" t="str">
        <f t="shared" si="118"/>
        <v>服务费,潍坊华创普惠产业投资合伙企业（有限合伙）</v>
      </c>
      <c r="AQ367" t="s">
        <v>110</v>
      </c>
      <c r="AR367" s="29">
        <f t="shared" si="119"/>
        <v>42240</v>
      </c>
      <c r="AS367" s="29" t="str">
        <f t="shared" si="120"/>
        <v/>
      </c>
      <c r="AT367" t="s">
        <v>111</v>
      </c>
      <c r="AU367" t="s">
        <v>112</v>
      </c>
      <c r="AV367" t="s">
        <v>113</v>
      </c>
      <c r="AW367" s="29">
        <f t="shared" si="121"/>
        <v>42240</v>
      </c>
      <c r="AX367" s="29" t="str">
        <f t="shared" si="122"/>
        <v/>
      </c>
      <c r="AY367" s="29"/>
      <c r="AZ367" s="29"/>
      <c r="BA367" s="29"/>
      <c r="BB367" s="29"/>
      <c r="BC367" s="29"/>
      <c r="BD367" s="29"/>
      <c r="BE367" s="29"/>
      <c r="BF367" s="29"/>
      <c r="BG367" s="29"/>
      <c r="BH367" s="29"/>
      <c r="BI367" s="29"/>
      <c r="BJ367" s="29"/>
      <c r="BK367" s="29"/>
      <c r="BL367" s="29"/>
      <c r="BM367" s="29"/>
      <c r="BN367" s="29"/>
      <c r="BO367" s="29"/>
      <c r="BP367" s="29"/>
      <c r="BQ367" s="32" t="str">
        <f>IF(N367="项目",VLOOKUP(O367,项目!B:C,2,0),IF(K367="空项目",VLOOKUP(K367,项目!B:C,2,0),""))</f>
        <v/>
      </c>
      <c r="BR367" s="32" t="str">
        <f>IFERROR(VLOOKUP(BQ367,项目!A:B,2,0),"")</f>
        <v/>
      </c>
      <c r="BS367" s="29"/>
      <c r="BT367" s="29"/>
      <c r="BU367" s="32" t="str">
        <f>IF(N367="供应商",VLOOKUP(O367,供应商!B:C,2,0),"")</f>
        <v/>
      </c>
      <c r="BV367" s="32" t="str">
        <f>IFERROR(VLOOKUP(BU367,供应商!A:B,2,0),"")</f>
        <v/>
      </c>
      <c r="BW367" s="32" t="str">
        <f>IF(N367="客户",VLOOKUP(O367,客户!B:C,2,0),"")</f>
        <v/>
      </c>
      <c r="BX367" s="32" t="str">
        <f>IFERROR(VLOOKUP(BW367,客户!A:B,2,0),"")</f>
        <v/>
      </c>
      <c r="BY367" s="29"/>
      <c r="BZ367" s="29"/>
      <c r="CA367" s="29"/>
      <c r="CB367" s="29"/>
      <c r="CC367" s="29"/>
      <c r="CD367" s="29"/>
      <c r="CE367" s="29"/>
      <c r="CF367" s="29"/>
      <c r="CG367" s="29"/>
      <c r="CH367" s="29"/>
      <c r="CI367" s="29"/>
      <c r="CJ367" s="29"/>
      <c r="CK367" s="29"/>
      <c r="CL367" s="29"/>
      <c r="CM367" s="29"/>
      <c r="CN367" s="29"/>
      <c r="CO367" s="29"/>
      <c r="CP367" s="29"/>
      <c r="CQ367" s="29"/>
      <c r="CR367" s="29"/>
      <c r="CS367" s="29"/>
      <c r="CT367" s="29"/>
      <c r="CU367" s="32" t="str">
        <f>IF(N367="费用项目",VLOOKUP(O367,费用项目!B:C,2,0),"")</f>
        <v>660225</v>
      </c>
      <c r="CV367" s="32" t="str">
        <f>IFERROR(VLOOKUP(CU367,费用项目!A:B,2,0),"")</f>
        <v>服务费</v>
      </c>
      <c r="CW367" s="29" t="str">
        <f>IF(N367="银行账户",VLOOKUP(O367,银行变二级!B:C,2,0),"")</f>
        <v/>
      </c>
      <c r="CX367" s="29" t="str">
        <f>IFERROR(VLOOKUP(O367,银行变二级!A:B,2,0),"")</f>
        <v/>
      </c>
    </row>
    <row r="368" ht="27" spans="1:102">
      <c r="A368" s="35" t="s">
        <v>287</v>
      </c>
      <c r="B368" s="36" t="s">
        <v>418</v>
      </c>
      <c r="C368" s="36" t="s">
        <v>419</v>
      </c>
      <c r="D368" s="37" t="s">
        <v>316</v>
      </c>
      <c r="E368" s="37" t="s">
        <v>290</v>
      </c>
      <c r="F368" s="39" t="s">
        <v>107</v>
      </c>
      <c r="G368" s="38">
        <v>42240</v>
      </c>
      <c r="H368" s="40" t="str">
        <f t="shared" si="105"/>
        <v>1002</v>
      </c>
      <c r="I368" s="40" t="str">
        <f t="shared" si="106"/>
        <v>100203</v>
      </c>
      <c r="J368" s="46" t="str">
        <f t="shared" si="107"/>
        <v>银行存款</v>
      </c>
      <c r="K368" s="47" t="str">
        <f t="shared" si="108"/>
        <v>潍坊银行基本户31796</v>
      </c>
      <c r="L368" s="46" t="str">
        <f t="shared" si="109"/>
        <v/>
      </c>
      <c r="M368" s="46">
        <f>IFERROR(IF(H368="1002",1002,VLOOKUP(I368,亿企科目!A:H,6,0)),VLOOKUP(H368,亿企科目!A:G,6,0))</f>
        <v>1002</v>
      </c>
      <c r="N368" s="48" t="str">
        <f>IFERROR(IF(H368="1002","银行账户",IF(H368="1123","供应商",VLOOKUP(I368,亿企科目!A:H,8,0))),"")</f>
        <v>银行账户</v>
      </c>
      <c r="O368" s="49" t="str">
        <f t="shared" si="123"/>
        <v>潍坊银行基本户31796</v>
      </c>
      <c r="P368" s="29" t="str">
        <f>VLOOKUP(A368,账簿!B:C,2,0)</f>
        <v>002008</v>
      </c>
      <c r="Q368" s="29" t="str">
        <f>VLOOKUP(P368,账簿!A:B,2,0)</f>
        <v>昌邑市城投股权投资管理有限公司</v>
      </c>
      <c r="W368" s="29" t="str">
        <f t="shared" si="124"/>
        <v>0020082026-04-2289</v>
      </c>
      <c r="X368" s="29" t="str">
        <f t="shared" si="110"/>
        <v>002008</v>
      </c>
      <c r="Y368" s="29" t="str">
        <f t="shared" si="111"/>
        <v>002008</v>
      </c>
      <c r="Z368" s="29" t="str">
        <f t="shared" si="112"/>
        <v>昌邑市城投股权投资管理有限公司</v>
      </c>
      <c r="AA368" s="29" t="str">
        <f t="shared" si="113"/>
        <v>2026-04</v>
      </c>
      <c r="AB368" s="29" t="str">
        <f t="shared" si="114"/>
        <v>2026-04-22</v>
      </c>
      <c r="AC368" s="29" t="s">
        <v>108</v>
      </c>
      <c r="AD368" s="29">
        <f t="shared" si="115"/>
        <v>89</v>
      </c>
      <c r="AE368" s="29" t="str">
        <f t="shared" si="116"/>
        <v>服务费,潍坊华创普惠产业投资合伙企业（有限合伙）</v>
      </c>
      <c r="AF368" s="29" t="s">
        <v>109</v>
      </c>
      <c r="AG368" s="29" t="s">
        <v>109</v>
      </c>
      <c r="AH368" s="29"/>
      <c r="AI368" s="29"/>
      <c r="AJ368" s="29"/>
      <c r="AK368" s="29"/>
      <c r="AL368" s="29"/>
      <c r="AM368" s="29"/>
      <c r="AN368" s="29">
        <f t="shared" si="117"/>
        <v>1002</v>
      </c>
      <c r="AO368" s="29"/>
      <c r="AP368" s="29" t="str">
        <f t="shared" si="118"/>
        <v>服务费,潍坊华创普惠产业投资合伙企业（有限合伙）</v>
      </c>
      <c r="AQ368" t="s">
        <v>110</v>
      </c>
      <c r="AR368" s="29" t="str">
        <f t="shared" si="119"/>
        <v/>
      </c>
      <c r="AS368" s="29">
        <f t="shared" si="120"/>
        <v>42240</v>
      </c>
      <c r="AT368" t="s">
        <v>111</v>
      </c>
      <c r="AU368" t="s">
        <v>112</v>
      </c>
      <c r="AV368" t="s">
        <v>113</v>
      </c>
      <c r="AW368" s="29" t="str">
        <f t="shared" si="121"/>
        <v/>
      </c>
      <c r="AX368" s="29">
        <f t="shared" si="122"/>
        <v>42240</v>
      </c>
      <c r="AY368" s="29"/>
      <c r="AZ368" s="29"/>
      <c r="BA368" s="29"/>
      <c r="BB368" s="29"/>
      <c r="BC368" s="29"/>
      <c r="BD368" s="29"/>
      <c r="BE368" s="29"/>
      <c r="BF368" s="29"/>
      <c r="BG368" s="29"/>
      <c r="BH368" s="29"/>
      <c r="BI368" s="29"/>
      <c r="BJ368" s="29"/>
      <c r="BK368" s="29"/>
      <c r="BL368" s="29"/>
      <c r="BM368" s="29"/>
      <c r="BN368" s="29"/>
      <c r="BO368" s="29"/>
      <c r="BP368" s="29"/>
      <c r="BQ368" s="32" t="str">
        <f>IF(N368="项目",VLOOKUP(O368,项目!B:C,2,0),IF(K368="空项目",VLOOKUP(K368,项目!B:C,2,0),""))</f>
        <v/>
      </c>
      <c r="BR368" s="32" t="str">
        <f>IFERROR(VLOOKUP(BQ368,项目!A:B,2,0),"")</f>
        <v/>
      </c>
      <c r="BS368" s="29"/>
      <c r="BT368" s="29"/>
      <c r="BU368" s="32" t="str">
        <f>IF(N368="供应商",VLOOKUP(O368,供应商!B:C,2,0),"")</f>
        <v/>
      </c>
      <c r="BV368" s="32" t="str">
        <f>IFERROR(VLOOKUP(BU368,供应商!A:B,2,0),"")</f>
        <v/>
      </c>
      <c r="BW368" s="32" t="str">
        <f>IF(N368="客户",VLOOKUP(O368,客户!B:C,2,0),"")</f>
        <v/>
      </c>
      <c r="BX368" s="32" t="str">
        <f>IFERROR(VLOOKUP(BW368,客户!A:B,2,0),"")</f>
        <v/>
      </c>
      <c r="BY368" s="29"/>
      <c r="BZ368" s="29"/>
      <c r="CA368" s="29"/>
      <c r="CB368" s="29"/>
      <c r="CC368" s="29"/>
      <c r="CD368" s="29"/>
      <c r="CE368" s="29"/>
      <c r="CF368" s="29"/>
      <c r="CG368" s="29"/>
      <c r="CH368" s="29"/>
      <c r="CI368" s="29"/>
      <c r="CJ368" s="29"/>
      <c r="CK368" s="29"/>
      <c r="CL368" s="29"/>
      <c r="CM368" s="29"/>
      <c r="CN368" s="29"/>
      <c r="CO368" s="29"/>
      <c r="CP368" s="29"/>
      <c r="CQ368" s="29"/>
      <c r="CR368" s="29"/>
      <c r="CS368" s="29"/>
      <c r="CT368" s="29"/>
      <c r="CU368" s="32" t="str">
        <f>IF(N368="费用项目",VLOOKUP(O368,费用项目!B:C,2,0),"")</f>
        <v/>
      </c>
      <c r="CV368" s="32" t="str">
        <f>IFERROR(VLOOKUP(CU368,费用项目!A:B,2,0),"")</f>
        <v/>
      </c>
      <c r="CW368" s="29" t="str">
        <f>IF(N368="银行账户",VLOOKUP(O368,银行变二级!B:C,2,0),"")</f>
        <v>潍坊银行基本户31796</v>
      </c>
      <c r="CX368" s="29" t="str">
        <f>IFERROR(VLOOKUP(O368,银行变二级!A:B,2,0),"")</f>
        <v>潍坊银行基本户31796</v>
      </c>
    </row>
    <row r="369" ht="27" spans="1:102">
      <c r="A369" s="35" t="s">
        <v>287</v>
      </c>
      <c r="B369" s="36" t="s">
        <v>418</v>
      </c>
      <c r="C369" s="36" t="s">
        <v>420</v>
      </c>
      <c r="D369" s="37" t="s">
        <v>421</v>
      </c>
      <c r="E369" s="37" t="s">
        <v>290</v>
      </c>
      <c r="F369" s="38">
        <v>52800000</v>
      </c>
      <c r="G369" s="39" t="s">
        <v>107</v>
      </c>
      <c r="H369" s="40" t="str">
        <f t="shared" si="105"/>
        <v>1002</v>
      </c>
      <c r="I369" s="40" t="str">
        <f t="shared" si="106"/>
        <v>100203</v>
      </c>
      <c r="J369" s="46" t="str">
        <f t="shared" si="107"/>
        <v>银行存款</v>
      </c>
      <c r="K369" s="47" t="str">
        <f t="shared" si="108"/>
        <v>潍坊银行基本户31796</v>
      </c>
      <c r="L369" s="46" t="str">
        <f t="shared" si="109"/>
        <v/>
      </c>
      <c r="M369" s="46">
        <f>IFERROR(IF(H369="1002",1002,VLOOKUP(I369,亿企科目!A:H,6,0)),VLOOKUP(H369,亿企科目!A:G,6,0))</f>
        <v>1002</v>
      </c>
      <c r="N369" s="48" t="str">
        <f>IFERROR(IF(H369="1002","银行账户",IF(H369="1123","供应商",VLOOKUP(I369,亿企科目!A:H,8,0))),"")</f>
        <v>银行账户</v>
      </c>
      <c r="O369" s="49" t="str">
        <f t="shared" si="123"/>
        <v>潍坊银行基本户31796</v>
      </c>
      <c r="P369" s="29" t="str">
        <f>VLOOKUP(A369,账簿!B:C,2,0)</f>
        <v>002008</v>
      </c>
      <c r="Q369" s="29" t="str">
        <f>VLOOKUP(P369,账簿!A:B,2,0)</f>
        <v>昌邑市城投股权投资管理有限公司</v>
      </c>
      <c r="W369" s="29" t="str">
        <f t="shared" si="124"/>
        <v>0020082026-04-2290</v>
      </c>
      <c r="X369" s="29" t="str">
        <f t="shared" si="110"/>
        <v>002008</v>
      </c>
      <c r="Y369" s="29" t="str">
        <f t="shared" si="111"/>
        <v>002008</v>
      </c>
      <c r="Z369" s="29" t="str">
        <f t="shared" si="112"/>
        <v>昌邑市城投股权投资管理有限公司</v>
      </c>
      <c r="AA369" s="29" t="str">
        <f t="shared" si="113"/>
        <v>2026-04</v>
      </c>
      <c r="AB369" s="29" t="str">
        <f t="shared" si="114"/>
        <v>2026-04-22</v>
      </c>
      <c r="AC369" s="29" t="s">
        <v>108</v>
      </c>
      <c r="AD369" s="29">
        <f t="shared" si="115"/>
        <v>90</v>
      </c>
      <c r="AE369" s="29" t="str">
        <f t="shared" si="116"/>
        <v>借款,汇款,潍坊华创普惠产业投资合伙企业（有限合伙）</v>
      </c>
      <c r="AF369" s="29" t="s">
        <v>109</v>
      </c>
      <c r="AG369" s="29" t="s">
        <v>109</v>
      </c>
      <c r="AH369" s="29"/>
      <c r="AI369" s="29"/>
      <c r="AJ369" s="29"/>
      <c r="AK369" s="29"/>
      <c r="AL369" s="29"/>
      <c r="AM369" s="29"/>
      <c r="AN369" s="29">
        <f t="shared" si="117"/>
        <v>1002</v>
      </c>
      <c r="AO369" s="29"/>
      <c r="AP369" s="29" t="str">
        <f t="shared" si="118"/>
        <v>借款,汇款,潍坊华创普惠产业投资合伙企业（有限合伙）</v>
      </c>
      <c r="AQ369" t="s">
        <v>110</v>
      </c>
      <c r="AR369" s="29">
        <f t="shared" si="119"/>
        <v>52800000</v>
      </c>
      <c r="AS369" s="29" t="str">
        <f t="shared" si="120"/>
        <v/>
      </c>
      <c r="AT369" t="s">
        <v>111</v>
      </c>
      <c r="AU369" t="s">
        <v>112</v>
      </c>
      <c r="AV369" t="s">
        <v>113</v>
      </c>
      <c r="AW369" s="29">
        <f t="shared" si="121"/>
        <v>52800000</v>
      </c>
      <c r="AX369" s="29" t="str">
        <f t="shared" si="122"/>
        <v/>
      </c>
      <c r="AY369" s="29"/>
      <c r="AZ369" s="29"/>
      <c r="BA369" s="29"/>
      <c r="BB369" s="29"/>
      <c r="BC369" s="29"/>
      <c r="BD369" s="29"/>
      <c r="BE369" s="29"/>
      <c r="BF369" s="29"/>
      <c r="BG369" s="29"/>
      <c r="BH369" s="29"/>
      <c r="BI369" s="29"/>
      <c r="BJ369" s="29"/>
      <c r="BK369" s="29"/>
      <c r="BL369" s="29"/>
      <c r="BM369" s="29"/>
      <c r="BN369" s="29"/>
      <c r="BO369" s="29"/>
      <c r="BP369" s="29"/>
      <c r="BQ369" s="32" t="str">
        <f>IF(N369="项目",VLOOKUP(O369,项目!B:C,2,0),IF(K369="空项目",VLOOKUP(K369,项目!B:C,2,0),""))</f>
        <v/>
      </c>
      <c r="BR369" s="32" t="str">
        <f>IFERROR(VLOOKUP(BQ369,项目!A:B,2,0),"")</f>
        <v/>
      </c>
      <c r="BS369" s="29"/>
      <c r="BT369" s="29"/>
      <c r="BU369" s="32" t="str">
        <f>IF(N369="供应商",VLOOKUP(O369,供应商!B:C,2,0),"")</f>
        <v/>
      </c>
      <c r="BV369" s="32" t="str">
        <f>IFERROR(VLOOKUP(BU369,供应商!A:B,2,0),"")</f>
        <v/>
      </c>
      <c r="BW369" s="32" t="str">
        <f>IF(N369="客户",VLOOKUP(O369,客户!B:C,2,0),"")</f>
        <v/>
      </c>
      <c r="BX369" s="32" t="str">
        <f>IFERROR(VLOOKUP(BW369,客户!A:B,2,0),"")</f>
        <v/>
      </c>
      <c r="BY369" s="29"/>
      <c r="BZ369" s="29"/>
      <c r="CA369" s="29"/>
      <c r="CB369" s="29"/>
      <c r="CC369" s="29"/>
      <c r="CD369" s="29"/>
      <c r="CE369" s="29"/>
      <c r="CF369" s="29"/>
      <c r="CG369" s="29"/>
      <c r="CH369" s="29"/>
      <c r="CI369" s="29"/>
      <c r="CJ369" s="29"/>
      <c r="CK369" s="29"/>
      <c r="CL369" s="29"/>
      <c r="CM369" s="29"/>
      <c r="CN369" s="29"/>
      <c r="CO369" s="29"/>
      <c r="CP369" s="29"/>
      <c r="CQ369" s="29"/>
      <c r="CR369" s="29"/>
      <c r="CS369" s="29"/>
      <c r="CT369" s="29"/>
      <c r="CU369" s="32" t="str">
        <f>IF(N369="费用项目",VLOOKUP(O369,费用项目!B:C,2,0),"")</f>
        <v/>
      </c>
      <c r="CV369" s="32" t="str">
        <f>IFERROR(VLOOKUP(CU369,费用项目!A:B,2,0),"")</f>
        <v/>
      </c>
      <c r="CW369" s="29" t="str">
        <f>IF(N369="银行账户",VLOOKUP(O369,银行变二级!B:C,2,0),"")</f>
        <v>潍坊银行基本户31796</v>
      </c>
      <c r="CX369" s="29" t="str">
        <f>IFERROR(VLOOKUP(O369,银行变二级!A:B,2,0),"")</f>
        <v>潍坊银行基本户31796</v>
      </c>
    </row>
    <row r="370" ht="25.5" spans="1:102">
      <c r="A370" s="35" t="s">
        <v>287</v>
      </c>
      <c r="B370" s="36" t="s">
        <v>418</v>
      </c>
      <c r="C370" s="36" t="s">
        <v>420</v>
      </c>
      <c r="D370" s="37" t="s">
        <v>421</v>
      </c>
      <c r="E370" s="37" t="s">
        <v>300</v>
      </c>
      <c r="F370" s="39" t="s">
        <v>107</v>
      </c>
      <c r="G370" s="38">
        <v>52800000</v>
      </c>
      <c r="H370" s="40" t="str">
        <f t="shared" si="105"/>
        <v>2241</v>
      </c>
      <c r="I370" s="40" t="str">
        <f t="shared" si="106"/>
        <v>224102</v>
      </c>
      <c r="J370" s="46" t="str">
        <f t="shared" si="107"/>
        <v>其他应付款</v>
      </c>
      <c r="K370" s="47" t="str">
        <f t="shared" si="108"/>
        <v>单位</v>
      </c>
      <c r="L370" s="46" t="str">
        <f t="shared" si="109"/>
        <v>潍坊华创普惠产业投资合伙企业（有限合伙）</v>
      </c>
      <c r="M370" s="46" t="str">
        <f>IFERROR(IF(H370="1002",1002,VLOOKUP(I370,亿企科目!A:H,6,0)),VLOOKUP(H370,亿企科目!A:G,6,0))</f>
        <v>224102</v>
      </c>
      <c r="N370" s="48" t="str">
        <f>IFERROR(IF(H370="1002","银行账户",IF(H370="1123","供应商",VLOOKUP(I370,亿企科目!A:H,8,0))),"")</f>
        <v>供应商</v>
      </c>
      <c r="O370" s="49" t="str">
        <f t="shared" si="123"/>
        <v>潍坊华创普惠产业投资合伙企业（有限合伙）</v>
      </c>
      <c r="P370" s="29" t="str">
        <f>VLOOKUP(A370,账簿!B:C,2,0)</f>
        <v>002008</v>
      </c>
      <c r="Q370" s="29" t="str">
        <f>VLOOKUP(P370,账簿!A:B,2,0)</f>
        <v>昌邑市城投股权投资管理有限公司</v>
      </c>
      <c r="W370" s="29" t="str">
        <f t="shared" si="124"/>
        <v>0020082026-04-2290</v>
      </c>
      <c r="X370" s="29" t="str">
        <f t="shared" si="110"/>
        <v>002008</v>
      </c>
      <c r="Y370" s="29" t="str">
        <f t="shared" si="111"/>
        <v>002008</v>
      </c>
      <c r="Z370" s="29" t="str">
        <f t="shared" si="112"/>
        <v>昌邑市城投股权投资管理有限公司</v>
      </c>
      <c r="AA370" s="29" t="str">
        <f t="shared" si="113"/>
        <v>2026-04</v>
      </c>
      <c r="AB370" s="29" t="str">
        <f t="shared" si="114"/>
        <v>2026-04-22</v>
      </c>
      <c r="AC370" s="29" t="s">
        <v>108</v>
      </c>
      <c r="AD370" s="29">
        <f t="shared" si="115"/>
        <v>90</v>
      </c>
      <c r="AE370" s="29" t="str">
        <f t="shared" si="116"/>
        <v>借款,汇款,潍坊华创普惠产业投资合伙企业（有限合伙）</v>
      </c>
      <c r="AF370" s="29" t="s">
        <v>109</v>
      </c>
      <c r="AG370" s="29" t="s">
        <v>109</v>
      </c>
      <c r="AH370" s="29"/>
      <c r="AI370" s="29"/>
      <c r="AJ370" s="29"/>
      <c r="AK370" s="29"/>
      <c r="AL370" s="29"/>
      <c r="AM370" s="29"/>
      <c r="AN370" s="29" t="str">
        <f t="shared" si="117"/>
        <v>224102</v>
      </c>
      <c r="AO370" s="29"/>
      <c r="AP370" s="29" t="str">
        <f t="shared" si="118"/>
        <v>借款,汇款,潍坊华创普惠产业投资合伙企业（有限合伙）</v>
      </c>
      <c r="AQ370" t="s">
        <v>110</v>
      </c>
      <c r="AR370" s="29" t="str">
        <f t="shared" si="119"/>
        <v/>
      </c>
      <c r="AS370" s="29">
        <f t="shared" si="120"/>
        <v>52800000</v>
      </c>
      <c r="AT370" t="s">
        <v>111</v>
      </c>
      <c r="AU370" t="s">
        <v>112</v>
      </c>
      <c r="AV370" t="s">
        <v>113</v>
      </c>
      <c r="AW370" s="29" t="str">
        <f t="shared" si="121"/>
        <v/>
      </c>
      <c r="AX370" s="29">
        <f t="shared" si="122"/>
        <v>52800000</v>
      </c>
      <c r="AY370" s="29"/>
      <c r="AZ370" s="29"/>
      <c r="BA370" s="29"/>
      <c r="BB370" s="29"/>
      <c r="BC370" s="29"/>
      <c r="BD370" s="29"/>
      <c r="BE370" s="29"/>
      <c r="BF370" s="29"/>
      <c r="BG370" s="29"/>
      <c r="BH370" s="29"/>
      <c r="BI370" s="29"/>
      <c r="BJ370" s="29"/>
      <c r="BK370" s="29"/>
      <c r="BL370" s="29"/>
      <c r="BM370" s="29"/>
      <c r="BN370" s="29"/>
      <c r="BO370" s="29"/>
      <c r="BP370" s="29"/>
      <c r="BQ370" s="32" t="str">
        <f>IF(N370="项目",VLOOKUP(O370,项目!B:C,2,0),IF(K370="空项目",VLOOKUP(K370,项目!B:C,2,0),""))</f>
        <v/>
      </c>
      <c r="BR370" s="32" t="str">
        <f>IFERROR(VLOOKUP(BQ370,项目!A:B,2,0),"")</f>
        <v/>
      </c>
      <c r="BS370" s="29"/>
      <c r="BT370" s="29"/>
      <c r="BU370" s="32" t="str">
        <f>IF(N370="供应商",VLOOKUP(O370,供应商!B:C,2,0),"")</f>
        <v>0008219</v>
      </c>
      <c r="BV370" s="32" t="str">
        <f>IFERROR(VLOOKUP(BU370,供应商!A:B,2,0),"")</f>
        <v>潍坊华创普惠产业投资合伙企业（有限合伙）</v>
      </c>
      <c r="BW370" s="32" t="str">
        <f>IF(N370="客户",VLOOKUP(O370,客户!B:C,2,0),"")</f>
        <v/>
      </c>
      <c r="BX370" s="32" t="str">
        <f>IFERROR(VLOOKUP(BW370,客户!A:B,2,0),"")</f>
        <v/>
      </c>
      <c r="BY370" s="29"/>
      <c r="BZ370" s="29"/>
      <c r="CA370" s="29"/>
      <c r="CB370" s="29"/>
      <c r="CC370" s="29"/>
      <c r="CD370" s="29"/>
      <c r="CE370" s="29"/>
      <c r="CF370" s="29"/>
      <c r="CG370" s="29"/>
      <c r="CH370" s="29"/>
      <c r="CI370" s="29"/>
      <c r="CJ370" s="29"/>
      <c r="CK370" s="29"/>
      <c r="CL370" s="29"/>
      <c r="CM370" s="29"/>
      <c r="CN370" s="29"/>
      <c r="CO370" s="29"/>
      <c r="CP370" s="29"/>
      <c r="CQ370" s="29"/>
      <c r="CR370" s="29"/>
      <c r="CS370" s="29"/>
      <c r="CT370" s="29"/>
      <c r="CU370" s="32" t="str">
        <f>IF(N370="费用项目",VLOOKUP(O370,费用项目!B:C,2,0),"")</f>
        <v/>
      </c>
      <c r="CV370" s="32" t="str">
        <f>IFERROR(VLOOKUP(CU370,费用项目!A:B,2,0),"")</f>
        <v/>
      </c>
      <c r="CW370" s="29" t="str">
        <f>IF(N370="银行账户",VLOOKUP(O370,银行变二级!B:C,2,0),"")</f>
        <v/>
      </c>
      <c r="CX370" s="29" t="str">
        <f>IFERROR(VLOOKUP(O370,银行变二级!A:B,2,0),"")</f>
        <v/>
      </c>
    </row>
    <row r="371" ht="25.5" spans="1:102">
      <c r="A371" s="35" t="s">
        <v>287</v>
      </c>
      <c r="B371" s="36" t="s">
        <v>418</v>
      </c>
      <c r="C371" s="36" t="s">
        <v>422</v>
      </c>
      <c r="D371" s="37" t="s">
        <v>423</v>
      </c>
      <c r="E371" s="37" t="s">
        <v>300</v>
      </c>
      <c r="F371" s="38">
        <v>52800000</v>
      </c>
      <c r="G371" s="39" t="s">
        <v>107</v>
      </c>
      <c r="H371" s="40" t="str">
        <f t="shared" si="105"/>
        <v>2241</v>
      </c>
      <c r="I371" s="40" t="str">
        <f t="shared" si="106"/>
        <v>224102</v>
      </c>
      <c r="J371" s="46" t="str">
        <f t="shared" si="107"/>
        <v>其他应付款</v>
      </c>
      <c r="K371" s="47" t="str">
        <f t="shared" si="108"/>
        <v>单位</v>
      </c>
      <c r="L371" s="46" t="str">
        <f t="shared" si="109"/>
        <v>潍坊华创普惠产业投资合伙企业（有限合伙）</v>
      </c>
      <c r="M371" s="46" t="str">
        <f>IFERROR(IF(H371="1002",1002,VLOOKUP(I371,亿企科目!A:H,6,0)),VLOOKUP(H371,亿企科目!A:G,6,0))</f>
        <v>224102</v>
      </c>
      <c r="N371" s="48" t="str">
        <f>IFERROR(IF(H371="1002","银行账户",IF(H371="1123","供应商",VLOOKUP(I371,亿企科目!A:H,8,0))),"")</f>
        <v>供应商</v>
      </c>
      <c r="O371" s="49" t="str">
        <f t="shared" si="123"/>
        <v>潍坊华创普惠产业投资合伙企业（有限合伙）</v>
      </c>
      <c r="P371" s="29" t="str">
        <f>VLOOKUP(A371,账簿!B:C,2,0)</f>
        <v>002008</v>
      </c>
      <c r="Q371" s="29" t="str">
        <f>VLOOKUP(P371,账簿!A:B,2,0)</f>
        <v>昌邑市城投股权投资管理有限公司</v>
      </c>
      <c r="W371" s="29" t="str">
        <f t="shared" si="124"/>
        <v>0020082026-04-2291</v>
      </c>
      <c r="X371" s="29" t="str">
        <f t="shared" si="110"/>
        <v>002008</v>
      </c>
      <c r="Y371" s="29" t="str">
        <f t="shared" si="111"/>
        <v>002008</v>
      </c>
      <c r="Z371" s="29" t="str">
        <f t="shared" si="112"/>
        <v>昌邑市城投股权投资管理有限公司</v>
      </c>
      <c r="AA371" s="29" t="str">
        <f t="shared" si="113"/>
        <v>2026-04</v>
      </c>
      <c r="AB371" s="29" t="str">
        <f t="shared" si="114"/>
        <v>2026-04-22</v>
      </c>
      <c r="AC371" s="29" t="s">
        <v>108</v>
      </c>
      <c r="AD371" s="29">
        <f t="shared" si="115"/>
        <v>91</v>
      </c>
      <c r="AE371" s="29" t="str">
        <f t="shared" si="116"/>
        <v>还本金,转账支取,潍坊华创普惠产业投资合伙企业（有限合伙）</v>
      </c>
      <c r="AF371" s="29" t="s">
        <v>109</v>
      </c>
      <c r="AG371" s="29" t="s">
        <v>109</v>
      </c>
      <c r="AH371" s="29"/>
      <c r="AI371" s="29"/>
      <c r="AJ371" s="29"/>
      <c r="AK371" s="29"/>
      <c r="AL371" s="29"/>
      <c r="AM371" s="29"/>
      <c r="AN371" s="29" t="str">
        <f t="shared" si="117"/>
        <v>224102</v>
      </c>
      <c r="AO371" s="29"/>
      <c r="AP371" s="29" t="str">
        <f t="shared" si="118"/>
        <v>还本金,转账支取,潍坊华创普惠产业投资合伙企业（有限合伙）</v>
      </c>
      <c r="AQ371" t="s">
        <v>110</v>
      </c>
      <c r="AR371" s="29">
        <f t="shared" si="119"/>
        <v>52800000</v>
      </c>
      <c r="AS371" s="29" t="str">
        <f t="shared" si="120"/>
        <v/>
      </c>
      <c r="AT371" t="s">
        <v>111</v>
      </c>
      <c r="AU371" t="s">
        <v>112</v>
      </c>
      <c r="AV371" t="s">
        <v>113</v>
      </c>
      <c r="AW371" s="29">
        <f t="shared" si="121"/>
        <v>52800000</v>
      </c>
      <c r="AX371" s="29" t="str">
        <f t="shared" si="122"/>
        <v/>
      </c>
      <c r="AY371" s="29"/>
      <c r="AZ371" s="29"/>
      <c r="BA371" s="29"/>
      <c r="BB371" s="29"/>
      <c r="BC371" s="29"/>
      <c r="BD371" s="29"/>
      <c r="BE371" s="29"/>
      <c r="BF371" s="29"/>
      <c r="BG371" s="29"/>
      <c r="BH371" s="29"/>
      <c r="BI371" s="29"/>
      <c r="BJ371" s="29"/>
      <c r="BK371" s="29"/>
      <c r="BL371" s="29"/>
      <c r="BM371" s="29"/>
      <c r="BN371" s="29"/>
      <c r="BO371" s="29"/>
      <c r="BP371" s="29"/>
      <c r="BQ371" s="32" t="str">
        <f>IF(N371="项目",VLOOKUP(O371,项目!B:C,2,0),IF(K371="空项目",VLOOKUP(K371,项目!B:C,2,0),""))</f>
        <v/>
      </c>
      <c r="BR371" s="32" t="str">
        <f>IFERROR(VLOOKUP(BQ371,项目!A:B,2,0),"")</f>
        <v/>
      </c>
      <c r="BS371" s="29"/>
      <c r="BT371" s="29"/>
      <c r="BU371" s="32" t="str">
        <f>IF(N371="供应商",VLOOKUP(O371,供应商!B:C,2,0),"")</f>
        <v>0008219</v>
      </c>
      <c r="BV371" s="32" t="str">
        <f>IFERROR(VLOOKUP(BU371,供应商!A:B,2,0),"")</f>
        <v>潍坊华创普惠产业投资合伙企业（有限合伙）</v>
      </c>
      <c r="BW371" s="32" t="str">
        <f>IF(N371="客户",VLOOKUP(O371,客户!B:C,2,0),"")</f>
        <v/>
      </c>
      <c r="BX371" s="32" t="str">
        <f>IFERROR(VLOOKUP(BW371,客户!A:B,2,0),"")</f>
        <v/>
      </c>
      <c r="BY371" s="29"/>
      <c r="BZ371" s="29"/>
      <c r="CA371" s="29"/>
      <c r="CB371" s="29"/>
      <c r="CC371" s="29"/>
      <c r="CD371" s="29"/>
      <c r="CE371" s="29"/>
      <c r="CF371" s="29"/>
      <c r="CG371" s="29"/>
      <c r="CH371" s="29"/>
      <c r="CI371" s="29"/>
      <c r="CJ371" s="29"/>
      <c r="CK371" s="29"/>
      <c r="CL371" s="29"/>
      <c r="CM371" s="29"/>
      <c r="CN371" s="29"/>
      <c r="CO371" s="29"/>
      <c r="CP371" s="29"/>
      <c r="CQ371" s="29"/>
      <c r="CR371" s="29"/>
      <c r="CS371" s="29"/>
      <c r="CT371" s="29"/>
      <c r="CU371" s="32" t="str">
        <f>IF(N371="费用项目",VLOOKUP(O371,费用项目!B:C,2,0),"")</f>
        <v/>
      </c>
      <c r="CV371" s="32" t="str">
        <f>IFERROR(VLOOKUP(CU371,费用项目!A:B,2,0),"")</f>
        <v/>
      </c>
      <c r="CW371" s="29" t="str">
        <f>IF(N371="银行账户",VLOOKUP(O371,银行变二级!B:C,2,0),"")</f>
        <v/>
      </c>
      <c r="CX371" s="29" t="str">
        <f>IFERROR(VLOOKUP(O371,银行变二级!A:B,2,0),"")</f>
        <v/>
      </c>
    </row>
    <row r="372" ht="27" spans="1:102">
      <c r="A372" s="35" t="s">
        <v>287</v>
      </c>
      <c r="B372" s="36" t="s">
        <v>418</v>
      </c>
      <c r="C372" s="36" t="s">
        <v>422</v>
      </c>
      <c r="D372" s="37" t="s">
        <v>423</v>
      </c>
      <c r="E372" s="37" t="s">
        <v>290</v>
      </c>
      <c r="F372" s="39" t="s">
        <v>107</v>
      </c>
      <c r="G372" s="38">
        <v>52800000</v>
      </c>
      <c r="H372" s="40" t="str">
        <f t="shared" si="105"/>
        <v>1002</v>
      </c>
      <c r="I372" s="40" t="str">
        <f t="shared" si="106"/>
        <v>100203</v>
      </c>
      <c r="J372" s="46" t="str">
        <f t="shared" si="107"/>
        <v>银行存款</v>
      </c>
      <c r="K372" s="47" t="str">
        <f t="shared" si="108"/>
        <v>潍坊银行基本户31796</v>
      </c>
      <c r="L372" s="46" t="str">
        <f t="shared" si="109"/>
        <v/>
      </c>
      <c r="M372" s="46">
        <f>IFERROR(IF(H372="1002",1002,VLOOKUP(I372,亿企科目!A:H,6,0)),VLOOKUP(H372,亿企科目!A:G,6,0))</f>
        <v>1002</v>
      </c>
      <c r="N372" s="48" t="str">
        <f>IFERROR(IF(H372="1002","银行账户",IF(H372="1123","供应商",VLOOKUP(I372,亿企科目!A:H,8,0))),"")</f>
        <v>银行账户</v>
      </c>
      <c r="O372" s="49" t="str">
        <f t="shared" si="123"/>
        <v>潍坊银行基本户31796</v>
      </c>
      <c r="P372" s="29" t="str">
        <f>VLOOKUP(A372,账簿!B:C,2,0)</f>
        <v>002008</v>
      </c>
      <c r="Q372" s="29" t="str">
        <f>VLOOKUP(P372,账簿!A:B,2,0)</f>
        <v>昌邑市城投股权投资管理有限公司</v>
      </c>
      <c r="W372" s="29" t="str">
        <f t="shared" si="124"/>
        <v>0020082026-04-2291</v>
      </c>
      <c r="X372" s="29" t="str">
        <f t="shared" si="110"/>
        <v>002008</v>
      </c>
      <c r="Y372" s="29" t="str">
        <f t="shared" si="111"/>
        <v>002008</v>
      </c>
      <c r="Z372" s="29" t="str">
        <f t="shared" si="112"/>
        <v>昌邑市城投股权投资管理有限公司</v>
      </c>
      <c r="AA372" s="29" t="str">
        <f t="shared" si="113"/>
        <v>2026-04</v>
      </c>
      <c r="AB372" s="29" t="str">
        <f t="shared" si="114"/>
        <v>2026-04-22</v>
      </c>
      <c r="AC372" s="29" t="s">
        <v>108</v>
      </c>
      <c r="AD372" s="29">
        <f t="shared" si="115"/>
        <v>91</v>
      </c>
      <c r="AE372" s="29" t="str">
        <f t="shared" si="116"/>
        <v>还本金,转账支取,潍坊华创普惠产业投资合伙企业（有限合伙）</v>
      </c>
      <c r="AF372" s="29" t="s">
        <v>109</v>
      </c>
      <c r="AG372" s="29" t="s">
        <v>109</v>
      </c>
      <c r="AH372" s="29"/>
      <c r="AI372" s="29"/>
      <c r="AJ372" s="29"/>
      <c r="AK372" s="29"/>
      <c r="AL372" s="29"/>
      <c r="AM372" s="29"/>
      <c r="AN372" s="29">
        <f t="shared" si="117"/>
        <v>1002</v>
      </c>
      <c r="AO372" s="29"/>
      <c r="AP372" s="29" t="str">
        <f t="shared" si="118"/>
        <v>还本金,转账支取,潍坊华创普惠产业投资合伙企业（有限合伙）</v>
      </c>
      <c r="AQ372" t="s">
        <v>110</v>
      </c>
      <c r="AR372" s="29" t="str">
        <f t="shared" si="119"/>
        <v/>
      </c>
      <c r="AS372" s="29">
        <f t="shared" si="120"/>
        <v>52800000</v>
      </c>
      <c r="AT372" t="s">
        <v>111</v>
      </c>
      <c r="AU372" t="s">
        <v>112</v>
      </c>
      <c r="AV372" t="s">
        <v>113</v>
      </c>
      <c r="AW372" s="29" t="str">
        <f t="shared" si="121"/>
        <v/>
      </c>
      <c r="AX372" s="29">
        <f t="shared" si="122"/>
        <v>52800000</v>
      </c>
      <c r="AY372" s="29"/>
      <c r="AZ372" s="29"/>
      <c r="BA372" s="29"/>
      <c r="BB372" s="29"/>
      <c r="BC372" s="29"/>
      <c r="BD372" s="29"/>
      <c r="BE372" s="29"/>
      <c r="BF372" s="29"/>
      <c r="BG372" s="29"/>
      <c r="BH372" s="29"/>
      <c r="BI372" s="29"/>
      <c r="BJ372" s="29"/>
      <c r="BK372" s="29"/>
      <c r="BL372" s="29"/>
      <c r="BM372" s="29"/>
      <c r="BN372" s="29"/>
      <c r="BO372" s="29"/>
      <c r="BP372" s="29"/>
      <c r="BQ372" s="32" t="str">
        <f>IF(N372="项目",VLOOKUP(O372,项目!B:C,2,0),IF(K372="空项目",VLOOKUP(K372,项目!B:C,2,0),""))</f>
        <v/>
      </c>
      <c r="BR372" s="32" t="str">
        <f>IFERROR(VLOOKUP(BQ372,项目!A:B,2,0),"")</f>
        <v/>
      </c>
      <c r="BS372" s="29"/>
      <c r="BT372" s="29"/>
      <c r="BU372" s="32" t="str">
        <f>IF(N372="供应商",VLOOKUP(O372,供应商!B:C,2,0),"")</f>
        <v/>
      </c>
      <c r="BV372" s="32" t="str">
        <f>IFERROR(VLOOKUP(BU372,供应商!A:B,2,0),"")</f>
        <v/>
      </c>
      <c r="BW372" s="32" t="str">
        <f>IF(N372="客户",VLOOKUP(O372,客户!B:C,2,0),"")</f>
        <v/>
      </c>
      <c r="BX372" s="32" t="str">
        <f>IFERROR(VLOOKUP(BW372,客户!A:B,2,0),"")</f>
        <v/>
      </c>
      <c r="BY372" s="29"/>
      <c r="BZ372" s="29"/>
      <c r="CA372" s="29"/>
      <c r="CB372" s="29"/>
      <c r="CC372" s="29"/>
      <c r="CD372" s="29"/>
      <c r="CE372" s="29"/>
      <c r="CF372" s="29"/>
      <c r="CG372" s="29"/>
      <c r="CH372" s="29"/>
      <c r="CI372" s="29"/>
      <c r="CJ372" s="29"/>
      <c r="CK372" s="29"/>
      <c r="CL372" s="29"/>
      <c r="CM372" s="29"/>
      <c r="CN372" s="29"/>
      <c r="CO372" s="29"/>
      <c r="CP372" s="29"/>
      <c r="CQ372" s="29"/>
      <c r="CR372" s="29"/>
      <c r="CS372" s="29"/>
      <c r="CT372" s="29"/>
      <c r="CU372" s="32" t="str">
        <f>IF(N372="费用项目",VLOOKUP(O372,费用项目!B:C,2,0),"")</f>
        <v/>
      </c>
      <c r="CV372" s="32" t="str">
        <f>IFERROR(VLOOKUP(CU372,费用项目!A:B,2,0),"")</f>
        <v/>
      </c>
      <c r="CW372" s="29" t="str">
        <f>IF(N372="银行账户",VLOOKUP(O372,银行变二级!B:C,2,0),"")</f>
        <v>潍坊银行基本户31796</v>
      </c>
      <c r="CX372" s="29" t="str">
        <f>IFERROR(VLOOKUP(O372,银行变二级!A:B,2,0),"")</f>
        <v>潍坊银行基本户31796</v>
      </c>
    </row>
    <row r="373" ht="25.5" spans="1:102">
      <c r="A373" s="35" t="s">
        <v>287</v>
      </c>
      <c r="B373" s="36" t="s">
        <v>418</v>
      </c>
      <c r="C373" s="36" t="s">
        <v>424</v>
      </c>
      <c r="D373" s="37" t="s">
        <v>425</v>
      </c>
      <c r="E373" s="37" t="s">
        <v>389</v>
      </c>
      <c r="F373" s="38">
        <v>18000000</v>
      </c>
      <c r="G373" s="39" t="s">
        <v>107</v>
      </c>
      <c r="H373" s="40" t="str">
        <f t="shared" si="105"/>
        <v>1221</v>
      </c>
      <c r="I373" s="40" t="str">
        <f t="shared" si="106"/>
        <v>122108</v>
      </c>
      <c r="J373" s="46" t="str">
        <f t="shared" si="107"/>
        <v>其他应收款</v>
      </c>
      <c r="K373" s="47" t="str">
        <f t="shared" si="108"/>
        <v>单位</v>
      </c>
      <c r="L373" s="46" t="str">
        <f t="shared" si="109"/>
        <v>昌邑市城投资本投资有限公司</v>
      </c>
      <c r="M373" s="46" t="str">
        <f>IFERROR(IF(H373="1002",1002,VLOOKUP(I373,亿企科目!A:H,6,0)),VLOOKUP(H373,亿企科目!A:G,6,0))</f>
        <v>122102</v>
      </c>
      <c r="N373" s="48" t="str">
        <f>IFERROR(IF(H373="1002","银行账户",IF(H373="1123","供应商",VLOOKUP(I373,亿企科目!A:H,8,0))),"")</f>
        <v>客户</v>
      </c>
      <c r="O373" s="49" t="str">
        <f t="shared" si="123"/>
        <v>昌邑市城投资本投资有限公司</v>
      </c>
      <c r="P373" s="29" t="str">
        <f>VLOOKUP(A373,账簿!B:C,2,0)</f>
        <v>002008</v>
      </c>
      <c r="Q373" s="29" t="str">
        <f>VLOOKUP(P373,账簿!A:B,2,0)</f>
        <v>昌邑市城投股权投资管理有限公司</v>
      </c>
      <c r="W373" s="29" t="str">
        <f t="shared" si="124"/>
        <v>0020082026-04-2292</v>
      </c>
      <c r="X373" s="29" t="str">
        <f t="shared" si="110"/>
        <v>002008</v>
      </c>
      <c r="Y373" s="29" t="str">
        <f t="shared" si="111"/>
        <v>002008</v>
      </c>
      <c r="Z373" s="29" t="str">
        <f t="shared" si="112"/>
        <v>昌邑市城投股权投资管理有限公司</v>
      </c>
      <c r="AA373" s="29" t="str">
        <f t="shared" si="113"/>
        <v>2026-04</v>
      </c>
      <c r="AB373" s="29" t="str">
        <f t="shared" si="114"/>
        <v>2026-04-22</v>
      </c>
      <c r="AC373" s="29" t="s">
        <v>108</v>
      </c>
      <c r="AD373" s="29">
        <f t="shared" si="115"/>
        <v>92</v>
      </c>
      <c r="AE373" s="29" t="str">
        <f t="shared" si="116"/>
        <v>往来款,转账支取,昌邑市城投资本投资有限公司</v>
      </c>
      <c r="AF373" s="29" t="s">
        <v>109</v>
      </c>
      <c r="AG373" s="29" t="s">
        <v>109</v>
      </c>
      <c r="AH373" s="29"/>
      <c r="AI373" s="29"/>
      <c r="AJ373" s="29"/>
      <c r="AK373" s="29"/>
      <c r="AL373" s="29"/>
      <c r="AM373" s="29"/>
      <c r="AN373" s="29" t="str">
        <f t="shared" si="117"/>
        <v>122102</v>
      </c>
      <c r="AO373" s="29"/>
      <c r="AP373" s="29" t="str">
        <f t="shared" si="118"/>
        <v>往来款,转账支取,昌邑市城投资本投资有限公司</v>
      </c>
      <c r="AQ373" t="s">
        <v>110</v>
      </c>
      <c r="AR373" s="29">
        <f t="shared" si="119"/>
        <v>18000000</v>
      </c>
      <c r="AS373" s="29" t="str">
        <f t="shared" si="120"/>
        <v/>
      </c>
      <c r="AT373" t="s">
        <v>111</v>
      </c>
      <c r="AU373" t="s">
        <v>112</v>
      </c>
      <c r="AV373" t="s">
        <v>113</v>
      </c>
      <c r="AW373" s="29">
        <f t="shared" si="121"/>
        <v>18000000</v>
      </c>
      <c r="AX373" s="29" t="str">
        <f t="shared" si="122"/>
        <v/>
      </c>
      <c r="AY373" s="29"/>
      <c r="AZ373" s="29"/>
      <c r="BA373" s="29"/>
      <c r="BB373" s="29"/>
      <c r="BC373" s="29"/>
      <c r="BD373" s="29"/>
      <c r="BE373" s="29"/>
      <c r="BF373" s="29"/>
      <c r="BG373" s="29"/>
      <c r="BH373" s="29"/>
      <c r="BI373" s="29"/>
      <c r="BJ373" s="29"/>
      <c r="BK373" s="29"/>
      <c r="BL373" s="29"/>
      <c r="BM373" s="29"/>
      <c r="BN373" s="29"/>
      <c r="BO373" s="29"/>
      <c r="BP373" s="29"/>
      <c r="BQ373" s="32" t="str">
        <f>IF(N373="项目",VLOOKUP(O373,项目!B:C,2,0),IF(K373="空项目",VLOOKUP(K373,项目!B:C,2,0),""))</f>
        <v/>
      </c>
      <c r="BR373" s="32" t="str">
        <f>IFERROR(VLOOKUP(BQ373,项目!A:B,2,0),"")</f>
        <v/>
      </c>
      <c r="BS373" s="29"/>
      <c r="BT373" s="29"/>
      <c r="BU373" s="32" t="str">
        <f>IF(N373="供应商",VLOOKUP(O373,供应商!B:C,2,0),"")</f>
        <v/>
      </c>
      <c r="BV373" s="32" t="str">
        <f>IFERROR(VLOOKUP(BU373,供应商!A:B,2,0),"")</f>
        <v/>
      </c>
      <c r="BW373" s="32" t="str">
        <f>IF(N373="客户",VLOOKUP(O373,客户!B:C,2,0),"")</f>
        <v>00050000000001</v>
      </c>
      <c r="BX373" s="32" t="str">
        <f>IFERROR(VLOOKUP(BW373,客户!A:B,2,0),"")</f>
        <v>昌邑市城投资本投资有限公司</v>
      </c>
      <c r="BY373" s="29"/>
      <c r="BZ373" s="29"/>
      <c r="CA373" s="29"/>
      <c r="CB373" s="29"/>
      <c r="CC373" s="29"/>
      <c r="CD373" s="29"/>
      <c r="CE373" s="29"/>
      <c r="CF373" s="29"/>
      <c r="CG373" s="29"/>
      <c r="CH373" s="29"/>
      <c r="CI373" s="29"/>
      <c r="CJ373" s="29"/>
      <c r="CK373" s="29"/>
      <c r="CL373" s="29"/>
      <c r="CM373" s="29"/>
      <c r="CN373" s="29"/>
      <c r="CO373" s="29"/>
      <c r="CP373" s="29"/>
      <c r="CQ373" s="29"/>
      <c r="CR373" s="29"/>
      <c r="CS373" s="29"/>
      <c r="CT373" s="29"/>
      <c r="CU373" s="32" t="str">
        <f>IF(N373="费用项目",VLOOKUP(O373,费用项目!B:C,2,0),"")</f>
        <v/>
      </c>
      <c r="CV373" s="32" t="str">
        <f>IFERROR(VLOOKUP(CU373,费用项目!A:B,2,0),"")</f>
        <v/>
      </c>
      <c r="CW373" s="29" t="str">
        <f>IF(N373="银行账户",VLOOKUP(O373,银行变二级!B:C,2,0),"")</f>
        <v/>
      </c>
      <c r="CX373" s="29" t="str">
        <f>IFERROR(VLOOKUP(O373,银行变二级!A:B,2,0),"")</f>
        <v/>
      </c>
    </row>
    <row r="374" ht="27" spans="1:102">
      <c r="A374" s="35" t="s">
        <v>287</v>
      </c>
      <c r="B374" s="36" t="s">
        <v>418</v>
      </c>
      <c r="C374" s="36" t="s">
        <v>424</v>
      </c>
      <c r="D374" s="37" t="s">
        <v>425</v>
      </c>
      <c r="E374" s="37" t="s">
        <v>290</v>
      </c>
      <c r="F374" s="39" t="s">
        <v>107</v>
      </c>
      <c r="G374" s="38">
        <v>18000000</v>
      </c>
      <c r="H374" s="40" t="str">
        <f t="shared" si="105"/>
        <v>1002</v>
      </c>
      <c r="I374" s="40" t="str">
        <f t="shared" si="106"/>
        <v>100203</v>
      </c>
      <c r="J374" s="46" t="str">
        <f t="shared" si="107"/>
        <v>银行存款</v>
      </c>
      <c r="K374" s="47" t="str">
        <f t="shared" si="108"/>
        <v>潍坊银行基本户31796</v>
      </c>
      <c r="L374" s="46" t="str">
        <f t="shared" si="109"/>
        <v/>
      </c>
      <c r="M374" s="46">
        <f>IFERROR(IF(H374="1002",1002,VLOOKUP(I374,亿企科目!A:H,6,0)),VLOOKUP(H374,亿企科目!A:G,6,0))</f>
        <v>1002</v>
      </c>
      <c r="N374" s="48" t="str">
        <f>IFERROR(IF(H374="1002","银行账户",IF(H374="1123","供应商",VLOOKUP(I374,亿企科目!A:H,8,0))),"")</f>
        <v>银行账户</v>
      </c>
      <c r="O374" s="49" t="str">
        <f t="shared" si="123"/>
        <v>潍坊银行基本户31796</v>
      </c>
      <c r="P374" s="29" t="str">
        <f>VLOOKUP(A374,账簿!B:C,2,0)</f>
        <v>002008</v>
      </c>
      <c r="Q374" s="29" t="str">
        <f>VLOOKUP(P374,账簿!A:B,2,0)</f>
        <v>昌邑市城投股权投资管理有限公司</v>
      </c>
      <c r="W374" s="29" t="str">
        <f t="shared" si="124"/>
        <v>0020082026-04-2292</v>
      </c>
      <c r="X374" s="29" t="str">
        <f t="shared" si="110"/>
        <v>002008</v>
      </c>
      <c r="Y374" s="29" t="str">
        <f t="shared" si="111"/>
        <v>002008</v>
      </c>
      <c r="Z374" s="29" t="str">
        <f t="shared" si="112"/>
        <v>昌邑市城投股权投资管理有限公司</v>
      </c>
      <c r="AA374" s="29" t="str">
        <f t="shared" si="113"/>
        <v>2026-04</v>
      </c>
      <c r="AB374" s="29" t="str">
        <f t="shared" si="114"/>
        <v>2026-04-22</v>
      </c>
      <c r="AC374" s="29" t="s">
        <v>108</v>
      </c>
      <c r="AD374" s="29">
        <f t="shared" si="115"/>
        <v>92</v>
      </c>
      <c r="AE374" s="29" t="str">
        <f t="shared" si="116"/>
        <v>往来款,转账支取,昌邑市城投资本投资有限公司</v>
      </c>
      <c r="AF374" s="29" t="s">
        <v>109</v>
      </c>
      <c r="AG374" s="29" t="s">
        <v>109</v>
      </c>
      <c r="AH374" s="29"/>
      <c r="AI374" s="29"/>
      <c r="AJ374" s="29"/>
      <c r="AK374" s="29"/>
      <c r="AL374" s="29"/>
      <c r="AM374" s="29"/>
      <c r="AN374" s="29">
        <f t="shared" si="117"/>
        <v>1002</v>
      </c>
      <c r="AO374" s="29"/>
      <c r="AP374" s="29" t="str">
        <f t="shared" si="118"/>
        <v>往来款,转账支取,昌邑市城投资本投资有限公司</v>
      </c>
      <c r="AQ374" t="s">
        <v>110</v>
      </c>
      <c r="AR374" s="29" t="str">
        <f t="shared" si="119"/>
        <v/>
      </c>
      <c r="AS374" s="29">
        <f t="shared" si="120"/>
        <v>18000000</v>
      </c>
      <c r="AT374" t="s">
        <v>111</v>
      </c>
      <c r="AU374" t="s">
        <v>112</v>
      </c>
      <c r="AV374" t="s">
        <v>113</v>
      </c>
      <c r="AW374" s="29" t="str">
        <f t="shared" si="121"/>
        <v/>
      </c>
      <c r="AX374" s="29">
        <f t="shared" si="122"/>
        <v>18000000</v>
      </c>
      <c r="AY374" s="29"/>
      <c r="AZ374" s="29"/>
      <c r="BA374" s="29"/>
      <c r="BB374" s="29"/>
      <c r="BC374" s="29"/>
      <c r="BD374" s="29"/>
      <c r="BE374" s="29"/>
      <c r="BF374" s="29"/>
      <c r="BG374" s="29"/>
      <c r="BH374" s="29"/>
      <c r="BI374" s="29"/>
      <c r="BJ374" s="29"/>
      <c r="BK374" s="29"/>
      <c r="BL374" s="29"/>
      <c r="BM374" s="29"/>
      <c r="BN374" s="29"/>
      <c r="BO374" s="29"/>
      <c r="BP374" s="29"/>
      <c r="BQ374" s="32" t="str">
        <f>IF(N374="项目",VLOOKUP(O374,项目!B:C,2,0),IF(K374="空项目",VLOOKUP(K374,项目!B:C,2,0),""))</f>
        <v/>
      </c>
      <c r="BR374" s="32" t="str">
        <f>IFERROR(VLOOKUP(BQ374,项目!A:B,2,0),"")</f>
        <v/>
      </c>
      <c r="BS374" s="29"/>
      <c r="BT374" s="29"/>
      <c r="BU374" s="32" t="str">
        <f>IF(N374="供应商",VLOOKUP(O374,供应商!B:C,2,0),"")</f>
        <v/>
      </c>
      <c r="BV374" s="32" t="str">
        <f>IFERROR(VLOOKUP(BU374,供应商!A:B,2,0),"")</f>
        <v/>
      </c>
      <c r="BW374" s="32" t="str">
        <f>IF(N374="客户",VLOOKUP(O374,客户!B:C,2,0),"")</f>
        <v/>
      </c>
      <c r="BX374" s="32" t="str">
        <f>IFERROR(VLOOKUP(BW374,客户!A:B,2,0),"")</f>
        <v/>
      </c>
      <c r="BY374" s="29"/>
      <c r="BZ374" s="29"/>
      <c r="CA374" s="29"/>
      <c r="CB374" s="29"/>
      <c r="CC374" s="29"/>
      <c r="CD374" s="29"/>
      <c r="CE374" s="29"/>
      <c r="CF374" s="29"/>
      <c r="CG374" s="29"/>
      <c r="CH374" s="29"/>
      <c r="CI374" s="29"/>
      <c r="CJ374" s="29"/>
      <c r="CK374" s="29"/>
      <c r="CL374" s="29"/>
      <c r="CM374" s="29"/>
      <c r="CN374" s="29"/>
      <c r="CO374" s="29"/>
      <c r="CP374" s="29"/>
      <c r="CQ374" s="29"/>
      <c r="CR374" s="29"/>
      <c r="CS374" s="29"/>
      <c r="CT374" s="29"/>
      <c r="CU374" s="32" t="str">
        <f>IF(N374="费用项目",VLOOKUP(O374,费用项目!B:C,2,0),"")</f>
        <v/>
      </c>
      <c r="CV374" s="32" t="str">
        <f>IFERROR(VLOOKUP(CU374,费用项目!A:B,2,0),"")</f>
        <v/>
      </c>
      <c r="CW374" s="29" t="str">
        <f>IF(N374="银行账户",VLOOKUP(O374,银行变二级!B:C,2,0),"")</f>
        <v>潍坊银行基本户31796</v>
      </c>
      <c r="CX374" s="29" t="str">
        <f>IFERROR(VLOOKUP(O374,银行变二级!A:B,2,0),"")</f>
        <v>潍坊银行基本户31796</v>
      </c>
    </row>
    <row r="375" ht="25.5" spans="1:102">
      <c r="A375" s="35" t="s">
        <v>287</v>
      </c>
      <c r="B375" s="36" t="s">
        <v>418</v>
      </c>
      <c r="C375" s="36" t="s">
        <v>426</v>
      </c>
      <c r="D375" s="37" t="s">
        <v>309</v>
      </c>
      <c r="E375" s="37" t="s">
        <v>221</v>
      </c>
      <c r="F375" s="38">
        <v>2600000</v>
      </c>
      <c r="G375" s="39" t="s">
        <v>107</v>
      </c>
      <c r="H375" s="40" t="str">
        <f t="shared" si="105"/>
        <v>2241</v>
      </c>
      <c r="I375" s="40" t="str">
        <f t="shared" si="106"/>
        <v>224102</v>
      </c>
      <c r="J375" s="46" t="str">
        <f t="shared" si="107"/>
        <v>其他应付款</v>
      </c>
      <c r="K375" s="47" t="str">
        <f t="shared" si="108"/>
        <v>单位</v>
      </c>
      <c r="L375" s="46" t="str">
        <f t="shared" si="109"/>
        <v>昌邑市三农创新发展集团有限公司</v>
      </c>
      <c r="M375" s="46" t="str">
        <f>IFERROR(IF(H375="1002",1002,VLOOKUP(I375,亿企科目!A:H,6,0)),VLOOKUP(H375,亿企科目!A:G,6,0))</f>
        <v>224102</v>
      </c>
      <c r="N375" s="48" t="str">
        <f>IFERROR(IF(H375="1002","银行账户",IF(H375="1123","供应商",VLOOKUP(I375,亿企科目!A:H,8,0))),"")</f>
        <v>供应商</v>
      </c>
      <c r="O375" s="49" t="str">
        <f t="shared" si="123"/>
        <v>昌邑市三农创新发展集团有限公司</v>
      </c>
      <c r="P375" s="29" t="str">
        <f>VLOOKUP(A375,账簿!B:C,2,0)</f>
        <v>002008</v>
      </c>
      <c r="Q375" s="29" t="str">
        <f>VLOOKUP(P375,账簿!A:B,2,0)</f>
        <v>昌邑市城投股权投资管理有限公司</v>
      </c>
      <c r="W375" s="29" t="str">
        <f t="shared" si="124"/>
        <v>0020082026-04-2293</v>
      </c>
      <c r="X375" s="29" t="str">
        <f t="shared" si="110"/>
        <v>002008</v>
      </c>
      <c r="Y375" s="29" t="str">
        <f t="shared" si="111"/>
        <v>002008</v>
      </c>
      <c r="Z375" s="29" t="str">
        <f t="shared" si="112"/>
        <v>昌邑市城投股权投资管理有限公司</v>
      </c>
      <c r="AA375" s="29" t="str">
        <f t="shared" si="113"/>
        <v>2026-04</v>
      </c>
      <c r="AB375" s="29" t="str">
        <f t="shared" si="114"/>
        <v>2026-04-22</v>
      </c>
      <c r="AC375" s="29" t="s">
        <v>108</v>
      </c>
      <c r="AD375" s="29">
        <f t="shared" si="115"/>
        <v>93</v>
      </c>
      <c r="AE375" s="29" t="str">
        <f t="shared" si="116"/>
        <v>往来款,转账支取,昌邑市三农创新发展集团有限公司</v>
      </c>
      <c r="AF375" s="29" t="s">
        <v>109</v>
      </c>
      <c r="AG375" s="29" t="s">
        <v>109</v>
      </c>
      <c r="AH375" s="29"/>
      <c r="AI375" s="29"/>
      <c r="AJ375" s="29"/>
      <c r="AK375" s="29"/>
      <c r="AL375" s="29"/>
      <c r="AM375" s="29"/>
      <c r="AN375" s="29" t="str">
        <f t="shared" si="117"/>
        <v>224102</v>
      </c>
      <c r="AO375" s="29"/>
      <c r="AP375" s="29" t="str">
        <f t="shared" si="118"/>
        <v>往来款,转账支取,昌邑市三农创新发展集团有限公司</v>
      </c>
      <c r="AQ375" t="s">
        <v>110</v>
      </c>
      <c r="AR375" s="29">
        <f t="shared" si="119"/>
        <v>2600000</v>
      </c>
      <c r="AS375" s="29" t="str">
        <f t="shared" si="120"/>
        <v/>
      </c>
      <c r="AT375" t="s">
        <v>111</v>
      </c>
      <c r="AU375" t="s">
        <v>112</v>
      </c>
      <c r="AV375" t="s">
        <v>113</v>
      </c>
      <c r="AW375" s="29">
        <f t="shared" si="121"/>
        <v>2600000</v>
      </c>
      <c r="AX375" s="29" t="str">
        <f t="shared" si="122"/>
        <v/>
      </c>
      <c r="AY375" s="29"/>
      <c r="AZ375" s="29"/>
      <c r="BA375" s="29"/>
      <c r="BB375" s="29"/>
      <c r="BC375" s="29"/>
      <c r="BD375" s="29"/>
      <c r="BE375" s="29"/>
      <c r="BF375" s="29"/>
      <c r="BG375" s="29"/>
      <c r="BH375" s="29"/>
      <c r="BI375" s="29"/>
      <c r="BJ375" s="29"/>
      <c r="BK375" s="29"/>
      <c r="BL375" s="29"/>
      <c r="BM375" s="29"/>
      <c r="BN375" s="29"/>
      <c r="BO375" s="29"/>
      <c r="BP375" s="29"/>
      <c r="BQ375" s="32" t="str">
        <f>IF(N375="项目",VLOOKUP(O375,项目!B:C,2,0),IF(K375="空项目",VLOOKUP(K375,项目!B:C,2,0),""))</f>
        <v/>
      </c>
      <c r="BR375" s="32" t="str">
        <f>IFERROR(VLOOKUP(BQ375,项目!A:B,2,0),"")</f>
        <v/>
      </c>
      <c r="BS375" s="29"/>
      <c r="BT375" s="29"/>
      <c r="BU375" s="32" t="str">
        <f>IF(N375="供应商",VLOOKUP(O375,供应商!B:C,2,0),"")</f>
        <v>0011072</v>
      </c>
      <c r="BV375" s="32" t="str">
        <f>IFERROR(VLOOKUP(BU375,供应商!A:B,2,0),"")</f>
        <v>昌邑市三农创新发展集团有限公司</v>
      </c>
      <c r="BW375" s="32" t="str">
        <f>IF(N375="客户",VLOOKUP(O375,客户!B:C,2,0),"")</f>
        <v/>
      </c>
      <c r="BX375" s="32" t="str">
        <f>IFERROR(VLOOKUP(BW375,客户!A:B,2,0),"")</f>
        <v/>
      </c>
      <c r="BY375" s="29"/>
      <c r="BZ375" s="29"/>
      <c r="CA375" s="29"/>
      <c r="CB375" s="29"/>
      <c r="CC375" s="29"/>
      <c r="CD375" s="29"/>
      <c r="CE375" s="29"/>
      <c r="CF375" s="29"/>
      <c r="CG375" s="29"/>
      <c r="CH375" s="29"/>
      <c r="CI375" s="29"/>
      <c r="CJ375" s="29"/>
      <c r="CK375" s="29"/>
      <c r="CL375" s="29"/>
      <c r="CM375" s="29"/>
      <c r="CN375" s="29"/>
      <c r="CO375" s="29"/>
      <c r="CP375" s="29"/>
      <c r="CQ375" s="29"/>
      <c r="CR375" s="29"/>
      <c r="CS375" s="29"/>
      <c r="CT375" s="29"/>
      <c r="CU375" s="32" t="str">
        <f>IF(N375="费用项目",VLOOKUP(O375,费用项目!B:C,2,0),"")</f>
        <v/>
      </c>
      <c r="CV375" s="32" t="str">
        <f>IFERROR(VLOOKUP(CU375,费用项目!A:B,2,0),"")</f>
        <v/>
      </c>
      <c r="CW375" s="29" t="str">
        <f>IF(N375="银行账户",VLOOKUP(O375,银行变二级!B:C,2,0),"")</f>
        <v/>
      </c>
      <c r="CX375" s="29" t="str">
        <f>IFERROR(VLOOKUP(O375,银行变二级!A:B,2,0),"")</f>
        <v/>
      </c>
    </row>
    <row r="376" ht="27" spans="1:102">
      <c r="A376" s="35" t="s">
        <v>287</v>
      </c>
      <c r="B376" s="36" t="s">
        <v>418</v>
      </c>
      <c r="C376" s="36" t="s">
        <v>426</v>
      </c>
      <c r="D376" s="37" t="s">
        <v>309</v>
      </c>
      <c r="E376" s="37" t="s">
        <v>290</v>
      </c>
      <c r="F376" s="39" t="s">
        <v>107</v>
      </c>
      <c r="G376" s="38">
        <v>2600000</v>
      </c>
      <c r="H376" s="40" t="str">
        <f t="shared" si="105"/>
        <v>1002</v>
      </c>
      <c r="I376" s="40" t="str">
        <f t="shared" si="106"/>
        <v>100203</v>
      </c>
      <c r="J376" s="46" t="str">
        <f t="shared" si="107"/>
        <v>银行存款</v>
      </c>
      <c r="K376" s="47" t="str">
        <f t="shared" si="108"/>
        <v>潍坊银行基本户31796</v>
      </c>
      <c r="L376" s="46" t="str">
        <f t="shared" si="109"/>
        <v/>
      </c>
      <c r="M376" s="46">
        <f>IFERROR(IF(H376="1002",1002,VLOOKUP(I376,亿企科目!A:H,6,0)),VLOOKUP(H376,亿企科目!A:G,6,0))</f>
        <v>1002</v>
      </c>
      <c r="N376" s="48" t="str">
        <f>IFERROR(IF(H376="1002","银行账户",IF(H376="1123","供应商",VLOOKUP(I376,亿企科目!A:H,8,0))),"")</f>
        <v>银行账户</v>
      </c>
      <c r="O376" s="49" t="str">
        <f t="shared" si="123"/>
        <v>潍坊银行基本户31796</v>
      </c>
      <c r="P376" s="29" t="str">
        <f>VLOOKUP(A376,账簿!B:C,2,0)</f>
        <v>002008</v>
      </c>
      <c r="Q376" s="29" t="str">
        <f>VLOOKUP(P376,账簿!A:B,2,0)</f>
        <v>昌邑市城投股权投资管理有限公司</v>
      </c>
      <c r="W376" s="29" t="str">
        <f t="shared" si="124"/>
        <v>0020082026-04-2293</v>
      </c>
      <c r="X376" s="29" t="str">
        <f t="shared" si="110"/>
        <v>002008</v>
      </c>
      <c r="Y376" s="29" t="str">
        <f t="shared" si="111"/>
        <v>002008</v>
      </c>
      <c r="Z376" s="29" t="str">
        <f t="shared" si="112"/>
        <v>昌邑市城投股权投资管理有限公司</v>
      </c>
      <c r="AA376" s="29" t="str">
        <f t="shared" si="113"/>
        <v>2026-04</v>
      </c>
      <c r="AB376" s="29" t="str">
        <f t="shared" si="114"/>
        <v>2026-04-22</v>
      </c>
      <c r="AC376" s="29" t="s">
        <v>108</v>
      </c>
      <c r="AD376" s="29">
        <f t="shared" si="115"/>
        <v>93</v>
      </c>
      <c r="AE376" s="29" t="str">
        <f t="shared" si="116"/>
        <v>往来款,转账支取,昌邑市三农创新发展集团有限公司</v>
      </c>
      <c r="AF376" s="29" t="s">
        <v>109</v>
      </c>
      <c r="AG376" s="29" t="s">
        <v>109</v>
      </c>
      <c r="AH376" s="29"/>
      <c r="AI376" s="29"/>
      <c r="AJ376" s="29"/>
      <c r="AK376" s="29"/>
      <c r="AL376" s="29"/>
      <c r="AM376" s="29"/>
      <c r="AN376" s="29">
        <f t="shared" si="117"/>
        <v>1002</v>
      </c>
      <c r="AO376" s="29"/>
      <c r="AP376" s="29" t="str">
        <f t="shared" si="118"/>
        <v>往来款,转账支取,昌邑市三农创新发展集团有限公司</v>
      </c>
      <c r="AQ376" t="s">
        <v>110</v>
      </c>
      <c r="AR376" s="29" t="str">
        <f t="shared" si="119"/>
        <v/>
      </c>
      <c r="AS376" s="29">
        <f t="shared" si="120"/>
        <v>2600000</v>
      </c>
      <c r="AT376" t="s">
        <v>111</v>
      </c>
      <c r="AU376" t="s">
        <v>112</v>
      </c>
      <c r="AV376" t="s">
        <v>113</v>
      </c>
      <c r="AW376" s="29" t="str">
        <f t="shared" si="121"/>
        <v/>
      </c>
      <c r="AX376" s="29">
        <f t="shared" si="122"/>
        <v>2600000</v>
      </c>
      <c r="AY376" s="29"/>
      <c r="AZ376" s="29"/>
      <c r="BA376" s="29"/>
      <c r="BB376" s="29"/>
      <c r="BC376" s="29"/>
      <c r="BD376" s="29"/>
      <c r="BE376" s="29"/>
      <c r="BF376" s="29"/>
      <c r="BG376" s="29"/>
      <c r="BH376" s="29"/>
      <c r="BI376" s="29"/>
      <c r="BJ376" s="29"/>
      <c r="BK376" s="29"/>
      <c r="BL376" s="29"/>
      <c r="BM376" s="29"/>
      <c r="BN376" s="29"/>
      <c r="BO376" s="29"/>
      <c r="BP376" s="29"/>
      <c r="BQ376" s="32" t="str">
        <f>IF(N376="项目",VLOOKUP(O376,项目!B:C,2,0),IF(K376="空项目",VLOOKUP(K376,项目!B:C,2,0),""))</f>
        <v/>
      </c>
      <c r="BR376" s="32" t="str">
        <f>IFERROR(VLOOKUP(BQ376,项目!A:B,2,0),"")</f>
        <v/>
      </c>
      <c r="BS376" s="29"/>
      <c r="BT376" s="29"/>
      <c r="BU376" s="32" t="str">
        <f>IF(N376="供应商",VLOOKUP(O376,供应商!B:C,2,0),"")</f>
        <v/>
      </c>
      <c r="BV376" s="32" t="str">
        <f>IFERROR(VLOOKUP(BU376,供应商!A:B,2,0),"")</f>
        <v/>
      </c>
      <c r="BW376" s="32" t="str">
        <f>IF(N376="客户",VLOOKUP(O376,客户!B:C,2,0),"")</f>
        <v/>
      </c>
      <c r="BX376" s="32" t="str">
        <f>IFERROR(VLOOKUP(BW376,客户!A:B,2,0),"")</f>
        <v/>
      </c>
      <c r="BY376" s="29"/>
      <c r="BZ376" s="29"/>
      <c r="CA376" s="29"/>
      <c r="CB376" s="29"/>
      <c r="CC376" s="29"/>
      <c r="CD376" s="29"/>
      <c r="CE376" s="29"/>
      <c r="CF376" s="29"/>
      <c r="CG376" s="29"/>
      <c r="CH376" s="29"/>
      <c r="CI376" s="29"/>
      <c r="CJ376" s="29"/>
      <c r="CK376" s="29"/>
      <c r="CL376" s="29"/>
      <c r="CM376" s="29"/>
      <c r="CN376" s="29"/>
      <c r="CO376" s="29"/>
      <c r="CP376" s="29"/>
      <c r="CQ376" s="29"/>
      <c r="CR376" s="29"/>
      <c r="CS376" s="29"/>
      <c r="CT376" s="29"/>
      <c r="CU376" s="32" t="str">
        <f>IF(N376="费用项目",VLOOKUP(O376,费用项目!B:C,2,0),"")</f>
        <v/>
      </c>
      <c r="CV376" s="32" t="str">
        <f>IFERROR(VLOOKUP(CU376,费用项目!A:B,2,0),"")</f>
        <v/>
      </c>
      <c r="CW376" s="29" t="str">
        <f>IF(N376="银行账户",VLOOKUP(O376,银行变二级!B:C,2,0),"")</f>
        <v>潍坊银行基本户31796</v>
      </c>
      <c r="CX376" s="29" t="str">
        <f>IFERROR(VLOOKUP(O376,银行变二级!A:B,2,0),"")</f>
        <v>潍坊银行基本户31796</v>
      </c>
    </row>
    <row r="377" ht="25.5" spans="1:102">
      <c r="A377" s="35" t="s">
        <v>287</v>
      </c>
      <c r="B377" s="36" t="s">
        <v>418</v>
      </c>
      <c r="C377" s="36" t="s">
        <v>427</v>
      </c>
      <c r="D377" s="37" t="s">
        <v>428</v>
      </c>
      <c r="E377" s="37" t="s">
        <v>127</v>
      </c>
      <c r="F377" s="38">
        <v>994904.1</v>
      </c>
      <c r="G377" s="39" t="s">
        <v>107</v>
      </c>
      <c r="H377" s="40" t="str">
        <f t="shared" si="105"/>
        <v>6603</v>
      </c>
      <c r="I377" s="40" t="str">
        <f t="shared" si="106"/>
        <v>6603</v>
      </c>
      <c r="J377" s="46" t="str">
        <f t="shared" si="107"/>
        <v>财务费用</v>
      </c>
      <c r="K377" s="47" t="str">
        <f t="shared" si="108"/>
        <v>利息支出</v>
      </c>
      <c r="L377" s="46" t="str">
        <f t="shared" si="109"/>
        <v/>
      </c>
      <c r="M377" s="46" t="str">
        <f>IFERROR(IF(H377="1002",1002,VLOOKUP(I377,亿企科目!A:H,6,0)),VLOOKUP(H377,亿企科目!A:G,6,0))</f>
        <v>6603</v>
      </c>
      <c r="N377" s="48" t="str">
        <f>IFERROR(IF(H377="1002","银行账户",IF(H377="1123","供应商",VLOOKUP(I377,亿企科目!A:H,8,0))),"")</f>
        <v>费用项目</v>
      </c>
      <c r="O377" s="49" t="str">
        <f t="shared" si="123"/>
        <v>利息支出</v>
      </c>
      <c r="P377" s="29" t="str">
        <f>VLOOKUP(A377,账簿!B:C,2,0)</f>
        <v>002008</v>
      </c>
      <c r="Q377" s="29" t="str">
        <f>VLOOKUP(P377,账簿!A:B,2,0)</f>
        <v>昌邑市城投股权投资管理有限公司</v>
      </c>
      <c r="W377" s="29" t="str">
        <f t="shared" si="124"/>
        <v>0020082026-04-2294</v>
      </c>
      <c r="X377" s="29" t="str">
        <f t="shared" si="110"/>
        <v>002008</v>
      </c>
      <c r="Y377" s="29" t="str">
        <f t="shared" si="111"/>
        <v>002008</v>
      </c>
      <c r="Z377" s="29" t="str">
        <f t="shared" si="112"/>
        <v>昌邑市城投股权投资管理有限公司</v>
      </c>
      <c r="AA377" s="29" t="str">
        <f t="shared" si="113"/>
        <v>2026-04</v>
      </c>
      <c r="AB377" s="29" t="str">
        <f t="shared" si="114"/>
        <v>2026-04-22</v>
      </c>
      <c r="AC377" s="29" t="s">
        <v>108</v>
      </c>
      <c r="AD377" s="29">
        <f t="shared" si="115"/>
        <v>94</v>
      </c>
      <c r="AE377" s="29" t="str">
        <f t="shared" si="116"/>
        <v>利息,网银转账,昌邑市源泉水利投资发展有限公司</v>
      </c>
      <c r="AF377" s="29" t="s">
        <v>109</v>
      </c>
      <c r="AG377" s="29" t="s">
        <v>109</v>
      </c>
      <c r="AH377" s="29"/>
      <c r="AI377" s="29"/>
      <c r="AJ377" s="29"/>
      <c r="AK377" s="29"/>
      <c r="AL377" s="29"/>
      <c r="AM377" s="29"/>
      <c r="AN377" s="29" t="str">
        <f t="shared" si="117"/>
        <v>6603</v>
      </c>
      <c r="AO377" s="29"/>
      <c r="AP377" s="29" t="str">
        <f t="shared" si="118"/>
        <v>利息,网银转账,昌邑市源泉水利投资发展有限公司</v>
      </c>
      <c r="AQ377" t="s">
        <v>110</v>
      </c>
      <c r="AR377" s="29">
        <f t="shared" si="119"/>
        <v>994904.1</v>
      </c>
      <c r="AS377" s="29" t="str">
        <f t="shared" si="120"/>
        <v/>
      </c>
      <c r="AT377" t="s">
        <v>111</v>
      </c>
      <c r="AU377" t="s">
        <v>112</v>
      </c>
      <c r="AV377" t="s">
        <v>113</v>
      </c>
      <c r="AW377" s="29">
        <f t="shared" si="121"/>
        <v>994904.1</v>
      </c>
      <c r="AX377" s="29" t="str">
        <f t="shared" si="122"/>
        <v/>
      </c>
      <c r="AY377" s="29"/>
      <c r="AZ377" s="29"/>
      <c r="BA377" s="29"/>
      <c r="BB377" s="29"/>
      <c r="BC377" s="29"/>
      <c r="BD377" s="29"/>
      <c r="BE377" s="29"/>
      <c r="BF377" s="29"/>
      <c r="BG377" s="29"/>
      <c r="BH377" s="29"/>
      <c r="BI377" s="29"/>
      <c r="BJ377" s="29"/>
      <c r="BK377" s="29"/>
      <c r="BL377" s="29"/>
      <c r="BM377" s="29"/>
      <c r="BN377" s="29"/>
      <c r="BO377" s="29"/>
      <c r="BP377" s="29"/>
      <c r="BQ377" s="32" t="str">
        <f>IF(N377="项目",VLOOKUP(O377,项目!B:C,2,0),IF(K377="空项目",VLOOKUP(K377,项目!B:C,2,0),""))</f>
        <v/>
      </c>
      <c r="BR377" s="32" t="str">
        <f>IFERROR(VLOOKUP(BQ377,项目!A:B,2,0),"")</f>
        <v/>
      </c>
      <c r="BS377" s="29"/>
      <c r="BT377" s="29"/>
      <c r="BU377" s="32" t="str">
        <f>IF(N377="供应商",VLOOKUP(O377,供应商!B:C,2,0),"")</f>
        <v/>
      </c>
      <c r="BV377" s="32" t="str">
        <f>IFERROR(VLOOKUP(BU377,供应商!A:B,2,0),"")</f>
        <v/>
      </c>
      <c r="BW377" s="32" t="str">
        <f>IF(N377="客户",VLOOKUP(O377,客户!B:C,2,0),"")</f>
        <v/>
      </c>
      <c r="BX377" s="32" t="str">
        <f>IFERROR(VLOOKUP(BW377,客户!A:B,2,0),"")</f>
        <v/>
      </c>
      <c r="BY377" s="29"/>
      <c r="BZ377" s="29"/>
      <c r="CA377" s="29"/>
      <c r="CB377" s="29"/>
      <c r="CC377" s="29"/>
      <c r="CD377" s="29"/>
      <c r="CE377" s="29"/>
      <c r="CF377" s="29"/>
      <c r="CG377" s="29"/>
      <c r="CH377" s="29"/>
      <c r="CI377" s="29"/>
      <c r="CJ377" s="29"/>
      <c r="CK377" s="29"/>
      <c r="CL377" s="29"/>
      <c r="CM377" s="29"/>
      <c r="CN377" s="29"/>
      <c r="CO377" s="29"/>
      <c r="CP377" s="29"/>
      <c r="CQ377" s="29"/>
      <c r="CR377" s="29"/>
      <c r="CS377" s="29"/>
      <c r="CT377" s="29"/>
      <c r="CU377" s="32" t="str">
        <f>IF(N377="费用项目",VLOOKUP(O377,费用项目!B:C,2,0),"")</f>
        <v>660302</v>
      </c>
      <c r="CV377" s="32" t="str">
        <f>IFERROR(VLOOKUP(CU377,费用项目!A:B,2,0),"")</f>
        <v>利息支出</v>
      </c>
      <c r="CW377" s="29" t="str">
        <f>IF(N377="银行账户",VLOOKUP(O377,银行变二级!B:C,2,0),"")</f>
        <v/>
      </c>
      <c r="CX377" s="29" t="str">
        <f>IFERROR(VLOOKUP(O377,银行变二级!A:B,2,0),"")</f>
        <v/>
      </c>
    </row>
    <row r="378" ht="27" spans="1:102">
      <c r="A378" s="35" t="s">
        <v>287</v>
      </c>
      <c r="B378" s="36" t="s">
        <v>418</v>
      </c>
      <c r="C378" s="36" t="s">
        <v>427</v>
      </c>
      <c r="D378" s="37" t="s">
        <v>428</v>
      </c>
      <c r="E378" s="37" t="s">
        <v>290</v>
      </c>
      <c r="F378" s="39" t="s">
        <v>107</v>
      </c>
      <c r="G378" s="38">
        <v>994904.1</v>
      </c>
      <c r="H378" s="40" t="str">
        <f t="shared" si="105"/>
        <v>1002</v>
      </c>
      <c r="I378" s="40" t="str">
        <f t="shared" si="106"/>
        <v>100203</v>
      </c>
      <c r="J378" s="46" t="str">
        <f t="shared" si="107"/>
        <v>银行存款</v>
      </c>
      <c r="K378" s="47" t="str">
        <f t="shared" si="108"/>
        <v>潍坊银行基本户31796</v>
      </c>
      <c r="L378" s="46" t="str">
        <f t="shared" si="109"/>
        <v/>
      </c>
      <c r="M378" s="46">
        <f>IFERROR(IF(H378="1002",1002,VLOOKUP(I378,亿企科目!A:H,6,0)),VLOOKUP(H378,亿企科目!A:G,6,0))</f>
        <v>1002</v>
      </c>
      <c r="N378" s="48" t="str">
        <f>IFERROR(IF(H378="1002","银行账户",IF(H378="1123","供应商",VLOOKUP(I378,亿企科目!A:H,8,0))),"")</f>
        <v>银行账户</v>
      </c>
      <c r="O378" s="49" t="str">
        <f t="shared" si="123"/>
        <v>潍坊银行基本户31796</v>
      </c>
      <c r="P378" s="29" t="str">
        <f>VLOOKUP(A378,账簿!B:C,2,0)</f>
        <v>002008</v>
      </c>
      <c r="Q378" s="29" t="str">
        <f>VLOOKUP(P378,账簿!A:B,2,0)</f>
        <v>昌邑市城投股权投资管理有限公司</v>
      </c>
      <c r="W378" s="29" t="str">
        <f t="shared" si="124"/>
        <v>0020082026-04-2294</v>
      </c>
      <c r="X378" s="29" t="str">
        <f t="shared" si="110"/>
        <v>002008</v>
      </c>
      <c r="Y378" s="29" t="str">
        <f t="shared" si="111"/>
        <v>002008</v>
      </c>
      <c r="Z378" s="29" t="str">
        <f t="shared" si="112"/>
        <v>昌邑市城投股权投资管理有限公司</v>
      </c>
      <c r="AA378" s="29" t="str">
        <f t="shared" si="113"/>
        <v>2026-04</v>
      </c>
      <c r="AB378" s="29" t="str">
        <f t="shared" si="114"/>
        <v>2026-04-22</v>
      </c>
      <c r="AC378" s="29" t="s">
        <v>108</v>
      </c>
      <c r="AD378" s="29">
        <f t="shared" si="115"/>
        <v>94</v>
      </c>
      <c r="AE378" s="29" t="str">
        <f t="shared" si="116"/>
        <v>利息,网银转账,昌邑市源泉水利投资发展有限公司</v>
      </c>
      <c r="AF378" s="29" t="s">
        <v>109</v>
      </c>
      <c r="AG378" s="29" t="s">
        <v>109</v>
      </c>
      <c r="AH378" s="29"/>
      <c r="AI378" s="29"/>
      <c r="AJ378" s="29"/>
      <c r="AK378" s="29"/>
      <c r="AL378" s="29"/>
      <c r="AM378" s="29"/>
      <c r="AN378" s="29">
        <f t="shared" si="117"/>
        <v>1002</v>
      </c>
      <c r="AO378" s="29"/>
      <c r="AP378" s="29" t="str">
        <f t="shared" si="118"/>
        <v>利息,网银转账,昌邑市源泉水利投资发展有限公司</v>
      </c>
      <c r="AQ378" t="s">
        <v>110</v>
      </c>
      <c r="AR378" s="29" t="str">
        <f t="shared" si="119"/>
        <v/>
      </c>
      <c r="AS378" s="29">
        <f t="shared" si="120"/>
        <v>994904.1</v>
      </c>
      <c r="AT378" t="s">
        <v>111</v>
      </c>
      <c r="AU378" t="s">
        <v>112</v>
      </c>
      <c r="AV378" t="s">
        <v>113</v>
      </c>
      <c r="AW378" s="29" t="str">
        <f t="shared" si="121"/>
        <v/>
      </c>
      <c r="AX378" s="29">
        <f t="shared" si="122"/>
        <v>994904.1</v>
      </c>
      <c r="AY378" s="29"/>
      <c r="AZ378" s="29"/>
      <c r="BA378" s="29"/>
      <c r="BB378" s="29"/>
      <c r="BC378" s="29"/>
      <c r="BD378" s="29"/>
      <c r="BE378" s="29"/>
      <c r="BF378" s="29"/>
      <c r="BG378" s="29"/>
      <c r="BH378" s="29"/>
      <c r="BI378" s="29"/>
      <c r="BJ378" s="29"/>
      <c r="BK378" s="29"/>
      <c r="BL378" s="29"/>
      <c r="BM378" s="29"/>
      <c r="BN378" s="29"/>
      <c r="BO378" s="29"/>
      <c r="BP378" s="29"/>
      <c r="BQ378" s="32" t="str">
        <f>IF(N378="项目",VLOOKUP(O378,项目!B:C,2,0),IF(K378="空项目",VLOOKUP(K378,项目!B:C,2,0),""))</f>
        <v/>
      </c>
      <c r="BR378" s="32" t="str">
        <f>IFERROR(VLOOKUP(BQ378,项目!A:B,2,0),"")</f>
        <v/>
      </c>
      <c r="BS378" s="29"/>
      <c r="BT378" s="29"/>
      <c r="BU378" s="32" t="str">
        <f>IF(N378="供应商",VLOOKUP(O378,供应商!B:C,2,0),"")</f>
        <v/>
      </c>
      <c r="BV378" s="32" t="str">
        <f>IFERROR(VLOOKUP(BU378,供应商!A:B,2,0),"")</f>
        <v/>
      </c>
      <c r="BW378" s="32" t="str">
        <f>IF(N378="客户",VLOOKUP(O378,客户!B:C,2,0),"")</f>
        <v/>
      </c>
      <c r="BX378" s="32" t="str">
        <f>IFERROR(VLOOKUP(BW378,客户!A:B,2,0),"")</f>
        <v/>
      </c>
      <c r="BY378" s="29"/>
      <c r="BZ378" s="29"/>
      <c r="CA378" s="29"/>
      <c r="CB378" s="29"/>
      <c r="CC378" s="29"/>
      <c r="CD378" s="29"/>
      <c r="CE378" s="29"/>
      <c r="CF378" s="29"/>
      <c r="CG378" s="29"/>
      <c r="CH378" s="29"/>
      <c r="CI378" s="29"/>
      <c r="CJ378" s="29"/>
      <c r="CK378" s="29"/>
      <c r="CL378" s="29"/>
      <c r="CM378" s="29"/>
      <c r="CN378" s="29"/>
      <c r="CO378" s="29"/>
      <c r="CP378" s="29"/>
      <c r="CQ378" s="29"/>
      <c r="CR378" s="29"/>
      <c r="CS378" s="29"/>
      <c r="CT378" s="29"/>
      <c r="CU378" s="32" t="str">
        <f>IF(N378="费用项目",VLOOKUP(O378,费用项目!B:C,2,0),"")</f>
        <v/>
      </c>
      <c r="CV378" s="32" t="str">
        <f>IFERROR(VLOOKUP(CU378,费用项目!A:B,2,0),"")</f>
        <v/>
      </c>
      <c r="CW378" s="29" t="str">
        <f>IF(N378="银行账户",VLOOKUP(O378,银行变二级!B:C,2,0),"")</f>
        <v>潍坊银行基本户31796</v>
      </c>
      <c r="CX378" s="29" t="str">
        <f>IFERROR(VLOOKUP(O378,银行变二级!A:B,2,0),"")</f>
        <v>潍坊银行基本户31796</v>
      </c>
    </row>
    <row r="379" ht="25.5" spans="1:102">
      <c r="A379" s="35" t="s">
        <v>287</v>
      </c>
      <c r="B379" s="36" t="s">
        <v>418</v>
      </c>
      <c r="C379" s="36" t="s">
        <v>429</v>
      </c>
      <c r="D379" s="37" t="s">
        <v>430</v>
      </c>
      <c r="E379" s="37" t="s">
        <v>431</v>
      </c>
      <c r="F379" s="38">
        <v>52800000</v>
      </c>
      <c r="G379" s="39" t="s">
        <v>107</v>
      </c>
      <c r="H379" s="40" t="str">
        <f t="shared" si="105"/>
        <v>2241</v>
      </c>
      <c r="I379" s="40" t="str">
        <f t="shared" si="106"/>
        <v>224102</v>
      </c>
      <c r="J379" s="46" t="str">
        <f t="shared" si="107"/>
        <v>其他应付款</v>
      </c>
      <c r="K379" s="47" t="str">
        <f t="shared" si="108"/>
        <v>单位</v>
      </c>
      <c r="L379" s="46" t="str">
        <f t="shared" si="109"/>
        <v>昌邑市源泉水利投资发展有限公司</v>
      </c>
      <c r="M379" s="46" t="str">
        <f>IFERROR(IF(H379="1002",1002,VLOOKUP(I379,亿企科目!A:H,6,0)),VLOOKUP(H379,亿企科目!A:G,6,0))</f>
        <v>224102</v>
      </c>
      <c r="N379" s="48" t="str">
        <f>IFERROR(IF(H379="1002","银行账户",IF(H379="1123","供应商",VLOOKUP(I379,亿企科目!A:H,8,0))),"")</f>
        <v>供应商</v>
      </c>
      <c r="O379" s="49" t="str">
        <f t="shared" si="123"/>
        <v>昌邑市源泉水利投资发展有限公司</v>
      </c>
      <c r="P379" s="29" t="str">
        <f>VLOOKUP(A379,账簿!B:C,2,0)</f>
        <v>002008</v>
      </c>
      <c r="Q379" s="29" t="str">
        <f>VLOOKUP(P379,账簿!A:B,2,0)</f>
        <v>昌邑市城投股权投资管理有限公司</v>
      </c>
      <c r="W379" s="29" t="str">
        <f t="shared" si="124"/>
        <v>0020082026-04-2295</v>
      </c>
      <c r="X379" s="29" t="str">
        <f t="shared" si="110"/>
        <v>002008</v>
      </c>
      <c r="Y379" s="29" t="str">
        <f t="shared" si="111"/>
        <v>002008</v>
      </c>
      <c r="Z379" s="29" t="str">
        <f t="shared" si="112"/>
        <v>昌邑市城投股权投资管理有限公司</v>
      </c>
      <c r="AA379" s="29" t="str">
        <f t="shared" si="113"/>
        <v>2026-04</v>
      </c>
      <c r="AB379" s="29" t="str">
        <f t="shared" si="114"/>
        <v>2026-04-22</v>
      </c>
      <c r="AC379" s="29" t="s">
        <v>108</v>
      </c>
      <c r="AD379" s="29">
        <f t="shared" si="115"/>
        <v>95</v>
      </c>
      <c r="AE379" s="29" t="str">
        <f t="shared" si="116"/>
        <v>还本金,转账支取,昌邑市源泉水利投资发展有限公司</v>
      </c>
      <c r="AF379" s="29" t="s">
        <v>109</v>
      </c>
      <c r="AG379" s="29" t="s">
        <v>109</v>
      </c>
      <c r="AH379" s="29"/>
      <c r="AI379" s="29"/>
      <c r="AJ379" s="29"/>
      <c r="AK379" s="29"/>
      <c r="AL379" s="29"/>
      <c r="AM379" s="29"/>
      <c r="AN379" s="29" t="str">
        <f t="shared" si="117"/>
        <v>224102</v>
      </c>
      <c r="AO379" s="29"/>
      <c r="AP379" s="29" t="str">
        <f t="shared" si="118"/>
        <v>还本金,转账支取,昌邑市源泉水利投资发展有限公司</v>
      </c>
      <c r="AQ379" t="s">
        <v>110</v>
      </c>
      <c r="AR379" s="29">
        <f t="shared" si="119"/>
        <v>52800000</v>
      </c>
      <c r="AS379" s="29" t="str">
        <f t="shared" si="120"/>
        <v/>
      </c>
      <c r="AT379" t="s">
        <v>111</v>
      </c>
      <c r="AU379" t="s">
        <v>112</v>
      </c>
      <c r="AV379" t="s">
        <v>113</v>
      </c>
      <c r="AW379" s="29">
        <f t="shared" si="121"/>
        <v>52800000</v>
      </c>
      <c r="AX379" s="29" t="str">
        <f t="shared" si="122"/>
        <v/>
      </c>
      <c r="AY379" s="29"/>
      <c r="AZ379" s="29"/>
      <c r="BA379" s="29"/>
      <c r="BB379" s="29"/>
      <c r="BC379" s="29"/>
      <c r="BD379" s="29"/>
      <c r="BE379" s="29"/>
      <c r="BF379" s="29"/>
      <c r="BG379" s="29"/>
      <c r="BH379" s="29"/>
      <c r="BI379" s="29"/>
      <c r="BJ379" s="29"/>
      <c r="BK379" s="29"/>
      <c r="BL379" s="29"/>
      <c r="BM379" s="29"/>
      <c r="BN379" s="29"/>
      <c r="BO379" s="29"/>
      <c r="BP379" s="29"/>
      <c r="BQ379" s="32" t="str">
        <f>IF(N379="项目",VLOOKUP(O379,项目!B:C,2,0),IF(K379="空项目",VLOOKUP(K379,项目!B:C,2,0),""))</f>
        <v/>
      </c>
      <c r="BR379" s="32" t="str">
        <f>IFERROR(VLOOKUP(BQ379,项目!A:B,2,0),"")</f>
        <v/>
      </c>
      <c r="BS379" s="29"/>
      <c r="BT379" s="29"/>
      <c r="BU379" s="32" t="str">
        <f>IF(N379="供应商",VLOOKUP(O379,供应商!B:C,2,0),"")</f>
        <v>0015299</v>
      </c>
      <c r="BV379" s="32" t="str">
        <f>IFERROR(VLOOKUP(BU379,供应商!A:B,2,0),"")</f>
        <v>昌邑市源泉水利投资发展有限公司</v>
      </c>
      <c r="BW379" s="32" t="str">
        <f>IF(N379="客户",VLOOKUP(O379,客户!B:C,2,0),"")</f>
        <v/>
      </c>
      <c r="BX379" s="32" t="str">
        <f>IFERROR(VLOOKUP(BW379,客户!A:B,2,0),"")</f>
        <v/>
      </c>
      <c r="BY379" s="29"/>
      <c r="BZ379" s="29"/>
      <c r="CA379" s="29"/>
      <c r="CB379" s="29"/>
      <c r="CC379" s="29"/>
      <c r="CD379" s="29"/>
      <c r="CE379" s="29"/>
      <c r="CF379" s="29"/>
      <c r="CG379" s="29"/>
      <c r="CH379" s="29"/>
      <c r="CI379" s="29"/>
      <c r="CJ379" s="29"/>
      <c r="CK379" s="29"/>
      <c r="CL379" s="29"/>
      <c r="CM379" s="29"/>
      <c r="CN379" s="29"/>
      <c r="CO379" s="29"/>
      <c r="CP379" s="29"/>
      <c r="CQ379" s="29"/>
      <c r="CR379" s="29"/>
      <c r="CS379" s="29"/>
      <c r="CT379" s="29"/>
      <c r="CU379" s="32" t="str">
        <f>IF(N379="费用项目",VLOOKUP(O379,费用项目!B:C,2,0),"")</f>
        <v/>
      </c>
      <c r="CV379" s="32" t="str">
        <f>IFERROR(VLOOKUP(CU379,费用项目!A:B,2,0),"")</f>
        <v/>
      </c>
      <c r="CW379" s="29" t="str">
        <f>IF(N379="银行账户",VLOOKUP(O379,银行变二级!B:C,2,0),"")</f>
        <v/>
      </c>
      <c r="CX379" s="29" t="str">
        <f>IFERROR(VLOOKUP(O379,银行变二级!A:B,2,0),"")</f>
        <v/>
      </c>
    </row>
    <row r="380" ht="27" spans="1:102">
      <c r="A380" s="35" t="s">
        <v>287</v>
      </c>
      <c r="B380" s="36" t="s">
        <v>418</v>
      </c>
      <c r="C380" s="36" t="s">
        <v>429</v>
      </c>
      <c r="D380" s="37" t="s">
        <v>430</v>
      </c>
      <c r="E380" s="37" t="s">
        <v>290</v>
      </c>
      <c r="F380" s="39" t="s">
        <v>107</v>
      </c>
      <c r="G380" s="38">
        <v>52800000</v>
      </c>
      <c r="H380" s="40" t="str">
        <f t="shared" si="105"/>
        <v>1002</v>
      </c>
      <c r="I380" s="40" t="str">
        <f t="shared" si="106"/>
        <v>100203</v>
      </c>
      <c r="J380" s="46" t="str">
        <f t="shared" si="107"/>
        <v>银行存款</v>
      </c>
      <c r="K380" s="47" t="str">
        <f t="shared" si="108"/>
        <v>潍坊银行基本户31796</v>
      </c>
      <c r="L380" s="46" t="str">
        <f t="shared" si="109"/>
        <v/>
      </c>
      <c r="M380" s="46">
        <f>IFERROR(IF(H380="1002",1002,VLOOKUP(I380,亿企科目!A:H,6,0)),VLOOKUP(H380,亿企科目!A:G,6,0))</f>
        <v>1002</v>
      </c>
      <c r="N380" s="48" t="str">
        <f>IFERROR(IF(H380="1002","银行账户",IF(H380="1123","供应商",VLOOKUP(I380,亿企科目!A:H,8,0))),"")</f>
        <v>银行账户</v>
      </c>
      <c r="O380" s="49" t="str">
        <f t="shared" si="123"/>
        <v>潍坊银行基本户31796</v>
      </c>
      <c r="P380" s="29" t="str">
        <f>VLOOKUP(A380,账簿!B:C,2,0)</f>
        <v>002008</v>
      </c>
      <c r="Q380" s="29" t="str">
        <f>VLOOKUP(P380,账簿!A:B,2,0)</f>
        <v>昌邑市城投股权投资管理有限公司</v>
      </c>
      <c r="W380" s="29" t="str">
        <f t="shared" si="124"/>
        <v>0020082026-04-2295</v>
      </c>
      <c r="X380" s="29" t="str">
        <f t="shared" si="110"/>
        <v>002008</v>
      </c>
      <c r="Y380" s="29" t="str">
        <f t="shared" si="111"/>
        <v>002008</v>
      </c>
      <c r="Z380" s="29" t="str">
        <f t="shared" si="112"/>
        <v>昌邑市城投股权投资管理有限公司</v>
      </c>
      <c r="AA380" s="29" t="str">
        <f t="shared" si="113"/>
        <v>2026-04</v>
      </c>
      <c r="AB380" s="29" t="str">
        <f t="shared" si="114"/>
        <v>2026-04-22</v>
      </c>
      <c r="AC380" s="29" t="s">
        <v>108</v>
      </c>
      <c r="AD380" s="29">
        <f t="shared" si="115"/>
        <v>95</v>
      </c>
      <c r="AE380" s="29" t="str">
        <f t="shared" si="116"/>
        <v>还本金,转账支取,昌邑市源泉水利投资发展有限公司</v>
      </c>
      <c r="AF380" s="29" t="s">
        <v>109</v>
      </c>
      <c r="AG380" s="29" t="s">
        <v>109</v>
      </c>
      <c r="AH380" s="29"/>
      <c r="AI380" s="29"/>
      <c r="AJ380" s="29"/>
      <c r="AK380" s="29"/>
      <c r="AL380" s="29"/>
      <c r="AM380" s="29"/>
      <c r="AN380" s="29">
        <f t="shared" si="117"/>
        <v>1002</v>
      </c>
      <c r="AO380" s="29"/>
      <c r="AP380" s="29" t="str">
        <f t="shared" si="118"/>
        <v>还本金,转账支取,昌邑市源泉水利投资发展有限公司</v>
      </c>
      <c r="AQ380" t="s">
        <v>110</v>
      </c>
      <c r="AR380" s="29" t="str">
        <f t="shared" si="119"/>
        <v/>
      </c>
      <c r="AS380" s="29">
        <f t="shared" si="120"/>
        <v>52800000</v>
      </c>
      <c r="AT380" t="s">
        <v>111</v>
      </c>
      <c r="AU380" t="s">
        <v>112</v>
      </c>
      <c r="AV380" t="s">
        <v>113</v>
      </c>
      <c r="AW380" s="29" t="str">
        <f t="shared" si="121"/>
        <v/>
      </c>
      <c r="AX380" s="29">
        <f t="shared" si="122"/>
        <v>52800000</v>
      </c>
      <c r="AY380" s="29"/>
      <c r="AZ380" s="29"/>
      <c r="BA380" s="29"/>
      <c r="BB380" s="29"/>
      <c r="BC380" s="29"/>
      <c r="BD380" s="29"/>
      <c r="BE380" s="29"/>
      <c r="BF380" s="29"/>
      <c r="BG380" s="29"/>
      <c r="BH380" s="29"/>
      <c r="BI380" s="29"/>
      <c r="BJ380" s="29"/>
      <c r="BK380" s="29"/>
      <c r="BL380" s="29"/>
      <c r="BM380" s="29"/>
      <c r="BN380" s="29"/>
      <c r="BO380" s="29"/>
      <c r="BP380" s="29"/>
      <c r="BQ380" s="32" t="str">
        <f>IF(N380="项目",VLOOKUP(O380,项目!B:C,2,0),IF(K380="空项目",VLOOKUP(K380,项目!B:C,2,0),""))</f>
        <v/>
      </c>
      <c r="BR380" s="32" t="str">
        <f>IFERROR(VLOOKUP(BQ380,项目!A:B,2,0),"")</f>
        <v/>
      </c>
      <c r="BS380" s="29"/>
      <c r="BT380" s="29"/>
      <c r="BU380" s="32" t="str">
        <f>IF(N380="供应商",VLOOKUP(O380,供应商!B:C,2,0),"")</f>
        <v/>
      </c>
      <c r="BV380" s="32" t="str">
        <f>IFERROR(VLOOKUP(BU380,供应商!A:B,2,0),"")</f>
        <v/>
      </c>
      <c r="BW380" s="32" t="str">
        <f>IF(N380="客户",VLOOKUP(O380,客户!B:C,2,0),"")</f>
        <v/>
      </c>
      <c r="BX380" s="32" t="str">
        <f>IFERROR(VLOOKUP(BW380,客户!A:B,2,0),"")</f>
        <v/>
      </c>
      <c r="BY380" s="29"/>
      <c r="BZ380" s="29"/>
      <c r="CA380" s="29"/>
      <c r="CB380" s="29"/>
      <c r="CC380" s="29"/>
      <c r="CD380" s="29"/>
      <c r="CE380" s="29"/>
      <c r="CF380" s="29"/>
      <c r="CG380" s="29"/>
      <c r="CH380" s="29"/>
      <c r="CI380" s="29"/>
      <c r="CJ380" s="29"/>
      <c r="CK380" s="29"/>
      <c r="CL380" s="29"/>
      <c r="CM380" s="29"/>
      <c r="CN380" s="29"/>
      <c r="CO380" s="29"/>
      <c r="CP380" s="29"/>
      <c r="CQ380" s="29"/>
      <c r="CR380" s="29"/>
      <c r="CS380" s="29"/>
      <c r="CT380" s="29"/>
      <c r="CU380" s="32" t="str">
        <f>IF(N380="费用项目",VLOOKUP(O380,费用项目!B:C,2,0),"")</f>
        <v/>
      </c>
      <c r="CV380" s="32" t="str">
        <f>IFERROR(VLOOKUP(CU380,费用项目!A:B,2,0),"")</f>
        <v/>
      </c>
      <c r="CW380" s="29" t="str">
        <f>IF(N380="银行账户",VLOOKUP(O380,银行变二级!B:C,2,0),"")</f>
        <v>潍坊银行基本户31796</v>
      </c>
      <c r="CX380" s="29" t="str">
        <f>IFERROR(VLOOKUP(O380,银行变二级!A:B,2,0),"")</f>
        <v>潍坊银行基本户31796</v>
      </c>
    </row>
    <row r="381" ht="27" spans="1:102">
      <c r="A381" s="35" t="s">
        <v>287</v>
      </c>
      <c r="B381" s="36" t="s">
        <v>418</v>
      </c>
      <c r="C381" s="36" t="s">
        <v>432</v>
      </c>
      <c r="D381" s="37" t="s">
        <v>433</v>
      </c>
      <c r="E381" s="37" t="s">
        <v>290</v>
      </c>
      <c r="F381" s="38">
        <v>52800000</v>
      </c>
      <c r="G381" s="39" t="s">
        <v>107</v>
      </c>
      <c r="H381" s="40" t="str">
        <f t="shared" si="105"/>
        <v>1002</v>
      </c>
      <c r="I381" s="40" t="str">
        <f t="shared" si="106"/>
        <v>100203</v>
      </c>
      <c r="J381" s="46" t="str">
        <f t="shared" si="107"/>
        <v>银行存款</v>
      </c>
      <c r="K381" s="47" t="str">
        <f t="shared" si="108"/>
        <v>潍坊银行基本户31796</v>
      </c>
      <c r="L381" s="46" t="str">
        <f t="shared" si="109"/>
        <v/>
      </c>
      <c r="M381" s="46">
        <f>IFERROR(IF(H381="1002",1002,VLOOKUP(I381,亿企科目!A:H,6,0)),VLOOKUP(H381,亿企科目!A:G,6,0))</f>
        <v>1002</v>
      </c>
      <c r="N381" s="48" t="str">
        <f>IFERROR(IF(H381="1002","银行账户",IF(H381="1123","供应商",VLOOKUP(I381,亿企科目!A:H,8,0))),"")</f>
        <v>银行账户</v>
      </c>
      <c r="O381" s="49" t="str">
        <f t="shared" si="123"/>
        <v>潍坊银行基本户31796</v>
      </c>
      <c r="P381" s="29" t="str">
        <f>VLOOKUP(A381,账簿!B:C,2,0)</f>
        <v>002008</v>
      </c>
      <c r="Q381" s="29" t="str">
        <f>VLOOKUP(P381,账簿!A:B,2,0)</f>
        <v>昌邑市城投股权投资管理有限公司</v>
      </c>
      <c r="W381" s="29" t="str">
        <f t="shared" si="124"/>
        <v>0020082026-04-2296</v>
      </c>
      <c r="X381" s="29" t="str">
        <f t="shared" si="110"/>
        <v>002008</v>
      </c>
      <c r="Y381" s="29" t="str">
        <f t="shared" si="111"/>
        <v>002008</v>
      </c>
      <c r="Z381" s="29" t="str">
        <f t="shared" si="112"/>
        <v>昌邑市城投股权投资管理有限公司</v>
      </c>
      <c r="AA381" s="29" t="str">
        <f t="shared" si="113"/>
        <v>2026-04</v>
      </c>
      <c r="AB381" s="29" t="str">
        <f t="shared" si="114"/>
        <v>2026-04-22</v>
      </c>
      <c r="AC381" s="29" t="s">
        <v>108</v>
      </c>
      <c r="AD381" s="29">
        <f t="shared" si="115"/>
        <v>96</v>
      </c>
      <c r="AE381" s="29" t="str">
        <f t="shared" si="116"/>
        <v>借款,网银转账,昌邑市源泉水利投资发展有限公司</v>
      </c>
      <c r="AF381" s="29" t="s">
        <v>109</v>
      </c>
      <c r="AG381" s="29" t="s">
        <v>109</v>
      </c>
      <c r="AH381" s="29"/>
      <c r="AI381" s="29"/>
      <c r="AJ381" s="29"/>
      <c r="AK381" s="29"/>
      <c r="AL381" s="29"/>
      <c r="AM381" s="29"/>
      <c r="AN381" s="29">
        <f t="shared" si="117"/>
        <v>1002</v>
      </c>
      <c r="AO381" s="29"/>
      <c r="AP381" s="29" t="str">
        <f t="shared" si="118"/>
        <v>借款,网银转账,昌邑市源泉水利投资发展有限公司</v>
      </c>
      <c r="AQ381" t="s">
        <v>110</v>
      </c>
      <c r="AR381" s="29">
        <f t="shared" si="119"/>
        <v>52800000</v>
      </c>
      <c r="AS381" s="29" t="str">
        <f t="shared" si="120"/>
        <v/>
      </c>
      <c r="AT381" t="s">
        <v>111</v>
      </c>
      <c r="AU381" t="s">
        <v>112</v>
      </c>
      <c r="AV381" t="s">
        <v>113</v>
      </c>
      <c r="AW381" s="29">
        <f t="shared" si="121"/>
        <v>52800000</v>
      </c>
      <c r="AX381" s="29" t="str">
        <f t="shared" si="122"/>
        <v/>
      </c>
      <c r="AY381" s="29"/>
      <c r="AZ381" s="29"/>
      <c r="BA381" s="29"/>
      <c r="BB381" s="29"/>
      <c r="BC381" s="29"/>
      <c r="BD381" s="29"/>
      <c r="BE381" s="29"/>
      <c r="BF381" s="29"/>
      <c r="BG381" s="29"/>
      <c r="BH381" s="29"/>
      <c r="BI381" s="29"/>
      <c r="BJ381" s="29"/>
      <c r="BK381" s="29"/>
      <c r="BL381" s="29"/>
      <c r="BM381" s="29"/>
      <c r="BN381" s="29"/>
      <c r="BO381" s="29"/>
      <c r="BP381" s="29"/>
      <c r="BQ381" s="32" t="str">
        <f>IF(N381="项目",VLOOKUP(O381,项目!B:C,2,0),IF(K381="空项目",VLOOKUP(K381,项目!B:C,2,0),""))</f>
        <v/>
      </c>
      <c r="BR381" s="32" t="str">
        <f>IFERROR(VLOOKUP(BQ381,项目!A:B,2,0),"")</f>
        <v/>
      </c>
      <c r="BS381" s="29"/>
      <c r="BT381" s="29"/>
      <c r="BU381" s="32" t="str">
        <f>IF(N381="供应商",VLOOKUP(O381,供应商!B:C,2,0),"")</f>
        <v/>
      </c>
      <c r="BV381" s="32" t="str">
        <f>IFERROR(VLOOKUP(BU381,供应商!A:B,2,0),"")</f>
        <v/>
      </c>
      <c r="BW381" s="32" t="str">
        <f>IF(N381="客户",VLOOKUP(O381,客户!B:C,2,0),"")</f>
        <v/>
      </c>
      <c r="BX381" s="32" t="str">
        <f>IFERROR(VLOOKUP(BW381,客户!A:B,2,0),"")</f>
        <v/>
      </c>
      <c r="BY381" s="29"/>
      <c r="BZ381" s="29"/>
      <c r="CA381" s="29"/>
      <c r="CB381" s="29"/>
      <c r="CC381" s="29"/>
      <c r="CD381" s="29"/>
      <c r="CE381" s="29"/>
      <c r="CF381" s="29"/>
      <c r="CG381" s="29"/>
      <c r="CH381" s="29"/>
      <c r="CI381" s="29"/>
      <c r="CJ381" s="29"/>
      <c r="CK381" s="29"/>
      <c r="CL381" s="29"/>
      <c r="CM381" s="29"/>
      <c r="CN381" s="29"/>
      <c r="CO381" s="29"/>
      <c r="CP381" s="29"/>
      <c r="CQ381" s="29"/>
      <c r="CR381" s="29"/>
      <c r="CS381" s="29"/>
      <c r="CT381" s="29"/>
      <c r="CU381" s="32" t="str">
        <f>IF(N381="费用项目",VLOOKUP(O381,费用项目!B:C,2,0),"")</f>
        <v/>
      </c>
      <c r="CV381" s="32" t="str">
        <f>IFERROR(VLOOKUP(CU381,费用项目!A:B,2,0),"")</f>
        <v/>
      </c>
      <c r="CW381" s="29" t="str">
        <f>IF(N381="银行账户",VLOOKUP(O381,银行变二级!B:C,2,0),"")</f>
        <v>潍坊银行基本户31796</v>
      </c>
      <c r="CX381" s="29" t="str">
        <f>IFERROR(VLOOKUP(O381,银行变二级!A:B,2,0),"")</f>
        <v>潍坊银行基本户31796</v>
      </c>
    </row>
    <row r="382" ht="25.5" spans="1:102">
      <c r="A382" s="35" t="s">
        <v>287</v>
      </c>
      <c r="B382" s="36" t="s">
        <v>418</v>
      </c>
      <c r="C382" s="36" t="s">
        <v>432</v>
      </c>
      <c r="D382" s="37" t="s">
        <v>433</v>
      </c>
      <c r="E382" s="37" t="s">
        <v>431</v>
      </c>
      <c r="F382" s="39" t="s">
        <v>107</v>
      </c>
      <c r="G382" s="38">
        <v>52800000</v>
      </c>
      <c r="H382" s="40" t="str">
        <f t="shared" si="105"/>
        <v>2241</v>
      </c>
      <c r="I382" s="40" t="str">
        <f t="shared" si="106"/>
        <v>224102</v>
      </c>
      <c r="J382" s="46" t="str">
        <f t="shared" si="107"/>
        <v>其他应付款</v>
      </c>
      <c r="K382" s="47" t="str">
        <f t="shared" si="108"/>
        <v>单位</v>
      </c>
      <c r="L382" s="46" t="str">
        <f t="shared" si="109"/>
        <v>昌邑市源泉水利投资发展有限公司</v>
      </c>
      <c r="M382" s="46" t="str">
        <f>IFERROR(IF(H382="1002",1002,VLOOKUP(I382,亿企科目!A:H,6,0)),VLOOKUP(H382,亿企科目!A:G,6,0))</f>
        <v>224102</v>
      </c>
      <c r="N382" s="48" t="str">
        <f>IFERROR(IF(H382="1002","银行账户",IF(H382="1123","供应商",VLOOKUP(I382,亿企科目!A:H,8,0))),"")</f>
        <v>供应商</v>
      </c>
      <c r="O382" s="49" t="str">
        <f t="shared" si="123"/>
        <v>昌邑市源泉水利投资发展有限公司</v>
      </c>
      <c r="P382" s="29" t="str">
        <f>VLOOKUP(A382,账簿!B:C,2,0)</f>
        <v>002008</v>
      </c>
      <c r="Q382" s="29" t="str">
        <f>VLOOKUP(P382,账簿!A:B,2,0)</f>
        <v>昌邑市城投股权投资管理有限公司</v>
      </c>
      <c r="W382" s="29" t="str">
        <f t="shared" si="124"/>
        <v>0020082026-04-2296</v>
      </c>
      <c r="X382" s="29" t="str">
        <f t="shared" si="110"/>
        <v>002008</v>
      </c>
      <c r="Y382" s="29" t="str">
        <f t="shared" si="111"/>
        <v>002008</v>
      </c>
      <c r="Z382" s="29" t="str">
        <f t="shared" si="112"/>
        <v>昌邑市城投股权投资管理有限公司</v>
      </c>
      <c r="AA382" s="29" t="str">
        <f t="shared" si="113"/>
        <v>2026-04</v>
      </c>
      <c r="AB382" s="29" t="str">
        <f t="shared" si="114"/>
        <v>2026-04-22</v>
      </c>
      <c r="AC382" s="29" t="s">
        <v>108</v>
      </c>
      <c r="AD382" s="29">
        <f t="shared" si="115"/>
        <v>96</v>
      </c>
      <c r="AE382" s="29" t="str">
        <f t="shared" si="116"/>
        <v>借款,网银转账,昌邑市源泉水利投资发展有限公司</v>
      </c>
      <c r="AF382" s="29" t="s">
        <v>109</v>
      </c>
      <c r="AG382" s="29" t="s">
        <v>109</v>
      </c>
      <c r="AH382" s="29"/>
      <c r="AI382" s="29"/>
      <c r="AJ382" s="29"/>
      <c r="AK382" s="29"/>
      <c r="AL382" s="29"/>
      <c r="AM382" s="29"/>
      <c r="AN382" s="29" t="str">
        <f t="shared" si="117"/>
        <v>224102</v>
      </c>
      <c r="AO382" s="29"/>
      <c r="AP382" s="29" t="str">
        <f t="shared" si="118"/>
        <v>借款,网银转账,昌邑市源泉水利投资发展有限公司</v>
      </c>
      <c r="AQ382" t="s">
        <v>110</v>
      </c>
      <c r="AR382" s="29" t="str">
        <f t="shared" si="119"/>
        <v/>
      </c>
      <c r="AS382" s="29">
        <f t="shared" si="120"/>
        <v>52800000</v>
      </c>
      <c r="AT382" t="s">
        <v>111</v>
      </c>
      <c r="AU382" t="s">
        <v>112</v>
      </c>
      <c r="AV382" t="s">
        <v>113</v>
      </c>
      <c r="AW382" s="29" t="str">
        <f t="shared" si="121"/>
        <v/>
      </c>
      <c r="AX382" s="29">
        <f t="shared" si="122"/>
        <v>52800000</v>
      </c>
      <c r="AY382" s="29"/>
      <c r="AZ382" s="29"/>
      <c r="BA382" s="29"/>
      <c r="BB382" s="29"/>
      <c r="BC382" s="29"/>
      <c r="BD382" s="29"/>
      <c r="BE382" s="29"/>
      <c r="BF382" s="29"/>
      <c r="BG382" s="29"/>
      <c r="BH382" s="29"/>
      <c r="BI382" s="29"/>
      <c r="BJ382" s="29"/>
      <c r="BK382" s="29"/>
      <c r="BL382" s="29"/>
      <c r="BM382" s="29"/>
      <c r="BN382" s="29"/>
      <c r="BO382" s="29"/>
      <c r="BP382" s="29"/>
      <c r="BQ382" s="32" t="str">
        <f>IF(N382="项目",VLOOKUP(O382,项目!B:C,2,0),IF(K382="空项目",VLOOKUP(K382,项目!B:C,2,0),""))</f>
        <v/>
      </c>
      <c r="BR382" s="32" t="str">
        <f>IFERROR(VLOOKUP(BQ382,项目!A:B,2,0),"")</f>
        <v/>
      </c>
      <c r="BS382" s="29"/>
      <c r="BT382" s="29"/>
      <c r="BU382" s="32" t="str">
        <f>IF(N382="供应商",VLOOKUP(O382,供应商!B:C,2,0),"")</f>
        <v>0015299</v>
      </c>
      <c r="BV382" s="32" t="str">
        <f>IFERROR(VLOOKUP(BU382,供应商!A:B,2,0),"")</f>
        <v>昌邑市源泉水利投资发展有限公司</v>
      </c>
      <c r="BW382" s="32" t="str">
        <f>IF(N382="客户",VLOOKUP(O382,客户!B:C,2,0),"")</f>
        <v/>
      </c>
      <c r="BX382" s="32" t="str">
        <f>IFERROR(VLOOKUP(BW382,客户!A:B,2,0),"")</f>
        <v/>
      </c>
      <c r="BY382" s="29"/>
      <c r="BZ382" s="29"/>
      <c r="CA382" s="29"/>
      <c r="CB382" s="29"/>
      <c r="CC382" s="29"/>
      <c r="CD382" s="29"/>
      <c r="CE382" s="29"/>
      <c r="CF382" s="29"/>
      <c r="CG382" s="29"/>
      <c r="CH382" s="29"/>
      <c r="CI382" s="29"/>
      <c r="CJ382" s="29"/>
      <c r="CK382" s="29"/>
      <c r="CL382" s="29"/>
      <c r="CM382" s="29"/>
      <c r="CN382" s="29"/>
      <c r="CO382" s="29"/>
      <c r="CP382" s="29"/>
      <c r="CQ382" s="29"/>
      <c r="CR382" s="29"/>
      <c r="CS382" s="29"/>
      <c r="CT382" s="29"/>
      <c r="CU382" s="32" t="str">
        <f>IF(N382="费用项目",VLOOKUP(O382,费用项目!B:C,2,0),"")</f>
        <v/>
      </c>
      <c r="CV382" s="32" t="str">
        <f>IFERROR(VLOOKUP(CU382,费用项目!A:B,2,0),"")</f>
        <v/>
      </c>
      <c r="CW382" s="29" t="str">
        <f>IF(N382="银行账户",VLOOKUP(O382,银行变二级!B:C,2,0),"")</f>
        <v/>
      </c>
      <c r="CX382" s="29" t="str">
        <f>IFERROR(VLOOKUP(O382,银行变二级!A:B,2,0),"")</f>
        <v/>
      </c>
    </row>
    <row r="383" ht="25.5" spans="1:102">
      <c r="A383" s="35" t="s">
        <v>287</v>
      </c>
      <c r="B383" s="36" t="s">
        <v>418</v>
      </c>
      <c r="C383" s="36" t="s">
        <v>434</v>
      </c>
      <c r="D383" s="37" t="s">
        <v>435</v>
      </c>
      <c r="E383" s="37" t="s">
        <v>436</v>
      </c>
      <c r="F383" s="38">
        <v>160000</v>
      </c>
      <c r="G383" s="39" t="s">
        <v>107</v>
      </c>
      <c r="H383" s="40" t="str">
        <f t="shared" si="105"/>
        <v>1221</v>
      </c>
      <c r="I383" s="40" t="str">
        <f t="shared" si="106"/>
        <v>122108</v>
      </c>
      <c r="J383" s="46" t="str">
        <f t="shared" si="107"/>
        <v>其他应收款</v>
      </c>
      <c r="K383" s="47" t="str">
        <f t="shared" si="108"/>
        <v>单位</v>
      </c>
      <c r="L383" s="46" t="str">
        <f t="shared" si="109"/>
        <v>昌邑市昌盛城市建设投资有限公司</v>
      </c>
      <c r="M383" s="46" t="str">
        <f>IFERROR(IF(H383="1002",1002,VLOOKUP(I383,亿企科目!A:H,6,0)),VLOOKUP(H383,亿企科目!A:G,6,0))</f>
        <v>122102</v>
      </c>
      <c r="N383" s="48" t="str">
        <f>IFERROR(IF(H383="1002","银行账户",IF(H383="1123","供应商",VLOOKUP(I383,亿企科目!A:H,8,0))),"")</f>
        <v>客户</v>
      </c>
      <c r="O383" s="49" t="str">
        <f t="shared" si="123"/>
        <v>昌邑市昌盛城市建设投资有限公司</v>
      </c>
      <c r="P383" s="29" t="str">
        <f>VLOOKUP(A383,账簿!B:C,2,0)</f>
        <v>002008</v>
      </c>
      <c r="Q383" s="29" t="str">
        <f>VLOOKUP(P383,账簿!A:B,2,0)</f>
        <v>昌邑市城投股权投资管理有限公司</v>
      </c>
      <c r="W383" s="29" t="str">
        <f t="shared" si="124"/>
        <v>0020082026-04-2297</v>
      </c>
      <c r="X383" s="29" t="str">
        <f t="shared" si="110"/>
        <v>002008</v>
      </c>
      <c r="Y383" s="29" t="str">
        <f t="shared" si="111"/>
        <v>002008</v>
      </c>
      <c r="Z383" s="29" t="str">
        <f t="shared" si="112"/>
        <v>昌邑市城投股权投资管理有限公司</v>
      </c>
      <c r="AA383" s="29" t="str">
        <f t="shared" si="113"/>
        <v>2026-04</v>
      </c>
      <c r="AB383" s="29" t="str">
        <f t="shared" si="114"/>
        <v>2026-04-22</v>
      </c>
      <c r="AC383" s="29" t="s">
        <v>108</v>
      </c>
      <c r="AD383" s="29">
        <f t="shared" si="115"/>
        <v>97</v>
      </c>
      <c r="AE383" s="29" t="str">
        <f t="shared" si="116"/>
        <v>往来款,汇兑,昌邑市昌盛城市建设投资有限公司</v>
      </c>
      <c r="AF383" s="29" t="s">
        <v>109</v>
      </c>
      <c r="AG383" s="29" t="s">
        <v>109</v>
      </c>
      <c r="AH383" s="29"/>
      <c r="AI383" s="29"/>
      <c r="AJ383" s="29"/>
      <c r="AK383" s="29"/>
      <c r="AL383" s="29"/>
      <c r="AM383" s="29"/>
      <c r="AN383" s="29" t="str">
        <f t="shared" si="117"/>
        <v>122102</v>
      </c>
      <c r="AO383" s="29"/>
      <c r="AP383" s="29" t="str">
        <f t="shared" si="118"/>
        <v>往来款,汇兑,昌邑市昌盛城市建设投资有限公司</v>
      </c>
      <c r="AQ383" t="s">
        <v>110</v>
      </c>
      <c r="AR383" s="29">
        <f t="shared" si="119"/>
        <v>160000</v>
      </c>
      <c r="AS383" s="29" t="str">
        <f t="shared" si="120"/>
        <v/>
      </c>
      <c r="AT383" t="s">
        <v>111</v>
      </c>
      <c r="AU383" t="s">
        <v>112</v>
      </c>
      <c r="AV383" t="s">
        <v>113</v>
      </c>
      <c r="AW383" s="29">
        <f t="shared" si="121"/>
        <v>160000</v>
      </c>
      <c r="AX383" s="29" t="str">
        <f t="shared" si="122"/>
        <v/>
      </c>
      <c r="AY383" s="29"/>
      <c r="AZ383" s="29"/>
      <c r="BA383" s="29"/>
      <c r="BB383" s="29"/>
      <c r="BC383" s="29"/>
      <c r="BD383" s="29"/>
      <c r="BE383" s="29"/>
      <c r="BF383" s="29"/>
      <c r="BG383" s="29"/>
      <c r="BH383" s="29"/>
      <c r="BI383" s="29"/>
      <c r="BJ383" s="29"/>
      <c r="BK383" s="29"/>
      <c r="BL383" s="29"/>
      <c r="BM383" s="29"/>
      <c r="BN383" s="29"/>
      <c r="BO383" s="29"/>
      <c r="BP383" s="29"/>
      <c r="BQ383" s="32" t="str">
        <f>IF(N383="项目",VLOOKUP(O383,项目!B:C,2,0),IF(K383="空项目",VLOOKUP(K383,项目!B:C,2,0),""))</f>
        <v/>
      </c>
      <c r="BR383" s="32" t="str">
        <f>IFERROR(VLOOKUP(BQ383,项目!A:B,2,0),"")</f>
        <v/>
      </c>
      <c r="BS383" s="29"/>
      <c r="BT383" s="29"/>
      <c r="BU383" s="32" t="str">
        <f>IF(N383="供应商",VLOOKUP(O383,供应商!B:C,2,0),"")</f>
        <v/>
      </c>
      <c r="BV383" s="32" t="str">
        <f>IFERROR(VLOOKUP(BU383,供应商!A:B,2,0),"")</f>
        <v/>
      </c>
      <c r="BW383" s="32" t="str">
        <f>IF(N383="客户",VLOOKUP(O383,客户!B:C,2,0),"")</f>
        <v>001001</v>
      </c>
      <c r="BX383" s="32" t="str">
        <f>IFERROR(VLOOKUP(BW383,客户!A:B,2,0),"")</f>
        <v>昌邑市昌盛城市建设投资有限公司</v>
      </c>
      <c r="BY383" s="29"/>
      <c r="BZ383" s="29"/>
      <c r="CA383" s="29"/>
      <c r="CB383" s="29"/>
      <c r="CC383" s="29"/>
      <c r="CD383" s="29"/>
      <c r="CE383" s="29"/>
      <c r="CF383" s="29"/>
      <c r="CG383" s="29"/>
      <c r="CH383" s="29"/>
      <c r="CI383" s="29"/>
      <c r="CJ383" s="29"/>
      <c r="CK383" s="29"/>
      <c r="CL383" s="29"/>
      <c r="CM383" s="29"/>
      <c r="CN383" s="29"/>
      <c r="CO383" s="29"/>
      <c r="CP383" s="29"/>
      <c r="CQ383" s="29"/>
      <c r="CR383" s="29"/>
      <c r="CS383" s="29"/>
      <c r="CT383" s="29"/>
      <c r="CU383" s="32" t="str">
        <f>IF(N383="费用项目",VLOOKUP(O383,费用项目!B:C,2,0),"")</f>
        <v/>
      </c>
      <c r="CV383" s="32" t="str">
        <f>IFERROR(VLOOKUP(CU383,费用项目!A:B,2,0),"")</f>
        <v/>
      </c>
      <c r="CW383" s="29" t="str">
        <f>IF(N383="银行账户",VLOOKUP(O383,银行变二级!B:C,2,0),"")</f>
        <v/>
      </c>
      <c r="CX383" s="29" t="str">
        <f>IFERROR(VLOOKUP(O383,银行变二级!A:B,2,0),"")</f>
        <v/>
      </c>
    </row>
    <row r="384" ht="27" spans="1:102">
      <c r="A384" s="35" t="s">
        <v>287</v>
      </c>
      <c r="B384" s="36" t="s">
        <v>418</v>
      </c>
      <c r="C384" s="36" t="s">
        <v>434</v>
      </c>
      <c r="D384" s="37" t="s">
        <v>435</v>
      </c>
      <c r="E384" s="37" t="s">
        <v>290</v>
      </c>
      <c r="F384" s="39" t="s">
        <v>107</v>
      </c>
      <c r="G384" s="38">
        <v>160000</v>
      </c>
      <c r="H384" s="40" t="str">
        <f t="shared" si="105"/>
        <v>1002</v>
      </c>
      <c r="I384" s="40" t="str">
        <f t="shared" si="106"/>
        <v>100203</v>
      </c>
      <c r="J384" s="46" t="str">
        <f t="shared" si="107"/>
        <v>银行存款</v>
      </c>
      <c r="K384" s="47" t="str">
        <f t="shared" si="108"/>
        <v>潍坊银行基本户31796</v>
      </c>
      <c r="L384" s="46" t="str">
        <f t="shared" si="109"/>
        <v/>
      </c>
      <c r="M384" s="46">
        <f>IFERROR(IF(H384="1002",1002,VLOOKUP(I384,亿企科目!A:H,6,0)),VLOOKUP(H384,亿企科目!A:G,6,0))</f>
        <v>1002</v>
      </c>
      <c r="N384" s="48" t="str">
        <f>IFERROR(IF(H384="1002","银行账户",IF(H384="1123","供应商",VLOOKUP(I384,亿企科目!A:H,8,0))),"")</f>
        <v>银行账户</v>
      </c>
      <c r="O384" s="49" t="str">
        <f t="shared" si="123"/>
        <v>潍坊银行基本户31796</v>
      </c>
      <c r="P384" s="29" t="str">
        <f>VLOOKUP(A384,账簿!B:C,2,0)</f>
        <v>002008</v>
      </c>
      <c r="Q384" s="29" t="str">
        <f>VLOOKUP(P384,账簿!A:B,2,0)</f>
        <v>昌邑市城投股权投资管理有限公司</v>
      </c>
      <c r="W384" s="29" t="str">
        <f t="shared" si="124"/>
        <v>0020082026-04-2297</v>
      </c>
      <c r="X384" s="29" t="str">
        <f t="shared" si="110"/>
        <v>002008</v>
      </c>
      <c r="Y384" s="29" t="str">
        <f t="shared" si="111"/>
        <v>002008</v>
      </c>
      <c r="Z384" s="29" t="str">
        <f t="shared" si="112"/>
        <v>昌邑市城投股权投资管理有限公司</v>
      </c>
      <c r="AA384" s="29" t="str">
        <f t="shared" si="113"/>
        <v>2026-04</v>
      </c>
      <c r="AB384" s="29" t="str">
        <f t="shared" si="114"/>
        <v>2026-04-22</v>
      </c>
      <c r="AC384" s="29" t="s">
        <v>108</v>
      </c>
      <c r="AD384" s="29">
        <f t="shared" si="115"/>
        <v>97</v>
      </c>
      <c r="AE384" s="29" t="str">
        <f t="shared" si="116"/>
        <v>往来款,汇兑,昌邑市昌盛城市建设投资有限公司</v>
      </c>
      <c r="AF384" s="29" t="s">
        <v>109</v>
      </c>
      <c r="AG384" s="29" t="s">
        <v>109</v>
      </c>
      <c r="AH384" s="29"/>
      <c r="AI384" s="29"/>
      <c r="AJ384" s="29"/>
      <c r="AK384" s="29"/>
      <c r="AL384" s="29"/>
      <c r="AM384" s="29"/>
      <c r="AN384" s="29">
        <f t="shared" si="117"/>
        <v>1002</v>
      </c>
      <c r="AO384" s="29"/>
      <c r="AP384" s="29" t="str">
        <f t="shared" si="118"/>
        <v>往来款,汇兑,昌邑市昌盛城市建设投资有限公司</v>
      </c>
      <c r="AQ384" t="s">
        <v>110</v>
      </c>
      <c r="AR384" s="29" t="str">
        <f t="shared" si="119"/>
        <v/>
      </c>
      <c r="AS384" s="29">
        <f t="shared" si="120"/>
        <v>160000</v>
      </c>
      <c r="AT384" t="s">
        <v>111</v>
      </c>
      <c r="AU384" t="s">
        <v>112</v>
      </c>
      <c r="AV384" t="s">
        <v>113</v>
      </c>
      <c r="AW384" s="29" t="str">
        <f t="shared" si="121"/>
        <v/>
      </c>
      <c r="AX384" s="29">
        <f t="shared" si="122"/>
        <v>160000</v>
      </c>
      <c r="AY384" s="29"/>
      <c r="AZ384" s="29"/>
      <c r="BA384" s="29"/>
      <c r="BB384" s="29"/>
      <c r="BC384" s="29"/>
      <c r="BD384" s="29"/>
      <c r="BE384" s="29"/>
      <c r="BF384" s="29"/>
      <c r="BG384" s="29"/>
      <c r="BH384" s="29"/>
      <c r="BI384" s="29"/>
      <c r="BJ384" s="29"/>
      <c r="BK384" s="29"/>
      <c r="BL384" s="29"/>
      <c r="BM384" s="29"/>
      <c r="BN384" s="29"/>
      <c r="BO384" s="29"/>
      <c r="BP384" s="29"/>
      <c r="BQ384" s="32" t="str">
        <f>IF(N384="项目",VLOOKUP(O384,项目!B:C,2,0),IF(K384="空项目",VLOOKUP(K384,项目!B:C,2,0),""))</f>
        <v/>
      </c>
      <c r="BR384" s="32" t="str">
        <f>IFERROR(VLOOKUP(BQ384,项目!A:B,2,0),"")</f>
        <v/>
      </c>
      <c r="BS384" s="29"/>
      <c r="BT384" s="29"/>
      <c r="BU384" s="32" t="str">
        <f>IF(N384="供应商",VLOOKUP(O384,供应商!B:C,2,0),"")</f>
        <v/>
      </c>
      <c r="BV384" s="32" t="str">
        <f>IFERROR(VLOOKUP(BU384,供应商!A:B,2,0),"")</f>
        <v/>
      </c>
      <c r="BW384" s="32" t="str">
        <f>IF(N384="客户",VLOOKUP(O384,客户!B:C,2,0),"")</f>
        <v/>
      </c>
      <c r="BX384" s="32" t="str">
        <f>IFERROR(VLOOKUP(BW384,客户!A:B,2,0),"")</f>
        <v/>
      </c>
      <c r="BY384" s="29"/>
      <c r="BZ384" s="29"/>
      <c r="CA384" s="29"/>
      <c r="CB384" s="29"/>
      <c r="CC384" s="29"/>
      <c r="CD384" s="29"/>
      <c r="CE384" s="29"/>
      <c r="CF384" s="29"/>
      <c r="CG384" s="29"/>
      <c r="CH384" s="29"/>
      <c r="CI384" s="29"/>
      <c r="CJ384" s="29"/>
      <c r="CK384" s="29"/>
      <c r="CL384" s="29"/>
      <c r="CM384" s="29"/>
      <c r="CN384" s="29"/>
      <c r="CO384" s="29"/>
      <c r="CP384" s="29"/>
      <c r="CQ384" s="29"/>
      <c r="CR384" s="29"/>
      <c r="CS384" s="29"/>
      <c r="CT384" s="29"/>
      <c r="CU384" s="32" t="str">
        <f>IF(N384="费用项目",VLOOKUP(O384,费用项目!B:C,2,0),"")</f>
        <v/>
      </c>
      <c r="CV384" s="32" t="str">
        <f>IFERROR(VLOOKUP(CU384,费用项目!A:B,2,0),"")</f>
        <v/>
      </c>
      <c r="CW384" s="29" t="str">
        <f>IF(N384="银行账户",VLOOKUP(O384,银行变二级!B:C,2,0),"")</f>
        <v>潍坊银行基本户31796</v>
      </c>
      <c r="CX384" s="29" t="str">
        <f>IFERROR(VLOOKUP(O384,银行变二级!A:B,2,0),"")</f>
        <v>潍坊银行基本户31796</v>
      </c>
    </row>
    <row r="385" ht="25.5" spans="1:102">
      <c r="A385" s="35" t="s">
        <v>287</v>
      </c>
      <c r="B385" s="36" t="s">
        <v>188</v>
      </c>
      <c r="C385" s="36" t="s">
        <v>437</v>
      </c>
      <c r="D385" s="37" t="s">
        <v>301</v>
      </c>
      <c r="E385" s="37" t="s">
        <v>302</v>
      </c>
      <c r="F385" s="38">
        <v>180000</v>
      </c>
      <c r="G385" s="39" t="s">
        <v>107</v>
      </c>
      <c r="H385" s="40" t="str">
        <f t="shared" ref="H385:H447" si="125">LEFT(E385,4)</f>
        <v>1221</v>
      </c>
      <c r="I385" s="40" t="str">
        <f t="shared" ref="I385:I447" si="126">IFERROR(LEFT(E385,FIND(" ",E385)-1),E385)</f>
        <v>122108</v>
      </c>
      <c r="J385" s="46" t="str">
        <f t="shared" ref="J385:J447" si="127">LEFT(MID(E385,FIND(" ",E385)+1,LEN(E385)),FIND("-",MID(E385,FIND(" ",E385)+1,LEN(E385))&amp;"-")-1)</f>
        <v>其他应收款</v>
      </c>
      <c r="K385" s="47" t="str">
        <f t="shared" ref="K385:K447" si="128">IFERROR(MID(MID(E385,FIND(" ",E385)+1,LEN(E385)),FIND("-",MID(E385,FIND(" ",E385)+1,LEN(E385)))+1,IFERROR(FIND("-",MID(E385,FIND(" ",E385)+1,LEN(E385)),FIND("-",MID(E385,FIND(" ",E385)+1,LEN(E385)))+1),LEN(MID(E385,FIND(" ",E385)+1,LEN(E385)))+1)-FIND("-",MID(E385,FIND(" ",E385)+1,LEN(E385)))-1),"")</f>
        <v>单位</v>
      </c>
      <c r="L385" s="46" t="str">
        <f t="shared" ref="L385:L447" si="129">IFERROR(MID(MID(E385,FIND(" ",E385)+1,LEN(E385)),FIND("-",MID(E385,FIND(" ",E385)+1,LEN(E385)),FIND("-",MID(E385,FIND(" ",E385)+1,LEN(E385)))+1)+1,LEN(E385)),"")</f>
        <v>昌邑市惠合水务有限公司</v>
      </c>
      <c r="M385" s="46" t="str">
        <f>IFERROR(IF(H385="1002",1002,VLOOKUP(I385,亿企科目!A:H,6,0)),VLOOKUP(H385,亿企科目!A:G,6,0))</f>
        <v>122102</v>
      </c>
      <c r="N385" s="48" t="str">
        <f>IFERROR(IF(H385="1002","银行账户",IF(H385="1123","供应商",VLOOKUP(I385,亿企科目!A:H,8,0))),"")</f>
        <v>客户</v>
      </c>
      <c r="O385" s="49" t="str">
        <f t="shared" si="123"/>
        <v>昌邑市惠合水务有限公司</v>
      </c>
      <c r="P385" s="29" t="str">
        <f>VLOOKUP(A385,账簿!B:C,2,0)</f>
        <v>002008</v>
      </c>
      <c r="Q385" s="29" t="str">
        <f>VLOOKUP(P385,账簿!A:B,2,0)</f>
        <v>昌邑市城投股权投资管理有限公司</v>
      </c>
      <c r="W385" s="29" t="str">
        <f t="shared" si="124"/>
        <v>0020082026-04-2398</v>
      </c>
      <c r="X385" s="29" t="str">
        <f t="shared" si="110"/>
        <v>002008</v>
      </c>
      <c r="Y385" s="29" t="str">
        <f t="shared" si="111"/>
        <v>002008</v>
      </c>
      <c r="Z385" s="29" t="str">
        <f t="shared" si="112"/>
        <v>昌邑市城投股权投资管理有限公司</v>
      </c>
      <c r="AA385" s="29" t="str">
        <f t="shared" si="113"/>
        <v>2026-04</v>
      </c>
      <c r="AB385" s="29" t="str">
        <f t="shared" si="114"/>
        <v>2026-04-23</v>
      </c>
      <c r="AC385" s="29" t="s">
        <v>108</v>
      </c>
      <c r="AD385" s="29">
        <f t="shared" si="115"/>
        <v>98</v>
      </c>
      <c r="AE385" s="29" t="str">
        <f t="shared" si="116"/>
        <v>往来款,网银转账,昌邑市惠合水务有限公司</v>
      </c>
      <c r="AF385" s="29" t="s">
        <v>109</v>
      </c>
      <c r="AG385" s="29" t="s">
        <v>109</v>
      </c>
      <c r="AH385" s="29"/>
      <c r="AI385" s="29"/>
      <c r="AJ385" s="29"/>
      <c r="AK385" s="29"/>
      <c r="AL385" s="29"/>
      <c r="AM385" s="29"/>
      <c r="AN385" s="29" t="str">
        <f t="shared" si="117"/>
        <v>122102</v>
      </c>
      <c r="AO385" s="29"/>
      <c r="AP385" s="29" t="str">
        <f t="shared" si="118"/>
        <v>往来款,网银转账,昌邑市惠合水务有限公司</v>
      </c>
      <c r="AQ385" t="s">
        <v>110</v>
      </c>
      <c r="AR385" s="29">
        <f t="shared" si="119"/>
        <v>180000</v>
      </c>
      <c r="AS385" s="29" t="str">
        <f t="shared" si="120"/>
        <v/>
      </c>
      <c r="AT385" t="s">
        <v>111</v>
      </c>
      <c r="AU385" t="s">
        <v>112</v>
      </c>
      <c r="AV385" t="s">
        <v>113</v>
      </c>
      <c r="AW385" s="29">
        <f t="shared" si="121"/>
        <v>180000</v>
      </c>
      <c r="AX385" s="29" t="str">
        <f t="shared" si="122"/>
        <v/>
      </c>
      <c r="AY385" s="29"/>
      <c r="AZ385" s="29"/>
      <c r="BA385" s="29"/>
      <c r="BB385" s="29"/>
      <c r="BC385" s="29"/>
      <c r="BD385" s="29"/>
      <c r="BE385" s="29"/>
      <c r="BF385" s="29"/>
      <c r="BG385" s="29"/>
      <c r="BH385" s="29"/>
      <c r="BI385" s="29"/>
      <c r="BJ385" s="29"/>
      <c r="BK385" s="29"/>
      <c r="BL385" s="29"/>
      <c r="BM385" s="29"/>
      <c r="BN385" s="29"/>
      <c r="BO385" s="29"/>
      <c r="BP385" s="29"/>
      <c r="BQ385" s="32" t="str">
        <f>IF(N385="项目",VLOOKUP(O385,项目!B:C,2,0),IF(K385="空项目",VLOOKUP(K385,项目!B:C,2,0),""))</f>
        <v/>
      </c>
      <c r="BR385" s="32" t="str">
        <f>IFERROR(VLOOKUP(BQ385,项目!A:B,2,0),"")</f>
        <v/>
      </c>
      <c r="BS385" s="29"/>
      <c r="BT385" s="29"/>
      <c r="BU385" s="32" t="str">
        <f>IF(N385="供应商",VLOOKUP(O385,供应商!B:C,2,0),"")</f>
        <v/>
      </c>
      <c r="BV385" s="32" t="str">
        <f>IFERROR(VLOOKUP(BU385,供应商!A:B,2,0),"")</f>
        <v/>
      </c>
      <c r="BW385" s="32" t="str">
        <f>IF(N385="客户",VLOOKUP(O385,客户!B:C,2,0),"")</f>
        <v>001001003</v>
      </c>
      <c r="BX385" s="32" t="str">
        <f>IFERROR(VLOOKUP(BW385,客户!A:B,2,0),"")</f>
        <v>昌邑市惠合水务有限公司</v>
      </c>
      <c r="BY385" s="29"/>
      <c r="BZ385" s="29"/>
      <c r="CA385" s="29"/>
      <c r="CB385" s="29"/>
      <c r="CC385" s="29"/>
      <c r="CD385" s="29"/>
      <c r="CE385" s="29"/>
      <c r="CF385" s="29"/>
      <c r="CG385" s="29"/>
      <c r="CH385" s="29"/>
      <c r="CI385" s="29"/>
      <c r="CJ385" s="29"/>
      <c r="CK385" s="29"/>
      <c r="CL385" s="29"/>
      <c r="CM385" s="29"/>
      <c r="CN385" s="29"/>
      <c r="CO385" s="29"/>
      <c r="CP385" s="29"/>
      <c r="CQ385" s="29"/>
      <c r="CR385" s="29"/>
      <c r="CS385" s="29"/>
      <c r="CT385" s="29"/>
      <c r="CU385" s="32" t="str">
        <f>IF(N385="费用项目",VLOOKUP(O385,费用项目!B:C,2,0),"")</f>
        <v/>
      </c>
      <c r="CV385" s="32" t="str">
        <f>IFERROR(VLOOKUP(CU385,费用项目!A:B,2,0),"")</f>
        <v/>
      </c>
      <c r="CW385" s="29" t="str">
        <f>IF(N385="银行账户",VLOOKUP(O385,银行变二级!B:C,2,0),"")</f>
        <v/>
      </c>
      <c r="CX385" s="29" t="str">
        <f>IFERROR(VLOOKUP(O385,银行变二级!A:B,2,0),"")</f>
        <v/>
      </c>
    </row>
    <row r="386" ht="27" spans="1:102">
      <c r="A386" s="35" t="s">
        <v>287</v>
      </c>
      <c r="B386" s="36" t="s">
        <v>188</v>
      </c>
      <c r="C386" s="36" t="s">
        <v>437</v>
      </c>
      <c r="D386" s="37" t="s">
        <v>301</v>
      </c>
      <c r="E386" s="37" t="s">
        <v>290</v>
      </c>
      <c r="F386" s="39" t="s">
        <v>107</v>
      </c>
      <c r="G386" s="38">
        <v>180000</v>
      </c>
      <c r="H386" s="40" t="str">
        <f t="shared" si="125"/>
        <v>1002</v>
      </c>
      <c r="I386" s="40" t="str">
        <f t="shared" si="126"/>
        <v>100203</v>
      </c>
      <c r="J386" s="46" t="str">
        <f t="shared" si="127"/>
        <v>银行存款</v>
      </c>
      <c r="K386" s="47" t="str">
        <f t="shared" si="128"/>
        <v>潍坊银行基本户31796</v>
      </c>
      <c r="L386" s="46" t="str">
        <f t="shared" si="129"/>
        <v/>
      </c>
      <c r="M386" s="46">
        <f>IFERROR(IF(H386="1002",1002,VLOOKUP(I386,亿企科目!A:H,6,0)),VLOOKUP(H386,亿企科目!A:G,6,0))</f>
        <v>1002</v>
      </c>
      <c r="N386" s="48" t="str">
        <f>IFERROR(IF(H386="1002","银行账户",IF(H386="1123","供应商",VLOOKUP(I386,亿企科目!A:H,8,0))),"")</f>
        <v>银行账户</v>
      </c>
      <c r="O386" s="49" t="str">
        <f t="shared" si="123"/>
        <v>潍坊银行基本户31796</v>
      </c>
      <c r="P386" s="29" t="str">
        <f>VLOOKUP(A386,账簿!B:C,2,0)</f>
        <v>002008</v>
      </c>
      <c r="Q386" s="29" t="str">
        <f>VLOOKUP(P386,账簿!A:B,2,0)</f>
        <v>昌邑市城投股权投资管理有限公司</v>
      </c>
      <c r="W386" s="29" t="str">
        <f t="shared" si="124"/>
        <v>0020082026-04-2398</v>
      </c>
      <c r="X386" s="29" t="str">
        <f t="shared" ref="X386:X449" si="130">P386</f>
        <v>002008</v>
      </c>
      <c r="Y386" s="29" t="str">
        <f t="shared" ref="Y386:Y449" si="131">X386</f>
        <v>002008</v>
      </c>
      <c r="Z386" s="29" t="str">
        <f t="shared" ref="Z386:Z449" si="132">Q386</f>
        <v>昌邑市城投股权投资管理有限公司</v>
      </c>
      <c r="AA386" s="29" t="str">
        <f t="shared" ref="AA386:AA449" si="133">LEFT(B386,7)</f>
        <v>2026-04</v>
      </c>
      <c r="AB386" s="29" t="str">
        <f t="shared" ref="AB386:AB449" si="134">B386</f>
        <v>2026-04-23</v>
      </c>
      <c r="AC386" s="29" t="s">
        <v>108</v>
      </c>
      <c r="AD386" s="29">
        <f t="shared" ref="AD386:AD449" si="135">VALUE(_xlfn.TEXTAFTER(C386,"-"))</f>
        <v>98</v>
      </c>
      <c r="AE386" s="29" t="str">
        <f t="shared" ref="AE386:AE449" si="136">D386</f>
        <v>往来款,网银转账,昌邑市惠合水务有限公司</v>
      </c>
      <c r="AF386" s="29" t="s">
        <v>109</v>
      </c>
      <c r="AG386" s="29" t="s">
        <v>109</v>
      </c>
      <c r="AH386" s="29"/>
      <c r="AI386" s="29"/>
      <c r="AJ386" s="29"/>
      <c r="AK386" s="29"/>
      <c r="AL386" s="29"/>
      <c r="AM386" s="29"/>
      <c r="AN386" s="29">
        <f t="shared" ref="AN386:AN449" si="137">M386</f>
        <v>1002</v>
      </c>
      <c r="AO386" s="29"/>
      <c r="AP386" s="29" t="str">
        <f t="shared" ref="AP386:AP449" si="138">D386</f>
        <v>往来款,网银转账,昌邑市惠合水务有限公司</v>
      </c>
      <c r="AQ386" t="s">
        <v>110</v>
      </c>
      <c r="AR386" s="29" t="str">
        <f t="shared" ref="AR386:AR449" si="139">F386</f>
        <v/>
      </c>
      <c r="AS386" s="29">
        <f t="shared" ref="AS386:AS449" si="140">G386</f>
        <v>180000</v>
      </c>
      <c r="AT386" t="s">
        <v>111</v>
      </c>
      <c r="AU386" t="s">
        <v>112</v>
      </c>
      <c r="AV386" t="s">
        <v>113</v>
      </c>
      <c r="AW386" s="29" t="str">
        <f t="shared" ref="AW386:AW449" si="141">AR386</f>
        <v/>
      </c>
      <c r="AX386" s="29">
        <f t="shared" ref="AX386:AX449" si="142">AS386</f>
        <v>180000</v>
      </c>
      <c r="AY386" s="29"/>
      <c r="AZ386" s="29"/>
      <c r="BA386" s="29"/>
      <c r="BB386" s="29"/>
      <c r="BC386" s="29"/>
      <c r="BD386" s="29"/>
      <c r="BE386" s="29"/>
      <c r="BF386" s="29"/>
      <c r="BG386" s="29"/>
      <c r="BH386" s="29"/>
      <c r="BI386" s="29"/>
      <c r="BJ386" s="29"/>
      <c r="BK386" s="29"/>
      <c r="BL386" s="29"/>
      <c r="BM386" s="29"/>
      <c r="BN386" s="29"/>
      <c r="BO386" s="29"/>
      <c r="BP386" s="29"/>
      <c r="BQ386" s="32" t="str">
        <f>IF(N386="项目",VLOOKUP(O386,项目!B:C,2,0),IF(K386="空项目",VLOOKUP(K386,项目!B:C,2,0),""))</f>
        <v/>
      </c>
      <c r="BR386" s="32" t="str">
        <f>IFERROR(VLOOKUP(BQ386,项目!A:B,2,0),"")</f>
        <v/>
      </c>
      <c r="BS386" s="29"/>
      <c r="BT386" s="29"/>
      <c r="BU386" s="32" t="str">
        <f>IF(N386="供应商",VLOOKUP(O386,供应商!B:C,2,0),"")</f>
        <v/>
      </c>
      <c r="BV386" s="32" t="str">
        <f>IFERROR(VLOOKUP(BU386,供应商!A:B,2,0),"")</f>
        <v/>
      </c>
      <c r="BW386" s="32" t="str">
        <f>IF(N386="客户",VLOOKUP(O386,客户!B:C,2,0),"")</f>
        <v/>
      </c>
      <c r="BX386" s="32" t="str">
        <f>IFERROR(VLOOKUP(BW386,客户!A:B,2,0),"")</f>
        <v/>
      </c>
      <c r="BY386" s="29"/>
      <c r="BZ386" s="29"/>
      <c r="CA386" s="29"/>
      <c r="CB386" s="29"/>
      <c r="CC386" s="29"/>
      <c r="CD386" s="29"/>
      <c r="CE386" s="29"/>
      <c r="CF386" s="29"/>
      <c r="CG386" s="29"/>
      <c r="CH386" s="29"/>
      <c r="CI386" s="29"/>
      <c r="CJ386" s="29"/>
      <c r="CK386" s="29"/>
      <c r="CL386" s="29"/>
      <c r="CM386" s="29"/>
      <c r="CN386" s="29"/>
      <c r="CO386" s="29"/>
      <c r="CP386" s="29"/>
      <c r="CQ386" s="29"/>
      <c r="CR386" s="29"/>
      <c r="CS386" s="29"/>
      <c r="CT386" s="29"/>
      <c r="CU386" s="32" t="str">
        <f>IF(N386="费用项目",VLOOKUP(O386,费用项目!B:C,2,0),"")</f>
        <v/>
      </c>
      <c r="CV386" s="32" t="str">
        <f>IFERROR(VLOOKUP(CU386,费用项目!A:B,2,0),"")</f>
        <v/>
      </c>
      <c r="CW386" s="29" t="str">
        <f>IF(N386="银行账户",VLOOKUP(O386,银行变二级!B:C,2,0),"")</f>
        <v>潍坊银行基本户31796</v>
      </c>
      <c r="CX386" s="29" t="str">
        <f>IFERROR(VLOOKUP(O386,银行变二级!A:B,2,0),"")</f>
        <v>潍坊银行基本户31796</v>
      </c>
    </row>
    <row r="387" ht="27" spans="1:102">
      <c r="A387" s="35" t="s">
        <v>287</v>
      </c>
      <c r="B387" s="36" t="s">
        <v>188</v>
      </c>
      <c r="C387" s="36" t="s">
        <v>438</v>
      </c>
      <c r="D387" s="37" t="s">
        <v>301</v>
      </c>
      <c r="E387" s="37" t="s">
        <v>290</v>
      </c>
      <c r="F387" s="38">
        <v>35000000</v>
      </c>
      <c r="G387" s="39" t="s">
        <v>107</v>
      </c>
      <c r="H387" s="40" t="str">
        <f t="shared" si="125"/>
        <v>1002</v>
      </c>
      <c r="I387" s="40" t="str">
        <f t="shared" si="126"/>
        <v>100203</v>
      </c>
      <c r="J387" s="46" t="str">
        <f t="shared" si="127"/>
        <v>银行存款</v>
      </c>
      <c r="K387" s="47" t="str">
        <f t="shared" si="128"/>
        <v>潍坊银行基本户31796</v>
      </c>
      <c r="L387" s="46" t="str">
        <f t="shared" si="129"/>
        <v/>
      </c>
      <c r="M387" s="46">
        <f>IFERROR(IF(H387="1002",1002,VLOOKUP(I387,亿企科目!A:H,6,0)),VLOOKUP(H387,亿企科目!A:G,6,0))</f>
        <v>1002</v>
      </c>
      <c r="N387" s="48" t="str">
        <f>IFERROR(IF(H387="1002","银行账户",IF(H387="1123","供应商",VLOOKUP(I387,亿企科目!A:H,8,0))),"")</f>
        <v>银行账户</v>
      </c>
      <c r="O387" s="49" t="str">
        <f t="shared" ref="O387:O450" si="143">IF(N387=0,IF(M387="1002",K387,""),_xlfn.TEXTAFTER(E387,"-",-1))</f>
        <v>潍坊银行基本户31796</v>
      </c>
      <c r="P387" s="29" t="str">
        <f>VLOOKUP(A387,账簿!B:C,2,0)</f>
        <v>002008</v>
      </c>
      <c r="Q387" s="29" t="str">
        <f>VLOOKUP(P387,账簿!A:B,2,0)</f>
        <v>昌邑市城投股权投资管理有限公司</v>
      </c>
      <c r="W387" s="29" t="str">
        <f t="shared" ref="W387:W450" si="144">X387&amp;AB387&amp;AD387</f>
        <v>0020082026-04-2399</v>
      </c>
      <c r="X387" s="29" t="str">
        <f t="shared" si="130"/>
        <v>002008</v>
      </c>
      <c r="Y387" s="29" t="str">
        <f t="shared" si="131"/>
        <v>002008</v>
      </c>
      <c r="Z387" s="29" t="str">
        <f t="shared" si="132"/>
        <v>昌邑市城投股权投资管理有限公司</v>
      </c>
      <c r="AA387" s="29" t="str">
        <f t="shared" si="133"/>
        <v>2026-04</v>
      </c>
      <c r="AB387" s="29" t="str">
        <f t="shared" si="134"/>
        <v>2026-04-23</v>
      </c>
      <c r="AC387" s="29" t="s">
        <v>108</v>
      </c>
      <c r="AD387" s="29">
        <f t="shared" si="135"/>
        <v>99</v>
      </c>
      <c r="AE387" s="29" t="str">
        <f t="shared" si="136"/>
        <v>往来款,网银转账,昌邑市惠合水务有限公司</v>
      </c>
      <c r="AF387" s="29" t="s">
        <v>109</v>
      </c>
      <c r="AG387" s="29" t="s">
        <v>109</v>
      </c>
      <c r="AH387" s="29"/>
      <c r="AI387" s="29"/>
      <c r="AJ387" s="29"/>
      <c r="AK387" s="29"/>
      <c r="AL387" s="29"/>
      <c r="AM387" s="29"/>
      <c r="AN387" s="29">
        <f t="shared" si="137"/>
        <v>1002</v>
      </c>
      <c r="AO387" s="29"/>
      <c r="AP387" s="29" t="str">
        <f t="shared" si="138"/>
        <v>往来款,网银转账,昌邑市惠合水务有限公司</v>
      </c>
      <c r="AQ387" t="s">
        <v>110</v>
      </c>
      <c r="AR387" s="29">
        <f t="shared" si="139"/>
        <v>35000000</v>
      </c>
      <c r="AS387" s="29" t="str">
        <f t="shared" si="140"/>
        <v/>
      </c>
      <c r="AT387" t="s">
        <v>111</v>
      </c>
      <c r="AU387" t="s">
        <v>112</v>
      </c>
      <c r="AV387" t="s">
        <v>113</v>
      </c>
      <c r="AW387" s="29">
        <f t="shared" si="141"/>
        <v>35000000</v>
      </c>
      <c r="AX387" s="29" t="str">
        <f t="shared" si="142"/>
        <v/>
      </c>
      <c r="AY387" s="29"/>
      <c r="AZ387" s="29"/>
      <c r="BA387" s="29"/>
      <c r="BB387" s="29"/>
      <c r="BC387" s="29"/>
      <c r="BD387" s="29"/>
      <c r="BE387" s="29"/>
      <c r="BF387" s="29"/>
      <c r="BG387" s="29"/>
      <c r="BH387" s="29"/>
      <c r="BI387" s="29"/>
      <c r="BJ387" s="29"/>
      <c r="BK387" s="29"/>
      <c r="BL387" s="29"/>
      <c r="BM387" s="29"/>
      <c r="BN387" s="29"/>
      <c r="BO387" s="29"/>
      <c r="BP387" s="29"/>
      <c r="BQ387" s="32" t="str">
        <f>IF(N387="项目",VLOOKUP(O387,项目!B:C,2,0),IF(K387="空项目",VLOOKUP(K387,项目!B:C,2,0),""))</f>
        <v/>
      </c>
      <c r="BR387" s="32" t="str">
        <f>IFERROR(VLOOKUP(BQ387,项目!A:B,2,0),"")</f>
        <v/>
      </c>
      <c r="BS387" s="29"/>
      <c r="BT387" s="29"/>
      <c r="BU387" s="32" t="str">
        <f>IF(N387="供应商",VLOOKUP(O387,供应商!B:C,2,0),"")</f>
        <v/>
      </c>
      <c r="BV387" s="32" t="str">
        <f>IFERROR(VLOOKUP(BU387,供应商!A:B,2,0),"")</f>
        <v/>
      </c>
      <c r="BW387" s="32" t="str">
        <f>IF(N387="客户",VLOOKUP(O387,客户!B:C,2,0),"")</f>
        <v/>
      </c>
      <c r="BX387" s="32" t="str">
        <f>IFERROR(VLOOKUP(BW387,客户!A:B,2,0),"")</f>
        <v/>
      </c>
      <c r="BY387" s="29"/>
      <c r="BZ387" s="29"/>
      <c r="CA387" s="29"/>
      <c r="CB387" s="29"/>
      <c r="CC387" s="29"/>
      <c r="CD387" s="29"/>
      <c r="CE387" s="29"/>
      <c r="CF387" s="29"/>
      <c r="CG387" s="29"/>
      <c r="CH387" s="29"/>
      <c r="CI387" s="29"/>
      <c r="CJ387" s="29"/>
      <c r="CK387" s="29"/>
      <c r="CL387" s="29"/>
      <c r="CM387" s="29"/>
      <c r="CN387" s="29"/>
      <c r="CO387" s="29"/>
      <c r="CP387" s="29"/>
      <c r="CQ387" s="29"/>
      <c r="CR387" s="29"/>
      <c r="CS387" s="29"/>
      <c r="CT387" s="29"/>
      <c r="CU387" s="32" t="str">
        <f>IF(N387="费用项目",VLOOKUP(O387,费用项目!B:C,2,0),"")</f>
        <v/>
      </c>
      <c r="CV387" s="32" t="str">
        <f>IFERROR(VLOOKUP(CU387,费用项目!A:B,2,0),"")</f>
        <v/>
      </c>
      <c r="CW387" s="29" t="str">
        <f>IF(N387="银行账户",VLOOKUP(O387,银行变二级!B:C,2,0),"")</f>
        <v>潍坊银行基本户31796</v>
      </c>
      <c r="CX387" s="29" t="str">
        <f>IFERROR(VLOOKUP(O387,银行变二级!A:B,2,0),"")</f>
        <v>潍坊银行基本户31796</v>
      </c>
    </row>
    <row r="388" ht="25.5" spans="1:102">
      <c r="A388" s="35" t="s">
        <v>287</v>
      </c>
      <c r="B388" s="36" t="s">
        <v>188</v>
      </c>
      <c r="C388" s="36" t="s">
        <v>438</v>
      </c>
      <c r="D388" s="37" t="s">
        <v>301</v>
      </c>
      <c r="E388" s="37" t="s">
        <v>302</v>
      </c>
      <c r="F388" s="39" t="s">
        <v>107</v>
      </c>
      <c r="G388" s="38">
        <v>35000000</v>
      </c>
      <c r="H388" s="40" t="str">
        <f t="shared" si="125"/>
        <v>1221</v>
      </c>
      <c r="I388" s="40" t="str">
        <f t="shared" si="126"/>
        <v>122108</v>
      </c>
      <c r="J388" s="46" t="str">
        <f t="shared" si="127"/>
        <v>其他应收款</v>
      </c>
      <c r="K388" s="47" t="str">
        <f t="shared" si="128"/>
        <v>单位</v>
      </c>
      <c r="L388" s="46" t="str">
        <f t="shared" si="129"/>
        <v>昌邑市惠合水务有限公司</v>
      </c>
      <c r="M388" s="46" t="str">
        <f>IFERROR(IF(H388="1002",1002,VLOOKUP(I388,亿企科目!A:H,6,0)),VLOOKUP(H388,亿企科目!A:G,6,0))</f>
        <v>122102</v>
      </c>
      <c r="N388" s="48" t="str">
        <f>IFERROR(IF(H388="1002","银行账户",IF(H388="1123","供应商",VLOOKUP(I388,亿企科目!A:H,8,0))),"")</f>
        <v>客户</v>
      </c>
      <c r="O388" s="49" t="str">
        <f t="shared" si="143"/>
        <v>昌邑市惠合水务有限公司</v>
      </c>
      <c r="P388" s="29" t="str">
        <f>VLOOKUP(A388,账簿!B:C,2,0)</f>
        <v>002008</v>
      </c>
      <c r="Q388" s="29" t="str">
        <f>VLOOKUP(P388,账簿!A:B,2,0)</f>
        <v>昌邑市城投股权投资管理有限公司</v>
      </c>
      <c r="W388" s="29" t="str">
        <f t="shared" si="144"/>
        <v>0020082026-04-2399</v>
      </c>
      <c r="X388" s="29" t="str">
        <f t="shared" si="130"/>
        <v>002008</v>
      </c>
      <c r="Y388" s="29" t="str">
        <f t="shared" si="131"/>
        <v>002008</v>
      </c>
      <c r="Z388" s="29" t="str">
        <f t="shared" si="132"/>
        <v>昌邑市城投股权投资管理有限公司</v>
      </c>
      <c r="AA388" s="29" t="str">
        <f t="shared" si="133"/>
        <v>2026-04</v>
      </c>
      <c r="AB388" s="29" t="str">
        <f t="shared" si="134"/>
        <v>2026-04-23</v>
      </c>
      <c r="AC388" s="29" t="s">
        <v>108</v>
      </c>
      <c r="AD388" s="29">
        <f t="shared" si="135"/>
        <v>99</v>
      </c>
      <c r="AE388" s="29" t="str">
        <f t="shared" si="136"/>
        <v>往来款,网银转账,昌邑市惠合水务有限公司</v>
      </c>
      <c r="AF388" s="29" t="s">
        <v>109</v>
      </c>
      <c r="AG388" s="29" t="s">
        <v>109</v>
      </c>
      <c r="AH388" s="29"/>
      <c r="AI388" s="29"/>
      <c r="AJ388" s="29"/>
      <c r="AK388" s="29"/>
      <c r="AL388" s="29"/>
      <c r="AM388" s="29"/>
      <c r="AN388" s="29" t="str">
        <f t="shared" si="137"/>
        <v>122102</v>
      </c>
      <c r="AO388" s="29"/>
      <c r="AP388" s="29" t="str">
        <f t="shared" si="138"/>
        <v>往来款,网银转账,昌邑市惠合水务有限公司</v>
      </c>
      <c r="AQ388" t="s">
        <v>110</v>
      </c>
      <c r="AR388" s="29" t="str">
        <f t="shared" si="139"/>
        <v/>
      </c>
      <c r="AS388" s="29">
        <f t="shared" si="140"/>
        <v>35000000</v>
      </c>
      <c r="AT388" t="s">
        <v>111</v>
      </c>
      <c r="AU388" t="s">
        <v>112</v>
      </c>
      <c r="AV388" t="s">
        <v>113</v>
      </c>
      <c r="AW388" s="29" t="str">
        <f t="shared" si="141"/>
        <v/>
      </c>
      <c r="AX388" s="29">
        <f t="shared" si="142"/>
        <v>35000000</v>
      </c>
      <c r="AY388" s="29"/>
      <c r="AZ388" s="29"/>
      <c r="BA388" s="29"/>
      <c r="BB388" s="29"/>
      <c r="BC388" s="29"/>
      <c r="BD388" s="29"/>
      <c r="BE388" s="29"/>
      <c r="BF388" s="29"/>
      <c r="BG388" s="29"/>
      <c r="BH388" s="29"/>
      <c r="BI388" s="29"/>
      <c r="BJ388" s="29"/>
      <c r="BK388" s="29"/>
      <c r="BL388" s="29"/>
      <c r="BM388" s="29"/>
      <c r="BN388" s="29"/>
      <c r="BO388" s="29"/>
      <c r="BP388" s="29"/>
      <c r="BQ388" s="32" t="str">
        <f>IF(N388="项目",VLOOKUP(O388,项目!B:C,2,0),IF(K388="空项目",VLOOKUP(K388,项目!B:C,2,0),""))</f>
        <v/>
      </c>
      <c r="BR388" s="32" t="str">
        <f>IFERROR(VLOOKUP(BQ388,项目!A:B,2,0),"")</f>
        <v/>
      </c>
      <c r="BS388" s="29"/>
      <c r="BT388" s="29"/>
      <c r="BU388" s="32" t="str">
        <f>IF(N388="供应商",VLOOKUP(O388,供应商!B:C,2,0),"")</f>
        <v/>
      </c>
      <c r="BV388" s="32" t="str">
        <f>IFERROR(VLOOKUP(BU388,供应商!A:B,2,0),"")</f>
        <v/>
      </c>
      <c r="BW388" s="32" t="str">
        <f>IF(N388="客户",VLOOKUP(O388,客户!B:C,2,0),"")</f>
        <v>001001003</v>
      </c>
      <c r="BX388" s="32" t="str">
        <f>IFERROR(VLOOKUP(BW388,客户!A:B,2,0),"")</f>
        <v>昌邑市惠合水务有限公司</v>
      </c>
      <c r="BY388" s="29"/>
      <c r="BZ388" s="29"/>
      <c r="CA388" s="29"/>
      <c r="CB388" s="29"/>
      <c r="CC388" s="29"/>
      <c r="CD388" s="29"/>
      <c r="CE388" s="29"/>
      <c r="CF388" s="29"/>
      <c r="CG388" s="29"/>
      <c r="CH388" s="29"/>
      <c r="CI388" s="29"/>
      <c r="CJ388" s="29"/>
      <c r="CK388" s="29"/>
      <c r="CL388" s="29"/>
      <c r="CM388" s="29"/>
      <c r="CN388" s="29"/>
      <c r="CO388" s="29"/>
      <c r="CP388" s="29"/>
      <c r="CQ388" s="29"/>
      <c r="CR388" s="29"/>
      <c r="CS388" s="29"/>
      <c r="CT388" s="29"/>
      <c r="CU388" s="32" t="str">
        <f>IF(N388="费用项目",VLOOKUP(O388,费用项目!B:C,2,0),"")</f>
        <v/>
      </c>
      <c r="CV388" s="32" t="str">
        <f>IFERROR(VLOOKUP(CU388,费用项目!A:B,2,0),"")</f>
        <v/>
      </c>
      <c r="CW388" s="29" t="str">
        <f>IF(N388="银行账户",VLOOKUP(O388,银行变二级!B:C,2,0),"")</f>
        <v/>
      </c>
      <c r="CX388" s="29" t="str">
        <f>IFERROR(VLOOKUP(O388,银行变二级!A:B,2,0),"")</f>
        <v/>
      </c>
    </row>
    <row r="389" ht="25.5" spans="1:102">
      <c r="A389" s="35" t="s">
        <v>287</v>
      </c>
      <c r="B389" s="36" t="s">
        <v>188</v>
      </c>
      <c r="C389" s="36" t="s">
        <v>439</v>
      </c>
      <c r="D389" s="37" t="s">
        <v>425</v>
      </c>
      <c r="E389" s="37" t="s">
        <v>389</v>
      </c>
      <c r="F389" s="38">
        <v>8200000</v>
      </c>
      <c r="G389" s="39" t="s">
        <v>107</v>
      </c>
      <c r="H389" s="40" t="str">
        <f t="shared" si="125"/>
        <v>1221</v>
      </c>
      <c r="I389" s="40" t="str">
        <f t="shared" si="126"/>
        <v>122108</v>
      </c>
      <c r="J389" s="46" t="str">
        <f t="shared" si="127"/>
        <v>其他应收款</v>
      </c>
      <c r="K389" s="47" t="str">
        <f t="shared" si="128"/>
        <v>单位</v>
      </c>
      <c r="L389" s="46" t="str">
        <f t="shared" si="129"/>
        <v>昌邑市城投资本投资有限公司</v>
      </c>
      <c r="M389" s="46" t="str">
        <f>IFERROR(IF(H389="1002",1002,VLOOKUP(I389,亿企科目!A:H,6,0)),VLOOKUP(H389,亿企科目!A:G,6,0))</f>
        <v>122102</v>
      </c>
      <c r="N389" s="48" t="str">
        <f>IFERROR(IF(H389="1002","银行账户",IF(H389="1123","供应商",VLOOKUP(I389,亿企科目!A:H,8,0))),"")</f>
        <v>客户</v>
      </c>
      <c r="O389" s="49" t="str">
        <f t="shared" si="143"/>
        <v>昌邑市城投资本投资有限公司</v>
      </c>
      <c r="P389" s="29" t="str">
        <f>VLOOKUP(A389,账簿!B:C,2,0)</f>
        <v>002008</v>
      </c>
      <c r="Q389" s="29" t="str">
        <f>VLOOKUP(P389,账簿!A:B,2,0)</f>
        <v>昌邑市城投股权投资管理有限公司</v>
      </c>
      <c r="W389" s="29" t="str">
        <f t="shared" si="144"/>
        <v>0020082026-04-23100</v>
      </c>
      <c r="X389" s="29" t="str">
        <f t="shared" si="130"/>
        <v>002008</v>
      </c>
      <c r="Y389" s="29" t="str">
        <f t="shared" si="131"/>
        <v>002008</v>
      </c>
      <c r="Z389" s="29" t="str">
        <f t="shared" si="132"/>
        <v>昌邑市城投股权投资管理有限公司</v>
      </c>
      <c r="AA389" s="29" t="str">
        <f t="shared" si="133"/>
        <v>2026-04</v>
      </c>
      <c r="AB389" s="29" t="str">
        <f t="shared" si="134"/>
        <v>2026-04-23</v>
      </c>
      <c r="AC389" s="29" t="s">
        <v>108</v>
      </c>
      <c r="AD389" s="29">
        <f t="shared" si="135"/>
        <v>100</v>
      </c>
      <c r="AE389" s="29" t="str">
        <f t="shared" si="136"/>
        <v>往来款,转账支取,昌邑市城投资本投资有限公司</v>
      </c>
      <c r="AF389" s="29" t="s">
        <v>109</v>
      </c>
      <c r="AG389" s="29" t="s">
        <v>109</v>
      </c>
      <c r="AH389" s="29"/>
      <c r="AI389" s="29"/>
      <c r="AJ389" s="29"/>
      <c r="AK389" s="29"/>
      <c r="AL389" s="29"/>
      <c r="AM389" s="29"/>
      <c r="AN389" s="29" t="str">
        <f t="shared" si="137"/>
        <v>122102</v>
      </c>
      <c r="AO389" s="29"/>
      <c r="AP389" s="29" t="str">
        <f t="shared" si="138"/>
        <v>往来款,转账支取,昌邑市城投资本投资有限公司</v>
      </c>
      <c r="AQ389" t="s">
        <v>110</v>
      </c>
      <c r="AR389" s="29">
        <f t="shared" si="139"/>
        <v>8200000</v>
      </c>
      <c r="AS389" s="29" t="str">
        <f t="shared" si="140"/>
        <v/>
      </c>
      <c r="AT389" t="s">
        <v>111</v>
      </c>
      <c r="AU389" t="s">
        <v>112</v>
      </c>
      <c r="AV389" t="s">
        <v>113</v>
      </c>
      <c r="AW389" s="29">
        <f t="shared" si="141"/>
        <v>8200000</v>
      </c>
      <c r="AX389" s="29" t="str">
        <f t="shared" si="142"/>
        <v/>
      </c>
      <c r="AY389" s="29"/>
      <c r="AZ389" s="29"/>
      <c r="BA389" s="29"/>
      <c r="BB389" s="29"/>
      <c r="BC389" s="29"/>
      <c r="BD389" s="29"/>
      <c r="BE389" s="29"/>
      <c r="BF389" s="29"/>
      <c r="BG389" s="29"/>
      <c r="BH389" s="29"/>
      <c r="BI389" s="29"/>
      <c r="BJ389" s="29"/>
      <c r="BK389" s="29"/>
      <c r="BL389" s="29"/>
      <c r="BM389" s="29"/>
      <c r="BN389" s="29"/>
      <c r="BO389" s="29"/>
      <c r="BP389" s="29"/>
      <c r="BQ389" s="32" t="str">
        <f>IF(N389="项目",VLOOKUP(O389,项目!B:C,2,0),IF(K389="空项目",VLOOKUP(K389,项目!B:C,2,0),""))</f>
        <v/>
      </c>
      <c r="BR389" s="32" t="str">
        <f>IFERROR(VLOOKUP(BQ389,项目!A:B,2,0),"")</f>
        <v/>
      </c>
      <c r="BS389" s="29"/>
      <c r="BT389" s="29"/>
      <c r="BU389" s="32" t="str">
        <f>IF(N389="供应商",VLOOKUP(O389,供应商!B:C,2,0),"")</f>
        <v/>
      </c>
      <c r="BV389" s="32" t="str">
        <f>IFERROR(VLOOKUP(BU389,供应商!A:B,2,0),"")</f>
        <v/>
      </c>
      <c r="BW389" s="32" t="str">
        <f>IF(N389="客户",VLOOKUP(O389,客户!B:C,2,0),"")</f>
        <v>00050000000001</v>
      </c>
      <c r="BX389" s="32" t="str">
        <f>IFERROR(VLOOKUP(BW389,客户!A:B,2,0),"")</f>
        <v>昌邑市城投资本投资有限公司</v>
      </c>
      <c r="BY389" s="29"/>
      <c r="BZ389" s="29"/>
      <c r="CA389" s="29"/>
      <c r="CB389" s="29"/>
      <c r="CC389" s="29"/>
      <c r="CD389" s="29"/>
      <c r="CE389" s="29"/>
      <c r="CF389" s="29"/>
      <c r="CG389" s="29"/>
      <c r="CH389" s="29"/>
      <c r="CI389" s="29"/>
      <c r="CJ389" s="29"/>
      <c r="CK389" s="29"/>
      <c r="CL389" s="29"/>
      <c r="CM389" s="29"/>
      <c r="CN389" s="29"/>
      <c r="CO389" s="29"/>
      <c r="CP389" s="29"/>
      <c r="CQ389" s="29"/>
      <c r="CR389" s="29"/>
      <c r="CS389" s="29"/>
      <c r="CT389" s="29"/>
      <c r="CU389" s="32" t="str">
        <f>IF(N389="费用项目",VLOOKUP(O389,费用项目!B:C,2,0),"")</f>
        <v/>
      </c>
      <c r="CV389" s="32" t="str">
        <f>IFERROR(VLOOKUP(CU389,费用项目!A:B,2,0),"")</f>
        <v/>
      </c>
      <c r="CW389" s="29" t="str">
        <f>IF(N389="银行账户",VLOOKUP(O389,银行变二级!B:C,2,0),"")</f>
        <v/>
      </c>
      <c r="CX389" s="29" t="str">
        <f>IFERROR(VLOOKUP(O389,银行变二级!A:B,2,0),"")</f>
        <v/>
      </c>
    </row>
    <row r="390" ht="27" spans="1:102">
      <c r="A390" s="35" t="s">
        <v>287</v>
      </c>
      <c r="B390" s="36" t="s">
        <v>188</v>
      </c>
      <c r="C390" s="36" t="s">
        <v>439</v>
      </c>
      <c r="D390" s="37" t="s">
        <v>425</v>
      </c>
      <c r="E390" s="37" t="s">
        <v>290</v>
      </c>
      <c r="F390" s="39" t="s">
        <v>107</v>
      </c>
      <c r="G390" s="38">
        <v>8200000</v>
      </c>
      <c r="H390" s="40" t="str">
        <f t="shared" si="125"/>
        <v>1002</v>
      </c>
      <c r="I390" s="40" t="str">
        <f t="shared" si="126"/>
        <v>100203</v>
      </c>
      <c r="J390" s="46" t="str">
        <f t="shared" si="127"/>
        <v>银行存款</v>
      </c>
      <c r="K390" s="47" t="str">
        <f t="shared" si="128"/>
        <v>潍坊银行基本户31796</v>
      </c>
      <c r="L390" s="46" t="str">
        <f t="shared" si="129"/>
        <v/>
      </c>
      <c r="M390" s="46">
        <f>IFERROR(IF(H390="1002",1002,VLOOKUP(I390,亿企科目!A:H,6,0)),VLOOKUP(H390,亿企科目!A:G,6,0))</f>
        <v>1002</v>
      </c>
      <c r="N390" s="48" t="str">
        <f>IFERROR(IF(H390="1002","银行账户",IF(H390="1123","供应商",VLOOKUP(I390,亿企科目!A:H,8,0))),"")</f>
        <v>银行账户</v>
      </c>
      <c r="O390" s="49" t="str">
        <f t="shared" si="143"/>
        <v>潍坊银行基本户31796</v>
      </c>
      <c r="P390" s="29" t="str">
        <f>VLOOKUP(A390,账簿!B:C,2,0)</f>
        <v>002008</v>
      </c>
      <c r="Q390" s="29" t="str">
        <f>VLOOKUP(P390,账簿!A:B,2,0)</f>
        <v>昌邑市城投股权投资管理有限公司</v>
      </c>
      <c r="W390" s="29" t="str">
        <f t="shared" si="144"/>
        <v>0020082026-04-23100</v>
      </c>
      <c r="X390" s="29" t="str">
        <f t="shared" si="130"/>
        <v>002008</v>
      </c>
      <c r="Y390" s="29" t="str">
        <f t="shared" si="131"/>
        <v>002008</v>
      </c>
      <c r="Z390" s="29" t="str">
        <f t="shared" si="132"/>
        <v>昌邑市城投股权投资管理有限公司</v>
      </c>
      <c r="AA390" s="29" t="str">
        <f t="shared" si="133"/>
        <v>2026-04</v>
      </c>
      <c r="AB390" s="29" t="str">
        <f t="shared" si="134"/>
        <v>2026-04-23</v>
      </c>
      <c r="AC390" s="29" t="s">
        <v>108</v>
      </c>
      <c r="AD390" s="29">
        <f t="shared" si="135"/>
        <v>100</v>
      </c>
      <c r="AE390" s="29" t="str">
        <f t="shared" si="136"/>
        <v>往来款,转账支取,昌邑市城投资本投资有限公司</v>
      </c>
      <c r="AF390" s="29" t="s">
        <v>109</v>
      </c>
      <c r="AG390" s="29" t="s">
        <v>109</v>
      </c>
      <c r="AH390" s="29"/>
      <c r="AI390" s="29"/>
      <c r="AJ390" s="29"/>
      <c r="AK390" s="29"/>
      <c r="AL390" s="29"/>
      <c r="AM390" s="29"/>
      <c r="AN390" s="29">
        <f t="shared" si="137"/>
        <v>1002</v>
      </c>
      <c r="AO390" s="29"/>
      <c r="AP390" s="29" t="str">
        <f t="shared" si="138"/>
        <v>往来款,转账支取,昌邑市城投资本投资有限公司</v>
      </c>
      <c r="AQ390" t="s">
        <v>110</v>
      </c>
      <c r="AR390" s="29" t="str">
        <f t="shared" si="139"/>
        <v/>
      </c>
      <c r="AS390" s="29">
        <f t="shared" si="140"/>
        <v>8200000</v>
      </c>
      <c r="AT390" t="s">
        <v>111</v>
      </c>
      <c r="AU390" t="s">
        <v>112</v>
      </c>
      <c r="AV390" t="s">
        <v>113</v>
      </c>
      <c r="AW390" s="29" t="str">
        <f t="shared" si="141"/>
        <v/>
      </c>
      <c r="AX390" s="29">
        <f t="shared" si="142"/>
        <v>8200000</v>
      </c>
      <c r="AY390" s="29"/>
      <c r="AZ390" s="29"/>
      <c r="BA390" s="29"/>
      <c r="BB390" s="29"/>
      <c r="BC390" s="29"/>
      <c r="BD390" s="29"/>
      <c r="BE390" s="29"/>
      <c r="BF390" s="29"/>
      <c r="BG390" s="29"/>
      <c r="BH390" s="29"/>
      <c r="BI390" s="29"/>
      <c r="BJ390" s="29"/>
      <c r="BK390" s="29"/>
      <c r="BL390" s="29"/>
      <c r="BM390" s="29"/>
      <c r="BN390" s="29"/>
      <c r="BO390" s="29"/>
      <c r="BP390" s="29"/>
      <c r="BQ390" s="32" t="str">
        <f>IF(N390="项目",VLOOKUP(O390,项目!B:C,2,0),IF(K390="空项目",VLOOKUP(K390,项目!B:C,2,0),""))</f>
        <v/>
      </c>
      <c r="BR390" s="32" t="str">
        <f>IFERROR(VLOOKUP(BQ390,项目!A:B,2,0),"")</f>
        <v/>
      </c>
      <c r="BS390" s="29"/>
      <c r="BT390" s="29"/>
      <c r="BU390" s="32" t="str">
        <f>IF(N390="供应商",VLOOKUP(O390,供应商!B:C,2,0),"")</f>
        <v/>
      </c>
      <c r="BV390" s="32" t="str">
        <f>IFERROR(VLOOKUP(BU390,供应商!A:B,2,0),"")</f>
        <v/>
      </c>
      <c r="BW390" s="32" t="str">
        <f>IF(N390="客户",VLOOKUP(O390,客户!B:C,2,0),"")</f>
        <v/>
      </c>
      <c r="BX390" s="32" t="str">
        <f>IFERROR(VLOOKUP(BW390,客户!A:B,2,0),"")</f>
        <v/>
      </c>
      <c r="BY390" s="29"/>
      <c r="BZ390" s="29"/>
      <c r="CA390" s="29"/>
      <c r="CB390" s="29"/>
      <c r="CC390" s="29"/>
      <c r="CD390" s="29"/>
      <c r="CE390" s="29"/>
      <c r="CF390" s="29"/>
      <c r="CG390" s="29"/>
      <c r="CH390" s="29"/>
      <c r="CI390" s="29"/>
      <c r="CJ390" s="29"/>
      <c r="CK390" s="29"/>
      <c r="CL390" s="29"/>
      <c r="CM390" s="29"/>
      <c r="CN390" s="29"/>
      <c r="CO390" s="29"/>
      <c r="CP390" s="29"/>
      <c r="CQ390" s="29"/>
      <c r="CR390" s="29"/>
      <c r="CS390" s="29"/>
      <c r="CT390" s="29"/>
      <c r="CU390" s="32" t="str">
        <f>IF(N390="费用项目",VLOOKUP(O390,费用项目!B:C,2,0),"")</f>
        <v/>
      </c>
      <c r="CV390" s="32" t="str">
        <f>IFERROR(VLOOKUP(CU390,费用项目!A:B,2,0),"")</f>
        <v/>
      </c>
      <c r="CW390" s="29" t="str">
        <f>IF(N390="银行账户",VLOOKUP(O390,银行变二级!B:C,2,0),"")</f>
        <v>潍坊银行基本户31796</v>
      </c>
      <c r="CX390" s="29" t="str">
        <f>IFERROR(VLOOKUP(O390,银行变二级!A:B,2,0),"")</f>
        <v>潍坊银行基本户31796</v>
      </c>
    </row>
    <row r="391" ht="27" spans="1:102">
      <c r="A391" s="35" t="s">
        <v>287</v>
      </c>
      <c r="B391" s="36" t="s">
        <v>188</v>
      </c>
      <c r="C391" s="36" t="s">
        <v>440</v>
      </c>
      <c r="D391" s="37" t="s">
        <v>441</v>
      </c>
      <c r="E391" s="37" t="s">
        <v>290</v>
      </c>
      <c r="F391" s="38">
        <v>5000000</v>
      </c>
      <c r="G391" s="39" t="s">
        <v>107</v>
      </c>
      <c r="H391" s="40" t="str">
        <f t="shared" si="125"/>
        <v>1002</v>
      </c>
      <c r="I391" s="40" t="str">
        <f t="shared" si="126"/>
        <v>100203</v>
      </c>
      <c r="J391" s="46" t="str">
        <f t="shared" si="127"/>
        <v>银行存款</v>
      </c>
      <c r="K391" s="47" t="str">
        <f t="shared" si="128"/>
        <v>潍坊银行基本户31796</v>
      </c>
      <c r="L391" s="46" t="str">
        <f t="shared" si="129"/>
        <v/>
      </c>
      <c r="M391" s="46">
        <f>IFERROR(IF(H391="1002",1002,VLOOKUP(I391,亿企科目!A:H,6,0)),VLOOKUP(H391,亿企科目!A:G,6,0))</f>
        <v>1002</v>
      </c>
      <c r="N391" s="48" t="str">
        <f>IFERROR(IF(H391="1002","银行账户",IF(H391="1123","供应商",VLOOKUP(I391,亿企科目!A:H,8,0))),"")</f>
        <v>银行账户</v>
      </c>
      <c r="O391" s="49" t="str">
        <f t="shared" si="143"/>
        <v>潍坊银行基本户31796</v>
      </c>
      <c r="P391" s="29" t="str">
        <f>VLOOKUP(A391,账簿!B:C,2,0)</f>
        <v>002008</v>
      </c>
      <c r="Q391" s="29" t="str">
        <f>VLOOKUP(P391,账簿!A:B,2,0)</f>
        <v>昌邑市城投股权投资管理有限公司</v>
      </c>
      <c r="W391" s="29" t="str">
        <f t="shared" si="144"/>
        <v>0020082026-04-23101</v>
      </c>
      <c r="X391" s="29" t="str">
        <f t="shared" si="130"/>
        <v>002008</v>
      </c>
      <c r="Y391" s="29" t="str">
        <f t="shared" si="131"/>
        <v>002008</v>
      </c>
      <c r="Z391" s="29" t="str">
        <f t="shared" si="132"/>
        <v>昌邑市城投股权投资管理有限公司</v>
      </c>
      <c r="AA391" s="29" t="str">
        <f t="shared" si="133"/>
        <v>2026-04</v>
      </c>
      <c r="AB391" s="29" t="str">
        <f t="shared" si="134"/>
        <v>2026-04-23</v>
      </c>
      <c r="AC391" s="29" t="s">
        <v>108</v>
      </c>
      <c r="AD391" s="29">
        <f t="shared" si="135"/>
        <v>101</v>
      </c>
      <c r="AE391" s="29" t="str">
        <f t="shared" si="136"/>
        <v>往来款,汇款,昌邑市城投建设工程有限公司</v>
      </c>
      <c r="AF391" s="29" t="s">
        <v>109</v>
      </c>
      <c r="AG391" s="29" t="s">
        <v>109</v>
      </c>
      <c r="AH391" s="29"/>
      <c r="AI391" s="29"/>
      <c r="AJ391" s="29"/>
      <c r="AK391" s="29"/>
      <c r="AL391" s="29"/>
      <c r="AM391" s="29"/>
      <c r="AN391" s="29">
        <f t="shared" si="137"/>
        <v>1002</v>
      </c>
      <c r="AO391" s="29"/>
      <c r="AP391" s="29" t="str">
        <f t="shared" si="138"/>
        <v>往来款,汇款,昌邑市城投建设工程有限公司</v>
      </c>
      <c r="AQ391" t="s">
        <v>110</v>
      </c>
      <c r="AR391" s="29">
        <f t="shared" si="139"/>
        <v>5000000</v>
      </c>
      <c r="AS391" s="29" t="str">
        <f t="shared" si="140"/>
        <v/>
      </c>
      <c r="AT391" t="s">
        <v>111</v>
      </c>
      <c r="AU391" t="s">
        <v>112</v>
      </c>
      <c r="AV391" t="s">
        <v>113</v>
      </c>
      <c r="AW391" s="29">
        <f t="shared" si="141"/>
        <v>5000000</v>
      </c>
      <c r="AX391" s="29" t="str">
        <f t="shared" si="142"/>
        <v/>
      </c>
      <c r="AY391" s="29"/>
      <c r="AZ391" s="29"/>
      <c r="BA391" s="29"/>
      <c r="BB391" s="29"/>
      <c r="BC391" s="29"/>
      <c r="BD391" s="29"/>
      <c r="BE391" s="29"/>
      <c r="BF391" s="29"/>
      <c r="BG391" s="29"/>
      <c r="BH391" s="29"/>
      <c r="BI391" s="29"/>
      <c r="BJ391" s="29"/>
      <c r="BK391" s="29"/>
      <c r="BL391" s="29"/>
      <c r="BM391" s="29"/>
      <c r="BN391" s="29"/>
      <c r="BO391" s="29"/>
      <c r="BP391" s="29"/>
      <c r="BQ391" s="32" t="str">
        <f>IF(N391="项目",VLOOKUP(O391,项目!B:C,2,0),IF(K391="空项目",VLOOKUP(K391,项目!B:C,2,0),""))</f>
        <v/>
      </c>
      <c r="BR391" s="32" t="str">
        <f>IFERROR(VLOOKUP(BQ391,项目!A:B,2,0),"")</f>
        <v/>
      </c>
      <c r="BS391" s="29"/>
      <c r="BT391" s="29"/>
      <c r="BU391" s="32" t="str">
        <f>IF(N391="供应商",VLOOKUP(O391,供应商!B:C,2,0),"")</f>
        <v/>
      </c>
      <c r="BV391" s="32" t="str">
        <f>IFERROR(VLOOKUP(BU391,供应商!A:B,2,0),"")</f>
        <v/>
      </c>
      <c r="BW391" s="32" t="str">
        <f>IF(N391="客户",VLOOKUP(O391,客户!B:C,2,0),"")</f>
        <v/>
      </c>
      <c r="BX391" s="32" t="str">
        <f>IFERROR(VLOOKUP(BW391,客户!A:B,2,0),"")</f>
        <v/>
      </c>
      <c r="BY391" s="29"/>
      <c r="BZ391" s="29"/>
      <c r="CA391" s="29"/>
      <c r="CB391" s="29"/>
      <c r="CC391" s="29"/>
      <c r="CD391" s="29"/>
      <c r="CE391" s="29"/>
      <c r="CF391" s="29"/>
      <c r="CG391" s="29"/>
      <c r="CH391" s="29"/>
      <c r="CI391" s="29"/>
      <c r="CJ391" s="29"/>
      <c r="CK391" s="29"/>
      <c r="CL391" s="29"/>
      <c r="CM391" s="29"/>
      <c r="CN391" s="29"/>
      <c r="CO391" s="29"/>
      <c r="CP391" s="29"/>
      <c r="CQ391" s="29"/>
      <c r="CR391" s="29"/>
      <c r="CS391" s="29"/>
      <c r="CT391" s="29"/>
      <c r="CU391" s="32" t="str">
        <f>IF(N391="费用项目",VLOOKUP(O391,费用项目!B:C,2,0),"")</f>
        <v/>
      </c>
      <c r="CV391" s="32" t="str">
        <f>IFERROR(VLOOKUP(CU391,费用项目!A:B,2,0),"")</f>
        <v/>
      </c>
      <c r="CW391" s="29" t="str">
        <f>IF(N391="银行账户",VLOOKUP(O391,银行变二级!B:C,2,0),"")</f>
        <v>潍坊银行基本户31796</v>
      </c>
      <c r="CX391" s="29" t="str">
        <f>IFERROR(VLOOKUP(O391,银行变二级!A:B,2,0),"")</f>
        <v>潍坊银行基本户31796</v>
      </c>
    </row>
    <row r="392" ht="25.5" spans="1:102">
      <c r="A392" s="35" t="s">
        <v>287</v>
      </c>
      <c r="B392" s="36" t="s">
        <v>188</v>
      </c>
      <c r="C392" s="36" t="s">
        <v>440</v>
      </c>
      <c r="D392" s="37" t="s">
        <v>441</v>
      </c>
      <c r="E392" s="37" t="s">
        <v>293</v>
      </c>
      <c r="F392" s="39" t="s">
        <v>107</v>
      </c>
      <c r="G392" s="38">
        <v>5000000</v>
      </c>
      <c r="H392" s="40" t="str">
        <f t="shared" si="125"/>
        <v>1221</v>
      </c>
      <c r="I392" s="40" t="str">
        <f t="shared" si="126"/>
        <v>122108</v>
      </c>
      <c r="J392" s="46" t="str">
        <f t="shared" si="127"/>
        <v>其他应收款</v>
      </c>
      <c r="K392" s="47" t="str">
        <f t="shared" si="128"/>
        <v>单位</v>
      </c>
      <c r="L392" s="46" t="str">
        <f t="shared" si="129"/>
        <v>昌邑市城投建设工程有限公司</v>
      </c>
      <c r="M392" s="46" t="str">
        <f>IFERROR(IF(H392="1002",1002,VLOOKUP(I392,亿企科目!A:H,6,0)),VLOOKUP(H392,亿企科目!A:G,6,0))</f>
        <v>122102</v>
      </c>
      <c r="N392" s="48" t="str">
        <f>IFERROR(IF(H392="1002","银行账户",IF(H392="1123","供应商",VLOOKUP(I392,亿企科目!A:H,8,0))),"")</f>
        <v>客户</v>
      </c>
      <c r="O392" s="49" t="str">
        <f t="shared" si="143"/>
        <v>昌邑市城投建设工程有限公司</v>
      </c>
      <c r="P392" s="29" t="str">
        <f>VLOOKUP(A392,账簿!B:C,2,0)</f>
        <v>002008</v>
      </c>
      <c r="Q392" s="29" t="str">
        <f>VLOOKUP(P392,账簿!A:B,2,0)</f>
        <v>昌邑市城投股权投资管理有限公司</v>
      </c>
      <c r="W392" s="29" t="str">
        <f t="shared" si="144"/>
        <v>0020082026-04-23101</v>
      </c>
      <c r="X392" s="29" t="str">
        <f t="shared" si="130"/>
        <v>002008</v>
      </c>
      <c r="Y392" s="29" t="str">
        <f t="shared" si="131"/>
        <v>002008</v>
      </c>
      <c r="Z392" s="29" t="str">
        <f t="shared" si="132"/>
        <v>昌邑市城投股权投资管理有限公司</v>
      </c>
      <c r="AA392" s="29" t="str">
        <f t="shared" si="133"/>
        <v>2026-04</v>
      </c>
      <c r="AB392" s="29" t="str">
        <f t="shared" si="134"/>
        <v>2026-04-23</v>
      </c>
      <c r="AC392" s="29" t="s">
        <v>108</v>
      </c>
      <c r="AD392" s="29">
        <f t="shared" si="135"/>
        <v>101</v>
      </c>
      <c r="AE392" s="29" t="str">
        <f t="shared" si="136"/>
        <v>往来款,汇款,昌邑市城投建设工程有限公司</v>
      </c>
      <c r="AF392" s="29" t="s">
        <v>109</v>
      </c>
      <c r="AG392" s="29" t="s">
        <v>109</v>
      </c>
      <c r="AH392" s="29"/>
      <c r="AI392" s="29"/>
      <c r="AJ392" s="29"/>
      <c r="AK392" s="29"/>
      <c r="AL392" s="29"/>
      <c r="AM392" s="29"/>
      <c r="AN392" s="29" t="str">
        <f t="shared" si="137"/>
        <v>122102</v>
      </c>
      <c r="AO392" s="29"/>
      <c r="AP392" s="29" t="str">
        <f t="shared" si="138"/>
        <v>往来款,汇款,昌邑市城投建设工程有限公司</v>
      </c>
      <c r="AQ392" t="s">
        <v>110</v>
      </c>
      <c r="AR392" s="29" t="str">
        <f t="shared" si="139"/>
        <v/>
      </c>
      <c r="AS392" s="29">
        <f t="shared" si="140"/>
        <v>5000000</v>
      </c>
      <c r="AT392" t="s">
        <v>111</v>
      </c>
      <c r="AU392" t="s">
        <v>112</v>
      </c>
      <c r="AV392" t="s">
        <v>113</v>
      </c>
      <c r="AW392" s="29" t="str">
        <f t="shared" si="141"/>
        <v/>
      </c>
      <c r="AX392" s="29">
        <f t="shared" si="142"/>
        <v>5000000</v>
      </c>
      <c r="AY392" s="29"/>
      <c r="AZ392" s="29"/>
      <c r="BA392" s="29"/>
      <c r="BB392" s="29"/>
      <c r="BC392" s="29"/>
      <c r="BD392" s="29"/>
      <c r="BE392" s="29"/>
      <c r="BF392" s="29"/>
      <c r="BG392" s="29"/>
      <c r="BH392" s="29"/>
      <c r="BI392" s="29"/>
      <c r="BJ392" s="29"/>
      <c r="BK392" s="29"/>
      <c r="BL392" s="29"/>
      <c r="BM392" s="29"/>
      <c r="BN392" s="29"/>
      <c r="BO392" s="29"/>
      <c r="BP392" s="29"/>
      <c r="BQ392" s="32" t="str">
        <f>IF(N392="项目",VLOOKUP(O392,项目!B:C,2,0),IF(K392="空项目",VLOOKUP(K392,项目!B:C,2,0),""))</f>
        <v/>
      </c>
      <c r="BR392" s="32" t="str">
        <f>IFERROR(VLOOKUP(BQ392,项目!A:B,2,0),"")</f>
        <v/>
      </c>
      <c r="BS392" s="29"/>
      <c r="BT392" s="29"/>
      <c r="BU392" s="32" t="str">
        <f>IF(N392="供应商",VLOOKUP(O392,供应商!B:C,2,0),"")</f>
        <v/>
      </c>
      <c r="BV392" s="32" t="str">
        <f>IFERROR(VLOOKUP(BU392,供应商!A:B,2,0),"")</f>
        <v/>
      </c>
      <c r="BW392" s="32" t="str">
        <f>IF(N392="客户",VLOOKUP(O392,客户!B:C,2,0),"")</f>
        <v>001001002</v>
      </c>
      <c r="BX392" s="32" t="str">
        <f>IFERROR(VLOOKUP(BW392,客户!A:B,2,0),"")</f>
        <v>昌邑市城投建设工程有限公司</v>
      </c>
      <c r="BY392" s="29"/>
      <c r="BZ392" s="29"/>
      <c r="CA392" s="29"/>
      <c r="CB392" s="29"/>
      <c r="CC392" s="29"/>
      <c r="CD392" s="29"/>
      <c r="CE392" s="29"/>
      <c r="CF392" s="29"/>
      <c r="CG392" s="29"/>
      <c r="CH392" s="29"/>
      <c r="CI392" s="29"/>
      <c r="CJ392" s="29"/>
      <c r="CK392" s="29"/>
      <c r="CL392" s="29"/>
      <c r="CM392" s="29"/>
      <c r="CN392" s="29"/>
      <c r="CO392" s="29"/>
      <c r="CP392" s="29"/>
      <c r="CQ392" s="29"/>
      <c r="CR392" s="29"/>
      <c r="CS392" s="29"/>
      <c r="CT392" s="29"/>
      <c r="CU392" s="32" t="str">
        <f>IF(N392="费用项目",VLOOKUP(O392,费用项目!B:C,2,0),"")</f>
        <v/>
      </c>
      <c r="CV392" s="32" t="str">
        <f>IFERROR(VLOOKUP(CU392,费用项目!A:B,2,0),"")</f>
        <v/>
      </c>
      <c r="CW392" s="29" t="str">
        <f>IF(N392="银行账户",VLOOKUP(O392,银行变二级!B:C,2,0),"")</f>
        <v/>
      </c>
      <c r="CX392" s="29" t="str">
        <f>IFERROR(VLOOKUP(O392,银行变二级!A:B,2,0),"")</f>
        <v/>
      </c>
    </row>
    <row r="393" ht="25.5" spans="1:102">
      <c r="A393" s="35" t="s">
        <v>287</v>
      </c>
      <c r="B393" s="36" t="s">
        <v>188</v>
      </c>
      <c r="C393" s="36" t="s">
        <v>442</v>
      </c>
      <c r="D393" s="37" t="s">
        <v>443</v>
      </c>
      <c r="E393" s="37" t="s">
        <v>293</v>
      </c>
      <c r="F393" s="38">
        <v>1020000</v>
      </c>
      <c r="G393" s="39" t="s">
        <v>107</v>
      </c>
      <c r="H393" s="40" t="str">
        <f t="shared" si="125"/>
        <v>1221</v>
      </c>
      <c r="I393" s="40" t="str">
        <f t="shared" si="126"/>
        <v>122108</v>
      </c>
      <c r="J393" s="46" t="str">
        <f t="shared" si="127"/>
        <v>其他应收款</v>
      </c>
      <c r="K393" s="47" t="str">
        <f t="shared" si="128"/>
        <v>单位</v>
      </c>
      <c r="L393" s="46" t="str">
        <f t="shared" si="129"/>
        <v>昌邑市城投建设工程有限公司</v>
      </c>
      <c r="M393" s="46" t="str">
        <f>IFERROR(IF(H393="1002",1002,VLOOKUP(I393,亿企科目!A:H,6,0)),VLOOKUP(H393,亿企科目!A:G,6,0))</f>
        <v>122102</v>
      </c>
      <c r="N393" s="48" t="str">
        <f>IFERROR(IF(H393="1002","银行账户",IF(H393="1123","供应商",VLOOKUP(I393,亿企科目!A:H,8,0))),"")</f>
        <v>客户</v>
      </c>
      <c r="O393" s="49" t="str">
        <f t="shared" si="143"/>
        <v>昌邑市城投建设工程有限公司</v>
      </c>
      <c r="P393" s="29" t="str">
        <f>VLOOKUP(A393,账簿!B:C,2,0)</f>
        <v>002008</v>
      </c>
      <c r="Q393" s="29" t="str">
        <f>VLOOKUP(P393,账簿!A:B,2,0)</f>
        <v>昌邑市城投股权投资管理有限公司</v>
      </c>
      <c r="W393" s="29" t="str">
        <f t="shared" si="144"/>
        <v>0020082026-04-23102</v>
      </c>
      <c r="X393" s="29" t="str">
        <f t="shared" si="130"/>
        <v>002008</v>
      </c>
      <c r="Y393" s="29" t="str">
        <f t="shared" si="131"/>
        <v>002008</v>
      </c>
      <c r="Z393" s="29" t="str">
        <f t="shared" si="132"/>
        <v>昌邑市城投股权投资管理有限公司</v>
      </c>
      <c r="AA393" s="29" t="str">
        <f t="shared" si="133"/>
        <v>2026-04</v>
      </c>
      <c r="AB393" s="29" t="str">
        <f t="shared" si="134"/>
        <v>2026-04-23</v>
      </c>
      <c r="AC393" s="29" t="s">
        <v>108</v>
      </c>
      <c r="AD393" s="29">
        <f t="shared" si="135"/>
        <v>102</v>
      </c>
      <c r="AE393" s="29" t="str">
        <f t="shared" si="136"/>
        <v>往来款,转账支取,昌邑市城投建设工程有限公司</v>
      </c>
      <c r="AF393" s="29" t="s">
        <v>109</v>
      </c>
      <c r="AG393" s="29" t="s">
        <v>109</v>
      </c>
      <c r="AH393" s="29"/>
      <c r="AI393" s="29"/>
      <c r="AJ393" s="29"/>
      <c r="AK393" s="29"/>
      <c r="AL393" s="29"/>
      <c r="AM393" s="29"/>
      <c r="AN393" s="29" t="str">
        <f t="shared" si="137"/>
        <v>122102</v>
      </c>
      <c r="AO393" s="29"/>
      <c r="AP393" s="29" t="str">
        <f t="shared" si="138"/>
        <v>往来款,转账支取,昌邑市城投建设工程有限公司</v>
      </c>
      <c r="AQ393" t="s">
        <v>110</v>
      </c>
      <c r="AR393" s="29">
        <f t="shared" si="139"/>
        <v>1020000</v>
      </c>
      <c r="AS393" s="29" t="str">
        <f t="shared" si="140"/>
        <v/>
      </c>
      <c r="AT393" t="s">
        <v>111</v>
      </c>
      <c r="AU393" t="s">
        <v>112</v>
      </c>
      <c r="AV393" t="s">
        <v>113</v>
      </c>
      <c r="AW393" s="29">
        <f t="shared" si="141"/>
        <v>1020000</v>
      </c>
      <c r="AX393" s="29" t="str">
        <f t="shared" si="142"/>
        <v/>
      </c>
      <c r="AY393" s="29"/>
      <c r="AZ393" s="29"/>
      <c r="BA393" s="29"/>
      <c r="BB393" s="29"/>
      <c r="BC393" s="29"/>
      <c r="BD393" s="29"/>
      <c r="BE393" s="29"/>
      <c r="BF393" s="29"/>
      <c r="BG393" s="29"/>
      <c r="BH393" s="29"/>
      <c r="BI393" s="29"/>
      <c r="BJ393" s="29"/>
      <c r="BK393" s="29"/>
      <c r="BL393" s="29"/>
      <c r="BM393" s="29"/>
      <c r="BN393" s="29"/>
      <c r="BO393" s="29"/>
      <c r="BP393" s="29"/>
      <c r="BQ393" s="32" t="str">
        <f>IF(N393="项目",VLOOKUP(O393,项目!B:C,2,0),IF(K393="空项目",VLOOKUP(K393,项目!B:C,2,0),""))</f>
        <v/>
      </c>
      <c r="BR393" s="32" t="str">
        <f>IFERROR(VLOOKUP(BQ393,项目!A:B,2,0),"")</f>
        <v/>
      </c>
      <c r="BS393" s="29"/>
      <c r="BT393" s="29"/>
      <c r="BU393" s="32" t="str">
        <f>IF(N393="供应商",VLOOKUP(O393,供应商!B:C,2,0),"")</f>
        <v/>
      </c>
      <c r="BV393" s="32" t="str">
        <f>IFERROR(VLOOKUP(BU393,供应商!A:B,2,0),"")</f>
        <v/>
      </c>
      <c r="BW393" s="32" t="str">
        <f>IF(N393="客户",VLOOKUP(O393,客户!B:C,2,0),"")</f>
        <v>001001002</v>
      </c>
      <c r="BX393" s="32" t="str">
        <f>IFERROR(VLOOKUP(BW393,客户!A:B,2,0),"")</f>
        <v>昌邑市城投建设工程有限公司</v>
      </c>
      <c r="BY393" s="29"/>
      <c r="BZ393" s="29"/>
      <c r="CA393" s="29"/>
      <c r="CB393" s="29"/>
      <c r="CC393" s="29"/>
      <c r="CD393" s="29"/>
      <c r="CE393" s="29"/>
      <c r="CF393" s="29"/>
      <c r="CG393" s="29"/>
      <c r="CH393" s="29"/>
      <c r="CI393" s="29"/>
      <c r="CJ393" s="29"/>
      <c r="CK393" s="29"/>
      <c r="CL393" s="29"/>
      <c r="CM393" s="29"/>
      <c r="CN393" s="29"/>
      <c r="CO393" s="29"/>
      <c r="CP393" s="29"/>
      <c r="CQ393" s="29"/>
      <c r="CR393" s="29"/>
      <c r="CS393" s="29"/>
      <c r="CT393" s="29"/>
      <c r="CU393" s="32" t="str">
        <f>IF(N393="费用项目",VLOOKUP(O393,费用项目!B:C,2,0),"")</f>
        <v/>
      </c>
      <c r="CV393" s="32" t="str">
        <f>IFERROR(VLOOKUP(CU393,费用项目!A:B,2,0),"")</f>
        <v/>
      </c>
      <c r="CW393" s="29" t="str">
        <f>IF(N393="银行账户",VLOOKUP(O393,银行变二级!B:C,2,0),"")</f>
        <v/>
      </c>
      <c r="CX393" s="29" t="str">
        <f>IFERROR(VLOOKUP(O393,银行变二级!A:B,2,0),"")</f>
        <v/>
      </c>
    </row>
    <row r="394" ht="27" spans="1:102">
      <c r="A394" s="35" t="s">
        <v>287</v>
      </c>
      <c r="B394" s="36" t="s">
        <v>188</v>
      </c>
      <c r="C394" s="36" t="s">
        <v>442</v>
      </c>
      <c r="D394" s="37" t="s">
        <v>443</v>
      </c>
      <c r="E394" s="37" t="s">
        <v>290</v>
      </c>
      <c r="F394" s="39" t="s">
        <v>107</v>
      </c>
      <c r="G394" s="38">
        <v>1020000</v>
      </c>
      <c r="H394" s="40" t="str">
        <f t="shared" si="125"/>
        <v>1002</v>
      </c>
      <c r="I394" s="40" t="str">
        <f t="shared" si="126"/>
        <v>100203</v>
      </c>
      <c r="J394" s="46" t="str">
        <f t="shared" si="127"/>
        <v>银行存款</v>
      </c>
      <c r="K394" s="47" t="str">
        <f t="shared" si="128"/>
        <v>潍坊银行基本户31796</v>
      </c>
      <c r="L394" s="46" t="str">
        <f t="shared" si="129"/>
        <v/>
      </c>
      <c r="M394" s="46">
        <f>IFERROR(IF(H394="1002",1002,VLOOKUP(I394,亿企科目!A:H,6,0)),VLOOKUP(H394,亿企科目!A:G,6,0))</f>
        <v>1002</v>
      </c>
      <c r="N394" s="48" t="str">
        <f>IFERROR(IF(H394="1002","银行账户",IF(H394="1123","供应商",VLOOKUP(I394,亿企科目!A:H,8,0))),"")</f>
        <v>银行账户</v>
      </c>
      <c r="O394" s="49" t="str">
        <f t="shared" si="143"/>
        <v>潍坊银行基本户31796</v>
      </c>
      <c r="P394" s="29" t="str">
        <f>VLOOKUP(A394,账簿!B:C,2,0)</f>
        <v>002008</v>
      </c>
      <c r="Q394" s="29" t="str">
        <f>VLOOKUP(P394,账簿!A:B,2,0)</f>
        <v>昌邑市城投股权投资管理有限公司</v>
      </c>
      <c r="W394" s="29" t="str">
        <f t="shared" si="144"/>
        <v>0020082026-04-23102</v>
      </c>
      <c r="X394" s="29" t="str">
        <f t="shared" si="130"/>
        <v>002008</v>
      </c>
      <c r="Y394" s="29" t="str">
        <f t="shared" si="131"/>
        <v>002008</v>
      </c>
      <c r="Z394" s="29" t="str">
        <f t="shared" si="132"/>
        <v>昌邑市城投股权投资管理有限公司</v>
      </c>
      <c r="AA394" s="29" t="str">
        <f t="shared" si="133"/>
        <v>2026-04</v>
      </c>
      <c r="AB394" s="29" t="str">
        <f t="shared" si="134"/>
        <v>2026-04-23</v>
      </c>
      <c r="AC394" s="29" t="s">
        <v>108</v>
      </c>
      <c r="AD394" s="29">
        <f t="shared" si="135"/>
        <v>102</v>
      </c>
      <c r="AE394" s="29" t="str">
        <f t="shared" si="136"/>
        <v>往来款,转账支取,昌邑市城投建设工程有限公司</v>
      </c>
      <c r="AF394" s="29" t="s">
        <v>109</v>
      </c>
      <c r="AG394" s="29" t="s">
        <v>109</v>
      </c>
      <c r="AH394" s="29"/>
      <c r="AI394" s="29"/>
      <c r="AJ394" s="29"/>
      <c r="AK394" s="29"/>
      <c r="AL394" s="29"/>
      <c r="AM394" s="29"/>
      <c r="AN394" s="29">
        <f t="shared" si="137"/>
        <v>1002</v>
      </c>
      <c r="AO394" s="29"/>
      <c r="AP394" s="29" t="str">
        <f t="shared" si="138"/>
        <v>往来款,转账支取,昌邑市城投建设工程有限公司</v>
      </c>
      <c r="AQ394" t="s">
        <v>110</v>
      </c>
      <c r="AR394" s="29" t="str">
        <f t="shared" si="139"/>
        <v/>
      </c>
      <c r="AS394" s="29">
        <f t="shared" si="140"/>
        <v>1020000</v>
      </c>
      <c r="AT394" t="s">
        <v>111</v>
      </c>
      <c r="AU394" t="s">
        <v>112</v>
      </c>
      <c r="AV394" t="s">
        <v>113</v>
      </c>
      <c r="AW394" s="29" t="str">
        <f t="shared" si="141"/>
        <v/>
      </c>
      <c r="AX394" s="29">
        <f t="shared" si="142"/>
        <v>1020000</v>
      </c>
      <c r="AY394" s="29"/>
      <c r="AZ394" s="29"/>
      <c r="BA394" s="29"/>
      <c r="BB394" s="29"/>
      <c r="BC394" s="29"/>
      <c r="BD394" s="29"/>
      <c r="BE394" s="29"/>
      <c r="BF394" s="29"/>
      <c r="BG394" s="29"/>
      <c r="BH394" s="29"/>
      <c r="BI394" s="29"/>
      <c r="BJ394" s="29"/>
      <c r="BK394" s="29"/>
      <c r="BL394" s="29"/>
      <c r="BM394" s="29"/>
      <c r="BN394" s="29"/>
      <c r="BO394" s="29"/>
      <c r="BP394" s="29"/>
      <c r="BQ394" s="32" t="str">
        <f>IF(N394="项目",VLOOKUP(O394,项目!B:C,2,0),IF(K394="空项目",VLOOKUP(K394,项目!B:C,2,0),""))</f>
        <v/>
      </c>
      <c r="BR394" s="32" t="str">
        <f>IFERROR(VLOOKUP(BQ394,项目!A:B,2,0),"")</f>
        <v/>
      </c>
      <c r="BS394" s="29"/>
      <c r="BT394" s="29"/>
      <c r="BU394" s="32" t="str">
        <f>IF(N394="供应商",VLOOKUP(O394,供应商!B:C,2,0),"")</f>
        <v/>
      </c>
      <c r="BV394" s="32" t="str">
        <f>IFERROR(VLOOKUP(BU394,供应商!A:B,2,0),"")</f>
        <v/>
      </c>
      <c r="BW394" s="32" t="str">
        <f>IF(N394="客户",VLOOKUP(O394,客户!B:C,2,0),"")</f>
        <v/>
      </c>
      <c r="BX394" s="32" t="str">
        <f>IFERROR(VLOOKUP(BW394,客户!A:B,2,0),"")</f>
        <v/>
      </c>
      <c r="BY394" s="29"/>
      <c r="BZ394" s="29"/>
      <c r="CA394" s="29"/>
      <c r="CB394" s="29"/>
      <c r="CC394" s="29"/>
      <c r="CD394" s="29"/>
      <c r="CE394" s="29"/>
      <c r="CF394" s="29"/>
      <c r="CG394" s="29"/>
      <c r="CH394" s="29"/>
      <c r="CI394" s="29"/>
      <c r="CJ394" s="29"/>
      <c r="CK394" s="29"/>
      <c r="CL394" s="29"/>
      <c r="CM394" s="29"/>
      <c r="CN394" s="29"/>
      <c r="CO394" s="29"/>
      <c r="CP394" s="29"/>
      <c r="CQ394" s="29"/>
      <c r="CR394" s="29"/>
      <c r="CS394" s="29"/>
      <c r="CT394" s="29"/>
      <c r="CU394" s="32" t="str">
        <f>IF(N394="费用项目",VLOOKUP(O394,费用项目!B:C,2,0),"")</f>
        <v/>
      </c>
      <c r="CV394" s="32" t="str">
        <f>IFERROR(VLOOKUP(CU394,费用项目!A:B,2,0),"")</f>
        <v/>
      </c>
      <c r="CW394" s="29" t="str">
        <f>IF(N394="银行账户",VLOOKUP(O394,银行变二级!B:C,2,0),"")</f>
        <v>潍坊银行基本户31796</v>
      </c>
      <c r="CX394" s="29" t="str">
        <f>IFERROR(VLOOKUP(O394,银行变二级!A:B,2,0),"")</f>
        <v>潍坊银行基本户31796</v>
      </c>
    </row>
    <row r="395" ht="27" spans="1:102">
      <c r="A395" s="35" t="s">
        <v>287</v>
      </c>
      <c r="B395" s="36" t="s">
        <v>188</v>
      </c>
      <c r="C395" s="36" t="s">
        <v>444</v>
      </c>
      <c r="D395" s="37" t="s">
        <v>318</v>
      </c>
      <c r="E395" s="37" t="s">
        <v>290</v>
      </c>
      <c r="F395" s="38">
        <v>1000000</v>
      </c>
      <c r="G395" s="39" t="s">
        <v>107</v>
      </c>
      <c r="H395" s="40" t="str">
        <f t="shared" si="125"/>
        <v>1002</v>
      </c>
      <c r="I395" s="40" t="str">
        <f t="shared" si="126"/>
        <v>100203</v>
      </c>
      <c r="J395" s="46" t="str">
        <f t="shared" si="127"/>
        <v>银行存款</v>
      </c>
      <c r="K395" s="47" t="str">
        <f t="shared" si="128"/>
        <v>潍坊银行基本户31796</v>
      </c>
      <c r="L395" s="46" t="str">
        <f t="shared" si="129"/>
        <v/>
      </c>
      <c r="M395" s="46">
        <f>IFERROR(IF(H395="1002",1002,VLOOKUP(I395,亿企科目!A:H,6,0)),VLOOKUP(H395,亿企科目!A:G,6,0))</f>
        <v>1002</v>
      </c>
      <c r="N395" s="48" t="str">
        <f>IFERROR(IF(H395="1002","银行账户",IF(H395="1123","供应商",VLOOKUP(I395,亿企科目!A:H,8,0))),"")</f>
        <v>银行账户</v>
      </c>
      <c r="O395" s="49" t="str">
        <f t="shared" si="143"/>
        <v>潍坊银行基本户31796</v>
      </c>
      <c r="P395" s="29" t="str">
        <f>VLOOKUP(A395,账簿!B:C,2,0)</f>
        <v>002008</v>
      </c>
      <c r="Q395" s="29" t="str">
        <f>VLOOKUP(P395,账簿!A:B,2,0)</f>
        <v>昌邑市城投股权投资管理有限公司</v>
      </c>
      <c r="W395" s="29" t="str">
        <f t="shared" si="144"/>
        <v>0020082026-04-23103</v>
      </c>
      <c r="X395" s="29" t="str">
        <f t="shared" si="130"/>
        <v>002008</v>
      </c>
      <c r="Y395" s="29" t="str">
        <f t="shared" si="131"/>
        <v>002008</v>
      </c>
      <c r="Z395" s="29" t="str">
        <f t="shared" si="132"/>
        <v>昌邑市城投股权投资管理有限公司</v>
      </c>
      <c r="AA395" s="29" t="str">
        <f t="shared" si="133"/>
        <v>2026-04</v>
      </c>
      <c r="AB395" s="29" t="str">
        <f t="shared" si="134"/>
        <v>2026-04-23</v>
      </c>
      <c r="AC395" s="29" t="s">
        <v>108</v>
      </c>
      <c r="AD395" s="29">
        <f t="shared" si="135"/>
        <v>103</v>
      </c>
      <c r="AE395" s="29" t="str">
        <f t="shared" si="136"/>
        <v>转账,汇款,昌邑市三农创新发展集团有限公司</v>
      </c>
      <c r="AF395" s="29" t="s">
        <v>109</v>
      </c>
      <c r="AG395" s="29" t="s">
        <v>109</v>
      </c>
      <c r="AH395" s="29"/>
      <c r="AI395" s="29"/>
      <c r="AJ395" s="29"/>
      <c r="AK395" s="29"/>
      <c r="AL395" s="29"/>
      <c r="AM395" s="29"/>
      <c r="AN395" s="29">
        <f t="shared" si="137"/>
        <v>1002</v>
      </c>
      <c r="AO395" s="29"/>
      <c r="AP395" s="29" t="str">
        <f t="shared" si="138"/>
        <v>转账,汇款,昌邑市三农创新发展集团有限公司</v>
      </c>
      <c r="AQ395" t="s">
        <v>110</v>
      </c>
      <c r="AR395" s="29">
        <f t="shared" si="139"/>
        <v>1000000</v>
      </c>
      <c r="AS395" s="29" t="str">
        <f t="shared" si="140"/>
        <v/>
      </c>
      <c r="AT395" t="s">
        <v>111</v>
      </c>
      <c r="AU395" t="s">
        <v>112</v>
      </c>
      <c r="AV395" t="s">
        <v>113</v>
      </c>
      <c r="AW395" s="29">
        <f t="shared" si="141"/>
        <v>1000000</v>
      </c>
      <c r="AX395" s="29" t="str">
        <f t="shared" si="142"/>
        <v/>
      </c>
      <c r="AY395" s="29"/>
      <c r="AZ395" s="29"/>
      <c r="BA395" s="29"/>
      <c r="BB395" s="29"/>
      <c r="BC395" s="29"/>
      <c r="BD395" s="29"/>
      <c r="BE395" s="29"/>
      <c r="BF395" s="29"/>
      <c r="BG395" s="29"/>
      <c r="BH395" s="29"/>
      <c r="BI395" s="29"/>
      <c r="BJ395" s="29"/>
      <c r="BK395" s="29"/>
      <c r="BL395" s="29"/>
      <c r="BM395" s="29"/>
      <c r="BN395" s="29"/>
      <c r="BO395" s="29"/>
      <c r="BP395" s="29"/>
      <c r="BQ395" s="32" t="str">
        <f>IF(N395="项目",VLOOKUP(O395,项目!B:C,2,0),IF(K395="空项目",VLOOKUP(K395,项目!B:C,2,0),""))</f>
        <v/>
      </c>
      <c r="BR395" s="32" t="str">
        <f>IFERROR(VLOOKUP(BQ395,项目!A:B,2,0),"")</f>
        <v/>
      </c>
      <c r="BS395" s="29"/>
      <c r="BT395" s="29"/>
      <c r="BU395" s="32" t="str">
        <f>IF(N395="供应商",VLOOKUP(O395,供应商!B:C,2,0),"")</f>
        <v/>
      </c>
      <c r="BV395" s="32" t="str">
        <f>IFERROR(VLOOKUP(BU395,供应商!A:B,2,0),"")</f>
        <v/>
      </c>
      <c r="BW395" s="32" t="str">
        <f>IF(N395="客户",VLOOKUP(O395,客户!B:C,2,0),"")</f>
        <v/>
      </c>
      <c r="BX395" s="32" t="str">
        <f>IFERROR(VLOOKUP(BW395,客户!A:B,2,0),"")</f>
        <v/>
      </c>
      <c r="BY395" s="29"/>
      <c r="BZ395" s="29"/>
      <c r="CA395" s="29"/>
      <c r="CB395" s="29"/>
      <c r="CC395" s="29"/>
      <c r="CD395" s="29"/>
      <c r="CE395" s="29"/>
      <c r="CF395" s="29"/>
      <c r="CG395" s="29"/>
      <c r="CH395" s="29"/>
      <c r="CI395" s="29"/>
      <c r="CJ395" s="29"/>
      <c r="CK395" s="29"/>
      <c r="CL395" s="29"/>
      <c r="CM395" s="29"/>
      <c r="CN395" s="29"/>
      <c r="CO395" s="29"/>
      <c r="CP395" s="29"/>
      <c r="CQ395" s="29"/>
      <c r="CR395" s="29"/>
      <c r="CS395" s="29"/>
      <c r="CT395" s="29"/>
      <c r="CU395" s="32" t="str">
        <f>IF(N395="费用项目",VLOOKUP(O395,费用项目!B:C,2,0),"")</f>
        <v/>
      </c>
      <c r="CV395" s="32" t="str">
        <f>IFERROR(VLOOKUP(CU395,费用项目!A:B,2,0),"")</f>
        <v/>
      </c>
      <c r="CW395" s="29" t="str">
        <f>IF(N395="银行账户",VLOOKUP(O395,银行变二级!B:C,2,0),"")</f>
        <v>潍坊银行基本户31796</v>
      </c>
      <c r="CX395" s="29" t="str">
        <f>IFERROR(VLOOKUP(O395,银行变二级!A:B,2,0),"")</f>
        <v>潍坊银行基本户31796</v>
      </c>
    </row>
    <row r="396" ht="25.5" spans="1:102">
      <c r="A396" s="35" t="s">
        <v>287</v>
      </c>
      <c r="B396" s="36" t="s">
        <v>188</v>
      </c>
      <c r="C396" s="36" t="s">
        <v>444</v>
      </c>
      <c r="D396" s="37" t="s">
        <v>318</v>
      </c>
      <c r="E396" s="37" t="s">
        <v>221</v>
      </c>
      <c r="F396" s="39" t="s">
        <v>107</v>
      </c>
      <c r="G396" s="38">
        <v>1000000</v>
      </c>
      <c r="H396" s="40" t="str">
        <f t="shared" si="125"/>
        <v>2241</v>
      </c>
      <c r="I396" s="40" t="str">
        <f t="shared" si="126"/>
        <v>224102</v>
      </c>
      <c r="J396" s="46" t="str">
        <f t="shared" si="127"/>
        <v>其他应付款</v>
      </c>
      <c r="K396" s="47" t="str">
        <f t="shared" si="128"/>
        <v>单位</v>
      </c>
      <c r="L396" s="46" t="str">
        <f t="shared" si="129"/>
        <v>昌邑市三农创新发展集团有限公司</v>
      </c>
      <c r="M396" s="46" t="str">
        <f>IFERROR(IF(H396="1002",1002,VLOOKUP(I396,亿企科目!A:H,6,0)),VLOOKUP(H396,亿企科目!A:G,6,0))</f>
        <v>224102</v>
      </c>
      <c r="N396" s="48" t="str">
        <f>IFERROR(IF(H396="1002","银行账户",IF(H396="1123","供应商",VLOOKUP(I396,亿企科目!A:H,8,0))),"")</f>
        <v>供应商</v>
      </c>
      <c r="O396" s="49" t="str">
        <f t="shared" si="143"/>
        <v>昌邑市三农创新发展集团有限公司</v>
      </c>
      <c r="P396" s="29" t="str">
        <f>VLOOKUP(A396,账簿!B:C,2,0)</f>
        <v>002008</v>
      </c>
      <c r="Q396" s="29" t="str">
        <f>VLOOKUP(P396,账簿!A:B,2,0)</f>
        <v>昌邑市城投股权投资管理有限公司</v>
      </c>
      <c r="W396" s="29" t="str">
        <f t="shared" si="144"/>
        <v>0020082026-04-23103</v>
      </c>
      <c r="X396" s="29" t="str">
        <f t="shared" si="130"/>
        <v>002008</v>
      </c>
      <c r="Y396" s="29" t="str">
        <f t="shared" si="131"/>
        <v>002008</v>
      </c>
      <c r="Z396" s="29" t="str">
        <f t="shared" si="132"/>
        <v>昌邑市城投股权投资管理有限公司</v>
      </c>
      <c r="AA396" s="29" t="str">
        <f t="shared" si="133"/>
        <v>2026-04</v>
      </c>
      <c r="AB396" s="29" t="str">
        <f t="shared" si="134"/>
        <v>2026-04-23</v>
      </c>
      <c r="AC396" s="29" t="s">
        <v>108</v>
      </c>
      <c r="AD396" s="29">
        <f t="shared" si="135"/>
        <v>103</v>
      </c>
      <c r="AE396" s="29" t="str">
        <f t="shared" si="136"/>
        <v>转账,汇款,昌邑市三农创新发展集团有限公司</v>
      </c>
      <c r="AF396" s="29" t="s">
        <v>109</v>
      </c>
      <c r="AG396" s="29" t="s">
        <v>109</v>
      </c>
      <c r="AH396" s="29"/>
      <c r="AI396" s="29"/>
      <c r="AJ396" s="29"/>
      <c r="AK396" s="29"/>
      <c r="AL396" s="29"/>
      <c r="AM396" s="29"/>
      <c r="AN396" s="29" t="str">
        <f t="shared" si="137"/>
        <v>224102</v>
      </c>
      <c r="AO396" s="29"/>
      <c r="AP396" s="29" t="str">
        <f t="shared" si="138"/>
        <v>转账,汇款,昌邑市三农创新发展集团有限公司</v>
      </c>
      <c r="AQ396" t="s">
        <v>110</v>
      </c>
      <c r="AR396" s="29" t="str">
        <f t="shared" si="139"/>
        <v/>
      </c>
      <c r="AS396" s="29">
        <f t="shared" si="140"/>
        <v>1000000</v>
      </c>
      <c r="AT396" t="s">
        <v>111</v>
      </c>
      <c r="AU396" t="s">
        <v>112</v>
      </c>
      <c r="AV396" t="s">
        <v>113</v>
      </c>
      <c r="AW396" s="29" t="str">
        <f t="shared" si="141"/>
        <v/>
      </c>
      <c r="AX396" s="29">
        <f t="shared" si="142"/>
        <v>1000000</v>
      </c>
      <c r="AY396" s="29"/>
      <c r="AZ396" s="29"/>
      <c r="BA396" s="29"/>
      <c r="BB396" s="29"/>
      <c r="BC396" s="29"/>
      <c r="BD396" s="29"/>
      <c r="BE396" s="29"/>
      <c r="BF396" s="29"/>
      <c r="BG396" s="29"/>
      <c r="BH396" s="29"/>
      <c r="BI396" s="29"/>
      <c r="BJ396" s="29"/>
      <c r="BK396" s="29"/>
      <c r="BL396" s="29"/>
      <c r="BM396" s="29"/>
      <c r="BN396" s="29"/>
      <c r="BO396" s="29"/>
      <c r="BP396" s="29"/>
      <c r="BQ396" s="32" t="str">
        <f>IF(N396="项目",VLOOKUP(O396,项目!B:C,2,0),IF(K396="空项目",VLOOKUP(K396,项目!B:C,2,0),""))</f>
        <v/>
      </c>
      <c r="BR396" s="32" t="str">
        <f>IFERROR(VLOOKUP(BQ396,项目!A:B,2,0),"")</f>
        <v/>
      </c>
      <c r="BS396" s="29"/>
      <c r="BT396" s="29"/>
      <c r="BU396" s="32" t="str">
        <f>IF(N396="供应商",VLOOKUP(O396,供应商!B:C,2,0),"")</f>
        <v>0011072</v>
      </c>
      <c r="BV396" s="32" t="str">
        <f>IFERROR(VLOOKUP(BU396,供应商!A:B,2,0),"")</f>
        <v>昌邑市三农创新发展集团有限公司</v>
      </c>
      <c r="BW396" s="32" t="str">
        <f>IF(N396="客户",VLOOKUP(O396,客户!B:C,2,0),"")</f>
        <v/>
      </c>
      <c r="BX396" s="32" t="str">
        <f>IFERROR(VLOOKUP(BW396,客户!A:B,2,0),"")</f>
        <v/>
      </c>
      <c r="BY396" s="29"/>
      <c r="BZ396" s="29"/>
      <c r="CA396" s="29"/>
      <c r="CB396" s="29"/>
      <c r="CC396" s="29"/>
      <c r="CD396" s="29"/>
      <c r="CE396" s="29"/>
      <c r="CF396" s="29"/>
      <c r="CG396" s="29"/>
      <c r="CH396" s="29"/>
      <c r="CI396" s="29"/>
      <c r="CJ396" s="29"/>
      <c r="CK396" s="29"/>
      <c r="CL396" s="29"/>
      <c r="CM396" s="29"/>
      <c r="CN396" s="29"/>
      <c r="CO396" s="29"/>
      <c r="CP396" s="29"/>
      <c r="CQ396" s="29"/>
      <c r="CR396" s="29"/>
      <c r="CS396" s="29"/>
      <c r="CT396" s="29"/>
      <c r="CU396" s="32" t="str">
        <f>IF(N396="费用项目",VLOOKUP(O396,费用项目!B:C,2,0),"")</f>
        <v/>
      </c>
      <c r="CV396" s="32" t="str">
        <f>IFERROR(VLOOKUP(CU396,费用项目!A:B,2,0),"")</f>
        <v/>
      </c>
      <c r="CW396" s="29" t="str">
        <f>IF(N396="银行账户",VLOOKUP(O396,银行变二级!B:C,2,0),"")</f>
        <v/>
      </c>
      <c r="CX396" s="29" t="str">
        <f>IFERROR(VLOOKUP(O396,银行变二级!A:B,2,0),"")</f>
        <v/>
      </c>
    </row>
    <row r="397" ht="27" spans="1:102">
      <c r="A397" s="35" t="s">
        <v>287</v>
      </c>
      <c r="B397" s="36" t="s">
        <v>188</v>
      </c>
      <c r="C397" s="36" t="s">
        <v>445</v>
      </c>
      <c r="D397" s="37" t="s">
        <v>318</v>
      </c>
      <c r="E397" s="37" t="s">
        <v>290</v>
      </c>
      <c r="F397" s="38">
        <v>10000000</v>
      </c>
      <c r="G397" s="39" t="s">
        <v>107</v>
      </c>
      <c r="H397" s="40" t="str">
        <f t="shared" si="125"/>
        <v>1002</v>
      </c>
      <c r="I397" s="40" t="str">
        <f t="shared" si="126"/>
        <v>100203</v>
      </c>
      <c r="J397" s="46" t="str">
        <f t="shared" si="127"/>
        <v>银行存款</v>
      </c>
      <c r="K397" s="47" t="str">
        <f t="shared" si="128"/>
        <v>潍坊银行基本户31796</v>
      </c>
      <c r="L397" s="46" t="str">
        <f t="shared" si="129"/>
        <v/>
      </c>
      <c r="M397" s="46">
        <f>IFERROR(IF(H397="1002",1002,VLOOKUP(I397,亿企科目!A:H,6,0)),VLOOKUP(H397,亿企科目!A:G,6,0))</f>
        <v>1002</v>
      </c>
      <c r="N397" s="48" t="str">
        <f>IFERROR(IF(H397="1002","银行账户",IF(H397="1123","供应商",VLOOKUP(I397,亿企科目!A:H,8,0))),"")</f>
        <v>银行账户</v>
      </c>
      <c r="O397" s="49" t="str">
        <f t="shared" si="143"/>
        <v>潍坊银行基本户31796</v>
      </c>
      <c r="P397" s="29" t="str">
        <f>VLOOKUP(A397,账簿!B:C,2,0)</f>
        <v>002008</v>
      </c>
      <c r="Q397" s="29" t="str">
        <f>VLOOKUP(P397,账簿!A:B,2,0)</f>
        <v>昌邑市城投股权投资管理有限公司</v>
      </c>
      <c r="W397" s="29" t="str">
        <f t="shared" si="144"/>
        <v>0020082026-04-23104</v>
      </c>
      <c r="X397" s="29" t="str">
        <f t="shared" si="130"/>
        <v>002008</v>
      </c>
      <c r="Y397" s="29" t="str">
        <f t="shared" si="131"/>
        <v>002008</v>
      </c>
      <c r="Z397" s="29" t="str">
        <f t="shared" si="132"/>
        <v>昌邑市城投股权投资管理有限公司</v>
      </c>
      <c r="AA397" s="29" t="str">
        <f t="shared" si="133"/>
        <v>2026-04</v>
      </c>
      <c r="AB397" s="29" t="str">
        <f t="shared" si="134"/>
        <v>2026-04-23</v>
      </c>
      <c r="AC397" s="29" t="s">
        <v>108</v>
      </c>
      <c r="AD397" s="29">
        <f t="shared" si="135"/>
        <v>104</v>
      </c>
      <c r="AE397" s="29" t="str">
        <f t="shared" si="136"/>
        <v>转账,汇款,昌邑市三农创新发展集团有限公司</v>
      </c>
      <c r="AF397" s="29" t="s">
        <v>109</v>
      </c>
      <c r="AG397" s="29" t="s">
        <v>109</v>
      </c>
      <c r="AH397" s="29"/>
      <c r="AI397" s="29"/>
      <c r="AJ397" s="29"/>
      <c r="AK397" s="29"/>
      <c r="AL397" s="29"/>
      <c r="AM397" s="29"/>
      <c r="AN397" s="29">
        <f t="shared" si="137"/>
        <v>1002</v>
      </c>
      <c r="AO397" s="29"/>
      <c r="AP397" s="29" t="str">
        <f t="shared" si="138"/>
        <v>转账,汇款,昌邑市三农创新发展集团有限公司</v>
      </c>
      <c r="AQ397" t="s">
        <v>110</v>
      </c>
      <c r="AR397" s="29">
        <f t="shared" si="139"/>
        <v>10000000</v>
      </c>
      <c r="AS397" s="29" t="str">
        <f t="shared" si="140"/>
        <v/>
      </c>
      <c r="AT397" t="s">
        <v>111</v>
      </c>
      <c r="AU397" t="s">
        <v>112</v>
      </c>
      <c r="AV397" t="s">
        <v>113</v>
      </c>
      <c r="AW397" s="29">
        <f t="shared" si="141"/>
        <v>10000000</v>
      </c>
      <c r="AX397" s="29" t="str">
        <f t="shared" si="142"/>
        <v/>
      </c>
      <c r="AY397" s="29"/>
      <c r="AZ397" s="29"/>
      <c r="BA397" s="29"/>
      <c r="BB397" s="29"/>
      <c r="BC397" s="29"/>
      <c r="BD397" s="29"/>
      <c r="BE397" s="29"/>
      <c r="BF397" s="29"/>
      <c r="BG397" s="29"/>
      <c r="BH397" s="29"/>
      <c r="BI397" s="29"/>
      <c r="BJ397" s="29"/>
      <c r="BK397" s="29"/>
      <c r="BL397" s="29"/>
      <c r="BM397" s="29"/>
      <c r="BN397" s="29"/>
      <c r="BO397" s="29"/>
      <c r="BP397" s="29"/>
      <c r="BQ397" s="32" t="str">
        <f>IF(N397="项目",VLOOKUP(O397,项目!B:C,2,0),IF(K397="空项目",VLOOKUP(K397,项目!B:C,2,0),""))</f>
        <v/>
      </c>
      <c r="BR397" s="32" t="str">
        <f>IFERROR(VLOOKUP(BQ397,项目!A:B,2,0),"")</f>
        <v/>
      </c>
      <c r="BS397" s="29"/>
      <c r="BT397" s="29"/>
      <c r="BU397" s="32" t="str">
        <f>IF(N397="供应商",VLOOKUP(O397,供应商!B:C,2,0),"")</f>
        <v/>
      </c>
      <c r="BV397" s="32" t="str">
        <f>IFERROR(VLOOKUP(BU397,供应商!A:B,2,0),"")</f>
        <v/>
      </c>
      <c r="BW397" s="32" t="str">
        <f>IF(N397="客户",VLOOKUP(O397,客户!B:C,2,0),"")</f>
        <v/>
      </c>
      <c r="BX397" s="32" t="str">
        <f>IFERROR(VLOOKUP(BW397,客户!A:B,2,0),"")</f>
        <v/>
      </c>
      <c r="BY397" s="29"/>
      <c r="BZ397" s="29"/>
      <c r="CA397" s="29"/>
      <c r="CB397" s="29"/>
      <c r="CC397" s="29"/>
      <c r="CD397" s="29"/>
      <c r="CE397" s="29"/>
      <c r="CF397" s="29"/>
      <c r="CG397" s="29"/>
      <c r="CH397" s="29"/>
      <c r="CI397" s="29"/>
      <c r="CJ397" s="29"/>
      <c r="CK397" s="29"/>
      <c r="CL397" s="29"/>
      <c r="CM397" s="29"/>
      <c r="CN397" s="29"/>
      <c r="CO397" s="29"/>
      <c r="CP397" s="29"/>
      <c r="CQ397" s="29"/>
      <c r="CR397" s="29"/>
      <c r="CS397" s="29"/>
      <c r="CT397" s="29"/>
      <c r="CU397" s="32" t="str">
        <f>IF(N397="费用项目",VLOOKUP(O397,费用项目!B:C,2,0),"")</f>
        <v/>
      </c>
      <c r="CV397" s="32" t="str">
        <f>IFERROR(VLOOKUP(CU397,费用项目!A:B,2,0),"")</f>
        <v/>
      </c>
      <c r="CW397" s="29" t="str">
        <f>IF(N397="银行账户",VLOOKUP(O397,银行变二级!B:C,2,0),"")</f>
        <v>潍坊银行基本户31796</v>
      </c>
      <c r="CX397" s="29" t="str">
        <f>IFERROR(VLOOKUP(O397,银行变二级!A:B,2,0),"")</f>
        <v>潍坊银行基本户31796</v>
      </c>
    </row>
    <row r="398" ht="25.5" spans="1:102">
      <c r="A398" s="35" t="s">
        <v>287</v>
      </c>
      <c r="B398" s="36" t="s">
        <v>188</v>
      </c>
      <c r="C398" s="36" t="s">
        <v>445</v>
      </c>
      <c r="D398" s="37" t="s">
        <v>318</v>
      </c>
      <c r="E398" s="37" t="s">
        <v>221</v>
      </c>
      <c r="F398" s="39" t="s">
        <v>107</v>
      </c>
      <c r="G398" s="38">
        <v>10000000</v>
      </c>
      <c r="H398" s="40" t="str">
        <f t="shared" si="125"/>
        <v>2241</v>
      </c>
      <c r="I398" s="40" t="str">
        <f t="shared" si="126"/>
        <v>224102</v>
      </c>
      <c r="J398" s="46" t="str">
        <f t="shared" si="127"/>
        <v>其他应付款</v>
      </c>
      <c r="K398" s="47" t="str">
        <f t="shared" si="128"/>
        <v>单位</v>
      </c>
      <c r="L398" s="46" t="str">
        <f t="shared" si="129"/>
        <v>昌邑市三农创新发展集团有限公司</v>
      </c>
      <c r="M398" s="46" t="str">
        <f>IFERROR(IF(H398="1002",1002,VLOOKUP(I398,亿企科目!A:H,6,0)),VLOOKUP(H398,亿企科目!A:G,6,0))</f>
        <v>224102</v>
      </c>
      <c r="N398" s="48" t="str">
        <f>IFERROR(IF(H398="1002","银行账户",IF(H398="1123","供应商",VLOOKUP(I398,亿企科目!A:H,8,0))),"")</f>
        <v>供应商</v>
      </c>
      <c r="O398" s="49" t="str">
        <f t="shared" si="143"/>
        <v>昌邑市三农创新发展集团有限公司</v>
      </c>
      <c r="P398" s="29" t="str">
        <f>VLOOKUP(A398,账簿!B:C,2,0)</f>
        <v>002008</v>
      </c>
      <c r="Q398" s="29" t="str">
        <f>VLOOKUP(P398,账簿!A:B,2,0)</f>
        <v>昌邑市城投股权投资管理有限公司</v>
      </c>
      <c r="W398" s="29" t="str">
        <f t="shared" si="144"/>
        <v>0020082026-04-23104</v>
      </c>
      <c r="X398" s="29" t="str">
        <f t="shared" si="130"/>
        <v>002008</v>
      </c>
      <c r="Y398" s="29" t="str">
        <f t="shared" si="131"/>
        <v>002008</v>
      </c>
      <c r="Z398" s="29" t="str">
        <f t="shared" si="132"/>
        <v>昌邑市城投股权投资管理有限公司</v>
      </c>
      <c r="AA398" s="29" t="str">
        <f t="shared" si="133"/>
        <v>2026-04</v>
      </c>
      <c r="AB398" s="29" t="str">
        <f t="shared" si="134"/>
        <v>2026-04-23</v>
      </c>
      <c r="AC398" s="29" t="s">
        <v>108</v>
      </c>
      <c r="AD398" s="29">
        <f t="shared" si="135"/>
        <v>104</v>
      </c>
      <c r="AE398" s="29" t="str">
        <f t="shared" si="136"/>
        <v>转账,汇款,昌邑市三农创新发展集团有限公司</v>
      </c>
      <c r="AF398" s="29" t="s">
        <v>109</v>
      </c>
      <c r="AG398" s="29" t="s">
        <v>109</v>
      </c>
      <c r="AH398" s="29"/>
      <c r="AI398" s="29"/>
      <c r="AJ398" s="29"/>
      <c r="AK398" s="29"/>
      <c r="AL398" s="29"/>
      <c r="AM398" s="29"/>
      <c r="AN398" s="29" t="str">
        <f t="shared" si="137"/>
        <v>224102</v>
      </c>
      <c r="AO398" s="29"/>
      <c r="AP398" s="29" t="str">
        <f t="shared" si="138"/>
        <v>转账,汇款,昌邑市三农创新发展集团有限公司</v>
      </c>
      <c r="AQ398" t="s">
        <v>110</v>
      </c>
      <c r="AR398" s="29" t="str">
        <f t="shared" si="139"/>
        <v/>
      </c>
      <c r="AS398" s="29">
        <f t="shared" si="140"/>
        <v>10000000</v>
      </c>
      <c r="AT398" t="s">
        <v>111</v>
      </c>
      <c r="AU398" t="s">
        <v>112</v>
      </c>
      <c r="AV398" t="s">
        <v>113</v>
      </c>
      <c r="AW398" s="29" t="str">
        <f t="shared" si="141"/>
        <v/>
      </c>
      <c r="AX398" s="29">
        <f t="shared" si="142"/>
        <v>10000000</v>
      </c>
      <c r="AY398" s="29"/>
      <c r="AZ398" s="29"/>
      <c r="BA398" s="29"/>
      <c r="BB398" s="29"/>
      <c r="BC398" s="29"/>
      <c r="BD398" s="29"/>
      <c r="BE398" s="29"/>
      <c r="BF398" s="29"/>
      <c r="BG398" s="29"/>
      <c r="BH398" s="29"/>
      <c r="BI398" s="29"/>
      <c r="BJ398" s="29"/>
      <c r="BK398" s="29"/>
      <c r="BL398" s="29"/>
      <c r="BM398" s="29"/>
      <c r="BN398" s="29"/>
      <c r="BO398" s="29"/>
      <c r="BP398" s="29"/>
      <c r="BQ398" s="32" t="str">
        <f>IF(N398="项目",VLOOKUP(O398,项目!B:C,2,0),IF(K398="空项目",VLOOKUP(K398,项目!B:C,2,0),""))</f>
        <v/>
      </c>
      <c r="BR398" s="32" t="str">
        <f>IFERROR(VLOOKUP(BQ398,项目!A:B,2,0),"")</f>
        <v/>
      </c>
      <c r="BS398" s="29"/>
      <c r="BT398" s="29"/>
      <c r="BU398" s="32" t="str">
        <f>IF(N398="供应商",VLOOKUP(O398,供应商!B:C,2,0),"")</f>
        <v>0011072</v>
      </c>
      <c r="BV398" s="32" t="str">
        <f>IFERROR(VLOOKUP(BU398,供应商!A:B,2,0),"")</f>
        <v>昌邑市三农创新发展集团有限公司</v>
      </c>
      <c r="BW398" s="32" t="str">
        <f>IF(N398="客户",VLOOKUP(O398,客户!B:C,2,0),"")</f>
        <v/>
      </c>
      <c r="BX398" s="32" t="str">
        <f>IFERROR(VLOOKUP(BW398,客户!A:B,2,0),"")</f>
        <v/>
      </c>
      <c r="BY398" s="29"/>
      <c r="BZ398" s="29"/>
      <c r="CA398" s="29"/>
      <c r="CB398" s="29"/>
      <c r="CC398" s="29"/>
      <c r="CD398" s="29"/>
      <c r="CE398" s="29"/>
      <c r="CF398" s="29"/>
      <c r="CG398" s="29"/>
      <c r="CH398" s="29"/>
      <c r="CI398" s="29"/>
      <c r="CJ398" s="29"/>
      <c r="CK398" s="29"/>
      <c r="CL398" s="29"/>
      <c r="CM398" s="29"/>
      <c r="CN398" s="29"/>
      <c r="CO398" s="29"/>
      <c r="CP398" s="29"/>
      <c r="CQ398" s="29"/>
      <c r="CR398" s="29"/>
      <c r="CS398" s="29"/>
      <c r="CT398" s="29"/>
      <c r="CU398" s="32" t="str">
        <f>IF(N398="费用项目",VLOOKUP(O398,费用项目!B:C,2,0),"")</f>
        <v/>
      </c>
      <c r="CV398" s="32" t="str">
        <f>IFERROR(VLOOKUP(CU398,费用项目!A:B,2,0),"")</f>
        <v/>
      </c>
      <c r="CW398" s="29" t="str">
        <f>IF(N398="银行账户",VLOOKUP(O398,银行变二级!B:C,2,0),"")</f>
        <v/>
      </c>
      <c r="CX398" s="29" t="str">
        <f>IFERROR(VLOOKUP(O398,银行变二级!A:B,2,0),"")</f>
        <v/>
      </c>
    </row>
    <row r="399" ht="25.5" spans="1:102">
      <c r="A399" s="35" t="s">
        <v>287</v>
      </c>
      <c r="B399" s="36" t="s">
        <v>188</v>
      </c>
      <c r="C399" s="36" t="s">
        <v>446</v>
      </c>
      <c r="D399" s="37" t="s">
        <v>447</v>
      </c>
      <c r="E399" s="37" t="s">
        <v>305</v>
      </c>
      <c r="F399" s="38">
        <v>40000000</v>
      </c>
      <c r="G399" s="39" t="s">
        <v>107</v>
      </c>
      <c r="H399" s="40" t="str">
        <f t="shared" si="125"/>
        <v>2241</v>
      </c>
      <c r="I399" s="40" t="str">
        <f t="shared" si="126"/>
        <v>224102</v>
      </c>
      <c r="J399" s="46" t="str">
        <f t="shared" si="127"/>
        <v>其他应付款</v>
      </c>
      <c r="K399" s="47" t="str">
        <f t="shared" si="128"/>
        <v>单位</v>
      </c>
      <c r="L399" s="46" t="str">
        <f t="shared" si="129"/>
        <v>山东德锦资产管理有限公司</v>
      </c>
      <c r="M399" s="46" t="str">
        <f>IFERROR(IF(H399="1002",1002,VLOOKUP(I399,亿企科目!A:H,6,0)),VLOOKUP(H399,亿企科目!A:G,6,0))</f>
        <v>224102</v>
      </c>
      <c r="N399" s="48" t="str">
        <f>IFERROR(IF(H399="1002","银行账户",IF(H399="1123","供应商",VLOOKUP(I399,亿企科目!A:H,8,0))),"")</f>
        <v>供应商</v>
      </c>
      <c r="O399" s="49" t="str">
        <f t="shared" si="143"/>
        <v>山东德锦资产管理有限公司</v>
      </c>
      <c r="P399" s="29" t="str">
        <f>VLOOKUP(A399,账簿!B:C,2,0)</f>
        <v>002008</v>
      </c>
      <c r="Q399" s="29" t="str">
        <f>VLOOKUP(P399,账簿!A:B,2,0)</f>
        <v>昌邑市城投股权投资管理有限公司</v>
      </c>
      <c r="W399" s="29" t="str">
        <f t="shared" si="144"/>
        <v>0020082026-04-23105</v>
      </c>
      <c r="X399" s="29" t="str">
        <f t="shared" si="130"/>
        <v>002008</v>
      </c>
      <c r="Y399" s="29" t="str">
        <f t="shared" si="131"/>
        <v>002008</v>
      </c>
      <c r="Z399" s="29" t="str">
        <f t="shared" si="132"/>
        <v>昌邑市城投股权投资管理有限公司</v>
      </c>
      <c r="AA399" s="29" t="str">
        <f t="shared" si="133"/>
        <v>2026-04</v>
      </c>
      <c r="AB399" s="29" t="str">
        <f t="shared" si="134"/>
        <v>2026-04-23</v>
      </c>
      <c r="AC399" s="29" t="s">
        <v>108</v>
      </c>
      <c r="AD399" s="29">
        <f t="shared" si="135"/>
        <v>105</v>
      </c>
      <c r="AE399" s="29" t="str">
        <f t="shared" si="136"/>
        <v>还本金,网银转账,转账支取,山东德锦资产管理有限公司</v>
      </c>
      <c r="AF399" s="29" t="s">
        <v>109</v>
      </c>
      <c r="AG399" s="29" t="s">
        <v>109</v>
      </c>
      <c r="AH399" s="29"/>
      <c r="AI399" s="29"/>
      <c r="AJ399" s="29"/>
      <c r="AK399" s="29"/>
      <c r="AL399" s="29"/>
      <c r="AM399" s="29"/>
      <c r="AN399" s="29" t="str">
        <f t="shared" si="137"/>
        <v>224102</v>
      </c>
      <c r="AO399" s="29"/>
      <c r="AP399" s="29" t="str">
        <f t="shared" si="138"/>
        <v>还本金,网银转账,转账支取,山东德锦资产管理有限公司</v>
      </c>
      <c r="AQ399" t="s">
        <v>110</v>
      </c>
      <c r="AR399" s="29">
        <f t="shared" si="139"/>
        <v>40000000</v>
      </c>
      <c r="AS399" s="29" t="str">
        <f t="shared" si="140"/>
        <v/>
      </c>
      <c r="AT399" t="s">
        <v>111</v>
      </c>
      <c r="AU399" t="s">
        <v>112</v>
      </c>
      <c r="AV399" t="s">
        <v>113</v>
      </c>
      <c r="AW399" s="29">
        <f t="shared" si="141"/>
        <v>40000000</v>
      </c>
      <c r="AX399" s="29" t="str">
        <f t="shared" si="142"/>
        <v/>
      </c>
      <c r="AY399" s="29"/>
      <c r="AZ399" s="29"/>
      <c r="BA399" s="29"/>
      <c r="BB399" s="29"/>
      <c r="BC399" s="29"/>
      <c r="BD399" s="29"/>
      <c r="BE399" s="29"/>
      <c r="BF399" s="29"/>
      <c r="BG399" s="29"/>
      <c r="BH399" s="29"/>
      <c r="BI399" s="29"/>
      <c r="BJ399" s="29"/>
      <c r="BK399" s="29"/>
      <c r="BL399" s="29"/>
      <c r="BM399" s="29"/>
      <c r="BN399" s="29"/>
      <c r="BO399" s="29"/>
      <c r="BP399" s="29"/>
      <c r="BQ399" s="32" t="str">
        <f>IF(N399="项目",VLOOKUP(O399,项目!B:C,2,0),IF(K399="空项目",VLOOKUP(K399,项目!B:C,2,0),""))</f>
        <v/>
      </c>
      <c r="BR399" s="32" t="str">
        <f>IFERROR(VLOOKUP(BQ399,项目!A:B,2,0),"")</f>
        <v/>
      </c>
      <c r="BS399" s="29"/>
      <c r="BT399" s="29"/>
      <c r="BU399" s="32" t="str">
        <f>IF(N399="供应商",VLOOKUP(O399,供应商!B:C,2,0),"")</f>
        <v>0000752</v>
      </c>
      <c r="BV399" s="32" t="str">
        <f>IFERROR(VLOOKUP(BU399,供应商!A:B,2,0),"")</f>
        <v>山东德锦资产管理有限公司</v>
      </c>
      <c r="BW399" s="32" t="str">
        <f>IF(N399="客户",VLOOKUP(O399,客户!B:C,2,0),"")</f>
        <v/>
      </c>
      <c r="BX399" s="32" t="str">
        <f>IFERROR(VLOOKUP(BW399,客户!A:B,2,0),"")</f>
        <v/>
      </c>
      <c r="BY399" s="29"/>
      <c r="BZ399" s="29"/>
      <c r="CA399" s="29"/>
      <c r="CB399" s="29"/>
      <c r="CC399" s="29"/>
      <c r="CD399" s="29"/>
      <c r="CE399" s="29"/>
      <c r="CF399" s="29"/>
      <c r="CG399" s="29"/>
      <c r="CH399" s="29"/>
      <c r="CI399" s="29"/>
      <c r="CJ399" s="29"/>
      <c r="CK399" s="29"/>
      <c r="CL399" s="29"/>
      <c r="CM399" s="29"/>
      <c r="CN399" s="29"/>
      <c r="CO399" s="29"/>
      <c r="CP399" s="29"/>
      <c r="CQ399" s="29"/>
      <c r="CR399" s="29"/>
      <c r="CS399" s="29"/>
      <c r="CT399" s="29"/>
      <c r="CU399" s="32" t="str">
        <f>IF(N399="费用项目",VLOOKUP(O399,费用项目!B:C,2,0),"")</f>
        <v/>
      </c>
      <c r="CV399" s="32" t="str">
        <f>IFERROR(VLOOKUP(CU399,费用项目!A:B,2,0),"")</f>
        <v/>
      </c>
      <c r="CW399" s="29" t="str">
        <f>IF(N399="银行账户",VLOOKUP(O399,银行变二级!B:C,2,0),"")</f>
        <v/>
      </c>
      <c r="CX399" s="29" t="str">
        <f>IFERROR(VLOOKUP(O399,银行变二级!A:B,2,0),"")</f>
        <v/>
      </c>
    </row>
    <row r="400" ht="27" spans="1:102">
      <c r="A400" s="35" t="s">
        <v>287</v>
      </c>
      <c r="B400" s="36" t="s">
        <v>188</v>
      </c>
      <c r="C400" s="36" t="s">
        <v>446</v>
      </c>
      <c r="D400" s="37" t="s">
        <v>447</v>
      </c>
      <c r="E400" s="37" t="s">
        <v>290</v>
      </c>
      <c r="F400" s="39" t="s">
        <v>107</v>
      </c>
      <c r="G400" s="38">
        <v>40000000</v>
      </c>
      <c r="H400" s="40" t="str">
        <f t="shared" si="125"/>
        <v>1002</v>
      </c>
      <c r="I400" s="40" t="str">
        <f t="shared" si="126"/>
        <v>100203</v>
      </c>
      <c r="J400" s="46" t="str">
        <f t="shared" si="127"/>
        <v>银行存款</v>
      </c>
      <c r="K400" s="47" t="str">
        <f t="shared" si="128"/>
        <v>潍坊银行基本户31796</v>
      </c>
      <c r="L400" s="46" t="str">
        <f t="shared" si="129"/>
        <v/>
      </c>
      <c r="M400" s="46">
        <f>IFERROR(IF(H400="1002",1002,VLOOKUP(I400,亿企科目!A:H,6,0)),VLOOKUP(H400,亿企科目!A:G,6,0))</f>
        <v>1002</v>
      </c>
      <c r="N400" s="48" t="str">
        <f>IFERROR(IF(H400="1002","银行账户",IF(H400="1123","供应商",VLOOKUP(I400,亿企科目!A:H,8,0))),"")</f>
        <v>银行账户</v>
      </c>
      <c r="O400" s="49" t="str">
        <f t="shared" si="143"/>
        <v>潍坊银行基本户31796</v>
      </c>
      <c r="P400" s="29" t="str">
        <f>VLOOKUP(A400,账簿!B:C,2,0)</f>
        <v>002008</v>
      </c>
      <c r="Q400" s="29" t="str">
        <f>VLOOKUP(P400,账簿!A:B,2,0)</f>
        <v>昌邑市城投股权投资管理有限公司</v>
      </c>
      <c r="W400" s="29" t="str">
        <f t="shared" si="144"/>
        <v>0020082026-04-23105</v>
      </c>
      <c r="X400" s="29" t="str">
        <f t="shared" si="130"/>
        <v>002008</v>
      </c>
      <c r="Y400" s="29" t="str">
        <f t="shared" si="131"/>
        <v>002008</v>
      </c>
      <c r="Z400" s="29" t="str">
        <f t="shared" si="132"/>
        <v>昌邑市城投股权投资管理有限公司</v>
      </c>
      <c r="AA400" s="29" t="str">
        <f t="shared" si="133"/>
        <v>2026-04</v>
      </c>
      <c r="AB400" s="29" t="str">
        <f t="shared" si="134"/>
        <v>2026-04-23</v>
      </c>
      <c r="AC400" s="29" t="s">
        <v>108</v>
      </c>
      <c r="AD400" s="29">
        <f t="shared" si="135"/>
        <v>105</v>
      </c>
      <c r="AE400" s="29" t="str">
        <f t="shared" si="136"/>
        <v>还本金,网银转账,转账支取,山东德锦资产管理有限公司</v>
      </c>
      <c r="AF400" s="29" t="s">
        <v>109</v>
      </c>
      <c r="AG400" s="29" t="s">
        <v>109</v>
      </c>
      <c r="AH400" s="29"/>
      <c r="AI400" s="29"/>
      <c r="AJ400" s="29"/>
      <c r="AK400" s="29"/>
      <c r="AL400" s="29"/>
      <c r="AM400" s="29"/>
      <c r="AN400" s="29">
        <f t="shared" si="137"/>
        <v>1002</v>
      </c>
      <c r="AO400" s="29"/>
      <c r="AP400" s="29" t="str">
        <f t="shared" si="138"/>
        <v>还本金,网银转账,转账支取,山东德锦资产管理有限公司</v>
      </c>
      <c r="AQ400" t="s">
        <v>110</v>
      </c>
      <c r="AR400" s="29" t="str">
        <f t="shared" si="139"/>
        <v/>
      </c>
      <c r="AS400" s="29">
        <f t="shared" si="140"/>
        <v>40000000</v>
      </c>
      <c r="AT400" t="s">
        <v>111</v>
      </c>
      <c r="AU400" t="s">
        <v>112</v>
      </c>
      <c r="AV400" t="s">
        <v>113</v>
      </c>
      <c r="AW400" s="29" t="str">
        <f t="shared" si="141"/>
        <v/>
      </c>
      <c r="AX400" s="29">
        <f t="shared" si="142"/>
        <v>40000000</v>
      </c>
      <c r="AY400" s="29"/>
      <c r="AZ400" s="29"/>
      <c r="BA400" s="29"/>
      <c r="BB400" s="29"/>
      <c r="BC400" s="29"/>
      <c r="BD400" s="29"/>
      <c r="BE400" s="29"/>
      <c r="BF400" s="29"/>
      <c r="BG400" s="29"/>
      <c r="BH400" s="29"/>
      <c r="BI400" s="29"/>
      <c r="BJ400" s="29"/>
      <c r="BK400" s="29"/>
      <c r="BL400" s="29"/>
      <c r="BM400" s="29"/>
      <c r="BN400" s="29"/>
      <c r="BO400" s="29"/>
      <c r="BP400" s="29"/>
      <c r="BQ400" s="32" t="str">
        <f>IF(N400="项目",VLOOKUP(O400,项目!B:C,2,0),IF(K400="空项目",VLOOKUP(K400,项目!B:C,2,0),""))</f>
        <v/>
      </c>
      <c r="BR400" s="32" t="str">
        <f>IFERROR(VLOOKUP(BQ400,项目!A:B,2,0),"")</f>
        <v/>
      </c>
      <c r="BS400" s="29"/>
      <c r="BT400" s="29"/>
      <c r="BU400" s="32" t="str">
        <f>IF(N400="供应商",VLOOKUP(O400,供应商!B:C,2,0),"")</f>
        <v/>
      </c>
      <c r="BV400" s="32" t="str">
        <f>IFERROR(VLOOKUP(BU400,供应商!A:B,2,0),"")</f>
        <v/>
      </c>
      <c r="BW400" s="32" t="str">
        <f>IF(N400="客户",VLOOKUP(O400,客户!B:C,2,0),"")</f>
        <v/>
      </c>
      <c r="BX400" s="32" t="str">
        <f>IFERROR(VLOOKUP(BW400,客户!A:B,2,0),"")</f>
        <v/>
      </c>
      <c r="BY400" s="29"/>
      <c r="BZ400" s="29"/>
      <c r="CA400" s="29"/>
      <c r="CB400" s="29"/>
      <c r="CC400" s="29"/>
      <c r="CD400" s="29"/>
      <c r="CE400" s="29"/>
      <c r="CF400" s="29"/>
      <c r="CG400" s="29"/>
      <c r="CH400" s="29"/>
      <c r="CI400" s="29"/>
      <c r="CJ400" s="29"/>
      <c r="CK400" s="29"/>
      <c r="CL400" s="29"/>
      <c r="CM400" s="29"/>
      <c r="CN400" s="29"/>
      <c r="CO400" s="29"/>
      <c r="CP400" s="29"/>
      <c r="CQ400" s="29"/>
      <c r="CR400" s="29"/>
      <c r="CS400" s="29"/>
      <c r="CT400" s="29"/>
      <c r="CU400" s="32" t="str">
        <f>IF(N400="费用项目",VLOOKUP(O400,费用项目!B:C,2,0),"")</f>
        <v/>
      </c>
      <c r="CV400" s="32" t="str">
        <f>IFERROR(VLOOKUP(CU400,费用项目!A:B,2,0),"")</f>
        <v/>
      </c>
      <c r="CW400" s="29" t="str">
        <f>IF(N400="银行账户",VLOOKUP(O400,银行变二级!B:C,2,0),"")</f>
        <v>潍坊银行基本户31796</v>
      </c>
      <c r="CX400" s="29" t="str">
        <f>IFERROR(VLOOKUP(O400,银行变二级!A:B,2,0),"")</f>
        <v>潍坊银行基本户31796</v>
      </c>
    </row>
    <row r="401" ht="25.5" spans="1:102">
      <c r="A401" s="35" t="s">
        <v>287</v>
      </c>
      <c r="B401" s="36" t="s">
        <v>188</v>
      </c>
      <c r="C401" s="36" t="s">
        <v>448</v>
      </c>
      <c r="D401" s="37" t="s">
        <v>237</v>
      </c>
      <c r="E401" s="37" t="s">
        <v>142</v>
      </c>
      <c r="F401" s="38">
        <v>10000000</v>
      </c>
      <c r="G401" s="39" t="s">
        <v>107</v>
      </c>
      <c r="H401" s="40" t="str">
        <f t="shared" si="125"/>
        <v>1221</v>
      </c>
      <c r="I401" s="40" t="str">
        <f t="shared" si="126"/>
        <v>122108</v>
      </c>
      <c r="J401" s="46" t="str">
        <f t="shared" si="127"/>
        <v>其他应收款</v>
      </c>
      <c r="K401" s="47" t="str">
        <f t="shared" si="128"/>
        <v>单位</v>
      </c>
      <c r="L401" s="46" t="str">
        <f t="shared" si="129"/>
        <v>昌邑市国有资产经营投资有限公司</v>
      </c>
      <c r="M401" s="46" t="str">
        <f>IFERROR(IF(H401="1002",1002,VLOOKUP(I401,亿企科目!A:H,6,0)),VLOOKUP(H401,亿企科目!A:G,6,0))</f>
        <v>122102</v>
      </c>
      <c r="N401" s="48" t="str">
        <f>IFERROR(IF(H401="1002","银行账户",IF(H401="1123","供应商",VLOOKUP(I401,亿企科目!A:H,8,0))),"")</f>
        <v>客户</v>
      </c>
      <c r="O401" s="49" t="str">
        <f t="shared" si="143"/>
        <v>昌邑市国有资产经营投资有限公司</v>
      </c>
      <c r="P401" s="29" t="str">
        <f>VLOOKUP(A401,账簿!B:C,2,0)</f>
        <v>002008</v>
      </c>
      <c r="Q401" s="29" t="str">
        <f>VLOOKUP(P401,账簿!A:B,2,0)</f>
        <v>昌邑市城投股权投资管理有限公司</v>
      </c>
      <c r="W401" s="29" t="str">
        <f t="shared" si="144"/>
        <v>0020082026-04-23106</v>
      </c>
      <c r="X401" s="29" t="str">
        <f t="shared" si="130"/>
        <v>002008</v>
      </c>
      <c r="Y401" s="29" t="str">
        <f t="shared" si="131"/>
        <v>002008</v>
      </c>
      <c r="Z401" s="29" t="str">
        <f t="shared" si="132"/>
        <v>昌邑市城投股权投资管理有限公司</v>
      </c>
      <c r="AA401" s="29" t="str">
        <f t="shared" si="133"/>
        <v>2026-04</v>
      </c>
      <c r="AB401" s="29" t="str">
        <f t="shared" si="134"/>
        <v>2026-04-23</v>
      </c>
      <c r="AC401" s="29" t="s">
        <v>108</v>
      </c>
      <c r="AD401" s="29">
        <f t="shared" si="135"/>
        <v>106</v>
      </c>
      <c r="AE401" s="29" t="str">
        <f t="shared" si="136"/>
        <v>往来款,转账支取,昌邑市国有资产经营投资有限公司</v>
      </c>
      <c r="AF401" s="29" t="s">
        <v>109</v>
      </c>
      <c r="AG401" s="29" t="s">
        <v>109</v>
      </c>
      <c r="AH401" s="29"/>
      <c r="AI401" s="29"/>
      <c r="AJ401" s="29"/>
      <c r="AK401" s="29"/>
      <c r="AL401" s="29"/>
      <c r="AM401" s="29"/>
      <c r="AN401" s="29" t="str">
        <f t="shared" si="137"/>
        <v>122102</v>
      </c>
      <c r="AO401" s="29"/>
      <c r="AP401" s="29" t="str">
        <f t="shared" si="138"/>
        <v>往来款,转账支取,昌邑市国有资产经营投资有限公司</v>
      </c>
      <c r="AQ401" t="s">
        <v>110</v>
      </c>
      <c r="AR401" s="29">
        <f t="shared" si="139"/>
        <v>10000000</v>
      </c>
      <c r="AS401" s="29" t="str">
        <f t="shared" si="140"/>
        <v/>
      </c>
      <c r="AT401" t="s">
        <v>111</v>
      </c>
      <c r="AU401" t="s">
        <v>112</v>
      </c>
      <c r="AV401" t="s">
        <v>113</v>
      </c>
      <c r="AW401" s="29">
        <f t="shared" si="141"/>
        <v>10000000</v>
      </c>
      <c r="AX401" s="29" t="str">
        <f t="shared" si="142"/>
        <v/>
      </c>
      <c r="AY401" s="29"/>
      <c r="AZ401" s="29"/>
      <c r="BA401" s="29"/>
      <c r="BB401" s="29"/>
      <c r="BC401" s="29"/>
      <c r="BD401" s="29"/>
      <c r="BE401" s="29"/>
      <c r="BF401" s="29"/>
      <c r="BG401" s="29"/>
      <c r="BH401" s="29"/>
      <c r="BI401" s="29"/>
      <c r="BJ401" s="29"/>
      <c r="BK401" s="29"/>
      <c r="BL401" s="29"/>
      <c r="BM401" s="29"/>
      <c r="BN401" s="29"/>
      <c r="BO401" s="29"/>
      <c r="BP401" s="29"/>
      <c r="BQ401" s="32" t="str">
        <f>IF(N401="项目",VLOOKUP(O401,项目!B:C,2,0),IF(K401="空项目",VLOOKUP(K401,项目!B:C,2,0),""))</f>
        <v/>
      </c>
      <c r="BR401" s="32" t="str">
        <f>IFERROR(VLOOKUP(BQ401,项目!A:B,2,0),"")</f>
        <v/>
      </c>
      <c r="BS401" s="29"/>
      <c r="BT401" s="29"/>
      <c r="BU401" s="32" t="str">
        <f>IF(N401="供应商",VLOOKUP(O401,供应商!B:C,2,0),"")</f>
        <v/>
      </c>
      <c r="BV401" s="32" t="str">
        <f>IFERROR(VLOOKUP(BU401,供应商!A:B,2,0),"")</f>
        <v/>
      </c>
      <c r="BW401" s="32" t="str">
        <f>IF(N401="客户",VLOOKUP(O401,客户!B:C,2,0),"")</f>
        <v>003</v>
      </c>
      <c r="BX401" s="32" t="str">
        <f>IFERROR(VLOOKUP(BW401,客户!A:B,2,0),"")</f>
        <v>昌邑市国有资产经营投资有限公司</v>
      </c>
      <c r="BY401" s="29"/>
      <c r="BZ401" s="29"/>
      <c r="CA401" s="29"/>
      <c r="CB401" s="29"/>
      <c r="CC401" s="29"/>
      <c r="CD401" s="29"/>
      <c r="CE401" s="29"/>
      <c r="CF401" s="29"/>
      <c r="CG401" s="29"/>
      <c r="CH401" s="29"/>
      <c r="CI401" s="29"/>
      <c r="CJ401" s="29"/>
      <c r="CK401" s="29"/>
      <c r="CL401" s="29"/>
      <c r="CM401" s="29"/>
      <c r="CN401" s="29"/>
      <c r="CO401" s="29"/>
      <c r="CP401" s="29"/>
      <c r="CQ401" s="29"/>
      <c r="CR401" s="29"/>
      <c r="CS401" s="29"/>
      <c r="CT401" s="29"/>
      <c r="CU401" s="32" t="str">
        <f>IF(N401="费用项目",VLOOKUP(O401,费用项目!B:C,2,0),"")</f>
        <v/>
      </c>
      <c r="CV401" s="32" t="str">
        <f>IFERROR(VLOOKUP(CU401,费用项目!A:B,2,0),"")</f>
        <v/>
      </c>
      <c r="CW401" s="29" t="str">
        <f>IF(N401="银行账户",VLOOKUP(O401,银行变二级!B:C,2,0),"")</f>
        <v/>
      </c>
      <c r="CX401" s="29" t="str">
        <f>IFERROR(VLOOKUP(O401,银行变二级!A:B,2,0),"")</f>
        <v/>
      </c>
    </row>
    <row r="402" ht="27" spans="1:102">
      <c r="A402" s="35" t="s">
        <v>287</v>
      </c>
      <c r="B402" s="36" t="s">
        <v>188</v>
      </c>
      <c r="C402" s="36" t="s">
        <v>448</v>
      </c>
      <c r="D402" s="37" t="s">
        <v>237</v>
      </c>
      <c r="E402" s="37" t="s">
        <v>290</v>
      </c>
      <c r="F402" s="39" t="s">
        <v>107</v>
      </c>
      <c r="G402" s="38">
        <v>10000000</v>
      </c>
      <c r="H402" s="40" t="str">
        <f t="shared" si="125"/>
        <v>1002</v>
      </c>
      <c r="I402" s="40" t="str">
        <f t="shared" si="126"/>
        <v>100203</v>
      </c>
      <c r="J402" s="46" t="str">
        <f t="shared" si="127"/>
        <v>银行存款</v>
      </c>
      <c r="K402" s="47" t="str">
        <f t="shared" si="128"/>
        <v>潍坊银行基本户31796</v>
      </c>
      <c r="L402" s="46" t="str">
        <f t="shared" si="129"/>
        <v/>
      </c>
      <c r="M402" s="46">
        <f>IFERROR(IF(H402="1002",1002,VLOOKUP(I402,亿企科目!A:H,6,0)),VLOOKUP(H402,亿企科目!A:G,6,0))</f>
        <v>1002</v>
      </c>
      <c r="N402" s="48" t="str">
        <f>IFERROR(IF(H402="1002","银行账户",IF(H402="1123","供应商",VLOOKUP(I402,亿企科目!A:H,8,0))),"")</f>
        <v>银行账户</v>
      </c>
      <c r="O402" s="49" t="str">
        <f t="shared" si="143"/>
        <v>潍坊银行基本户31796</v>
      </c>
      <c r="P402" s="29" t="str">
        <f>VLOOKUP(A402,账簿!B:C,2,0)</f>
        <v>002008</v>
      </c>
      <c r="Q402" s="29" t="str">
        <f>VLOOKUP(P402,账簿!A:B,2,0)</f>
        <v>昌邑市城投股权投资管理有限公司</v>
      </c>
      <c r="W402" s="29" t="str">
        <f t="shared" si="144"/>
        <v>0020082026-04-23106</v>
      </c>
      <c r="X402" s="29" t="str">
        <f t="shared" si="130"/>
        <v>002008</v>
      </c>
      <c r="Y402" s="29" t="str">
        <f t="shared" si="131"/>
        <v>002008</v>
      </c>
      <c r="Z402" s="29" t="str">
        <f t="shared" si="132"/>
        <v>昌邑市城投股权投资管理有限公司</v>
      </c>
      <c r="AA402" s="29" t="str">
        <f t="shared" si="133"/>
        <v>2026-04</v>
      </c>
      <c r="AB402" s="29" t="str">
        <f t="shared" si="134"/>
        <v>2026-04-23</v>
      </c>
      <c r="AC402" s="29" t="s">
        <v>108</v>
      </c>
      <c r="AD402" s="29">
        <f t="shared" si="135"/>
        <v>106</v>
      </c>
      <c r="AE402" s="29" t="str">
        <f t="shared" si="136"/>
        <v>往来款,转账支取,昌邑市国有资产经营投资有限公司</v>
      </c>
      <c r="AF402" s="29" t="s">
        <v>109</v>
      </c>
      <c r="AG402" s="29" t="s">
        <v>109</v>
      </c>
      <c r="AH402" s="29"/>
      <c r="AI402" s="29"/>
      <c r="AJ402" s="29"/>
      <c r="AK402" s="29"/>
      <c r="AL402" s="29"/>
      <c r="AM402" s="29"/>
      <c r="AN402" s="29">
        <f t="shared" si="137"/>
        <v>1002</v>
      </c>
      <c r="AO402" s="29"/>
      <c r="AP402" s="29" t="str">
        <f t="shared" si="138"/>
        <v>往来款,转账支取,昌邑市国有资产经营投资有限公司</v>
      </c>
      <c r="AQ402" t="s">
        <v>110</v>
      </c>
      <c r="AR402" s="29" t="str">
        <f t="shared" si="139"/>
        <v/>
      </c>
      <c r="AS402" s="29">
        <f t="shared" si="140"/>
        <v>10000000</v>
      </c>
      <c r="AT402" t="s">
        <v>111</v>
      </c>
      <c r="AU402" t="s">
        <v>112</v>
      </c>
      <c r="AV402" t="s">
        <v>113</v>
      </c>
      <c r="AW402" s="29" t="str">
        <f t="shared" si="141"/>
        <v/>
      </c>
      <c r="AX402" s="29">
        <f t="shared" si="142"/>
        <v>10000000</v>
      </c>
      <c r="AY402" s="29"/>
      <c r="AZ402" s="29"/>
      <c r="BA402" s="29"/>
      <c r="BB402" s="29"/>
      <c r="BC402" s="29"/>
      <c r="BD402" s="29"/>
      <c r="BE402" s="29"/>
      <c r="BF402" s="29"/>
      <c r="BG402" s="29"/>
      <c r="BH402" s="29"/>
      <c r="BI402" s="29"/>
      <c r="BJ402" s="29"/>
      <c r="BK402" s="29"/>
      <c r="BL402" s="29"/>
      <c r="BM402" s="29"/>
      <c r="BN402" s="29"/>
      <c r="BO402" s="29"/>
      <c r="BP402" s="29"/>
      <c r="BQ402" s="32" t="str">
        <f>IF(N402="项目",VLOOKUP(O402,项目!B:C,2,0),IF(K402="空项目",VLOOKUP(K402,项目!B:C,2,0),""))</f>
        <v/>
      </c>
      <c r="BR402" s="32" t="str">
        <f>IFERROR(VLOOKUP(BQ402,项目!A:B,2,0),"")</f>
        <v/>
      </c>
      <c r="BS402" s="29"/>
      <c r="BT402" s="29"/>
      <c r="BU402" s="32" t="str">
        <f>IF(N402="供应商",VLOOKUP(O402,供应商!B:C,2,0),"")</f>
        <v/>
      </c>
      <c r="BV402" s="32" t="str">
        <f>IFERROR(VLOOKUP(BU402,供应商!A:B,2,0),"")</f>
        <v/>
      </c>
      <c r="BW402" s="32" t="str">
        <f>IF(N402="客户",VLOOKUP(O402,客户!B:C,2,0),"")</f>
        <v/>
      </c>
      <c r="BX402" s="32" t="str">
        <f>IFERROR(VLOOKUP(BW402,客户!A:B,2,0),"")</f>
        <v/>
      </c>
      <c r="BY402" s="29"/>
      <c r="BZ402" s="29"/>
      <c r="CA402" s="29"/>
      <c r="CB402" s="29"/>
      <c r="CC402" s="29"/>
      <c r="CD402" s="29"/>
      <c r="CE402" s="29"/>
      <c r="CF402" s="29"/>
      <c r="CG402" s="29"/>
      <c r="CH402" s="29"/>
      <c r="CI402" s="29"/>
      <c r="CJ402" s="29"/>
      <c r="CK402" s="29"/>
      <c r="CL402" s="29"/>
      <c r="CM402" s="29"/>
      <c r="CN402" s="29"/>
      <c r="CO402" s="29"/>
      <c r="CP402" s="29"/>
      <c r="CQ402" s="29"/>
      <c r="CR402" s="29"/>
      <c r="CS402" s="29"/>
      <c r="CT402" s="29"/>
      <c r="CU402" s="32" t="str">
        <f>IF(N402="费用项目",VLOOKUP(O402,费用项目!B:C,2,0),"")</f>
        <v/>
      </c>
      <c r="CV402" s="32" t="str">
        <f>IFERROR(VLOOKUP(CU402,费用项目!A:B,2,0),"")</f>
        <v/>
      </c>
      <c r="CW402" s="29" t="str">
        <f>IF(N402="银行账户",VLOOKUP(O402,银行变二级!B:C,2,0),"")</f>
        <v>潍坊银行基本户31796</v>
      </c>
      <c r="CX402" s="29" t="str">
        <f>IFERROR(VLOOKUP(O402,银行变二级!A:B,2,0),"")</f>
        <v>潍坊银行基本户31796</v>
      </c>
    </row>
    <row r="403" ht="27" spans="1:102">
      <c r="A403" s="35" t="s">
        <v>287</v>
      </c>
      <c r="B403" s="36" t="s">
        <v>188</v>
      </c>
      <c r="C403" s="36" t="s">
        <v>449</v>
      </c>
      <c r="D403" s="37" t="s">
        <v>450</v>
      </c>
      <c r="E403" s="37" t="s">
        <v>290</v>
      </c>
      <c r="F403" s="38">
        <v>1895500.19</v>
      </c>
      <c r="G403" s="39" t="s">
        <v>107</v>
      </c>
      <c r="H403" s="40" t="str">
        <f t="shared" si="125"/>
        <v>1002</v>
      </c>
      <c r="I403" s="40" t="str">
        <f t="shared" si="126"/>
        <v>100203</v>
      </c>
      <c r="J403" s="46" t="str">
        <f t="shared" si="127"/>
        <v>银行存款</v>
      </c>
      <c r="K403" s="47" t="str">
        <f t="shared" si="128"/>
        <v>潍坊银行基本户31796</v>
      </c>
      <c r="L403" s="46" t="str">
        <f t="shared" si="129"/>
        <v/>
      </c>
      <c r="M403" s="46">
        <f>IFERROR(IF(H403="1002",1002,VLOOKUP(I403,亿企科目!A:H,6,0)),VLOOKUP(H403,亿企科目!A:G,6,0))</f>
        <v>1002</v>
      </c>
      <c r="N403" s="48" t="str">
        <f>IFERROR(IF(H403="1002","银行账户",IF(H403="1123","供应商",VLOOKUP(I403,亿企科目!A:H,8,0))),"")</f>
        <v>银行账户</v>
      </c>
      <c r="O403" s="49" t="str">
        <f t="shared" si="143"/>
        <v>潍坊银行基本户31796</v>
      </c>
      <c r="P403" s="29" t="str">
        <f>VLOOKUP(A403,账簿!B:C,2,0)</f>
        <v>002008</v>
      </c>
      <c r="Q403" s="29" t="str">
        <f>VLOOKUP(P403,账簿!A:B,2,0)</f>
        <v>昌邑市城投股权投资管理有限公司</v>
      </c>
      <c r="W403" s="29" t="str">
        <f t="shared" si="144"/>
        <v>0020082026-04-23107</v>
      </c>
      <c r="X403" s="29" t="str">
        <f t="shared" si="130"/>
        <v>002008</v>
      </c>
      <c r="Y403" s="29" t="str">
        <f t="shared" si="131"/>
        <v>002008</v>
      </c>
      <c r="Z403" s="29" t="str">
        <f t="shared" si="132"/>
        <v>昌邑市城投股权投资管理有限公司</v>
      </c>
      <c r="AA403" s="29" t="str">
        <f t="shared" si="133"/>
        <v>2026-04</v>
      </c>
      <c r="AB403" s="29" t="str">
        <f t="shared" si="134"/>
        <v>2026-04-23</v>
      </c>
      <c r="AC403" s="29" t="s">
        <v>108</v>
      </c>
      <c r="AD403" s="29">
        <f t="shared" si="135"/>
        <v>107</v>
      </c>
      <c r="AE403" s="29" t="str">
        <f t="shared" si="136"/>
        <v>还款,汇款,昌邑市昌盛城市建设投资有限公司</v>
      </c>
      <c r="AF403" s="29" t="s">
        <v>109</v>
      </c>
      <c r="AG403" s="29" t="s">
        <v>109</v>
      </c>
      <c r="AH403" s="29"/>
      <c r="AI403" s="29"/>
      <c r="AJ403" s="29"/>
      <c r="AK403" s="29"/>
      <c r="AL403" s="29"/>
      <c r="AM403" s="29"/>
      <c r="AN403" s="29">
        <f t="shared" si="137"/>
        <v>1002</v>
      </c>
      <c r="AO403" s="29"/>
      <c r="AP403" s="29" t="str">
        <f t="shared" si="138"/>
        <v>还款,汇款,昌邑市昌盛城市建设投资有限公司</v>
      </c>
      <c r="AQ403" t="s">
        <v>110</v>
      </c>
      <c r="AR403" s="29">
        <f t="shared" si="139"/>
        <v>1895500.19</v>
      </c>
      <c r="AS403" s="29" t="str">
        <f t="shared" si="140"/>
        <v/>
      </c>
      <c r="AT403" t="s">
        <v>111</v>
      </c>
      <c r="AU403" t="s">
        <v>112</v>
      </c>
      <c r="AV403" t="s">
        <v>113</v>
      </c>
      <c r="AW403" s="29">
        <f t="shared" si="141"/>
        <v>1895500.19</v>
      </c>
      <c r="AX403" s="29" t="str">
        <f t="shared" si="142"/>
        <v/>
      </c>
      <c r="AY403" s="29"/>
      <c r="AZ403" s="29"/>
      <c r="BA403" s="29"/>
      <c r="BB403" s="29"/>
      <c r="BC403" s="29"/>
      <c r="BD403" s="29"/>
      <c r="BE403" s="29"/>
      <c r="BF403" s="29"/>
      <c r="BG403" s="29"/>
      <c r="BH403" s="29"/>
      <c r="BI403" s="29"/>
      <c r="BJ403" s="29"/>
      <c r="BK403" s="29"/>
      <c r="BL403" s="29"/>
      <c r="BM403" s="29"/>
      <c r="BN403" s="29"/>
      <c r="BO403" s="29"/>
      <c r="BP403" s="29"/>
      <c r="BQ403" s="32" t="str">
        <f>IF(N403="项目",VLOOKUP(O403,项目!B:C,2,0),IF(K403="空项目",VLOOKUP(K403,项目!B:C,2,0),""))</f>
        <v/>
      </c>
      <c r="BR403" s="32" t="str">
        <f>IFERROR(VLOOKUP(BQ403,项目!A:B,2,0),"")</f>
        <v/>
      </c>
      <c r="BS403" s="29"/>
      <c r="BT403" s="29"/>
      <c r="BU403" s="32" t="str">
        <f>IF(N403="供应商",VLOOKUP(O403,供应商!B:C,2,0),"")</f>
        <v/>
      </c>
      <c r="BV403" s="32" t="str">
        <f>IFERROR(VLOOKUP(BU403,供应商!A:B,2,0),"")</f>
        <v/>
      </c>
      <c r="BW403" s="32" t="str">
        <f>IF(N403="客户",VLOOKUP(O403,客户!B:C,2,0),"")</f>
        <v/>
      </c>
      <c r="BX403" s="32" t="str">
        <f>IFERROR(VLOOKUP(BW403,客户!A:B,2,0),"")</f>
        <v/>
      </c>
      <c r="BY403" s="29"/>
      <c r="BZ403" s="29"/>
      <c r="CA403" s="29"/>
      <c r="CB403" s="29"/>
      <c r="CC403" s="29"/>
      <c r="CD403" s="29"/>
      <c r="CE403" s="29"/>
      <c r="CF403" s="29"/>
      <c r="CG403" s="29"/>
      <c r="CH403" s="29"/>
      <c r="CI403" s="29"/>
      <c r="CJ403" s="29"/>
      <c r="CK403" s="29"/>
      <c r="CL403" s="29"/>
      <c r="CM403" s="29"/>
      <c r="CN403" s="29"/>
      <c r="CO403" s="29"/>
      <c r="CP403" s="29"/>
      <c r="CQ403" s="29"/>
      <c r="CR403" s="29"/>
      <c r="CS403" s="29"/>
      <c r="CT403" s="29"/>
      <c r="CU403" s="32" t="str">
        <f>IF(N403="费用项目",VLOOKUP(O403,费用项目!B:C,2,0),"")</f>
        <v/>
      </c>
      <c r="CV403" s="32" t="str">
        <f>IFERROR(VLOOKUP(CU403,费用项目!A:B,2,0),"")</f>
        <v/>
      </c>
      <c r="CW403" s="29" t="str">
        <f>IF(N403="银行账户",VLOOKUP(O403,银行变二级!B:C,2,0),"")</f>
        <v>潍坊银行基本户31796</v>
      </c>
      <c r="CX403" s="29" t="str">
        <f>IFERROR(VLOOKUP(O403,银行变二级!A:B,2,0),"")</f>
        <v>潍坊银行基本户31796</v>
      </c>
    </row>
    <row r="404" ht="25.5" spans="1:102">
      <c r="A404" s="35" t="s">
        <v>287</v>
      </c>
      <c r="B404" s="36" t="s">
        <v>188</v>
      </c>
      <c r="C404" s="36" t="s">
        <v>449</v>
      </c>
      <c r="D404" s="37" t="s">
        <v>450</v>
      </c>
      <c r="E404" s="37" t="s">
        <v>436</v>
      </c>
      <c r="F404" s="39" t="s">
        <v>107</v>
      </c>
      <c r="G404" s="38">
        <v>1895500.19</v>
      </c>
      <c r="H404" s="40" t="str">
        <f t="shared" si="125"/>
        <v>1221</v>
      </c>
      <c r="I404" s="40" t="str">
        <f t="shared" si="126"/>
        <v>122108</v>
      </c>
      <c r="J404" s="46" t="str">
        <f t="shared" si="127"/>
        <v>其他应收款</v>
      </c>
      <c r="K404" s="47" t="str">
        <f t="shared" si="128"/>
        <v>单位</v>
      </c>
      <c r="L404" s="46" t="str">
        <f t="shared" si="129"/>
        <v>昌邑市昌盛城市建设投资有限公司</v>
      </c>
      <c r="M404" s="46" t="str">
        <f>IFERROR(IF(H404="1002",1002,VLOOKUP(I404,亿企科目!A:H,6,0)),VLOOKUP(H404,亿企科目!A:G,6,0))</f>
        <v>122102</v>
      </c>
      <c r="N404" s="48" t="str">
        <f>IFERROR(IF(H404="1002","银行账户",IF(H404="1123","供应商",VLOOKUP(I404,亿企科目!A:H,8,0))),"")</f>
        <v>客户</v>
      </c>
      <c r="O404" s="49" t="str">
        <f t="shared" si="143"/>
        <v>昌邑市昌盛城市建设投资有限公司</v>
      </c>
      <c r="P404" s="29" t="str">
        <f>VLOOKUP(A404,账簿!B:C,2,0)</f>
        <v>002008</v>
      </c>
      <c r="Q404" s="29" t="str">
        <f>VLOOKUP(P404,账簿!A:B,2,0)</f>
        <v>昌邑市城投股权投资管理有限公司</v>
      </c>
      <c r="W404" s="29" t="str">
        <f t="shared" si="144"/>
        <v>0020082026-04-23107</v>
      </c>
      <c r="X404" s="29" t="str">
        <f t="shared" si="130"/>
        <v>002008</v>
      </c>
      <c r="Y404" s="29" t="str">
        <f t="shared" si="131"/>
        <v>002008</v>
      </c>
      <c r="Z404" s="29" t="str">
        <f t="shared" si="132"/>
        <v>昌邑市城投股权投资管理有限公司</v>
      </c>
      <c r="AA404" s="29" t="str">
        <f t="shared" si="133"/>
        <v>2026-04</v>
      </c>
      <c r="AB404" s="29" t="str">
        <f t="shared" si="134"/>
        <v>2026-04-23</v>
      </c>
      <c r="AC404" s="29" t="s">
        <v>108</v>
      </c>
      <c r="AD404" s="29">
        <f t="shared" si="135"/>
        <v>107</v>
      </c>
      <c r="AE404" s="29" t="str">
        <f t="shared" si="136"/>
        <v>还款,汇款,昌邑市昌盛城市建设投资有限公司</v>
      </c>
      <c r="AF404" s="29" t="s">
        <v>109</v>
      </c>
      <c r="AG404" s="29" t="s">
        <v>109</v>
      </c>
      <c r="AH404" s="29"/>
      <c r="AI404" s="29"/>
      <c r="AJ404" s="29"/>
      <c r="AK404" s="29"/>
      <c r="AL404" s="29"/>
      <c r="AM404" s="29"/>
      <c r="AN404" s="29" t="str">
        <f t="shared" si="137"/>
        <v>122102</v>
      </c>
      <c r="AO404" s="29"/>
      <c r="AP404" s="29" t="str">
        <f t="shared" si="138"/>
        <v>还款,汇款,昌邑市昌盛城市建设投资有限公司</v>
      </c>
      <c r="AQ404" t="s">
        <v>110</v>
      </c>
      <c r="AR404" s="29" t="str">
        <f t="shared" si="139"/>
        <v/>
      </c>
      <c r="AS404" s="29">
        <f t="shared" si="140"/>
        <v>1895500.19</v>
      </c>
      <c r="AT404" t="s">
        <v>111</v>
      </c>
      <c r="AU404" t="s">
        <v>112</v>
      </c>
      <c r="AV404" t="s">
        <v>113</v>
      </c>
      <c r="AW404" s="29" t="str">
        <f t="shared" si="141"/>
        <v/>
      </c>
      <c r="AX404" s="29">
        <f t="shared" si="142"/>
        <v>1895500.19</v>
      </c>
      <c r="AY404" s="29"/>
      <c r="AZ404" s="29"/>
      <c r="BA404" s="29"/>
      <c r="BB404" s="29"/>
      <c r="BC404" s="29"/>
      <c r="BD404" s="29"/>
      <c r="BE404" s="29"/>
      <c r="BF404" s="29"/>
      <c r="BG404" s="29"/>
      <c r="BH404" s="29"/>
      <c r="BI404" s="29"/>
      <c r="BJ404" s="29"/>
      <c r="BK404" s="29"/>
      <c r="BL404" s="29"/>
      <c r="BM404" s="29"/>
      <c r="BN404" s="29"/>
      <c r="BO404" s="29"/>
      <c r="BP404" s="29"/>
      <c r="BQ404" s="32" t="str">
        <f>IF(N404="项目",VLOOKUP(O404,项目!B:C,2,0),IF(K404="空项目",VLOOKUP(K404,项目!B:C,2,0),""))</f>
        <v/>
      </c>
      <c r="BR404" s="32" t="str">
        <f>IFERROR(VLOOKUP(BQ404,项目!A:B,2,0),"")</f>
        <v/>
      </c>
      <c r="BS404" s="29"/>
      <c r="BT404" s="29"/>
      <c r="BU404" s="32" t="str">
        <f>IF(N404="供应商",VLOOKUP(O404,供应商!B:C,2,0),"")</f>
        <v/>
      </c>
      <c r="BV404" s="32" t="str">
        <f>IFERROR(VLOOKUP(BU404,供应商!A:B,2,0),"")</f>
        <v/>
      </c>
      <c r="BW404" s="32" t="str">
        <f>IF(N404="客户",VLOOKUP(O404,客户!B:C,2,0),"")</f>
        <v>001001</v>
      </c>
      <c r="BX404" s="32" t="str">
        <f>IFERROR(VLOOKUP(BW404,客户!A:B,2,0),"")</f>
        <v>昌邑市昌盛城市建设投资有限公司</v>
      </c>
      <c r="BY404" s="29"/>
      <c r="BZ404" s="29"/>
      <c r="CA404" s="29"/>
      <c r="CB404" s="29"/>
      <c r="CC404" s="29"/>
      <c r="CD404" s="29"/>
      <c r="CE404" s="29"/>
      <c r="CF404" s="29"/>
      <c r="CG404" s="29"/>
      <c r="CH404" s="29"/>
      <c r="CI404" s="29"/>
      <c r="CJ404" s="29"/>
      <c r="CK404" s="29"/>
      <c r="CL404" s="29"/>
      <c r="CM404" s="29"/>
      <c r="CN404" s="29"/>
      <c r="CO404" s="29"/>
      <c r="CP404" s="29"/>
      <c r="CQ404" s="29"/>
      <c r="CR404" s="29"/>
      <c r="CS404" s="29"/>
      <c r="CT404" s="29"/>
      <c r="CU404" s="32" t="str">
        <f>IF(N404="费用项目",VLOOKUP(O404,费用项目!B:C,2,0),"")</f>
        <v/>
      </c>
      <c r="CV404" s="32" t="str">
        <f>IFERROR(VLOOKUP(CU404,费用项目!A:B,2,0),"")</f>
        <v/>
      </c>
      <c r="CW404" s="29" t="str">
        <f>IF(N404="银行账户",VLOOKUP(O404,银行变二级!B:C,2,0),"")</f>
        <v/>
      </c>
      <c r="CX404" s="29" t="str">
        <f>IFERROR(VLOOKUP(O404,银行变二级!A:B,2,0),"")</f>
        <v/>
      </c>
    </row>
    <row r="405" ht="27" spans="1:102">
      <c r="A405" s="35" t="s">
        <v>287</v>
      </c>
      <c r="B405" s="36" t="s">
        <v>188</v>
      </c>
      <c r="C405" s="36" t="s">
        <v>451</v>
      </c>
      <c r="D405" s="37" t="s">
        <v>452</v>
      </c>
      <c r="E405" s="37" t="s">
        <v>290</v>
      </c>
      <c r="F405" s="38">
        <v>3500000</v>
      </c>
      <c r="G405" s="39" t="s">
        <v>107</v>
      </c>
      <c r="H405" s="40" t="str">
        <f t="shared" si="125"/>
        <v>1002</v>
      </c>
      <c r="I405" s="40" t="str">
        <f t="shared" si="126"/>
        <v>100203</v>
      </c>
      <c r="J405" s="46" t="str">
        <f t="shared" si="127"/>
        <v>银行存款</v>
      </c>
      <c r="K405" s="47" t="str">
        <f t="shared" si="128"/>
        <v>潍坊银行基本户31796</v>
      </c>
      <c r="L405" s="46" t="str">
        <f t="shared" si="129"/>
        <v/>
      </c>
      <c r="M405" s="46">
        <f>IFERROR(IF(H405="1002",1002,VLOOKUP(I405,亿企科目!A:H,6,0)),VLOOKUP(H405,亿企科目!A:G,6,0))</f>
        <v>1002</v>
      </c>
      <c r="N405" s="48" t="str">
        <f>IFERROR(IF(H405="1002","银行账户",IF(H405="1123","供应商",VLOOKUP(I405,亿企科目!A:H,8,0))),"")</f>
        <v>银行账户</v>
      </c>
      <c r="O405" s="49" t="str">
        <f t="shared" si="143"/>
        <v>潍坊银行基本户31796</v>
      </c>
      <c r="P405" s="29" t="str">
        <f>VLOOKUP(A405,账簿!B:C,2,0)</f>
        <v>002008</v>
      </c>
      <c r="Q405" s="29" t="str">
        <f>VLOOKUP(P405,账簿!A:B,2,0)</f>
        <v>昌邑市城投股权投资管理有限公司</v>
      </c>
      <c r="W405" s="29" t="str">
        <f t="shared" si="144"/>
        <v>0020082026-04-23108</v>
      </c>
      <c r="X405" s="29" t="str">
        <f t="shared" si="130"/>
        <v>002008</v>
      </c>
      <c r="Y405" s="29" t="str">
        <f t="shared" si="131"/>
        <v>002008</v>
      </c>
      <c r="Z405" s="29" t="str">
        <f t="shared" si="132"/>
        <v>昌邑市城投股权投资管理有限公司</v>
      </c>
      <c r="AA405" s="29" t="str">
        <f t="shared" si="133"/>
        <v>2026-04</v>
      </c>
      <c r="AB405" s="29" t="str">
        <f t="shared" si="134"/>
        <v>2026-04-23</v>
      </c>
      <c r="AC405" s="29" t="s">
        <v>108</v>
      </c>
      <c r="AD405" s="29">
        <f t="shared" si="135"/>
        <v>108</v>
      </c>
      <c r="AE405" s="29" t="str">
        <f t="shared" si="136"/>
        <v>往来款,网银转账,昌邑市昌宜投资有限公司</v>
      </c>
      <c r="AF405" s="29" t="s">
        <v>109</v>
      </c>
      <c r="AG405" s="29" t="s">
        <v>109</v>
      </c>
      <c r="AH405" s="29"/>
      <c r="AI405" s="29"/>
      <c r="AJ405" s="29"/>
      <c r="AK405" s="29"/>
      <c r="AL405" s="29"/>
      <c r="AM405" s="29"/>
      <c r="AN405" s="29">
        <f t="shared" si="137"/>
        <v>1002</v>
      </c>
      <c r="AO405" s="29"/>
      <c r="AP405" s="29" t="str">
        <f t="shared" si="138"/>
        <v>往来款,网银转账,昌邑市昌宜投资有限公司</v>
      </c>
      <c r="AQ405" t="s">
        <v>110</v>
      </c>
      <c r="AR405" s="29">
        <f t="shared" si="139"/>
        <v>3500000</v>
      </c>
      <c r="AS405" s="29" t="str">
        <f t="shared" si="140"/>
        <v/>
      </c>
      <c r="AT405" t="s">
        <v>111</v>
      </c>
      <c r="AU405" t="s">
        <v>112</v>
      </c>
      <c r="AV405" t="s">
        <v>113</v>
      </c>
      <c r="AW405" s="29">
        <f t="shared" si="141"/>
        <v>3500000</v>
      </c>
      <c r="AX405" s="29" t="str">
        <f t="shared" si="142"/>
        <v/>
      </c>
      <c r="AY405" s="29"/>
      <c r="AZ405" s="29"/>
      <c r="BA405" s="29"/>
      <c r="BB405" s="29"/>
      <c r="BC405" s="29"/>
      <c r="BD405" s="29"/>
      <c r="BE405" s="29"/>
      <c r="BF405" s="29"/>
      <c r="BG405" s="29"/>
      <c r="BH405" s="29"/>
      <c r="BI405" s="29"/>
      <c r="BJ405" s="29"/>
      <c r="BK405" s="29"/>
      <c r="BL405" s="29"/>
      <c r="BM405" s="29"/>
      <c r="BN405" s="29"/>
      <c r="BO405" s="29"/>
      <c r="BP405" s="29"/>
      <c r="BQ405" s="32" t="str">
        <f>IF(N405="项目",VLOOKUP(O405,项目!B:C,2,0),IF(K405="空项目",VLOOKUP(K405,项目!B:C,2,0),""))</f>
        <v/>
      </c>
      <c r="BR405" s="32" t="str">
        <f>IFERROR(VLOOKUP(BQ405,项目!A:B,2,0),"")</f>
        <v/>
      </c>
      <c r="BS405" s="29"/>
      <c r="BT405" s="29"/>
      <c r="BU405" s="32" t="str">
        <f>IF(N405="供应商",VLOOKUP(O405,供应商!B:C,2,0),"")</f>
        <v/>
      </c>
      <c r="BV405" s="32" t="str">
        <f>IFERROR(VLOOKUP(BU405,供应商!A:B,2,0),"")</f>
        <v/>
      </c>
      <c r="BW405" s="32" t="str">
        <f>IF(N405="客户",VLOOKUP(O405,客户!B:C,2,0),"")</f>
        <v/>
      </c>
      <c r="BX405" s="32" t="str">
        <f>IFERROR(VLOOKUP(BW405,客户!A:B,2,0),"")</f>
        <v/>
      </c>
      <c r="BY405" s="29"/>
      <c r="BZ405" s="29"/>
      <c r="CA405" s="29"/>
      <c r="CB405" s="29"/>
      <c r="CC405" s="29"/>
      <c r="CD405" s="29"/>
      <c r="CE405" s="29"/>
      <c r="CF405" s="29"/>
      <c r="CG405" s="29"/>
      <c r="CH405" s="29"/>
      <c r="CI405" s="29"/>
      <c r="CJ405" s="29"/>
      <c r="CK405" s="29"/>
      <c r="CL405" s="29"/>
      <c r="CM405" s="29"/>
      <c r="CN405" s="29"/>
      <c r="CO405" s="29"/>
      <c r="CP405" s="29"/>
      <c r="CQ405" s="29"/>
      <c r="CR405" s="29"/>
      <c r="CS405" s="29"/>
      <c r="CT405" s="29"/>
      <c r="CU405" s="32" t="str">
        <f>IF(N405="费用项目",VLOOKUP(O405,费用项目!B:C,2,0),"")</f>
        <v/>
      </c>
      <c r="CV405" s="32" t="str">
        <f>IFERROR(VLOOKUP(CU405,费用项目!A:B,2,0),"")</f>
        <v/>
      </c>
      <c r="CW405" s="29" t="str">
        <f>IF(N405="银行账户",VLOOKUP(O405,银行变二级!B:C,2,0),"")</f>
        <v>潍坊银行基本户31796</v>
      </c>
      <c r="CX405" s="29" t="str">
        <f>IFERROR(VLOOKUP(O405,银行变二级!A:B,2,0),"")</f>
        <v>潍坊银行基本户31796</v>
      </c>
    </row>
    <row r="406" ht="25.5" spans="1:102">
      <c r="A406" s="35" t="s">
        <v>287</v>
      </c>
      <c r="B406" s="36" t="s">
        <v>188</v>
      </c>
      <c r="C406" s="36" t="s">
        <v>451</v>
      </c>
      <c r="D406" s="37" t="s">
        <v>452</v>
      </c>
      <c r="E406" s="37" t="s">
        <v>117</v>
      </c>
      <c r="F406" s="39" t="s">
        <v>107</v>
      </c>
      <c r="G406" s="38">
        <v>3500000</v>
      </c>
      <c r="H406" s="40" t="str">
        <f t="shared" si="125"/>
        <v>1221</v>
      </c>
      <c r="I406" s="40" t="str">
        <f t="shared" si="126"/>
        <v>122108</v>
      </c>
      <c r="J406" s="46" t="str">
        <f t="shared" si="127"/>
        <v>其他应收款</v>
      </c>
      <c r="K406" s="47" t="str">
        <f t="shared" si="128"/>
        <v>单位</v>
      </c>
      <c r="L406" s="46" t="str">
        <f t="shared" si="129"/>
        <v>昌邑市昌宜投资有限公司</v>
      </c>
      <c r="M406" s="46" t="str">
        <f>IFERROR(IF(H406="1002",1002,VLOOKUP(I406,亿企科目!A:H,6,0)),VLOOKUP(H406,亿企科目!A:G,6,0))</f>
        <v>122102</v>
      </c>
      <c r="N406" s="48" t="str">
        <f>IFERROR(IF(H406="1002","银行账户",IF(H406="1123","供应商",VLOOKUP(I406,亿企科目!A:H,8,0))),"")</f>
        <v>客户</v>
      </c>
      <c r="O406" s="49" t="str">
        <f t="shared" si="143"/>
        <v>昌邑市昌宜投资有限公司</v>
      </c>
      <c r="P406" s="29" t="str">
        <f>VLOOKUP(A406,账簿!B:C,2,0)</f>
        <v>002008</v>
      </c>
      <c r="Q406" s="29" t="str">
        <f>VLOOKUP(P406,账簿!A:B,2,0)</f>
        <v>昌邑市城投股权投资管理有限公司</v>
      </c>
      <c r="W406" s="29" t="str">
        <f t="shared" si="144"/>
        <v>0020082026-04-23108</v>
      </c>
      <c r="X406" s="29" t="str">
        <f t="shared" si="130"/>
        <v>002008</v>
      </c>
      <c r="Y406" s="29" t="str">
        <f t="shared" si="131"/>
        <v>002008</v>
      </c>
      <c r="Z406" s="29" t="str">
        <f t="shared" si="132"/>
        <v>昌邑市城投股权投资管理有限公司</v>
      </c>
      <c r="AA406" s="29" t="str">
        <f t="shared" si="133"/>
        <v>2026-04</v>
      </c>
      <c r="AB406" s="29" t="str">
        <f t="shared" si="134"/>
        <v>2026-04-23</v>
      </c>
      <c r="AC406" s="29" t="s">
        <v>108</v>
      </c>
      <c r="AD406" s="29">
        <f t="shared" si="135"/>
        <v>108</v>
      </c>
      <c r="AE406" s="29" t="str">
        <f t="shared" si="136"/>
        <v>往来款,网银转账,昌邑市昌宜投资有限公司</v>
      </c>
      <c r="AF406" s="29" t="s">
        <v>109</v>
      </c>
      <c r="AG406" s="29" t="s">
        <v>109</v>
      </c>
      <c r="AH406" s="29"/>
      <c r="AI406" s="29"/>
      <c r="AJ406" s="29"/>
      <c r="AK406" s="29"/>
      <c r="AL406" s="29"/>
      <c r="AM406" s="29"/>
      <c r="AN406" s="29" t="str">
        <f t="shared" si="137"/>
        <v>122102</v>
      </c>
      <c r="AO406" s="29"/>
      <c r="AP406" s="29" t="str">
        <f t="shared" si="138"/>
        <v>往来款,网银转账,昌邑市昌宜投资有限公司</v>
      </c>
      <c r="AQ406" t="s">
        <v>110</v>
      </c>
      <c r="AR406" s="29" t="str">
        <f t="shared" si="139"/>
        <v/>
      </c>
      <c r="AS406" s="29">
        <f t="shared" si="140"/>
        <v>3500000</v>
      </c>
      <c r="AT406" t="s">
        <v>111</v>
      </c>
      <c r="AU406" t="s">
        <v>112</v>
      </c>
      <c r="AV406" t="s">
        <v>113</v>
      </c>
      <c r="AW406" s="29" t="str">
        <f t="shared" si="141"/>
        <v/>
      </c>
      <c r="AX406" s="29">
        <f t="shared" si="142"/>
        <v>3500000</v>
      </c>
      <c r="AY406" s="29"/>
      <c r="AZ406" s="29"/>
      <c r="BA406" s="29"/>
      <c r="BB406" s="29"/>
      <c r="BC406" s="29"/>
      <c r="BD406" s="29"/>
      <c r="BE406" s="29"/>
      <c r="BF406" s="29"/>
      <c r="BG406" s="29"/>
      <c r="BH406" s="29"/>
      <c r="BI406" s="29"/>
      <c r="BJ406" s="29"/>
      <c r="BK406" s="29"/>
      <c r="BL406" s="29"/>
      <c r="BM406" s="29"/>
      <c r="BN406" s="29"/>
      <c r="BO406" s="29"/>
      <c r="BP406" s="29"/>
      <c r="BQ406" s="32" t="str">
        <f>IF(N406="项目",VLOOKUP(O406,项目!B:C,2,0),IF(K406="空项目",VLOOKUP(K406,项目!B:C,2,0),""))</f>
        <v/>
      </c>
      <c r="BR406" s="32" t="str">
        <f>IFERROR(VLOOKUP(BQ406,项目!A:B,2,0),"")</f>
        <v/>
      </c>
      <c r="BS406" s="29"/>
      <c r="BT406" s="29"/>
      <c r="BU406" s="32" t="str">
        <f>IF(N406="供应商",VLOOKUP(O406,供应商!B:C,2,0),"")</f>
        <v/>
      </c>
      <c r="BV406" s="32" t="str">
        <f>IFERROR(VLOOKUP(BU406,供应商!A:B,2,0),"")</f>
        <v/>
      </c>
      <c r="BW406" s="32" t="str">
        <f>IF(N406="客户",VLOOKUP(O406,客户!B:C,2,0),"")</f>
        <v>003019</v>
      </c>
      <c r="BX406" s="32" t="str">
        <f>IFERROR(VLOOKUP(BW406,客户!A:B,2,0),"")</f>
        <v>昌邑市昌宜投资有限公司</v>
      </c>
      <c r="BY406" s="29"/>
      <c r="BZ406" s="29"/>
      <c r="CA406" s="29"/>
      <c r="CB406" s="29"/>
      <c r="CC406" s="29"/>
      <c r="CD406" s="29"/>
      <c r="CE406" s="29"/>
      <c r="CF406" s="29"/>
      <c r="CG406" s="29"/>
      <c r="CH406" s="29"/>
      <c r="CI406" s="29"/>
      <c r="CJ406" s="29"/>
      <c r="CK406" s="29"/>
      <c r="CL406" s="29"/>
      <c r="CM406" s="29"/>
      <c r="CN406" s="29"/>
      <c r="CO406" s="29"/>
      <c r="CP406" s="29"/>
      <c r="CQ406" s="29"/>
      <c r="CR406" s="29"/>
      <c r="CS406" s="29"/>
      <c r="CT406" s="29"/>
      <c r="CU406" s="32" t="str">
        <f>IF(N406="费用项目",VLOOKUP(O406,费用项目!B:C,2,0),"")</f>
        <v/>
      </c>
      <c r="CV406" s="32" t="str">
        <f>IFERROR(VLOOKUP(CU406,费用项目!A:B,2,0),"")</f>
        <v/>
      </c>
      <c r="CW406" s="29" t="str">
        <f>IF(N406="银行账户",VLOOKUP(O406,银行变二级!B:C,2,0),"")</f>
        <v/>
      </c>
      <c r="CX406" s="29" t="str">
        <f>IFERROR(VLOOKUP(O406,银行变二级!A:B,2,0),"")</f>
        <v/>
      </c>
    </row>
    <row r="407" ht="25.5" spans="1:102">
      <c r="A407" s="35" t="s">
        <v>287</v>
      </c>
      <c r="B407" s="36" t="s">
        <v>453</v>
      </c>
      <c r="C407" s="36" t="s">
        <v>454</v>
      </c>
      <c r="D407" s="37" t="s">
        <v>425</v>
      </c>
      <c r="E407" s="37" t="s">
        <v>389</v>
      </c>
      <c r="F407" s="38">
        <v>8770000</v>
      </c>
      <c r="G407" s="39" t="s">
        <v>107</v>
      </c>
      <c r="H407" s="40" t="str">
        <f t="shared" si="125"/>
        <v>1221</v>
      </c>
      <c r="I407" s="40" t="str">
        <f t="shared" si="126"/>
        <v>122108</v>
      </c>
      <c r="J407" s="46" t="str">
        <f t="shared" si="127"/>
        <v>其他应收款</v>
      </c>
      <c r="K407" s="47" t="str">
        <f t="shared" si="128"/>
        <v>单位</v>
      </c>
      <c r="L407" s="46" t="str">
        <f t="shared" si="129"/>
        <v>昌邑市城投资本投资有限公司</v>
      </c>
      <c r="M407" s="46" t="str">
        <f>IFERROR(IF(H407="1002",1002,VLOOKUP(I407,亿企科目!A:H,6,0)),VLOOKUP(H407,亿企科目!A:G,6,0))</f>
        <v>122102</v>
      </c>
      <c r="N407" s="48" t="str">
        <f>IFERROR(IF(H407="1002","银行账户",IF(H407="1123","供应商",VLOOKUP(I407,亿企科目!A:H,8,0))),"")</f>
        <v>客户</v>
      </c>
      <c r="O407" s="49" t="str">
        <f t="shared" si="143"/>
        <v>昌邑市城投资本投资有限公司</v>
      </c>
      <c r="P407" s="29" t="str">
        <f>VLOOKUP(A407,账簿!B:C,2,0)</f>
        <v>002008</v>
      </c>
      <c r="Q407" s="29" t="str">
        <f>VLOOKUP(P407,账簿!A:B,2,0)</f>
        <v>昌邑市城投股权投资管理有限公司</v>
      </c>
      <c r="W407" s="29" t="str">
        <f t="shared" si="144"/>
        <v>0020082026-04-24109</v>
      </c>
      <c r="X407" s="29" t="str">
        <f t="shared" si="130"/>
        <v>002008</v>
      </c>
      <c r="Y407" s="29" t="str">
        <f t="shared" si="131"/>
        <v>002008</v>
      </c>
      <c r="Z407" s="29" t="str">
        <f t="shared" si="132"/>
        <v>昌邑市城投股权投资管理有限公司</v>
      </c>
      <c r="AA407" s="29" t="str">
        <f t="shared" si="133"/>
        <v>2026-04</v>
      </c>
      <c r="AB407" s="29" t="str">
        <f t="shared" si="134"/>
        <v>2026-04-24</v>
      </c>
      <c r="AC407" s="29" t="s">
        <v>108</v>
      </c>
      <c r="AD407" s="29">
        <f t="shared" si="135"/>
        <v>109</v>
      </c>
      <c r="AE407" s="29" t="str">
        <f t="shared" si="136"/>
        <v>往来款,转账支取,昌邑市城投资本投资有限公司</v>
      </c>
      <c r="AF407" s="29" t="s">
        <v>109</v>
      </c>
      <c r="AG407" s="29" t="s">
        <v>109</v>
      </c>
      <c r="AH407" s="29"/>
      <c r="AI407" s="29"/>
      <c r="AJ407" s="29"/>
      <c r="AK407" s="29"/>
      <c r="AL407" s="29"/>
      <c r="AM407" s="29"/>
      <c r="AN407" s="29" t="str">
        <f t="shared" si="137"/>
        <v>122102</v>
      </c>
      <c r="AO407" s="29"/>
      <c r="AP407" s="29" t="str">
        <f t="shared" si="138"/>
        <v>往来款,转账支取,昌邑市城投资本投资有限公司</v>
      </c>
      <c r="AQ407" t="s">
        <v>110</v>
      </c>
      <c r="AR407" s="29">
        <f t="shared" si="139"/>
        <v>8770000</v>
      </c>
      <c r="AS407" s="29" t="str">
        <f t="shared" si="140"/>
        <v/>
      </c>
      <c r="AT407" t="s">
        <v>111</v>
      </c>
      <c r="AU407" t="s">
        <v>112</v>
      </c>
      <c r="AV407" t="s">
        <v>113</v>
      </c>
      <c r="AW407" s="29">
        <f t="shared" si="141"/>
        <v>8770000</v>
      </c>
      <c r="AX407" s="29" t="str">
        <f t="shared" si="142"/>
        <v/>
      </c>
      <c r="AY407" s="29"/>
      <c r="AZ407" s="29"/>
      <c r="BA407" s="29"/>
      <c r="BB407" s="29"/>
      <c r="BC407" s="29"/>
      <c r="BD407" s="29"/>
      <c r="BE407" s="29"/>
      <c r="BF407" s="29"/>
      <c r="BG407" s="29"/>
      <c r="BH407" s="29"/>
      <c r="BI407" s="29"/>
      <c r="BJ407" s="29"/>
      <c r="BK407" s="29"/>
      <c r="BL407" s="29"/>
      <c r="BM407" s="29"/>
      <c r="BN407" s="29"/>
      <c r="BO407" s="29"/>
      <c r="BP407" s="29"/>
      <c r="BQ407" s="32" t="str">
        <f>IF(N407="项目",VLOOKUP(O407,项目!B:C,2,0),IF(K407="空项目",VLOOKUP(K407,项目!B:C,2,0),""))</f>
        <v/>
      </c>
      <c r="BR407" s="32" t="str">
        <f>IFERROR(VLOOKUP(BQ407,项目!A:B,2,0),"")</f>
        <v/>
      </c>
      <c r="BS407" s="29"/>
      <c r="BT407" s="29"/>
      <c r="BU407" s="32" t="str">
        <f>IF(N407="供应商",VLOOKUP(O407,供应商!B:C,2,0),"")</f>
        <v/>
      </c>
      <c r="BV407" s="32" t="str">
        <f>IFERROR(VLOOKUP(BU407,供应商!A:B,2,0),"")</f>
        <v/>
      </c>
      <c r="BW407" s="32" t="str">
        <f>IF(N407="客户",VLOOKUP(O407,客户!B:C,2,0),"")</f>
        <v>00050000000001</v>
      </c>
      <c r="BX407" s="32" t="str">
        <f>IFERROR(VLOOKUP(BW407,客户!A:B,2,0),"")</f>
        <v>昌邑市城投资本投资有限公司</v>
      </c>
      <c r="BY407" s="29"/>
      <c r="BZ407" s="29"/>
      <c r="CA407" s="29"/>
      <c r="CB407" s="29"/>
      <c r="CC407" s="29"/>
      <c r="CD407" s="29"/>
      <c r="CE407" s="29"/>
      <c r="CF407" s="29"/>
      <c r="CG407" s="29"/>
      <c r="CH407" s="29"/>
      <c r="CI407" s="29"/>
      <c r="CJ407" s="29"/>
      <c r="CK407" s="29"/>
      <c r="CL407" s="29"/>
      <c r="CM407" s="29"/>
      <c r="CN407" s="29"/>
      <c r="CO407" s="29"/>
      <c r="CP407" s="29"/>
      <c r="CQ407" s="29"/>
      <c r="CR407" s="29"/>
      <c r="CS407" s="29"/>
      <c r="CT407" s="29"/>
      <c r="CU407" s="32" t="str">
        <f>IF(N407="费用项目",VLOOKUP(O407,费用项目!B:C,2,0),"")</f>
        <v/>
      </c>
      <c r="CV407" s="32" t="str">
        <f>IFERROR(VLOOKUP(CU407,费用项目!A:B,2,0),"")</f>
        <v/>
      </c>
      <c r="CW407" s="29" t="str">
        <f>IF(N407="银行账户",VLOOKUP(O407,银行变二级!B:C,2,0),"")</f>
        <v/>
      </c>
      <c r="CX407" s="29" t="str">
        <f>IFERROR(VLOOKUP(O407,银行变二级!A:B,2,0),"")</f>
        <v/>
      </c>
    </row>
    <row r="408" ht="27" spans="1:102">
      <c r="A408" s="35" t="s">
        <v>287</v>
      </c>
      <c r="B408" s="36" t="s">
        <v>453</v>
      </c>
      <c r="C408" s="36" t="s">
        <v>454</v>
      </c>
      <c r="D408" s="37" t="s">
        <v>425</v>
      </c>
      <c r="E408" s="37" t="s">
        <v>290</v>
      </c>
      <c r="F408" s="39" t="s">
        <v>107</v>
      </c>
      <c r="G408" s="38">
        <v>8770000</v>
      </c>
      <c r="H408" s="40" t="str">
        <f t="shared" si="125"/>
        <v>1002</v>
      </c>
      <c r="I408" s="40" t="str">
        <f t="shared" si="126"/>
        <v>100203</v>
      </c>
      <c r="J408" s="46" t="str">
        <f t="shared" si="127"/>
        <v>银行存款</v>
      </c>
      <c r="K408" s="47" t="str">
        <f t="shared" si="128"/>
        <v>潍坊银行基本户31796</v>
      </c>
      <c r="L408" s="46" t="str">
        <f t="shared" si="129"/>
        <v/>
      </c>
      <c r="M408" s="46">
        <f>IFERROR(IF(H408="1002",1002,VLOOKUP(I408,亿企科目!A:H,6,0)),VLOOKUP(H408,亿企科目!A:G,6,0))</f>
        <v>1002</v>
      </c>
      <c r="N408" s="48" t="str">
        <f>IFERROR(IF(H408="1002","银行账户",IF(H408="1123","供应商",VLOOKUP(I408,亿企科目!A:H,8,0))),"")</f>
        <v>银行账户</v>
      </c>
      <c r="O408" s="49" t="str">
        <f t="shared" si="143"/>
        <v>潍坊银行基本户31796</v>
      </c>
      <c r="P408" s="29" t="str">
        <f>VLOOKUP(A408,账簿!B:C,2,0)</f>
        <v>002008</v>
      </c>
      <c r="Q408" s="29" t="str">
        <f>VLOOKUP(P408,账簿!A:B,2,0)</f>
        <v>昌邑市城投股权投资管理有限公司</v>
      </c>
      <c r="W408" s="29" t="str">
        <f t="shared" si="144"/>
        <v>0020082026-04-24109</v>
      </c>
      <c r="X408" s="29" t="str">
        <f t="shared" si="130"/>
        <v>002008</v>
      </c>
      <c r="Y408" s="29" t="str">
        <f t="shared" si="131"/>
        <v>002008</v>
      </c>
      <c r="Z408" s="29" t="str">
        <f t="shared" si="132"/>
        <v>昌邑市城投股权投资管理有限公司</v>
      </c>
      <c r="AA408" s="29" t="str">
        <f t="shared" si="133"/>
        <v>2026-04</v>
      </c>
      <c r="AB408" s="29" t="str">
        <f t="shared" si="134"/>
        <v>2026-04-24</v>
      </c>
      <c r="AC408" s="29" t="s">
        <v>108</v>
      </c>
      <c r="AD408" s="29">
        <f t="shared" si="135"/>
        <v>109</v>
      </c>
      <c r="AE408" s="29" t="str">
        <f t="shared" si="136"/>
        <v>往来款,转账支取,昌邑市城投资本投资有限公司</v>
      </c>
      <c r="AF408" s="29" t="s">
        <v>109</v>
      </c>
      <c r="AG408" s="29" t="s">
        <v>109</v>
      </c>
      <c r="AH408" s="29"/>
      <c r="AI408" s="29"/>
      <c r="AJ408" s="29"/>
      <c r="AK408" s="29"/>
      <c r="AL408" s="29"/>
      <c r="AM408" s="29"/>
      <c r="AN408" s="29">
        <f t="shared" si="137"/>
        <v>1002</v>
      </c>
      <c r="AO408" s="29"/>
      <c r="AP408" s="29" t="str">
        <f t="shared" si="138"/>
        <v>往来款,转账支取,昌邑市城投资本投资有限公司</v>
      </c>
      <c r="AQ408" t="s">
        <v>110</v>
      </c>
      <c r="AR408" s="29" t="str">
        <f t="shared" si="139"/>
        <v/>
      </c>
      <c r="AS408" s="29">
        <f t="shared" si="140"/>
        <v>8770000</v>
      </c>
      <c r="AT408" t="s">
        <v>111</v>
      </c>
      <c r="AU408" t="s">
        <v>112</v>
      </c>
      <c r="AV408" t="s">
        <v>113</v>
      </c>
      <c r="AW408" s="29" t="str">
        <f t="shared" si="141"/>
        <v/>
      </c>
      <c r="AX408" s="29">
        <f t="shared" si="142"/>
        <v>8770000</v>
      </c>
      <c r="AY408" s="29"/>
      <c r="AZ408" s="29"/>
      <c r="BA408" s="29"/>
      <c r="BB408" s="29"/>
      <c r="BC408" s="29"/>
      <c r="BD408" s="29"/>
      <c r="BE408" s="29"/>
      <c r="BF408" s="29"/>
      <c r="BG408" s="29"/>
      <c r="BH408" s="29"/>
      <c r="BI408" s="29"/>
      <c r="BJ408" s="29"/>
      <c r="BK408" s="29"/>
      <c r="BL408" s="29"/>
      <c r="BM408" s="29"/>
      <c r="BN408" s="29"/>
      <c r="BO408" s="29"/>
      <c r="BP408" s="29"/>
      <c r="BQ408" s="32" t="str">
        <f>IF(N408="项目",VLOOKUP(O408,项目!B:C,2,0),IF(K408="空项目",VLOOKUP(K408,项目!B:C,2,0),""))</f>
        <v/>
      </c>
      <c r="BR408" s="32" t="str">
        <f>IFERROR(VLOOKUP(BQ408,项目!A:B,2,0),"")</f>
        <v/>
      </c>
      <c r="BS408" s="29"/>
      <c r="BT408" s="29"/>
      <c r="BU408" s="32" t="str">
        <f>IF(N408="供应商",VLOOKUP(O408,供应商!B:C,2,0),"")</f>
        <v/>
      </c>
      <c r="BV408" s="32" t="str">
        <f>IFERROR(VLOOKUP(BU408,供应商!A:B,2,0),"")</f>
        <v/>
      </c>
      <c r="BW408" s="32" t="str">
        <f>IF(N408="客户",VLOOKUP(O408,客户!B:C,2,0),"")</f>
        <v/>
      </c>
      <c r="BX408" s="32" t="str">
        <f>IFERROR(VLOOKUP(BW408,客户!A:B,2,0),"")</f>
        <v/>
      </c>
      <c r="BY408" s="29"/>
      <c r="BZ408" s="29"/>
      <c r="CA408" s="29"/>
      <c r="CB408" s="29"/>
      <c r="CC408" s="29"/>
      <c r="CD408" s="29"/>
      <c r="CE408" s="29"/>
      <c r="CF408" s="29"/>
      <c r="CG408" s="29"/>
      <c r="CH408" s="29"/>
      <c r="CI408" s="29"/>
      <c r="CJ408" s="29"/>
      <c r="CK408" s="29"/>
      <c r="CL408" s="29"/>
      <c r="CM408" s="29"/>
      <c r="CN408" s="29"/>
      <c r="CO408" s="29"/>
      <c r="CP408" s="29"/>
      <c r="CQ408" s="29"/>
      <c r="CR408" s="29"/>
      <c r="CS408" s="29"/>
      <c r="CT408" s="29"/>
      <c r="CU408" s="32" t="str">
        <f>IF(N408="费用项目",VLOOKUP(O408,费用项目!B:C,2,0),"")</f>
        <v/>
      </c>
      <c r="CV408" s="32" t="str">
        <f>IFERROR(VLOOKUP(CU408,费用项目!A:B,2,0),"")</f>
        <v/>
      </c>
      <c r="CW408" s="29" t="str">
        <f>IF(N408="银行账户",VLOOKUP(O408,银行变二级!B:C,2,0),"")</f>
        <v>潍坊银行基本户31796</v>
      </c>
      <c r="CX408" s="29" t="str">
        <f>IFERROR(VLOOKUP(O408,银行变二级!A:B,2,0),"")</f>
        <v>潍坊银行基本户31796</v>
      </c>
    </row>
    <row r="409" ht="27" spans="1:102">
      <c r="A409" s="35" t="s">
        <v>287</v>
      </c>
      <c r="B409" s="36" t="s">
        <v>453</v>
      </c>
      <c r="C409" s="36" t="s">
        <v>455</v>
      </c>
      <c r="D409" s="37" t="s">
        <v>456</v>
      </c>
      <c r="E409" s="37" t="s">
        <v>290</v>
      </c>
      <c r="F409" s="38">
        <v>49920000</v>
      </c>
      <c r="G409" s="39" t="s">
        <v>107</v>
      </c>
      <c r="H409" s="40" t="str">
        <f t="shared" si="125"/>
        <v>1002</v>
      </c>
      <c r="I409" s="40" t="str">
        <f t="shared" si="126"/>
        <v>100203</v>
      </c>
      <c r="J409" s="46" t="str">
        <f t="shared" si="127"/>
        <v>银行存款</v>
      </c>
      <c r="K409" s="47" t="str">
        <f t="shared" si="128"/>
        <v>潍坊银行基本户31796</v>
      </c>
      <c r="L409" s="46" t="str">
        <f t="shared" si="129"/>
        <v/>
      </c>
      <c r="M409" s="46">
        <f>IFERROR(IF(H409="1002",1002,VLOOKUP(I409,亿企科目!A:H,6,0)),VLOOKUP(H409,亿企科目!A:G,6,0))</f>
        <v>1002</v>
      </c>
      <c r="N409" s="48" t="str">
        <f>IFERROR(IF(H409="1002","银行账户",IF(H409="1123","供应商",VLOOKUP(I409,亿企科目!A:H,8,0))),"")</f>
        <v>银行账户</v>
      </c>
      <c r="O409" s="49" t="str">
        <f t="shared" si="143"/>
        <v>潍坊银行基本户31796</v>
      </c>
      <c r="P409" s="29" t="str">
        <f>VLOOKUP(A409,账簿!B:C,2,0)</f>
        <v>002008</v>
      </c>
      <c r="Q409" s="29" t="str">
        <f>VLOOKUP(P409,账簿!A:B,2,0)</f>
        <v>昌邑市城投股权投资管理有限公司</v>
      </c>
      <c r="W409" s="29" t="str">
        <f t="shared" si="144"/>
        <v>0020082026-04-24110</v>
      </c>
      <c r="X409" s="29" t="str">
        <f t="shared" si="130"/>
        <v>002008</v>
      </c>
      <c r="Y409" s="29" t="str">
        <f t="shared" si="131"/>
        <v>002008</v>
      </c>
      <c r="Z409" s="29" t="str">
        <f t="shared" si="132"/>
        <v>昌邑市城投股权投资管理有限公司</v>
      </c>
      <c r="AA409" s="29" t="str">
        <f t="shared" si="133"/>
        <v>2026-04</v>
      </c>
      <c r="AB409" s="29" t="str">
        <f t="shared" si="134"/>
        <v>2026-04-24</v>
      </c>
      <c r="AC409" s="29" t="s">
        <v>108</v>
      </c>
      <c r="AD409" s="29">
        <f t="shared" si="135"/>
        <v>110</v>
      </c>
      <c r="AE409" s="29" t="str">
        <f t="shared" si="136"/>
        <v>转账,汇款,昌邑市城投农业科技有限公司</v>
      </c>
      <c r="AF409" s="29" t="s">
        <v>109</v>
      </c>
      <c r="AG409" s="29" t="s">
        <v>109</v>
      </c>
      <c r="AH409" s="29"/>
      <c r="AI409" s="29"/>
      <c r="AJ409" s="29"/>
      <c r="AK409" s="29"/>
      <c r="AL409" s="29"/>
      <c r="AM409" s="29"/>
      <c r="AN409" s="29">
        <f t="shared" si="137"/>
        <v>1002</v>
      </c>
      <c r="AO409" s="29"/>
      <c r="AP409" s="29" t="str">
        <f t="shared" si="138"/>
        <v>转账,汇款,昌邑市城投农业科技有限公司</v>
      </c>
      <c r="AQ409" t="s">
        <v>110</v>
      </c>
      <c r="AR409" s="29">
        <f t="shared" si="139"/>
        <v>49920000</v>
      </c>
      <c r="AS409" s="29" t="str">
        <f t="shared" si="140"/>
        <v/>
      </c>
      <c r="AT409" t="s">
        <v>111</v>
      </c>
      <c r="AU409" t="s">
        <v>112</v>
      </c>
      <c r="AV409" t="s">
        <v>113</v>
      </c>
      <c r="AW409" s="29">
        <f t="shared" si="141"/>
        <v>49920000</v>
      </c>
      <c r="AX409" s="29" t="str">
        <f t="shared" si="142"/>
        <v/>
      </c>
      <c r="AY409" s="29"/>
      <c r="AZ409" s="29"/>
      <c r="BA409" s="29"/>
      <c r="BB409" s="29"/>
      <c r="BC409" s="29"/>
      <c r="BD409" s="29"/>
      <c r="BE409" s="29"/>
      <c r="BF409" s="29"/>
      <c r="BG409" s="29"/>
      <c r="BH409" s="29"/>
      <c r="BI409" s="29"/>
      <c r="BJ409" s="29"/>
      <c r="BK409" s="29"/>
      <c r="BL409" s="29"/>
      <c r="BM409" s="29"/>
      <c r="BN409" s="29"/>
      <c r="BO409" s="29"/>
      <c r="BP409" s="29"/>
      <c r="BQ409" s="32" t="str">
        <f>IF(N409="项目",VLOOKUP(O409,项目!B:C,2,0),IF(K409="空项目",VLOOKUP(K409,项目!B:C,2,0),""))</f>
        <v/>
      </c>
      <c r="BR409" s="32" t="str">
        <f>IFERROR(VLOOKUP(BQ409,项目!A:B,2,0),"")</f>
        <v/>
      </c>
      <c r="BS409" s="29"/>
      <c r="BT409" s="29"/>
      <c r="BU409" s="32" t="str">
        <f>IF(N409="供应商",VLOOKUP(O409,供应商!B:C,2,0),"")</f>
        <v/>
      </c>
      <c r="BV409" s="32" t="str">
        <f>IFERROR(VLOOKUP(BU409,供应商!A:B,2,0),"")</f>
        <v/>
      </c>
      <c r="BW409" s="32" t="str">
        <f>IF(N409="客户",VLOOKUP(O409,客户!B:C,2,0),"")</f>
        <v/>
      </c>
      <c r="BX409" s="32" t="str">
        <f>IFERROR(VLOOKUP(BW409,客户!A:B,2,0),"")</f>
        <v/>
      </c>
      <c r="BY409" s="29"/>
      <c r="BZ409" s="29"/>
      <c r="CA409" s="29"/>
      <c r="CB409" s="29"/>
      <c r="CC409" s="29"/>
      <c r="CD409" s="29"/>
      <c r="CE409" s="29"/>
      <c r="CF409" s="29"/>
      <c r="CG409" s="29"/>
      <c r="CH409" s="29"/>
      <c r="CI409" s="29"/>
      <c r="CJ409" s="29"/>
      <c r="CK409" s="29"/>
      <c r="CL409" s="29"/>
      <c r="CM409" s="29"/>
      <c r="CN409" s="29"/>
      <c r="CO409" s="29"/>
      <c r="CP409" s="29"/>
      <c r="CQ409" s="29"/>
      <c r="CR409" s="29"/>
      <c r="CS409" s="29"/>
      <c r="CT409" s="29"/>
      <c r="CU409" s="32" t="str">
        <f>IF(N409="费用项目",VLOOKUP(O409,费用项目!B:C,2,0),"")</f>
        <v/>
      </c>
      <c r="CV409" s="32" t="str">
        <f>IFERROR(VLOOKUP(CU409,费用项目!A:B,2,0),"")</f>
        <v/>
      </c>
      <c r="CW409" s="29" t="str">
        <f>IF(N409="银行账户",VLOOKUP(O409,银行变二级!B:C,2,0),"")</f>
        <v>潍坊银行基本户31796</v>
      </c>
      <c r="CX409" s="29" t="str">
        <f>IFERROR(VLOOKUP(O409,银行变二级!A:B,2,0),"")</f>
        <v>潍坊银行基本户31796</v>
      </c>
    </row>
    <row r="410" ht="25.5" spans="1:102">
      <c r="A410" s="35" t="s">
        <v>287</v>
      </c>
      <c r="B410" s="36" t="s">
        <v>453</v>
      </c>
      <c r="C410" s="36" t="s">
        <v>455</v>
      </c>
      <c r="D410" s="37" t="s">
        <v>456</v>
      </c>
      <c r="E410" s="37" t="s">
        <v>194</v>
      </c>
      <c r="F410" s="39" t="s">
        <v>107</v>
      </c>
      <c r="G410" s="38">
        <v>49920000</v>
      </c>
      <c r="H410" s="40" t="str">
        <f t="shared" si="125"/>
        <v>1221</v>
      </c>
      <c r="I410" s="40" t="str">
        <f t="shared" si="126"/>
        <v>122108</v>
      </c>
      <c r="J410" s="46" t="str">
        <f t="shared" si="127"/>
        <v>其他应收款</v>
      </c>
      <c r="K410" s="47" t="str">
        <f t="shared" si="128"/>
        <v>单位</v>
      </c>
      <c r="L410" s="46" t="str">
        <f t="shared" si="129"/>
        <v>昌邑市城投农业科技有限公司</v>
      </c>
      <c r="M410" s="46" t="str">
        <f>IFERROR(IF(H410="1002",1002,VLOOKUP(I410,亿企科目!A:H,6,0)),VLOOKUP(H410,亿企科目!A:G,6,0))</f>
        <v>122102</v>
      </c>
      <c r="N410" s="48" t="str">
        <f>IFERROR(IF(H410="1002","银行账户",IF(H410="1123","供应商",VLOOKUP(I410,亿企科目!A:H,8,0))),"")</f>
        <v>客户</v>
      </c>
      <c r="O410" s="49" t="str">
        <f t="shared" si="143"/>
        <v>昌邑市城投农业科技有限公司</v>
      </c>
      <c r="P410" s="29" t="str">
        <f>VLOOKUP(A410,账簿!B:C,2,0)</f>
        <v>002008</v>
      </c>
      <c r="Q410" s="29" t="str">
        <f>VLOOKUP(P410,账簿!A:B,2,0)</f>
        <v>昌邑市城投股权投资管理有限公司</v>
      </c>
      <c r="W410" s="29" t="str">
        <f t="shared" si="144"/>
        <v>0020082026-04-24110</v>
      </c>
      <c r="X410" s="29" t="str">
        <f t="shared" si="130"/>
        <v>002008</v>
      </c>
      <c r="Y410" s="29" t="str">
        <f t="shared" si="131"/>
        <v>002008</v>
      </c>
      <c r="Z410" s="29" t="str">
        <f t="shared" si="132"/>
        <v>昌邑市城投股权投资管理有限公司</v>
      </c>
      <c r="AA410" s="29" t="str">
        <f t="shared" si="133"/>
        <v>2026-04</v>
      </c>
      <c r="AB410" s="29" t="str">
        <f t="shared" si="134"/>
        <v>2026-04-24</v>
      </c>
      <c r="AC410" s="29" t="s">
        <v>108</v>
      </c>
      <c r="AD410" s="29">
        <f t="shared" si="135"/>
        <v>110</v>
      </c>
      <c r="AE410" s="29" t="str">
        <f t="shared" si="136"/>
        <v>转账,汇款,昌邑市城投农业科技有限公司</v>
      </c>
      <c r="AF410" s="29" t="s">
        <v>109</v>
      </c>
      <c r="AG410" s="29" t="s">
        <v>109</v>
      </c>
      <c r="AH410" s="29"/>
      <c r="AI410" s="29"/>
      <c r="AJ410" s="29"/>
      <c r="AK410" s="29"/>
      <c r="AL410" s="29"/>
      <c r="AM410" s="29"/>
      <c r="AN410" s="29" t="str">
        <f t="shared" si="137"/>
        <v>122102</v>
      </c>
      <c r="AO410" s="29"/>
      <c r="AP410" s="29" t="str">
        <f t="shared" si="138"/>
        <v>转账,汇款,昌邑市城投农业科技有限公司</v>
      </c>
      <c r="AQ410" t="s">
        <v>110</v>
      </c>
      <c r="AR410" s="29" t="str">
        <f t="shared" si="139"/>
        <v/>
      </c>
      <c r="AS410" s="29">
        <f t="shared" si="140"/>
        <v>49920000</v>
      </c>
      <c r="AT410" t="s">
        <v>111</v>
      </c>
      <c r="AU410" t="s">
        <v>112</v>
      </c>
      <c r="AV410" t="s">
        <v>113</v>
      </c>
      <c r="AW410" s="29" t="str">
        <f t="shared" si="141"/>
        <v/>
      </c>
      <c r="AX410" s="29">
        <f t="shared" si="142"/>
        <v>49920000</v>
      </c>
      <c r="AY410" s="29"/>
      <c r="AZ410" s="29"/>
      <c r="BA410" s="29"/>
      <c r="BB410" s="29"/>
      <c r="BC410" s="29"/>
      <c r="BD410" s="29"/>
      <c r="BE410" s="29"/>
      <c r="BF410" s="29"/>
      <c r="BG410" s="29"/>
      <c r="BH410" s="29"/>
      <c r="BI410" s="29"/>
      <c r="BJ410" s="29"/>
      <c r="BK410" s="29"/>
      <c r="BL410" s="29"/>
      <c r="BM410" s="29"/>
      <c r="BN410" s="29"/>
      <c r="BO410" s="29"/>
      <c r="BP410" s="29"/>
      <c r="BQ410" s="32" t="str">
        <f>IF(N410="项目",VLOOKUP(O410,项目!B:C,2,0),IF(K410="空项目",VLOOKUP(K410,项目!B:C,2,0),""))</f>
        <v/>
      </c>
      <c r="BR410" s="32" t="str">
        <f>IFERROR(VLOOKUP(BQ410,项目!A:B,2,0),"")</f>
        <v/>
      </c>
      <c r="BS410" s="29"/>
      <c r="BT410" s="29"/>
      <c r="BU410" s="32" t="str">
        <f>IF(N410="供应商",VLOOKUP(O410,供应商!B:C,2,0),"")</f>
        <v/>
      </c>
      <c r="BV410" s="32" t="str">
        <f>IFERROR(VLOOKUP(BU410,供应商!A:B,2,0),"")</f>
        <v/>
      </c>
      <c r="BW410" s="32" t="str">
        <f>IF(N410="客户",VLOOKUP(O410,客户!B:C,2,0),"")</f>
        <v>003003</v>
      </c>
      <c r="BX410" s="32" t="str">
        <f>IFERROR(VLOOKUP(BW410,客户!A:B,2,0),"")</f>
        <v>昌邑市城投农业科技有限公司</v>
      </c>
      <c r="BY410" s="29"/>
      <c r="BZ410" s="29"/>
      <c r="CA410" s="29"/>
      <c r="CB410" s="29"/>
      <c r="CC410" s="29"/>
      <c r="CD410" s="29"/>
      <c r="CE410" s="29"/>
      <c r="CF410" s="29"/>
      <c r="CG410" s="29"/>
      <c r="CH410" s="29"/>
      <c r="CI410" s="29"/>
      <c r="CJ410" s="29"/>
      <c r="CK410" s="29"/>
      <c r="CL410" s="29"/>
      <c r="CM410" s="29"/>
      <c r="CN410" s="29"/>
      <c r="CO410" s="29"/>
      <c r="CP410" s="29"/>
      <c r="CQ410" s="29"/>
      <c r="CR410" s="29"/>
      <c r="CS410" s="29"/>
      <c r="CT410" s="29"/>
      <c r="CU410" s="32" t="str">
        <f>IF(N410="费用项目",VLOOKUP(O410,费用项目!B:C,2,0),"")</f>
        <v/>
      </c>
      <c r="CV410" s="32" t="str">
        <f>IFERROR(VLOOKUP(CU410,费用项目!A:B,2,0),"")</f>
        <v/>
      </c>
      <c r="CW410" s="29" t="str">
        <f>IF(N410="银行账户",VLOOKUP(O410,银行变二级!B:C,2,0),"")</f>
        <v/>
      </c>
      <c r="CX410" s="29" t="str">
        <f>IFERROR(VLOOKUP(O410,银行变二级!A:B,2,0),"")</f>
        <v/>
      </c>
    </row>
    <row r="411" ht="25.5" spans="1:102">
      <c r="A411" s="35" t="s">
        <v>287</v>
      </c>
      <c r="B411" s="36" t="s">
        <v>453</v>
      </c>
      <c r="C411" s="36" t="s">
        <v>457</v>
      </c>
      <c r="D411" s="37" t="s">
        <v>458</v>
      </c>
      <c r="E411" s="37" t="s">
        <v>293</v>
      </c>
      <c r="F411" s="38">
        <v>49000000</v>
      </c>
      <c r="G411" s="39" t="s">
        <v>107</v>
      </c>
      <c r="H411" s="40" t="str">
        <f t="shared" si="125"/>
        <v>1221</v>
      </c>
      <c r="I411" s="40" t="str">
        <f t="shared" si="126"/>
        <v>122108</v>
      </c>
      <c r="J411" s="46" t="str">
        <f t="shared" si="127"/>
        <v>其他应收款</v>
      </c>
      <c r="K411" s="47" t="str">
        <f t="shared" si="128"/>
        <v>单位</v>
      </c>
      <c r="L411" s="46" t="str">
        <f t="shared" si="129"/>
        <v>昌邑市城投建设工程有限公司</v>
      </c>
      <c r="M411" s="46" t="str">
        <f>IFERROR(IF(H411="1002",1002,VLOOKUP(I411,亿企科目!A:H,6,0)),VLOOKUP(H411,亿企科目!A:G,6,0))</f>
        <v>122102</v>
      </c>
      <c r="N411" s="48" t="str">
        <f>IFERROR(IF(H411="1002","银行账户",IF(H411="1123","供应商",VLOOKUP(I411,亿企科目!A:H,8,0))),"")</f>
        <v>客户</v>
      </c>
      <c r="O411" s="49" t="str">
        <f t="shared" si="143"/>
        <v>昌邑市城投建设工程有限公司</v>
      </c>
      <c r="P411" s="29" t="str">
        <f>VLOOKUP(A411,账簿!B:C,2,0)</f>
        <v>002008</v>
      </c>
      <c r="Q411" s="29" t="str">
        <f>VLOOKUP(P411,账簿!A:B,2,0)</f>
        <v>昌邑市城投股权投资管理有限公司</v>
      </c>
      <c r="W411" s="29" t="str">
        <f t="shared" si="144"/>
        <v>0020082026-04-24111</v>
      </c>
      <c r="X411" s="29" t="str">
        <f t="shared" si="130"/>
        <v>002008</v>
      </c>
      <c r="Y411" s="29" t="str">
        <f t="shared" si="131"/>
        <v>002008</v>
      </c>
      <c r="Z411" s="29" t="str">
        <f t="shared" si="132"/>
        <v>昌邑市城投股权投资管理有限公司</v>
      </c>
      <c r="AA411" s="29" t="str">
        <f t="shared" si="133"/>
        <v>2026-04</v>
      </c>
      <c r="AB411" s="29" t="str">
        <f t="shared" si="134"/>
        <v>2026-04-24</v>
      </c>
      <c r="AC411" s="29" t="s">
        <v>108</v>
      </c>
      <c r="AD411" s="29">
        <f t="shared" si="135"/>
        <v>111</v>
      </c>
      <c r="AE411" s="29" t="str">
        <f t="shared" si="136"/>
        <v>往来款,汇兑,昌邑市城投建设工程有限公司</v>
      </c>
      <c r="AF411" s="29" t="s">
        <v>109</v>
      </c>
      <c r="AG411" s="29" t="s">
        <v>109</v>
      </c>
      <c r="AH411" s="29"/>
      <c r="AI411" s="29"/>
      <c r="AJ411" s="29"/>
      <c r="AK411" s="29"/>
      <c r="AL411" s="29"/>
      <c r="AM411" s="29"/>
      <c r="AN411" s="29" t="str">
        <f t="shared" si="137"/>
        <v>122102</v>
      </c>
      <c r="AO411" s="29"/>
      <c r="AP411" s="29" t="str">
        <f t="shared" si="138"/>
        <v>往来款,汇兑,昌邑市城投建设工程有限公司</v>
      </c>
      <c r="AQ411" t="s">
        <v>110</v>
      </c>
      <c r="AR411" s="29">
        <f t="shared" si="139"/>
        <v>49000000</v>
      </c>
      <c r="AS411" s="29" t="str">
        <f t="shared" si="140"/>
        <v/>
      </c>
      <c r="AT411" t="s">
        <v>111</v>
      </c>
      <c r="AU411" t="s">
        <v>112</v>
      </c>
      <c r="AV411" t="s">
        <v>113</v>
      </c>
      <c r="AW411" s="29">
        <f t="shared" si="141"/>
        <v>49000000</v>
      </c>
      <c r="AX411" s="29" t="str">
        <f t="shared" si="142"/>
        <v/>
      </c>
      <c r="AY411" s="29"/>
      <c r="AZ411" s="29"/>
      <c r="BA411" s="29"/>
      <c r="BB411" s="29"/>
      <c r="BC411" s="29"/>
      <c r="BD411" s="29"/>
      <c r="BE411" s="29"/>
      <c r="BF411" s="29"/>
      <c r="BG411" s="29"/>
      <c r="BH411" s="29"/>
      <c r="BI411" s="29"/>
      <c r="BJ411" s="29"/>
      <c r="BK411" s="29"/>
      <c r="BL411" s="29"/>
      <c r="BM411" s="29"/>
      <c r="BN411" s="29"/>
      <c r="BO411" s="29"/>
      <c r="BP411" s="29"/>
      <c r="BQ411" s="32" t="str">
        <f>IF(N411="项目",VLOOKUP(O411,项目!B:C,2,0),IF(K411="空项目",VLOOKUP(K411,项目!B:C,2,0),""))</f>
        <v/>
      </c>
      <c r="BR411" s="32" t="str">
        <f>IFERROR(VLOOKUP(BQ411,项目!A:B,2,0),"")</f>
        <v/>
      </c>
      <c r="BS411" s="29"/>
      <c r="BT411" s="29"/>
      <c r="BU411" s="32" t="str">
        <f>IF(N411="供应商",VLOOKUP(O411,供应商!B:C,2,0),"")</f>
        <v/>
      </c>
      <c r="BV411" s="32" t="str">
        <f>IFERROR(VLOOKUP(BU411,供应商!A:B,2,0),"")</f>
        <v/>
      </c>
      <c r="BW411" s="32" t="str">
        <f>IF(N411="客户",VLOOKUP(O411,客户!B:C,2,0),"")</f>
        <v>001001002</v>
      </c>
      <c r="BX411" s="32" t="str">
        <f>IFERROR(VLOOKUP(BW411,客户!A:B,2,0),"")</f>
        <v>昌邑市城投建设工程有限公司</v>
      </c>
      <c r="BY411" s="29"/>
      <c r="BZ411" s="29"/>
      <c r="CA411" s="29"/>
      <c r="CB411" s="29"/>
      <c r="CC411" s="29"/>
      <c r="CD411" s="29"/>
      <c r="CE411" s="29"/>
      <c r="CF411" s="29"/>
      <c r="CG411" s="29"/>
      <c r="CH411" s="29"/>
      <c r="CI411" s="29"/>
      <c r="CJ411" s="29"/>
      <c r="CK411" s="29"/>
      <c r="CL411" s="29"/>
      <c r="CM411" s="29"/>
      <c r="CN411" s="29"/>
      <c r="CO411" s="29"/>
      <c r="CP411" s="29"/>
      <c r="CQ411" s="29"/>
      <c r="CR411" s="29"/>
      <c r="CS411" s="29"/>
      <c r="CT411" s="29"/>
      <c r="CU411" s="32" t="str">
        <f>IF(N411="费用项目",VLOOKUP(O411,费用项目!B:C,2,0),"")</f>
        <v/>
      </c>
      <c r="CV411" s="32" t="str">
        <f>IFERROR(VLOOKUP(CU411,费用项目!A:B,2,0),"")</f>
        <v/>
      </c>
      <c r="CW411" s="29" t="str">
        <f>IF(N411="银行账户",VLOOKUP(O411,银行变二级!B:C,2,0),"")</f>
        <v/>
      </c>
      <c r="CX411" s="29" t="str">
        <f>IFERROR(VLOOKUP(O411,银行变二级!A:B,2,0),"")</f>
        <v/>
      </c>
    </row>
    <row r="412" ht="27" spans="1:102">
      <c r="A412" s="35" t="s">
        <v>287</v>
      </c>
      <c r="B412" s="36" t="s">
        <v>453</v>
      </c>
      <c r="C412" s="36" t="s">
        <v>457</v>
      </c>
      <c r="D412" s="37" t="s">
        <v>458</v>
      </c>
      <c r="E412" s="37" t="s">
        <v>290</v>
      </c>
      <c r="F412" s="39" t="s">
        <v>107</v>
      </c>
      <c r="G412" s="38">
        <v>49000000</v>
      </c>
      <c r="H412" s="40" t="str">
        <f t="shared" si="125"/>
        <v>1002</v>
      </c>
      <c r="I412" s="40" t="str">
        <f t="shared" si="126"/>
        <v>100203</v>
      </c>
      <c r="J412" s="46" t="str">
        <f t="shared" si="127"/>
        <v>银行存款</v>
      </c>
      <c r="K412" s="47" t="str">
        <f t="shared" si="128"/>
        <v>潍坊银行基本户31796</v>
      </c>
      <c r="L412" s="46" t="str">
        <f t="shared" si="129"/>
        <v/>
      </c>
      <c r="M412" s="46">
        <f>IFERROR(IF(H412="1002",1002,VLOOKUP(I412,亿企科目!A:H,6,0)),VLOOKUP(H412,亿企科目!A:G,6,0))</f>
        <v>1002</v>
      </c>
      <c r="N412" s="48" t="str">
        <f>IFERROR(IF(H412="1002","银行账户",IF(H412="1123","供应商",VLOOKUP(I412,亿企科目!A:H,8,0))),"")</f>
        <v>银行账户</v>
      </c>
      <c r="O412" s="49" t="str">
        <f t="shared" si="143"/>
        <v>潍坊银行基本户31796</v>
      </c>
      <c r="P412" s="29" t="str">
        <f>VLOOKUP(A412,账簿!B:C,2,0)</f>
        <v>002008</v>
      </c>
      <c r="Q412" s="29" t="str">
        <f>VLOOKUP(P412,账簿!A:B,2,0)</f>
        <v>昌邑市城投股权投资管理有限公司</v>
      </c>
      <c r="W412" s="29" t="str">
        <f t="shared" si="144"/>
        <v>0020082026-04-24111</v>
      </c>
      <c r="X412" s="29" t="str">
        <f t="shared" si="130"/>
        <v>002008</v>
      </c>
      <c r="Y412" s="29" t="str">
        <f t="shared" si="131"/>
        <v>002008</v>
      </c>
      <c r="Z412" s="29" t="str">
        <f t="shared" si="132"/>
        <v>昌邑市城投股权投资管理有限公司</v>
      </c>
      <c r="AA412" s="29" t="str">
        <f t="shared" si="133"/>
        <v>2026-04</v>
      </c>
      <c r="AB412" s="29" t="str">
        <f t="shared" si="134"/>
        <v>2026-04-24</v>
      </c>
      <c r="AC412" s="29" t="s">
        <v>108</v>
      </c>
      <c r="AD412" s="29">
        <f t="shared" si="135"/>
        <v>111</v>
      </c>
      <c r="AE412" s="29" t="str">
        <f t="shared" si="136"/>
        <v>往来款,汇兑,昌邑市城投建设工程有限公司</v>
      </c>
      <c r="AF412" s="29" t="s">
        <v>109</v>
      </c>
      <c r="AG412" s="29" t="s">
        <v>109</v>
      </c>
      <c r="AH412" s="29"/>
      <c r="AI412" s="29"/>
      <c r="AJ412" s="29"/>
      <c r="AK412" s="29"/>
      <c r="AL412" s="29"/>
      <c r="AM412" s="29"/>
      <c r="AN412" s="29">
        <f t="shared" si="137"/>
        <v>1002</v>
      </c>
      <c r="AO412" s="29"/>
      <c r="AP412" s="29" t="str">
        <f t="shared" si="138"/>
        <v>往来款,汇兑,昌邑市城投建设工程有限公司</v>
      </c>
      <c r="AQ412" t="s">
        <v>110</v>
      </c>
      <c r="AR412" s="29" t="str">
        <f t="shared" si="139"/>
        <v/>
      </c>
      <c r="AS412" s="29">
        <f t="shared" si="140"/>
        <v>49000000</v>
      </c>
      <c r="AT412" t="s">
        <v>111</v>
      </c>
      <c r="AU412" t="s">
        <v>112</v>
      </c>
      <c r="AV412" t="s">
        <v>113</v>
      </c>
      <c r="AW412" s="29" t="str">
        <f t="shared" si="141"/>
        <v/>
      </c>
      <c r="AX412" s="29">
        <f t="shared" si="142"/>
        <v>49000000</v>
      </c>
      <c r="AY412" s="29"/>
      <c r="AZ412" s="29"/>
      <c r="BA412" s="29"/>
      <c r="BB412" s="29"/>
      <c r="BC412" s="29"/>
      <c r="BD412" s="29"/>
      <c r="BE412" s="29"/>
      <c r="BF412" s="29"/>
      <c r="BG412" s="29"/>
      <c r="BH412" s="29"/>
      <c r="BI412" s="29"/>
      <c r="BJ412" s="29"/>
      <c r="BK412" s="29"/>
      <c r="BL412" s="29"/>
      <c r="BM412" s="29"/>
      <c r="BN412" s="29"/>
      <c r="BO412" s="29"/>
      <c r="BP412" s="29"/>
      <c r="BQ412" s="32" t="str">
        <f>IF(N412="项目",VLOOKUP(O412,项目!B:C,2,0),IF(K412="空项目",VLOOKUP(K412,项目!B:C,2,0),""))</f>
        <v/>
      </c>
      <c r="BR412" s="32" t="str">
        <f>IFERROR(VLOOKUP(BQ412,项目!A:B,2,0),"")</f>
        <v/>
      </c>
      <c r="BS412" s="29"/>
      <c r="BT412" s="29"/>
      <c r="BU412" s="32" t="str">
        <f>IF(N412="供应商",VLOOKUP(O412,供应商!B:C,2,0),"")</f>
        <v/>
      </c>
      <c r="BV412" s="32" t="str">
        <f>IFERROR(VLOOKUP(BU412,供应商!A:B,2,0),"")</f>
        <v/>
      </c>
      <c r="BW412" s="32" t="str">
        <f>IF(N412="客户",VLOOKUP(O412,客户!B:C,2,0),"")</f>
        <v/>
      </c>
      <c r="BX412" s="32" t="str">
        <f>IFERROR(VLOOKUP(BW412,客户!A:B,2,0),"")</f>
        <v/>
      </c>
      <c r="BY412" s="29"/>
      <c r="BZ412" s="29"/>
      <c r="CA412" s="29"/>
      <c r="CB412" s="29"/>
      <c r="CC412" s="29"/>
      <c r="CD412" s="29"/>
      <c r="CE412" s="29"/>
      <c r="CF412" s="29"/>
      <c r="CG412" s="29"/>
      <c r="CH412" s="29"/>
      <c r="CI412" s="29"/>
      <c r="CJ412" s="29"/>
      <c r="CK412" s="29"/>
      <c r="CL412" s="29"/>
      <c r="CM412" s="29"/>
      <c r="CN412" s="29"/>
      <c r="CO412" s="29"/>
      <c r="CP412" s="29"/>
      <c r="CQ412" s="29"/>
      <c r="CR412" s="29"/>
      <c r="CS412" s="29"/>
      <c r="CT412" s="29"/>
      <c r="CU412" s="32" t="str">
        <f>IF(N412="费用项目",VLOOKUP(O412,费用项目!B:C,2,0),"")</f>
        <v/>
      </c>
      <c r="CV412" s="32" t="str">
        <f>IFERROR(VLOOKUP(CU412,费用项目!A:B,2,0),"")</f>
        <v/>
      </c>
      <c r="CW412" s="29" t="str">
        <f>IF(N412="银行账户",VLOOKUP(O412,银行变二级!B:C,2,0),"")</f>
        <v>潍坊银行基本户31796</v>
      </c>
      <c r="CX412" s="29" t="str">
        <f>IFERROR(VLOOKUP(O412,银行变二级!A:B,2,0),"")</f>
        <v>潍坊银行基本户31796</v>
      </c>
    </row>
    <row r="413" ht="25.5" spans="1:102">
      <c r="A413" s="35" t="s">
        <v>287</v>
      </c>
      <c r="B413" s="36" t="s">
        <v>453</v>
      </c>
      <c r="C413" s="36" t="s">
        <v>459</v>
      </c>
      <c r="D413" s="37" t="s">
        <v>353</v>
      </c>
      <c r="E413" s="37" t="s">
        <v>354</v>
      </c>
      <c r="F413" s="38">
        <v>1000000</v>
      </c>
      <c r="G413" s="39" t="s">
        <v>107</v>
      </c>
      <c r="H413" s="40" t="str">
        <f t="shared" si="125"/>
        <v>1221</v>
      </c>
      <c r="I413" s="40" t="str">
        <f t="shared" si="126"/>
        <v>122108</v>
      </c>
      <c r="J413" s="46" t="str">
        <f t="shared" si="127"/>
        <v>其他应收款</v>
      </c>
      <c r="K413" s="47" t="str">
        <f t="shared" si="128"/>
        <v>单位</v>
      </c>
      <c r="L413" s="46" t="str">
        <f t="shared" si="129"/>
        <v>山东华邑发展有限责任公司</v>
      </c>
      <c r="M413" s="46" t="str">
        <f>IFERROR(IF(H413="1002",1002,VLOOKUP(I413,亿企科目!A:H,6,0)),VLOOKUP(H413,亿企科目!A:G,6,0))</f>
        <v>122102</v>
      </c>
      <c r="N413" s="48" t="str">
        <f>IFERROR(IF(H413="1002","银行账户",IF(H413="1123","供应商",VLOOKUP(I413,亿企科目!A:H,8,0))),"")</f>
        <v>客户</v>
      </c>
      <c r="O413" s="49" t="str">
        <f t="shared" si="143"/>
        <v>山东华邑发展有限责任公司</v>
      </c>
      <c r="P413" s="29" t="str">
        <f>VLOOKUP(A413,账簿!B:C,2,0)</f>
        <v>002008</v>
      </c>
      <c r="Q413" s="29" t="str">
        <f>VLOOKUP(P413,账簿!A:B,2,0)</f>
        <v>昌邑市城投股权投资管理有限公司</v>
      </c>
      <c r="W413" s="29" t="str">
        <f t="shared" si="144"/>
        <v>0020082026-04-24112</v>
      </c>
      <c r="X413" s="29" t="str">
        <f t="shared" si="130"/>
        <v>002008</v>
      </c>
      <c r="Y413" s="29" t="str">
        <f t="shared" si="131"/>
        <v>002008</v>
      </c>
      <c r="Z413" s="29" t="str">
        <f t="shared" si="132"/>
        <v>昌邑市城投股权投资管理有限公司</v>
      </c>
      <c r="AA413" s="29" t="str">
        <f t="shared" si="133"/>
        <v>2026-04</v>
      </c>
      <c r="AB413" s="29" t="str">
        <f t="shared" si="134"/>
        <v>2026-04-24</v>
      </c>
      <c r="AC413" s="29" t="s">
        <v>108</v>
      </c>
      <c r="AD413" s="29">
        <f t="shared" si="135"/>
        <v>112</v>
      </c>
      <c r="AE413" s="29" t="str">
        <f t="shared" si="136"/>
        <v>往来款,网银转账,山东华邑发展有限责任公司</v>
      </c>
      <c r="AF413" s="29" t="s">
        <v>109</v>
      </c>
      <c r="AG413" s="29" t="s">
        <v>109</v>
      </c>
      <c r="AH413" s="29"/>
      <c r="AI413" s="29"/>
      <c r="AJ413" s="29"/>
      <c r="AK413" s="29"/>
      <c r="AL413" s="29"/>
      <c r="AM413" s="29"/>
      <c r="AN413" s="29" t="str">
        <f t="shared" si="137"/>
        <v>122102</v>
      </c>
      <c r="AO413" s="29"/>
      <c r="AP413" s="29" t="str">
        <f t="shared" si="138"/>
        <v>往来款,网银转账,山东华邑发展有限责任公司</v>
      </c>
      <c r="AQ413" t="s">
        <v>110</v>
      </c>
      <c r="AR413" s="29">
        <f t="shared" si="139"/>
        <v>1000000</v>
      </c>
      <c r="AS413" s="29" t="str">
        <f t="shared" si="140"/>
        <v/>
      </c>
      <c r="AT413" t="s">
        <v>111</v>
      </c>
      <c r="AU413" t="s">
        <v>112</v>
      </c>
      <c r="AV413" t="s">
        <v>113</v>
      </c>
      <c r="AW413" s="29">
        <f t="shared" si="141"/>
        <v>1000000</v>
      </c>
      <c r="AX413" s="29" t="str">
        <f t="shared" si="142"/>
        <v/>
      </c>
      <c r="AY413" s="29"/>
      <c r="AZ413" s="29"/>
      <c r="BA413" s="29"/>
      <c r="BB413" s="29"/>
      <c r="BC413" s="29"/>
      <c r="BD413" s="29"/>
      <c r="BE413" s="29"/>
      <c r="BF413" s="29"/>
      <c r="BG413" s="29"/>
      <c r="BH413" s="29"/>
      <c r="BI413" s="29"/>
      <c r="BJ413" s="29"/>
      <c r="BK413" s="29"/>
      <c r="BL413" s="29"/>
      <c r="BM413" s="29"/>
      <c r="BN413" s="29"/>
      <c r="BO413" s="29"/>
      <c r="BP413" s="29"/>
      <c r="BQ413" s="32" t="str">
        <f>IF(N413="项目",VLOOKUP(O413,项目!B:C,2,0),IF(K413="空项目",VLOOKUP(K413,项目!B:C,2,0),""))</f>
        <v/>
      </c>
      <c r="BR413" s="32" t="str">
        <f>IFERROR(VLOOKUP(BQ413,项目!A:B,2,0),"")</f>
        <v/>
      </c>
      <c r="BS413" s="29"/>
      <c r="BT413" s="29"/>
      <c r="BU413" s="32" t="str">
        <f>IF(N413="供应商",VLOOKUP(O413,供应商!B:C,2,0),"")</f>
        <v/>
      </c>
      <c r="BV413" s="32" t="str">
        <f>IFERROR(VLOOKUP(BU413,供应商!A:B,2,0),"")</f>
        <v/>
      </c>
      <c r="BW413" s="32" t="str">
        <f>IF(N413="客户",VLOOKUP(O413,客户!B:C,2,0),"")</f>
        <v>004</v>
      </c>
      <c r="BX413" s="32" t="str">
        <f>IFERROR(VLOOKUP(BW413,客户!A:B,2,0),"")</f>
        <v>山东华邑发展有限责任公司</v>
      </c>
      <c r="BY413" s="29"/>
      <c r="BZ413" s="29"/>
      <c r="CA413" s="29"/>
      <c r="CB413" s="29"/>
      <c r="CC413" s="29"/>
      <c r="CD413" s="29"/>
      <c r="CE413" s="29"/>
      <c r="CF413" s="29"/>
      <c r="CG413" s="29"/>
      <c r="CH413" s="29"/>
      <c r="CI413" s="29"/>
      <c r="CJ413" s="29"/>
      <c r="CK413" s="29"/>
      <c r="CL413" s="29"/>
      <c r="CM413" s="29"/>
      <c r="CN413" s="29"/>
      <c r="CO413" s="29"/>
      <c r="CP413" s="29"/>
      <c r="CQ413" s="29"/>
      <c r="CR413" s="29"/>
      <c r="CS413" s="29"/>
      <c r="CT413" s="29"/>
      <c r="CU413" s="32" t="str">
        <f>IF(N413="费用项目",VLOOKUP(O413,费用项目!B:C,2,0),"")</f>
        <v/>
      </c>
      <c r="CV413" s="32" t="str">
        <f>IFERROR(VLOOKUP(CU413,费用项目!A:B,2,0),"")</f>
        <v/>
      </c>
      <c r="CW413" s="29" t="str">
        <f>IF(N413="银行账户",VLOOKUP(O413,银行变二级!B:C,2,0),"")</f>
        <v/>
      </c>
      <c r="CX413" s="29" t="str">
        <f>IFERROR(VLOOKUP(O413,银行变二级!A:B,2,0),"")</f>
        <v/>
      </c>
    </row>
    <row r="414" ht="27" spans="1:102">
      <c r="A414" s="35" t="s">
        <v>287</v>
      </c>
      <c r="B414" s="36" t="s">
        <v>453</v>
      </c>
      <c r="C414" s="36" t="s">
        <v>459</v>
      </c>
      <c r="D414" s="37" t="s">
        <v>353</v>
      </c>
      <c r="E414" s="37" t="s">
        <v>290</v>
      </c>
      <c r="F414" s="39" t="s">
        <v>107</v>
      </c>
      <c r="G414" s="38">
        <v>1000000</v>
      </c>
      <c r="H414" s="40" t="str">
        <f t="shared" si="125"/>
        <v>1002</v>
      </c>
      <c r="I414" s="40" t="str">
        <f t="shared" si="126"/>
        <v>100203</v>
      </c>
      <c r="J414" s="46" t="str">
        <f t="shared" si="127"/>
        <v>银行存款</v>
      </c>
      <c r="K414" s="47" t="str">
        <f t="shared" si="128"/>
        <v>潍坊银行基本户31796</v>
      </c>
      <c r="L414" s="46" t="str">
        <f t="shared" si="129"/>
        <v/>
      </c>
      <c r="M414" s="46">
        <f>IFERROR(IF(H414="1002",1002,VLOOKUP(I414,亿企科目!A:H,6,0)),VLOOKUP(H414,亿企科目!A:G,6,0))</f>
        <v>1002</v>
      </c>
      <c r="N414" s="48" t="str">
        <f>IFERROR(IF(H414="1002","银行账户",IF(H414="1123","供应商",VLOOKUP(I414,亿企科目!A:H,8,0))),"")</f>
        <v>银行账户</v>
      </c>
      <c r="O414" s="49" t="str">
        <f t="shared" si="143"/>
        <v>潍坊银行基本户31796</v>
      </c>
      <c r="P414" s="29" t="str">
        <f>VLOOKUP(A414,账簿!B:C,2,0)</f>
        <v>002008</v>
      </c>
      <c r="Q414" s="29" t="str">
        <f>VLOOKUP(P414,账簿!A:B,2,0)</f>
        <v>昌邑市城投股权投资管理有限公司</v>
      </c>
      <c r="W414" s="29" t="str">
        <f t="shared" si="144"/>
        <v>0020082026-04-24112</v>
      </c>
      <c r="X414" s="29" t="str">
        <f t="shared" si="130"/>
        <v>002008</v>
      </c>
      <c r="Y414" s="29" t="str">
        <f t="shared" si="131"/>
        <v>002008</v>
      </c>
      <c r="Z414" s="29" t="str">
        <f t="shared" si="132"/>
        <v>昌邑市城投股权投资管理有限公司</v>
      </c>
      <c r="AA414" s="29" t="str">
        <f t="shared" si="133"/>
        <v>2026-04</v>
      </c>
      <c r="AB414" s="29" t="str">
        <f t="shared" si="134"/>
        <v>2026-04-24</v>
      </c>
      <c r="AC414" s="29" t="s">
        <v>108</v>
      </c>
      <c r="AD414" s="29">
        <f t="shared" si="135"/>
        <v>112</v>
      </c>
      <c r="AE414" s="29" t="str">
        <f t="shared" si="136"/>
        <v>往来款,网银转账,山东华邑发展有限责任公司</v>
      </c>
      <c r="AF414" s="29" t="s">
        <v>109</v>
      </c>
      <c r="AG414" s="29" t="s">
        <v>109</v>
      </c>
      <c r="AH414" s="29"/>
      <c r="AI414" s="29"/>
      <c r="AJ414" s="29"/>
      <c r="AK414" s="29"/>
      <c r="AL414" s="29"/>
      <c r="AM414" s="29"/>
      <c r="AN414" s="29">
        <f t="shared" si="137"/>
        <v>1002</v>
      </c>
      <c r="AO414" s="29"/>
      <c r="AP414" s="29" t="str">
        <f t="shared" si="138"/>
        <v>往来款,网银转账,山东华邑发展有限责任公司</v>
      </c>
      <c r="AQ414" t="s">
        <v>110</v>
      </c>
      <c r="AR414" s="29" t="str">
        <f t="shared" si="139"/>
        <v/>
      </c>
      <c r="AS414" s="29">
        <f t="shared" si="140"/>
        <v>1000000</v>
      </c>
      <c r="AT414" t="s">
        <v>111</v>
      </c>
      <c r="AU414" t="s">
        <v>112</v>
      </c>
      <c r="AV414" t="s">
        <v>113</v>
      </c>
      <c r="AW414" s="29" t="str">
        <f t="shared" si="141"/>
        <v/>
      </c>
      <c r="AX414" s="29">
        <f t="shared" si="142"/>
        <v>1000000</v>
      </c>
      <c r="AY414" s="29"/>
      <c r="AZ414" s="29"/>
      <c r="BA414" s="29"/>
      <c r="BB414" s="29"/>
      <c r="BC414" s="29"/>
      <c r="BD414" s="29"/>
      <c r="BE414" s="29"/>
      <c r="BF414" s="29"/>
      <c r="BG414" s="29"/>
      <c r="BH414" s="29"/>
      <c r="BI414" s="29"/>
      <c r="BJ414" s="29"/>
      <c r="BK414" s="29"/>
      <c r="BL414" s="29"/>
      <c r="BM414" s="29"/>
      <c r="BN414" s="29"/>
      <c r="BO414" s="29"/>
      <c r="BP414" s="29"/>
      <c r="BQ414" s="32" t="str">
        <f>IF(N414="项目",VLOOKUP(O414,项目!B:C,2,0),IF(K414="空项目",VLOOKUP(K414,项目!B:C,2,0),""))</f>
        <v/>
      </c>
      <c r="BR414" s="32" t="str">
        <f>IFERROR(VLOOKUP(BQ414,项目!A:B,2,0),"")</f>
        <v/>
      </c>
      <c r="BS414" s="29"/>
      <c r="BT414" s="29"/>
      <c r="BU414" s="32" t="str">
        <f>IF(N414="供应商",VLOOKUP(O414,供应商!B:C,2,0),"")</f>
        <v/>
      </c>
      <c r="BV414" s="32" t="str">
        <f>IFERROR(VLOOKUP(BU414,供应商!A:B,2,0),"")</f>
        <v/>
      </c>
      <c r="BW414" s="32" t="str">
        <f>IF(N414="客户",VLOOKUP(O414,客户!B:C,2,0),"")</f>
        <v/>
      </c>
      <c r="BX414" s="32" t="str">
        <f>IFERROR(VLOOKUP(BW414,客户!A:B,2,0),"")</f>
        <v/>
      </c>
      <c r="BY414" s="29"/>
      <c r="BZ414" s="29"/>
      <c r="CA414" s="29"/>
      <c r="CB414" s="29"/>
      <c r="CC414" s="29"/>
      <c r="CD414" s="29"/>
      <c r="CE414" s="29"/>
      <c r="CF414" s="29"/>
      <c r="CG414" s="29"/>
      <c r="CH414" s="29"/>
      <c r="CI414" s="29"/>
      <c r="CJ414" s="29"/>
      <c r="CK414" s="29"/>
      <c r="CL414" s="29"/>
      <c r="CM414" s="29"/>
      <c r="CN414" s="29"/>
      <c r="CO414" s="29"/>
      <c r="CP414" s="29"/>
      <c r="CQ414" s="29"/>
      <c r="CR414" s="29"/>
      <c r="CS414" s="29"/>
      <c r="CT414" s="29"/>
      <c r="CU414" s="32" t="str">
        <f>IF(N414="费用项目",VLOOKUP(O414,费用项目!B:C,2,0),"")</f>
        <v/>
      </c>
      <c r="CV414" s="32" t="str">
        <f>IFERROR(VLOOKUP(CU414,费用项目!A:B,2,0),"")</f>
        <v/>
      </c>
      <c r="CW414" s="29" t="str">
        <f>IF(N414="银行账户",VLOOKUP(O414,银行变二级!B:C,2,0),"")</f>
        <v>潍坊银行基本户31796</v>
      </c>
      <c r="CX414" s="29" t="str">
        <f>IFERROR(VLOOKUP(O414,银行变二级!A:B,2,0),"")</f>
        <v>潍坊银行基本户31796</v>
      </c>
    </row>
    <row r="415" ht="25.5" spans="1:102">
      <c r="A415" s="35" t="s">
        <v>287</v>
      </c>
      <c r="B415" s="36" t="s">
        <v>453</v>
      </c>
      <c r="C415" s="36" t="s">
        <v>460</v>
      </c>
      <c r="D415" s="37" t="s">
        <v>222</v>
      </c>
      <c r="E415" s="37" t="s">
        <v>142</v>
      </c>
      <c r="F415" s="38">
        <v>170000</v>
      </c>
      <c r="G415" s="39" t="s">
        <v>107</v>
      </c>
      <c r="H415" s="40" t="str">
        <f t="shared" si="125"/>
        <v>1221</v>
      </c>
      <c r="I415" s="40" t="str">
        <f t="shared" si="126"/>
        <v>122108</v>
      </c>
      <c r="J415" s="46" t="str">
        <f t="shared" si="127"/>
        <v>其他应收款</v>
      </c>
      <c r="K415" s="47" t="str">
        <f t="shared" si="128"/>
        <v>单位</v>
      </c>
      <c r="L415" s="46" t="str">
        <f t="shared" si="129"/>
        <v>昌邑市国有资产经营投资有限公司</v>
      </c>
      <c r="M415" s="46" t="str">
        <f>IFERROR(IF(H415="1002",1002,VLOOKUP(I415,亿企科目!A:H,6,0)),VLOOKUP(H415,亿企科目!A:G,6,0))</f>
        <v>122102</v>
      </c>
      <c r="N415" s="48" t="str">
        <f>IFERROR(IF(H415="1002","银行账户",IF(H415="1123","供应商",VLOOKUP(I415,亿企科目!A:H,8,0))),"")</f>
        <v>客户</v>
      </c>
      <c r="O415" s="49" t="str">
        <f t="shared" si="143"/>
        <v>昌邑市国有资产经营投资有限公司</v>
      </c>
      <c r="P415" s="29" t="str">
        <f>VLOOKUP(A415,账簿!B:C,2,0)</f>
        <v>002008</v>
      </c>
      <c r="Q415" s="29" t="str">
        <f>VLOOKUP(P415,账簿!A:B,2,0)</f>
        <v>昌邑市城投股权投资管理有限公司</v>
      </c>
      <c r="W415" s="29" t="str">
        <f t="shared" si="144"/>
        <v>0020082026-04-24113</v>
      </c>
      <c r="X415" s="29" t="str">
        <f t="shared" si="130"/>
        <v>002008</v>
      </c>
      <c r="Y415" s="29" t="str">
        <f t="shared" si="131"/>
        <v>002008</v>
      </c>
      <c r="Z415" s="29" t="str">
        <f t="shared" si="132"/>
        <v>昌邑市城投股权投资管理有限公司</v>
      </c>
      <c r="AA415" s="29" t="str">
        <f t="shared" si="133"/>
        <v>2026-04</v>
      </c>
      <c r="AB415" s="29" t="str">
        <f t="shared" si="134"/>
        <v>2026-04-24</v>
      </c>
      <c r="AC415" s="29" t="s">
        <v>108</v>
      </c>
      <c r="AD415" s="29">
        <f t="shared" si="135"/>
        <v>113</v>
      </c>
      <c r="AE415" s="29" t="str">
        <f t="shared" si="136"/>
        <v>往来款,汇兑,昌邑市国有资产经营投资有限公司</v>
      </c>
      <c r="AF415" s="29" t="s">
        <v>109</v>
      </c>
      <c r="AG415" s="29" t="s">
        <v>109</v>
      </c>
      <c r="AH415" s="29"/>
      <c r="AI415" s="29"/>
      <c r="AJ415" s="29"/>
      <c r="AK415" s="29"/>
      <c r="AL415" s="29"/>
      <c r="AM415" s="29"/>
      <c r="AN415" s="29" t="str">
        <f t="shared" si="137"/>
        <v>122102</v>
      </c>
      <c r="AO415" s="29"/>
      <c r="AP415" s="29" t="str">
        <f t="shared" si="138"/>
        <v>往来款,汇兑,昌邑市国有资产经营投资有限公司</v>
      </c>
      <c r="AQ415" t="s">
        <v>110</v>
      </c>
      <c r="AR415" s="29">
        <f t="shared" si="139"/>
        <v>170000</v>
      </c>
      <c r="AS415" s="29" t="str">
        <f t="shared" si="140"/>
        <v/>
      </c>
      <c r="AT415" t="s">
        <v>111</v>
      </c>
      <c r="AU415" t="s">
        <v>112</v>
      </c>
      <c r="AV415" t="s">
        <v>113</v>
      </c>
      <c r="AW415" s="29">
        <f t="shared" si="141"/>
        <v>170000</v>
      </c>
      <c r="AX415" s="29" t="str">
        <f t="shared" si="142"/>
        <v/>
      </c>
      <c r="AY415" s="29"/>
      <c r="AZ415" s="29"/>
      <c r="BA415" s="29"/>
      <c r="BB415" s="29"/>
      <c r="BC415" s="29"/>
      <c r="BD415" s="29"/>
      <c r="BE415" s="29"/>
      <c r="BF415" s="29"/>
      <c r="BG415" s="29"/>
      <c r="BH415" s="29"/>
      <c r="BI415" s="29"/>
      <c r="BJ415" s="29"/>
      <c r="BK415" s="29"/>
      <c r="BL415" s="29"/>
      <c r="BM415" s="29"/>
      <c r="BN415" s="29"/>
      <c r="BO415" s="29"/>
      <c r="BP415" s="29"/>
      <c r="BQ415" s="32" t="str">
        <f>IF(N415="项目",VLOOKUP(O415,项目!B:C,2,0),IF(K415="空项目",VLOOKUP(K415,项目!B:C,2,0),""))</f>
        <v/>
      </c>
      <c r="BR415" s="32" t="str">
        <f>IFERROR(VLOOKUP(BQ415,项目!A:B,2,0),"")</f>
        <v/>
      </c>
      <c r="BS415" s="29"/>
      <c r="BT415" s="29"/>
      <c r="BU415" s="32" t="str">
        <f>IF(N415="供应商",VLOOKUP(O415,供应商!B:C,2,0),"")</f>
        <v/>
      </c>
      <c r="BV415" s="32" t="str">
        <f>IFERROR(VLOOKUP(BU415,供应商!A:B,2,0),"")</f>
        <v/>
      </c>
      <c r="BW415" s="32" t="str">
        <f>IF(N415="客户",VLOOKUP(O415,客户!B:C,2,0),"")</f>
        <v>003</v>
      </c>
      <c r="BX415" s="32" t="str">
        <f>IFERROR(VLOOKUP(BW415,客户!A:B,2,0),"")</f>
        <v>昌邑市国有资产经营投资有限公司</v>
      </c>
      <c r="BY415" s="29"/>
      <c r="BZ415" s="29"/>
      <c r="CA415" s="29"/>
      <c r="CB415" s="29"/>
      <c r="CC415" s="29"/>
      <c r="CD415" s="29"/>
      <c r="CE415" s="29"/>
      <c r="CF415" s="29"/>
      <c r="CG415" s="29"/>
      <c r="CH415" s="29"/>
      <c r="CI415" s="29"/>
      <c r="CJ415" s="29"/>
      <c r="CK415" s="29"/>
      <c r="CL415" s="29"/>
      <c r="CM415" s="29"/>
      <c r="CN415" s="29"/>
      <c r="CO415" s="29"/>
      <c r="CP415" s="29"/>
      <c r="CQ415" s="29"/>
      <c r="CR415" s="29"/>
      <c r="CS415" s="29"/>
      <c r="CT415" s="29"/>
      <c r="CU415" s="32" t="str">
        <f>IF(N415="费用项目",VLOOKUP(O415,费用项目!B:C,2,0),"")</f>
        <v/>
      </c>
      <c r="CV415" s="32" t="str">
        <f>IFERROR(VLOOKUP(CU415,费用项目!A:B,2,0),"")</f>
        <v/>
      </c>
      <c r="CW415" s="29" t="str">
        <f>IF(N415="银行账户",VLOOKUP(O415,银行变二级!B:C,2,0),"")</f>
        <v/>
      </c>
      <c r="CX415" s="29" t="str">
        <f>IFERROR(VLOOKUP(O415,银行变二级!A:B,2,0),"")</f>
        <v/>
      </c>
    </row>
    <row r="416" ht="27" spans="1:102">
      <c r="A416" s="35" t="s">
        <v>287</v>
      </c>
      <c r="B416" s="36" t="s">
        <v>453</v>
      </c>
      <c r="C416" s="36" t="s">
        <v>460</v>
      </c>
      <c r="D416" s="37" t="s">
        <v>222</v>
      </c>
      <c r="E416" s="37" t="s">
        <v>290</v>
      </c>
      <c r="F416" s="39" t="s">
        <v>107</v>
      </c>
      <c r="G416" s="38">
        <v>170000</v>
      </c>
      <c r="H416" s="40" t="str">
        <f t="shared" si="125"/>
        <v>1002</v>
      </c>
      <c r="I416" s="40" t="str">
        <f t="shared" si="126"/>
        <v>100203</v>
      </c>
      <c r="J416" s="46" t="str">
        <f t="shared" si="127"/>
        <v>银行存款</v>
      </c>
      <c r="K416" s="47" t="str">
        <f t="shared" si="128"/>
        <v>潍坊银行基本户31796</v>
      </c>
      <c r="L416" s="46" t="str">
        <f t="shared" si="129"/>
        <v/>
      </c>
      <c r="M416" s="46">
        <f>IFERROR(IF(H416="1002",1002,VLOOKUP(I416,亿企科目!A:H,6,0)),VLOOKUP(H416,亿企科目!A:G,6,0))</f>
        <v>1002</v>
      </c>
      <c r="N416" s="48" t="str">
        <f>IFERROR(IF(H416="1002","银行账户",IF(H416="1123","供应商",VLOOKUP(I416,亿企科目!A:H,8,0))),"")</f>
        <v>银行账户</v>
      </c>
      <c r="O416" s="49" t="str">
        <f t="shared" si="143"/>
        <v>潍坊银行基本户31796</v>
      </c>
      <c r="P416" s="29" t="str">
        <f>VLOOKUP(A416,账簿!B:C,2,0)</f>
        <v>002008</v>
      </c>
      <c r="Q416" s="29" t="str">
        <f>VLOOKUP(P416,账簿!A:B,2,0)</f>
        <v>昌邑市城投股权投资管理有限公司</v>
      </c>
      <c r="W416" s="29" t="str">
        <f t="shared" si="144"/>
        <v>0020082026-04-24113</v>
      </c>
      <c r="X416" s="29" t="str">
        <f t="shared" si="130"/>
        <v>002008</v>
      </c>
      <c r="Y416" s="29" t="str">
        <f t="shared" si="131"/>
        <v>002008</v>
      </c>
      <c r="Z416" s="29" t="str">
        <f t="shared" si="132"/>
        <v>昌邑市城投股权投资管理有限公司</v>
      </c>
      <c r="AA416" s="29" t="str">
        <f t="shared" si="133"/>
        <v>2026-04</v>
      </c>
      <c r="AB416" s="29" t="str">
        <f t="shared" si="134"/>
        <v>2026-04-24</v>
      </c>
      <c r="AC416" s="29" t="s">
        <v>108</v>
      </c>
      <c r="AD416" s="29">
        <f t="shared" si="135"/>
        <v>113</v>
      </c>
      <c r="AE416" s="29" t="str">
        <f t="shared" si="136"/>
        <v>往来款,汇兑,昌邑市国有资产经营投资有限公司</v>
      </c>
      <c r="AF416" s="29" t="s">
        <v>109</v>
      </c>
      <c r="AG416" s="29" t="s">
        <v>109</v>
      </c>
      <c r="AH416" s="29"/>
      <c r="AI416" s="29"/>
      <c r="AJ416" s="29"/>
      <c r="AK416" s="29"/>
      <c r="AL416" s="29"/>
      <c r="AM416" s="29"/>
      <c r="AN416" s="29">
        <f t="shared" si="137"/>
        <v>1002</v>
      </c>
      <c r="AO416" s="29"/>
      <c r="AP416" s="29" t="str">
        <f t="shared" si="138"/>
        <v>往来款,汇兑,昌邑市国有资产经营投资有限公司</v>
      </c>
      <c r="AQ416" t="s">
        <v>110</v>
      </c>
      <c r="AR416" s="29" t="str">
        <f t="shared" si="139"/>
        <v/>
      </c>
      <c r="AS416" s="29">
        <f t="shared" si="140"/>
        <v>170000</v>
      </c>
      <c r="AT416" t="s">
        <v>111</v>
      </c>
      <c r="AU416" t="s">
        <v>112</v>
      </c>
      <c r="AV416" t="s">
        <v>113</v>
      </c>
      <c r="AW416" s="29" t="str">
        <f t="shared" si="141"/>
        <v/>
      </c>
      <c r="AX416" s="29">
        <f t="shared" si="142"/>
        <v>170000</v>
      </c>
      <c r="AY416" s="29"/>
      <c r="AZ416" s="29"/>
      <c r="BA416" s="29"/>
      <c r="BB416" s="29"/>
      <c r="BC416" s="29"/>
      <c r="BD416" s="29"/>
      <c r="BE416" s="29"/>
      <c r="BF416" s="29"/>
      <c r="BG416" s="29"/>
      <c r="BH416" s="29"/>
      <c r="BI416" s="29"/>
      <c r="BJ416" s="29"/>
      <c r="BK416" s="29"/>
      <c r="BL416" s="29"/>
      <c r="BM416" s="29"/>
      <c r="BN416" s="29"/>
      <c r="BO416" s="29"/>
      <c r="BP416" s="29"/>
      <c r="BQ416" s="32" t="str">
        <f>IF(N416="项目",VLOOKUP(O416,项目!B:C,2,0),IF(K416="空项目",VLOOKUP(K416,项目!B:C,2,0),""))</f>
        <v/>
      </c>
      <c r="BR416" s="32" t="str">
        <f>IFERROR(VLOOKUP(BQ416,项目!A:B,2,0),"")</f>
        <v/>
      </c>
      <c r="BS416" s="29"/>
      <c r="BT416" s="29"/>
      <c r="BU416" s="32" t="str">
        <f>IF(N416="供应商",VLOOKUP(O416,供应商!B:C,2,0),"")</f>
        <v/>
      </c>
      <c r="BV416" s="32" t="str">
        <f>IFERROR(VLOOKUP(BU416,供应商!A:B,2,0),"")</f>
        <v/>
      </c>
      <c r="BW416" s="32" t="str">
        <f>IF(N416="客户",VLOOKUP(O416,客户!B:C,2,0),"")</f>
        <v/>
      </c>
      <c r="BX416" s="32" t="str">
        <f>IFERROR(VLOOKUP(BW416,客户!A:B,2,0),"")</f>
        <v/>
      </c>
      <c r="BY416" s="29"/>
      <c r="BZ416" s="29"/>
      <c r="CA416" s="29"/>
      <c r="CB416" s="29"/>
      <c r="CC416" s="29"/>
      <c r="CD416" s="29"/>
      <c r="CE416" s="29"/>
      <c r="CF416" s="29"/>
      <c r="CG416" s="29"/>
      <c r="CH416" s="29"/>
      <c r="CI416" s="29"/>
      <c r="CJ416" s="29"/>
      <c r="CK416" s="29"/>
      <c r="CL416" s="29"/>
      <c r="CM416" s="29"/>
      <c r="CN416" s="29"/>
      <c r="CO416" s="29"/>
      <c r="CP416" s="29"/>
      <c r="CQ416" s="29"/>
      <c r="CR416" s="29"/>
      <c r="CS416" s="29"/>
      <c r="CT416" s="29"/>
      <c r="CU416" s="32" t="str">
        <f>IF(N416="费用项目",VLOOKUP(O416,费用项目!B:C,2,0),"")</f>
        <v/>
      </c>
      <c r="CV416" s="32" t="str">
        <f>IFERROR(VLOOKUP(CU416,费用项目!A:B,2,0),"")</f>
        <v/>
      </c>
      <c r="CW416" s="29" t="str">
        <f>IF(N416="银行账户",VLOOKUP(O416,银行变二级!B:C,2,0),"")</f>
        <v>潍坊银行基本户31796</v>
      </c>
      <c r="CX416" s="29" t="str">
        <f>IFERROR(VLOOKUP(O416,银行变二级!A:B,2,0),"")</f>
        <v>潍坊银行基本户31796</v>
      </c>
    </row>
    <row r="417" ht="27" spans="1:102">
      <c r="A417" s="35" t="s">
        <v>287</v>
      </c>
      <c r="B417" s="36" t="s">
        <v>453</v>
      </c>
      <c r="C417" s="36" t="s">
        <v>461</v>
      </c>
      <c r="D417" s="37" t="s">
        <v>328</v>
      </c>
      <c r="E417" s="37" t="s">
        <v>290</v>
      </c>
      <c r="F417" s="38">
        <v>2000000</v>
      </c>
      <c r="G417" s="39" t="s">
        <v>107</v>
      </c>
      <c r="H417" s="40" t="str">
        <f t="shared" si="125"/>
        <v>1002</v>
      </c>
      <c r="I417" s="40" t="str">
        <f t="shared" si="126"/>
        <v>100203</v>
      </c>
      <c r="J417" s="46" t="str">
        <f t="shared" si="127"/>
        <v>银行存款</v>
      </c>
      <c r="K417" s="47" t="str">
        <f t="shared" si="128"/>
        <v>潍坊银行基本户31796</v>
      </c>
      <c r="L417" s="46" t="str">
        <f t="shared" si="129"/>
        <v/>
      </c>
      <c r="M417" s="46">
        <f>IFERROR(IF(H417="1002",1002,VLOOKUP(I417,亿企科目!A:H,6,0)),VLOOKUP(H417,亿企科目!A:G,6,0))</f>
        <v>1002</v>
      </c>
      <c r="N417" s="48" t="str">
        <f>IFERROR(IF(H417="1002","银行账户",IF(H417="1123","供应商",VLOOKUP(I417,亿企科目!A:H,8,0))),"")</f>
        <v>银行账户</v>
      </c>
      <c r="O417" s="49" t="str">
        <f t="shared" si="143"/>
        <v>潍坊银行基本户31796</v>
      </c>
      <c r="P417" s="29" t="str">
        <f>VLOOKUP(A417,账簿!B:C,2,0)</f>
        <v>002008</v>
      </c>
      <c r="Q417" s="29" t="str">
        <f>VLOOKUP(P417,账簿!A:B,2,0)</f>
        <v>昌邑市城投股权投资管理有限公司</v>
      </c>
      <c r="W417" s="29" t="str">
        <f t="shared" si="144"/>
        <v>0020082026-04-24114</v>
      </c>
      <c r="X417" s="29" t="str">
        <f t="shared" si="130"/>
        <v>002008</v>
      </c>
      <c r="Y417" s="29" t="str">
        <f t="shared" si="131"/>
        <v>002008</v>
      </c>
      <c r="Z417" s="29" t="str">
        <f t="shared" si="132"/>
        <v>昌邑市城投股权投资管理有限公司</v>
      </c>
      <c r="AA417" s="29" t="str">
        <f t="shared" si="133"/>
        <v>2026-04</v>
      </c>
      <c r="AB417" s="29" t="str">
        <f t="shared" si="134"/>
        <v>2026-04-24</v>
      </c>
      <c r="AC417" s="29" t="s">
        <v>108</v>
      </c>
      <c r="AD417" s="29">
        <f t="shared" si="135"/>
        <v>114</v>
      </c>
      <c r="AE417" s="29" t="str">
        <f t="shared" si="136"/>
        <v>往来款,汇款,山东盛汇经贸有限公司</v>
      </c>
      <c r="AF417" s="29" t="s">
        <v>109</v>
      </c>
      <c r="AG417" s="29" t="s">
        <v>109</v>
      </c>
      <c r="AH417" s="29"/>
      <c r="AI417" s="29"/>
      <c r="AJ417" s="29"/>
      <c r="AK417" s="29"/>
      <c r="AL417" s="29"/>
      <c r="AM417" s="29"/>
      <c r="AN417" s="29">
        <f t="shared" si="137"/>
        <v>1002</v>
      </c>
      <c r="AO417" s="29"/>
      <c r="AP417" s="29" t="str">
        <f t="shared" si="138"/>
        <v>往来款,汇款,山东盛汇经贸有限公司</v>
      </c>
      <c r="AQ417" t="s">
        <v>110</v>
      </c>
      <c r="AR417" s="29">
        <f t="shared" si="139"/>
        <v>2000000</v>
      </c>
      <c r="AS417" s="29" t="str">
        <f t="shared" si="140"/>
        <v/>
      </c>
      <c r="AT417" t="s">
        <v>111</v>
      </c>
      <c r="AU417" t="s">
        <v>112</v>
      </c>
      <c r="AV417" t="s">
        <v>113</v>
      </c>
      <c r="AW417" s="29">
        <f t="shared" si="141"/>
        <v>2000000</v>
      </c>
      <c r="AX417" s="29" t="str">
        <f t="shared" si="142"/>
        <v/>
      </c>
      <c r="AY417" s="29"/>
      <c r="AZ417" s="29"/>
      <c r="BA417" s="29"/>
      <c r="BB417" s="29"/>
      <c r="BC417" s="29"/>
      <c r="BD417" s="29"/>
      <c r="BE417" s="29"/>
      <c r="BF417" s="29"/>
      <c r="BG417" s="29"/>
      <c r="BH417" s="29"/>
      <c r="BI417" s="29"/>
      <c r="BJ417" s="29"/>
      <c r="BK417" s="29"/>
      <c r="BL417" s="29"/>
      <c r="BM417" s="29"/>
      <c r="BN417" s="29"/>
      <c r="BO417" s="29"/>
      <c r="BP417" s="29"/>
      <c r="BQ417" s="32" t="str">
        <f>IF(N417="项目",VLOOKUP(O417,项目!B:C,2,0),IF(K417="空项目",VLOOKUP(K417,项目!B:C,2,0),""))</f>
        <v/>
      </c>
      <c r="BR417" s="32" t="str">
        <f>IFERROR(VLOOKUP(BQ417,项目!A:B,2,0),"")</f>
        <v/>
      </c>
      <c r="BS417" s="29"/>
      <c r="BT417" s="29"/>
      <c r="BU417" s="32" t="str">
        <f>IF(N417="供应商",VLOOKUP(O417,供应商!B:C,2,0),"")</f>
        <v/>
      </c>
      <c r="BV417" s="32" t="str">
        <f>IFERROR(VLOOKUP(BU417,供应商!A:B,2,0),"")</f>
        <v/>
      </c>
      <c r="BW417" s="32" t="str">
        <f>IF(N417="客户",VLOOKUP(O417,客户!B:C,2,0),"")</f>
        <v/>
      </c>
      <c r="BX417" s="32" t="str">
        <f>IFERROR(VLOOKUP(BW417,客户!A:B,2,0),"")</f>
        <v/>
      </c>
      <c r="BY417" s="29"/>
      <c r="BZ417" s="29"/>
      <c r="CA417" s="29"/>
      <c r="CB417" s="29"/>
      <c r="CC417" s="29"/>
      <c r="CD417" s="29"/>
      <c r="CE417" s="29"/>
      <c r="CF417" s="29"/>
      <c r="CG417" s="29"/>
      <c r="CH417" s="29"/>
      <c r="CI417" s="29"/>
      <c r="CJ417" s="29"/>
      <c r="CK417" s="29"/>
      <c r="CL417" s="29"/>
      <c r="CM417" s="29"/>
      <c r="CN417" s="29"/>
      <c r="CO417" s="29"/>
      <c r="CP417" s="29"/>
      <c r="CQ417" s="29"/>
      <c r="CR417" s="29"/>
      <c r="CS417" s="29"/>
      <c r="CT417" s="29"/>
      <c r="CU417" s="32" t="str">
        <f>IF(N417="费用项目",VLOOKUP(O417,费用项目!B:C,2,0),"")</f>
        <v/>
      </c>
      <c r="CV417" s="32" t="str">
        <f>IFERROR(VLOOKUP(CU417,费用项目!A:B,2,0),"")</f>
        <v/>
      </c>
      <c r="CW417" s="29" t="str">
        <f>IF(N417="银行账户",VLOOKUP(O417,银行变二级!B:C,2,0),"")</f>
        <v>潍坊银行基本户31796</v>
      </c>
      <c r="CX417" s="29" t="str">
        <f>IFERROR(VLOOKUP(O417,银行变二级!A:B,2,0),"")</f>
        <v>潍坊银行基本户31796</v>
      </c>
    </row>
    <row r="418" ht="25.5" spans="1:102">
      <c r="A418" s="35" t="s">
        <v>287</v>
      </c>
      <c r="B418" s="36" t="s">
        <v>453</v>
      </c>
      <c r="C418" s="36" t="s">
        <v>461</v>
      </c>
      <c r="D418" s="37" t="s">
        <v>328</v>
      </c>
      <c r="E418" s="37" t="s">
        <v>152</v>
      </c>
      <c r="F418" s="39" t="s">
        <v>107</v>
      </c>
      <c r="G418" s="38">
        <v>2000000</v>
      </c>
      <c r="H418" s="40" t="str">
        <f t="shared" si="125"/>
        <v>1221</v>
      </c>
      <c r="I418" s="40" t="str">
        <f t="shared" si="126"/>
        <v>122108</v>
      </c>
      <c r="J418" s="46" t="str">
        <f t="shared" si="127"/>
        <v>其他应收款</v>
      </c>
      <c r="K418" s="47" t="str">
        <f t="shared" si="128"/>
        <v>单位</v>
      </c>
      <c r="L418" s="46" t="str">
        <f t="shared" si="129"/>
        <v>山东盛汇经贸有限公司</v>
      </c>
      <c r="M418" s="46" t="str">
        <f>IFERROR(IF(H418="1002",1002,VLOOKUP(I418,亿企科目!A:H,6,0)),VLOOKUP(H418,亿企科目!A:G,6,0))</f>
        <v>122102</v>
      </c>
      <c r="N418" s="48" t="str">
        <f>IFERROR(IF(H418="1002","银行账户",IF(H418="1123","供应商",VLOOKUP(I418,亿企科目!A:H,8,0))),"")</f>
        <v>客户</v>
      </c>
      <c r="O418" s="49" t="str">
        <f t="shared" si="143"/>
        <v>山东盛汇经贸有限公司</v>
      </c>
      <c r="P418" s="29" t="str">
        <f>VLOOKUP(A418,账簿!B:C,2,0)</f>
        <v>002008</v>
      </c>
      <c r="Q418" s="29" t="str">
        <f>VLOOKUP(P418,账簿!A:B,2,0)</f>
        <v>昌邑市城投股权投资管理有限公司</v>
      </c>
      <c r="W418" s="29" t="str">
        <f t="shared" si="144"/>
        <v>0020082026-04-24114</v>
      </c>
      <c r="X418" s="29" t="str">
        <f t="shared" si="130"/>
        <v>002008</v>
      </c>
      <c r="Y418" s="29" t="str">
        <f t="shared" si="131"/>
        <v>002008</v>
      </c>
      <c r="Z418" s="29" t="str">
        <f t="shared" si="132"/>
        <v>昌邑市城投股权投资管理有限公司</v>
      </c>
      <c r="AA418" s="29" t="str">
        <f t="shared" si="133"/>
        <v>2026-04</v>
      </c>
      <c r="AB418" s="29" t="str">
        <f t="shared" si="134"/>
        <v>2026-04-24</v>
      </c>
      <c r="AC418" s="29" t="s">
        <v>108</v>
      </c>
      <c r="AD418" s="29">
        <f t="shared" si="135"/>
        <v>114</v>
      </c>
      <c r="AE418" s="29" t="str">
        <f t="shared" si="136"/>
        <v>往来款,汇款,山东盛汇经贸有限公司</v>
      </c>
      <c r="AF418" s="29" t="s">
        <v>109</v>
      </c>
      <c r="AG418" s="29" t="s">
        <v>109</v>
      </c>
      <c r="AH418" s="29"/>
      <c r="AI418" s="29"/>
      <c r="AJ418" s="29"/>
      <c r="AK418" s="29"/>
      <c r="AL418" s="29"/>
      <c r="AM418" s="29"/>
      <c r="AN418" s="29" t="str">
        <f t="shared" si="137"/>
        <v>122102</v>
      </c>
      <c r="AO418" s="29"/>
      <c r="AP418" s="29" t="str">
        <f t="shared" si="138"/>
        <v>往来款,汇款,山东盛汇经贸有限公司</v>
      </c>
      <c r="AQ418" t="s">
        <v>110</v>
      </c>
      <c r="AR418" s="29" t="str">
        <f t="shared" si="139"/>
        <v/>
      </c>
      <c r="AS418" s="29">
        <f t="shared" si="140"/>
        <v>2000000</v>
      </c>
      <c r="AT418" t="s">
        <v>111</v>
      </c>
      <c r="AU418" t="s">
        <v>112</v>
      </c>
      <c r="AV418" t="s">
        <v>113</v>
      </c>
      <c r="AW418" s="29" t="str">
        <f t="shared" si="141"/>
        <v/>
      </c>
      <c r="AX418" s="29">
        <f t="shared" si="142"/>
        <v>2000000</v>
      </c>
      <c r="AY418" s="29"/>
      <c r="AZ418" s="29"/>
      <c r="BA418" s="29"/>
      <c r="BB418" s="29"/>
      <c r="BC418" s="29"/>
      <c r="BD418" s="29"/>
      <c r="BE418" s="29"/>
      <c r="BF418" s="29"/>
      <c r="BG418" s="29"/>
      <c r="BH418" s="29"/>
      <c r="BI418" s="29"/>
      <c r="BJ418" s="29"/>
      <c r="BK418" s="29"/>
      <c r="BL418" s="29"/>
      <c r="BM418" s="29"/>
      <c r="BN418" s="29"/>
      <c r="BO418" s="29"/>
      <c r="BP418" s="29"/>
      <c r="BQ418" s="32" t="str">
        <f>IF(N418="项目",VLOOKUP(O418,项目!B:C,2,0),IF(K418="空项目",VLOOKUP(K418,项目!B:C,2,0),""))</f>
        <v/>
      </c>
      <c r="BR418" s="32" t="str">
        <f>IFERROR(VLOOKUP(BQ418,项目!A:B,2,0),"")</f>
        <v/>
      </c>
      <c r="BS418" s="29"/>
      <c r="BT418" s="29"/>
      <c r="BU418" s="32" t="str">
        <f>IF(N418="供应商",VLOOKUP(O418,供应商!B:C,2,0),"")</f>
        <v/>
      </c>
      <c r="BV418" s="32" t="str">
        <f>IFERROR(VLOOKUP(BU418,供应商!A:B,2,0),"")</f>
        <v/>
      </c>
      <c r="BW418" s="32" t="str">
        <f>IF(N418="客户",VLOOKUP(O418,客户!B:C,2,0),"")</f>
        <v>001001007</v>
      </c>
      <c r="BX418" s="32" t="str">
        <f>IFERROR(VLOOKUP(BW418,客户!A:B,2,0),"")</f>
        <v>山东盛汇经贸有限公司</v>
      </c>
      <c r="BY418" s="29"/>
      <c r="BZ418" s="29"/>
      <c r="CA418" s="29"/>
      <c r="CB418" s="29"/>
      <c r="CC418" s="29"/>
      <c r="CD418" s="29"/>
      <c r="CE418" s="29"/>
      <c r="CF418" s="29"/>
      <c r="CG418" s="29"/>
      <c r="CH418" s="29"/>
      <c r="CI418" s="29"/>
      <c r="CJ418" s="29"/>
      <c r="CK418" s="29"/>
      <c r="CL418" s="29"/>
      <c r="CM418" s="29"/>
      <c r="CN418" s="29"/>
      <c r="CO418" s="29"/>
      <c r="CP418" s="29"/>
      <c r="CQ418" s="29"/>
      <c r="CR418" s="29"/>
      <c r="CS418" s="29"/>
      <c r="CT418" s="29"/>
      <c r="CU418" s="32" t="str">
        <f>IF(N418="费用项目",VLOOKUP(O418,费用项目!B:C,2,0),"")</f>
        <v/>
      </c>
      <c r="CV418" s="32" t="str">
        <f>IFERROR(VLOOKUP(CU418,费用项目!A:B,2,0),"")</f>
        <v/>
      </c>
      <c r="CW418" s="29" t="str">
        <f>IF(N418="银行账户",VLOOKUP(O418,银行变二级!B:C,2,0),"")</f>
        <v/>
      </c>
      <c r="CX418" s="29" t="str">
        <f>IFERROR(VLOOKUP(O418,银行变二级!A:B,2,0),"")</f>
        <v/>
      </c>
    </row>
    <row r="419" spans="1:102">
      <c r="A419" s="35" t="s">
        <v>287</v>
      </c>
      <c r="B419" s="36" t="s">
        <v>453</v>
      </c>
      <c r="C419" s="36" t="s">
        <v>462</v>
      </c>
      <c r="D419" s="37" t="s">
        <v>463</v>
      </c>
      <c r="E419" s="37" t="s">
        <v>127</v>
      </c>
      <c r="F419" s="38">
        <v>104125</v>
      </c>
      <c r="G419" s="39" t="s">
        <v>107</v>
      </c>
      <c r="H419" s="40" t="str">
        <f t="shared" si="125"/>
        <v>6603</v>
      </c>
      <c r="I419" s="40" t="str">
        <f t="shared" si="126"/>
        <v>6603</v>
      </c>
      <c r="J419" s="46" t="str">
        <f t="shared" si="127"/>
        <v>财务费用</v>
      </c>
      <c r="K419" s="47" t="str">
        <f t="shared" si="128"/>
        <v>利息支出</v>
      </c>
      <c r="L419" s="46" t="str">
        <f t="shared" si="129"/>
        <v/>
      </c>
      <c r="M419" s="46" t="str">
        <f>IFERROR(IF(H419="1002",1002,VLOOKUP(I419,亿企科目!A:H,6,0)),VLOOKUP(H419,亿企科目!A:G,6,0))</f>
        <v>6603</v>
      </c>
      <c r="N419" s="48" t="str">
        <f>IFERROR(IF(H419="1002","银行账户",IF(H419="1123","供应商",VLOOKUP(I419,亿企科目!A:H,8,0))),"")</f>
        <v>费用项目</v>
      </c>
      <c r="O419" s="49" t="str">
        <f t="shared" si="143"/>
        <v>利息支出</v>
      </c>
      <c r="P419" s="29" t="str">
        <f>VLOOKUP(A419,账簿!B:C,2,0)</f>
        <v>002008</v>
      </c>
      <c r="Q419" s="29" t="str">
        <f>VLOOKUP(P419,账簿!A:B,2,0)</f>
        <v>昌邑市城投股权投资管理有限公司</v>
      </c>
      <c r="W419" s="29" t="str">
        <f t="shared" si="144"/>
        <v>0020082026-04-24115</v>
      </c>
      <c r="X419" s="29" t="str">
        <f t="shared" si="130"/>
        <v>002008</v>
      </c>
      <c r="Y419" s="29" t="str">
        <f t="shared" si="131"/>
        <v>002008</v>
      </c>
      <c r="Z419" s="29" t="str">
        <f t="shared" si="132"/>
        <v>昌邑市城投股权投资管理有限公司</v>
      </c>
      <c r="AA419" s="29" t="str">
        <f t="shared" si="133"/>
        <v>2026-04</v>
      </c>
      <c r="AB419" s="29" t="str">
        <f t="shared" si="134"/>
        <v>2026-04-24</v>
      </c>
      <c r="AC419" s="29" t="s">
        <v>108</v>
      </c>
      <c r="AD419" s="29">
        <f t="shared" si="135"/>
        <v>115</v>
      </c>
      <c r="AE419" s="29" t="str">
        <f t="shared" si="136"/>
        <v>利息,汇兑,临朐县农旅投资集团有限公司</v>
      </c>
      <c r="AF419" s="29" t="s">
        <v>109</v>
      </c>
      <c r="AG419" s="29" t="s">
        <v>109</v>
      </c>
      <c r="AH419" s="29"/>
      <c r="AI419" s="29"/>
      <c r="AJ419" s="29"/>
      <c r="AK419" s="29"/>
      <c r="AL419" s="29"/>
      <c r="AM419" s="29"/>
      <c r="AN419" s="29" t="str">
        <f t="shared" si="137"/>
        <v>6603</v>
      </c>
      <c r="AO419" s="29"/>
      <c r="AP419" s="29" t="str">
        <f t="shared" si="138"/>
        <v>利息,汇兑,临朐县农旅投资集团有限公司</v>
      </c>
      <c r="AQ419" t="s">
        <v>110</v>
      </c>
      <c r="AR419" s="29">
        <f t="shared" si="139"/>
        <v>104125</v>
      </c>
      <c r="AS419" s="29" t="str">
        <f t="shared" si="140"/>
        <v/>
      </c>
      <c r="AT419" t="s">
        <v>111</v>
      </c>
      <c r="AU419" t="s">
        <v>112</v>
      </c>
      <c r="AV419" t="s">
        <v>113</v>
      </c>
      <c r="AW419" s="29">
        <f t="shared" si="141"/>
        <v>104125</v>
      </c>
      <c r="AX419" s="29" t="str">
        <f t="shared" si="142"/>
        <v/>
      </c>
      <c r="AY419" s="29"/>
      <c r="AZ419" s="29"/>
      <c r="BA419" s="29"/>
      <c r="BB419" s="29"/>
      <c r="BC419" s="29"/>
      <c r="BD419" s="29"/>
      <c r="BE419" s="29"/>
      <c r="BF419" s="29"/>
      <c r="BG419" s="29"/>
      <c r="BH419" s="29"/>
      <c r="BI419" s="29"/>
      <c r="BJ419" s="29"/>
      <c r="BK419" s="29"/>
      <c r="BL419" s="29"/>
      <c r="BM419" s="29"/>
      <c r="BN419" s="29"/>
      <c r="BO419" s="29"/>
      <c r="BP419" s="29"/>
      <c r="BQ419" s="32" t="str">
        <f>IF(N419="项目",VLOOKUP(O419,项目!B:C,2,0),IF(K419="空项目",VLOOKUP(K419,项目!B:C,2,0),""))</f>
        <v/>
      </c>
      <c r="BR419" s="32" t="str">
        <f>IFERROR(VLOOKUP(BQ419,项目!A:B,2,0),"")</f>
        <v/>
      </c>
      <c r="BS419" s="29"/>
      <c r="BT419" s="29"/>
      <c r="BU419" s="32" t="str">
        <f>IF(N419="供应商",VLOOKUP(O419,供应商!B:C,2,0),"")</f>
        <v/>
      </c>
      <c r="BV419" s="32" t="str">
        <f>IFERROR(VLOOKUP(BU419,供应商!A:B,2,0),"")</f>
        <v/>
      </c>
      <c r="BW419" s="32" t="str">
        <f>IF(N419="客户",VLOOKUP(O419,客户!B:C,2,0),"")</f>
        <v/>
      </c>
      <c r="BX419" s="32" t="str">
        <f>IFERROR(VLOOKUP(BW419,客户!A:B,2,0),"")</f>
        <v/>
      </c>
      <c r="BY419" s="29"/>
      <c r="BZ419" s="29"/>
      <c r="CA419" s="29"/>
      <c r="CB419" s="29"/>
      <c r="CC419" s="29"/>
      <c r="CD419" s="29"/>
      <c r="CE419" s="29"/>
      <c r="CF419" s="29"/>
      <c r="CG419" s="29"/>
      <c r="CH419" s="29"/>
      <c r="CI419" s="29"/>
      <c r="CJ419" s="29"/>
      <c r="CK419" s="29"/>
      <c r="CL419" s="29"/>
      <c r="CM419" s="29"/>
      <c r="CN419" s="29"/>
      <c r="CO419" s="29"/>
      <c r="CP419" s="29"/>
      <c r="CQ419" s="29"/>
      <c r="CR419" s="29"/>
      <c r="CS419" s="29"/>
      <c r="CT419" s="29"/>
      <c r="CU419" s="32" t="str">
        <f>IF(N419="费用项目",VLOOKUP(O419,费用项目!B:C,2,0),"")</f>
        <v>660302</v>
      </c>
      <c r="CV419" s="32" t="str">
        <f>IFERROR(VLOOKUP(CU419,费用项目!A:B,2,0),"")</f>
        <v>利息支出</v>
      </c>
      <c r="CW419" s="29" t="str">
        <f>IF(N419="银行账户",VLOOKUP(O419,银行变二级!B:C,2,0),"")</f>
        <v/>
      </c>
      <c r="CX419" s="29" t="str">
        <f>IFERROR(VLOOKUP(O419,银行变二级!A:B,2,0),"")</f>
        <v/>
      </c>
    </row>
    <row r="420" ht="27" spans="1:102">
      <c r="A420" s="35" t="s">
        <v>287</v>
      </c>
      <c r="B420" s="36" t="s">
        <v>453</v>
      </c>
      <c r="C420" s="36" t="s">
        <v>462</v>
      </c>
      <c r="D420" s="37" t="s">
        <v>463</v>
      </c>
      <c r="E420" s="37" t="s">
        <v>290</v>
      </c>
      <c r="F420" s="39" t="s">
        <v>107</v>
      </c>
      <c r="G420" s="38">
        <v>104125</v>
      </c>
      <c r="H420" s="40" t="str">
        <f t="shared" si="125"/>
        <v>1002</v>
      </c>
      <c r="I420" s="40" t="str">
        <f t="shared" si="126"/>
        <v>100203</v>
      </c>
      <c r="J420" s="46" t="str">
        <f t="shared" si="127"/>
        <v>银行存款</v>
      </c>
      <c r="K420" s="47" t="str">
        <f t="shared" si="128"/>
        <v>潍坊银行基本户31796</v>
      </c>
      <c r="L420" s="46" t="str">
        <f t="shared" si="129"/>
        <v/>
      </c>
      <c r="M420" s="46">
        <f>IFERROR(IF(H420="1002",1002,VLOOKUP(I420,亿企科目!A:H,6,0)),VLOOKUP(H420,亿企科目!A:G,6,0))</f>
        <v>1002</v>
      </c>
      <c r="N420" s="48" t="str">
        <f>IFERROR(IF(H420="1002","银行账户",IF(H420="1123","供应商",VLOOKUP(I420,亿企科目!A:H,8,0))),"")</f>
        <v>银行账户</v>
      </c>
      <c r="O420" s="49" t="str">
        <f t="shared" si="143"/>
        <v>潍坊银行基本户31796</v>
      </c>
      <c r="P420" s="29" t="str">
        <f>VLOOKUP(A420,账簿!B:C,2,0)</f>
        <v>002008</v>
      </c>
      <c r="Q420" s="29" t="str">
        <f>VLOOKUP(P420,账簿!A:B,2,0)</f>
        <v>昌邑市城投股权投资管理有限公司</v>
      </c>
      <c r="W420" s="29" t="str">
        <f t="shared" si="144"/>
        <v>0020082026-04-24115</v>
      </c>
      <c r="X420" s="29" t="str">
        <f t="shared" si="130"/>
        <v>002008</v>
      </c>
      <c r="Y420" s="29" t="str">
        <f t="shared" si="131"/>
        <v>002008</v>
      </c>
      <c r="Z420" s="29" t="str">
        <f t="shared" si="132"/>
        <v>昌邑市城投股权投资管理有限公司</v>
      </c>
      <c r="AA420" s="29" t="str">
        <f t="shared" si="133"/>
        <v>2026-04</v>
      </c>
      <c r="AB420" s="29" t="str">
        <f t="shared" si="134"/>
        <v>2026-04-24</v>
      </c>
      <c r="AC420" s="29" t="s">
        <v>108</v>
      </c>
      <c r="AD420" s="29">
        <f t="shared" si="135"/>
        <v>115</v>
      </c>
      <c r="AE420" s="29" t="str">
        <f t="shared" si="136"/>
        <v>利息,汇兑,临朐县农旅投资集团有限公司</v>
      </c>
      <c r="AF420" s="29" t="s">
        <v>109</v>
      </c>
      <c r="AG420" s="29" t="s">
        <v>109</v>
      </c>
      <c r="AH420" s="29"/>
      <c r="AI420" s="29"/>
      <c r="AJ420" s="29"/>
      <c r="AK420" s="29"/>
      <c r="AL420" s="29"/>
      <c r="AM420" s="29"/>
      <c r="AN420" s="29">
        <f t="shared" si="137"/>
        <v>1002</v>
      </c>
      <c r="AO420" s="29"/>
      <c r="AP420" s="29" t="str">
        <f t="shared" si="138"/>
        <v>利息,汇兑,临朐县农旅投资集团有限公司</v>
      </c>
      <c r="AQ420" t="s">
        <v>110</v>
      </c>
      <c r="AR420" s="29" t="str">
        <f t="shared" si="139"/>
        <v/>
      </c>
      <c r="AS420" s="29">
        <f t="shared" si="140"/>
        <v>104125</v>
      </c>
      <c r="AT420" t="s">
        <v>111</v>
      </c>
      <c r="AU420" t="s">
        <v>112</v>
      </c>
      <c r="AV420" t="s">
        <v>113</v>
      </c>
      <c r="AW420" s="29" t="str">
        <f t="shared" si="141"/>
        <v/>
      </c>
      <c r="AX420" s="29">
        <f t="shared" si="142"/>
        <v>104125</v>
      </c>
      <c r="AY420" s="29"/>
      <c r="AZ420" s="29"/>
      <c r="BA420" s="29"/>
      <c r="BB420" s="29"/>
      <c r="BC420" s="29"/>
      <c r="BD420" s="29"/>
      <c r="BE420" s="29"/>
      <c r="BF420" s="29"/>
      <c r="BG420" s="29"/>
      <c r="BH420" s="29"/>
      <c r="BI420" s="29"/>
      <c r="BJ420" s="29"/>
      <c r="BK420" s="29"/>
      <c r="BL420" s="29"/>
      <c r="BM420" s="29"/>
      <c r="BN420" s="29"/>
      <c r="BO420" s="29"/>
      <c r="BP420" s="29"/>
      <c r="BQ420" s="32" t="str">
        <f>IF(N420="项目",VLOOKUP(O420,项目!B:C,2,0),IF(K420="空项目",VLOOKUP(K420,项目!B:C,2,0),""))</f>
        <v/>
      </c>
      <c r="BR420" s="32" t="str">
        <f>IFERROR(VLOOKUP(BQ420,项目!A:B,2,0),"")</f>
        <v/>
      </c>
      <c r="BS420" s="29"/>
      <c r="BT420" s="29"/>
      <c r="BU420" s="32" t="str">
        <f>IF(N420="供应商",VLOOKUP(O420,供应商!B:C,2,0),"")</f>
        <v/>
      </c>
      <c r="BV420" s="32" t="str">
        <f>IFERROR(VLOOKUP(BU420,供应商!A:B,2,0),"")</f>
        <v/>
      </c>
      <c r="BW420" s="32" t="str">
        <f>IF(N420="客户",VLOOKUP(O420,客户!B:C,2,0),"")</f>
        <v/>
      </c>
      <c r="BX420" s="32" t="str">
        <f>IFERROR(VLOOKUP(BW420,客户!A:B,2,0),"")</f>
        <v/>
      </c>
      <c r="BY420" s="29"/>
      <c r="BZ420" s="29"/>
      <c r="CA420" s="29"/>
      <c r="CB420" s="29"/>
      <c r="CC420" s="29"/>
      <c r="CD420" s="29"/>
      <c r="CE420" s="29"/>
      <c r="CF420" s="29"/>
      <c r="CG420" s="29"/>
      <c r="CH420" s="29"/>
      <c r="CI420" s="29"/>
      <c r="CJ420" s="29"/>
      <c r="CK420" s="29"/>
      <c r="CL420" s="29"/>
      <c r="CM420" s="29"/>
      <c r="CN420" s="29"/>
      <c r="CO420" s="29"/>
      <c r="CP420" s="29"/>
      <c r="CQ420" s="29"/>
      <c r="CR420" s="29"/>
      <c r="CS420" s="29"/>
      <c r="CT420" s="29"/>
      <c r="CU420" s="32" t="str">
        <f>IF(N420="费用项目",VLOOKUP(O420,费用项目!B:C,2,0),"")</f>
        <v/>
      </c>
      <c r="CV420" s="32" t="str">
        <f>IFERROR(VLOOKUP(CU420,费用项目!A:B,2,0),"")</f>
        <v/>
      </c>
      <c r="CW420" s="29" t="str">
        <f>IF(N420="银行账户",VLOOKUP(O420,银行变二级!B:C,2,0),"")</f>
        <v>潍坊银行基本户31796</v>
      </c>
      <c r="CX420" s="29" t="str">
        <f>IFERROR(VLOOKUP(O420,银行变二级!A:B,2,0),"")</f>
        <v>潍坊银行基本户31796</v>
      </c>
    </row>
    <row r="421" spans="1:102">
      <c r="A421" s="35" t="s">
        <v>287</v>
      </c>
      <c r="B421" s="36" t="s">
        <v>453</v>
      </c>
      <c r="C421" s="36" t="s">
        <v>464</v>
      </c>
      <c r="D421" s="37" t="s">
        <v>465</v>
      </c>
      <c r="E421" s="37" t="s">
        <v>275</v>
      </c>
      <c r="F421" s="38">
        <v>23333.33</v>
      </c>
      <c r="G421" s="39" t="s">
        <v>107</v>
      </c>
      <c r="H421" s="40" t="str">
        <f t="shared" si="125"/>
        <v>6603</v>
      </c>
      <c r="I421" s="40" t="str">
        <f t="shared" si="126"/>
        <v>6603</v>
      </c>
      <c r="J421" s="46" t="str">
        <f t="shared" si="127"/>
        <v>财务费用</v>
      </c>
      <c r="K421" s="47" t="str">
        <f t="shared" si="128"/>
        <v>服务费</v>
      </c>
      <c r="L421" s="46" t="str">
        <f t="shared" si="129"/>
        <v/>
      </c>
      <c r="M421" s="46" t="str">
        <f>IFERROR(IF(H421="1002",1002,VLOOKUP(I421,亿企科目!A:H,6,0)),VLOOKUP(H421,亿企科目!A:G,6,0))</f>
        <v>6603</v>
      </c>
      <c r="N421" s="48" t="str">
        <f>IFERROR(IF(H421="1002","银行账户",IF(H421="1123","供应商",VLOOKUP(I421,亿企科目!A:H,8,0))),"")</f>
        <v>费用项目</v>
      </c>
      <c r="O421" s="49" t="str">
        <f t="shared" si="143"/>
        <v>服务费</v>
      </c>
      <c r="P421" s="29" t="str">
        <f>VLOOKUP(A421,账簿!B:C,2,0)</f>
        <v>002008</v>
      </c>
      <c r="Q421" s="29" t="str">
        <f>VLOOKUP(P421,账簿!A:B,2,0)</f>
        <v>昌邑市城投股权投资管理有限公司</v>
      </c>
      <c r="W421" s="29" t="str">
        <f t="shared" si="144"/>
        <v>0020082026-04-24116</v>
      </c>
      <c r="X421" s="29" t="str">
        <f t="shared" si="130"/>
        <v>002008</v>
      </c>
      <c r="Y421" s="29" t="str">
        <f t="shared" si="131"/>
        <v>002008</v>
      </c>
      <c r="Z421" s="29" t="str">
        <f t="shared" si="132"/>
        <v>昌邑市城投股权投资管理有限公司</v>
      </c>
      <c r="AA421" s="29" t="str">
        <f t="shared" si="133"/>
        <v>2026-04</v>
      </c>
      <c r="AB421" s="29" t="str">
        <f t="shared" si="134"/>
        <v>2026-04-24</v>
      </c>
      <c r="AC421" s="29" t="s">
        <v>108</v>
      </c>
      <c r="AD421" s="29">
        <f t="shared" si="135"/>
        <v>116</v>
      </c>
      <c r="AE421" s="29" t="str">
        <f t="shared" si="136"/>
        <v>服务费,上海融投弘创企业管理有限公司</v>
      </c>
      <c r="AF421" s="29" t="s">
        <v>109</v>
      </c>
      <c r="AG421" s="29" t="s">
        <v>109</v>
      </c>
      <c r="AH421" s="29"/>
      <c r="AI421" s="29"/>
      <c r="AJ421" s="29"/>
      <c r="AK421" s="29"/>
      <c r="AL421" s="29"/>
      <c r="AM421" s="29"/>
      <c r="AN421" s="29" t="str">
        <f t="shared" si="137"/>
        <v>6603</v>
      </c>
      <c r="AO421" s="29"/>
      <c r="AP421" s="29" t="str">
        <f t="shared" si="138"/>
        <v>服务费,上海融投弘创企业管理有限公司</v>
      </c>
      <c r="AQ421" t="s">
        <v>110</v>
      </c>
      <c r="AR421" s="29">
        <f t="shared" si="139"/>
        <v>23333.33</v>
      </c>
      <c r="AS421" s="29" t="str">
        <f t="shared" si="140"/>
        <v/>
      </c>
      <c r="AT421" t="s">
        <v>111</v>
      </c>
      <c r="AU421" t="s">
        <v>112</v>
      </c>
      <c r="AV421" t="s">
        <v>113</v>
      </c>
      <c r="AW421" s="29">
        <f t="shared" si="141"/>
        <v>23333.33</v>
      </c>
      <c r="AX421" s="29" t="str">
        <f t="shared" si="142"/>
        <v/>
      </c>
      <c r="AY421" s="29"/>
      <c r="AZ421" s="29"/>
      <c r="BA421" s="29"/>
      <c r="BB421" s="29"/>
      <c r="BC421" s="29"/>
      <c r="BD421" s="29"/>
      <c r="BE421" s="29"/>
      <c r="BF421" s="29"/>
      <c r="BG421" s="29"/>
      <c r="BH421" s="29"/>
      <c r="BI421" s="29"/>
      <c r="BJ421" s="29"/>
      <c r="BK421" s="29"/>
      <c r="BL421" s="29"/>
      <c r="BM421" s="29"/>
      <c r="BN421" s="29"/>
      <c r="BO421" s="29"/>
      <c r="BP421" s="29"/>
      <c r="BQ421" s="32" t="str">
        <f>IF(N421="项目",VLOOKUP(O421,项目!B:C,2,0),IF(K421="空项目",VLOOKUP(K421,项目!B:C,2,0),""))</f>
        <v/>
      </c>
      <c r="BR421" s="32" t="str">
        <f>IFERROR(VLOOKUP(BQ421,项目!A:B,2,0),"")</f>
        <v/>
      </c>
      <c r="BS421" s="29"/>
      <c r="BT421" s="29"/>
      <c r="BU421" s="32" t="str">
        <f>IF(N421="供应商",VLOOKUP(O421,供应商!B:C,2,0),"")</f>
        <v/>
      </c>
      <c r="BV421" s="32" t="str">
        <f>IFERROR(VLOOKUP(BU421,供应商!A:B,2,0),"")</f>
        <v/>
      </c>
      <c r="BW421" s="32" t="str">
        <f>IF(N421="客户",VLOOKUP(O421,客户!B:C,2,0),"")</f>
        <v/>
      </c>
      <c r="BX421" s="32" t="str">
        <f>IFERROR(VLOOKUP(BW421,客户!A:B,2,0),"")</f>
        <v/>
      </c>
      <c r="BY421" s="29"/>
      <c r="BZ421" s="29"/>
      <c r="CA421" s="29"/>
      <c r="CB421" s="29"/>
      <c r="CC421" s="29"/>
      <c r="CD421" s="29"/>
      <c r="CE421" s="29"/>
      <c r="CF421" s="29"/>
      <c r="CG421" s="29"/>
      <c r="CH421" s="29"/>
      <c r="CI421" s="29"/>
      <c r="CJ421" s="29"/>
      <c r="CK421" s="29"/>
      <c r="CL421" s="29"/>
      <c r="CM421" s="29"/>
      <c r="CN421" s="29"/>
      <c r="CO421" s="29"/>
      <c r="CP421" s="29"/>
      <c r="CQ421" s="29"/>
      <c r="CR421" s="29"/>
      <c r="CS421" s="29"/>
      <c r="CT421" s="29"/>
      <c r="CU421" s="32" t="str">
        <f>IF(N421="费用项目",VLOOKUP(O421,费用项目!B:C,2,0),"")</f>
        <v>660225</v>
      </c>
      <c r="CV421" s="32" t="str">
        <f>IFERROR(VLOOKUP(CU421,费用项目!A:B,2,0),"")</f>
        <v>服务费</v>
      </c>
      <c r="CW421" s="29" t="str">
        <f>IF(N421="银行账户",VLOOKUP(O421,银行变二级!B:C,2,0),"")</f>
        <v/>
      </c>
      <c r="CX421" s="29" t="str">
        <f>IFERROR(VLOOKUP(O421,银行变二级!A:B,2,0),"")</f>
        <v/>
      </c>
    </row>
    <row r="422" ht="27" spans="1:102">
      <c r="A422" s="35" t="s">
        <v>287</v>
      </c>
      <c r="B422" s="36" t="s">
        <v>453</v>
      </c>
      <c r="C422" s="36" t="s">
        <v>464</v>
      </c>
      <c r="D422" s="37" t="s">
        <v>465</v>
      </c>
      <c r="E422" s="37" t="s">
        <v>290</v>
      </c>
      <c r="F422" s="39" t="s">
        <v>107</v>
      </c>
      <c r="G422" s="38">
        <v>23333.33</v>
      </c>
      <c r="H422" s="40" t="str">
        <f t="shared" si="125"/>
        <v>1002</v>
      </c>
      <c r="I422" s="40" t="str">
        <f t="shared" si="126"/>
        <v>100203</v>
      </c>
      <c r="J422" s="46" t="str">
        <f t="shared" si="127"/>
        <v>银行存款</v>
      </c>
      <c r="K422" s="47" t="str">
        <f t="shared" si="128"/>
        <v>潍坊银行基本户31796</v>
      </c>
      <c r="L422" s="46" t="str">
        <f t="shared" si="129"/>
        <v/>
      </c>
      <c r="M422" s="46">
        <f>IFERROR(IF(H422="1002",1002,VLOOKUP(I422,亿企科目!A:H,6,0)),VLOOKUP(H422,亿企科目!A:G,6,0))</f>
        <v>1002</v>
      </c>
      <c r="N422" s="48" t="str">
        <f>IFERROR(IF(H422="1002","银行账户",IF(H422="1123","供应商",VLOOKUP(I422,亿企科目!A:H,8,0))),"")</f>
        <v>银行账户</v>
      </c>
      <c r="O422" s="49" t="str">
        <f t="shared" si="143"/>
        <v>潍坊银行基本户31796</v>
      </c>
      <c r="P422" s="29" t="str">
        <f>VLOOKUP(A422,账簿!B:C,2,0)</f>
        <v>002008</v>
      </c>
      <c r="Q422" s="29" t="str">
        <f>VLOOKUP(P422,账簿!A:B,2,0)</f>
        <v>昌邑市城投股权投资管理有限公司</v>
      </c>
      <c r="W422" s="29" t="str">
        <f t="shared" si="144"/>
        <v>0020082026-04-24116</v>
      </c>
      <c r="X422" s="29" t="str">
        <f t="shared" si="130"/>
        <v>002008</v>
      </c>
      <c r="Y422" s="29" t="str">
        <f t="shared" si="131"/>
        <v>002008</v>
      </c>
      <c r="Z422" s="29" t="str">
        <f t="shared" si="132"/>
        <v>昌邑市城投股权投资管理有限公司</v>
      </c>
      <c r="AA422" s="29" t="str">
        <f t="shared" si="133"/>
        <v>2026-04</v>
      </c>
      <c r="AB422" s="29" t="str">
        <f t="shared" si="134"/>
        <v>2026-04-24</v>
      </c>
      <c r="AC422" s="29" t="s">
        <v>108</v>
      </c>
      <c r="AD422" s="29">
        <f t="shared" si="135"/>
        <v>116</v>
      </c>
      <c r="AE422" s="29" t="str">
        <f t="shared" si="136"/>
        <v>服务费,上海融投弘创企业管理有限公司</v>
      </c>
      <c r="AF422" s="29" t="s">
        <v>109</v>
      </c>
      <c r="AG422" s="29" t="s">
        <v>109</v>
      </c>
      <c r="AH422" s="29"/>
      <c r="AI422" s="29"/>
      <c r="AJ422" s="29"/>
      <c r="AK422" s="29"/>
      <c r="AL422" s="29"/>
      <c r="AM422" s="29"/>
      <c r="AN422" s="29">
        <f t="shared" si="137"/>
        <v>1002</v>
      </c>
      <c r="AO422" s="29"/>
      <c r="AP422" s="29" t="str">
        <f t="shared" si="138"/>
        <v>服务费,上海融投弘创企业管理有限公司</v>
      </c>
      <c r="AQ422" t="s">
        <v>110</v>
      </c>
      <c r="AR422" s="29" t="str">
        <f t="shared" si="139"/>
        <v/>
      </c>
      <c r="AS422" s="29">
        <f t="shared" si="140"/>
        <v>23333.33</v>
      </c>
      <c r="AT422" t="s">
        <v>111</v>
      </c>
      <c r="AU422" t="s">
        <v>112</v>
      </c>
      <c r="AV422" t="s">
        <v>113</v>
      </c>
      <c r="AW422" s="29" t="str">
        <f t="shared" si="141"/>
        <v/>
      </c>
      <c r="AX422" s="29">
        <f t="shared" si="142"/>
        <v>23333.33</v>
      </c>
      <c r="AY422" s="29"/>
      <c r="AZ422" s="29"/>
      <c r="BA422" s="29"/>
      <c r="BB422" s="29"/>
      <c r="BC422" s="29"/>
      <c r="BD422" s="29"/>
      <c r="BE422" s="29"/>
      <c r="BF422" s="29"/>
      <c r="BG422" s="29"/>
      <c r="BH422" s="29"/>
      <c r="BI422" s="29"/>
      <c r="BJ422" s="29"/>
      <c r="BK422" s="29"/>
      <c r="BL422" s="29"/>
      <c r="BM422" s="29"/>
      <c r="BN422" s="29"/>
      <c r="BO422" s="29"/>
      <c r="BP422" s="29"/>
      <c r="BQ422" s="32" t="str">
        <f>IF(N422="项目",VLOOKUP(O422,项目!B:C,2,0),IF(K422="空项目",VLOOKUP(K422,项目!B:C,2,0),""))</f>
        <v/>
      </c>
      <c r="BR422" s="32" t="str">
        <f>IFERROR(VLOOKUP(BQ422,项目!A:B,2,0),"")</f>
        <v/>
      </c>
      <c r="BS422" s="29"/>
      <c r="BT422" s="29"/>
      <c r="BU422" s="32" t="str">
        <f>IF(N422="供应商",VLOOKUP(O422,供应商!B:C,2,0),"")</f>
        <v/>
      </c>
      <c r="BV422" s="32" t="str">
        <f>IFERROR(VLOOKUP(BU422,供应商!A:B,2,0),"")</f>
        <v/>
      </c>
      <c r="BW422" s="32" t="str">
        <f>IF(N422="客户",VLOOKUP(O422,客户!B:C,2,0),"")</f>
        <v/>
      </c>
      <c r="BX422" s="32" t="str">
        <f>IFERROR(VLOOKUP(BW422,客户!A:B,2,0),"")</f>
        <v/>
      </c>
      <c r="BY422" s="29"/>
      <c r="BZ422" s="29"/>
      <c r="CA422" s="29"/>
      <c r="CB422" s="29"/>
      <c r="CC422" s="29"/>
      <c r="CD422" s="29"/>
      <c r="CE422" s="29"/>
      <c r="CF422" s="29"/>
      <c r="CG422" s="29"/>
      <c r="CH422" s="29"/>
      <c r="CI422" s="29"/>
      <c r="CJ422" s="29"/>
      <c r="CK422" s="29"/>
      <c r="CL422" s="29"/>
      <c r="CM422" s="29"/>
      <c r="CN422" s="29"/>
      <c r="CO422" s="29"/>
      <c r="CP422" s="29"/>
      <c r="CQ422" s="29"/>
      <c r="CR422" s="29"/>
      <c r="CS422" s="29"/>
      <c r="CT422" s="29"/>
      <c r="CU422" s="32" t="str">
        <f>IF(N422="费用项目",VLOOKUP(O422,费用项目!B:C,2,0),"")</f>
        <v/>
      </c>
      <c r="CV422" s="32" t="str">
        <f>IFERROR(VLOOKUP(CU422,费用项目!A:B,2,0),"")</f>
        <v/>
      </c>
      <c r="CW422" s="29" t="str">
        <f>IF(N422="银行账户",VLOOKUP(O422,银行变二级!B:C,2,0),"")</f>
        <v>潍坊银行基本户31796</v>
      </c>
      <c r="CX422" s="29" t="str">
        <f>IFERROR(VLOOKUP(O422,银行变二级!A:B,2,0),"")</f>
        <v>潍坊银行基本户31796</v>
      </c>
    </row>
    <row r="423" ht="27" spans="1:102">
      <c r="A423" s="35" t="s">
        <v>287</v>
      </c>
      <c r="B423" s="36" t="s">
        <v>453</v>
      </c>
      <c r="C423" s="36" t="s">
        <v>466</v>
      </c>
      <c r="D423" s="37" t="s">
        <v>467</v>
      </c>
      <c r="E423" s="37" t="s">
        <v>290</v>
      </c>
      <c r="F423" s="38">
        <v>5000000</v>
      </c>
      <c r="G423" s="39" t="s">
        <v>107</v>
      </c>
      <c r="H423" s="40" t="str">
        <f t="shared" si="125"/>
        <v>1002</v>
      </c>
      <c r="I423" s="40" t="str">
        <f t="shared" si="126"/>
        <v>100203</v>
      </c>
      <c r="J423" s="46" t="str">
        <f t="shared" si="127"/>
        <v>银行存款</v>
      </c>
      <c r="K423" s="47" t="str">
        <f t="shared" si="128"/>
        <v>潍坊银行基本户31796</v>
      </c>
      <c r="L423" s="46" t="str">
        <f t="shared" si="129"/>
        <v/>
      </c>
      <c r="M423" s="46">
        <f>IFERROR(IF(H423="1002",1002,VLOOKUP(I423,亿企科目!A:H,6,0)),VLOOKUP(H423,亿企科目!A:G,6,0))</f>
        <v>1002</v>
      </c>
      <c r="N423" s="48" t="str">
        <f>IFERROR(IF(H423="1002","银行账户",IF(H423="1123","供应商",VLOOKUP(I423,亿企科目!A:H,8,0))),"")</f>
        <v>银行账户</v>
      </c>
      <c r="O423" s="49" t="str">
        <f t="shared" si="143"/>
        <v>潍坊银行基本户31796</v>
      </c>
      <c r="P423" s="29" t="str">
        <f>VLOOKUP(A423,账簿!B:C,2,0)</f>
        <v>002008</v>
      </c>
      <c r="Q423" s="29" t="str">
        <f>VLOOKUP(P423,账簿!A:B,2,0)</f>
        <v>昌邑市城投股权投资管理有限公司</v>
      </c>
      <c r="W423" s="29" t="str">
        <f t="shared" si="144"/>
        <v>0020082026-04-24117</v>
      </c>
      <c r="X423" s="29" t="str">
        <f t="shared" si="130"/>
        <v>002008</v>
      </c>
      <c r="Y423" s="29" t="str">
        <f t="shared" si="131"/>
        <v>002008</v>
      </c>
      <c r="Z423" s="29" t="str">
        <f t="shared" si="132"/>
        <v>昌邑市城投股权投资管理有限公司</v>
      </c>
      <c r="AA423" s="29" t="str">
        <f t="shared" si="133"/>
        <v>2026-04</v>
      </c>
      <c r="AB423" s="29" t="str">
        <f t="shared" si="134"/>
        <v>2026-04-24</v>
      </c>
      <c r="AC423" s="29" t="s">
        <v>108</v>
      </c>
      <c r="AD423" s="29">
        <f t="shared" si="135"/>
        <v>117</v>
      </c>
      <c r="AE423" s="29" t="str">
        <f t="shared" si="136"/>
        <v>借款,上海融投弘创企业管理有限公司</v>
      </c>
      <c r="AF423" s="29" t="s">
        <v>109</v>
      </c>
      <c r="AG423" s="29" t="s">
        <v>109</v>
      </c>
      <c r="AH423" s="29"/>
      <c r="AI423" s="29"/>
      <c r="AJ423" s="29"/>
      <c r="AK423" s="29"/>
      <c r="AL423" s="29"/>
      <c r="AM423" s="29"/>
      <c r="AN423" s="29">
        <f t="shared" si="137"/>
        <v>1002</v>
      </c>
      <c r="AO423" s="29"/>
      <c r="AP423" s="29" t="str">
        <f t="shared" si="138"/>
        <v>借款,上海融投弘创企业管理有限公司</v>
      </c>
      <c r="AQ423" t="s">
        <v>110</v>
      </c>
      <c r="AR423" s="29">
        <f t="shared" si="139"/>
        <v>5000000</v>
      </c>
      <c r="AS423" s="29" t="str">
        <f t="shared" si="140"/>
        <v/>
      </c>
      <c r="AT423" t="s">
        <v>111</v>
      </c>
      <c r="AU423" t="s">
        <v>112</v>
      </c>
      <c r="AV423" t="s">
        <v>113</v>
      </c>
      <c r="AW423" s="29">
        <f t="shared" si="141"/>
        <v>5000000</v>
      </c>
      <c r="AX423" s="29" t="str">
        <f t="shared" si="142"/>
        <v/>
      </c>
      <c r="AY423" s="29"/>
      <c r="AZ423" s="29"/>
      <c r="BA423" s="29"/>
      <c r="BB423" s="29"/>
      <c r="BC423" s="29"/>
      <c r="BD423" s="29"/>
      <c r="BE423" s="29"/>
      <c r="BF423" s="29"/>
      <c r="BG423" s="29"/>
      <c r="BH423" s="29"/>
      <c r="BI423" s="29"/>
      <c r="BJ423" s="29"/>
      <c r="BK423" s="29"/>
      <c r="BL423" s="29"/>
      <c r="BM423" s="29"/>
      <c r="BN423" s="29"/>
      <c r="BO423" s="29"/>
      <c r="BP423" s="29"/>
      <c r="BQ423" s="32" t="str">
        <f>IF(N423="项目",VLOOKUP(O423,项目!B:C,2,0),IF(K423="空项目",VLOOKUP(K423,项目!B:C,2,0),""))</f>
        <v/>
      </c>
      <c r="BR423" s="32" t="str">
        <f>IFERROR(VLOOKUP(BQ423,项目!A:B,2,0),"")</f>
        <v/>
      </c>
      <c r="BS423" s="29"/>
      <c r="BT423" s="29"/>
      <c r="BU423" s="32" t="str">
        <f>IF(N423="供应商",VLOOKUP(O423,供应商!B:C,2,0),"")</f>
        <v/>
      </c>
      <c r="BV423" s="32" t="str">
        <f>IFERROR(VLOOKUP(BU423,供应商!A:B,2,0),"")</f>
        <v/>
      </c>
      <c r="BW423" s="32" t="str">
        <f>IF(N423="客户",VLOOKUP(O423,客户!B:C,2,0),"")</f>
        <v/>
      </c>
      <c r="BX423" s="32" t="str">
        <f>IFERROR(VLOOKUP(BW423,客户!A:B,2,0),"")</f>
        <v/>
      </c>
      <c r="BY423" s="29"/>
      <c r="BZ423" s="29"/>
      <c r="CA423" s="29"/>
      <c r="CB423" s="29"/>
      <c r="CC423" s="29"/>
      <c r="CD423" s="29"/>
      <c r="CE423" s="29"/>
      <c r="CF423" s="29"/>
      <c r="CG423" s="29"/>
      <c r="CH423" s="29"/>
      <c r="CI423" s="29"/>
      <c r="CJ423" s="29"/>
      <c r="CK423" s="29"/>
      <c r="CL423" s="29"/>
      <c r="CM423" s="29"/>
      <c r="CN423" s="29"/>
      <c r="CO423" s="29"/>
      <c r="CP423" s="29"/>
      <c r="CQ423" s="29"/>
      <c r="CR423" s="29"/>
      <c r="CS423" s="29"/>
      <c r="CT423" s="29"/>
      <c r="CU423" s="32" t="str">
        <f>IF(N423="费用项目",VLOOKUP(O423,费用项目!B:C,2,0),"")</f>
        <v/>
      </c>
      <c r="CV423" s="32" t="str">
        <f>IFERROR(VLOOKUP(CU423,费用项目!A:B,2,0),"")</f>
        <v/>
      </c>
      <c r="CW423" s="29" t="str">
        <f>IF(N423="银行账户",VLOOKUP(O423,银行变二级!B:C,2,0),"")</f>
        <v>潍坊银行基本户31796</v>
      </c>
      <c r="CX423" s="29" t="str">
        <f>IFERROR(VLOOKUP(O423,银行变二级!A:B,2,0),"")</f>
        <v>潍坊银行基本户31796</v>
      </c>
    </row>
    <row r="424" ht="25.5" spans="1:102">
      <c r="A424" s="35" t="s">
        <v>287</v>
      </c>
      <c r="B424" s="36" t="s">
        <v>453</v>
      </c>
      <c r="C424" s="36" t="s">
        <v>466</v>
      </c>
      <c r="D424" s="37" t="s">
        <v>467</v>
      </c>
      <c r="E424" s="37" t="s">
        <v>468</v>
      </c>
      <c r="F424" s="39" t="s">
        <v>107</v>
      </c>
      <c r="G424" s="38">
        <v>5000000</v>
      </c>
      <c r="H424" s="40" t="str">
        <f t="shared" si="125"/>
        <v>2241</v>
      </c>
      <c r="I424" s="40" t="str">
        <f t="shared" si="126"/>
        <v>224102</v>
      </c>
      <c r="J424" s="46" t="str">
        <f t="shared" si="127"/>
        <v>其他应付款</v>
      </c>
      <c r="K424" s="47" t="str">
        <f t="shared" si="128"/>
        <v>单位</v>
      </c>
      <c r="L424" s="46" t="str">
        <f t="shared" si="129"/>
        <v>上海融投弘创企业管理有限公司</v>
      </c>
      <c r="M424" s="46" t="str">
        <f>IFERROR(IF(H424="1002",1002,VLOOKUP(I424,亿企科目!A:H,6,0)),VLOOKUP(H424,亿企科目!A:G,6,0))</f>
        <v>224102</v>
      </c>
      <c r="N424" s="48" t="str">
        <f>IFERROR(IF(H424="1002","银行账户",IF(H424="1123","供应商",VLOOKUP(I424,亿企科目!A:H,8,0))),"")</f>
        <v>供应商</v>
      </c>
      <c r="O424" s="49" t="str">
        <f t="shared" si="143"/>
        <v>上海融投弘创企业管理有限公司</v>
      </c>
      <c r="P424" s="29" t="str">
        <f>VLOOKUP(A424,账簿!B:C,2,0)</f>
        <v>002008</v>
      </c>
      <c r="Q424" s="29" t="str">
        <f>VLOOKUP(P424,账簿!A:B,2,0)</f>
        <v>昌邑市城投股权投资管理有限公司</v>
      </c>
      <c r="W424" s="29" t="str">
        <f t="shared" si="144"/>
        <v>0020082026-04-24117</v>
      </c>
      <c r="X424" s="29" t="str">
        <f t="shared" si="130"/>
        <v>002008</v>
      </c>
      <c r="Y424" s="29" t="str">
        <f t="shared" si="131"/>
        <v>002008</v>
      </c>
      <c r="Z424" s="29" t="str">
        <f t="shared" si="132"/>
        <v>昌邑市城投股权投资管理有限公司</v>
      </c>
      <c r="AA424" s="29" t="str">
        <f t="shared" si="133"/>
        <v>2026-04</v>
      </c>
      <c r="AB424" s="29" t="str">
        <f t="shared" si="134"/>
        <v>2026-04-24</v>
      </c>
      <c r="AC424" s="29" t="s">
        <v>108</v>
      </c>
      <c r="AD424" s="29">
        <f t="shared" si="135"/>
        <v>117</v>
      </c>
      <c r="AE424" s="29" t="str">
        <f t="shared" si="136"/>
        <v>借款,上海融投弘创企业管理有限公司</v>
      </c>
      <c r="AF424" s="29" t="s">
        <v>109</v>
      </c>
      <c r="AG424" s="29" t="s">
        <v>109</v>
      </c>
      <c r="AH424" s="29"/>
      <c r="AI424" s="29"/>
      <c r="AJ424" s="29"/>
      <c r="AK424" s="29"/>
      <c r="AL424" s="29"/>
      <c r="AM424" s="29"/>
      <c r="AN424" s="29" t="str">
        <f t="shared" si="137"/>
        <v>224102</v>
      </c>
      <c r="AO424" s="29"/>
      <c r="AP424" s="29" t="str">
        <f t="shared" si="138"/>
        <v>借款,上海融投弘创企业管理有限公司</v>
      </c>
      <c r="AQ424" t="s">
        <v>110</v>
      </c>
      <c r="AR424" s="29" t="str">
        <f t="shared" si="139"/>
        <v/>
      </c>
      <c r="AS424" s="29">
        <f t="shared" si="140"/>
        <v>5000000</v>
      </c>
      <c r="AT424" t="s">
        <v>111</v>
      </c>
      <c r="AU424" t="s">
        <v>112</v>
      </c>
      <c r="AV424" t="s">
        <v>113</v>
      </c>
      <c r="AW424" s="29" t="str">
        <f t="shared" si="141"/>
        <v/>
      </c>
      <c r="AX424" s="29">
        <f t="shared" si="142"/>
        <v>5000000</v>
      </c>
      <c r="AY424" s="29"/>
      <c r="AZ424" s="29"/>
      <c r="BA424" s="29"/>
      <c r="BB424" s="29"/>
      <c r="BC424" s="29"/>
      <c r="BD424" s="29"/>
      <c r="BE424" s="29"/>
      <c r="BF424" s="29"/>
      <c r="BG424" s="29"/>
      <c r="BH424" s="29"/>
      <c r="BI424" s="29"/>
      <c r="BJ424" s="29"/>
      <c r="BK424" s="29"/>
      <c r="BL424" s="29"/>
      <c r="BM424" s="29"/>
      <c r="BN424" s="29"/>
      <c r="BO424" s="29"/>
      <c r="BP424" s="29"/>
      <c r="BQ424" s="32" t="str">
        <f>IF(N424="项目",VLOOKUP(O424,项目!B:C,2,0),IF(K424="空项目",VLOOKUP(K424,项目!B:C,2,0),""))</f>
        <v/>
      </c>
      <c r="BR424" s="32" t="str">
        <f>IFERROR(VLOOKUP(BQ424,项目!A:B,2,0),"")</f>
        <v/>
      </c>
      <c r="BS424" s="29"/>
      <c r="BT424" s="29"/>
      <c r="BU424" s="32" t="str">
        <f>IF(N424="供应商",VLOOKUP(O424,供应商!B:C,2,0),"")</f>
        <v>0020017</v>
      </c>
      <c r="BV424" s="32" t="str">
        <f>IFERROR(VLOOKUP(BU424,供应商!A:B,2,0),"")</f>
        <v>上海融投弘创企业管理有限公司</v>
      </c>
      <c r="BW424" s="32" t="str">
        <f>IF(N424="客户",VLOOKUP(O424,客户!B:C,2,0),"")</f>
        <v/>
      </c>
      <c r="BX424" s="32" t="str">
        <f>IFERROR(VLOOKUP(BW424,客户!A:B,2,0),"")</f>
        <v/>
      </c>
      <c r="BY424" s="29"/>
      <c r="BZ424" s="29"/>
      <c r="CA424" s="29"/>
      <c r="CB424" s="29"/>
      <c r="CC424" s="29"/>
      <c r="CD424" s="29"/>
      <c r="CE424" s="29"/>
      <c r="CF424" s="29"/>
      <c r="CG424" s="29"/>
      <c r="CH424" s="29"/>
      <c r="CI424" s="29"/>
      <c r="CJ424" s="29"/>
      <c r="CK424" s="29"/>
      <c r="CL424" s="29"/>
      <c r="CM424" s="29"/>
      <c r="CN424" s="29"/>
      <c r="CO424" s="29"/>
      <c r="CP424" s="29"/>
      <c r="CQ424" s="29"/>
      <c r="CR424" s="29"/>
      <c r="CS424" s="29"/>
      <c r="CT424" s="29"/>
      <c r="CU424" s="32" t="str">
        <f>IF(N424="费用项目",VLOOKUP(O424,费用项目!B:C,2,0),"")</f>
        <v/>
      </c>
      <c r="CV424" s="32" t="str">
        <f>IFERROR(VLOOKUP(CU424,费用项目!A:B,2,0),"")</f>
        <v/>
      </c>
      <c r="CW424" s="29" t="str">
        <f>IF(N424="银行账户",VLOOKUP(O424,银行变二级!B:C,2,0),"")</f>
        <v/>
      </c>
      <c r="CX424" s="29" t="str">
        <f>IFERROR(VLOOKUP(O424,银行变二级!A:B,2,0),"")</f>
        <v/>
      </c>
    </row>
    <row r="425" ht="25.5" spans="1:102">
      <c r="A425" s="35" t="s">
        <v>287</v>
      </c>
      <c r="B425" s="36" t="s">
        <v>469</v>
      </c>
      <c r="C425" s="36" t="s">
        <v>470</v>
      </c>
      <c r="D425" s="37" t="s">
        <v>388</v>
      </c>
      <c r="E425" s="37" t="s">
        <v>389</v>
      </c>
      <c r="F425" s="38">
        <v>7750000</v>
      </c>
      <c r="G425" s="39" t="s">
        <v>107</v>
      </c>
      <c r="H425" s="40" t="str">
        <f t="shared" si="125"/>
        <v>1221</v>
      </c>
      <c r="I425" s="40" t="str">
        <f t="shared" si="126"/>
        <v>122108</v>
      </c>
      <c r="J425" s="46" t="str">
        <f t="shared" si="127"/>
        <v>其他应收款</v>
      </c>
      <c r="K425" s="47" t="str">
        <f t="shared" si="128"/>
        <v>单位</v>
      </c>
      <c r="L425" s="46" t="str">
        <f t="shared" si="129"/>
        <v>昌邑市城投资本投资有限公司</v>
      </c>
      <c r="M425" s="46" t="str">
        <f>IFERROR(IF(H425="1002",1002,VLOOKUP(I425,亿企科目!A:H,6,0)),VLOOKUP(H425,亿企科目!A:G,6,0))</f>
        <v>122102</v>
      </c>
      <c r="N425" s="48" t="str">
        <f>IFERROR(IF(H425="1002","银行账户",IF(H425="1123","供应商",VLOOKUP(I425,亿企科目!A:H,8,0))),"")</f>
        <v>客户</v>
      </c>
      <c r="O425" s="49" t="str">
        <f t="shared" si="143"/>
        <v>昌邑市城投资本投资有限公司</v>
      </c>
      <c r="P425" s="29" t="str">
        <f>VLOOKUP(A425,账簿!B:C,2,0)</f>
        <v>002008</v>
      </c>
      <c r="Q425" s="29" t="str">
        <f>VLOOKUP(P425,账簿!A:B,2,0)</f>
        <v>昌邑市城投股权投资管理有限公司</v>
      </c>
      <c r="W425" s="29" t="str">
        <f t="shared" si="144"/>
        <v>0020082026-04-25118</v>
      </c>
      <c r="X425" s="29" t="str">
        <f t="shared" si="130"/>
        <v>002008</v>
      </c>
      <c r="Y425" s="29" t="str">
        <f t="shared" si="131"/>
        <v>002008</v>
      </c>
      <c r="Z425" s="29" t="str">
        <f t="shared" si="132"/>
        <v>昌邑市城投股权投资管理有限公司</v>
      </c>
      <c r="AA425" s="29" t="str">
        <f t="shared" si="133"/>
        <v>2026-04</v>
      </c>
      <c r="AB425" s="29" t="str">
        <f t="shared" si="134"/>
        <v>2026-04-25</v>
      </c>
      <c r="AC425" s="29" t="s">
        <v>108</v>
      </c>
      <c r="AD425" s="29">
        <f t="shared" si="135"/>
        <v>118</v>
      </c>
      <c r="AE425" s="29" t="str">
        <f t="shared" si="136"/>
        <v>往来款,汇兑,昌邑市城投资本投资有限公司</v>
      </c>
      <c r="AF425" s="29" t="s">
        <v>109</v>
      </c>
      <c r="AG425" s="29" t="s">
        <v>109</v>
      </c>
      <c r="AH425" s="29"/>
      <c r="AI425" s="29"/>
      <c r="AJ425" s="29"/>
      <c r="AK425" s="29"/>
      <c r="AL425" s="29"/>
      <c r="AM425" s="29"/>
      <c r="AN425" s="29" t="str">
        <f t="shared" si="137"/>
        <v>122102</v>
      </c>
      <c r="AO425" s="29"/>
      <c r="AP425" s="29" t="str">
        <f t="shared" si="138"/>
        <v>往来款,汇兑,昌邑市城投资本投资有限公司</v>
      </c>
      <c r="AQ425" t="s">
        <v>110</v>
      </c>
      <c r="AR425" s="29">
        <f t="shared" si="139"/>
        <v>7750000</v>
      </c>
      <c r="AS425" s="29" t="str">
        <f t="shared" si="140"/>
        <v/>
      </c>
      <c r="AT425" t="s">
        <v>111</v>
      </c>
      <c r="AU425" t="s">
        <v>112</v>
      </c>
      <c r="AV425" t="s">
        <v>113</v>
      </c>
      <c r="AW425" s="29">
        <f t="shared" si="141"/>
        <v>7750000</v>
      </c>
      <c r="AX425" s="29" t="str">
        <f t="shared" si="142"/>
        <v/>
      </c>
      <c r="AY425" s="29"/>
      <c r="AZ425" s="29"/>
      <c r="BA425" s="29"/>
      <c r="BB425" s="29"/>
      <c r="BC425" s="29"/>
      <c r="BD425" s="29"/>
      <c r="BE425" s="29"/>
      <c r="BF425" s="29"/>
      <c r="BG425" s="29"/>
      <c r="BH425" s="29"/>
      <c r="BI425" s="29"/>
      <c r="BJ425" s="29"/>
      <c r="BK425" s="29"/>
      <c r="BL425" s="29"/>
      <c r="BM425" s="29"/>
      <c r="BN425" s="29"/>
      <c r="BO425" s="29"/>
      <c r="BP425" s="29"/>
      <c r="BQ425" s="32" t="str">
        <f>IF(N425="项目",VLOOKUP(O425,项目!B:C,2,0),IF(K425="空项目",VLOOKUP(K425,项目!B:C,2,0),""))</f>
        <v/>
      </c>
      <c r="BR425" s="32" t="str">
        <f>IFERROR(VLOOKUP(BQ425,项目!A:B,2,0),"")</f>
        <v/>
      </c>
      <c r="BS425" s="29"/>
      <c r="BT425" s="29"/>
      <c r="BU425" s="32" t="str">
        <f>IF(N425="供应商",VLOOKUP(O425,供应商!B:C,2,0),"")</f>
        <v/>
      </c>
      <c r="BV425" s="32" t="str">
        <f>IFERROR(VLOOKUP(BU425,供应商!A:B,2,0),"")</f>
        <v/>
      </c>
      <c r="BW425" s="32" t="str">
        <f>IF(N425="客户",VLOOKUP(O425,客户!B:C,2,0),"")</f>
        <v>00050000000001</v>
      </c>
      <c r="BX425" s="32" t="str">
        <f>IFERROR(VLOOKUP(BW425,客户!A:B,2,0),"")</f>
        <v>昌邑市城投资本投资有限公司</v>
      </c>
      <c r="BY425" s="29"/>
      <c r="BZ425" s="29"/>
      <c r="CA425" s="29"/>
      <c r="CB425" s="29"/>
      <c r="CC425" s="29"/>
      <c r="CD425" s="29"/>
      <c r="CE425" s="29"/>
      <c r="CF425" s="29"/>
      <c r="CG425" s="29"/>
      <c r="CH425" s="29"/>
      <c r="CI425" s="29"/>
      <c r="CJ425" s="29"/>
      <c r="CK425" s="29"/>
      <c r="CL425" s="29"/>
      <c r="CM425" s="29"/>
      <c r="CN425" s="29"/>
      <c r="CO425" s="29"/>
      <c r="CP425" s="29"/>
      <c r="CQ425" s="29"/>
      <c r="CR425" s="29"/>
      <c r="CS425" s="29"/>
      <c r="CT425" s="29"/>
      <c r="CU425" s="32" t="str">
        <f>IF(N425="费用项目",VLOOKUP(O425,费用项目!B:C,2,0),"")</f>
        <v/>
      </c>
      <c r="CV425" s="32" t="str">
        <f>IFERROR(VLOOKUP(CU425,费用项目!A:B,2,0),"")</f>
        <v/>
      </c>
      <c r="CW425" s="29" t="str">
        <f>IF(N425="银行账户",VLOOKUP(O425,银行变二级!B:C,2,0),"")</f>
        <v/>
      </c>
      <c r="CX425" s="29" t="str">
        <f>IFERROR(VLOOKUP(O425,银行变二级!A:B,2,0),"")</f>
        <v/>
      </c>
    </row>
    <row r="426" ht="27" spans="1:102">
      <c r="A426" s="35" t="s">
        <v>287</v>
      </c>
      <c r="B426" s="36" t="s">
        <v>469</v>
      </c>
      <c r="C426" s="36" t="s">
        <v>470</v>
      </c>
      <c r="D426" s="37" t="s">
        <v>388</v>
      </c>
      <c r="E426" s="37" t="s">
        <v>290</v>
      </c>
      <c r="F426" s="39" t="s">
        <v>107</v>
      </c>
      <c r="G426" s="38">
        <v>7750000</v>
      </c>
      <c r="H426" s="40" t="str">
        <f t="shared" si="125"/>
        <v>1002</v>
      </c>
      <c r="I426" s="40" t="str">
        <f t="shared" si="126"/>
        <v>100203</v>
      </c>
      <c r="J426" s="46" t="str">
        <f t="shared" si="127"/>
        <v>银行存款</v>
      </c>
      <c r="K426" s="47" t="str">
        <f t="shared" si="128"/>
        <v>潍坊银行基本户31796</v>
      </c>
      <c r="L426" s="46" t="str">
        <f t="shared" si="129"/>
        <v/>
      </c>
      <c r="M426" s="46">
        <f>IFERROR(IF(H426="1002",1002,VLOOKUP(I426,亿企科目!A:H,6,0)),VLOOKUP(H426,亿企科目!A:G,6,0))</f>
        <v>1002</v>
      </c>
      <c r="N426" s="48" t="str">
        <f>IFERROR(IF(H426="1002","银行账户",IF(H426="1123","供应商",VLOOKUP(I426,亿企科目!A:H,8,0))),"")</f>
        <v>银行账户</v>
      </c>
      <c r="O426" s="49" t="str">
        <f t="shared" si="143"/>
        <v>潍坊银行基本户31796</v>
      </c>
      <c r="P426" s="29" t="str">
        <f>VLOOKUP(A426,账簿!B:C,2,0)</f>
        <v>002008</v>
      </c>
      <c r="Q426" s="29" t="str">
        <f>VLOOKUP(P426,账簿!A:B,2,0)</f>
        <v>昌邑市城投股权投资管理有限公司</v>
      </c>
      <c r="W426" s="29" t="str">
        <f t="shared" si="144"/>
        <v>0020082026-04-25118</v>
      </c>
      <c r="X426" s="29" t="str">
        <f t="shared" si="130"/>
        <v>002008</v>
      </c>
      <c r="Y426" s="29" t="str">
        <f t="shared" si="131"/>
        <v>002008</v>
      </c>
      <c r="Z426" s="29" t="str">
        <f t="shared" si="132"/>
        <v>昌邑市城投股权投资管理有限公司</v>
      </c>
      <c r="AA426" s="29" t="str">
        <f t="shared" si="133"/>
        <v>2026-04</v>
      </c>
      <c r="AB426" s="29" t="str">
        <f t="shared" si="134"/>
        <v>2026-04-25</v>
      </c>
      <c r="AC426" s="29" t="s">
        <v>108</v>
      </c>
      <c r="AD426" s="29">
        <f t="shared" si="135"/>
        <v>118</v>
      </c>
      <c r="AE426" s="29" t="str">
        <f t="shared" si="136"/>
        <v>往来款,汇兑,昌邑市城投资本投资有限公司</v>
      </c>
      <c r="AF426" s="29" t="s">
        <v>109</v>
      </c>
      <c r="AG426" s="29" t="s">
        <v>109</v>
      </c>
      <c r="AH426" s="29"/>
      <c r="AI426" s="29"/>
      <c r="AJ426" s="29"/>
      <c r="AK426" s="29"/>
      <c r="AL426" s="29"/>
      <c r="AM426" s="29"/>
      <c r="AN426" s="29">
        <f t="shared" si="137"/>
        <v>1002</v>
      </c>
      <c r="AO426" s="29"/>
      <c r="AP426" s="29" t="str">
        <f t="shared" si="138"/>
        <v>往来款,汇兑,昌邑市城投资本投资有限公司</v>
      </c>
      <c r="AQ426" t="s">
        <v>110</v>
      </c>
      <c r="AR426" s="29" t="str">
        <f t="shared" si="139"/>
        <v/>
      </c>
      <c r="AS426" s="29">
        <f t="shared" si="140"/>
        <v>7750000</v>
      </c>
      <c r="AT426" t="s">
        <v>111</v>
      </c>
      <c r="AU426" t="s">
        <v>112</v>
      </c>
      <c r="AV426" t="s">
        <v>113</v>
      </c>
      <c r="AW426" s="29" t="str">
        <f t="shared" si="141"/>
        <v/>
      </c>
      <c r="AX426" s="29">
        <f t="shared" si="142"/>
        <v>7750000</v>
      </c>
      <c r="AY426" s="29"/>
      <c r="AZ426" s="29"/>
      <c r="BA426" s="29"/>
      <c r="BB426" s="29"/>
      <c r="BC426" s="29"/>
      <c r="BD426" s="29"/>
      <c r="BE426" s="29"/>
      <c r="BF426" s="29"/>
      <c r="BG426" s="29"/>
      <c r="BH426" s="29"/>
      <c r="BI426" s="29"/>
      <c r="BJ426" s="29"/>
      <c r="BK426" s="29"/>
      <c r="BL426" s="29"/>
      <c r="BM426" s="29"/>
      <c r="BN426" s="29"/>
      <c r="BO426" s="29"/>
      <c r="BP426" s="29"/>
      <c r="BQ426" s="32" t="str">
        <f>IF(N426="项目",VLOOKUP(O426,项目!B:C,2,0),IF(K426="空项目",VLOOKUP(K426,项目!B:C,2,0),""))</f>
        <v/>
      </c>
      <c r="BR426" s="32" t="str">
        <f>IFERROR(VLOOKUP(BQ426,项目!A:B,2,0),"")</f>
        <v/>
      </c>
      <c r="BS426" s="29"/>
      <c r="BT426" s="29"/>
      <c r="BU426" s="32" t="str">
        <f>IF(N426="供应商",VLOOKUP(O426,供应商!B:C,2,0),"")</f>
        <v/>
      </c>
      <c r="BV426" s="32" t="str">
        <f>IFERROR(VLOOKUP(BU426,供应商!A:B,2,0),"")</f>
        <v/>
      </c>
      <c r="BW426" s="32" t="str">
        <f>IF(N426="客户",VLOOKUP(O426,客户!B:C,2,0),"")</f>
        <v/>
      </c>
      <c r="BX426" s="32" t="str">
        <f>IFERROR(VLOOKUP(BW426,客户!A:B,2,0),"")</f>
        <v/>
      </c>
      <c r="BY426" s="29"/>
      <c r="BZ426" s="29"/>
      <c r="CA426" s="29"/>
      <c r="CB426" s="29"/>
      <c r="CC426" s="29"/>
      <c r="CD426" s="29"/>
      <c r="CE426" s="29"/>
      <c r="CF426" s="29"/>
      <c r="CG426" s="29"/>
      <c r="CH426" s="29"/>
      <c r="CI426" s="29"/>
      <c r="CJ426" s="29"/>
      <c r="CK426" s="29"/>
      <c r="CL426" s="29"/>
      <c r="CM426" s="29"/>
      <c r="CN426" s="29"/>
      <c r="CO426" s="29"/>
      <c r="CP426" s="29"/>
      <c r="CQ426" s="29"/>
      <c r="CR426" s="29"/>
      <c r="CS426" s="29"/>
      <c r="CT426" s="29"/>
      <c r="CU426" s="32" t="str">
        <f>IF(N426="费用项目",VLOOKUP(O426,费用项目!B:C,2,0),"")</f>
        <v/>
      </c>
      <c r="CV426" s="32" t="str">
        <f>IFERROR(VLOOKUP(CU426,费用项目!A:B,2,0),"")</f>
        <v/>
      </c>
      <c r="CW426" s="29" t="str">
        <f>IF(N426="银行账户",VLOOKUP(O426,银行变二级!B:C,2,0),"")</f>
        <v>潍坊银行基本户31796</v>
      </c>
      <c r="CX426" s="29" t="str">
        <f>IFERROR(VLOOKUP(O426,银行变二级!A:B,2,0),"")</f>
        <v>潍坊银行基本户31796</v>
      </c>
    </row>
    <row r="427" ht="27" spans="1:102">
      <c r="A427" s="35" t="s">
        <v>287</v>
      </c>
      <c r="B427" s="36" t="s">
        <v>469</v>
      </c>
      <c r="C427" s="36" t="s">
        <v>471</v>
      </c>
      <c r="D427" s="37" t="s">
        <v>318</v>
      </c>
      <c r="E427" s="37" t="s">
        <v>290</v>
      </c>
      <c r="F427" s="38">
        <v>7000000</v>
      </c>
      <c r="G427" s="39" t="s">
        <v>107</v>
      </c>
      <c r="H427" s="40" t="str">
        <f t="shared" si="125"/>
        <v>1002</v>
      </c>
      <c r="I427" s="40" t="str">
        <f t="shared" si="126"/>
        <v>100203</v>
      </c>
      <c r="J427" s="46" t="str">
        <f t="shared" si="127"/>
        <v>银行存款</v>
      </c>
      <c r="K427" s="47" t="str">
        <f t="shared" si="128"/>
        <v>潍坊银行基本户31796</v>
      </c>
      <c r="L427" s="46" t="str">
        <f t="shared" si="129"/>
        <v/>
      </c>
      <c r="M427" s="46">
        <f>IFERROR(IF(H427="1002",1002,VLOOKUP(I427,亿企科目!A:H,6,0)),VLOOKUP(H427,亿企科目!A:G,6,0))</f>
        <v>1002</v>
      </c>
      <c r="N427" s="48" t="str">
        <f>IFERROR(IF(H427="1002","银行账户",IF(H427="1123","供应商",VLOOKUP(I427,亿企科目!A:H,8,0))),"")</f>
        <v>银行账户</v>
      </c>
      <c r="O427" s="49" t="str">
        <f t="shared" si="143"/>
        <v>潍坊银行基本户31796</v>
      </c>
      <c r="P427" s="29" t="str">
        <f>VLOOKUP(A427,账簿!B:C,2,0)</f>
        <v>002008</v>
      </c>
      <c r="Q427" s="29" t="str">
        <f>VLOOKUP(P427,账簿!A:B,2,0)</f>
        <v>昌邑市城投股权投资管理有限公司</v>
      </c>
      <c r="W427" s="29" t="str">
        <f t="shared" si="144"/>
        <v>0020082026-04-25119</v>
      </c>
      <c r="X427" s="29" t="str">
        <f t="shared" si="130"/>
        <v>002008</v>
      </c>
      <c r="Y427" s="29" t="str">
        <f t="shared" si="131"/>
        <v>002008</v>
      </c>
      <c r="Z427" s="29" t="str">
        <f t="shared" si="132"/>
        <v>昌邑市城投股权投资管理有限公司</v>
      </c>
      <c r="AA427" s="29" t="str">
        <f t="shared" si="133"/>
        <v>2026-04</v>
      </c>
      <c r="AB427" s="29" t="str">
        <f t="shared" si="134"/>
        <v>2026-04-25</v>
      </c>
      <c r="AC427" s="29" t="s">
        <v>108</v>
      </c>
      <c r="AD427" s="29">
        <f t="shared" si="135"/>
        <v>119</v>
      </c>
      <c r="AE427" s="29" t="str">
        <f t="shared" si="136"/>
        <v>转账,汇款,昌邑市三农创新发展集团有限公司</v>
      </c>
      <c r="AF427" s="29" t="s">
        <v>109</v>
      </c>
      <c r="AG427" s="29" t="s">
        <v>109</v>
      </c>
      <c r="AH427" s="29"/>
      <c r="AI427" s="29"/>
      <c r="AJ427" s="29"/>
      <c r="AK427" s="29"/>
      <c r="AL427" s="29"/>
      <c r="AM427" s="29"/>
      <c r="AN427" s="29">
        <f t="shared" si="137"/>
        <v>1002</v>
      </c>
      <c r="AO427" s="29"/>
      <c r="AP427" s="29" t="str">
        <f t="shared" si="138"/>
        <v>转账,汇款,昌邑市三农创新发展集团有限公司</v>
      </c>
      <c r="AQ427" t="s">
        <v>110</v>
      </c>
      <c r="AR427" s="29">
        <f t="shared" si="139"/>
        <v>7000000</v>
      </c>
      <c r="AS427" s="29" t="str">
        <f t="shared" si="140"/>
        <v/>
      </c>
      <c r="AT427" t="s">
        <v>111</v>
      </c>
      <c r="AU427" t="s">
        <v>112</v>
      </c>
      <c r="AV427" t="s">
        <v>113</v>
      </c>
      <c r="AW427" s="29">
        <f t="shared" si="141"/>
        <v>7000000</v>
      </c>
      <c r="AX427" s="29" t="str">
        <f t="shared" si="142"/>
        <v/>
      </c>
      <c r="AY427" s="29"/>
      <c r="AZ427" s="29"/>
      <c r="BA427" s="29"/>
      <c r="BB427" s="29"/>
      <c r="BC427" s="29"/>
      <c r="BD427" s="29"/>
      <c r="BE427" s="29"/>
      <c r="BF427" s="29"/>
      <c r="BG427" s="29"/>
      <c r="BH427" s="29"/>
      <c r="BI427" s="29"/>
      <c r="BJ427" s="29"/>
      <c r="BK427" s="29"/>
      <c r="BL427" s="29"/>
      <c r="BM427" s="29"/>
      <c r="BN427" s="29"/>
      <c r="BO427" s="29"/>
      <c r="BP427" s="29"/>
      <c r="BQ427" s="32" t="str">
        <f>IF(N427="项目",VLOOKUP(O427,项目!B:C,2,0),IF(K427="空项目",VLOOKUP(K427,项目!B:C,2,0),""))</f>
        <v/>
      </c>
      <c r="BR427" s="32" t="str">
        <f>IFERROR(VLOOKUP(BQ427,项目!A:B,2,0),"")</f>
        <v/>
      </c>
      <c r="BS427" s="29"/>
      <c r="BT427" s="29"/>
      <c r="BU427" s="32" t="str">
        <f>IF(N427="供应商",VLOOKUP(O427,供应商!B:C,2,0),"")</f>
        <v/>
      </c>
      <c r="BV427" s="32" t="str">
        <f>IFERROR(VLOOKUP(BU427,供应商!A:B,2,0),"")</f>
        <v/>
      </c>
      <c r="BW427" s="32" t="str">
        <f>IF(N427="客户",VLOOKUP(O427,客户!B:C,2,0),"")</f>
        <v/>
      </c>
      <c r="BX427" s="32" t="str">
        <f>IFERROR(VLOOKUP(BW427,客户!A:B,2,0),"")</f>
        <v/>
      </c>
      <c r="BY427" s="29"/>
      <c r="BZ427" s="29"/>
      <c r="CA427" s="29"/>
      <c r="CB427" s="29"/>
      <c r="CC427" s="29"/>
      <c r="CD427" s="29"/>
      <c r="CE427" s="29"/>
      <c r="CF427" s="29"/>
      <c r="CG427" s="29"/>
      <c r="CH427" s="29"/>
      <c r="CI427" s="29"/>
      <c r="CJ427" s="29"/>
      <c r="CK427" s="29"/>
      <c r="CL427" s="29"/>
      <c r="CM427" s="29"/>
      <c r="CN427" s="29"/>
      <c r="CO427" s="29"/>
      <c r="CP427" s="29"/>
      <c r="CQ427" s="29"/>
      <c r="CR427" s="29"/>
      <c r="CS427" s="29"/>
      <c r="CT427" s="29"/>
      <c r="CU427" s="32" t="str">
        <f>IF(N427="费用项目",VLOOKUP(O427,费用项目!B:C,2,0),"")</f>
        <v/>
      </c>
      <c r="CV427" s="32" t="str">
        <f>IFERROR(VLOOKUP(CU427,费用项目!A:B,2,0),"")</f>
        <v/>
      </c>
      <c r="CW427" s="29" t="str">
        <f>IF(N427="银行账户",VLOOKUP(O427,银行变二级!B:C,2,0),"")</f>
        <v>潍坊银行基本户31796</v>
      </c>
      <c r="CX427" s="29" t="str">
        <f>IFERROR(VLOOKUP(O427,银行变二级!A:B,2,0),"")</f>
        <v>潍坊银行基本户31796</v>
      </c>
    </row>
    <row r="428" ht="25.5" spans="1:102">
      <c r="A428" s="35" t="s">
        <v>287</v>
      </c>
      <c r="B428" s="36" t="s">
        <v>469</v>
      </c>
      <c r="C428" s="36" t="s">
        <v>471</v>
      </c>
      <c r="D428" s="37" t="s">
        <v>318</v>
      </c>
      <c r="E428" s="37" t="s">
        <v>221</v>
      </c>
      <c r="F428" s="39" t="s">
        <v>107</v>
      </c>
      <c r="G428" s="38">
        <v>7000000</v>
      </c>
      <c r="H428" s="40" t="str">
        <f t="shared" si="125"/>
        <v>2241</v>
      </c>
      <c r="I428" s="40" t="str">
        <f t="shared" si="126"/>
        <v>224102</v>
      </c>
      <c r="J428" s="46" t="str">
        <f t="shared" si="127"/>
        <v>其他应付款</v>
      </c>
      <c r="K428" s="47" t="str">
        <f t="shared" si="128"/>
        <v>单位</v>
      </c>
      <c r="L428" s="46" t="str">
        <f t="shared" si="129"/>
        <v>昌邑市三农创新发展集团有限公司</v>
      </c>
      <c r="M428" s="46" t="str">
        <f>IFERROR(IF(H428="1002",1002,VLOOKUP(I428,亿企科目!A:H,6,0)),VLOOKUP(H428,亿企科目!A:G,6,0))</f>
        <v>224102</v>
      </c>
      <c r="N428" s="48" t="str">
        <f>IFERROR(IF(H428="1002","银行账户",IF(H428="1123","供应商",VLOOKUP(I428,亿企科目!A:H,8,0))),"")</f>
        <v>供应商</v>
      </c>
      <c r="O428" s="49" t="str">
        <f t="shared" si="143"/>
        <v>昌邑市三农创新发展集团有限公司</v>
      </c>
      <c r="P428" s="29" t="str">
        <f>VLOOKUP(A428,账簿!B:C,2,0)</f>
        <v>002008</v>
      </c>
      <c r="Q428" s="29" t="str">
        <f>VLOOKUP(P428,账簿!A:B,2,0)</f>
        <v>昌邑市城投股权投资管理有限公司</v>
      </c>
      <c r="W428" s="29" t="str">
        <f t="shared" si="144"/>
        <v>0020082026-04-25119</v>
      </c>
      <c r="X428" s="29" t="str">
        <f t="shared" si="130"/>
        <v>002008</v>
      </c>
      <c r="Y428" s="29" t="str">
        <f t="shared" si="131"/>
        <v>002008</v>
      </c>
      <c r="Z428" s="29" t="str">
        <f t="shared" si="132"/>
        <v>昌邑市城投股权投资管理有限公司</v>
      </c>
      <c r="AA428" s="29" t="str">
        <f t="shared" si="133"/>
        <v>2026-04</v>
      </c>
      <c r="AB428" s="29" t="str">
        <f t="shared" si="134"/>
        <v>2026-04-25</v>
      </c>
      <c r="AC428" s="29" t="s">
        <v>108</v>
      </c>
      <c r="AD428" s="29">
        <f t="shared" si="135"/>
        <v>119</v>
      </c>
      <c r="AE428" s="29" t="str">
        <f t="shared" si="136"/>
        <v>转账,汇款,昌邑市三农创新发展集团有限公司</v>
      </c>
      <c r="AF428" s="29" t="s">
        <v>109</v>
      </c>
      <c r="AG428" s="29" t="s">
        <v>109</v>
      </c>
      <c r="AH428" s="29"/>
      <c r="AI428" s="29"/>
      <c r="AJ428" s="29"/>
      <c r="AK428" s="29"/>
      <c r="AL428" s="29"/>
      <c r="AM428" s="29"/>
      <c r="AN428" s="29" t="str">
        <f t="shared" si="137"/>
        <v>224102</v>
      </c>
      <c r="AO428" s="29"/>
      <c r="AP428" s="29" t="str">
        <f t="shared" si="138"/>
        <v>转账,汇款,昌邑市三农创新发展集团有限公司</v>
      </c>
      <c r="AQ428" t="s">
        <v>110</v>
      </c>
      <c r="AR428" s="29" t="str">
        <f t="shared" si="139"/>
        <v/>
      </c>
      <c r="AS428" s="29">
        <f t="shared" si="140"/>
        <v>7000000</v>
      </c>
      <c r="AT428" t="s">
        <v>111</v>
      </c>
      <c r="AU428" t="s">
        <v>112</v>
      </c>
      <c r="AV428" t="s">
        <v>113</v>
      </c>
      <c r="AW428" s="29" t="str">
        <f t="shared" si="141"/>
        <v/>
      </c>
      <c r="AX428" s="29">
        <f t="shared" si="142"/>
        <v>7000000</v>
      </c>
      <c r="AY428" s="29"/>
      <c r="AZ428" s="29"/>
      <c r="BA428" s="29"/>
      <c r="BB428" s="29"/>
      <c r="BC428" s="29"/>
      <c r="BD428" s="29"/>
      <c r="BE428" s="29"/>
      <c r="BF428" s="29"/>
      <c r="BG428" s="29"/>
      <c r="BH428" s="29"/>
      <c r="BI428" s="29"/>
      <c r="BJ428" s="29"/>
      <c r="BK428" s="29"/>
      <c r="BL428" s="29"/>
      <c r="BM428" s="29"/>
      <c r="BN428" s="29"/>
      <c r="BO428" s="29"/>
      <c r="BP428" s="29"/>
      <c r="BQ428" s="32" t="str">
        <f>IF(N428="项目",VLOOKUP(O428,项目!B:C,2,0),IF(K428="空项目",VLOOKUP(K428,项目!B:C,2,0),""))</f>
        <v/>
      </c>
      <c r="BR428" s="32" t="str">
        <f>IFERROR(VLOOKUP(BQ428,项目!A:B,2,0),"")</f>
        <v/>
      </c>
      <c r="BS428" s="29"/>
      <c r="BT428" s="29"/>
      <c r="BU428" s="32" t="str">
        <f>IF(N428="供应商",VLOOKUP(O428,供应商!B:C,2,0),"")</f>
        <v>0011072</v>
      </c>
      <c r="BV428" s="32" t="str">
        <f>IFERROR(VLOOKUP(BU428,供应商!A:B,2,0),"")</f>
        <v>昌邑市三农创新发展集团有限公司</v>
      </c>
      <c r="BW428" s="32" t="str">
        <f>IF(N428="客户",VLOOKUP(O428,客户!B:C,2,0),"")</f>
        <v/>
      </c>
      <c r="BX428" s="32" t="str">
        <f>IFERROR(VLOOKUP(BW428,客户!A:B,2,0),"")</f>
        <v/>
      </c>
      <c r="BY428" s="29"/>
      <c r="BZ428" s="29"/>
      <c r="CA428" s="29"/>
      <c r="CB428" s="29"/>
      <c r="CC428" s="29"/>
      <c r="CD428" s="29"/>
      <c r="CE428" s="29"/>
      <c r="CF428" s="29"/>
      <c r="CG428" s="29"/>
      <c r="CH428" s="29"/>
      <c r="CI428" s="29"/>
      <c r="CJ428" s="29"/>
      <c r="CK428" s="29"/>
      <c r="CL428" s="29"/>
      <c r="CM428" s="29"/>
      <c r="CN428" s="29"/>
      <c r="CO428" s="29"/>
      <c r="CP428" s="29"/>
      <c r="CQ428" s="29"/>
      <c r="CR428" s="29"/>
      <c r="CS428" s="29"/>
      <c r="CT428" s="29"/>
      <c r="CU428" s="32" t="str">
        <f>IF(N428="费用项目",VLOOKUP(O428,费用项目!B:C,2,0),"")</f>
        <v/>
      </c>
      <c r="CV428" s="32" t="str">
        <f>IFERROR(VLOOKUP(CU428,费用项目!A:B,2,0),"")</f>
        <v/>
      </c>
      <c r="CW428" s="29" t="str">
        <f>IF(N428="银行账户",VLOOKUP(O428,银行变二级!B:C,2,0),"")</f>
        <v/>
      </c>
      <c r="CX428" s="29" t="str">
        <f>IFERROR(VLOOKUP(O428,银行变二级!A:B,2,0),"")</f>
        <v/>
      </c>
    </row>
    <row r="429" ht="25.5" spans="1:102">
      <c r="A429" s="35" t="s">
        <v>287</v>
      </c>
      <c r="B429" s="36" t="s">
        <v>472</v>
      </c>
      <c r="C429" s="36" t="s">
        <v>473</v>
      </c>
      <c r="D429" s="37" t="s">
        <v>301</v>
      </c>
      <c r="E429" s="37" t="s">
        <v>302</v>
      </c>
      <c r="F429" s="38">
        <v>90000</v>
      </c>
      <c r="G429" s="39" t="s">
        <v>107</v>
      </c>
      <c r="H429" s="40" t="str">
        <f t="shared" si="125"/>
        <v>1221</v>
      </c>
      <c r="I429" s="40" t="str">
        <f t="shared" si="126"/>
        <v>122108</v>
      </c>
      <c r="J429" s="46" t="str">
        <f t="shared" si="127"/>
        <v>其他应收款</v>
      </c>
      <c r="K429" s="47" t="str">
        <f t="shared" si="128"/>
        <v>单位</v>
      </c>
      <c r="L429" s="46" t="str">
        <f t="shared" si="129"/>
        <v>昌邑市惠合水务有限公司</v>
      </c>
      <c r="M429" s="46" t="str">
        <f>IFERROR(IF(H429="1002",1002,VLOOKUP(I429,亿企科目!A:H,6,0)),VLOOKUP(H429,亿企科目!A:G,6,0))</f>
        <v>122102</v>
      </c>
      <c r="N429" s="48" t="str">
        <f>IFERROR(IF(H429="1002","银行账户",IF(H429="1123","供应商",VLOOKUP(I429,亿企科目!A:H,8,0))),"")</f>
        <v>客户</v>
      </c>
      <c r="O429" s="49" t="str">
        <f t="shared" si="143"/>
        <v>昌邑市惠合水务有限公司</v>
      </c>
      <c r="P429" s="29" t="str">
        <f>VLOOKUP(A429,账簿!B:C,2,0)</f>
        <v>002008</v>
      </c>
      <c r="Q429" s="29" t="str">
        <f>VLOOKUP(P429,账簿!A:B,2,0)</f>
        <v>昌邑市城投股权投资管理有限公司</v>
      </c>
      <c r="W429" s="29" t="str">
        <f t="shared" si="144"/>
        <v>0020082026-04-27120</v>
      </c>
      <c r="X429" s="29" t="str">
        <f t="shared" si="130"/>
        <v>002008</v>
      </c>
      <c r="Y429" s="29" t="str">
        <f t="shared" si="131"/>
        <v>002008</v>
      </c>
      <c r="Z429" s="29" t="str">
        <f t="shared" si="132"/>
        <v>昌邑市城投股权投资管理有限公司</v>
      </c>
      <c r="AA429" s="29" t="str">
        <f t="shared" si="133"/>
        <v>2026-04</v>
      </c>
      <c r="AB429" s="29" t="str">
        <f t="shared" si="134"/>
        <v>2026-04-27</v>
      </c>
      <c r="AC429" s="29" t="s">
        <v>108</v>
      </c>
      <c r="AD429" s="29">
        <f t="shared" si="135"/>
        <v>120</v>
      </c>
      <c r="AE429" s="29" t="str">
        <f t="shared" si="136"/>
        <v>往来款,网银转账,昌邑市惠合水务有限公司</v>
      </c>
      <c r="AF429" s="29" t="s">
        <v>109</v>
      </c>
      <c r="AG429" s="29" t="s">
        <v>109</v>
      </c>
      <c r="AH429" s="29"/>
      <c r="AI429" s="29"/>
      <c r="AJ429" s="29"/>
      <c r="AK429" s="29"/>
      <c r="AL429" s="29"/>
      <c r="AM429" s="29"/>
      <c r="AN429" s="29" t="str">
        <f t="shared" si="137"/>
        <v>122102</v>
      </c>
      <c r="AO429" s="29"/>
      <c r="AP429" s="29" t="str">
        <f t="shared" si="138"/>
        <v>往来款,网银转账,昌邑市惠合水务有限公司</v>
      </c>
      <c r="AQ429" t="s">
        <v>110</v>
      </c>
      <c r="AR429" s="29">
        <f t="shared" si="139"/>
        <v>90000</v>
      </c>
      <c r="AS429" s="29" t="str">
        <f t="shared" si="140"/>
        <v/>
      </c>
      <c r="AT429" t="s">
        <v>111</v>
      </c>
      <c r="AU429" t="s">
        <v>112</v>
      </c>
      <c r="AV429" t="s">
        <v>113</v>
      </c>
      <c r="AW429" s="29">
        <f t="shared" si="141"/>
        <v>90000</v>
      </c>
      <c r="AX429" s="29" t="str">
        <f t="shared" si="142"/>
        <v/>
      </c>
      <c r="AY429" s="29"/>
      <c r="AZ429" s="29"/>
      <c r="BA429" s="29"/>
      <c r="BB429" s="29"/>
      <c r="BC429" s="29"/>
      <c r="BD429" s="29"/>
      <c r="BE429" s="29"/>
      <c r="BF429" s="29"/>
      <c r="BG429" s="29"/>
      <c r="BH429" s="29"/>
      <c r="BI429" s="29"/>
      <c r="BJ429" s="29"/>
      <c r="BK429" s="29"/>
      <c r="BL429" s="29"/>
      <c r="BM429" s="29"/>
      <c r="BN429" s="29"/>
      <c r="BO429" s="29"/>
      <c r="BP429" s="29"/>
      <c r="BQ429" s="32" t="str">
        <f>IF(N429="项目",VLOOKUP(O429,项目!B:C,2,0),IF(K429="空项目",VLOOKUP(K429,项目!B:C,2,0),""))</f>
        <v/>
      </c>
      <c r="BR429" s="32" t="str">
        <f>IFERROR(VLOOKUP(BQ429,项目!A:B,2,0),"")</f>
        <v/>
      </c>
      <c r="BS429" s="29"/>
      <c r="BT429" s="29"/>
      <c r="BU429" s="32" t="str">
        <f>IF(N429="供应商",VLOOKUP(O429,供应商!B:C,2,0),"")</f>
        <v/>
      </c>
      <c r="BV429" s="32" t="str">
        <f>IFERROR(VLOOKUP(BU429,供应商!A:B,2,0),"")</f>
        <v/>
      </c>
      <c r="BW429" s="32" t="str">
        <f>IF(N429="客户",VLOOKUP(O429,客户!B:C,2,0),"")</f>
        <v>001001003</v>
      </c>
      <c r="BX429" s="32" t="str">
        <f>IFERROR(VLOOKUP(BW429,客户!A:B,2,0),"")</f>
        <v>昌邑市惠合水务有限公司</v>
      </c>
      <c r="BY429" s="29"/>
      <c r="BZ429" s="29"/>
      <c r="CA429" s="29"/>
      <c r="CB429" s="29"/>
      <c r="CC429" s="29"/>
      <c r="CD429" s="29"/>
      <c r="CE429" s="29"/>
      <c r="CF429" s="29"/>
      <c r="CG429" s="29"/>
      <c r="CH429" s="29"/>
      <c r="CI429" s="29"/>
      <c r="CJ429" s="29"/>
      <c r="CK429" s="29"/>
      <c r="CL429" s="29"/>
      <c r="CM429" s="29"/>
      <c r="CN429" s="29"/>
      <c r="CO429" s="29"/>
      <c r="CP429" s="29"/>
      <c r="CQ429" s="29"/>
      <c r="CR429" s="29"/>
      <c r="CS429" s="29"/>
      <c r="CT429" s="29"/>
      <c r="CU429" s="32" t="str">
        <f>IF(N429="费用项目",VLOOKUP(O429,费用项目!B:C,2,0),"")</f>
        <v/>
      </c>
      <c r="CV429" s="32" t="str">
        <f>IFERROR(VLOOKUP(CU429,费用项目!A:B,2,0),"")</f>
        <v/>
      </c>
      <c r="CW429" s="29" t="str">
        <f>IF(N429="银行账户",VLOOKUP(O429,银行变二级!B:C,2,0),"")</f>
        <v/>
      </c>
      <c r="CX429" s="29" t="str">
        <f>IFERROR(VLOOKUP(O429,银行变二级!A:B,2,0),"")</f>
        <v/>
      </c>
    </row>
    <row r="430" ht="27" spans="1:102">
      <c r="A430" s="35" t="s">
        <v>287</v>
      </c>
      <c r="B430" s="36" t="s">
        <v>472</v>
      </c>
      <c r="C430" s="36" t="s">
        <v>473</v>
      </c>
      <c r="D430" s="37" t="s">
        <v>301</v>
      </c>
      <c r="E430" s="37" t="s">
        <v>290</v>
      </c>
      <c r="F430" s="39" t="s">
        <v>107</v>
      </c>
      <c r="G430" s="38">
        <v>90000</v>
      </c>
      <c r="H430" s="40" t="str">
        <f t="shared" si="125"/>
        <v>1002</v>
      </c>
      <c r="I430" s="40" t="str">
        <f t="shared" si="126"/>
        <v>100203</v>
      </c>
      <c r="J430" s="46" t="str">
        <f t="shared" si="127"/>
        <v>银行存款</v>
      </c>
      <c r="K430" s="47" t="str">
        <f t="shared" si="128"/>
        <v>潍坊银行基本户31796</v>
      </c>
      <c r="L430" s="46" t="str">
        <f t="shared" si="129"/>
        <v/>
      </c>
      <c r="M430" s="46">
        <f>IFERROR(IF(H430="1002",1002,VLOOKUP(I430,亿企科目!A:H,6,0)),VLOOKUP(H430,亿企科目!A:G,6,0))</f>
        <v>1002</v>
      </c>
      <c r="N430" s="48" t="str">
        <f>IFERROR(IF(H430="1002","银行账户",IF(H430="1123","供应商",VLOOKUP(I430,亿企科目!A:H,8,0))),"")</f>
        <v>银行账户</v>
      </c>
      <c r="O430" s="49" t="str">
        <f t="shared" si="143"/>
        <v>潍坊银行基本户31796</v>
      </c>
      <c r="P430" s="29" t="str">
        <f>VLOOKUP(A430,账簿!B:C,2,0)</f>
        <v>002008</v>
      </c>
      <c r="Q430" s="29" t="str">
        <f>VLOOKUP(P430,账簿!A:B,2,0)</f>
        <v>昌邑市城投股权投资管理有限公司</v>
      </c>
      <c r="W430" s="29" t="str">
        <f t="shared" si="144"/>
        <v>0020082026-04-27120</v>
      </c>
      <c r="X430" s="29" t="str">
        <f t="shared" si="130"/>
        <v>002008</v>
      </c>
      <c r="Y430" s="29" t="str">
        <f t="shared" si="131"/>
        <v>002008</v>
      </c>
      <c r="Z430" s="29" t="str">
        <f t="shared" si="132"/>
        <v>昌邑市城投股权投资管理有限公司</v>
      </c>
      <c r="AA430" s="29" t="str">
        <f t="shared" si="133"/>
        <v>2026-04</v>
      </c>
      <c r="AB430" s="29" t="str">
        <f t="shared" si="134"/>
        <v>2026-04-27</v>
      </c>
      <c r="AC430" s="29" t="s">
        <v>108</v>
      </c>
      <c r="AD430" s="29">
        <f t="shared" si="135"/>
        <v>120</v>
      </c>
      <c r="AE430" s="29" t="str">
        <f t="shared" si="136"/>
        <v>往来款,网银转账,昌邑市惠合水务有限公司</v>
      </c>
      <c r="AF430" s="29" t="s">
        <v>109</v>
      </c>
      <c r="AG430" s="29" t="s">
        <v>109</v>
      </c>
      <c r="AH430" s="29"/>
      <c r="AI430" s="29"/>
      <c r="AJ430" s="29"/>
      <c r="AK430" s="29"/>
      <c r="AL430" s="29"/>
      <c r="AM430" s="29"/>
      <c r="AN430" s="29">
        <f t="shared" si="137"/>
        <v>1002</v>
      </c>
      <c r="AO430" s="29"/>
      <c r="AP430" s="29" t="str">
        <f t="shared" si="138"/>
        <v>往来款,网银转账,昌邑市惠合水务有限公司</v>
      </c>
      <c r="AQ430" t="s">
        <v>110</v>
      </c>
      <c r="AR430" s="29" t="str">
        <f t="shared" si="139"/>
        <v/>
      </c>
      <c r="AS430" s="29">
        <f t="shared" si="140"/>
        <v>90000</v>
      </c>
      <c r="AT430" t="s">
        <v>111</v>
      </c>
      <c r="AU430" t="s">
        <v>112</v>
      </c>
      <c r="AV430" t="s">
        <v>113</v>
      </c>
      <c r="AW430" s="29" t="str">
        <f t="shared" si="141"/>
        <v/>
      </c>
      <c r="AX430" s="29">
        <f t="shared" si="142"/>
        <v>90000</v>
      </c>
      <c r="AY430" s="29"/>
      <c r="AZ430" s="29"/>
      <c r="BA430" s="29"/>
      <c r="BB430" s="29"/>
      <c r="BC430" s="29"/>
      <c r="BD430" s="29"/>
      <c r="BE430" s="29"/>
      <c r="BF430" s="29"/>
      <c r="BG430" s="29"/>
      <c r="BH430" s="29"/>
      <c r="BI430" s="29"/>
      <c r="BJ430" s="29"/>
      <c r="BK430" s="29"/>
      <c r="BL430" s="29"/>
      <c r="BM430" s="29"/>
      <c r="BN430" s="29"/>
      <c r="BO430" s="29"/>
      <c r="BP430" s="29"/>
      <c r="BQ430" s="32" t="str">
        <f>IF(N430="项目",VLOOKUP(O430,项目!B:C,2,0),IF(K430="空项目",VLOOKUP(K430,项目!B:C,2,0),""))</f>
        <v/>
      </c>
      <c r="BR430" s="32" t="str">
        <f>IFERROR(VLOOKUP(BQ430,项目!A:B,2,0),"")</f>
        <v/>
      </c>
      <c r="BS430" s="29"/>
      <c r="BT430" s="29"/>
      <c r="BU430" s="32" t="str">
        <f>IF(N430="供应商",VLOOKUP(O430,供应商!B:C,2,0),"")</f>
        <v/>
      </c>
      <c r="BV430" s="32" t="str">
        <f>IFERROR(VLOOKUP(BU430,供应商!A:B,2,0),"")</f>
        <v/>
      </c>
      <c r="BW430" s="32" t="str">
        <f>IF(N430="客户",VLOOKUP(O430,客户!B:C,2,0),"")</f>
        <v/>
      </c>
      <c r="BX430" s="32" t="str">
        <f>IFERROR(VLOOKUP(BW430,客户!A:B,2,0),"")</f>
        <v/>
      </c>
      <c r="BY430" s="29"/>
      <c r="BZ430" s="29"/>
      <c r="CA430" s="29"/>
      <c r="CB430" s="29"/>
      <c r="CC430" s="29"/>
      <c r="CD430" s="29"/>
      <c r="CE430" s="29"/>
      <c r="CF430" s="29"/>
      <c r="CG430" s="29"/>
      <c r="CH430" s="29"/>
      <c r="CI430" s="29"/>
      <c r="CJ430" s="29"/>
      <c r="CK430" s="29"/>
      <c r="CL430" s="29"/>
      <c r="CM430" s="29"/>
      <c r="CN430" s="29"/>
      <c r="CO430" s="29"/>
      <c r="CP430" s="29"/>
      <c r="CQ430" s="29"/>
      <c r="CR430" s="29"/>
      <c r="CS430" s="29"/>
      <c r="CT430" s="29"/>
      <c r="CU430" s="32" t="str">
        <f>IF(N430="费用项目",VLOOKUP(O430,费用项目!B:C,2,0),"")</f>
        <v/>
      </c>
      <c r="CV430" s="32" t="str">
        <f>IFERROR(VLOOKUP(CU430,费用项目!A:B,2,0),"")</f>
        <v/>
      </c>
      <c r="CW430" s="29" t="str">
        <f>IF(N430="银行账户",VLOOKUP(O430,银行变二级!B:C,2,0),"")</f>
        <v>潍坊银行基本户31796</v>
      </c>
      <c r="CX430" s="29" t="str">
        <f>IFERROR(VLOOKUP(O430,银行变二级!A:B,2,0),"")</f>
        <v>潍坊银行基本户31796</v>
      </c>
    </row>
    <row r="431" ht="25.5" spans="1:102">
      <c r="A431" s="35" t="s">
        <v>287</v>
      </c>
      <c r="B431" s="36" t="s">
        <v>472</v>
      </c>
      <c r="C431" s="36" t="s">
        <v>474</v>
      </c>
      <c r="D431" s="37" t="s">
        <v>475</v>
      </c>
      <c r="E431" s="37" t="s">
        <v>275</v>
      </c>
      <c r="F431" s="38">
        <v>256000</v>
      </c>
      <c r="G431" s="39" t="s">
        <v>107</v>
      </c>
      <c r="H431" s="40" t="str">
        <f t="shared" si="125"/>
        <v>6603</v>
      </c>
      <c r="I431" s="40" t="str">
        <f t="shared" si="126"/>
        <v>6603</v>
      </c>
      <c r="J431" s="46" t="str">
        <f t="shared" si="127"/>
        <v>财务费用</v>
      </c>
      <c r="K431" s="47" t="str">
        <f t="shared" si="128"/>
        <v>服务费</v>
      </c>
      <c r="L431" s="46" t="str">
        <f t="shared" si="129"/>
        <v/>
      </c>
      <c r="M431" s="46" t="str">
        <f>IFERROR(IF(H431="1002",1002,VLOOKUP(I431,亿企科目!A:H,6,0)),VLOOKUP(H431,亿企科目!A:G,6,0))</f>
        <v>6603</v>
      </c>
      <c r="N431" s="48" t="str">
        <f>IFERROR(IF(H431="1002","银行账户",IF(H431="1123","供应商",VLOOKUP(I431,亿企科目!A:H,8,0))),"")</f>
        <v>费用项目</v>
      </c>
      <c r="O431" s="49" t="str">
        <f t="shared" si="143"/>
        <v>服务费</v>
      </c>
      <c r="P431" s="29" t="str">
        <f>VLOOKUP(A431,账簿!B:C,2,0)</f>
        <v>002008</v>
      </c>
      <c r="Q431" s="29" t="str">
        <f>VLOOKUP(P431,账簿!A:B,2,0)</f>
        <v>昌邑市城投股权投资管理有限公司</v>
      </c>
      <c r="W431" s="29" t="str">
        <f t="shared" si="144"/>
        <v>0020082026-04-27121</v>
      </c>
      <c r="X431" s="29" t="str">
        <f t="shared" si="130"/>
        <v>002008</v>
      </c>
      <c r="Y431" s="29" t="str">
        <f t="shared" si="131"/>
        <v>002008</v>
      </c>
      <c r="Z431" s="29" t="str">
        <f t="shared" si="132"/>
        <v>昌邑市城投股权投资管理有限公司</v>
      </c>
      <c r="AA431" s="29" t="str">
        <f t="shared" si="133"/>
        <v>2026-04</v>
      </c>
      <c r="AB431" s="29" t="str">
        <f t="shared" si="134"/>
        <v>2026-04-27</v>
      </c>
      <c r="AC431" s="29" t="s">
        <v>108</v>
      </c>
      <c r="AD431" s="29">
        <f t="shared" si="135"/>
        <v>121</v>
      </c>
      <c r="AE431" s="29" t="str">
        <f t="shared" si="136"/>
        <v>服务费,汇兑,潍坊华创普惠产业投资合伙企业（有限合伙）</v>
      </c>
      <c r="AF431" s="29" t="s">
        <v>109</v>
      </c>
      <c r="AG431" s="29" t="s">
        <v>109</v>
      </c>
      <c r="AH431" s="29"/>
      <c r="AI431" s="29"/>
      <c r="AJ431" s="29"/>
      <c r="AK431" s="29"/>
      <c r="AL431" s="29"/>
      <c r="AM431" s="29"/>
      <c r="AN431" s="29" t="str">
        <f t="shared" si="137"/>
        <v>6603</v>
      </c>
      <c r="AO431" s="29"/>
      <c r="AP431" s="29" t="str">
        <f t="shared" si="138"/>
        <v>服务费,汇兑,潍坊华创普惠产业投资合伙企业（有限合伙）</v>
      </c>
      <c r="AQ431" t="s">
        <v>110</v>
      </c>
      <c r="AR431" s="29">
        <f t="shared" si="139"/>
        <v>256000</v>
      </c>
      <c r="AS431" s="29" t="str">
        <f t="shared" si="140"/>
        <v/>
      </c>
      <c r="AT431" t="s">
        <v>111</v>
      </c>
      <c r="AU431" t="s">
        <v>112</v>
      </c>
      <c r="AV431" t="s">
        <v>113</v>
      </c>
      <c r="AW431" s="29">
        <f t="shared" si="141"/>
        <v>256000</v>
      </c>
      <c r="AX431" s="29" t="str">
        <f t="shared" si="142"/>
        <v/>
      </c>
      <c r="AY431" s="29"/>
      <c r="AZ431" s="29"/>
      <c r="BA431" s="29"/>
      <c r="BB431" s="29"/>
      <c r="BC431" s="29"/>
      <c r="BD431" s="29"/>
      <c r="BE431" s="29"/>
      <c r="BF431" s="29"/>
      <c r="BG431" s="29"/>
      <c r="BH431" s="29"/>
      <c r="BI431" s="29"/>
      <c r="BJ431" s="29"/>
      <c r="BK431" s="29"/>
      <c r="BL431" s="29"/>
      <c r="BM431" s="29"/>
      <c r="BN431" s="29"/>
      <c r="BO431" s="29"/>
      <c r="BP431" s="29"/>
      <c r="BQ431" s="32" t="str">
        <f>IF(N431="项目",VLOOKUP(O431,项目!B:C,2,0),IF(K431="空项目",VLOOKUP(K431,项目!B:C,2,0),""))</f>
        <v/>
      </c>
      <c r="BR431" s="32" t="str">
        <f>IFERROR(VLOOKUP(BQ431,项目!A:B,2,0),"")</f>
        <v/>
      </c>
      <c r="BS431" s="29"/>
      <c r="BT431" s="29"/>
      <c r="BU431" s="32" t="str">
        <f>IF(N431="供应商",VLOOKUP(O431,供应商!B:C,2,0),"")</f>
        <v/>
      </c>
      <c r="BV431" s="32" t="str">
        <f>IFERROR(VLOOKUP(BU431,供应商!A:B,2,0),"")</f>
        <v/>
      </c>
      <c r="BW431" s="32" t="str">
        <f>IF(N431="客户",VLOOKUP(O431,客户!B:C,2,0),"")</f>
        <v/>
      </c>
      <c r="BX431" s="32" t="str">
        <f>IFERROR(VLOOKUP(BW431,客户!A:B,2,0),"")</f>
        <v/>
      </c>
      <c r="BY431" s="29"/>
      <c r="BZ431" s="29"/>
      <c r="CA431" s="29"/>
      <c r="CB431" s="29"/>
      <c r="CC431" s="29"/>
      <c r="CD431" s="29"/>
      <c r="CE431" s="29"/>
      <c r="CF431" s="29"/>
      <c r="CG431" s="29"/>
      <c r="CH431" s="29"/>
      <c r="CI431" s="29"/>
      <c r="CJ431" s="29"/>
      <c r="CK431" s="29"/>
      <c r="CL431" s="29"/>
      <c r="CM431" s="29"/>
      <c r="CN431" s="29"/>
      <c r="CO431" s="29"/>
      <c r="CP431" s="29"/>
      <c r="CQ431" s="29"/>
      <c r="CR431" s="29"/>
      <c r="CS431" s="29"/>
      <c r="CT431" s="29"/>
      <c r="CU431" s="32" t="str">
        <f>IF(N431="费用项目",VLOOKUP(O431,费用项目!B:C,2,0),"")</f>
        <v>660225</v>
      </c>
      <c r="CV431" s="32" t="str">
        <f>IFERROR(VLOOKUP(CU431,费用项目!A:B,2,0),"")</f>
        <v>服务费</v>
      </c>
      <c r="CW431" s="29" t="str">
        <f>IF(N431="银行账户",VLOOKUP(O431,银行变二级!B:C,2,0),"")</f>
        <v/>
      </c>
      <c r="CX431" s="29" t="str">
        <f>IFERROR(VLOOKUP(O431,银行变二级!A:B,2,0),"")</f>
        <v/>
      </c>
    </row>
    <row r="432" ht="27" spans="1:102">
      <c r="A432" s="35" t="s">
        <v>287</v>
      </c>
      <c r="B432" s="36" t="s">
        <v>472</v>
      </c>
      <c r="C432" s="36" t="s">
        <v>474</v>
      </c>
      <c r="D432" s="37" t="s">
        <v>475</v>
      </c>
      <c r="E432" s="37" t="s">
        <v>290</v>
      </c>
      <c r="F432" s="39" t="s">
        <v>107</v>
      </c>
      <c r="G432" s="38">
        <v>256000</v>
      </c>
      <c r="H432" s="40" t="str">
        <f t="shared" si="125"/>
        <v>1002</v>
      </c>
      <c r="I432" s="40" t="str">
        <f t="shared" si="126"/>
        <v>100203</v>
      </c>
      <c r="J432" s="46" t="str">
        <f t="shared" si="127"/>
        <v>银行存款</v>
      </c>
      <c r="K432" s="47" t="str">
        <f t="shared" si="128"/>
        <v>潍坊银行基本户31796</v>
      </c>
      <c r="L432" s="46" t="str">
        <f t="shared" si="129"/>
        <v/>
      </c>
      <c r="M432" s="46">
        <f>IFERROR(IF(H432="1002",1002,VLOOKUP(I432,亿企科目!A:H,6,0)),VLOOKUP(H432,亿企科目!A:G,6,0))</f>
        <v>1002</v>
      </c>
      <c r="N432" s="48" t="str">
        <f>IFERROR(IF(H432="1002","银行账户",IF(H432="1123","供应商",VLOOKUP(I432,亿企科目!A:H,8,0))),"")</f>
        <v>银行账户</v>
      </c>
      <c r="O432" s="49" t="str">
        <f t="shared" si="143"/>
        <v>潍坊银行基本户31796</v>
      </c>
      <c r="P432" s="29" t="str">
        <f>VLOOKUP(A432,账簿!B:C,2,0)</f>
        <v>002008</v>
      </c>
      <c r="Q432" s="29" t="str">
        <f>VLOOKUP(P432,账簿!A:B,2,0)</f>
        <v>昌邑市城投股权投资管理有限公司</v>
      </c>
      <c r="W432" s="29" t="str">
        <f t="shared" si="144"/>
        <v>0020082026-04-27121</v>
      </c>
      <c r="X432" s="29" t="str">
        <f t="shared" si="130"/>
        <v>002008</v>
      </c>
      <c r="Y432" s="29" t="str">
        <f t="shared" si="131"/>
        <v>002008</v>
      </c>
      <c r="Z432" s="29" t="str">
        <f t="shared" si="132"/>
        <v>昌邑市城投股权投资管理有限公司</v>
      </c>
      <c r="AA432" s="29" t="str">
        <f t="shared" si="133"/>
        <v>2026-04</v>
      </c>
      <c r="AB432" s="29" t="str">
        <f t="shared" si="134"/>
        <v>2026-04-27</v>
      </c>
      <c r="AC432" s="29" t="s">
        <v>108</v>
      </c>
      <c r="AD432" s="29">
        <f t="shared" si="135"/>
        <v>121</v>
      </c>
      <c r="AE432" s="29" t="str">
        <f t="shared" si="136"/>
        <v>服务费,汇兑,潍坊华创普惠产业投资合伙企业（有限合伙）</v>
      </c>
      <c r="AF432" s="29" t="s">
        <v>109</v>
      </c>
      <c r="AG432" s="29" t="s">
        <v>109</v>
      </c>
      <c r="AH432" s="29"/>
      <c r="AI432" s="29"/>
      <c r="AJ432" s="29"/>
      <c r="AK432" s="29"/>
      <c r="AL432" s="29"/>
      <c r="AM432" s="29"/>
      <c r="AN432" s="29">
        <f t="shared" si="137"/>
        <v>1002</v>
      </c>
      <c r="AO432" s="29"/>
      <c r="AP432" s="29" t="str">
        <f t="shared" si="138"/>
        <v>服务费,汇兑,潍坊华创普惠产业投资合伙企业（有限合伙）</v>
      </c>
      <c r="AQ432" t="s">
        <v>110</v>
      </c>
      <c r="AR432" s="29" t="str">
        <f t="shared" si="139"/>
        <v/>
      </c>
      <c r="AS432" s="29">
        <f t="shared" si="140"/>
        <v>256000</v>
      </c>
      <c r="AT432" t="s">
        <v>111</v>
      </c>
      <c r="AU432" t="s">
        <v>112</v>
      </c>
      <c r="AV432" t="s">
        <v>113</v>
      </c>
      <c r="AW432" s="29" t="str">
        <f t="shared" si="141"/>
        <v/>
      </c>
      <c r="AX432" s="29">
        <f t="shared" si="142"/>
        <v>256000</v>
      </c>
      <c r="AY432" s="29"/>
      <c r="AZ432" s="29"/>
      <c r="BA432" s="29"/>
      <c r="BB432" s="29"/>
      <c r="BC432" s="29"/>
      <c r="BD432" s="29"/>
      <c r="BE432" s="29"/>
      <c r="BF432" s="29"/>
      <c r="BG432" s="29"/>
      <c r="BH432" s="29"/>
      <c r="BI432" s="29"/>
      <c r="BJ432" s="29"/>
      <c r="BK432" s="29"/>
      <c r="BL432" s="29"/>
      <c r="BM432" s="29"/>
      <c r="BN432" s="29"/>
      <c r="BO432" s="29"/>
      <c r="BP432" s="29"/>
      <c r="BQ432" s="32" t="str">
        <f>IF(N432="项目",VLOOKUP(O432,项目!B:C,2,0),IF(K432="空项目",VLOOKUP(K432,项目!B:C,2,0),""))</f>
        <v/>
      </c>
      <c r="BR432" s="32" t="str">
        <f>IFERROR(VLOOKUP(BQ432,项目!A:B,2,0),"")</f>
        <v/>
      </c>
      <c r="BS432" s="29"/>
      <c r="BT432" s="29"/>
      <c r="BU432" s="32" t="str">
        <f>IF(N432="供应商",VLOOKUP(O432,供应商!B:C,2,0),"")</f>
        <v/>
      </c>
      <c r="BV432" s="32" t="str">
        <f>IFERROR(VLOOKUP(BU432,供应商!A:B,2,0),"")</f>
        <v/>
      </c>
      <c r="BW432" s="32" t="str">
        <f>IF(N432="客户",VLOOKUP(O432,客户!B:C,2,0),"")</f>
        <v/>
      </c>
      <c r="BX432" s="32" t="str">
        <f>IFERROR(VLOOKUP(BW432,客户!A:B,2,0),"")</f>
        <v/>
      </c>
      <c r="BY432" s="29"/>
      <c r="BZ432" s="29"/>
      <c r="CA432" s="29"/>
      <c r="CB432" s="29"/>
      <c r="CC432" s="29"/>
      <c r="CD432" s="29"/>
      <c r="CE432" s="29"/>
      <c r="CF432" s="29"/>
      <c r="CG432" s="29"/>
      <c r="CH432" s="29"/>
      <c r="CI432" s="29"/>
      <c r="CJ432" s="29"/>
      <c r="CK432" s="29"/>
      <c r="CL432" s="29"/>
      <c r="CM432" s="29"/>
      <c r="CN432" s="29"/>
      <c r="CO432" s="29"/>
      <c r="CP432" s="29"/>
      <c r="CQ432" s="29"/>
      <c r="CR432" s="29"/>
      <c r="CS432" s="29"/>
      <c r="CT432" s="29"/>
      <c r="CU432" s="32" t="str">
        <f>IF(N432="费用项目",VLOOKUP(O432,费用项目!B:C,2,0),"")</f>
        <v/>
      </c>
      <c r="CV432" s="32" t="str">
        <f>IFERROR(VLOOKUP(CU432,费用项目!A:B,2,0),"")</f>
        <v/>
      </c>
      <c r="CW432" s="29" t="str">
        <f>IF(N432="银行账户",VLOOKUP(O432,银行变二级!B:C,2,0),"")</f>
        <v>潍坊银行基本户31796</v>
      </c>
      <c r="CX432" s="29" t="str">
        <f>IFERROR(VLOOKUP(O432,银行变二级!A:B,2,0),"")</f>
        <v>潍坊银行基本户31796</v>
      </c>
    </row>
    <row r="433" ht="27" spans="1:102">
      <c r="A433" s="35" t="s">
        <v>287</v>
      </c>
      <c r="B433" s="36" t="s">
        <v>472</v>
      </c>
      <c r="C433" s="36" t="s">
        <v>476</v>
      </c>
      <c r="D433" s="37" t="s">
        <v>421</v>
      </c>
      <c r="E433" s="37" t="s">
        <v>290</v>
      </c>
      <c r="F433" s="38">
        <v>80000000</v>
      </c>
      <c r="G433" s="39" t="s">
        <v>107</v>
      </c>
      <c r="H433" s="40" t="str">
        <f t="shared" si="125"/>
        <v>1002</v>
      </c>
      <c r="I433" s="40" t="str">
        <f t="shared" si="126"/>
        <v>100203</v>
      </c>
      <c r="J433" s="46" t="str">
        <f t="shared" si="127"/>
        <v>银行存款</v>
      </c>
      <c r="K433" s="47" t="str">
        <f t="shared" si="128"/>
        <v>潍坊银行基本户31796</v>
      </c>
      <c r="L433" s="46" t="str">
        <f t="shared" si="129"/>
        <v/>
      </c>
      <c r="M433" s="46">
        <f>IFERROR(IF(H433="1002",1002,VLOOKUP(I433,亿企科目!A:H,6,0)),VLOOKUP(H433,亿企科目!A:G,6,0))</f>
        <v>1002</v>
      </c>
      <c r="N433" s="48" t="str">
        <f>IFERROR(IF(H433="1002","银行账户",IF(H433="1123","供应商",VLOOKUP(I433,亿企科目!A:H,8,0))),"")</f>
        <v>银行账户</v>
      </c>
      <c r="O433" s="49" t="str">
        <f t="shared" si="143"/>
        <v>潍坊银行基本户31796</v>
      </c>
      <c r="P433" s="29" t="str">
        <f>VLOOKUP(A433,账簿!B:C,2,0)</f>
        <v>002008</v>
      </c>
      <c r="Q433" s="29" t="str">
        <f>VLOOKUP(P433,账簿!A:B,2,0)</f>
        <v>昌邑市城投股权投资管理有限公司</v>
      </c>
      <c r="W433" s="29" t="str">
        <f t="shared" si="144"/>
        <v>0020082026-04-27122</v>
      </c>
      <c r="X433" s="29" t="str">
        <f t="shared" si="130"/>
        <v>002008</v>
      </c>
      <c r="Y433" s="29" t="str">
        <f t="shared" si="131"/>
        <v>002008</v>
      </c>
      <c r="Z433" s="29" t="str">
        <f t="shared" si="132"/>
        <v>昌邑市城投股权投资管理有限公司</v>
      </c>
      <c r="AA433" s="29" t="str">
        <f t="shared" si="133"/>
        <v>2026-04</v>
      </c>
      <c r="AB433" s="29" t="str">
        <f t="shared" si="134"/>
        <v>2026-04-27</v>
      </c>
      <c r="AC433" s="29" t="s">
        <v>108</v>
      </c>
      <c r="AD433" s="29">
        <f t="shared" si="135"/>
        <v>122</v>
      </c>
      <c r="AE433" s="29" t="str">
        <f t="shared" si="136"/>
        <v>借款,汇款,潍坊华创普惠产业投资合伙企业（有限合伙）</v>
      </c>
      <c r="AF433" s="29" t="s">
        <v>109</v>
      </c>
      <c r="AG433" s="29" t="s">
        <v>109</v>
      </c>
      <c r="AH433" s="29"/>
      <c r="AI433" s="29"/>
      <c r="AJ433" s="29"/>
      <c r="AK433" s="29"/>
      <c r="AL433" s="29"/>
      <c r="AM433" s="29"/>
      <c r="AN433" s="29">
        <f t="shared" si="137"/>
        <v>1002</v>
      </c>
      <c r="AO433" s="29"/>
      <c r="AP433" s="29" t="str">
        <f t="shared" si="138"/>
        <v>借款,汇款,潍坊华创普惠产业投资合伙企业（有限合伙）</v>
      </c>
      <c r="AQ433" t="s">
        <v>110</v>
      </c>
      <c r="AR433" s="29">
        <f t="shared" si="139"/>
        <v>80000000</v>
      </c>
      <c r="AS433" s="29" t="str">
        <f t="shared" si="140"/>
        <v/>
      </c>
      <c r="AT433" t="s">
        <v>111</v>
      </c>
      <c r="AU433" t="s">
        <v>112</v>
      </c>
      <c r="AV433" t="s">
        <v>113</v>
      </c>
      <c r="AW433" s="29">
        <f t="shared" si="141"/>
        <v>80000000</v>
      </c>
      <c r="AX433" s="29" t="str">
        <f t="shared" si="142"/>
        <v/>
      </c>
      <c r="AY433" s="29"/>
      <c r="AZ433" s="29"/>
      <c r="BA433" s="29"/>
      <c r="BB433" s="29"/>
      <c r="BC433" s="29"/>
      <c r="BD433" s="29"/>
      <c r="BE433" s="29"/>
      <c r="BF433" s="29"/>
      <c r="BG433" s="29"/>
      <c r="BH433" s="29"/>
      <c r="BI433" s="29"/>
      <c r="BJ433" s="29"/>
      <c r="BK433" s="29"/>
      <c r="BL433" s="29"/>
      <c r="BM433" s="29"/>
      <c r="BN433" s="29"/>
      <c r="BO433" s="29"/>
      <c r="BP433" s="29"/>
      <c r="BQ433" s="32" t="str">
        <f>IF(N433="项目",VLOOKUP(O433,项目!B:C,2,0),IF(K433="空项目",VLOOKUP(K433,项目!B:C,2,0),""))</f>
        <v/>
      </c>
      <c r="BR433" s="32" t="str">
        <f>IFERROR(VLOOKUP(BQ433,项目!A:B,2,0),"")</f>
        <v/>
      </c>
      <c r="BS433" s="29"/>
      <c r="BT433" s="29"/>
      <c r="BU433" s="32" t="str">
        <f>IF(N433="供应商",VLOOKUP(O433,供应商!B:C,2,0),"")</f>
        <v/>
      </c>
      <c r="BV433" s="32" t="str">
        <f>IFERROR(VLOOKUP(BU433,供应商!A:B,2,0),"")</f>
        <v/>
      </c>
      <c r="BW433" s="32" t="str">
        <f>IF(N433="客户",VLOOKUP(O433,客户!B:C,2,0),"")</f>
        <v/>
      </c>
      <c r="BX433" s="32" t="str">
        <f>IFERROR(VLOOKUP(BW433,客户!A:B,2,0),"")</f>
        <v/>
      </c>
      <c r="BY433" s="29"/>
      <c r="BZ433" s="29"/>
      <c r="CA433" s="29"/>
      <c r="CB433" s="29"/>
      <c r="CC433" s="29"/>
      <c r="CD433" s="29"/>
      <c r="CE433" s="29"/>
      <c r="CF433" s="29"/>
      <c r="CG433" s="29"/>
      <c r="CH433" s="29"/>
      <c r="CI433" s="29"/>
      <c r="CJ433" s="29"/>
      <c r="CK433" s="29"/>
      <c r="CL433" s="29"/>
      <c r="CM433" s="29"/>
      <c r="CN433" s="29"/>
      <c r="CO433" s="29"/>
      <c r="CP433" s="29"/>
      <c r="CQ433" s="29"/>
      <c r="CR433" s="29"/>
      <c r="CS433" s="29"/>
      <c r="CT433" s="29"/>
      <c r="CU433" s="32" t="str">
        <f>IF(N433="费用项目",VLOOKUP(O433,费用项目!B:C,2,0),"")</f>
        <v/>
      </c>
      <c r="CV433" s="32" t="str">
        <f>IFERROR(VLOOKUP(CU433,费用项目!A:B,2,0),"")</f>
        <v/>
      </c>
      <c r="CW433" s="29" t="str">
        <f>IF(N433="银行账户",VLOOKUP(O433,银行变二级!B:C,2,0),"")</f>
        <v>潍坊银行基本户31796</v>
      </c>
      <c r="CX433" s="29" t="str">
        <f>IFERROR(VLOOKUP(O433,银行变二级!A:B,2,0),"")</f>
        <v>潍坊银行基本户31796</v>
      </c>
    </row>
    <row r="434" ht="25.5" spans="1:102">
      <c r="A434" s="35" t="s">
        <v>287</v>
      </c>
      <c r="B434" s="36" t="s">
        <v>472</v>
      </c>
      <c r="C434" s="36" t="s">
        <v>476</v>
      </c>
      <c r="D434" s="37" t="s">
        <v>421</v>
      </c>
      <c r="E434" s="37" t="s">
        <v>300</v>
      </c>
      <c r="F434" s="39" t="s">
        <v>107</v>
      </c>
      <c r="G434" s="38">
        <v>80000000</v>
      </c>
      <c r="H434" s="40" t="str">
        <f t="shared" si="125"/>
        <v>2241</v>
      </c>
      <c r="I434" s="40" t="str">
        <f t="shared" si="126"/>
        <v>224102</v>
      </c>
      <c r="J434" s="46" t="str">
        <f t="shared" si="127"/>
        <v>其他应付款</v>
      </c>
      <c r="K434" s="47" t="str">
        <f t="shared" si="128"/>
        <v>单位</v>
      </c>
      <c r="L434" s="46" t="str">
        <f t="shared" si="129"/>
        <v>潍坊华创普惠产业投资合伙企业（有限合伙）</v>
      </c>
      <c r="M434" s="46" t="str">
        <f>IFERROR(IF(H434="1002",1002,VLOOKUP(I434,亿企科目!A:H,6,0)),VLOOKUP(H434,亿企科目!A:G,6,0))</f>
        <v>224102</v>
      </c>
      <c r="N434" s="48" t="str">
        <f>IFERROR(IF(H434="1002","银行账户",IF(H434="1123","供应商",VLOOKUP(I434,亿企科目!A:H,8,0))),"")</f>
        <v>供应商</v>
      </c>
      <c r="O434" s="49" t="str">
        <f t="shared" si="143"/>
        <v>潍坊华创普惠产业投资合伙企业（有限合伙）</v>
      </c>
      <c r="P434" s="29" t="str">
        <f>VLOOKUP(A434,账簿!B:C,2,0)</f>
        <v>002008</v>
      </c>
      <c r="Q434" s="29" t="str">
        <f>VLOOKUP(P434,账簿!A:B,2,0)</f>
        <v>昌邑市城投股权投资管理有限公司</v>
      </c>
      <c r="W434" s="29" t="str">
        <f t="shared" si="144"/>
        <v>0020082026-04-27122</v>
      </c>
      <c r="X434" s="29" t="str">
        <f t="shared" si="130"/>
        <v>002008</v>
      </c>
      <c r="Y434" s="29" t="str">
        <f t="shared" si="131"/>
        <v>002008</v>
      </c>
      <c r="Z434" s="29" t="str">
        <f t="shared" si="132"/>
        <v>昌邑市城投股权投资管理有限公司</v>
      </c>
      <c r="AA434" s="29" t="str">
        <f t="shared" si="133"/>
        <v>2026-04</v>
      </c>
      <c r="AB434" s="29" t="str">
        <f t="shared" si="134"/>
        <v>2026-04-27</v>
      </c>
      <c r="AC434" s="29" t="s">
        <v>108</v>
      </c>
      <c r="AD434" s="29">
        <f t="shared" si="135"/>
        <v>122</v>
      </c>
      <c r="AE434" s="29" t="str">
        <f t="shared" si="136"/>
        <v>借款,汇款,潍坊华创普惠产业投资合伙企业（有限合伙）</v>
      </c>
      <c r="AF434" s="29" t="s">
        <v>109</v>
      </c>
      <c r="AG434" s="29" t="s">
        <v>109</v>
      </c>
      <c r="AH434" s="29"/>
      <c r="AI434" s="29"/>
      <c r="AJ434" s="29"/>
      <c r="AK434" s="29"/>
      <c r="AL434" s="29"/>
      <c r="AM434" s="29"/>
      <c r="AN434" s="29" t="str">
        <f t="shared" si="137"/>
        <v>224102</v>
      </c>
      <c r="AO434" s="29"/>
      <c r="AP434" s="29" t="str">
        <f t="shared" si="138"/>
        <v>借款,汇款,潍坊华创普惠产业投资合伙企业（有限合伙）</v>
      </c>
      <c r="AQ434" t="s">
        <v>110</v>
      </c>
      <c r="AR434" s="29" t="str">
        <f t="shared" si="139"/>
        <v/>
      </c>
      <c r="AS434" s="29">
        <f t="shared" si="140"/>
        <v>80000000</v>
      </c>
      <c r="AT434" t="s">
        <v>111</v>
      </c>
      <c r="AU434" t="s">
        <v>112</v>
      </c>
      <c r="AV434" t="s">
        <v>113</v>
      </c>
      <c r="AW434" s="29" t="str">
        <f t="shared" si="141"/>
        <v/>
      </c>
      <c r="AX434" s="29">
        <f t="shared" si="142"/>
        <v>80000000</v>
      </c>
      <c r="AY434" s="29"/>
      <c r="AZ434" s="29"/>
      <c r="BA434" s="29"/>
      <c r="BB434" s="29"/>
      <c r="BC434" s="29"/>
      <c r="BD434" s="29"/>
      <c r="BE434" s="29"/>
      <c r="BF434" s="29"/>
      <c r="BG434" s="29"/>
      <c r="BH434" s="29"/>
      <c r="BI434" s="29"/>
      <c r="BJ434" s="29"/>
      <c r="BK434" s="29"/>
      <c r="BL434" s="29"/>
      <c r="BM434" s="29"/>
      <c r="BN434" s="29"/>
      <c r="BO434" s="29"/>
      <c r="BP434" s="29"/>
      <c r="BQ434" s="32" t="str">
        <f>IF(N434="项目",VLOOKUP(O434,项目!B:C,2,0),IF(K434="空项目",VLOOKUP(K434,项目!B:C,2,0),""))</f>
        <v/>
      </c>
      <c r="BR434" s="32" t="str">
        <f>IFERROR(VLOOKUP(BQ434,项目!A:B,2,0),"")</f>
        <v/>
      </c>
      <c r="BS434" s="29"/>
      <c r="BT434" s="29"/>
      <c r="BU434" s="32" t="str">
        <f>IF(N434="供应商",VLOOKUP(O434,供应商!B:C,2,0),"")</f>
        <v>0008219</v>
      </c>
      <c r="BV434" s="32" t="str">
        <f>IFERROR(VLOOKUP(BU434,供应商!A:B,2,0),"")</f>
        <v>潍坊华创普惠产业投资合伙企业（有限合伙）</v>
      </c>
      <c r="BW434" s="32" t="str">
        <f>IF(N434="客户",VLOOKUP(O434,客户!B:C,2,0),"")</f>
        <v/>
      </c>
      <c r="BX434" s="32" t="str">
        <f>IFERROR(VLOOKUP(BW434,客户!A:B,2,0),"")</f>
        <v/>
      </c>
      <c r="BY434" s="29"/>
      <c r="BZ434" s="29"/>
      <c r="CA434" s="29"/>
      <c r="CB434" s="29"/>
      <c r="CC434" s="29"/>
      <c r="CD434" s="29"/>
      <c r="CE434" s="29"/>
      <c r="CF434" s="29"/>
      <c r="CG434" s="29"/>
      <c r="CH434" s="29"/>
      <c r="CI434" s="29"/>
      <c r="CJ434" s="29"/>
      <c r="CK434" s="29"/>
      <c r="CL434" s="29"/>
      <c r="CM434" s="29"/>
      <c r="CN434" s="29"/>
      <c r="CO434" s="29"/>
      <c r="CP434" s="29"/>
      <c r="CQ434" s="29"/>
      <c r="CR434" s="29"/>
      <c r="CS434" s="29"/>
      <c r="CT434" s="29"/>
      <c r="CU434" s="32" t="str">
        <f>IF(N434="费用项目",VLOOKUP(O434,费用项目!B:C,2,0),"")</f>
        <v/>
      </c>
      <c r="CV434" s="32" t="str">
        <f>IFERROR(VLOOKUP(CU434,费用项目!A:B,2,0),"")</f>
        <v/>
      </c>
      <c r="CW434" s="29" t="str">
        <f>IF(N434="银行账户",VLOOKUP(O434,银行变二级!B:C,2,0),"")</f>
        <v/>
      </c>
      <c r="CX434" s="29" t="str">
        <f>IFERROR(VLOOKUP(O434,银行变二级!A:B,2,0),"")</f>
        <v/>
      </c>
    </row>
    <row r="435" ht="25.5" spans="1:102">
      <c r="A435" s="35" t="s">
        <v>287</v>
      </c>
      <c r="B435" s="36" t="s">
        <v>472</v>
      </c>
      <c r="C435" s="36" t="s">
        <v>477</v>
      </c>
      <c r="D435" s="37" t="s">
        <v>388</v>
      </c>
      <c r="E435" s="37" t="s">
        <v>389</v>
      </c>
      <c r="F435" s="38">
        <v>90000000</v>
      </c>
      <c r="G435" s="39" t="s">
        <v>107</v>
      </c>
      <c r="H435" s="40" t="str">
        <f t="shared" si="125"/>
        <v>1221</v>
      </c>
      <c r="I435" s="40" t="str">
        <f t="shared" si="126"/>
        <v>122108</v>
      </c>
      <c r="J435" s="46" t="str">
        <f t="shared" si="127"/>
        <v>其他应收款</v>
      </c>
      <c r="K435" s="47" t="str">
        <f t="shared" si="128"/>
        <v>单位</v>
      </c>
      <c r="L435" s="46" t="str">
        <f t="shared" si="129"/>
        <v>昌邑市城投资本投资有限公司</v>
      </c>
      <c r="M435" s="46" t="str">
        <f>IFERROR(IF(H435="1002",1002,VLOOKUP(I435,亿企科目!A:H,6,0)),VLOOKUP(H435,亿企科目!A:G,6,0))</f>
        <v>122102</v>
      </c>
      <c r="N435" s="48" t="str">
        <f>IFERROR(IF(H435="1002","银行账户",IF(H435="1123","供应商",VLOOKUP(I435,亿企科目!A:H,8,0))),"")</f>
        <v>客户</v>
      </c>
      <c r="O435" s="49" t="str">
        <f t="shared" si="143"/>
        <v>昌邑市城投资本投资有限公司</v>
      </c>
      <c r="P435" s="29" t="str">
        <f>VLOOKUP(A435,账簿!B:C,2,0)</f>
        <v>002008</v>
      </c>
      <c r="Q435" s="29" t="str">
        <f>VLOOKUP(P435,账簿!A:B,2,0)</f>
        <v>昌邑市城投股权投资管理有限公司</v>
      </c>
      <c r="W435" s="29" t="str">
        <f t="shared" si="144"/>
        <v>0020082026-04-27123</v>
      </c>
      <c r="X435" s="29" t="str">
        <f t="shared" si="130"/>
        <v>002008</v>
      </c>
      <c r="Y435" s="29" t="str">
        <f t="shared" si="131"/>
        <v>002008</v>
      </c>
      <c r="Z435" s="29" t="str">
        <f t="shared" si="132"/>
        <v>昌邑市城投股权投资管理有限公司</v>
      </c>
      <c r="AA435" s="29" t="str">
        <f t="shared" si="133"/>
        <v>2026-04</v>
      </c>
      <c r="AB435" s="29" t="str">
        <f t="shared" si="134"/>
        <v>2026-04-27</v>
      </c>
      <c r="AC435" s="29" t="s">
        <v>108</v>
      </c>
      <c r="AD435" s="29">
        <f t="shared" si="135"/>
        <v>123</v>
      </c>
      <c r="AE435" s="29" t="str">
        <f t="shared" si="136"/>
        <v>往来款,汇兑,昌邑市城投资本投资有限公司</v>
      </c>
      <c r="AF435" s="29" t="s">
        <v>109</v>
      </c>
      <c r="AG435" s="29" t="s">
        <v>109</v>
      </c>
      <c r="AH435" s="29"/>
      <c r="AI435" s="29"/>
      <c r="AJ435" s="29"/>
      <c r="AK435" s="29"/>
      <c r="AL435" s="29"/>
      <c r="AM435" s="29"/>
      <c r="AN435" s="29" t="str">
        <f t="shared" si="137"/>
        <v>122102</v>
      </c>
      <c r="AO435" s="29"/>
      <c r="AP435" s="29" t="str">
        <f t="shared" si="138"/>
        <v>往来款,汇兑,昌邑市城投资本投资有限公司</v>
      </c>
      <c r="AQ435" t="s">
        <v>110</v>
      </c>
      <c r="AR435" s="29">
        <f t="shared" si="139"/>
        <v>90000000</v>
      </c>
      <c r="AS435" s="29" t="str">
        <f t="shared" si="140"/>
        <v/>
      </c>
      <c r="AT435" t="s">
        <v>111</v>
      </c>
      <c r="AU435" t="s">
        <v>112</v>
      </c>
      <c r="AV435" t="s">
        <v>113</v>
      </c>
      <c r="AW435" s="29">
        <f t="shared" si="141"/>
        <v>90000000</v>
      </c>
      <c r="AX435" s="29" t="str">
        <f t="shared" si="142"/>
        <v/>
      </c>
      <c r="AY435" s="29"/>
      <c r="AZ435" s="29"/>
      <c r="BA435" s="29"/>
      <c r="BB435" s="29"/>
      <c r="BC435" s="29"/>
      <c r="BD435" s="29"/>
      <c r="BE435" s="29"/>
      <c r="BF435" s="29"/>
      <c r="BG435" s="29"/>
      <c r="BH435" s="29"/>
      <c r="BI435" s="29"/>
      <c r="BJ435" s="29"/>
      <c r="BK435" s="29"/>
      <c r="BL435" s="29"/>
      <c r="BM435" s="29"/>
      <c r="BN435" s="29"/>
      <c r="BO435" s="29"/>
      <c r="BP435" s="29"/>
      <c r="BQ435" s="32" t="str">
        <f>IF(N435="项目",VLOOKUP(O435,项目!B:C,2,0),IF(K435="空项目",VLOOKUP(K435,项目!B:C,2,0),""))</f>
        <v/>
      </c>
      <c r="BR435" s="32" t="str">
        <f>IFERROR(VLOOKUP(BQ435,项目!A:B,2,0),"")</f>
        <v/>
      </c>
      <c r="BS435" s="29"/>
      <c r="BT435" s="29"/>
      <c r="BU435" s="32" t="str">
        <f>IF(N435="供应商",VLOOKUP(O435,供应商!B:C,2,0),"")</f>
        <v/>
      </c>
      <c r="BV435" s="32" t="str">
        <f>IFERROR(VLOOKUP(BU435,供应商!A:B,2,0),"")</f>
        <v/>
      </c>
      <c r="BW435" s="32" t="str">
        <f>IF(N435="客户",VLOOKUP(O435,客户!B:C,2,0),"")</f>
        <v>00050000000001</v>
      </c>
      <c r="BX435" s="32" t="str">
        <f>IFERROR(VLOOKUP(BW435,客户!A:B,2,0),"")</f>
        <v>昌邑市城投资本投资有限公司</v>
      </c>
      <c r="BY435" s="29"/>
      <c r="BZ435" s="29"/>
      <c r="CA435" s="29"/>
      <c r="CB435" s="29"/>
      <c r="CC435" s="29"/>
      <c r="CD435" s="29"/>
      <c r="CE435" s="29"/>
      <c r="CF435" s="29"/>
      <c r="CG435" s="29"/>
      <c r="CH435" s="29"/>
      <c r="CI435" s="29"/>
      <c r="CJ435" s="29"/>
      <c r="CK435" s="29"/>
      <c r="CL435" s="29"/>
      <c r="CM435" s="29"/>
      <c r="CN435" s="29"/>
      <c r="CO435" s="29"/>
      <c r="CP435" s="29"/>
      <c r="CQ435" s="29"/>
      <c r="CR435" s="29"/>
      <c r="CS435" s="29"/>
      <c r="CT435" s="29"/>
      <c r="CU435" s="32" t="str">
        <f>IF(N435="费用项目",VLOOKUP(O435,费用项目!B:C,2,0),"")</f>
        <v/>
      </c>
      <c r="CV435" s="32" t="str">
        <f>IFERROR(VLOOKUP(CU435,费用项目!A:B,2,0),"")</f>
        <v/>
      </c>
      <c r="CW435" s="29" t="str">
        <f>IF(N435="银行账户",VLOOKUP(O435,银行变二级!B:C,2,0),"")</f>
        <v/>
      </c>
      <c r="CX435" s="29" t="str">
        <f>IFERROR(VLOOKUP(O435,银行变二级!A:B,2,0),"")</f>
        <v/>
      </c>
    </row>
    <row r="436" ht="27" spans="1:102">
      <c r="A436" s="35" t="s">
        <v>287</v>
      </c>
      <c r="B436" s="36" t="s">
        <v>472</v>
      </c>
      <c r="C436" s="36" t="s">
        <v>477</v>
      </c>
      <c r="D436" s="37" t="s">
        <v>388</v>
      </c>
      <c r="E436" s="37" t="s">
        <v>290</v>
      </c>
      <c r="F436" s="39" t="s">
        <v>107</v>
      </c>
      <c r="G436" s="38">
        <v>90000000</v>
      </c>
      <c r="H436" s="40" t="str">
        <f t="shared" si="125"/>
        <v>1002</v>
      </c>
      <c r="I436" s="40" t="str">
        <f t="shared" si="126"/>
        <v>100203</v>
      </c>
      <c r="J436" s="46" t="str">
        <f t="shared" si="127"/>
        <v>银行存款</v>
      </c>
      <c r="K436" s="47" t="str">
        <f t="shared" si="128"/>
        <v>潍坊银行基本户31796</v>
      </c>
      <c r="L436" s="46" t="str">
        <f t="shared" si="129"/>
        <v/>
      </c>
      <c r="M436" s="46">
        <f>IFERROR(IF(H436="1002",1002,VLOOKUP(I436,亿企科目!A:H,6,0)),VLOOKUP(H436,亿企科目!A:G,6,0))</f>
        <v>1002</v>
      </c>
      <c r="N436" s="48" t="str">
        <f>IFERROR(IF(H436="1002","银行账户",IF(H436="1123","供应商",VLOOKUP(I436,亿企科目!A:H,8,0))),"")</f>
        <v>银行账户</v>
      </c>
      <c r="O436" s="49" t="str">
        <f t="shared" si="143"/>
        <v>潍坊银行基本户31796</v>
      </c>
      <c r="P436" s="29" t="str">
        <f>VLOOKUP(A436,账簿!B:C,2,0)</f>
        <v>002008</v>
      </c>
      <c r="Q436" s="29" t="str">
        <f>VLOOKUP(P436,账簿!A:B,2,0)</f>
        <v>昌邑市城投股权投资管理有限公司</v>
      </c>
      <c r="W436" s="29" t="str">
        <f t="shared" si="144"/>
        <v>0020082026-04-27123</v>
      </c>
      <c r="X436" s="29" t="str">
        <f t="shared" si="130"/>
        <v>002008</v>
      </c>
      <c r="Y436" s="29" t="str">
        <f t="shared" si="131"/>
        <v>002008</v>
      </c>
      <c r="Z436" s="29" t="str">
        <f t="shared" si="132"/>
        <v>昌邑市城投股权投资管理有限公司</v>
      </c>
      <c r="AA436" s="29" t="str">
        <f t="shared" si="133"/>
        <v>2026-04</v>
      </c>
      <c r="AB436" s="29" t="str">
        <f t="shared" si="134"/>
        <v>2026-04-27</v>
      </c>
      <c r="AC436" s="29" t="s">
        <v>108</v>
      </c>
      <c r="AD436" s="29">
        <f t="shared" si="135"/>
        <v>123</v>
      </c>
      <c r="AE436" s="29" t="str">
        <f t="shared" si="136"/>
        <v>往来款,汇兑,昌邑市城投资本投资有限公司</v>
      </c>
      <c r="AF436" s="29" t="s">
        <v>109</v>
      </c>
      <c r="AG436" s="29" t="s">
        <v>109</v>
      </c>
      <c r="AH436" s="29"/>
      <c r="AI436" s="29"/>
      <c r="AJ436" s="29"/>
      <c r="AK436" s="29"/>
      <c r="AL436" s="29"/>
      <c r="AM436" s="29"/>
      <c r="AN436" s="29">
        <f t="shared" si="137"/>
        <v>1002</v>
      </c>
      <c r="AO436" s="29"/>
      <c r="AP436" s="29" t="str">
        <f t="shared" si="138"/>
        <v>往来款,汇兑,昌邑市城投资本投资有限公司</v>
      </c>
      <c r="AQ436" t="s">
        <v>110</v>
      </c>
      <c r="AR436" s="29" t="str">
        <f t="shared" si="139"/>
        <v/>
      </c>
      <c r="AS436" s="29">
        <f t="shared" si="140"/>
        <v>90000000</v>
      </c>
      <c r="AT436" t="s">
        <v>111</v>
      </c>
      <c r="AU436" t="s">
        <v>112</v>
      </c>
      <c r="AV436" t="s">
        <v>113</v>
      </c>
      <c r="AW436" s="29" t="str">
        <f t="shared" si="141"/>
        <v/>
      </c>
      <c r="AX436" s="29">
        <f t="shared" si="142"/>
        <v>90000000</v>
      </c>
      <c r="AY436" s="29"/>
      <c r="AZ436" s="29"/>
      <c r="BA436" s="29"/>
      <c r="BB436" s="29"/>
      <c r="BC436" s="29"/>
      <c r="BD436" s="29"/>
      <c r="BE436" s="29"/>
      <c r="BF436" s="29"/>
      <c r="BG436" s="29"/>
      <c r="BH436" s="29"/>
      <c r="BI436" s="29"/>
      <c r="BJ436" s="29"/>
      <c r="BK436" s="29"/>
      <c r="BL436" s="29"/>
      <c r="BM436" s="29"/>
      <c r="BN436" s="29"/>
      <c r="BO436" s="29"/>
      <c r="BP436" s="29"/>
      <c r="BQ436" s="32" t="str">
        <f>IF(N436="项目",VLOOKUP(O436,项目!B:C,2,0),IF(K436="空项目",VLOOKUP(K436,项目!B:C,2,0),""))</f>
        <v/>
      </c>
      <c r="BR436" s="32" t="str">
        <f>IFERROR(VLOOKUP(BQ436,项目!A:B,2,0),"")</f>
        <v/>
      </c>
      <c r="BS436" s="29"/>
      <c r="BT436" s="29"/>
      <c r="BU436" s="32" t="str">
        <f>IF(N436="供应商",VLOOKUP(O436,供应商!B:C,2,0),"")</f>
        <v/>
      </c>
      <c r="BV436" s="32" t="str">
        <f>IFERROR(VLOOKUP(BU436,供应商!A:B,2,0),"")</f>
        <v/>
      </c>
      <c r="BW436" s="32" t="str">
        <f>IF(N436="客户",VLOOKUP(O436,客户!B:C,2,0),"")</f>
        <v/>
      </c>
      <c r="BX436" s="32" t="str">
        <f>IFERROR(VLOOKUP(BW436,客户!A:B,2,0),"")</f>
        <v/>
      </c>
      <c r="BY436" s="29"/>
      <c r="BZ436" s="29"/>
      <c r="CA436" s="29"/>
      <c r="CB436" s="29"/>
      <c r="CC436" s="29"/>
      <c r="CD436" s="29"/>
      <c r="CE436" s="29"/>
      <c r="CF436" s="29"/>
      <c r="CG436" s="29"/>
      <c r="CH436" s="29"/>
      <c r="CI436" s="29"/>
      <c r="CJ436" s="29"/>
      <c r="CK436" s="29"/>
      <c r="CL436" s="29"/>
      <c r="CM436" s="29"/>
      <c r="CN436" s="29"/>
      <c r="CO436" s="29"/>
      <c r="CP436" s="29"/>
      <c r="CQ436" s="29"/>
      <c r="CR436" s="29"/>
      <c r="CS436" s="29"/>
      <c r="CT436" s="29"/>
      <c r="CU436" s="32" t="str">
        <f>IF(N436="费用项目",VLOOKUP(O436,费用项目!B:C,2,0),"")</f>
        <v/>
      </c>
      <c r="CV436" s="32" t="str">
        <f>IFERROR(VLOOKUP(CU436,费用项目!A:B,2,0),"")</f>
        <v/>
      </c>
      <c r="CW436" s="29" t="str">
        <f>IF(N436="银行账户",VLOOKUP(O436,银行变二级!B:C,2,0),"")</f>
        <v>潍坊银行基本户31796</v>
      </c>
      <c r="CX436" s="29" t="str">
        <f>IFERROR(VLOOKUP(O436,银行变二级!A:B,2,0),"")</f>
        <v>潍坊银行基本户31796</v>
      </c>
    </row>
    <row r="437" ht="27" spans="1:102">
      <c r="A437" s="35" t="s">
        <v>287</v>
      </c>
      <c r="B437" s="36" t="s">
        <v>472</v>
      </c>
      <c r="C437" s="36" t="s">
        <v>478</v>
      </c>
      <c r="D437" s="37" t="s">
        <v>318</v>
      </c>
      <c r="E437" s="37" t="s">
        <v>290</v>
      </c>
      <c r="F437" s="38">
        <v>10000000</v>
      </c>
      <c r="G437" s="39" t="s">
        <v>107</v>
      </c>
      <c r="H437" s="40" t="str">
        <f t="shared" si="125"/>
        <v>1002</v>
      </c>
      <c r="I437" s="40" t="str">
        <f t="shared" si="126"/>
        <v>100203</v>
      </c>
      <c r="J437" s="46" t="str">
        <f t="shared" si="127"/>
        <v>银行存款</v>
      </c>
      <c r="K437" s="47" t="str">
        <f t="shared" si="128"/>
        <v>潍坊银行基本户31796</v>
      </c>
      <c r="L437" s="46" t="str">
        <f t="shared" si="129"/>
        <v/>
      </c>
      <c r="M437" s="46">
        <f>IFERROR(IF(H437="1002",1002,VLOOKUP(I437,亿企科目!A:H,6,0)),VLOOKUP(H437,亿企科目!A:G,6,0))</f>
        <v>1002</v>
      </c>
      <c r="N437" s="48" t="str">
        <f>IFERROR(IF(H437="1002","银行账户",IF(H437="1123","供应商",VLOOKUP(I437,亿企科目!A:H,8,0))),"")</f>
        <v>银行账户</v>
      </c>
      <c r="O437" s="49" t="str">
        <f t="shared" si="143"/>
        <v>潍坊银行基本户31796</v>
      </c>
      <c r="P437" s="29" t="str">
        <f>VLOOKUP(A437,账簿!B:C,2,0)</f>
        <v>002008</v>
      </c>
      <c r="Q437" s="29" t="str">
        <f>VLOOKUP(P437,账簿!A:B,2,0)</f>
        <v>昌邑市城投股权投资管理有限公司</v>
      </c>
      <c r="W437" s="29" t="str">
        <f t="shared" si="144"/>
        <v>0020082026-04-27124</v>
      </c>
      <c r="X437" s="29" t="str">
        <f t="shared" si="130"/>
        <v>002008</v>
      </c>
      <c r="Y437" s="29" t="str">
        <f t="shared" si="131"/>
        <v>002008</v>
      </c>
      <c r="Z437" s="29" t="str">
        <f t="shared" si="132"/>
        <v>昌邑市城投股权投资管理有限公司</v>
      </c>
      <c r="AA437" s="29" t="str">
        <f t="shared" si="133"/>
        <v>2026-04</v>
      </c>
      <c r="AB437" s="29" t="str">
        <f t="shared" si="134"/>
        <v>2026-04-27</v>
      </c>
      <c r="AC437" s="29" t="s">
        <v>108</v>
      </c>
      <c r="AD437" s="29">
        <f t="shared" si="135"/>
        <v>124</v>
      </c>
      <c r="AE437" s="29" t="str">
        <f t="shared" si="136"/>
        <v>转账,汇款,昌邑市三农创新发展集团有限公司</v>
      </c>
      <c r="AF437" s="29" t="s">
        <v>109</v>
      </c>
      <c r="AG437" s="29" t="s">
        <v>109</v>
      </c>
      <c r="AH437" s="29"/>
      <c r="AI437" s="29"/>
      <c r="AJ437" s="29"/>
      <c r="AK437" s="29"/>
      <c r="AL437" s="29"/>
      <c r="AM437" s="29"/>
      <c r="AN437" s="29">
        <f t="shared" si="137"/>
        <v>1002</v>
      </c>
      <c r="AO437" s="29"/>
      <c r="AP437" s="29" t="str">
        <f t="shared" si="138"/>
        <v>转账,汇款,昌邑市三农创新发展集团有限公司</v>
      </c>
      <c r="AQ437" t="s">
        <v>110</v>
      </c>
      <c r="AR437" s="29">
        <f t="shared" si="139"/>
        <v>10000000</v>
      </c>
      <c r="AS437" s="29" t="str">
        <f t="shared" si="140"/>
        <v/>
      </c>
      <c r="AT437" t="s">
        <v>111</v>
      </c>
      <c r="AU437" t="s">
        <v>112</v>
      </c>
      <c r="AV437" t="s">
        <v>113</v>
      </c>
      <c r="AW437" s="29">
        <f t="shared" si="141"/>
        <v>10000000</v>
      </c>
      <c r="AX437" s="29" t="str">
        <f t="shared" si="142"/>
        <v/>
      </c>
      <c r="AY437" s="29"/>
      <c r="AZ437" s="29"/>
      <c r="BA437" s="29"/>
      <c r="BB437" s="29"/>
      <c r="BC437" s="29"/>
      <c r="BD437" s="29"/>
      <c r="BE437" s="29"/>
      <c r="BF437" s="29"/>
      <c r="BG437" s="29"/>
      <c r="BH437" s="29"/>
      <c r="BI437" s="29"/>
      <c r="BJ437" s="29"/>
      <c r="BK437" s="29"/>
      <c r="BL437" s="29"/>
      <c r="BM437" s="29"/>
      <c r="BN437" s="29"/>
      <c r="BO437" s="29"/>
      <c r="BP437" s="29"/>
      <c r="BQ437" s="32" t="str">
        <f>IF(N437="项目",VLOOKUP(O437,项目!B:C,2,0),IF(K437="空项目",VLOOKUP(K437,项目!B:C,2,0),""))</f>
        <v/>
      </c>
      <c r="BR437" s="32" t="str">
        <f>IFERROR(VLOOKUP(BQ437,项目!A:B,2,0),"")</f>
        <v/>
      </c>
      <c r="BS437" s="29"/>
      <c r="BT437" s="29"/>
      <c r="BU437" s="32" t="str">
        <f>IF(N437="供应商",VLOOKUP(O437,供应商!B:C,2,0),"")</f>
        <v/>
      </c>
      <c r="BV437" s="32" t="str">
        <f>IFERROR(VLOOKUP(BU437,供应商!A:B,2,0),"")</f>
        <v/>
      </c>
      <c r="BW437" s="32" t="str">
        <f>IF(N437="客户",VLOOKUP(O437,客户!B:C,2,0),"")</f>
        <v/>
      </c>
      <c r="BX437" s="32" t="str">
        <f>IFERROR(VLOOKUP(BW437,客户!A:B,2,0),"")</f>
        <v/>
      </c>
      <c r="BY437" s="29"/>
      <c r="BZ437" s="29"/>
      <c r="CA437" s="29"/>
      <c r="CB437" s="29"/>
      <c r="CC437" s="29"/>
      <c r="CD437" s="29"/>
      <c r="CE437" s="29"/>
      <c r="CF437" s="29"/>
      <c r="CG437" s="29"/>
      <c r="CH437" s="29"/>
      <c r="CI437" s="29"/>
      <c r="CJ437" s="29"/>
      <c r="CK437" s="29"/>
      <c r="CL437" s="29"/>
      <c r="CM437" s="29"/>
      <c r="CN437" s="29"/>
      <c r="CO437" s="29"/>
      <c r="CP437" s="29"/>
      <c r="CQ437" s="29"/>
      <c r="CR437" s="29"/>
      <c r="CS437" s="29"/>
      <c r="CT437" s="29"/>
      <c r="CU437" s="32" t="str">
        <f>IF(N437="费用项目",VLOOKUP(O437,费用项目!B:C,2,0),"")</f>
        <v/>
      </c>
      <c r="CV437" s="32" t="str">
        <f>IFERROR(VLOOKUP(CU437,费用项目!A:B,2,0),"")</f>
        <v/>
      </c>
      <c r="CW437" s="29" t="str">
        <f>IF(N437="银行账户",VLOOKUP(O437,银行变二级!B:C,2,0),"")</f>
        <v>潍坊银行基本户31796</v>
      </c>
      <c r="CX437" s="29" t="str">
        <f>IFERROR(VLOOKUP(O437,银行变二级!A:B,2,0),"")</f>
        <v>潍坊银行基本户31796</v>
      </c>
    </row>
    <row r="438" ht="25.5" spans="1:102">
      <c r="A438" s="35" t="s">
        <v>287</v>
      </c>
      <c r="B438" s="36" t="s">
        <v>472</v>
      </c>
      <c r="C438" s="36" t="s">
        <v>478</v>
      </c>
      <c r="D438" s="37" t="s">
        <v>318</v>
      </c>
      <c r="E438" s="37" t="s">
        <v>221</v>
      </c>
      <c r="F438" s="39" t="s">
        <v>107</v>
      </c>
      <c r="G438" s="38">
        <v>10000000</v>
      </c>
      <c r="H438" s="40" t="str">
        <f t="shared" si="125"/>
        <v>2241</v>
      </c>
      <c r="I438" s="40" t="str">
        <f t="shared" si="126"/>
        <v>224102</v>
      </c>
      <c r="J438" s="46" t="str">
        <f t="shared" si="127"/>
        <v>其他应付款</v>
      </c>
      <c r="K438" s="47" t="str">
        <f t="shared" si="128"/>
        <v>单位</v>
      </c>
      <c r="L438" s="46" t="str">
        <f t="shared" si="129"/>
        <v>昌邑市三农创新发展集团有限公司</v>
      </c>
      <c r="M438" s="46" t="str">
        <f>IFERROR(IF(H438="1002",1002,VLOOKUP(I438,亿企科目!A:H,6,0)),VLOOKUP(H438,亿企科目!A:G,6,0))</f>
        <v>224102</v>
      </c>
      <c r="N438" s="48" t="str">
        <f>IFERROR(IF(H438="1002","银行账户",IF(H438="1123","供应商",VLOOKUP(I438,亿企科目!A:H,8,0))),"")</f>
        <v>供应商</v>
      </c>
      <c r="O438" s="49" t="str">
        <f t="shared" si="143"/>
        <v>昌邑市三农创新发展集团有限公司</v>
      </c>
      <c r="P438" s="29" t="str">
        <f>VLOOKUP(A438,账簿!B:C,2,0)</f>
        <v>002008</v>
      </c>
      <c r="Q438" s="29" t="str">
        <f>VLOOKUP(P438,账簿!A:B,2,0)</f>
        <v>昌邑市城投股权投资管理有限公司</v>
      </c>
      <c r="W438" s="29" t="str">
        <f t="shared" si="144"/>
        <v>0020082026-04-27124</v>
      </c>
      <c r="X438" s="29" t="str">
        <f t="shared" si="130"/>
        <v>002008</v>
      </c>
      <c r="Y438" s="29" t="str">
        <f t="shared" si="131"/>
        <v>002008</v>
      </c>
      <c r="Z438" s="29" t="str">
        <f t="shared" si="132"/>
        <v>昌邑市城投股权投资管理有限公司</v>
      </c>
      <c r="AA438" s="29" t="str">
        <f t="shared" si="133"/>
        <v>2026-04</v>
      </c>
      <c r="AB438" s="29" t="str">
        <f t="shared" si="134"/>
        <v>2026-04-27</v>
      </c>
      <c r="AC438" s="29" t="s">
        <v>108</v>
      </c>
      <c r="AD438" s="29">
        <f t="shared" si="135"/>
        <v>124</v>
      </c>
      <c r="AE438" s="29" t="str">
        <f t="shared" si="136"/>
        <v>转账,汇款,昌邑市三农创新发展集团有限公司</v>
      </c>
      <c r="AF438" s="29" t="s">
        <v>109</v>
      </c>
      <c r="AG438" s="29" t="s">
        <v>109</v>
      </c>
      <c r="AH438" s="29"/>
      <c r="AI438" s="29"/>
      <c r="AJ438" s="29"/>
      <c r="AK438" s="29"/>
      <c r="AL438" s="29"/>
      <c r="AM438" s="29"/>
      <c r="AN438" s="29" t="str">
        <f t="shared" si="137"/>
        <v>224102</v>
      </c>
      <c r="AO438" s="29"/>
      <c r="AP438" s="29" t="str">
        <f t="shared" si="138"/>
        <v>转账,汇款,昌邑市三农创新发展集团有限公司</v>
      </c>
      <c r="AQ438" t="s">
        <v>110</v>
      </c>
      <c r="AR438" s="29" t="str">
        <f t="shared" si="139"/>
        <v/>
      </c>
      <c r="AS438" s="29">
        <f t="shared" si="140"/>
        <v>10000000</v>
      </c>
      <c r="AT438" t="s">
        <v>111</v>
      </c>
      <c r="AU438" t="s">
        <v>112</v>
      </c>
      <c r="AV438" t="s">
        <v>113</v>
      </c>
      <c r="AW438" s="29" t="str">
        <f t="shared" si="141"/>
        <v/>
      </c>
      <c r="AX438" s="29">
        <f t="shared" si="142"/>
        <v>10000000</v>
      </c>
      <c r="AY438" s="29"/>
      <c r="AZ438" s="29"/>
      <c r="BA438" s="29"/>
      <c r="BB438" s="29"/>
      <c r="BC438" s="29"/>
      <c r="BD438" s="29"/>
      <c r="BE438" s="29"/>
      <c r="BF438" s="29"/>
      <c r="BG438" s="29"/>
      <c r="BH438" s="29"/>
      <c r="BI438" s="29"/>
      <c r="BJ438" s="29"/>
      <c r="BK438" s="29"/>
      <c r="BL438" s="29"/>
      <c r="BM438" s="29"/>
      <c r="BN438" s="29"/>
      <c r="BO438" s="29"/>
      <c r="BP438" s="29"/>
      <c r="BQ438" s="32" t="str">
        <f>IF(N438="项目",VLOOKUP(O438,项目!B:C,2,0),IF(K438="空项目",VLOOKUP(K438,项目!B:C,2,0),""))</f>
        <v/>
      </c>
      <c r="BR438" s="32" t="str">
        <f>IFERROR(VLOOKUP(BQ438,项目!A:B,2,0),"")</f>
        <v/>
      </c>
      <c r="BS438" s="29"/>
      <c r="BT438" s="29"/>
      <c r="BU438" s="32" t="str">
        <f>IF(N438="供应商",VLOOKUP(O438,供应商!B:C,2,0),"")</f>
        <v>0011072</v>
      </c>
      <c r="BV438" s="32" t="str">
        <f>IFERROR(VLOOKUP(BU438,供应商!A:B,2,0),"")</f>
        <v>昌邑市三农创新发展集团有限公司</v>
      </c>
      <c r="BW438" s="32" t="str">
        <f>IF(N438="客户",VLOOKUP(O438,客户!B:C,2,0),"")</f>
        <v/>
      </c>
      <c r="BX438" s="32" t="str">
        <f>IFERROR(VLOOKUP(BW438,客户!A:B,2,0),"")</f>
        <v/>
      </c>
      <c r="BY438" s="29"/>
      <c r="BZ438" s="29"/>
      <c r="CA438" s="29"/>
      <c r="CB438" s="29"/>
      <c r="CC438" s="29"/>
      <c r="CD438" s="29"/>
      <c r="CE438" s="29"/>
      <c r="CF438" s="29"/>
      <c r="CG438" s="29"/>
      <c r="CH438" s="29"/>
      <c r="CI438" s="29"/>
      <c r="CJ438" s="29"/>
      <c r="CK438" s="29"/>
      <c r="CL438" s="29"/>
      <c r="CM438" s="29"/>
      <c r="CN438" s="29"/>
      <c r="CO438" s="29"/>
      <c r="CP438" s="29"/>
      <c r="CQ438" s="29"/>
      <c r="CR438" s="29"/>
      <c r="CS438" s="29"/>
      <c r="CT438" s="29"/>
      <c r="CU438" s="32" t="str">
        <f>IF(N438="费用项目",VLOOKUP(O438,费用项目!B:C,2,0),"")</f>
        <v/>
      </c>
      <c r="CV438" s="32" t="str">
        <f>IFERROR(VLOOKUP(CU438,费用项目!A:B,2,0),"")</f>
        <v/>
      </c>
      <c r="CW438" s="29" t="str">
        <f>IF(N438="银行账户",VLOOKUP(O438,银行变二级!B:C,2,0),"")</f>
        <v/>
      </c>
      <c r="CX438" s="29" t="str">
        <f>IFERROR(VLOOKUP(O438,银行变二级!A:B,2,0),"")</f>
        <v/>
      </c>
    </row>
    <row r="439" ht="25.5" spans="1:102">
      <c r="A439" s="35" t="s">
        <v>287</v>
      </c>
      <c r="B439" s="36" t="s">
        <v>472</v>
      </c>
      <c r="C439" s="36" t="s">
        <v>479</v>
      </c>
      <c r="D439" s="37" t="s">
        <v>320</v>
      </c>
      <c r="E439" s="37" t="s">
        <v>114</v>
      </c>
      <c r="F439" s="38">
        <v>300000</v>
      </c>
      <c r="G439" s="39" t="s">
        <v>107</v>
      </c>
      <c r="H439" s="40" t="str">
        <f t="shared" si="125"/>
        <v>1221</v>
      </c>
      <c r="I439" s="40" t="str">
        <f t="shared" si="126"/>
        <v>122108</v>
      </c>
      <c r="J439" s="46" t="str">
        <f t="shared" si="127"/>
        <v>其他应收款</v>
      </c>
      <c r="K439" s="47" t="str">
        <f t="shared" si="128"/>
        <v>单位</v>
      </c>
      <c r="L439" s="46" t="str">
        <f t="shared" si="129"/>
        <v>昌邑市城市建设发展投资集团有限公司</v>
      </c>
      <c r="M439" s="46" t="str">
        <f>IFERROR(IF(H439="1002",1002,VLOOKUP(I439,亿企科目!A:H,6,0)),VLOOKUP(H439,亿企科目!A:G,6,0))</f>
        <v>122102</v>
      </c>
      <c r="N439" s="48" t="str">
        <f>IFERROR(IF(H439="1002","银行账户",IF(H439="1123","供应商",VLOOKUP(I439,亿企科目!A:H,8,0))),"")</f>
        <v>客户</v>
      </c>
      <c r="O439" s="49" t="str">
        <f t="shared" si="143"/>
        <v>昌邑市城市建设发展投资集团有限公司</v>
      </c>
      <c r="P439" s="29" t="str">
        <f>VLOOKUP(A439,账簿!B:C,2,0)</f>
        <v>002008</v>
      </c>
      <c r="Q439" s="29" t="str">
        <f>VLOOKUP(P439,账簿!A:B,2,0)</f>
        <v>昌邑市城投股权投资管理有限公司</v>
      </c>
      <c r="W439" s="29" t="str">
        <f t="shared" si="144"/>
        <v>0020082026-04-27125</v>
      </c>
      <c r="X439" s="29" t="str">
        <f t="shared" si="130"/>
        <v>002008</v>
      </c>
      <c r="Y439" s="29" t="str">
        <f t="shared" si="131"/>
        <v>002008</v>
      </c>
      <c r="Z439" s="29" t="str">
        <f t="shared" si="132"/>
        <v>昌邑市城投股权投资管理有限公司</v>
      </c>
      <c r="AA439" s="29" t="str">
        <f t="shared" si="133"/>
        <v>2026-04</v>
      </c>
      <c r="AB439" s="29" t="str">
        <f t="shared" si="134"/>
        <v>2026-04-27</v>
      </c>
      <c r="AC439" s="29" t="s">
        <v>108</v>
      </c>
      <c r="AD439" s="29">
        <f t="shared" si="135"/>
        <v>125</v>
      </c>
      <c r="AE439" s="29" t="str">
        <f t="shared" si="136"/>
        <v>往来款,网银转账,昌邑市城市建设发展投资集团有限公司</v>
      </c>
      <c r="AF439" s="29" t="s">
        <v>109</v>
      </c>
      <c r="AG439" s="29" t="s">
        <v>109</v>
      </c>
      <c r="AH439" s="29"/>
      <c r="AI439" s="29"/>
      <c r="AJ439" s="29"/>
      <c r="AK439" s="29"/>
      <c r="AL439" s="29"/>
      <c r="AM439" s="29"/>
      <c r="AN439" s="29" t="str">
        <f t="shared" si="137"/>
        <v>122102</v>
      </c>
      <c r="AO439" s="29"/>
      <c r="AP439" s="29" t="str">
        <f t="shared" si="138"/>
        <v>往来款,网银转账,昌邑市城市建设发展投资集团有限公司</v>
      </c>
      <c r="AQ439" t="s">
        <v>110</v>
      </c>
      <c r="AR439" s="29">
        <f t="shared" si="139"/>
        <v>300000</v>
      </c>
      <c r="AS439" s="29" t="str">
        <f t="shared" si="140"/>
        <v/>
      </c>
      <c r="AT439" t="s">
        <v>111</v>
      </c>
      <c r="AU439" t="s">
        <v>112</v>
      </c>
      <c r="AV439" t="s">
        <v>113</v>
      </c>
      <c r="AW439" s="29">
        <f t="shared" si="141"/>
        <v>300000</v>
      </c>
      <c r="AX439" s="29" t="str">
        <f t="shared" si="142"/>
        <v/>
      </c>
      <c r="AY439" s="29"/>
      <c r="AZ439" s="29"/>
      <c r="BA439" s="29"/>
      <c r="BB439" s="29"/>
      <c r="BC439" s="29"/>
      <c r="BD439" s="29"/>
      <c r="BE439" s="29"/>
      <c r="BF439" s="29"/>
      <c r="BG439" s="29"/>
      <c r="BH439" s="29"/>
      <c r="BI439" s="29"/>
      <c r="BJ439" s="29"/>
      <c r="BK439" s="29"/>
      <c r="BL439" s="29"/>
      <c r="BM439" s="29"/>
      <c r="BN439" s="29"/>
      <c r="BO439" s="29"/>
      <c r="BP439" s="29"/>
      <c r="BQ439" s="32" t="str">
        <f>IF(N439="项目",VLOOKUP(O439,项目!B:C,2,0),IF(K439="空项目",VLOOKUP(K439,项目!B:C,2,0),""))</f>
        <v/>
      </c>
      <c r="BR439" s="32" t="str">
        <f>IFERROR(VLOOKUP(BQ439,项目!A:B,2,0),"")</f>
        <v/>
      </c>
      <c r="BS439" s="29"/>
      <c r="BT439" s="29"/>
      <c r="BU439" s="32" t="str">
        <f>IF(N439="供应商",VLOOKUP(O439,供应商!B:C,2,0),"")</f>
        <v/>
      </c>
      <c r="BV439" s="32" t="str">
        <f>IFERROR(VLOOKUP(BU439,供应商!A:B,2,0),"")</f>
        <v/>
      </c>
      <c r="BW439" s="32" t="str">
        <f>IF(N439="客户",VLOOKUP(O439,客户!B:C,2,0),"")</f>
        <v>002</v>
      </c>
      <c r="BX439" s="32" t="str">
        <f>IFERROR(VLOOKUP(BW439,客户!A:B,2,0),"")</f>
        <v>昌邑市城市建设发展投资集团有限公司</v>
      </c>
      <c r="BY439" s="29"/>
      <c r="BZ439" s="29"/>
      <c r="CA439" s="29"/>
      <c r="CB439" s="29"/>
      <c r="CC439" s="29"/>
      <c r="CD439" s="29"/>
      <c r="CE439" s="29"/>
      <c r="CF439" s="29"/>
      <c r="CG439" s="29"/>
      <c r="CH439" s="29"/>
      <c r="CI439" s="29"/>
      <c r="CJ439" s="29"/>
      <c r="CK439" s="29"/>
      <c r="CL439" s="29"/>
      <c r="CM439" s="29"/>
      <c r="CN439" s="29"/>
      <c r="CO439" s="29"/>
      <c r="CP439" s="29"/>
      <c r="CQ439" s="29"/>
      <c r="CR439" s="29"/>
      <c r="CS439" s="29"/>
      <c r="CT439" s="29"/>
      <c r="CU439" s="32" t="str">
        <f>IF(N439="费用项目",VLOOKUP(O439,费用项目!B:C,2,0),"")</f>
        <v/>
      </c>
      <c r="CV439" s="32" t="str">
        <f>IFERROR(VLOOKUP(CU439,费用项目!A:B,2,0),"")</f>
        <v/>
      </c>
      <c r="CW439" s="29" t="str">
        <f>IF(N439="银行账户",VLOOKUP(O439,银行变二级!B:C,2,0),"")</f>
        <v/>
      </c>
      <c r="CX439" s="29" t="str">
        <f>IFERROR(VLOOKUP(O439,银行变二级!A:B,2,0),"")</f>
        <v/>
      </c>
    </row>
    <row r="440" ht="27" spans="1:102">
      <c r="A440" s="35" t="s">
        <v>287</v>
      </c>
      <c r="B440" s="36" t="s">
        <v>472</v>
      </c>
      <c r="C440" s="36" t="s">
        <v>479</v>
      </c>
      <c r="D440" s="37" t="s">
        <v>320</v>
      </c>
      <c r="E440" s="37" t="s">
        <v>290</v>
      </c>
      <c r="F440" s="39" t="s">
        <v>107</v>
      </c>
      <c r="G440" s="38">
        <v>300000</v>
      </c>
      <c r="H440" s="40" t="str">
        <f t="shared" si="125"/>
        <v>1002</v>
      </c>
      <c r="I440" s="40" t="str">
        <f t="shared" si="126"/>
        <v>100203</v>
      </c>
      <c r="J440" s="46" t="str">
        <f t="shared" si="127"/>
        <v>银行存款</v>
      </c>
      <c r="K440" s="47" t="str">
        <f t="shared" si="128"/>
        <v>潍坊银行基本户31796</v>
      </c>
      <c r="L440" s="46" t="str">
        <f t="shared" si="129"/>
        <v/>
      </c>
      <c r="M440" s="46">
        <f>IFERROR(IF(H440="1002",1002,VLOOKUP(I440,亿企科目!A:H,6,0)),VLOOKUP(H440,亿企科目!A:G,6,0))</f>
        <v>1002</v>
      </c>
      <c r="N440" s="48" t="str">
        <f>IFERROR(IF(H440="1002","银行账户",IF(H440="1123","供应商",VLOOKUP(I440,亿企科目!A:H,8,0))),"")</f>
        <v>银行账户</v>
      </c>
      <c r="O440" s="49" t="str">
        <f t="shared" si="143"/>
        <v>潍坊银行基本户31796</v>
      </c>
      <c r="P440" s="29" t="str">
        <f>VLOOKUP(A440,账簿!B:C,2,0)</f>
        <v>002008</v>
      </c>
      <c r="Q440" s="29" t="str">
        <f>VLOOKUP(P440,账簿!A:B,2,0)</f>
        <v>昌邑市城投股权投资管理有限公司</v>
      </c>
      <c r="W440" s="29" t="str">
        <f t="shared" si="144"/>
        <v>0020082026-04-27125</v>
      </c>
      <c r="X440" s="29" t="str">
        <f t="shared" si="130"/>
        <v>002008</v>
      </c>
      <c r="Y440" s="29" t="str">
        <f t="shared" si="131"/>
        <v>002008</v>
      </c>
      <c r="Z440" s="29" t="str">
        <f t="shared" si="132"/>
        <v>昌邑市城投股权投资管理有限公司</v>
      </c>
      <c r="AA440" s="29" t="str">
        <f t="shared" si="133"/>
        <v>2026-04</v>
      </c>
      <c r="AB440" s="29" t="str">
        <f t="shared" si="134"/>
        <v>2026-04-27</v>
      </c>
      <c r="AC440" s="29" t="s">
        <v>108</v>
      </c>
      <c r="AD440" s="29">
        <f t="shared" si="135"/>
        <v>125</v>
      </c>
      <c r="AE440" s="29" t="str">
        <f t="shared" si="136"/>
        <v>往来款,网银转账,昌邑市城市建设发展投资集团有限公司</v>
      </c>
      <c r="AF440" s="29" t="s">
        <v>109</v>
      </c>
      <c r="AG440" s="29" t="s">
        <v>109</v>
      </c>
      <c r="AH440" s="29"/>
      <c r="AI440" s="29"/>
      <c r="AJ440" s="29"/>
      <c r="AK440" s="29"/>
      <c r="AL440" s="29"/>
      <c r="AM440" s="29"/>
      <c r="AN440" s="29">
        <f t="shared" si="137"/>
        <v>1002</v>
      </c>
      <c r="AO440" s="29"/>
      <c r="AP440" s="29" t="str">
        <f t="shared" si="138"/>
        <v>往来款,网银转账,昌邑市城市建设发展投资集团有限公司</v>
      </c>
      <c r="AQ440" t="s">
        <v>110</v>
      </c>
      <c r="AR440" s="29" t="str">
        <f t="shared" si="139"/>
        <v/>
      </c>
      <c r="AS440" s="29">
        <f t="shared" si="140"/>
        <v>300000</v>
      </c>
      <c r="AT440" t="s">
        <v>111</v>
      </c>
      <c r="AU440" t="s">
        <v>112</v>
      </c>
      <c r="AV440" t="s">
        <v>113</v>
      </c>
      <c r="AW440" s="29" t="str">
        <f t="shared" si="141"/>
        <v/>
      </c>
      <c r="AX440" s="29">
        <f t="shared" si="142"/>
        <v>300000</v>
      </c>
      <c r="AY440" s="29"/>
      <c r="AZ440" s="29"/>
      <c r="BA440" s="29"/>
      <c r="BB440" s="29"/>
      <c r="BC440" s="29"/>
      <c r="BD440" s="29"/>
      <c r="BE440" s="29"/>
      <c r="BF440" s="29"/>
      <c r="BG440" s="29"/>
      <c r="BH440" s="29"/>
      <c r="BI440" s="29"/>
      <c r="BJ440" s="29"/>
      <c r="BK440" s="29"/>
      <c r="BL440" s="29"/>
      <c r="BM440" s="29"/>
      <c r="BN440" s="29"/>
      <c r="BO440" s="29"/>
      <c r="BP440" s="29"/>
      <c r="BQ440" s="32" t="str">
        <f>IF(N440="项目",VLOOKUP(O440,项目!B:C,2,0),IF(K440="空项目",VLOOKUP(K440,项目!B:C,2,0),""))</f>
        <v/>
      </c>
      <c r="BR440" s="32" t="str">
        <f>IFERROR(VLOOKUP(BQ440,项目!A:B,2,0),"")</f>
        <v/>
      </c>
      <c r="BS440" s="29"/>
      <c r="BT440" s="29"/>
      <c r="BU440" s="32" t="str">
        <f>IF(N440="供应商",VLOOKUP(O440,供应商!B:C,2,0),"")</f>
        <v/>
      </c>
      <c r="BV440" s="32" t="str">
        <f>IFERROR(VLOOKUP(BU440,供应商!A:B,2,0),"")</f>
        <v/>
      </c>
      <c r="BW440" s="32" t="str">
        <f>IF(N440="客户",VLOOKUP(O440,客户!B:C,2,0),"")</f>
        <v/>
      </c>
      <c r="BX440" s="32" t="str">
        <f>IFERROR(VLOOKUP(BW440,客户!A:B,2,0),"")</f>
        <v/>
      </c>
      <c r="BY440" s="29"/>
      <c r="BZ440" s="29"/>
      <c r="CA440" s="29"/>
      <c r="CB440" s="29"/>
      <c r="CC440" s="29"/>
      <c r="CD440" s="29"/>
      <c r="CE440" s="29"/>
      <c r="CF440" s="29"/>
      <c r="CG440" s="29"/>
      <c r="CH440" s="29"/>
      <c r="CI440" s="29"/>
      <c r="CJ440" s="29"/>
      <c r="CK440" s="29"/>
      <c r="CL440" s="29"/>
      <c r="CM440" s="29"/>
      <c r="CN440" s="29"/>
      <c r="CO440" s="29"/>
      <c r="CP440" s="29"/>
      <c r="CQ440" s="29"/>
      <c r="CR440" s="29"/>
      <c r="CS440" s="29"/>
      <c r="CT440" s="29"/>
      <c r="CU440" s="32" t="str">
        <f>IF(N440="费用项目",VLOOKUP(O440,费用项目!B:C,2,0),"")</f>
        <v/>
      </c>
      <c r="CV440" s="32" t="str">
        <f>IFERROR(VLOOKUP(CU440,费用项目!A:B,2,0),"")</f>
        <v/>
      </c>
      <c r="CW440" s="29" t="str">
        <f>IF(N440="银行账户",VLOOKUP(O440,银行变二级!B:C,2,0),"")</f>
        <v>潍坊银行基本户31796</v>
      </c>
      <c r="CX440" s="29" t="str">
        <f>IFERROR(VLOOKUP(O440,银行变二级!A:B,2,0),"")</f>
        <v>潍坊银行基本户31796</v>
      </c>
    </row>
    <row r="441" ht="25.5" spans="1:102">
      <c r="A441" s="35" t="s">
        <v>287</v>
      </c>
      <c r="B441" s="36" t="s">
        <v>472</v>
      </c>
      <c r="C441" s="36" t="s">
        <v>480</v>
      </c>
      <c r="D441" s="37" t="s">
        <v>296</v>
      </c>
      <c r="E441" s="37" t="s">
        <v>151</v>
      </c>
      <c r="F441" s="38">
        <v>320000</v>
      </c>
      <c r="G441" s="39" t="s">
        <v>107</v>
      </c>
      <c r="H441" s="40" t="str">
        <f t="shared" si="125"/>
        <v>1221</v>
      </c>
      <c r="I441" s="40" t="str">
        <f t="shared" si="126"/>
        <v>122108</v>
      </c>
      <c r="J441" s="46" t="str">
        <f t="shared" si="127"/>
        <v>其他应收款</v>
      </c>
      <c r="K441" s="47" t="str">
        <f t="shared" si="128"/>
        <v>单位</v>
      </c>
      <c r="L441" s="46" t="str">
        <f t="shared" si="129"/>
        <v>昌邑市昌盛管网建设投资有限公司</v>
      </c>
      <c r="M441" s="46" t="str">
        <f>IFERROR(IF(H441="1002",1002,VLOOKUP(I441,亿企科目!A:H,6,0)),VLOOKUP(H441,亿企科目!A:G,6,0))</f>
        <v>122102</v>
      </c>
      <c r="N441" s="48" t="str">
        <f>IFERROR(IF(H441="1002","银行账户",IF(H441="1123","供应商",VLOOKUP(I441,亿企科目!A:H,8,0))),"")</f>
        <v>客户</v>
      </c>
      <c r="O441" s="49" t="str">
        <f t="shared" si="143"/>
        <v>昌邑市昌盛管网建设投资有限公司</v>
      </c>
      <c r="P441" s="29" t="str">
        <f>VLOOKUP(A441,账簿!B:C,2,0)</f>
        <v>002008</v>
      </c>
      <c r="Q441" s="29" t="str">
        <f>VLOOKUP(P441,账簿!A:B,2,0)</f>
        <v>昌邑市城投股权投资管理有限公司</v>
      </c>
      <c r="W441" s="29" t="str">
        <f t="shared" si="144"/>
        <v>0020082026-04-27126</v>
      </c>
      <c r="X441" s="29" t="str">
        <f t="shared" si="130"/>
        <v>002008</v>
      </c>
      <c r="Y441" s="29" t="str">
        <f t="shared" si="131"/>
        <v>002008</v>
      </c>
      <c r="Z441" s="29" t="str">
        <f t="shared" si="132"/>
        <v>昌邑市城投股权投资管理有限公司</v>
      </c>
      <c r="AA441" s="29" t="str">
        <f t="shared" si="133"/>
        <v>2026-04</v>
      </c>
      <c r="AB441" s="29" t="str">
        <f t="shared" si="134"/>
        <v>2026-04-27</v>
      </c>
      <c r="AC441" s="29" t="s">
        <v>108</v>
      </c>
      <c r="AD441" s="29">
        <f t="shared" si="135"/>
        <v>126</v>
      </c>
      <c r="AE441" s="29" t="str">
        <f t="shared" si="136"/>
        <v>往来款,网银转账,昌邑市昌盛管网建设投资有限公司</v>
      </c>
      <c r="AF441" s="29" t="s">
        <v>109</v>
      </c>
      <c r="AG441" s="29" t="s">
        <v>109</v>
      </c>
      <c r="AH441" s="29"/>
      <c r="AI441" s="29"/>
      <c r="AJ441" s="29"/>
      <c r="AK441" s="29"/>
      <c r="AL441" s="29"/>
      <c r="AM441" s="29"/>
      <c r="AN441" s="29" t="str">
        <f t="shared" si="137"/>
        <v>122102</v>
      </c>
      <c r="AO441" s="29"/>
      <c r="AP441" s="29" t="str">
        <f t="shared" si="138"/>
        <v>往来款,网银转账,昌邑市昌盛管网建设投资有限公司</v>
      </c>
      <c r="AQ441" t="s">
        <v>110</v>
      </c>
      <c r="AR441" s="29">
        <f t="shared" si="139"/>
        <v>320000</v>
      </c>
      <c r="AS441" s="29" t="str">
        <f t="shared" si="140"/>
        <v/>
      </c>
      <c r="AT441" t="s">
        <v>111</v>
      </c>
      <c r="AU441" t="s">
        <v>112</v>
      </c>
      <c r="AV441" t="s">
        <v>113</v>
      </c>
      <c r="AW441" s="29">
        <f t="shared" si="141"/>
        <v>320000</v>
      </c>
      <c r="AX441" s="29" t="str">
        <f t="shared" si="142"/>
        <v/>
      </c>
      <c r="AY441" s="29"/>
      <c r="AZ441" s="29"/>
      <c r="BA441" s="29"/>
      <c r="BB441" s="29"/>
      <c r="BC441" s="29"/>
      <c r="BD441" s="29"/>
      <c r="BE441" s="29"/>
      <c r="BF441" s="29"/>
      <c r="BG441" s="29"/>
      <c r="BH441" s="29"/>
      <c r="BI441" s="29"/>
      <c r="BJ441" s="29"/>
      <c r="BK441" s="29"/>
      <c r="BL441" s="29"/>
      <c r="BM441" s="29"/>
      <c r="BN441" s="29"/>
      <c r="BO441" s="29"/>
      <c r="BP441" s="29"/>
      <c r="BQ441" s="32" t="str">
        <f>IF(N441="项目",VLOOKUP(O441,项目!B:C,2,0),IF(K441="空项目",VLOOKUP(K441,项目!B:C,2,0),""))</f>
        <v/>
      </c>
      <c r="BR441" s="32" t="str">
        <f>IFERROR(VLOOKUP(BQ441,项目!A:B,2,0),"")</f>
        <v/>
      </c>
      <c r="BS441" s="29"/>
      <c r="BT441" s="29"/>
      <c r="BU441" s="32" t="str">
        <f>IF(N441="供应商",VLOOKUP(O441,供应商!B:C,2,0),"")</f>
        <v/>
      </c>
      <c r="BV441" s="32" t="str">
        <f>IFERROR(VLOOKUP(BU441,供应商!A:B,2,0),"")</f>
        <v/>
      </c>
      <c r="BW441" s="32" t="str">
        <f>IF(N441="客户",VLOOKUP(O441,客户!B:C,2,0),"")</f>
        <v>001001001</v>
      </c>
      <c r="BX441" s="32" t="str">
        <f>IFERROR(VLOOKUP(BW441,客户!A:B,2,0),"")</f>
        <v>昌邑市昌盛管网建设投资有限公司</v>
      </c>
      <c r="BY441" s="29"/>
      <c r="BZ441" s="29"/>
      <c r="CA441" s="29"/>
      <c r="CB441" s="29"/>
      <c r="CC441" s="29"/>
      <c r="CD441" s="29"/>
      <c r="CE441" s="29"/>
      <c r="CF441" s="29"/>
      <c r="CG441" s="29"/>
      <c r="CH441" s="29"/>
      <c r="CI441" s="29"/>
      <c r="CJ441" s="29"/>
      <c r="CK441" s="29"/>
      <c r="CL441" s="29"/>
      <c r="CM441" s="29"/>
      <c r="CN441" s="29"/>
      <c r="CO441" s="29"/>
      <c r="CP441" s="29"/>
      <c r="CQ441" s="29"/>
      <c r="CR441" s="29"/>
      <c r="CS441" s="29"/>
      <c r="CT441" s="29"/>
      <c r="CU441" s="32" t="str">
        <f>IF(N441="费用项目",VLOOKUP(O441,费用项目!B:C,2,0),"")</f>
        <v/>
      </c>
      <c r="CV441" s="32" t="str">
        <f>IFERROR(VLOOKUP(CU441,费用项目!A:B,2,0),"")</f>
        <v/>
      </c>
      <c r="CW441" s="29" t="str">
        <f>IF(N441="银行账户",VLOOKUP(O441,银行变二级!B:C,2,0),"")</f>
        <v/>
      </c>
      <c r="CX441" s="29" t="str">
        <f>IFERROR(VLOOKUP(O441,银行变二级!A:B,2,0),"")</f>
        <v/>
      </c>
    </row>
    <row r="442" ht="27" spans="1:102">
      <c r="A442" s="35" t="s">
        <v>287</v>
      </c>
      <c r="B442" s="36" t="s">
        <v>472</v>
      </c>
      <c r="C442" s="36" t="s">
        <v>480</v>
      </c>
      <c r="D442" s="37" t="s">
        <v>296</v>
      </c>
      <c r="E442" s="37" t="s">
        <v>290</v>
      </c>
      <c r="F442" s="39" t="s">
        <v>107</v>
      </c>
      <c r="G442" s="38">
        <v>320000</v>
      </c>
      <c r="H442" s="40" t="str">
        <f t="shared" si="125"/>
        <v>1002</v>
      </c>
      <c r="I442" s="40" t="str">
        <f t="shared" si="126"/>
        <v>100203</v>
      </c>
      <c r="J442" s="46" t="str">
        <f t="shared" si="127"/>
        <v>银行存款</v>
      </c>
      <c r="K442" s="47" t="str">
        <f t="shared" si="128"/>
        <v>潍坊银行基本户31796</v>
      </c>
      <c r="L442" s="46" t="str">
        <f t="shared" si="129"/>
        <v/>
      </c>
      <c r="M442" s="46">
        <f>IFERROR(IF(H442="1002",1002,VLOOKUP(I442,亿企科目!A:H,6,0)),VLOOKUP(H442,亿企科目!A:G,6,0))</f>
        <v>1002</v>
      </c>
      <c r="N442" s="48" t="str">
        <f>IFERROR(IF(H442="1002","银行账户",IF(H442="1123","供应商",VLOOKUP(I442,亿企科目!A:H,8,0))),"")</f>
        <v>银行账户</v>
      </c>
      <c r="O442" s="49" t="str">
        <f t="shared" si="143"/>
        <v>潍坊银行基本户31796</v>
      </c>
      <c r="P442" s="29" t="str">
        <f>VLOOKUP(A442,账簿!B:C,2,0)</f>
        <v>002008</v>
      </c>
      <c r="Q442" s="29" t="str">
        <f>VLOOKUP(P442,账簿!A:B,2,0)</f>
        <v>昌邑市城投股权投资管理有限公司</v>
      </c>
      <c r="W442" s="29" t="str">
        <f t="shared" si="144"/>
        <v>0020082026-04-27126</v>
      </c>
      <c r="X442" s="29" t="str">
        <f t="shared" si="130"/>
        <v>002008</v>
      </c>
      <c r="Y442" s="29" t="str">
        <f t="shared" si="131"/>
        <v>002008</v>
      </c>
      <c r="Z442" s="29" t="str">
        <f t="shared" si="132"/>
        <v>昌邑市城投股权投资管理有限公司</v>
      </c>
      <c r="AA442" s="29" t="str">
        <f t="shared" si="133"/>
        <v>2026-04</v>
      </c>
      <c r="AB442" s="29" t="str">
        <f t="shared" si="134"/>
        <v>2026-04-27</v>
      </c>
      <c r="AC442" s="29" t="s">
        <v>108</v>
      </c>
      <c r="AD442" s="29">
        <f t="shared" si="135"/>
        <v>126</v>
      </c>
      <c r="AE442" s="29" t="str">
        <f t="shared" si="136"/>
        <v>往来款,网银转账,昌邑市昌盛管网建设投资有限公司</v>
      </c>
      <c r="AF442" s="29" t="s">
        <v>109</v>
      </c>
      <c r="AG442" s="29" t="s">
        <v>109</v>
      </c>
      <c r="AH442" s="29"/>
      <c r="AI442" s="29"/>
      <c r="AJ442" s="29"/>
      <c r="AK442" s="29"/>
      <c r="AL442" s="29"/>
      <c r="AM442" s="29"/>
      <c r="AN442" s="29">
        <f t="shared" si="137"/>
        <v>1002</v>
      </c>
      <c r="AO442" s="29"/>
      <c r="AP442" s="29" t="str">
        <f t="shared" si="138"/>
        <v>往来款,网银转账,昌邑市昌盛管网建设投资有限公司</v>
      </c>
      <c r="AQ442" t="s">
        <v>110</v>
      </c>
      <c r="AR442" s="29" t="str">
        <f t="shared" si="139"/>
        <v/>
      </c>
      <c r="AS442" s="29">
        <f t="shared" si="140"/>
        <v>320000</v>
      </c>
      <c r="AT442" t="s">
        <v>111</v>
      </c>
      <c r="AU442" t="s">
        <v>112</v>
      </c>
      <c r="AV442" t="s">
        <v>113</v>
      </c>
      <c r="AW442" s="29" t="str">
        <f t="shared" si="141"/>
        <v/>
      </c>
      <c r="AX442" s="29">
        <f t="shared" si="142"/>
        <v>320000</v>
      </c>
      <c r="AY442" s="29"/>
      <c r="AZ442" s="29"/>
      <c r="BA442" s="29"/>
      <c r="BB442" s="29"/>
      <c r="BC442" s="29"/>
      <c r="BD442" s="29"/>
      <c r="BE442" s="29"/>
      <c r="BF442" s="29"/>
      <c r="BG442" s="29"/>
      <c r="BH442" s="29"/>
      <c r="BI442" s="29"/>
      <c r="BJ442" s="29"/>
      <c r="BK442" s="29"/>
      <c r="BL442" s="29"/>
      <c r="BM442" s="29"/>
      <c r="BN442" s="29"/>
      <c r="BO442" s="29"/>
      <c r="BP442" s="29"/>
      <c r="BQ442" s="32" t="str">
        <f>IF(N442="项目",VLOOKUP(O442,项目!B:C,2,0),IF(K442="空项目",VLOOKUP(K442,项目!B:C,2,0),""))</f>
        <v/>
      </c>
      <c r="BR442" s="32" t="str">
        <f>IFERROR(VLOOKUP(BQ442,项目!A:B,2,0),"")</f>
        <v/>
      </c>
      <c r="BS442" s="29"/>
      <c r="BT442" s="29"/>
      <c r="BU442" s="32" t="str">
        <f>IF(N442="供应商",VLOOKUP(O442,供应商!B:C,2,0),"")</f>
        <v/>
      </c>
      <c r="BV442" s="32" t="str">
        <f>IFERROR(VLOOKUP(BU442,供应商!A:B,2,0),"")</f>
        <v/>
      </c>
      <c r="BW442" s="32" t="str">
        <f>IF(N442="客户",VLOOKUP(O442,客户!B:C,2,0),"")</f>
        <v/>
      </c>
      <c r="BX442" s="32" t="str">
        <f>IFERROR(VLOOKUP(BW442,客户!A:B,2,0),"")</f>
        <v/>
      </c>
      <c r="BY442" s="29"/>
      <c r="BZ442" s="29"/>
      <c r="CA442" s="29"/>
      <c r="CB442" s="29"/>
      <c r="CC442" s="29"/>
      <c r="CD442" s="29"/>
      <c r="CE442" s="29"/>
      <c r="CF442" s="29"/>
      <c r="CG442" s="29"/>
      <c r="CH442" s="29"/>
      <c r="CI442" s="29"/>
      <c r="CJ442" s="29"/>
      <c r="CK442" s="29"/>
      <c r="CL442" s="29"/>
      <c r="CM442" s="29"/>
      <c r="CN442" s="29"/>
      <c r="CO442" s="29"/>
      <c r="CP442" s="29"/>
      <c r="CQ442" s="29"/>
      <c r="CR442" s="29"/>
      <c r="CS442" s="29"/>
      <c r="CT442" s="29"/>
      <c r="CU442" s="32" t="str">
        <f>IF(N442="费用项目",VLOOKUP(O442,费用项目!B:C,2,0),"")</f>
        <v/>
      </c>
      <c r="CV442" s="32" t="str">
        <f>IFERROR(VLOOKUP(CU442,费用项目!A:B,2,0),"")</f>
        <v/>
      </c>
      <c r="CW442" s="29" t="str">
        <f>IF(N442="银行账户",VLOOKUP(O442,银行变二级!B:C,2,0),"")</f>
        <v>潍坊银行基本户31796</v>
      </c>
      <c r="CX442" s="29" t="str">
        <f>IFERROR(VLOOKUP(O442,银行变二级!A:B,2,0),"")</f>
        <v>潍坊银行基本户31796</v>
      </c>
    </row>
    <row r="443" ht="25.5" spans="1:102">
      <c r="A443" s="35" t="s">
        <v>287</v>
      </c>
      <c r="B443" s="36" t="s">
        <v>472</v>
      </c>
      <c r="C443" s="36" t="s">
        <v>481</v>
      </c>
      <c r="D443" s="37" t="s">
        <v>222</v>
      </c>
      <c r="E443" s="37" t="s">
        <v>142</v>
      </c>
      <c r="F443" s="38">
        <v>180000</v>
      </c>
      <c r="G443" s="39" t="s">
        <v>107</v>
      </c>
      <c r="H443" s="40" t="str">
        <f t="shared" si="125"/>
        <v>1221</v>
      </c>
      <c r="I443" s="40" t="str">
        <f t="shared" si="126"/>
        <v>122108</v>
      </c>
      <c r="J443" s="46" t="str">
        <f t="shared" si="127"/>
        <v>其他应收款</v>
      </c>
      <c r="K443" s="47" t="str">
        <f t="shared" si="128"/>
        <v>单位</v>
      </c>
      <c r="L443" s="46" t="str">
        <f t="shared" si="129"/>
        <v>昌邑市国有资产经营投资有限公司</v>
      </c>
      <c r="M443" s="46" t="str">
        <f>IFERROR(IF(H443="1002",1002,VLOOKUP(I443,亿企科目!A:H,6,0)),VLOOKUP(H443,亿企科目!A:G,6,0))</f>
        <v>122102</v>
      </c>
      <c r="N443" s="48" t="str">
        <f>IFERROR(IF(H443="1002","银行账户",IF(H443="1123","供应商",VLOOKUP(I443,亿企科目!A:H,8,0))),"")</f>
        <v>客户</v>
      </c>
      <c r="O443" s="49" t="str">
        <f t="shared" si="143"/>
        <v>昌邑市国有资产经营投资有限公司</v>
      </c>
      <c r="P443" s="29" t="str">
        <f>VLOOKUP(A443,账簿!B:C,2,0)</f>
        <v>002008</v>
      </c>
      <c r="Q443" s="29" t="str">
        <f>VLOOKUP(P443,账簿!A:B,2,0)</f>
        <v>昌邑市城投股权投资管理有限公司</v>
      </c>
      <c r="W443" s="29" t="str">
        <f t="shared" si="144"/>
        <v>0020082026-04-27127</v>
      </c>
      <c r="X443" s="29" t="str">
        <f t="shared" si="130"/>
        <v>002008</v>
      </c>
      <c r="Y443" s="29" t="str">
        <f t="shared" si="131"/>
        <v>002008</v>
      </c>
      <c r="Z443" s="29" t="str">
        <f t="shared" si="132"/>
        <v>昌邑市城投股权投资管理有限公司</v>
      </c>
      <c r="AA443" s="29" t="str">
        <f t="shared" si="133"/>
        <v>2026-04</v>
      </c>
      <c r="AB443" s="29" t="str">
        <f t="shared" si="134"/>
        <v>2026-04-27</v>
      </c>
      <c r="AC443" s="29" t="s">
        <v>108</v>
      </c>
      <c r="AD443" s="29">
        <f t="shared" si="135"/>
        <v>127</v>
      </c>
      <c r="AE443" s="29" t="str">
        <f t="shared" si="136"/>
        <v>往来款,汇兑,昌邑市国有资产经营投资有限公司</v>
      </c>
      <c r="AF443" s="29" t="s">
        <v>109</v>
      </c>
      <c r="AG443" s="29" t="s">
        <v>109</v>
      </c>
      <c r="AH443" s="29"/>
      <c r="AI443" s="29"/>
      <c r="AJ443" s="29"/>
      <c r="AK443" s="29"/>
      <c r="AL443" s="29"/>
      <c r="AM443" s="29"/>
      <c r="AN443" s="29" t="str">
        <f t="shared" si="137"/>
        <v>122102</v>
      </c>
      <c r="AO443" s="29"/>
      <c r="AP443" s="29" t="str">
        <f t="shared" si="138"/>
        <v>往来款,汇兑,昌邑市国有资产经营投资有限公司</v>
      </c>
      <c r="AQ443" t="s">
        <v>110</v>
      </c>
      <c r="AR443" s="29">
        <f t="shared" si="139"/>
        <v>180000</v>
      </c>
      <c r="AS443" s="29" t="str">
        <f t="shared" si="140"/>
        <v/>
      </c>
      <c r="AT443" t="s">
        <v>111</v>
      </c>
      <c r="AU443" t="s">
        <v>112</v>
      </c>
      <c r="AV443" t="s">
        <v>113</v>
      </c>
      <c r="AW443" s="29">
        <f t="shared" si="141"/>
        <v>180000</v>
      </c>
      <c r="AX443" s="29" t="str">
        <f t="shared" si="142"/>
        <v/>
      </c>
      <c r="AY443" s="29"/>
      <c r="AZ443" s="29"/>
      <c r="BA443" s="29"/>
      <c r="BB443" s="29"/>
      <c r="BC443" s="29"/>
      <c r="BD443" s="29"/>
      <c r="BE443" s="29"/>
      <c r="BF443" s="29"/>
      <c r="BG443" s="29"/>
      <c r="BH443" s="29"/>
      <c r="BI443" s="29"/>
      <c r="BJ443" s="29"/>
      <c r="BK443" s="29"/>
      <c r="BL443" s="29"/>
      <c r="BM443" s="29"/>
      <c r="BN443" s="29"/>
      <c r="BO443" s="29"/>
      <c r="BP443" s="29"/>
      <c r="BQ443" s="32" t="str">
        <f>IF(N443="项目",VLOOKUP(O443,项目!B:C,2,0),IF(K443="空项目",VLOOKUP(K443,项目!B:C,2,0),""))</f>
        <v/>
      </c>
      <c r="BR443" s="32" t="str">
        <f>IFERROR(VLOOKUP(BQ443,项目!A:B,2,0),"")</f>
        <v/>
      </c>
      <c r="BS443" s="29"/>
      <c r="BT443" s="29"/>
      <c r="BU443" s="32" t="str">
        <f>IF(N443="供应商",VLOOKUP(O443,供应商!B:C,2,0),"")</f>
        <v/>
      </c>
      <c r="BV443" s="32" t="str">
        <f>IFERROR(VLOOKUP(BU443,供应商!A:B,2,0),"")</f>
        <v/>
      </c>
      <c r="BW443" s="32" t="str">
        <f>IF(N443="客户",VLOOKUP(O443,客户!B:C,2,0),"")</f>
        <v>003</v>
      </c>
      <c r="BX443" s="32" t="str">
        <f>IFERROR(VLOOKUP(BW443,客户!A:B,2,0),"")</f>
        <v>昌邑市国有资产经营投资有限公司</v>
      </c>
      <c r="BY443" s="29"/>
      <c r="BZ443" s="29"/>
      <c r="CA443" s="29"/>
      <c r="CB443" s="29"/>
      <c r="CC443" s="29"/>
      <c r="CD443" s="29"/>
      <c r="CE443" s="29"/>
      <c r="CF443" s="29"/>
      <c r="CG443" s="29"/>
      <c r="CH443" s="29"/>
      <c r="CI443" s="29"/>
      <c r="CJ443" s="29"/>
      <c r="CK443" s="29"/>
      <c r="CL443" s="29"/>
      <c r="CM443" s="29"/>
      <c r="CN443" s="29"/>
      <c r="CO443" s="29"/>
      <c r="CP443" s="29"/>
      <c r="CQ443" s="29"/>
      <c r="CR443" s="29"/>
      <c r="CS443" s="29"/>
      <c r="CT443" s="29"/>
      <c r="CU443" s="32" t="str">
        <f>IF(N443="费用项目",VLOOKUP(O443,费用项目!B:C,2,0),"")</f>
        <v/>
      </c>
      <c r="CV443" s="32" t="str">
        <f>IFERROR(VLOOKUP(CU443,费用项目!A:B,2,0),"")</f>
        <v/>
      </c>
      <c r="CW443" s="29" t="str">
        <f>IF(N443="银行账户",VLOOKUP(O443,银行变二级!B:C,2,0),"")</f>
        <v/>
      </c>
      <c r="CX443" s="29" t="str">
        <f>IFERROR(VLOOKUP(O443,银行变二级!A:B,2,0),"")</f>
        <v/>
      </c>
    </row>
    <row r="444" ht="27" spans="1:102">
      <c r="A444" s="35" t="s">
        <v>287</v>
      </c>
      <c r="B444" s="36" t="s">
        <v>472</v>
      </c>
      <c r="C444" s="36" t="s">
        <v>481</v>
      </c>
      <c r="D444" s="37" t="s">
        <v>222</v>
      </c>
      <c r="E444" s="37" t="s">
        <v>290</v>
      </c>
      <c r="F444" s="39" t="s">
        <v>107</v>
      </c>
      <c r="G444" s="38">
        <v>180000</v>
      </c>
      <c r="H444" s="40" t="str">
        <f t="shared" si="125"/>
        <v>1002</v>
      </c>
      <c r="I444" s="40" t="str">
        <f t="shared" si="126"/>
        <v>100203</v>
      </c>
      <c r="J444" s="46" t="str">
        <f t="shared" si="127"/>
        <v>银行存款</v>
      </c>
      <c r="K444" s="47" t="str">
        <f t="shared" si="128"/>
        <v>潍坊银行基本户31796</v>
      </c>
      <c r="L444" s="46" t="str">
        <f t="shared" si="129"/>
        <v/>
      </c>
      <c r="M444" s="46">
        <f>IFERROR(IF(H444="1002",1002,VLOOKUP(I444,亿企科目!A:H,6,0)),VLOOKUP(H444,亿企科目!A:G,6,0))</f>
        <v>1002</v>
      </c>
      <c r="N444" s="48" t="str">
        <f>IFERROR(IF(H444="1002","银行账户",IF(H444="1123","供应商",VLOOKUP(I444,亿企科目!A:H,8,0))),"")</f>
        <v>银行账户</v>
      </c>
      <c r="O444" s="49" t="str">
        <f t="shared" si="143"/>
        <v>潍坊银行基本户31796</v>
      </c>
      <c r="P444" s="29" t="str">
        <f>VLOOKUP(A444,账簿!B:C,2,0)</f>
        <v>002008</v>
      </c>
      <c r="Q444" s="29" t="str">
        <f>VLOOKUP(P444,账簿!A:B,2,0)</f>
        <v>昌邑市城投股权投资管理有限公司</v>
      </c>
      <c r="W444" s="29" t="str">
        <f t="shared" si="144"/>
        <v>0020082026-04-27127</v>
      </c>
      <c r="X444" s="29" t="str">
        <f t="shared" si="130"/>
        <v>002008</v>
      </c>
      <c r="Y444" s="29" t="str">
        <f t="shared" si="131"/>
        <v>002008</v>
      </c>
      <c r="Z444" s="29" t="str">
        <f t="shared" si="132"/>
        <v>昌邑市城投股权投资管理有限公司</v>
      </c>
      <c r="AA444" s="29" t="str">
        <f t="shared" si="133"/>
        <v>2026-04</v>
      </c>
      <c r="AB444" s="29" t="str">
        <f t="shared" si="134"/>
        <v>2026-04-27</v>
      </c>
      <c r="AC444" s="29" t="s">
        <v>108</v>
      </c>
      <c r="AD444" s="29">
        <f t="shared" si="135"/>
        <v>127</v>
      </c>
      <c r="AE444" s="29" t="str">
        <f t="shared" si="136"/>
        <v>往来款,汇兑,昌邑市国有资产经营投资有限公司</v>
      </c>
      <c r="AF444" s="29" t="s">
        <v>109</v>
      </c>
      <c r="AG444" s="29" t="s">
        <v>109</v>
      </c>
      <c r="AH444" s="29"/>
      <c r="AI444" s="29"/>
      <c r="AJ444" s="29"/>
      <c r="AK444" s="29"/>
      <c r="AL444" s="29"/>
      <c r="AM444" s="29"/>
      <c r="AN444" s="29">
        <f t="shared" si="137"/>
        <v>1002</v>
      </c>
      <c r="AO444" s="29"/>
      <c r="AP444" s="29" t="str">
        <f t="shared" si="138"/>
        <v>往来款,汇兑,昌邑市国有资产经营投资有限公司</v>
      </c>
      <c r="AQ444" t="s">
        <v>110</v>
      </c>
      <c r="AR444" s="29" t="str">
        <f t="shared" si="139"/>
        <v/>
      </c>
      <c r="AS444" s="29">
        <f t="shared" si="140"/>
        <v>180000</v>
      </c>
      <c r="AT444" t="s">
        <v>111</v>
      </c>
      <c r="AU444" t="s">
        <v>112</v>
      </c>
      <c r="AV444" t="s">
        <v>113</v>
      </c>
      <c r="AW444" s="29" t="str">
        <f t="shared" si="141"/>
        <v/>
      </c>
      <c r="AX444" s="29">
        <f t="shared" si="142"/>
        <v>180000</v>
      </c>
      <c r="AY444" s="29"/>
      <c r="AZ444" s="29"/>
      <c r="BA444" s="29"/>
      <c r="BB444" s="29"/>
      <c r="BC444" s="29"/>
      <c r="BD444" s="29"/>
      <c r="BE444" s="29"/>
      <c r="BF444" s="29"/>
      <c r="BG444" s="29"/>
      <c r="BH444" s="29"/>
      <c r="BI444" s="29"/>
      <c r="BJ444" s="29"/>
      <c r="BK444" s="29"/>
      <c r="BL444" s="29"/>
      <c r="BM444" s="29"/>
      <c r="BN444" s="29"/>
      <c r="BO444" s="29"/>
      <c r="BP444" s="29"/>
      <c r="BQ444" s="32" t="str">
        <f>IF(N444="项目",VLOOKUP(O444,项目!B:C,2,0),IF(K444="空项目",VLOOKUP(K444,项目!B:C,2,0),""))</f>
        <v/>
      </c>
      <c r="BR444" s="32" t="str">
        <f>IFERROR(VLOOKUP(BQ444,项目!A:B,2,0),"")</f>
        <v/>
      </c>
      <c r="BS444" s="29"/>
      <c r="BT444" s="29"/>
      <c r="BU444" s="32" t="str">
        <f>IF(N444="供应商",VLOOKUP(O444,供应商!B:C,2,0),"")</f>
        <v/>
      </c>
      <c r="BV444" s="32" t="str">
        <f>IFERROR(VLOOKUP(BU444,供应商!A:B,2,0),"")</f>
        <v/>
      </c>
      <c r="BW444" s="32" t="str">
        <f>IF(N444="客户",VLOOKUP(O444,客户!B:C,2,0),"")</f>
        <v/>
      </c>
      <c r="BX444" s="32" t="str">
        <f>IFERROR(VLOOKUP(BW444,客户!A:B,2,0),"")</f>
        <v/>
      </c>
      <c r="BY444" s="29"/>
      <c r="BZ444" s="29"/>
      <c r="CA444" s="29"/>
      <c r="CB444" s="29"/>
      <c r="CC444" s="29"/>
      <c r="CD444" s="29"/>
      <c r="CE444" s="29"/>
      <c r="CF444" s="29"/>
      <c r="CG444" s="29"/>
      <c r="CH444" s="29"/>
      <c r="CI444" s="29"/>
      <c r="CJ444" s="29"/>
      <c r="CK444" s="29"/>
      <c r="CL444" s="29"/>
      <c r="CM444" s="29"/>
      <c r="CN444" s="29"/>
      <c r="CO444" s="29"/>
      <c r="CP444" s="29"/>
      <c r="CQ444" s="29"/>
      <c r="CR444" s="29"/>
      <c r="CS444" s="29"/>
      <c r="CT444" s="29"/>
      <c r="CU444" s="32" t="str">
        <f>IF(N444="费用项目",VLOOKUP(O444,费用项目!B:C,2,0),"")</f>
        <v/>
      </c>
      <c r="CV444" s="32" t="str">
        <f>IFERROR(VLOOKUP(CU444,费用项目!A:B,2,0),"")</f>
        <v/>
      </c>
      <c r="CW444" s="29" t="str">
        <f>IF(N444="银行账户",VLOOKUP(O444,银行变二级!B:C,2,0),"")</f>
        <v>潍坊银行基本户31796</v>
      </c>
      <c r="CX444" s="29" t="str">
        <f>IFERROR(VLOOKUP(O444,银行变二级!A:B,2,0),"")</f>
        <v>潍坊银行基本户31796</v>
      </c>
    </row>
    <row r="445" ht="27" spans="1:102">
      <c r="A445" s="35" t="s">
        <v>287</v>
      </c>
      <c r="B445" s="36" t="s">
        <v>472</v>
      </c>
      <c r="C445" s="36" t="s">
        <v>482</v>
      </c>
      <c r="D445" s="37" t="s">
        <v>328</v>
      </c>
      <c r="E445" s="37" t="s">
        <v>290</v>
      </c>
      <c r="F445" s="38">
        <v>1000000</v>
      </c>
      <c r="G445" s="39" t="s">
        <v>107</v>
      </c>
      <c r="H445" s="40" t="str">
        <f t="shared" si="125"/>
        <v>1002</v>
      </c>
      <c r="I445" s="40" t="str">
        <f t="shared" si="126"/>
        <v>100203</v>
      </c>
      <c r="J445" s="46" t="str">
        <f t="shared" si="127"/>
        <v>银行存款</v>
      </c>
      <c r="K445" s="47" t="str">
        <f t="shared" si="128"/>
        <v>潍坊银行基本户31796</v>
      </c>
      <c r="L445" s="46" t="str">
        <f t="shared" si="129"/>
        <v/>
      </c>
      <c r="M445" s="46">
        <f>IFERROR(IF(H445="1002",1002,VLOOKUP(I445,亿企科目!A:H,6,0)),VLOOKUP(H445,亿企科目!A:G,6,0))</f>
        <v>1002</v>
      </c>
      <c r="N445" s="48" t="str">
        <f>IFERROR(IF(H445="1002","银行账户",IF(H445="1123","供应商",VLOOKUP(I445,亿企科目!A:H,8,0))),"")</f>
        <v>银行账户</v>
      </c>
      <c r="O445" s="49" t="str">
        <f t="shared" si="143"/>
        <v>潍坊银行基本户31796</v>
      </c>
      <c r="P445" s="29" t="str">
        <f>VLOOKUP(A445,账簿!B:C,2,0)</f>
        <v>002008</v>
      </c>
      <c r="Q445" s="29" t="str">
        <f>VLOOKUP(P445,账簿!A:B,2,0)</f>
        <v>昌邑市城投股权投资管理有限公司</v>
      </c>
      <c r="W445" s="29" t="str">
        <f t="shared" si="144"/>
        <v>0020082026-04-27128</v>
      </c>
      <c r="X445" s="29" t="str">
        <f t="shared" si="130"/>
        <v>002008</v>
      </c>
      <c r="Y445" s="29" t="str">
        <f t="shared" si="131"/>
        <v>002008</v>
      </c>
      <c r="Z445" s="29" t="str">
        <f t="shared" si="132"/>
        <v>昌邑市城投股权投资管理有限公司</v>
      </c>
      <c r="AA445" s="29" t="str">
        <f t="shared" si="133"/>
        <v>2026-04</v>
      </c>
      <c r="AB445" s="29" t="str">
        <f t="shared" si="134"/>
        <v>2026-04-27</v>
      </c>
      <c r="AC445" s="29" t="s">
        <v>108</v>
      </c>
      <c r="AD445" s="29">
        <f t="shared" si="135"/>
        <v>128</v>
      </c>
      <c r="AE445" s="29" t="str">
        <f t="shared" si="136"/>
        <v>往来款,汇款,山东盛汇经贸有限公司</v>
      </c>
      <c r="AF445" s="29" t="s">
        <v>109</v>
      </c>
      <c r="AG445" s="29" t="s">
        <v>109</v>
      </c>
      <c r="AH445" s="29"/>
      <c r="AI445" s="29"/>
      <c r="AJ445" s="29"/>
      <c r="AK445" s="29"/>
      <c r="AL445" s="29"/>
      <c r="AM445" s="29"/>
      <c r="AN445" s="29">
        <f t="shared" si="137"/>
        <v>1002</v>
      </c>
      <c r="AO445" s="29"/>
      <c r="AP445" s="29" t="str">
        <f t="shared" si="138"/>
        <v>往来款,汇款,山东盛汇经贸有限公司</v>
      </c>
      <c r="AQ445" t="s">
        <v>110</v>
      </c>
      <c r="AR445" s="29">
        <f t="shared" si="139"/>
        <v>1000000</v>
      </c>
      <c r="AS445" s="29" t="str">
        <f t="shared" si="140"/>
        <v/>
      </c>
      <c r="AT445" t="s">
        <v>111</v>
      </c>
      <c r="AU445" t="s">
        <v>112</v>
      </c>
      <c r="AV445" t="s">
        <v>113</v>
      </c>
      <c r="AW445" s="29">
        <f t="shared" si="141"/>
        <v>1000000</v>
      </c>
      <c r="AX445" s="29" t="str">
        <f t="shared" si="142"/>
        <v/>
      </c>
      <c r="AY445" s="29"/>
      <c r="AZ445" s="29"/>
      <c r="BA445" s="29"/>
      <c r="BB445" s="29"/>
      <c r="BC445" s="29"/>
      <c r="BD445" s="29"/>
      <c r="BE445" s="29"/>
      <c r="BF445" s="29"/>
      <c r="BG445" s="29"/>
      <c r="BH445" s="29"/>
      <c r="BI445" s="29"/>
      <c r="BJ445" s="29"/>
      <c r="BK445" s="29"/>
      <c r="BL445" s="29"/>
      <c r="BM445" s="29"/>
      <c r="BN445" s="29"/>
      <c r="BO445" s="29"/>
      <c r="BP445" s="29"/>
      <c r="BQ445" s="32" t="str">
        <f>IF(N445="项目",VLOOKUP(O445,项目!B:C,2,0),IF(K445="空项目",VLOOKUP(K445,项目!B:C,2,0),""))</f>
        <v/>
      </c>
      <c r="BR445" s="32" t="str">
        <f>IFERROR(VLOOKUP(BQ445,项目!A:B,2,0),"")</f>
        <v/>
      </c>
      <c r="BS445" s="29"/>
      <c r="BT445" s="29"/>
      <c r="BU445" s="32" t="str">
        <f>IF(N445="供应商",VLOOKUP(O445,供应商!B:C,2,0),"")</f>
        <v/>
      </c>
      <c r="BV445" s="32" t="str">
        <f>IFERROR(VLOOKUP(BU445,供应商!A:B,2,0),"")</f>
        <v/>
      </c>
      <c r="BW445" s="32" t="str">
        <f>IF(N445="客户",VLOOKUP(O445,客户!B:C,2,0),"")</f>
        <v/>
      </c>
      <c r="BX445" s="32" t="str">
        <f>IFERROR(VLOOKUP(BW445,客户!A:B,2,0),"")</f>
        <v/>
      </c>
      <c r="BY445" s="29"/>
      <c r="BZ445" s="29"/>
      <c r="CA445" s="29"/>
      <c r="CB445" s="29"/>
      <c r="CC445" s="29"/>
      <c r="CD445" s="29"/>
      <c r="CE445" s="29"/>
      <c r="CF445" s="29"/>
      <c r="CG445" s="29"/>
      <c r="CH445" s="29"/>
      <c r="CI445" s="29"/>
      <c r="CJ445" s="29"/>
      <c r="CK445" s="29"/>
      <c r="CL445" s="29"/>
      <c r="CM445" s="29"/>
      <c r="CN445" s="29"/>
      <c r="CO445" s="29"/>
      <c r="CP445" s="29"/>
      <c r="CQ445" s="29"/>
      <c r="CR445" s="29"/>
      <c r="CS445" s="29"/>
      <c r="CT445" s="29"/>
      <c r="CU445" s="32" t="str">
        <f>IF(N445="费用项目",VLOOKUP(O445,费用项目!B:C,2,0),"")</f>
        <v/>
      </c>
      <c r="CV445" s="32" t="str">
        <f>IFERROR(VLOOKUP(CU445,费用项目!A:B,2,0),"")</f>
        <v/>
      </c>
      <c r="CW445" s="29" t="str">
        <f>IF(N445="银行账户",VLOOKUP(O445,银行变二级!B:C,2,0),"")</f>
        <v>潍坊银行基本户31796</v>
      </c>
      <c r="CX445" s="29" t="str">
        <f>IFERROR(VLOOKUP(O445,银行变二级!A:B,2,0),"")</f>
        <v>潍坊银行基本户31796</v>
      </c>
    </row>
    <row r="446" ht="25.5" spans="1:102">
      <c r="A446" s="35" t="s">
        <v>287</v>
      </c>
      <c r="B446" s="36" t="s">
        <v>472</v>
      </c>
      <c r="C446" s="36" t="s">
        <v>482</v>
      </c>
      <c r="D446" s="37" t="s">
        <v>328</v>
      </c>
      <c r="E446" s="37" t="s">
        <v>152</v>
      </c>
      <c r="F446" s="39" t="s">
        <v>107</v>
      </c>
      <c r="G446" s="38">
        <v>1000000</v>
      </c>
      <c r="H446" s="40" t="str">
        <f t="shared" si="125"/>
        <v>1221</v>
      </c>
      <c r="I446" s="40" t="str">
        <f t="shared" si="126"/>
        <v>122108</v>
      </c>
      <c r="J446" s="46" t="str">
        <f t="shared" si="127"/>
        <v>其他应收款</v>
      </c>
      <c r="K446" s="47" t="str">
        <f t="shared" si="128"/>
        <v>单位</v>
      </c>
      <c r="L446" s="46" t="str">
        <f t="shared" si="129"/>
        <v>山东盛汇经贸有限公司</v>
      </c>
      <c r="M446" s="46" t="str">
        <f>IFERROR(IF(H446="1002",1002,VLOOKUP(I446,亿企科目!A:H,6,0)),VLOOKUP(H446,亿企科目!A:G,6,0))</f>
        <v>122102</v>
      </c>
      <c r="N446" s="48" t="str">
        <f>IFERROR(IF(H446="1002","银行账户",IF(H446="1123","供应商",VLOOKUP(I446,亿企科目!A:H,8,0))),"")</f>
        <v>客户</v>
      </c>
      <c r="O446" s="49" t="str">
        <f t="shared" si="143"/>
        <v>山东盛汇经贸有限公司</v>
      </c>
      <c r="P446" s="29" t="str">
        <f>VLOOKUP(A446,账簿!B:C,2,0)</f>
        <v>002008</v>
      </c>
      <c r="Q446" s="29" t="str">
        <f>VLOOKUP(P446,账簿!A:B,2,0)</f>
        <v>昌邑市城投股权投资管理有限公司</v>
      </c>
      <c r="W446" s="29" t="str">
        <f t="shared" si="144"/>
        <v>0020082026-04-27128</v>
      </c>
      <c r="X446" s="29" t="str">
        <f t="shared" si="130"/>
        <v>002008</v>
      </c>
      <c r="Y446" s="29" t="str">
        <f t="shared" si="131"/>
        <v>002008</v>
      </c>
      <c r="Z446" s="29" t="str">
        <f t="shared" si="132"/>
        <v>昌邑市城投股权投资管理有限公司</v>
      </c>
      <c r="AA446" s="29" t="str">
        <f t="shared" si="133"/>
        <v>2026-04</v>
      </c>
      <c r="AB446" s="29" t="str">
        <f t="shared" si="134"/>
        <v>2026-04-27</v>
      </c>
      <c r="AC446" s="29" t="s">
        <v>108</v>
      </c>
      <c r="AD446" s="29">
        <f t="shared" si="135"/>
        <v>128</v>
      </c>
      <c r="AE446" s="29" t="str">
        <f t="shared" si="136"/>
        <v>往来款,汇款,山东盛汇经贸有限公司</v>
      </c>
      <c r="AF446" s="29" t="s">
        <v>109</v>
      </c>
      <c r="AG446" s="29" t="s">
        <v>109</v>
      </c>
      <c r="AH446" s="29"/>
      <c r="AI446" s="29"/>
      <c r="AJ446" s="29"/>
      <c r="AK446" s="29"/>
      <c r="AL446" s="29"/>
      <c r="AM446" s="29"/>
      <c r="AN446" s="29" t="str">
        <f t="shared" si="137"/>
        <v>122102</v>
      </c>
      <c r="AO446" s="29"/>
      <c r="AP446" s="29" t="str">
        <f t="shared" si="138"/>
        <v>往来款,汇款,山东盛汇经贸有限公司</v>
      </c>
      <c r="AQ446" t="s">
        <v>110</v>
      </c>
      <c r="AR446" s="29" t="str">
        <f t="shared" si="139"/>
        <v/>
      </c>
      <c r="AS446" s="29">
        <f t="shared" si="140"/>
        <v>1000000</v>
      </c>
      <c r="AT446" t="s">
        <v>111</v>
      </c>
      <c r="AU446" t="s">
        <v>112</v>
      </c>
      <c r="AV446" t="s">
        <v>113</v>
      </c>
      <c r="AW446" s="29" t="str">
        <f t="shared" si="141"/>
        <v/>
      </c>
      <c r="AX446" s="29">
        <f t="shared" si="142"/>
        <v>1000000</v>
      </c>
      <c r="AY446" s="29"/>
      <c r="AZ446" s="29"/>
      <c r="BA446" s="29"/>
      <c r="BB446" s="29"/>
      <c r="BC446" s="29"/>
      <c r="BD446" s="29"/>
      <c r="BE446" s="29"/>
      <c r="BF446" s="29"/>
      <c r="BG446" s="29"/>
      <c r="BH446" s="29"/>
      <c r="BI446" s="29"/>
      <c r="BJ446" s="29"/>
      <c r="BK446" s="29"/>
      <c r="BL446" s="29"/>
      <c r="BM446" s="29"/>
      <c r="BN446" s="29"/>
      <c r="BO446" s="29"/>
      <c r="BP446" s="29"/>
      <c r="BQ446" s="32" t="str">
        <f>IF(N446="项目",VLOOKUP(O446,项目!B:C,2,0),IF(K446="空项目",VLOOKUP(K446,项目!B:C,2,0),""))</f>
        <v/>
      </c>
      <c r="BR446" s="32" t="str">
        <f>IFERROR(VLOOKUP(BQ446,项目!A:B,2,0),"")</f>
        <v/>
      </c>
      <c r="BS446" s="29"/>
      <c r="BT446" s="29"/>
      <c r="BU446" s="32" t="str">
        <f>IF(N446="供应商",VLOOKUP(O446,供应商!B:C,2,0),"")</f>
        <v/>
      </c>
      <c r="BV446" s="32" t="str">
        <f>IFERROR(VLOOKUP(BU446,供应商!A:B,2,0),"")</f>
        <v/>
      </c>
      <c r="BW446" s="32" t="str">
        <f>IF(N446="客户",VLOOKUP(O446,客户!B:C,2,0),"")</f>
        <v>001001007</v>
      </c>
      <c r="BX446" s="32" t="str">
        <f>IFERROR(VLOOKUP(BW446,客户!A:B,2,0),"")</f>
        <v>山东盛汇经贸有限公司</v>
      </c>
      <c r="BY446" s="29"/>
      <c r="BZ446" s="29"/>
      <c r="CA446" s="29"/>
      <c r="CB446" s="29"/>
      <c r="CC446" s="29"/>
      <c r="CD446" s="29"/>
      <c r="CE446" s="29"/>
      <c r="CF446" s="29"/>
      <c r="CG446" s="29"/>
      <c r="CH446" s="29"/>
      <c r="CI446" s="29"/>
      <c r="CJ446" s="29"/>
      <c r="CK446" s="29"/>
      <c r="CL446" s="29"/>
      <c r="CM446" s="29"/>
      <c r="CN446" s="29"/>
      <c r="CO446" s="29"/>
      <c r="CP446" s="29"/>
      <c r="CQ446" s="29"/>
      <c r="CR446" s="29"/>
      <c r="CS446" s="29"/>
      <c r="CT446" s="29"/>
      <c r="CU446" s="32" t="str">
        <f>IF(N446="费用项目",VLOOKUP(O446,费用项目!B:C,2,0),"")</f>
        <v/>
      </c>
      <c r="CV446" s="32" t="str">
        <f>IFERROR(VLOOKUP(CU446,费用项目!A:B,2,0),"")</f>
        <v/>
      </c>
      <c r="CW446" s="29" t="str">
        <f>IF(N446="银行账户",VLOOKUP(O446,银行变二级!B:C,2,0),"")</f>
        <v/>
      </c>
      <c r="CX446" s="29" t="str">
        <f>IFERROR(VLOOKUP(O446,银行变二级!A:B,2,0),"")</f>
        <v/>
      </c>
    </row>
    <row r="447" ht="25.5" spans="1:102">
      <c r="A447" s="35" t="s">
        <v>287</v>
      </c>
      <c r="B447" s="36" t="s">
        <v>472</v>
      </c>
      <c r="C447" s="36" t="s">
        <v>483</v>
      </c>
      <c r="D447" s="37" t="s">
        <v>484</v>
      </c>
      <c r="E447" s="37" t="s">
        <v>485</v>
      </c>
      <c r="F447" s="38">
        <v>150000</v>
      </c>
      <c r="G447" s="39" t="s">
        <v>107</v>
      </c>
      <c r="H447" s="40" t="str">
        <f t="shared" si="125"/>
        <v>1221</v>
      </c>
      <c r="I447" s="40" t="str">
        <f t="shared" si="126"/>
        <v>122108</v>
      </c>
      <c r="J447" s="46" t="str">
        <f t="shared" si="127"/>
        <v>其他应收款</v>
      </c>
      <c r="K447" s="47" t="str">
        <f t="shared" si="128"/>
        <v>单位</v>
      </c>
      <c r="L447" s="46" t="str">
        <f t="shared" si="129"/>
        <v>昌邑市城投文化旅游有限公司</v>
      </c>
      <c r="M447" s="46" t="str">
        <f>IFERROR(IF(H447="1002",1002,VLOOKUP(I447,亿企科目!A:H,6,0)),VLOOKUP(H447,亿企科目!A:G,6,0))</f>
        <v>122102</v>
      </c>
      <c r="N447" s="48" t="str">
        <f>IFERROR(IF(H447="1002","银行账户",IF(H447="1123","供应商",VLOOKUP(I447,亿企科目!A:H,8,0))),"")</f>
        <v>客户</v>
      </c>
      <c r="O447" s="49" t="str">
        <f t="shared" si="143"/>
        <v>昌邑市城投文化旅游有限公司</v>
      </c>
      <c r="P447" s="29" t="str">
        <f>VLOOKUP(A447,账簿!B:C,2,0)</f>
        <v>002008</v>
      </c>
      <c r="Q447" s="29" t="str">
        <f>VLOOKUP(P447,账簿!A:B,2,0)</f>
        <v>昌邑市城投股权投资管理有限公司</v>
      </c>
      <c r="W447" s="29" t="str">
        <f t="shared" si="144"/>
        <v>0020082026-04-27129</v>
      </c>
      <c r="X447" s="29" t="str">
        <f t="shared" si="130"/>
        <v>002008</v>
      </c>
      <c r="Y447" s="29" t="str">
        <f t="shared" si="131"/>
        <v>002008</v>
      </c>
      <c r="Z447" s="29" t="str">
        <f t="shared" si="132"/>
        <v>昌邑市城投股权投资管理有限公司</v>
      </c>
      <c r="AA447" s="29" t="str">
        <f t="shared" si="133"/>
        <v>2026-04</v>
      </c>
      <c r="AB447" s="29" t="str">
        <f t="shared" si="134"/>
        <v>2026-04-27</v>
      </c>
      <c r="AC447" s="29" t="s">
        <v>108</v>
      </c>
      <c r="AD447" s="29">
        <f t="shared" si="135"/>
        <v>129</v>
      </c>
      <c r="AE447" s="29" t="str">
        <f t="shared" si="136"/>
        <v>往来款,网银转账,昌邑市城投文化旅游有限公司</v>
      </c>
      <c r="AF447" s="29" t="s">
        <v>109</v>
      </c>
      <c r="AG447" s="29" t="s">
        <v>109</v>
      </c>
      <c r="AH447" s="29"/>
      <c r="AI447" s="29"/>
      <c r="AJ447" s="29"/>
      <c r="AK447" s="29"/>
      <c r="AL447" s="29"/>
      <c r="AM447" s="29"/>
      <c r="AN447" s="29" t="str">
        <f t="shared" si="137"/>
        <v>122102</v>
      </c>
      <c r="AO447" s="29"/>
      <c r="AP447" s="29" t="str">
        <f t="shared" si="138"/>
        <v>往来款,网银转账,昌邑市城投文化旅游有限公司</v>
      </c>
      <c r="AQ447" t="s">
        <v>110</v>
      </c>
      <c r="AR447" s="29">
        <f t="shared" si="139"/>
        <v>150000</v>
      </c>
      <c r="AS447" s="29" t="str">
        <f t="shared" si="140"/>
        <v/>
      </c>
      <c r="AT447" t="s">
        <v>111</v>
      </c>
      <c r="AU447" t="s">
        <v>112</v>
      </c>
      <c r="AV447" t="s">
        <v>113</v>
      </c>
      <c r="AW447" s="29">
        <f t="shared" si="141"/>
        <v>150000</v>
      </c>
      <c r="AX447" s="29" t="str">
        <f t="shared" si="142"/>
        <v/>
      </c>
      <c r="AY447" s="29"/>
      <c r="AZ447" s="29"/>
      <c r="BA447" s="29"/>
      <c r="BB447" s="29"/>
      <c r="BC447" s="29"/>
      <c r="BD447" s="29"/>
      <c r="BE447" s="29"/>
      <c r="BF447" s="29"/>
      <c r="BG447" s="29"/>
      <c r="BH447" s="29"/>
      <c r="BI447" s="29"/>
      <c r="BJ447" s="29"/>
      <c r="BK447" s="29"/>
      <c r="BL447" s="29"/>
      <c r="BM447" s="29"/>
      <c r="BN447" s="29"/>
      <c r="BO447" s="29"/>
      <c r="BP447" s="29"/>
      <c r="BQ447" s="32" t="str">
        <f>IF(N447="项目",VLOOKUP(O447,项目!B:C,2,0),IF(K447="空项目",VLOOKUP(K447,项目!B:C,2,0),""))</f>
        <v/>
      </c>
      <c r="BR447" s="32" t="str">
        <f>IFERROR(VLOOKUP(BQ447,项目!A:B,2,0),"")</f>
        <v/>
      </c>
      <c r="BS447" s="29"/>
      <c r="BT447" s="29"/>
      <c r="BU447" s="32" t="str">
        <f>IF(N447="供应商",VLOOKUP(O447,供应商!B:C,2,0),"")</f>
        <v/>
      </c>
      <c r="BV447" s="32" t="str">
        <f>IFERROR(VLOOKUP(BU447,供应商!A:B,2,0),"")</f>
        <v/>
      </c>
      <c r="BW447" s="32" t="str">
        <f>IF(N447="客户",VLOOKUP(O447,客户!B:C,2,0),"")</f>
        <v>003002</v>
      </c>
      <c r="BX447" s="32" t="str">
        <f>IFERROR(VLOOKUP(BW447,客户!A:B,2,0),"")</f>
        <v>昌邑市城投文化旅游有限公司</v>
      </c>
      <c r="BY447" s="29"/>
      <c r="BZ447" s="29"/>
      <c r="CA447" s="29"/>
      <c r="CB447" s="29"/>
      <c r="CC447" s="29"/>
      <c r="CD447" s="29"/>
      <c r="CE447" s="29"/>
      <c r="CF447" s="29"/>
      <c r="CG447" s="29"/>
      <c r="CH447" s="29"/>
      <c r="CI447" s="29"/>
      <c r="CJ447" s="29"/>
      <c r="CK447" s="29"/>
      <c r="CL447" s="29"/>
      <c r="CM447" s="29"/>
      <c r="CN447" s="29"/>
      <c r="CO447" s="29"/>
      <c r="CP447" s="29"/>
      <c r="CQ447" s="29"/>
      <c r="CR447" s="29"/>
      <c r="CS447" s="29"/>
      <c r="CT447" s="29"/>
      <c r="CU447" s="32" t="str">
        <f>IF(N447="费用项目",VLOOKUP(O447,费用项目!B:C,2,0),"")</f>
        <v/>
      </c>
      <c r="CV447" s="32" t="str">
        <f>IFERROR(VLOOKUP(CU447,费用项目!A:B,2,0),"")</f>
        <v/>
      </c>
      <c r="CW447" s="29" t="str">
        <f>IF(N447="银行账户",VLOOKUP(O447,银行变二级!B:C,2,0),"")</f>
        <v/>
      </c>
      <c r="CX447" s="29" t="str">
        <f>IFERROR(VLOOKUP(O447,银行变二级!A:B,2,0),"")</f>
        <v/>
      </c>
    </row>
    <row r="448" ht="27" spans="1:102">
      <c r="A448" s="35" t="s">
        <v>287</v>
      </c>
      <c r="B448" s="36" t="s">
        <v>472</v>
      </c>
      <c r="C448" s="36" t="s">
        <v>483</v>
      </c>
      <c r="D448" s="37" t="s">
        <v>484</v>
      </c>
      <c r="E448" s="37" t="s">
        <v>290</v>
      </c>
      <c r="F448" s="39" t="s">
        <v>107</v>
      </c>
      <c r="G448" s="38">
        <v>150000</v>
      </c>
      <c r="H448" s="40" t="str">
        <f t="shared" ref="H448:H511" si="145">LEFT(E448,4)</f>
        <v>1002</v>
      </c>
      <c r="I448" s="40" t="str">
        <f t="shared" ref="I448:I511" si="146">IFERROR(LEFT(E448,FIND(" ",E448)-1),E448)</f>
        <v>100203</v>
      </c>
      <c r="J448" s="46" t="str">
        <f t="shared" ref="J448:J511" si="147">LEFT(MID(E448,FIND(" ",E448)+1,LEN(E448)),FIND("-",MID(E448,FIND(" ",E448)+1,LEN(E448))&amp;"-")-1)</f>
        <v>银行存款</v>
      </c>
      <c r="K448" s="47" t="str">
        <f t="shared" ref="K448:K511" si="148">IFERROR(MID(MID(E448,FIND(" ",E448)+1,LEN(E448)),FIND("-",MID(E448,FIND(" ",E448)+1,LEN(E448)))+1,IFERROR(FIND("-",MID(E448,FIND(" ",E448)+1,LEN(E448)),FIND("-",MID(E448,FIND(" ",E448)+1,LEN(E448)))+1),LEN(MID(E448,FIND(" ",E448)+1,LEN(E448)))+1)-FIND("-",MID(E448,FIND(" ",E448)+1,LEN(E448)))-1),"")</f>
        <v>潍坊银行基本户31796</v>
      </c>
      <c r="L448" s="46" t="str">
        <f t="shared" ref="L448:L511" si="149">IFERROR(MID(MID(E448,FIND(" ",E448)+1,LEN(E448)),FIND("-",MID(E448,FIND(" ",E448)+1,LEN(E448)),FIND("-",MID(E448,FIND(" ",E448)+1,LEN(E448)))+1)+1,LEN(E448)),"")</f>
        <v/>
      </c>
      <c r="M448" s="46">
        <f>IFERROR(IF(H448="1002",1002,VLOOKUP(I448,亿企科目!A:H,6,0)),VLOOKUP(H448,亿企科目!A:G,6,0))</f>
        <v>1002</v>
      </c>
      <c r="N448" s="48" t="str">
        <f>IFERROR(IF(H448="1002","银行账户",IF(H448="1123","供应商",VLOOKUP(I448,亿企科目!A:H,8,0))),"")</f>
        <v>银行账户</v>
      </c>
      <c r="O448" s="49" t="str">
        <f t="shared" si="143"/>
        <v>潍坊银行基本户31796</v>
      </c>
      <c r="P448" s="29" t="str">
        <f>VLOOKUP(A448,账簿!B:C,2,0)</f>
        <v>002008</v>
      </c>
      <c r="Q448" s="29" t="str">
        <f>VLOOKUP(P448,账簿!A:B,2,0)</f>
        <v>昌邑市城投股权投资管理有限公司</v>
      </c>
      <c r="W448" s="29" t="str">
        <f t="shared" si="144"/>
        <v>0020082026-04-27129</v>
      </c>
      <c r="X448" s="29" t="str">
        <f t="shared" si="130"/>
        <v>002008</v>
      </c>
      <c r="Y448" s="29" t="str">
        <f t="shared" si="131"/>
        <v>002008</v>
      </c>
      <c r="Z448" s="29" t="str">
        <f t="shared" si="132"/>
        <v>昌邑市城投股权投资管理有限公司</v>
      </c>
      <c r="AA448" s="29" t="str">
        <f t="shared" si="133"/>
        <v>2026-04</v>
      </c>
      <c r="AB448" s="29" t="str">
        <f t="shared" si="134"/>
        <v>2026-04-27</v>
      </c>
      <c r="AC448" s="29" t="s">
        <v>108</v>
      </c>
      <c r="AD448" s="29">
        <f t="shared" si="135"/>
        <v>129</v>
      </c>
      <c r="AE448" s="29" t="str">
        <f t="shared" si="136"/>
        <v>往来款,网银转账,昌邑市城投文化旅游有限公司</v>
      </c>
      <c r="AF448" s="29" t="s">
        <v>109</v>
      </c>
      <c r="AG448" s="29" t="s">
        <v>109</v>
      </c>
      <c r="AH448" s="29"/>
      <c r="AI448" s="29"/>
      <c r="AJ448" s="29"/>
      <c r="AK448" s="29"/>
      <c r="AL448" s="29"/>
      <c r="AM448" s="29"/>
      <c r="AN448" s="29">
        <f t="shared" si="137"/>
        <v>1002</v>
      </c>
      <c r="AO448" s="29"/>
      <c r="AP448" s="29" t="str">
        <f t="shared" si="138"/>
        <v>往来款,网银转账,昌邑市城投文化旅游有限公司</v>
      </c>
      <c r="AQ448" t="s">
        <v>110</v>
      </c>
      <c r="AR448" s="29" t="str">
        <f t="shared" si="139"/>
        <v/>
      </c>
      <c r="AS448" s="29">
        <f t="shared" si="140"/>
        <v>150000</v>
      </c>
      <c r="AT448" t="s">
        <v>111</v>
      </c>
      <c r="AU448" t="s">
        <v>112</v>
      </c>
      <c r="AV448" t="s">
        <v>113</v>
      </c>
      <c r="AW448" s="29" t="str">
        <f t="shared" si="141"/>
        <v/>
      </c>
      <c r="AX448" s="29">
        <f t="shared" si="142"/>
        <v>150000</v>
      </c>
      <c r="AY448" s="29"/>
      <c r="AZ448" s="29"/>
      <c r="BA448" s="29"/>
      <c r="BB448" s="29"/>
      <c r="BC448" s="29"/>
      <c r="BD448" s="29"/>
      <c r="BE448" s="29"/>
      <c r="BF448" s="29"/>
      <c r="BG448" s="29"/>
      <c r="BH448" s="29"/>
      <c r="BI448" s="29"/>
      <c r="BJ448" s="29"/>
      <c r="BK448" s="29"/>
      <c r="BL448" s="29"/>
      <c r="BM448" s="29"/>
      <c r="BN448" s="29"/>
      <c r="BO448" s="29"/>
      <c r="BP448" s="29"/>
      <c r="BQ448" s="32" t="str">
        <f>IF(N448="项目",VLOOKUP(O448,项目!B:C,2,0),IF(K448="空项目",VLOOKUP(K448,项目!B:C,2,0),""))</f>
        <v/>
      </c>
      <c r="BR448" s="32" t="str">
        <f>IFERROR(VLOOKUP(BQ448,项目!A:B,2,0),"")</f>
        <v/>
      </c>
      <c r="BS448" s="29"/>
      <c r="BT448" s="29"/>
      <c r="BU448" s="32" t="str">
        <f>IF(N448="供应商",VLOOKUP(O448,供应商!B:C,2,0),"")</f>
        <v/>
      </c>
      <c r="BV448" s="32" t="str">
        <f>IFERROR(VLOOKUP(BU448,供应商!A:B,2,0),"")</f>
        <v/>
      </c>
      <c r="BW448" s="32" t="str">
        <f>IF(N448="客户",VLOOKUP(O448,客户!B:C,2,0),"")</f>
        <v/>
      </c>
      <c r="BX448" s="32" t="str">
        <f>IFERROR(VLOOKUP(BW448,客户!A:B,2,0),"")</f>
        <v/>
      </c>
      <c r="BY448" s="29"/>
      <c r="BZ448" s="29"/>
      <c r="CA448" s="29"/>
      <c r="CB448" s="29"/>
      <c r="CC448" s="29"/>
      <c r="CD448" s="29"/>
      <c r="CE448" s="29"/>
      <c r="CF448" s="29"/>
      <c r="CG448" s="29"/>
      <c r="CH448" s="29"/>
      <c r="CI448" s="29"/>
      <c r="CJ448" s="29"/>
      <c r="CK448" s="29"/>
      <c r="CL448" s="29"/>
      <c r="CM448" s="29"/>
      <c r="CN448" s="29"/>
      <c r="CO448" s="29"/>
      <c r="CP448" s="29"/>
      <c r="CQ448" s="29"/>
      <c r="CR448" s="29"/>
      <c r="CS448" s="29"/>
      <c r="CT448" s="29"/>
      <c r="CU448" s="32" t="str">
        <f>IF(N448="费用项目",VLOOKUP(O448,费用项目!B:C,2,0),"")</f>
        <v/>
      </c>
      <c r="CV448" s="32" t="str">
        <f>IFERROR(VLOOKUP(CU448,费用项目!A:B,2,0),"")</f>
        <v/>
      </c>
      <c r="CW448" s="29" t="str">
        <f>IF(N448="银行账户",VLOOKUP(O448,银行变二级!B:C,2,0),"")</f>
        <v>潍坊银行基本户31796</v>
      </c>
      <c r="CX448" s="29" t="str">
        <f>IFERROR(VLOOKUP(O448,银行变二级!A:B,2,0),"")</f>
        <v>潍坊银行基本户31796</v>
      </c>
    </row>
    <row r="449" ht="25.5" spans="1:102">
      <c r="A449" s="35" t="s">
        <v>287</v>
      </c>
      <c r="B449" s="36" t="s">
        <v>242</v>
      </c>
      <c r="C449" s="36" t="s">
        <v>486</v>
      </c>
      <c r="D449" s="37" t="s">
        <v>487</v>
      </c>
      <c r="E449" s="37" t="s">
        <v>275</v>
      </c>
      <c r="F449" s="38">
        <v>8000</v>
      </c>
      <c r="G449" s="39" t="s">
        <v>107</v>
      </c>
      <c r="H449" s="40" t="str">
        <f t="shared" si="145"/>
        <v>6603</v>
      </c>
      <c r="I449" s="40" t="str">
        <f t="shared" si="146"/>
        <v>6603</v>
      </c>
      <c r="J449" s="46" t="str">
        <f t="shared" si="147"/>
        <v>财务费用</v>
      </c>
      <c r="K449" s="47" t="str">
        <f t="shared" si="148"/>
        <v>服务费</v>
      </c>
      <c r="L449" s="46" t="str">
        <f t="shared" si="149"/>
        <v/>
      </c>
      <c r="M449" s="46" t="str">
        <f>IFERROR(IF(H449="1002",1002,VLOOKUP(I449,亿企科目!A:H,6,0)),VLOOKUP(H449,亿企科目!A:G,6,0))</f>
        <v>6603</v>
      </c>
      <c r="N449" s="48" t="str">
        <f>IFERROR(IF(H449="1002","银行账户",IF(H449="1123","供应商",VLOOKUP(I449,亿企科目!A:H,8,0))),"")</f>
        <v>费用项目</v>
      </c>
      <c r="O449" s="49" t="str">
        <f t="shared" si="143"/>
        <v>服务费</v>
      </c>
      <c r="P449" s="29" t="str">
        <f>VLOOKUP(A449,账簿!B:C,2,0)</f>
        <v>002008</v>
      </c>
      <c r="Q449" s="29" t="str">
        <f>VLOOKUP(P449,账簿!A:B,2,0)</f>
        <v>昌邑市城投股权投资管理有限公司</v>
      </c>
      <c r="W449" s="29" t="str">
        <f t="shared" si="144"/>
        <v>0020082026-04-28130</v>
      </c>
      <c r="X449" s="29" t="str">
        <f t="shared" si="130"/>
        <v>002008</v>
      </c>
      <c r="Y449" s="29" t="str">
        <f t="shared" si="131"/>
        <v>002008</v>
      </c>
      <c r="Z449" s="29" t="str">
        <f t="shared" si="132"/>
        <v>昌邑市城投股权投资管理有限公司</v>
      </c>
      <c r="AA449" s="29" t="str">
        <f t="shared" si="133"/>
        <v>2026-04</v>
      </c>
      <c r="AB449" s="29" t="str">
        <f t="shared" si="134"/>
        <v>2026-04-28</v>
      </c>
      <c r="AC449" s="29" t="s">
        <v>108</v>
      </c>
      <c r="AD449" s="29">
        <f t="shared" si="135"/>
        <v>130</v>
      </c>
      <c r="AE449" s="29" t="str">
        <f t="shared" si="136"/>
        <v>服务费,汇款,潍坊华创普惠产业投资合伙企业（有限合伙）</v>
      </c>
      <c r="AF449" s="29" t="s">
        <v>109</v>
      </c>
      <c r="AG449" s="29" t="s">
        <v>109</v>
      </c>
      <c r="AH449" s="29"/>
      <c r="AI449" s="29"/>
      <c r="AJ449" s="29"/>
      <c r="AK449" s="29"/>
      <c r="AL449" s="29"/>
      <c r="AM449" s="29"/>
      <c r="AN449" s="29" t="str">
        <f t="shared" si="137"/>
        <v>6603</v>
      </c>
      <c r="AO449" s="29"/>
      <c r="AP449" s="29" t="str">
        <f t="shared" si="138"/>
        <v>服务费,汇款,潍坊华创普惠产业投资合伙企业（有限合伙）</v>
      </c>
      <c r="AQ449" t="s">
        <v>110</v>
      </c>
      <c r="AR449" s="29">
        <f t="shared" si="139"/>
        <v>8000</v>
      </c>
      <c r="AS449" s="29" t="str">
        <f t="shared" si="140"/>
        <v/>
      </c>
      <c r="AT449" t="s">
        <v>111</v>
      </c>
      <c r="AU449" t="s">
        <v>112</v>
      </c>
      <c r="AV449" t="s">
        <v>113</v>
      </c>
      <c r="AW449" s="29">
        <f t="shared" si="141"/>
        <v>8000</v>
      </c>
      <c r="AX449" s="29" t="str">
        <f t="shared" si="142"/>
        <v/>
      </c>
      <c r="AY449" s="29"/>
      <c r="AZ449" s="29"/>
      <c r="BA449" s="29"/>
      <c r="BB449" s="29"/>
      <c r="BC449" s="29"/>
      <c r="BD449" s="29"/>
      <c r="BE449" s="29"/>
      <c r="BF449" s="29"/>
      <c r="BG449" s="29"/>
      <c r="BH449" s="29"/>
      <c r="BI449" s="29"/>
      <c r="BJ449" s="29"/>
      <c r="BK449" s="29"/>
      <c r="BL449" s="29"/>
      <c r="BM449" s="29"/>
      <c r="BN449" s="29"/>
      <c r="BO449" s="29"/>
      <c r="BP449" s="29"/>
      <c r="BQ449" s="32" t="str">
        <f>IF(N449="项目",VLOOKUP(O449,项目!B:C,2,0),IF(K449="空项目",VLOOKUP(K449,项目!B:C,2,0),""))</f>
        <v/>
      </c>
      <c r="BR449" s="32" t="str">
        <f>IFERROR(VLOOKUP(BQ449,项目!A:B,2,0),"")</f>
        <v/>
      </c>
      <c r="BS449" s="29"/>
      <c r="BT449" s="29"/>
      <c r="BU449" s="32" t="str">
        <f>IF(N449="供应商",VLOOKUP(O449,供应商!B:C,2,0),"")</f>
        <v/>
      </c>
      <c r="BV449" s="32" t="str">
        <f>IFERROR(VLOOKUP(BU449,供应商!A:B,2,0),"")</f>
        <v/>
      </c>
      <c r="BW449" s="32" t="str">
        <f>IF(N449="客户",VLOOKUP(O449,客户!B:C,2,0),"")</f>
        <v/>
      </c>
      <c r="BX449" s="32" t="str">
        <f>IFERROR(VLOOKUP(BW449,客户!A:B,2,0),"")</f>
        <v/>
      </c>
      <c r="BY449" s="29"/>
      <c r="BZ449" s="29"/>
      <c r="CA449" s="29"/>
      <c r="CB449" s="29"/>
      <c r="CC449" s="29"/>
      <c r="CD449" s="29"/>
      <c r="CE449" s="29"/>
      <c r="CF449" s="29"/>
      <c r="CG449" s="29"/>
      <c r="CH449" s="29"/>
      <c r="CI449" s="29"/>
      <c r="CJ449" s="29"/>
      <c r="CK449" s="29"/>
      <c r="CL449" s="29"/>
      <c r="CM449" s="29"/>
      <c r="CN449" s="29"/>
      <c r="CO449" s="29"/>
      <c r="CP449" s="29"/>
      <c r="CQ449" s="29"/>
      <c r="CR449" s="29"/>
      <c r="CS449" s="29"/>
      <c r="CT449" s="29"/>
      <c r="CU449" s="32" t="str">
        <f>IF(N449="费用项目",VLOOKUP(O449,费用项目!B:C,2,0),"")</f>
        <v>660225</v>
      </c>
      <c r="CV449" s="32" t="str">
        <f>IFERROR(VLOOKUP(CU449,费用项目!A:B,2,0),"")</f>
        <v>服务费</v>
      </c>
      <c r="CW449" s="29" t="str">
        <f>IF(N449="银行账户",VLOOKUP(O449,银行变二级!B:C,2,0),"")</f>
        <v/>
      </c>
      <c r="CX449" s="29" t="str">
        <f>IFERROR(VLOOKUP(O449,银行变二级!A:B,2,0),"")</f>
        <v/>
      </c>
    </row>
    <row r="450" ht="27" spans="1:102">
      <c r="A450" s="35" t="s">
        <v>287</v>
      </c>
      <c r="B450" s="36" t="s">
        <v>242</v>
      </c>
      <c r="C450" s="36" t="s">
        <v>486</v>
      </c>
      <c r="D450" s="37" t="s">
        <v>487</v>
      </c>
      <c r="E450" s="37" t="s">
        <v>290</v>
      </c>
      <c r="F450" s="39" t="s">
        <v>107</v>
      </c>
      <c r="G450" s="38">
        <v>8000</v>
      </c>
      <c r="H450" s="40" t="str">
        <f t="shared" si="145"/>
        <v>1002</v>
      </c>
      <c r="I450" s="40" t="str">
        <f t="shared" si="146"/>
        <v>100203</v>
      </c>
      <c r="J450" s="46" t="str">
        <f t="shared" si="147"/>
        <v>银行存款</v>
      </c>
      <c r="K450" s="47" t="str">
        <f t="shared" si="148"/>
        <v>潍坊银行基本户31796</v>
      </c>
      <c r="L450" s="46" t="str">
        <f t="shared" si="149"/>
        <v/>
      </c>
      <c r="M450" s="46">
        <f>IFERROR(IF(H450="1002",1002,VLOOKUP(I450,亿企科目!A:H,6,0)),VLOOKUP(H450,亿企科目!A:G,6,0))</f>
        <v>1002</v>
      </c>
      <c r="N450" s="48" t="str">
        <f>IFERROR(IF(H450="1002","银行账户",IF(H450="1123","供应商",VLOOKUP(I450,亿企科目!A:H,8,0))),"")</f>
        <v>银行账户</v>
      </c>
      <c r="O450" s="49" t="str">
        <f t="shared" si="143"/>
        <v>潍坊银行基本户31796</v>
      </c>
      <c r="P450" s="29" t="str">
        <f>VLOOKUP(A450,账簿!B:C,2,0)</f>
        <v>002008</v>
      </c>
      <c r="Q450" s="29" t="str">
        <f>VLOOKUP(P450,账簿!A:B,2,0)</f>
        <v>昌邑市城投股权投资管理有限公司</v>
      </c>
      <c r="W450" s="29" t="str">
        <f t="shared" si="144"/>
        <v>0020082026-04-28130</v>
      </c>
      <c r="X450" s="29" t="str">
        <f t="shared" ref="X450:X513" si="150">P450</f>
        <v>002008</v>
      </c>
      <c r="Y450" s="29" t="str">
        <f t="shared" ref="Y450:Y513" si="151">X450</f>
        <v>002008</v>
      </c>
      <c r="Z450" s="29" t="str">
        <f t="shared" ref="Z450:Z513" si="152">Q450</f>
        <v>昌邑市城投股权投资管理有限公司</v>
      </c>
      <c r="AA450" s="29" t="str">
        <f t="shared" ref="AA450:AA513" si="153">LEFT(B450,7)</f>
        <v>2026-04</v>
      </c>
      <c r="AB450" s="29" t="str">
        <f t="shared" ref="AB450:AB513" si="154">B450</f>
        <v>2026-04-28</v>
      </c>
      <c r="AC450" s="29" t="s">
        <v>108</v>
      </c>
      <c r="AD450" s="29">
        <f t="shared" ref="AD450:AD513" si="155">VALUE(_xlfn.TEXTAFTER(C450,"-"))</f>
        <v>130</v>
      </c>
      <c r="AE450" s="29" t="str">
        <f t="shared" ref="AE450:AE513" si="156">D450</f>
        <v>服务费,汇款,潍坊华创普惠产业投资合伙企业（有限合伙）</v>
      </c>
      <c r="AF450" s="29" t="s">
        <v>109</v>
      </c>
      <c r="AG450" s="29" t="s">
        <v>109</v>
      </c>
      <c r="AH450" s="29"/>
      <c r="AI450" s="29"/>
      <c r="AJ450" s="29"/>
      <c r="AK450" s="29"/>
      <c r="AL450" s="29"/>
      <c r="AM450" s="29"/>
      <c r="AN450" s="29">
        <f t="shared" ref="AN450:AN513" si="157">M450</f>
        <v>1002</v>
      </c>
      <c r="AO450" s="29"/>
      <c r="AP450" s="29" t="str">
        <f t="shared" ref="AP450:AP513" si="158">D450</f>
        <v>服务费,汇款,潍坊华创普惠产业投资合伙企业（有限合伙）</v>
      </c>
      <c r="AQ450" t="s">
        <v>110</v>
      </c>
      <c r="AR450" s="29" t="str">
        <f t="shared" ref="AR450:AR513" si="159">F450</f>
        <v/>
      </c>
      <c r="AS450" s="29">
        <f t="shared" ref="AS450:AS513" si="160">G450</f>
        <v>8000</v>
      </c>
      <c r="AT450" t="s">
        <v>111</v>
      </c>
      <c r="AU450" t="s">
        <v>112</v>
      </c>
      <c r="AV450" t="s">
        <v>113</v>
      </c>
      <c r="AW450" s="29" t="str">
        <f t="shared" ref="AW450:AW513" si="161">AR450</f>
        <v/>
      </c>
      <c r="AX450" s="29">
        <f t="shared" ref="AX450:AX513" si="162">AS450</f>
        <v>8000</v>
      </c>
      <c r="AY450" s="29"/>
      <c r="AZ450" s="29"/>
      <c r="BA450" s="29"/>
      <c r="BB450" s="29"/>
      <c r="BC450" s="29"/>
      <c r="BD450" s="29"/>
      <c r="BE450" s="29"/>
      <c r="BF450" s="29"/>
      <c r="BG450" s="29"/>
      <c r="BH450" s="29"/>
      <c r="BI450" s="29"/>
      <c r="BJ450" s="29"/>
      <c r="BK450" s="29"/>
      <c r="BL450" s="29"/>
      <c r="BM450" s="29"/>
      <c r="BN450" s="29"/>
      <c r="BO450" s="29"/>
      <c r="BP450" s="29"/>
      <c r="BQ450" s="32" t="str">
        <f>IF(N450="项目",VLOOKUP(O450,项目!B:C,2,0),IF(K450="空项目",VLOOKUP(K450,项目!B:C,2,0),""))</f>
        <v/>
      </c>
      <c r="BR450" s="32" t="str">
        <f>IFERROR(VLOOKUP(BQ450,项目!A:B,2,0),"")</f>
        <v/>
      </c>
      <c r="BS450" s="29"/>
      <c r="BT450" s="29"/>
      <c r="BU450" s="32" t="str">
        <f>IF(N450="供应商",VLOOKUP(O450,供应商!B:C,2,0),"")</f>
        <v/>
      </c>
      <c r="BV450" s="32" t="str">
        <f>IFERROR(VLOOKUP(BU450,供应商!A:B,2,0),"")</f>
        <v/>
      </c>
      <c r="BW450" s="32" t="str">
        <f>IF(N450="客户",VLOOKUP(O450,客户!B:C,2,0),"")</f>
        <v/>
      </c>
      <c r="BX450" s="32" t="str">
        <f>IFERROR(VLOOKUP(BW450,客户!A:B,2,0),"")</f>
        <v/>
      </c>
      <c r="BY450" s="29"/>
      <c r="BZ450" s="29"/>
      <c r="CA450" s="29"/>
      <c r="CB450" s="29"/>
      <c r="CC450" s="29"/>
      <c r="CD450" s="29"/>
      <c r="CE450" s="29"/>
      <c r="CF450" s="29"/>
      <c r="CG450" s="29"/>
      <c r="CH450" s="29"/>
      <c r="CI450" s="29"/>
      <c r="CJ450" s="29"/>
      <c r="CK450" s="29"/>
      <c r="CL450" s="29"/>
      <c r="CM450" s="29"/>
      <c r="CN450" s="29"/>
      <c r="CO450" s="29"/>
      <c r="CP450" s="29"/>
      <c r="CQ450" s="29"/>
      <c r="CR450" s="29"/>
      <c r="CS450" s="29"/>
      <c r="CT450" s="29"/>
      <c r="CU450" s="32" t="str">
        <f>IF(N450="费用项目",VLOOKUP(O450,费用项目!B:C,2,0),"")</f>
        <v/>
      </c>
      <c r="CV450" s="32" t="str">
        <f>IFERROR(VLOOKUP(CU450,费用项目!A:B,2,0),"")</f>
        <v/>
      </c>
      <c r="CW450" s="29" t="str">
        <f>IF(N450="银行账户",VLOOKUP(O450,银行变二级!B:C,2,0),"")</f>
        <v>潍坊银行基本户31796</v>
      </c>
      <c r="CX450" s="29" t="str">
        <f>IFERROR(VLOOKUP(O450,银行变二级!A:B,2,0),"")</f>
        <v>潍坊银行基本户31796</v>
      </c>
    </row>
    <row r="451" ht="27" spans="1:102">
      <c r="A451" s="35" t="s">
        <v>287</v>
      </c>
      <c r="B451" s="36" t="s">
        <v>242</v>
      </c>
      <c r="C451" s="36" t="s">
        <v>488</v>
      </c>
      <c r="D451" s="37" t="s">
        <v>421</v>
      </c>
      <c r="E451" s="37" t="s">
        <v>290</v>
      </c>
      <c r="F451" s="38">
        <v>5000000</v>
      </c>
      <c r="G451" s="39" t="s">
        <v>107</v>
      </c>
      <c r="H451" s="40" t="str">
        <f t="shared" si="145"/>
        <v>1002</v>
      </c>
      <c r="I451" s="40" t="str">
        <f t="shared" si="146"/>
        <v>100203</v>
      </c>
      <c r="J451" s="46" t="str">
        <f t="shared" si="147"/>
        <v>银行存款</v>
      </c>
      <c r="K451" s="47" t="str">
        <f t="shared" si="148"/>
        <v>潍坊银行基本户31796</v>
      </c>
      <c r="L451" s="46" t="str">
        <f t="shared" si="149"/>
        <v/>
      </c>
      <c r="M451" s="46">
        <f>IFERROR(IF(H451="1002",1002,VLOOKUP(I451,亿企科目!A:H,6,0)),VLOOKUP(H451,亿企科目!A:G,6,0))</f>
        <v>1002</v>
      </c>
      <c r="N451" s="48" t="str">
        <f>IFERROR(IF(H451="1002","银行账户",IF(H451="1123","供应商",VLOOKUP(I451,亿企科目!A:H,8,0))),"")</f>
        <v>银行账户</v>
      </c>
      <c r="O451" s="49" t="str">
        <f t="shared" ref="O451:O514" si="163">IF(N451=0,IF(M451="1002",K451,""),_xlfn.TEXTAFTER(E451,"-",-1))</f>
        <v>潍坊银行基本户31796</v>
      </c>
      <c r="P451" s="29" t="str">
        <f>VLOOKUP(A451,账簿!B:C,2,0)</f>
        <v>002008</v>
      </c>
      <c r="Q451" s="29" t="str">
        <f>VLOOKUP(P451,账簿!A:B,2,0)</f>
        <v>昌邑市城投股权投资管理有限公司</v>
      </c>
      <c r="W451" s="29" t="str">
        <f t="shared" ref="W451:W514" si="164">X451&amp;AB451&amp;AD451</f>
        <v>0020082026-04-28131</v>
      </c>
      <c r="X451" s="29" t="str">
        <f t="shared" si="150"/>
        <v>002008</v>
      </c>
      <c r="Y451" s="29" t="str">
        <f t="shared" si="151"/>
        <v>002008</v>
      </c>
      <c r="Z451" s="29" t="str">
        <f t="shared" si="152"/>
        <v>昌邑市城投股权投资管理有限公司</v>
      </c>
      <c r="AA451" s="29" t="str">
        <f t="shared" si="153"/>
        <v>2026-04</v>
      </c>
      <c r="AB451" s="29" t="str">
        <f t="shared" si="154"/>
        <v>2026-04-28</v>
      </c>
      <c r="AC451" s="29" t="s">
        <v>108</v>
      </c>
      <c r="AD451" s="29">
        <f t="shared" si="155"/>
        <v>131</v>
      </c>
      <c r="AE451" s="29" t="str">
        <f t="shared" si="156"/>
        <v>借款,汇款,潍坊华创普惠产业投资合伙企业（有限合伙）</v>
      </c>
      <c r="AF451" s="29" t="s">
        <v>109</v>
      </c>
      <c r="AG451" s="29" t="s">
        <v>109</v>
      </c>
      <c r="AH451" s="29"/>
      <c r="AI451" s="29"/>
      <c r="AJ451" s="29"/>
      <c r="AK451" s="29"/>
      <c r="AL451" s="29"/>
      <c r="AM451" s="29"/>
      <c r="AN451" s="29">
        <f t="shared" si="157"/>
        <v>1002</v>
      </c>
      <c r="AO451" s="29"/>
      <c r="AP451" s="29" t="str">
        <f t="shared" si="158"/>
        <v>借款,汇款,潍坊华创普惠产业投资合伙企业（有限合伙）</v>
      </c>
      <c r="AQ451" t="s">
        <v>110</v>
      </c>
      <c r="AR451" s="29">
        <f t="shared" si="159"/>
        <v>5000000</v>
      </c>
      <c r="AS451" s="29" t="str">
        <f t="shared" si="160"/>
        <v/>
      </c>
      <c r="AT451" t="s">
        <v>111</v>
      </c>
      <c r="AU451" t="s">
        <v>112</v>
      </c>
      <c r="AV451" t="s">
        <v>113</v>
      </c>
      <c r="AW451" s="29">
        <f t="shared" si="161"/>
        <v>5000000</v>
      </c>
      <c r="AX451" s="29" t="str">
        <f t="shared" si="162"/>
        <v/>
      </c>
      <c r="AY451" s="29"/>
      <c r="AZ451" s="29"/>
      <c r="BA451" s="29"/>
      <c r="BB451" s="29"/>
      <c r="BC451" s="29"/>
      <c r="BD451" s="29"/>
      <c r="BE451" s="29"/>
      <c r="BF451" s="29"/>
      <c r="BG451" s="29"/>
      <c r="BH451" s="29"/>
      <c r="BI451" s="29"/>
      <c r="BJ451" s="29"/>
      <c r="BK451" s="29"/>
      <c r="BL451" s="29"/>
      <c r="BM451" s="29"/>
      <c r="BN451" s="29"/>
      <c r="BO451" s="29"/>
      <c r="BP451" s="29"/>
      <c r="BQ451" s="32" t="str">
        <f>IF(N451="项目",VLOOKUP(O451,项目!B:C,2,0),IF(K451="空项目",VLOOKUP(K451,项目!B:C,2,0),""))</f>
        <v/>
      </c>
      <c r="BR451" s="32" t="str">
        <f>IFERROR(VLOOKUP(BQ451,项目!A:B,2,0),"")</f>
        <v/>
      </c>
      <c r="BS451" s="29"/>
      <c r="BT451" s="29"/>
      <c r="BU451" s="32" t="str">
        <f>IF(N451="供应商",VLOOKUP(O451,供应商!B:C,2,0),"")</f>
        <v/>
      </c>
      <c r="BV451" s="32" t="str">
        <f>IFERROR(VLOOKUP(BU451,供应商!A:B,2,0),"")</f>
        <v/>
      </c>
      <c r="BW451" s="32" t="str">
        <f>IF(N451="客户",VLOOKUP(O451,客户!B:C,2,0),"")</f>
        <v/>
      </c>
      <c r="BX451" s="32" t="str">
        <f>IFERROR(VLOOKUP(BW451,客户!A:B,2,0),"")</f>
        <v/>
      </c>
      <c r="BY451" s="29"/>
      <c r="BZ451" s="29"/>
      <c r="CA451" s="29"/>
      <c r="CB451" s="29"/>
      <c r="CC451" s="29"/>
      <c r="CD451" s="29"/>
      <c r="CE451" s="29"/>
      <c r="CF451" s="29"/>
      <c r="CG451" s="29"/>
      <c r="CH451" s="29"/>
      <c r="CI451" s="29"/>
      <c r="CJ451" s="29"/>
      <c r="CK451" s="29"/>
      <c r="CL451" s="29"/>
      <c r="CM451" s="29"/>
      <c r="CN451" s="29"/>
      <c r="CO451" s="29"/>
      <c r="CP451" s="29"/>
      <c r="CQ451" s="29"/>
      <c r="CR451" s="29"/>
      <c r="CS451" s="29"/>
      <c r="CT451" s="29"/>
      <c r="CU451" s="32" t="str">
        <f>IF(N451="费用项目",VLOOKUP(O451,费用项目!B:C,2,0),"")</f>
        <v/>
      </c>
      <c r="CV451" s="32" t="str">
        <f>IFERROR(VLOOKUP(CU451,费用项目!A:B,2,0),"")</f>
        <v/>
      </c>
      <c r="CW451" s="29" t="str">
        <f>IF(N451="银行账户",VLOOKUP(O451,银行变二级!B:C,2,0),"")</f>
        <v>潍坊银行基本户31796</v>
      </c>
      <c r="CX451" s="29" t="str">
        <f>IFERROR(VLOOKUP(O451,银行变二级!A:B,2,0),"")</f>
        <v>潍坊银行基本户31796</v>
      </c>
    </row>
    <row r="452" ht="25.5" spans="1:102">
      <c r="A452" s="35" t="s">
        <v>287</v>
      </c>
      <c r="B452" s="36" t="s">
        <v>242</v>
      </c>
      <c r="C452" s="36" t="s">
        <v>488</v>
      </c>
      <c r="D452" s="37" t="s">
        <v>421</v>
      </c>
      <c r="E452" s="37" t="s">
        <v>300</v>
      </c>
      <c r="F452" s="39" t="s">
        <v>107</v>
      </c>
      <c r="G452" s="38">
        <v>5000000</v>
      </c>
      <c r="H452" s="40" t="str">
        <f t="shared" si="145"/>
        <v>2241</v>
      </c>
      <c r="I452" s="40" t="str">
        <f t="shared" si="146"/>
        <v>224102</v>
      </c>
      <c r="J452" s="46" t="str">
        <f t="shared" si="147"/>
        <v>其他应付款</v>
      </c>
      <c r="K452" s="47" t="str">
        <f t="shared" si="148"/>
        <v>单位</v>
      </c>
      <c r="L452" s="46" t="str">
        <f t="shared" si="149"/>
        <v>潍坊华创普惠产业投资合伙企业（有限合伙）</v>
      </c>
      <c r="M452" s="46" t="str">
        <f>IFERROR(IF(H452="1002",1002,VLOOKUP(I452,亿企科目!A:H,6,0)),VLOOKUP(H452,亿企科目!A:G,6,0))</f>
        <v>224102</v>
      </c>
      <c r="N452" s="48" t="str">
        <f>IFERROR(IF(H452="1002","银行账户",IF(H452="1123","供应商",VLOOKUP(I452,亿企科目!A:H,8,0))),"")</f>
        <v>供应商</v>
      </c>
      <c r="O452" s="49" t="str">
        <f t="shared" si="163"/>
        <v>潍坊华创普惠产业投资合伙企业（有限合伙）</v>
      </c>
      <c r="P452" s="29" t="str">
        <f>VLOOKUP(A452,账簿!B:C,2,0)</f>
        <v>002008</v>
      </c>
      <c r="Q452" s="29" t="str">
        <f>VLOOKUP(P452,账簿!A:B,2,0)</f>
        <v>昌邑市城投股权投资管理有限公司</v>
      </c>
      <c r="W452" s="29" t="str">
        <f t="shared" si="164"/>
        <v>0020082026-04-28131</v>
      </c>
      <c r="X452" s="29" t="str">
        <f t="shared" si="150"/>
        <v>002008</v>
      </c>
      <c r="Y452" s="29" t="str">
        <f t="shared" si="151"/>
        <v>002008</v>
      </c>
      <c r="Z452" s="29" t="str">
        <f t="shared" si="152"/>
        <v>昌邑市城投股权投资管理有限公司</v>
      </c>
      <c r="AA452" s="29" t="str">
        <f t="shared" si="153"/>
        <v>2026-04</v>
      </c>
      <c r="AB452" s="29" t="str">
        <f t="shared" si="154"/>
        <v>2026-04-28</v>
      </c>
      <c r="AC452" s="29" t="s">
        <v>108</v>
      </c>
      <c r="AD452" s="29">
        <f t="shared" si="155"/>
        <v>131</v>
      </c>
      <c r="AE452" s="29" t="str">
        <f t="shared" si="156"/>
        <v>借款,汇款,潍坊华创普惠产业投资合伙企业（有限合伙）</v>
      </c>
      <c r="AF452" s="29" t="s">
        <v>109</v>
      </c>
      <c r="AG452" s="29" t="s">
        <v>109</v>
      </c>
      <c r="AH452" s="29"/>
      <c r="AI452" s="29"/>
      <c r="AJ452" s="29"/>
      <c r="AK452" s="29"/>
      <c r="AL452" s="29"/>
      <c r="AM452" s="29"/>
      <c r="AN452" s="29" t="str">
        <f t="shared" si="157"/>
        <v>224102</v>
      </c>
      <c r="AO452" s="29"/>
      <c r="AP452" s="29" t="str">
        <f t="shared" si="158"/>
        <v>借款,汇款,潍坊华创普惠产业投资合伙企业（有限合伙）</v>
      </c>
      <c r="AQ452" t="s">
        <v>110</v>
      </c>
      <c r="AR452" s="29" t="str">
        <f t="shared" si="159"/>
        <v/>
      </c>
      <c r="AS452" s="29">
        <f t="shared" si="160"/>
        <v>5000000</v>
      </c>
      <c r="AT452" t="s">
        <v>111</v>
      </c>
      <c r="AU452" t="s">
        <v>112</v>
      </c>
      <c r="AV452" t="s">
        <v>113</v>
      </c>
      <c r="AW452" s="29" t="str">
        <f t="shared" si="161"/>
        <v/>
      </c>
      <c r="AX452" s="29">
        <f t="shared" si="162"/>
        <v>5000000</v>
      </c>
      <c r="AY452" s="29"/>
      <c r="AZ452" s="29"/>
      <c r="BA452" s="29"/>
      <c r="BB452" s="29"/>
      <c r="BC452" s="29"/>
      <c r="BD452" s="29"/>
      <c r="BE452" s="29"/>
      <c r="BF452" s="29"/>
      <c r="BG452" s="29"/>
      <c r="BH452" s="29"/>
      <c r="BI452" s="29"/>
      <c r="BJ452" s="29"/>
      <c r="BK452" s="29"/>
      <c r="BL452" s="29"/>
      <c r="BM452" s="29"/>
      <c r="BN452" s="29"/>
      <c r="BO452" s="29"/>
      <c r="BP452" s="29"/>
      <c r="BQ452" s="32" t="str">
        <f>IF(N452="项目",VLOOKUP(O452,项目!B:C,2,0),IF(K452="空项目",VLOOKUP(K452,项目!B:C,2,0),""))</f>
        <v/>
      </c>
      <c r="BR452" s="32" t="str">
        <f>IFERROR(VLOOKUP(BQ452,项目!A:B,2,0),"")</f>
        <v/>
      </c>
      <c r="BS452" s="29"/>
      <c r="BT452" s="29"/>
      <c r="BU452" s="32" t="str">
        <f>IF(N452="供应商",VLOOKUP(O452,供应商!B:C,2,0),"")</f>
        <v>0008219</v>
      </c>
      <c r="BV452" s="32" t="str">
        <f>IFERROR(VLOOKUP(BU452,供应商!A:B,2,0),"")</f>
        <v>潍坊华创普惠产业投资合伙企业（有限合伙）</v>
      </c>
      <c r="BW452" s="32" t="str">
        <f>IF(N452="客户",VLOOKUP(O452,客户!B:C,2,0),"")</f>
        <v/>
      </c>
      <c r="BX452" s="32" t="str">
        <f>IFERROR(VLOOKUP(BW452,客户!A:B,2,0),"")</f>
        <v/>
      </c>
      <c r="BY452" s="29"/>
      <c r="BZ452" s="29"/>
      <c r="CA452" s="29"/>
      <c r="CB452" s="29"/>
      <c r="CC452" s="29"/>
      <c r="CD452" s="29"/>
      <c r="CE452" s="29"/>
      <c r="CF452" s="29"/>
      <c r="CG452" s="29"/>
      <c r="CH452" s="29"/>
      <c r="CI452" s="29"/>
      <c r="CJ452" s="29"/>
      <c r="CK452" s="29"/>
      <c r="CL452" s="29"/>
      <c r="CM452" s="29"/>
      <c r="CN452" s="29"/>
      <c r="CO452" s="29"/>
      <c r="CP452" s="29"/>
      <c r="CQ452" s="29"/>
      <c r="CR452" s="29"/>
      <c r="CS452" s="29"/>
      <c r="CT452" s="29"/>
      <c r="CU452" s="32" t="str">
        <f>IF(N452="费用项目",VLOOKUP(O452,费用项目!B:C,2,0),"")</f>
        <v/>
      </c>
      <c r="CV452" s="32" t="str">
        <f>IFERROR(VLOOKUP(CU452,费用项目!A:B,2,0),"")</f>
        <v/>
      </c>
      <c r="CW452" s="29" t="str">
        <f>IF(N452="银行账户",VLOOKUP(O452,银行变二级!B:C,2,0),"")</f>
        <v/>
      </c>
      <c r="CX452" s="29" t="str">
        <f>IFERROR(VLOOKUP(O452,银行变二级!A:B,2,0),"")</f>
        <v/>
      </c>
    </row>
    <row r="453" ht="25.5" spans="1:102">
      <c r="A453" s="35" t="s">
        <v>287</v>
      </c>
      <c r="B453" s="36" t="s">
        <v>242</v>
      </c>
      <c r="C453" s="36" t="s">
        <v>489</v>
      </c>
      <c r="D453" s="37" t="s">
        <v>388</v>
      </c>
      <c r="E453" s="37" t="s">
        <v>389</v>
      </c>
      <c r="F453" s="38">
        <v>500000</v>
      </c>
      <c r="G453" s="39" t="s">
        <v>107</v>
      </c>
      <c r="H453" s="40" t="str">
        <f t="shared" si="145"/>
        <v>1221</v>
      </c>
      <c r="I453" s="40" t="str">
        <f t="shared" si="146"/>
        <v>122108</v>
      </c>
      <c r="J453" s="46" t="str">
        <f t="shared" si="147"/>
        <v>其他应收款</v>
      </c>
      <c r="K453" s="47" t="str">
        <f t="shared" si="148"/>
        <v>单位</v>
      </c>
      <c r="L453" s="46" t="str">
        <f t="shared" si="149"/>
        <v>昌邑市城投资本投资有限公司</v>
      </c>
      <c r="M453" s="46" t="str">
        <f>IFERROR(IF(H453="1002",1002,VLOOKUP(I453,亿企科目!A:H,6,0)),VLOOKUP(H453,亿企科目!A:G,6,0))</f>
        <v>122102</v>
      </c>
      <c r="N453" s="48" t="str">
        <f>IFERROR(IF(H453="1002","银行账户",IF(H453="1123","供应商",VLOOKUP(I453,亿企科目!A:H,8,0))),"")</f>
        <v>客户</v>
      </c>
      <c r="O453" s="49" t="str">
        <f t="shared" si="163"/>
        <v>昌邑市城投资本投资有限公司</v>
      </c>
      <c r="P453" s="29" t="str">
        <f>VLOOKUP(A453,账簿!B:C,2,0)</f>
        <v>002008</v>
      </c>
      <c r="Q453" s="29" t="str">
        <f>VLOOKUP(P453,账簿!A:B,2,0)</f>
        <v>昌邑市城投股权投资管理有限公司</v>
      </c>
      <c r="W453" s="29" t="str">
        <f t="shared" si="164"/>
        <v>0020082026-04-28132</v>
      </c>
      <c r="X453" s="29" t="str">
        <f t="shared" si="150"/>
        <v>002008</v>
      </c>
      <c r="Y453" s="29" t="str">
        <f t="shared" si="151"/>
        <v>002008</v>
      </c>
      <c r="Z453" s="29" t="str">
        <f t="shared" si="152"/>
        <v>昌邑市城投股权投资管理有限公司</v>
      </c>
      <c r="AA453" s="29" t="str">
        <f t="shared" si="153"/>
        <v>2026-04</v>
      </c>
      <c r="AB453" s="29" t="str">
        <f t="shared" si="154"/>
        <v>2026-04-28</v>
      </c>
      <c r="AC453" s="29" t="s">
        <v>108</v>
      </c>
      <c r="AD453" s="29">
        <f t="shared" si="155"/>
        <v>132</v>
      </c>
      <c r="AE453" s="29" t="str">
        <f t="shared" si="156"/>
        <v>往来款,汇兑,昌邑市城投资本投资有限公司</v>
      </c>
      <c r="AF453" s="29" t="s">
        <v>109</v>
      </c>
      <c r="AG453" s="29" t="s">
        <v>109</v>
      </c>
      <c r="AH453" s="29"/>
      <c r="AI453" s="29"/>
      <c r="AJ453" s="29"/>
      <c r="AK453" s="29"/>
      <c r="AL453" s="29"/>
      <c r="AM453" s="29"/>
      <c r="AN453" s="29" t="str">
        <f t="shared" si="157"/>
        <v>122102</v>
      </c>
      <c r="AO453" s="29"/>
      <c r="AP453" s="29" t="str">
        <f t="shared" si="158"/>
        <v>往来款,汇兑,昌邑市城投资本投资有限公司</v>
      </c>
      <c r="AQ453" t="s">
        <v>110</v>
      </c>
      <c r="AR453" s="29">
        <f t="shared" si="159"/>
        <v>500000</v>
      </c>
      <c r="AS453" s="29" t="str">
        <f t="shared" si="160"/>
        <v/>
      </c>
      <c r="AT453" t="s">
        <v>111</v>
      </c>
      <c r="AU453" t="s">
        <v>112</v>
      </c>
      <c r="AV453" t="s">
        <v>113</v>
      </c>
      <c r="AW453" s="29">
        <f t="shared" si="161"/>
        <v>500000</v>
      </c>
      <c r="AX453" s="29" t="str">
        <f t="shared" si="162"/>
        <v/>
      </c>
      <c r="AY453" s="29"/>
      <c r="AZ453" s="29"/>
      <c r="BA453" s="29"/>
      <c r="BB453" s="29"/>
      <c r="BC453" s="29"/>
      <c r="BD453" s="29"/>
      <c r="BE453" s="29"/>
      <c r="BF453" s="29"/>
      <c r="BG453" s="29"/>
      <c r="BH453" s="29"/>
      <c r="BI453" s="29"/>
      <c r="BJ453" s="29"/>
      <c r="BK453" s="29"/>
      <c r="BL453" s="29"/>
      <c r="BM453" s="29"/>
      <c r="BN453" s="29"/>
      <c r="BO453" s="29"/>
      <c r="BP453" s="29"/>
      <c r="BQ453" s="32" t="str">
        <f>IF(N453="项目",VLOOKUP(O453,项目!B:C,2,0),IF(K453="空项目",VLOOKUP(K453,项目!B:C,2,0),""))</f>
        <v/>
      </c>
      <c r="BR453" s="32" t="str">
        <f>IFERROR(VLOOKUP(BQ453,项目!A:B,2,0),"")</f>
        <v/>
      </c>
      <c r="BS453" s="29"/>
      <c r="BT453" s="29"/>
      <c r="BU453" s="32" t="str">
        <f>IF(N453="供应商",VLOOKUP(O453,供应商!B:C,2,0),"")</f>
        <v/>
      </c>
      <c r="BV453" s="32" t="str">
        <f>IFERROR(VLOOKUP(BU453,供应商!A:B,2,0),"")</f>
        <v/>
      </c>
      <c r="BW453" s="32" t="str">
        <f>IF(N453="客户",VLOOKUP(O453,客户!B:C,2,0),"")</f>
        <v>00050000000001</v>
      </c>
      <c r="BX453" s="32" t="str">
        <f>IFERROR(VLOOKUP(BW453,客户!A:B,2,0),"")</f>
        <v>昌邑市城投资本投资有限公司</v>
      </c>
      <c r="BY453" s="29"/>
      <c r="BZ453" s="29"/>
      <c r="CA453" s="29"/>
      <c r="CB453" s="29"/>
      <c r="CC453" s="29"/>
      <c r="CD453" s="29"/>
      <c r="CE453" s="29"/>
      <c r="CF453" s="29"/>
      <c r="CG453" s="29"/>
      <c r="CH453" s="29"/>
      <c r="CI453" s="29"/>
      <c r="CJ453" s="29"/>
      <c r="CK453" s="29"/>
      <c r="CL453" s="29"/>
      <c r="CM453" s="29"/>
      <c r="CN453" s="29"/>
      <c r="CO453" s="29"/>
      <c r="CP453" s="29"/>
      <c r="CQ453" s="29"/>
      <c r="CR453" s="29"/>
      <c r="CS453" s="29"/>
      <c r="CT453" s="29"/>
      <c r="CU453" s="32" t="str">
        <f>IF(N453="费用项目",VLOOKUP(O453,费用项目!B:C,2,0),"")</f>
        <v/>
      </c>
      <c r="CV453" s="32" t="str">
        <f>IFERROR(VLOOKUP(CU453,费用项目!A:B,2,0),"")</f>
        <v/>
      </c>
      <c r="CW453" s="29" t="str">
        <f>IF(N453="银行账户",VLOOKUP(O453,银行变二级!B:C,2,0),"")</f>
        <v/>
      </c>
      <c r="CX453" s="29" t="str">
        <f>IFERROR(VLOOKUP(O453,银行变二级!A:B,2,0),"")</f>
        <v/>
      </c>
    </row>
    <row r="454" ht="27" spans="1:102">
      <c r="A454" s="35" t="s">
        <v>287</v>
      </c>
      <c r="B454" s="36" t="s">
        <v>242</v>
      </c>
      <c r="C454" s="36" t="s">
        <v>489</v>
      </c>
      <c r="D454" s="37" t="s">
        <v>388</v>
      </c>
      <c r="E454" s="37" t="s">
        <v>290</v>
      </c>
      <c r="F454" s="39" t="s">
        <v>107</v>
      </c>
      <c r="G454" s="38">
        <v>500000</v>
      </c>
      <c r="H454" s="40" t="str">
        <f t="shared" si="145"/>
        <v>1002</v>
      </c>
      <c r="I454" s="40" t="str">
        <f t="shared" si="146"/>
        <v>100203</v>
      </c>
      <c r="J454" s="46" t="str">
        <f t="shared" si="147"/>
        <v>银行存款</v>
      </c>
      <c r="K454" s="47" t="str">
        <f t="shared" si="148"/>
        <v>潍坊银行基本户31796</v>
      </c>
      <c r="L454" s="46" t="str">
        <f t="shared" si="149"/>
        <v/>
      </c>
      <c r="M454" s="46">
        <f>IFERROR(IF(H454="1002",1002,VLOOKUP(I454,亿企科目!A:H,6,0)),VLOOKUP(H454,亿企科目!A:G,6,0))</f>
        <v>1002</v>
      </c>
      <c r="N454" s="48" t="str">
        <f>IFERROR(IF(H454="1002","银行账户",IF(H454="1123","供应商",VLOOKUP(I454,亿企科目!A:H,8,0))),"")</f>
        <v>银行账户</v>
      </c>
      <c r="O454" s="49" t="str">
        <f t="shared" si="163"/>
        <v>潍坊银行基本户31796</v>
      </c>
      <c r="P454" s="29" t="str">
        <f>VLOOKUP(A454,账簿!B:C,2,0)</f>
        <v>002008</v>
      </c>
      <c r="Q454" s="29" t="str">
        <f>VLOOKUP(P454,账簿!A:B,2,0)</f>
        <v>昌邑市城投股权投资管理有限公司</v>
      </c>
      <c r="W454" s="29" t="str">
        <f t="shared" si="164"/>
        <v>0020082026-04-28132</v>
      </c>
      <c r="X454" s="29" t="str">
        <f t="shared" si="150"/>
        <v>002008</v>
      </c>
      <c r="Y454" s="29" t="str">
        <f t="shared" si="151"/>
        <v>002008</v>
      </c>
      <c r="Z454" s="29" t="str">
        <f t="shared" si="152"/>
        <v>昌邑市城投股权投资管理有限公司</v>
      </c>
      <c r="AA454" s="29" t="str">
        <f t="shared" si="153"/>
        <v>2026-04</v>
      </c>
      <c r="AB454" s="29" t="str">
        <f t="shared" si="154"/>
        <v>2026-04-28</v>
      </c>
      <c r="AC454" s="29" t="s">
        <v>108</v>
      </c>
      <c r="AD454" s="29">
        <f t="shared" si="155"/>
        <v>132</v>
      </c>
      <c r="AE454" s="29" t="str">
        <f t="shared" si="156"/>
        <v>往来款,汇兑,昌邑市城投资本投资有限公司</v>
      </c>
      <c r="AF454" s="29" t="s">
        <v>109</v>
      </c>
      <c r="AG454" s="29" t="s">
        <v>109</v>
      </c>
      <c r="AH454" s="29"/>
      <c r="AI454" s="29"/>
      <c r="AJ454" s="29"/>
      <c r="AK454" s="29"/>
      <c r="AL454" s="29"/>
      <c r="AM454" s="29"/>
      <c r="AN454" s="29">
        <f t="shared" si="157"/>
        <v>1002</v>
      </c>
      <c r="AO454" s="29"/>
      <c r="AP454" s="29" t="str">
        <f t="shared" si="158"/>
        <v>往来款,汇兑,昌邑市城投资本投资有限公司</v>
      </c>
      <c r="AQ454" t="s">
        <v>110</v>
      </c>
      <c r="AR454" s="29" t="str">
        <f t="shared" si="159"/>
        <v/>
      </c>
      <c r="AS454" s="29">
        <f t="shared" si="160"/>
        <v>500000</v>
      </c>
      <c r="AT454" t="s">
        <v>111</v>
      </c>
      <c r="AU454" t="s">
        <v>112</v>
      </c>
      <c r="AV454" t="s">
        <v>113</v>
      </c>
      <c r="AW454" s="29" t="str">
        <f t="shared" si="161"/>
        <v/>
      </c>
      <c r="AX454" s="29">
        <f t="shared" si="162"/>
        <v>500000</v>
      </c>
      <c r="AY454" s="29"/>
      <c r="AZ454" s="29"/>
      <c r="BA454" s="29"/>
      <c r="BB454" s="29"/>
      <c r="BC454" s="29"/>
      <c r="BD454" s="29"/>
      <c r="BE454" s="29"/>
      <c r="BF454" s="29"/>
      <c r="BG454" s="29"/>
      <c r="BH454" s="29"/>
      <c r="BI454" s="29"/>
      <c r="BJ454" s="29"/>
      <c r="BK454" s="29"/>
      <c r="BL454" s="29"/>
      <c r="BM454" s="29"/>
      <c r="BN454" s="29"/>
      <c r="BO454" s="29"/>
      <c r="BP454" s="29"/>
      <c r="BQ454" s="32" t="str">
        <f>IF(N454="项目",VLOOKUP(O454,项目!B:C,2,0),IF(K454="空项目",VLOOKUP(K454,项目!B:C,2,0),""))</f>
        <v/>
      </c>
      <c r="BR454" s="32" t="str">
        <f>IFERROR(VLOOKUP(BQ454,项目!A:B,2,0),"")</f>
        <v/>
      </c>
      <c r="BS454" s="29"/>
      <c r="BT454" s="29"/>
      <c r="BU454" s="32" t="str">
        <f>IF(N454="供应商",VLOOKUP(O454,供应商!B:C,2,0),"")</f>
        <v/>
      </c>
      <c r="BV454" s="32" t="str">
        <f>IFERROR(VLOOKUP(BU454,供应商!A:B,2,0),"")</f>
        <v/>
      </c>
      <c r="BW454" s="32" t="str">
        <f>IF(N454="客户",VLOOKUP(O454,客户!B:C,2,0),"")</f>
        <v/>
      </c>
      <c r="BX454" s="32" t="str">
        <f>IFERROR(VLOOKUP(BW454,客户!A:B,2,0),"")</f>
        <v/>
      </c>
      <c r="BY454" s="29"/>
      <c r="BZ454" s="29"/>
      <c r="CA454" s="29"/>
      <c r="CB454" s="29"/>
      <c r="CC454" s="29"/>
      <c r="CD454" s="29"/>
      <c r="CE454" s="29"/>
      <c r="CF454" s="29"/>
      <c r="CG454" s="29"/>
      <c r="CH454" s="29"/>
      <c r="CI454" s="29"/>
      <c r="CJ454" s="29"/>
      <c r="CK454" s="29"/>
      <c r="CL454" s="29"/>
      <c r="CM454" s="29"/>
      <c r="CN454" s="29"/>
      <c r="CO454" s="29"/>
      <c r="CP454" s="29"/>
      <c r="CQ454" s="29"/>
      <c r="CR454" s="29"/>
      <c r="CS454" s="29"/>
      <c r="CT454" s="29"/>
      <c r="CU454" s="32" t="str">
        <f>IF(N454="费用项目",VLOOKUP(O454,费用项目!B:C,2,0),"")</f>
        <v/>
      </c>
      <c r="CV454" s="32" t="str">
        <f>IFERROR(VLOOKUP(CU454,费用项目!A:B,2,0),"")</f>
        <v/>
      </c>
      <c r="CW454" s="29" t="str">
        <f>IF(N454="银行账户",VLOOKUP(O454,银行变二级!B:C,2,0),"")</f>
        <v>潍坊银行基本户31796</v>
      </c>
      <c r="CX454" s="29" t="str">
        <f>IFERROR(VLOOKUP(O454,银行变二级!A:B,2,0),"")</f>
        <v>潍坊银行基本户31796</v>
      </c>
    </row>
    <row r="455" ht="25.5" spans="1:102">
      <c r="A455" s="35" t="s">
        <v>287</v>
      </c>
      <c r="B455" s="36" t="s">
        <v>242</v>
      </c>
      <c r="C455" s="36" t="s">
        <v>490</v>
      </c>
      <c r="D455" s="37" t="s">
        <v>425</v>
      </c>
      <c r="E455" s="37" t="s">
        <v>389</v>
      </c>
      <c r="F455" s="38">
        <v>60000000</v>
      </c>
      <c r="G455" s="39" t="s">
        <v>107</v>
      </c>
      <c r="H455" s="40" t="str">
        <f t="shared" si="145"/>
        <v>1221</v>
      </c>
      <c r="I455" s="40" t="str">
        <f t="shared" si="146"/>
        <v>122108</v>
      </c>
      <c r="J455" s="46" t="str">
        <f t="shared" si="147"/>
        <v>其他应收款</v>
      </c>
      <c r="K455" s="47" t="str">
        <f t="shared" si="148"/>
        <v>单位</v>
      </c>
      <c r="L455" s="46" t="str">
        <f t="shared" si="149"/>
        <v>昌邑市城投资本投资有限公司</v>
      </c>
      <c r="M455" s="46" t="str">
        <f>IFERROR(IF(H455="1002",1002,VLOOKUP(I455,亿企科目!A:H,6,0)),VLOOKUP(H455,亿企科目!A:G,6,0))</f>
        <v>122102</v>
      </c>
      <c r="N455" s="48" t="str">
        <f>IFERROR(IF(H455="1002","银行账户",IF(H455="1123","供应商",VLOOKUP(I455,亿企科目!A:H,8,0))),"")</f>
        <v>客户</v>
      </c>
      <c r="O455" s="49" t="str">
        <f t="shared" si="163"/>
        <v>昌邑市城投资本投资有限公司</v>
      </c>
      <c r="P455" s="29" t="str">
        <f>VLOOKUP(A455,账簿!B:C,2,0)</f>
        <v>002008</v>
      </c>
      <c r="Q455" s="29" t="str">
        <f>VLOOKUP(P455,账簿!A:B,2,0)</f>
        <v>昌邑市城投股权投资管理有限公司</v>
      </c>
      <c r="W455" s="29" t="str">
        <f t="shared" si="164"/>
        <v>0020082026-04-28133</v>
      </c>
      <c r="X455" s="29" t="str">
        <f t="shared" si="150"/>
        <v>002008</v>
      </c>
      <c r="Y455" s="29" t="str">
        <f t="shared" si="151"/>
        <v>002008</v>
      </c>
      <c r="Z455" s="29" t="str">
        <f t="shared" si="152"/>
        <v>昌邑市城投股权投资管理有限公司</v>
      </c>
      <c r="AA455" s="29" t="str">
        <f t="shared" si="153"/>
        <v>2026-04</v>
      </c>
      <c r="AB455" s="29" t="str">
        <f t="shared" si="154"/>
        <v>2026-04-28</v>
      </c>
      <c r="AC455" s="29" t="s">
        <v>108</v>
      </c>
      <c r="AD455" s="29">
        <f t="shared" si="155"/>
        <v>133</v>
      </c>
      <c r="AE455" s="29" t="str">
        <f t="shared" si="156"/>
        <v>往来款,转账支取,昌邑市城投资本投资有限公司</v>
      </c>
      <c r="AF455" s="29" t="s">
        <v>109</v>
      </c>
      <c r="AG455" s="29" t="s">
        <v>109</v>
      </c>
      <c r="AH455" s="29"/>
      <c r="AI455" s="29"/>
      <c r="AJ455" s="29"/>
      <c r="AK455" s="29"/>
      <c r="AL455" s="29"/>
      <c r="AM455" s="29"/>
      <c r="AN455" s="29" t="str">
        <f t="shared" si="157"/>
        <v>122102</v>
      </c>
      <c r="AO455" s="29"/>
      <c r="AP455" s="29" t="str">
        <f t="shared" si="158"/>
        <v>往来款,转账支取,昌邑市城投资本投资有限公司</v>
      </c>
      <c r="AQ455" t="s">
        <v>110</v>
      </c>
      <c r="AR455" s="29">
        <f t="shared" si="159"/>
        <v>60000000</v>
      </c>
      <c r="AS455" s="29" t="str">
        <f t="shared" si="160"/>
        <v/>
      </c>
      <c r="AT455" t="s">
        <v>111</v>
      </c>
      <c r="AU455" t="s">
        <v>112</v>
      </c>
      <c r="AV455" t="s">
        <v>113</v>
      </c>
      <c r="AW455" s="29">
        <f t="shared" si="161"/>
        <v>60000000</v>
      </c>
      <c r="AX455" s="29" t="str">
        <f t="shared" si="162"/>
        <v/>
      </c>
      <c r="AY455" s="29"/>
      <c r="AZ455" s="29"/>
      <c r="BA455" s="29"/>
      <c r="BB455" s="29"/>
      <c r="BC455" s="29"/>
      <c r="BD455" s="29"/>
      <c r="BE455" s="29"/>
      <c r="BF455" s="29"/>
      <c r="BG455" s="29"/>
      <c r="BH455" s="29"/>
      <c r="BI455" s="29"/>
      <c r="BJ455" s="29"/>
      <c r="BK455" s="29"/>
      <c r="BL455" s="29"/>
      <c r="BM455" s="29"/>
      <c r="BN455" s="29"/>
      <c r="BO455" s="29"/>
      <c r="BP455" s="29"/>
      <c r="BQ455" s="32" t="str">
        <f>IF(N455="项目",VLOOKUP(O455,项目!B:C,2,0),IF(K455="空项目",VLOOKUP(K455,项目!B:C,2,0),""))</f>
        <v/>
      </c>
      <c r="BR455" s="32" t="str">
        <f>IFERROR(VLOOKUP(BQ455,项目!A:B,2,0),"")</f>
        <v/>
      </c>
      <c r="BS455" s="29"/>
      <c r="BT455" s="29"/>
      <c r="BU455" s="32" t="str">
        <f>IF(N455="供应商",VLOOKUP(O455,供应商!B:C,2,0),"")</f>
        <v/>
      </c>
      <c r="BV455" s="32" t="str">
        <f>IFERROR(VLOOKUP(BU455,供应商!A:B,2,0),"")</f>
        <v/>
      </c>
      <c r="BW455" s="32" t="str">
        <f>IF(N455="客户",VLOOKUP(O455,客户!B:C,2,0),"")</f>
        <v>00050000000001</v>
      </c>
      <c r="BX455" s="32" t="str">
        <f>IFERROR(VLOOKUP(BW455,客户!A:B,2,0),"")</f>
        <v>昌邑市城投资本投资有限公司</v>
      </c>
      <c r="BY455" s="29"/>
      <c r="BZ455" s="29"/>
      <c r="CA455" s="29"/>
      <c r="CB455" s="29"/>
      <c r="CC455" s="29"/>
      <c r="CD455" s="29"/>
      <c r="CE455" s="29"/>
      <c r="CF455" s="29"/>
      <c r="CG455" s="29"/>
      <c r="CH455" s="29"/>
      <c r="CI455" s="29"/>
      <c r="CJ455" s="29"/>
      <c r="CK455" s="29"/>
      <c r="CL455" s="29"/>
      <c r="CM455" s="29"/>
      <c r="CN455" s="29"/>
      <c r="CO455" s="29"/>
      <c r="CP455" s="29"/>
      <c r="CQ455" s="29"/>
      <c r="CR455" s="29"/>
      <c r="CS455" s="29"/>
      <c r="CT455" s="29"/>
      <c r="CU455" s="32" t="str">
        <f>IF(N455="费用项目",VLOOKUP(O455,费用项目!B:C,2,0),"")</f>
        <v/>
      </c>
      <c r="CV455" s="32" t="str">
        <f>IFERROR(VLOOKUP(CU455,费用项目!A:B,2,0),"")</f>
        <v/>
      </c>
      <c r="CW455" s="29" t="str">
        <f>IF(N455="银行账户",VLOOKUP(O455,银行变二级!B:C,2,0),"")</f>
        <v/>
      </c>
      <c r="CX455" s="29" t="str">
        <f>IFERROR(VLOOKUP(O455,银行变二级!A:B,2,0),"")</f>
        <v/>
      </c>
    </row>
    <row r="456" ht="27" spans="1:102">
      <c r="A456" s="35" t="s">
        <v>287</v>
      </c>
      <c r="B456" s="36" t="s">
        <v>242</v>
      </c>
      <c r="C456" s="36" t="s">
        <v>490</v>
      </c>
      <c r="D456" s="37" t="s">
        <v>425</v>
      </c>
      <c r="E456" s="37" t="s">
        <v>290</v>
      </c>
      <c r="F456" s="39" t="s">
        <v>107</v>
      </c>
      <c r="G456" s="38">
        <v>60000000</v>
      </c>
      <c r="H456" s="40" t="str">
        <f t="shared" si="145"/>
        <v>1002</v>
      </c>
      <c r="I456" s="40" t="str">
        <f t="shared" si="146"/>
        <v>100203</v>
      </c>
      <c r="J456" s="46" t="str">
        <f t="shared" si="147"/>
        <v>银行存款</v>
      </c>
      <c r="K456" s="47" t="str">
        <f t="shared" si="148"/>
        <v>潍坊银行基本户31796</v>
      </c>
      <c r="L456" s="46" t="str">
        <f t="shared" si="149"/>
        <v/>
      </c>
      <c r="M456" s="46">
        <f>IFERROR(IF(H456="1002",1002,VLOOKUP(I456,亿企科目!A:H,6,0)),VLOOKUP(H456,亿企科目!A:G,6,0))</f>
        <v>1002</v>
      </c>
      <c r="N456" s="48" t="str">
        <f>IFERROR(IF(H456="1002","银行账户",IF(H456="1123","供应商",VLOOKUP(I456,亿企科目!A:H,8,0))),"")</f>
        <v>银行账户</v>
      </c>
      <c r="O456" s="49" t="str">
        <f t="shared" si="163"/>
        <v>潍坊银行基本户31796</v>
      </c>
      <c r="P456" s="29" t="str">
        <f>VLOOKUP(A456,账簿!B:C,2,0)</f>
        <v>002008</v>
      </c>
      <c r="Q456" s="29" t="str">
        <f>VLOOKUP(P456,账簿!A:B,2,0)</f>
        <v>昌邑市城投股权投资管理有限公司</v>
      </c>
      <c r="W456" s="29" t="str">
        <f t="shared" si="164"/>
        <v>0020082026-04-28133</v>
      </c>
      <c r="X456" s="29" t="str">
        <f t="shared" si="150"/>
        <v>002008</v>
      </c>
      <c r="Y456" s="29" t="str">
        <f t="shared" si="151"/>
        <v>002008</v>
      </c>
      <c r="Z456" s="29" t="str">
        <f t="shared" si="152"/>
        <v>昌邑市城投股权投资管理有限公司</v>
      </c>
      <c r="AA456" s="29" t="str">
        <f t="shared" si="153"/>
        <v>2026-04</v>
      </c>
      <c r="AB456" s="29" t="str">
        <f t="shared" si="154"/>
        <v>2026-04-28</v>
      </c>
      <c r="AC456" s="29" t="s">
        <v>108</v>
      </c>
      <c r="AD456" s="29">
        <f t="shared" si="155"/>
        <v>133</v>
      </c>
      <c r="AE456" s="29" t="str">
        <f t="shared" si="156"/>
        <v>往来款,转账支取,昌邑市城投资本投资有限公司</v>
      </c>
      <c r="AF456" s="29" t="s">
        <v>109</v>
      </c>
      <c r="AG456" s="29" t="s">
        <v>109</v>
      </c>
      <c r="AH456" s="29"/>
      <c r="AI456" s="29"/>
      <c r="AJ456" s="29"/>
      <c r="AK456" s="29"/>
      <c r="AL456" s="29"/>
      <c r="AM456" s="29"/>
      <c r="AN456" s="29">
        <f t="shared" si="157"/>
        <v>1002</v>
      </c>
      <c r="AO456" s="29"/>
      <c r="AP456" s="29" t="str">
        <f t="shared" si="158"/>
        <v>往来款,转账支取,昌邑市城投资本投资有限公司</v>
      </c>
      <c r="AQ456" t="s">
        <v>110</v>
      </c>
      <c r="AR456" s="29" t="str">
        <f t="shared" si="159"/>
        <v/>
      </c>
      <c r="AS456" s="29">
        <f t="shared" si="160"/>
        <v>60000000</v>
      </c>
      <c r="AT456" t="s">
        <v>111</v>
      </c>
      <c r="AU456" t="s">
        <v>112</v>
      </c>
      <c r="AV456" t="s">
        <v>113</v>
      </c>
      <c r="AW456" s="29" t="str">
        <f t="shared" si="161"/>
        <v/>
      </c>
      <c r="AX456" s="29">
        <f t="shared" si="162"/>
        <v>60000000</v>
      </c>
      <c r="AY456" s="29"/>
      <c r="AZ456" s="29"/>
      <c r="BA456" s="29"/>
      <c r="BB456" s="29"/>
      <c r="BC456" s="29"/>
      <c r="BD456" s="29"/>
      <c r="BE456" s="29"/>
      <c r="BF456" s="29"/>
      <c r="BG456" s="29"/>
      <c r="BH456" s="29"/>
      <c r="BI456" s="29"/>
      <c r="BJ456" s="29"/>
      <c r="BK456" s="29"/>
      <c r="BL456" s="29"/>
      <c r="BM456" s="29"/>
      <c r="BN456" s="29"/>
      <c r="BO456" s="29"/>
      <c r="BP456" s="29"/>
      <c r="BQ456" s="32" t="str">
        <f>IF(N456="项目",VLOOKUP(O456,项目!B:C,2,0),IF(K456="空项目",VLOOKUP(K456,项目!B:C,2,0),""))</f>
        <v/>
      </c>
      <c r="BR456" s="32" t="str">
        <f>IFERROR(VLOOKUP(BQ456,项目!A:B,2,0),"")</f>
        <v/>
      </c>
      <c r="BS456" s="29"/>
      <c r="BT456" s="29"/>
      <c r="BU456" s="32" t="str">
        <f>IF(N456="供应商",VLOOKUP(O456,供应商!B:C,2,0),"")</f>
        <v/>
      </c>
      <c r="BV456" s="32" t="str">
        <f>IFERROR(VLOOKUP(BU456,供应商!A:B,2,0),"")</f>
        <v/>
      </c>
      <c r="BW456" s="32" t="str">
        <f>IF(N456="客户",VLOOKUP(O456,客户!B:C,2,0),"")</f>
        <v/>
      </c>
      <c r="BX456" s="32" t="str">
        <f>IFERROR(VLOOKUP(BW456,客户!A:B,2,0),"")</f>
        <v/>
      </c>
      <c r="BY456" s="29"/>
      <c r="BZ456" s="29"/>
      <c r="CA456" s="29"/>
      <c r="CB456" s="29"/>
      <c r="CC456" s="29"/>
      <c r="CD456" s="29"/>
      <c r="CE456" s="29"/>
      <c r="CF456" s="29"/>
      <c r="CG456" s="29"/>
      <c r="CH456" s="29"/>
      <c r="CI456" s="29"/>
      <c r="CJ456" s="29"/>
      <c r="CK456" s="29"/>
      <c r="CL456" s="29"/>
      <c r="CM456" s="29"/>
      <c r="CN456" s="29"/>
      <c r="CO456" s="29"/>
      <c r="CP456" s="29"/>
      <c r="CQ456" s="29"/>
      <c r="CR456" s="29"/>
      <c r="CS456" s="29"/>
      <c r="CT456" s="29"/>
      <c r="CU456" s="32" t="str">
        <f>IF(N456="费用项目",VLOOKUP(O456,费用项目!B:C,2,0),"")</f>
        <v/>
      </c>
      <c r="CV456" s="32" t="str">
        <f>IFERROR(VLOOKUP(CU456,费用项目!A:B,2,0),"")</f>
        <v/>
      </c>
      <c r="CW456" s="29" t="str">
        <f>IF(N456="银行账户",VLOOKUP(O456,银行变二级!B:C,2,0),"")</f>
        <v>潍坊银行基本户31796</v>
      </c>
      <c r="CX456" s="29" t="str">
        <f>IFERROR(VLOOKUP(O456,银行变二级!A:B,2,0),"")</f>
        <v>潍坊银行基本户31796</v>
      </c>
    </row>
    <row r="457" ht="25.5" spans="1:102">
      <c r="A457" s="35" t="s">
        <v>287</v>
      </c>
      <c r="B457" s="36" t="s">
        <v>242</v>
      </c>
      <c r="C457" s="36" t="s">
        <v>491</v>
      </c>
      <c r="D457" s="37" t="s">
        <v>353</v>
      </c>
      <c r="E457" s="37" t="s">
        <v>354</v>
      </c>
      <c r="F457" s="38">
        <v>1300000</v>
      </c>
      <c r="G457" s="39" t="s">
        <v>107</v>
      </c>
      <c r="H457" s="40" t="str">
        <f t="shared" si="145"/>
        <v>1221</v>
      </c>
      <c r="I457" s="40" t="str">
        <f t="shared" si="146"/>
        <v>122108</v>
      </c>
      <c r="J457" s="46" t="str">
        <f t="shared" si="147"/>
        <v>其他应收款</v>
      </c>
      <c r="K457" s="47" t="str">
        <f t="shared" si="148"/>
        <v>单位</v>
      </c>
      <c r="L457" s="46" t="str">
        <f t="shared" si="149"/>
        <v>山东华邑发展有限责任公司</v>
      </c>
      <c r="M457" s="46" t="str">
        <f>IFERROR(IF(H457="1002",1002,VLOOKUP(I457,亿企科目!A:H,6,0)),VLOOKUP(H457,亿企科目!A:G,6,0))</f>
        <v>122102</v>
      </c>
      <c r="N457" s="48" t="str">
        <f>IFERROR(IF(H457="1002","银行账户",IF(H457="1123","供应商",VLOOKUP(I457,亿企科目!A:H,8,0))),"")</f>
        <v>客户</v>
      </c>
      <c r="O457" s="49" t="str">
        <f t="shared" si="163"/>
        <v>山东华邑发展有限责任公司</v>
      </c>
      <c r="P457" s="29" t="str">
        <f>VLOOKUP(A457,账簿!B:C,2,0)</f>
        <v>002008</v>
      </c>
      <c r="Q457" s="29" t="str">
        <f>VLOOKUP(P457,账簿!A:B,2,0)</f>
        <v>昌邑市城投股权投资管理有限公司</v>
      </c>
      <c r="W457" s="29" t="str">
        <f t="shared" si="164"/>
        <v>0020082026-04-28134</v>
      </c>
      <c r="X457" s="29" t="str">
        <f t="shared" si="150"/>
        <v>002008</v>
      </c>
      <c r="Y457" s="29" t="str">
        <f t="shared" si="151"/>
        <v>002008</v>
      </c>
      <c r="Z457" s="29" t="str">
        <f t="shared" si="152"/>
        <v>昌邑市城投股权投资管理有限公司</v>
      </c>
      <c r="AA457" s="29" t="str">
        <f t="shared" si="153"/>
        <v>2026-04</v>
      </c>
      <c r="AB457" s="29" t="str">
        <f t="shared" si="154"/>
        <v>2026-04-28</v>
      </c>
      <c r="AC457" s="29" t="s">
        <v>108</v>
      </c>
      <c r="AD457" s="29">
        <f t="shared" si="155"/>
        <v>134</v>
      </c>
      <c r="AE457" s="29" t="str">
        <f t="shared" si="156"/>
        <v>往来款,网银转账,山东华邑发展有限责任公司</v>
      </c>
      <c r="AF457" s="29" t="s">
        <v>109</v>
      </c>
      <c r="AG457" s="29" t="s">
        <v>109</v>
      </c>
      <c r="AH457" s="29"/>
      <c r="AI457" s="29"/>
      <c r="AJ457" s="29"/>
      <c r="AK457" s="29"/>
      <c r="AL457" s="29"/>
      <c r="AM457" s="29"/>
      <c r="AN457" s="29" t="str">
        <f t="shared" si="157"/>
        <v>122102</v>
      </c>
      <c r="AO457" s="29"/>
      <c r="AP457" s="29" t="str">
        <f t="shared" si="158"/>
        <v>往来款,网银转账,山东华邑发展有限责任公司</v>
      </c>
      <c r="AQ457" t="s">
        <v>110</v>
      </c>
      <c r="AR457" s="29">
        <f t="shared" si="159"/>
        <v>1300000</v>
      </c>
      <c r="AS457" s="29" t="str">
        <f t="shared" si="160"/>
        <v/>
      </c>
      <c r="AT457" t="s">
        <v>111</v>
      </c>
      <c r="AU457" t="s">
        <v>112</v>
      </c>
      <c r="AV457" t="s">
        <v>113</v>
      </c>
      <c r="AW457" s="29">
        <f t="shared" si="161"/>
        <v>1300000</v>
      </c>
      <c r="AX457" s="29" t="str">
        <f t="shared" si="162"/>
        <v/>
      </c>
      <c r="AY457" s="29"/>
      <c r="AZ457" s="29"/>
      <c r="BA457" s="29"/>
      <c r="BB457" s="29"/>
      <c r="BC457" s="29"/>
      <c r="BD457" s="29"/>
      <c r="BE457" s="29"/>
      <c r="BF457" s="29"/>
      <c r="BG457" s="29"/>
      <c r="BH457" s="29"/>
      <c r="BI457" s="29"/>
      <c r="BJ457" s="29"/>
      <c r="BK457" s="29"/>
      <c r="BL457" s="29"/>
      <c r="BM457" s="29"/>
      <c r="BN457" s="29"/>
      <c r="BO457" s="29"/>
      <c r="BP457" s="29"/>
      <c r="BQ457" s="32" t="str">
        <f>IF(N457="项目",VLOOKUP(O457,项目!B:C,2,0),IF(K457="空项目",VLOOKUP(K457,项目!B:C,2,0),""))</f>
        <v/>
      </c>
      <c r="BR457" s="32" t="str">
        <f>IFERROR(VLOOKUP(BQ457,项目!A:B,2,0),"")</f>
        <v/>
      </c>
      <c r="BS457" s="29"/>
      <c r="BT457" s="29"/>
      <c r="BU457" s="32" t="str">
        <f>IF(N457="供应商",VLOOKUP(O457,供应商!B:C,2,0),"")</f>
        <v/>
      </c>
      <c r="BV457" s="32" t="str">
        <f>IFERROR(VLOOKUP(BU457,供应商!A:B,2,0),"")</f>
        <v/>
      </c>
      <c r="BW457" s="32" t="str">
        <f>IF(N457="客户",VLOOKUP(O457,客户!B:C,2,0),"")</f>
        <v>004</v>
      </c>
      <c r="BX457" s="32" t="str">
        <f>IFERROR(VLOOKUP(BW457,客户!A:B,2,0),"")</f>
        <v>山东华邑发展有限责任公司</v>
      </c>
      <c r="BY457" s="29"/>
      <c r="BZ457" s="29"/>
      <c r="CA457" s="29"/>
      <c r="CB457" s="29"/>
      <c r="CC457" s="29"/>
      <c r="CD457" s="29"/>
      <c r="CE457" s="29"/>
      <c r="CF457" s="29"/>
      <c r="CG457" s="29"/>
      <c r="CH457" s="29"/>
      <c r="CI457" s="29"/>
      <c r="CJ457" s="29"/>
      <c r="CK457" s="29"/>
      <c r="CL457" s="29"/>
      <c r="CM457" s="29"/>
      <c r="CN457" s="29"/>
      <c r="CO457" s="29"/>
      <c r="CP457" s="29"/>
      <c r="CQ457" s="29"/>
      <c r="CR457" s="29"/>
      <c r="CS457" s="29"/>
      <c r="CT457" s="29"/>
      <c r="CU457" s="32" t="str">
        <f>IF(N457="费用项目",VLOOKUP(O457,费用项目!B:C,2,0),"")</f>
        <v/>
      </c>
      <c r="CV457" s="32" t="str">
        <f>IFERROR(VLOOKUP(CU457,费用项目!A:B,2,0),"")</f>
        <v/>
      </c>
      <c r="CW457" s="29" t="str">
        <f>IF(N457="银行账户",VLOOKUP(O457,银行变二级!B:C,2,0),"")</f>
        <v/>
      </c>
      <c r="CX457" s="29" t="str">
        <f>IFERROR(VLOOKUP(O457,银行变二级!A:B,2,0),"")</f>
        <v/>
      </c>
    </row>
    <row r="458" ht="27" spans="1:102">
      <c r="A458" s="35" t="s">
        <v>287</v>
      </c>
      <c r="B458" s="36" t="s">
        <v>242</v>
      </c>
      <c r="C458" s="36" t="s">
        <v>491</v>
      </c>
      <c r="D458" s="37" t="s">
        <v>353</v>
      </c>
      <c r="E458" s="37" t="s">
        <v>290</v>
      </c>
      <c r="F458" s="39" t="s">
        <v>107</v>
      </c>
      <c r="G458" s="38">
        <v>1300000</v>
      </c>
      <c r="H458" s="40" t="str">
        <f t="shared" si="145"/>
        <v>1002</v>
      </c>
      <c r="I458" s="40" t="str">
        <f t="shared" si="146"/>
        <v>100203</v>
      </c>
      <c r="J458" s="46" t="str">
        <f t="shared" si="147"/>
        <v>银行存款</v>
      </c>
      <c r="K458" s="47" t="str">
        <f t="shared" si="148"/>
        <v>潍坊银行基本户31796</v>
      </c>
      <c r="L458" s="46" t="str">
        <f t="shared" si="149"/>
        <v/>
      </c>
      <c r="M458" s="46">
        <f>IFERROR(IF(H458="1002",1002,VLOOKUP(I458,亿企科目!A:H,6,0)),VLOOKUP(H458,亿企科目!A:G,6,0))</f>
        <v>1002</v>
      </c>
      <c r="N458" s="48" t="str">
        <f>IFERROR(IF(H458="1002","银行账户",IF(H458="1123","供应商",VLOOKUP(I458,亿企科目!A:H,8,0))),"")</f>
        <v>银行账户</v>
      </c>
      <c r="O458" s="49" t="str">
        <f t="shared" si="163"/>
        <v>潍坊银行基本户31796</v>
      </c>
      <c r="P458" s="29" t="str">
        <f>VLOOKUP(A458,账簿!B:C,2,0)</f>
        <v>002008</v>
      </c>
      <c r="Q458" s="29" t="str">
        <f>VLOOKUP(P458,账簿!A:B,2,0)</f>
        <v>昌邑市城投股权投资管理有限公司</v>
      </c>
      <c r="W458" s="29" t="str">
        <f t="shared" si="164"/>
        <v>0020082026-04-28134</v>
      </c>
      <c r="X458" s="29" t="str">
        <f t="shared" si="150"/>
        <v>002008</v>
      </c>
      <c r="Y458" s="29" t="str">
        <f t="shared" si="151"/>
        <v>002008</v>
      </c>
      <c r="Z458" s="29" t="str">
        <f t="shared" si="152"/>
        <v>昌邑市城投股权投资管理有限公司</v>
      </c>
      <c r="AA458" s="29" t="str">
        <f t="shared" si="153"/>
        <v>2026-04</v>
      </c>
      <c r="AB458" s="29" t="str">
        <f t="shared" si="154"/>
        <v>2026-04-28</v>
      </c>
      <c r="AC458" s="29" t="s">
        <v>108</v>
      </c>
      <c r="AD458" s="29">
        <f t="shared" si="155"/>
        <v>134</v>
      </c>
      <c r="AE458" s="29" t="str">
        <f t="shared" si="156"/>
        <v>往来款,网银转账,山东华邑发展有限责任公司</v>
      </c>
      <c r="AF458" s="29" t="s">
        <v>109</v>
      </c>
      <c r="AG458" s="29" t="s">
        <v>109</v>
      </c>
      <c r="AH458" s="29"/>
      <c r="AI458" s="29"/>
      <c r="AJ458" s="29"/>
      <c r="AK458" s="29"/>
      <c r="AL458" s="29"/>
      <c r="AM458" s="29"/>
      <c r="AN458" s="29">
        <f t="shared" si="157"/>
        <v>1002</v>
      </c>
      <c r="AO458" s="29"/>
      <c r="AP458" s="29" t="str">
        <f t="shared" si="158"/>
        <v>往来款,网银转账,山东华邑发展有限责任公司</v>
      </c>
      <c r="AQ458" t="s">
        <v>110</v>
      </c>
      <c r="AR458" s="29" t="str">
        <f t="shared" si="159"/>
        <v/>
      </c>
      <c r="AS458" s="29">
        <f t="shared" si="160"/>
        <v>1300000</v>
      </c>
      <c r="AT458" t="s">
        <v>111</v>
      </c>
      <c r="AU458" t="s">
        <v>112</v>
      </c>
      <c r="AV458" t="s">
        <v>113</v>
      </c>
      <c r="AW458" s="29" t="str">
        <f t="shared" si="161"/>
        <v/>
      </c>
      <c r="AX458" s="29">
        <f t="shared" si="162"/>
        <v>1300000</v>
      </c>
      <c r="AY458" s="29"/>
      <c r="AZ458" s="29"/>
      <c r="BA458" s="29"/>
      <c r="BB458" s="29"/>
      <c r="BC458" s="29"/>
      <c r="BD458" s="29"/>
      <c r="BE458" s="29"/>
      <c r="BF458" s="29"/>
      <c r="BG458" s="29"/>
      <c r="BH458" s="29"/>
      <c r="BI458" s="29"/>
      <c r="BJ458" s="29"/>
      <c r="BK458" s="29"/>
      <c r="BL458" s="29"/>
      <c r="BM458" s="29"/>
      <c r="BN458" s="29"/>
      <c r="BO458" s="29"/>
      <c r="BP458" s="29"/>
      <c r="BQ458" s="32" t="str">
        <f>IF(N458="项目",VLOOKUP(O458,项目!B:C,2,0),IF(K458="空项目",VLOOKUP(K458,项目!B:C,2,0),""))</f>
        <v/>
      </c>
      <c r="BR458" s="32" t="str">
        <f>IFERROR(VLOOKUP(BQ458,项目!A:B,2,0),"")</f>
        <v/>
      </c>
      <c r="BS458" s="29"/>
      <c r="BT458" s="29"/>
      <c r="BU458" s="32" t="str">
        <f>IF(N458="供应商",VLOOKUP(O458,供应商!B:C,2,0),"")</f>
        <v/>
      </c>
      <c r="BV458" s="32" t="str">
        <f>IFERROR(VLOOKUP(BU458,供应商!A:B,2,0),"")</f>
        <v/>
      </c>
      <c r="BW458" s="32" t="str">
        <f>IF(N458="客户",VLOOKUP(O458,客户!B:C,2,0),"")</f>
        <v/>
      </c>
      <c r="BX458" s="32" t="str">
        <f>IFERROR(VLOOKUP(BW458,客户!A:B,2,0),"")</f>
        <v/>
      </c>
      <c r="BY458" s="29"/>
      <c r="BZ458" s="29"/>
      <c r="CA458" s="29"/>
      <c r="CB458" s="29"/>
      <c r="CC458" s="29"/>
      <c r="CD458" s="29"/>
      <c r="CE458" s="29"/>
      <c r="CF458" s="29"/>
      <c r="CG458" s="29"/>
      <c r="CH458" s="29"/>
      <c r="CI458" s="29"/>
      <c r="CJ458" s="29"/>
      <c r="CK458" s="29"/>
      <c r="CL458" s="29"/>
      <c r="CM458" s="29"/>
      <c r="CN458" s="29"/>
      <c r="CO458" s="29"/>
      <c r="CP458" s="29"/>
      <c r="CQ458" s="29"/>
      <c r="CR458" s="29"/>
      <c r="CS458" s="29"/>
      <c r="CT458" s="29"/>
      <c r="CU458" s="32" t="str">
        <f>IF(N458="费用项目",VLOOKUP(O458,费用项目!B:C,2,0),"")</f>
        <v/>
      </c>
      <c r="CV458" s="32" t="str">
        <f>IFERROR(VLOOKUP(CU458,费用项目!A:B,2,0),"")</f>
        <v/>
      </c>
      <c r="CW458" s="29" t="str">
        <f>IF(N458="银行账户",VLOOKUP(O458,银行变二级!B:C,2,0),"")</f>
        <v>潍坊银行基本户31796</v>
      </c>
      <c r="CX458" s="29" t="str">
        <f>IFERROR(VLOOKUP(O458,银行变二级!A:B,2,0),"")</f>
        <v>潍坊银行基本户31796</v>
      </c>
    </row>
    <row r="459" ht="25.5" spans="1:102">
      <c r="A459" s="35" t="s">
        <v>287</v>
      </c>
      <c r="B459" s="36" t="s">
        <v>242</v>
      </c>
      <c r="C459" s="36" t="s">
        <v>492</v>
      </c>
      <c r="D459" s="37" t="s">
        <v>452</v>
      </c>
      <c r="E459" s="37" t="s">
        <v>117</v>
      </c>
      <c r="F459" s="38">
        <v>160000</v>
      </c>
      <c r="G459" s="39" t="s">
        <v>107</v>
      </c>
      <c r="H459" s="40" t="str">
        <f t="shared" si="145"/>
        <v>1221</v>
      </c>
      <c r="I459" s="40" t="str">
        <f t="shared" si="146"/>
        <v>122108</v>
      </c>
      <c r="J459" s="46" t="str">
        <f t="shared" si="147"/>
        <v>其他应收款</v>
      </c>
      <c r="K459" s="47" t="str">
        <f t="shared" si="148"/>
        <v>单位</v>
      </c>
      <c r="L459" s="46" t="str">
        <f t="shared" si="149"/>
        <v>昌邑市昌宜投资有限公司</v>
      </c>
      <c r="M459" s="46" t="str">
        <f>IFERROR(IF(H459="1002",1002,VLOOKUP(I459,亿企科目!A:H,6,0)),VLOOKUP(H459,亿企科目!A:G,6,0))</f>
        <v>122102</v>
      </c>
      <c r="N459" s="48" t="str">
        <f>IFERROR(IF(H459="1002","银行账户",IF(H459="1123","供应商",VLOOKUP(I459,亿企科目!A:H,8,0))),"")</f>
        <v>客户</v>
      </c>
      <c r="O459" s="49" t="str">
        <f t="shared" si="163"/>
        <v>昌邑市昌宜投资有限公司</v>
      </c>
      <c r="P459" s="29" t="str">
        <f>VLOOKUP(A459,账簿!B:C,2,0)</f>
        <v>002008</v>
      </c>
      <c r="Q459" s="29" t="str">
        <f>VLOOKUP(P459,账簿!A:B,2,0)</f>
        <v>昌邑市城投股权投资管理有限公司</v>
      </c>
      <c r="W459" s="29" t="str">
        <f t="shared" si="164"/>
        <v>0020082026-04-28135</v>
      </c>
      <c r="X459" s="29" t="str">
        <f t="shared" si="150"/>
        <v>002008</v>
      </c>
      <c r="Y459" s="29" t="str">
        <f t="shared" si="151"/>
        <v>002008</v>
      </c>
      <c r="Z459" s="29" t="str">
        <f t="shared" si="152"/>
        <v>昌邑市城投股权投资管理有限公司</v>
      </c>
      <c r="AA459" s="29" t="str">
        <f t="shared" si="153"/>
        <v>2026-04</v>
      </c>
      <c r="AB459" s="29" t="str">
        <f t="shared" si="154"/>
        <v>2026-04-28</v>
      </c>
      <c r="AC459" s="29" t="s">
        <v>108</v>
      </c>
      <c r="AD459" s="29">
        <f t="shared" si="155"/>
        <v>135</v>
      </c>
      <c r="AE459" s="29" t="str">
        <f t="shared" si="156"/>
        <v>往来款,网银转账,昌邑市昌宜投资有限公司</v>
      </c>
      <c r="AF459" s="29" t="s">
        <v>109</v>
      </c>
      <c r="AG459" s="29" t="s">
        <v>109</v>
      </c>
      <c r="AH459" s="29"/>
      <c r="AI459" s="29"/>
      <c r="AJ459" s="29"/>
      <c r="AK459" s="29"/>
      <c r="AL459" s="29"/>
      <c r="AM459" s="29"/>
      <c r="AN459" s="29" t="str">
        <f t="shared" si="157"/>
        <v>122102</v>
      </c>
      <c r="AO459" s="29"/>
      <c r="AP459" s="29" t="str">
        <f t="shared" si="158"/>
        <v>往来款,网银转账,昌邑市昌宜投资有限公司</v>
      </c>
      <c r="AQ459" t="s">
        <v>110</v>
      </c>
      <c r="AR459" s="29">
        <f t="shared" si="159"/>
        <v>160000</v>
      </c>
      <c r="AS459" s="29" t="str">
        <f t="shared" si="160"/>
        <v/>
      </c>
      <c r="AT459" t="s">
        <v>111</v>
      </c>
      <c r="AU459" t="s">
        <v>112</v>
      </c>
      <c r="AV459" t="s">
        <v>113</v>
      </c>
      <c r="AW459" s="29">
        <f t="shared" si="161"/>
        <v>160000</v>
      </c>
      <c r="AX459" s="29" t="str">
        <f t="shared" si="162"/>
        <v/>
      </c>
      <c r="AY459" s="29"/>
      <c r="AZ459" s="29"/>
      <c r="BA459" s="29"/>
      <c r="BB459" s="29"/>
      <c r="BC459" s="29"/>
      <c r="BD459" s="29"/>
      <c r="BE459" s="29"/>
      <c r="BF459" s="29"/>
      <c r="BG459" s="29"/>
      <c r="BH459" s="29"/>
      <c r="BI459" s="29"/>
      <c r="BJ459" s="29"/>
      <c r="BK459" s="29"/>
      <c r="BL459" s="29"/>
      <c r="BM459" s="29"/>
      <c r="BN459" s="29"/>
      <c r="BO459" s="29"/>
      <c r="BP459" s="29"/>
      <c r="BQ459" s="32" t="str">
        <f>IF(N459="项目",VLOOKUP(O459,项目!B:C,2,0),IF(K459="空项目",VLOOKUP(K459,项目!B:C,2,0),""))</f>
        <v/>
      </c>
      <c r="BR459" s="32" t="str">
        <f>IFERROR(VLOOKUP(BQ459,项目!A:B,2,0),"")</f>
        <v/>
      </c>
      <c r="BS459" s="29"/>
      <c r="BT459" s="29"/>
      <c r="BU459" s="32" t="str">
        <f>IF(N459="供应商",VLOOKUP(O459,供应商!B:C,2,0),"")</f>
        <v/>
      </c>
      <c r="BV459" s="32" t="str">
        <f>IFERROR(VLOOKUP(BU459,供应商!A:B,2,0),"")</f>
        <v/>
      </c>
      <c r="BW459" s="32" t="str">
        <f>IF(N459="客户",VLOOKUP(O459,客户!B:C,2,0),"")</f>
        <v>003019</v>
      </c>
      <c r="BX459" s="32" t="str">
        <f>IFERROR(VLOOKUP(BW459,客户!A:B,2,0),"")</f>
        <v>昌邑市昌宜投资有限公司</v>
      </c>
      <c r="BY459" s="29"/>
      <c r="BZ459" s="29"/>
      <c r="CA459" s="29"/>
      <c r="CB459" s="29"/>
      <c r="CC459" s="29"/>
      <c r="CD459" s="29"/>
      <c r="CE459" s="29"/>
      <c r="CF459" s="29"/>
      <c r="CG459" s="29"/>
      <c r="CH459" s="29"/>
      <c r="CI459" s="29"/>
      <c r="CJ459" s="29"/>
      <c r="CK459" s="29"/>
      <c r="CL459" s="29"/>
      <c r="CM459" s="29"/>
      <c r="CN459" s="29"/>
      <c r="CO459" s="29"/>
      <c r="CP459" s="29"/>
      <c r="CQ459" s="29"/>
      <c r="CR459" s="29"/>
      <c r="CS459" s="29"/>
      <c r="CT459" s="29"/>
      <c r="CU459" s="32" t="str">
        <f>IF(N459="费用项目",VLOOKUP(O459,费用项目!B:C,2,0),"")</f>
        <v/>
      </c>
      <c r="CV459" s="32" t="str">
        <f>IFERROR(VLOOKUP(CU459,费用项目!A:B,2,0),"")</f>
        <v/>
      </c>
      <c r="CW459" s="29" t="str">
        <f>IF(N459="银行账户",VLOOKUP(O459,银行变二级!B:C,2,0),"")</f>
        <v/>
      </c>
      <c r="CX459" s="29" t="str">
        <f>IFERROR(VLOOKUP(O459,银行变二级!A:B,2,0),"")</f>
        <v/>
      </c>
    </row>
    <row r="460" ht="27" spans="1:102">
      <c r="A460" s="35" t="s">
        <v>287</v>
      </c>
      <c r="B460" s="36" t="s">
        <v>242</v>
      </c>
      <c r="C460" s="36" t="s">
        <v>492</v>
      </c>
      <c r="D460" s="37" t="s">
        <v>452</v>
      </c>
      <c r="E460" s="37" t="s">
        <v>290</v>
      </c>
      <c r="F460" s="39" t="s">
        <v>107</v>
      </c>
      <c r="G460" s="38">
        <v>160000</v>
      </c>
      <c r="H460" s="40" t="str">
        <f t="shared" si="145"/>
        <v>1002</v>
      </c>
      <c r="I460" s="40" t="str">
        <f t="shared" si="146"/>
        <v>100203</v>
      </c>
      <c r="J460" s="46" t="str">
        <f t="shared" si="147"/>
        <v>银行存款</v>
      </c>
      <c r="K460" s="47" t="str">
        <f t="shared" si="148"/>
        <v>潍坊银行基本户31796</v>
      </c>
      <c r="L460" s="46" t="str">
        <f t="shared" si="149"/>
        <v/>
      </c>
      <c r="M460" s="46">
        <f>IFERROR(IF(H460="1002",1002,VLOOKUP(I460,亿企科目!A:H,6,0)),VLOOKUP(H460,亿企科目!A:G,6,0))</f>
        <v>1002</v>
      </c>
      <c r="N460" s="48" t="str">
        <f>IFERROR(IF(H460="1002","银行账户",IF(H460="1123","供应商",VLOOKUP(I460,亿企科目!A:H,8,0))),"")</f>
        <v>银行账户</v>
      </c>
      <c r="O460" s="49" t="str">
        <f t="shared" si="163"/>
        <v>潍坊银行基本户31796</v>
      </c>
      <c r="P460" s="29" t="str">
        <f>VLOOKUP(A460,账簿!B:C,2,0)</f>
        <v>002008</v>
      </c>
      <c r="Q460" s="29" t="str">
        <f>VLOOKUP(P460,账簿!A:B,2,0)</f>
        <v>昌邑市城投股权投资管理有限公司</v>
      </c>
      <c r="W460" s="29" t="str">
        <f t="shared" si="164"/>
        <v>0020082026-04-28135</v>
      </c>
      <c r="X460" s="29" t="str">
        <f t="shared" si="150"/>
        <v>002008</v>
      </c>
      <c r="Y460" s="29" t="str">
        <f t="shared" si="151"/>
        <v>002008</v>
      </c>
      <c r="Z460" s="29" t="str">
        <f t="shared" si="152"/>
        <v>昌邑市城投股权投资管理有限公司</v>
      </c>
      <c r="AA460" s="29" t="str">
        <f t="shared" si="153"/>
        <v>2026-04</v>
      </c>
      <c r="AB460" s="29" t="str">
        <f t="shared" si="154"/>
        <v>2026-04-28</v>
      </c>
      <c r="AC460" s="29" t="s">
        <v>108</v>
      </c>
      <c r="AD460" s="29">
        <f t="shared" si="155"/>
        <v>135</v>
      </c>
      <c r="AE460" s="29" t="str">
        <f t="shared" si="156"/>
        <v>往来款,网银转账,昌邑市昌宜投资有限公司</v>
      </c>
      <c r="AF460" s="29" t="s">
        <v>109</v>
      </c>
      <c r="AG460" s="29" t="s">
        <v>109</v>
      </c>
      <c r="AH460" s="29"/>
      <c r="AI460" s="29"/>
      <c r="AJ460" s="29"/>
      <c r="AK460" s="29"/>
      <c r="AL460" s="29"/>
      <c r="AM460" s="29"/>
      <c r="AN460" s="29">
        <f t="shared" si="157"/>
        <v>1002</v>
      </c>
      <c r="AO460" s="29"/>
      <c r="AP460" s="29" t="str">
        <f t="shared" si="158"/>
        <v>往来款,网银转账,昌邑市昌宜投资有限公司</v>
      </c>
      <c r="AQ460" t="s">
        <v>110</v>
      </c>
      <c r="AR460" s="29" t="str">
        <f t="shared" si="159"/>
        <v/>
      </c>
      <c r="AS460" s="29">
        <f t="shared" si="160"/>
        <v>160000</v>
      </c>
      <c r="AT460" t="s">
        <v>111</v>
      </c>
      <c r="AU460" t="s">
        <v>112</v>
      </c>
      <c r="AV460" t="s">
        <v>113</v>
      </c>
      <c r="AW460" s="29" t="str">
        <f t="shared" si="161"/>
        <v/>
      </c>
      <c r="AX460" s="29">
        <f t="shared" si="162"/>
        <v>160000</v>
      </c>
      <c r="AY460" s="29"/>
      <c r="AZ460" s="29"/>
      <c r="BA460" s="29"/>
      <c r="BB460" s="29"/>
      <c r="BC460" s="29"/>
      <c r="BD460" s="29"/>
      <c r="BE460" s="29"/>
      <c r="BF460" s="29"/>
      <c r="BG460" s="29"/>
      <c r="BH460" s="29"/>
      <c r="BI460" s="29"/>
      <c r="BJ460" s="29"/>
      <c r="BK460" s="29"/>
      <c r="BL460" s="29"/>
      <c r="BM460" s="29"/>
      <c r="BN460" s="29"/>
      <c r="BO460" s="29"/>
      <c r="BP460" s="29"/>
      <c r="BQ460" s="32" t="str">
        <f>IF(N460="项目",VLOOKUP(O460,项目!B:C,2,0),IF(K460="空项目",VLOOKUP(K460,项目!B:C,2,0),""))</f>
        <v/>
      </c>
      <c r="BR460" s="32" t="str">
        <f>IFERROR(VLOOKUP(BQ460,项目!A:B,2,0),"")</f>
        <v/>
      </c>
      <c r="BS460" s="29"/>
      <c r="BT460" s="29"/>
      <c r="BU460" s="32" t="str">
        <f>IF(N460="供应商",VLOOKUP(O460,供应商!B:C,2,0),"")</f>
        <v/>
      </c>
      <c r="BV460" s="32" t="str">
        <f>IFERROR(VLOOKUP(BU460,供应商!A:B,2,0),"")</f>
        <v/>
      </c>
      <c r="BW460" s="32" t="str">
        <f>IF(N460="客户",VLOOKUP(O460,客户!B:C,2,0),"")</f>
        <v/>
      </c>
      <c r="BX460" s="32" t="str">
        <f>IFERROR(VLOOKUP(BW460,客户!A:B,2,0),"")</f>
        <v/>
      </c>
      <c r="BY460" s="29"/>
      <c r="BZ460" s="29"/>
      <c r="CA460" s="29"/>
      <c r="CB460" s="29"/>
      <c r="CC460" s="29"/>
      <c r="CD460" s="29"/>
      <c r="CE460" s="29"/>
      <c r="CF460" s="29"/>
      <c r="CG460" s="29"/>
      <c r="CH460" s="29"/>
      <c r="CI460" s="29"/>
      <c r="CJ460" s="29"/>
      <c r="CK460" s="29"/>
      <c r="CL460" s="29"/>
      <c r="CM460" s="29"/>
      <c r="CN460" s="29"/>
      <c r="CO460" s="29"/>
      <c r="CP460" s="29"/>
      <c r="CQ460" s="29"/>
      <c r="CR460" s="29"/>
      <c r="CS460" s="29"/>
      <c r="CT460" s="29"/>
      <c r="CU460" s="32" t="str">
        <f>IF(N460="费用项目",VLOOKUP(O460,费用项目!B:C,2,0),"")</f>
        <v/>
      </c>
      <c r="CV460" s="32" t="str">
        <f>IFERROR(VLOOKUP(CU460,费用项目!A:B,2,0),"")</f>
        <v/>
      </c>
      <c r="CW460" s="29" t="str">
        <f>IF(N460="银行账户",VLOOKUP(O460,银行变二级!B:C,2,0),"")</f>
        <v>潍坊银行基本户31796</v>
      </c>
      <c r="CX460" s="29" t="str">
        <f>IFERROR(VLOOKUP(O460,银行变二级!A:B,2,0),"")</f>
        <v>潍坊银行基本户31796</v>
      </c>
    </row>
    <row r="461" ht="27" spans="1:102">
      <c r="A461" s="35" t="s">
        <v>287</v>
      </c>
      <c r="B461" s="36" t="s">
        <v>242</v>
      </c>
      <c r="C461" s="36" t="s">
        <v>493</v>
      </c>
      <c r="D461" s="37" t="s">
        <v>494</v>
      </c>
      <c r="E461" s="37" t="s">
        <v>290</v>
      </c>
      <c r="F461" s="38">
        <v>430000</v>
      </c>
      <c r="G461" s="39" t="s">
        <v>107</v>
      </c>
      <c r="H461" s="40" t="str">
        <f t="shared" si="145"/>
        <v>1002</v>
      </c>
      <c r="I461" s="40" t="str">
        <f t="shared" si="146"/>
        <v>100203</v>
      </c>
      <c r="J461" s="46" t="str">
        <f t="shared" si="147"/>
        <v>银行存款</v>
      </c>
      <c r="K461" s="47" t="str">
        <f t="shared" si="148"/>
        <v>潍坊银行基本户31796</v>
      </c>
      <c r="L461" s="46" t="str">
        <f t="shared" si="149"/>
        <v/>
      </c>
      <c r="M461" s="46">
        <f>IFERROR(IF(H461="1002",1002,VLOOKUP(I461,亿企科目!A:H,6,0)),VLOOKUP(H461,亿企科目!A:G,6,0))</f>
        <v>1002</v>
      </c>
      <c r="N461" s="48" t="str">
        <f>IFERROR(IF(H461="1002","银行账户",IF(H461="1123","供应商",VLOOKUP(I461,亿企科目!A:H,8,0))),"")</f>
        <v>银行账户</v>
      </c>
      <c r="O461" s="49" t="str">
        <f t="shared" si="163"/>
        <v>潍坊银行基本户31796</v>
      </c>
      <c r="P461" s="29" t="str">
        <f>VLOOKUP(A461,账簿!B:C,2,0)</f>
        <v>002008</v>
      </c>
      <c r="Q461" s="29" t="str">
        <f>VLOOKUP(P461,账簿!A:B,2,0)</f>
        <v>昌邑市城投股权投资管理有限公司</v>
      </c>
      <c r="W461" s="29" t="str">
        <f t="shared" si="164"/>
        <v>0020082026-04-28136</v>
      </c>
      <c r="X461" s="29" t="str">
        <f t="shared" si="150"/>
        <v>002008</v>
      </c>
      <c r="Y461" s="29" t="str">
        <f t="shared" si="151"/>
        <v>002008</v>
      </c>
      <c r="Z461" s="29" t="str">
        <f t="shared" si="152"/>
        <v>昌邑市城投股权投资管理有限公司</v>
      </c>
      <c r="AA461" s="29" t="str">
        <f t="shared" si="153"/>
        <v>2026-04</v>
      </c>
      <c r="AB461" s="29" t="str">
        <f t="shared" si="154"/>
        <v>2026-04-28</v>
      </c>
      <c r="AC461" s="29" t="s">
        <v>108</v>
      </c>
      <c r="AD461" s="29">
        <f t="shared" si="155"/>
        <v>136</v>
      </c>
      <c r="AE461" s="29" t="str">
        <f t="shared" si="156"/>
        <v>往来款,汇兑,昌邑市城投环保科技有限公司</v>
      </c>
      <c r="AF461" s="29" t="s">
        <v>109</v>
      </c>
      <c r="AG461" s="29" t="s">
        <v>109</v>
      </c>
      <c r="AH461" s="29"/>
      <c r="AI461" s="29"/>
      <c r="AJ461" s="29"/>
      <c r="AK461" s="29"/>
      <c r="AL461" s="29"/>
      <c r="AM461" s="29"/>
      <c r="AN461" s="29">
        <f t="shared" si="157"/>
        <v>1002</v>
      </c>
      <c r="AO461" s="29"/>
      <c r="AP461" s="29" t="str">
        <f t="shared" si="158"/>
        <v>往来款,汇兑,昌邑市城投环保科技有限公司</v>
      </c>
      <c r="AQ461" t="s">
        <v>110</v>
      </c>
      <c r="AR461" s="29">
        <f t="shared" si="159"/>
        <v>430000</v>
      </c>
      <c r="AS461" s="29" t="str">
        <f t="shared" si="160"/>
        <v/>
      </c>
      <c r="AT461" t="s">
        <v>111</v>
      </c>
      <c r="AU461" t="s">
        <v>112</v>
      </c>
      <c r="AV461" t="s">
        <v>113</v>
      </c>
      <c r="AW461" s="29">
        <f t="shared" si="161"/>
        <v>430000</v>
      </c>
      <c r="AX461" s="29" t="str">
        <f t="shared" si="162"/>
        <v/>
      </c>
      <c r="AY461" s="29"/>
      <c r="AZ461" s="29"/>
      <c r="BA461" s="29"/>
      <c r="BB461" s="29"/>
      <c r="BC461" s="29"/>
      <c r="BD461" s="29"/>
      <c r="BE461" s="29"/>
      <c r="BF461" s="29"/>
      <c r="BG461" s="29"/>
      <c r="BH461" s="29"/>
      <c r="BI461" s="29"/>
      <c r="BJ461" s="29"/>
      <c r="BK461" s="29"/>
      <c r="BL461" s="29"/>
      <c r="BM461" s="29"/>
      <c r="BN461" s="29"/>
      <c r="BO461" s="29"/>
      <c r="BP461" s="29"/>
      <c r="BQ461" s="32" t="str">
        <f>IF(N461="项目",VLOOKUP(O461,项目!B:C,2,0),IF(K461="空项目",VLOOKUP(K461,项目!B:C,2,0),""))</f>
        <v/>
      </c>
      <c r="BR461" s="32" t="str">
        <f>IFERROR(VLOOKUP(BQ461,项目!A:B,2,0),"")</f>
        <v/>
      </c>
      <c r="BS461" s="29"/>
      <c r="BT461" s="29"/>
      <c r="BU461" s="32" t="str">
        <f>IF(N461="供应商",VLOOKUP(O461,供应商!B:C,2,0),"")</f>
        <v/>
      </c>
      <c r="BV461" s="32" t="str">
        <f>IFERROR(VLOOKUP(BU461,供应商!A:B,2,0),"")</f>
        <v/>
      </c>
      <c r="BW461" s="32" t="str">
        <f>IF(N461="客户",VLOOKUP(O461,客户!B:C,2,0),"")</f>
        <v/>
      </c>
      <c r="BX461" s="32" t="str">
        <f>IFERROR(VLOOKUP(BW461,客户!A:B,2,0),"")</f>
        <v/>
      </c>
      <c r="BY461" s="29"/>
      <c r="BZ461" s="29"/>
      <c r="CA461" s="29"/>
      <c r="CB461" s="29"/>
      <c r="CC461" s="29"/>
      <c r="CD461" s="29"/>
      <c r="CE461" s="29"/>
      <c r="CF461" s="29"/>
      <c r="CG461" s="29"/>
      <c r="CH461" s="29"/>
      <c r="CI461" s="29"/>
      <c r="CJ461" s="29"/>
      <c r="CK461" s="29"/>
      <c r="CL461" s="29"/>
      <c r="CM461" s="29"/>
      <c r="CN461" s="29"/>
      <c r="CO461" s="29"/>
      <c r="CP461" s="29"/>
      <c r="CQ461" s="29"/>
      <c r="CR461" s="29"/>
      <c r="CS461" s="29"/>
      <c r="CT461" s="29"/>
      <c r="CU461" s="32" t="str">
        <f>IF(N461="费用项目",VLOOKUP(O461,费用项目!B:C,2,0),"")</f>
        <v/>
      </c>
      <c r="CV461" s="32" t="str">
        <f>IFERROR(VLOOKUP(CU461,费用项目!A:B,2,0),"")</f>
        <v/>
      </c>
      <c r="CW461" s="29" t="str">
        <f>IF(N461="银行账户",VLOOKUP(O461,银行变二级!B:C,2,0),"")</f>
        <v>潍坊银行基本户31796</v>
      </c>
      <c r="CX461" s="29" t="str">
        <f>IFERROR(VLOOKUP(O461,银行变二级!A:B,2,0),"")</f>
        <v>潍坊银行基本户31796</v>
      </c>
    </row>
    <row r="462" ht="25.5" spans="1:102">
      <c r="A462" s="35" t="s">
        <v>287</v>
      </c>
      <c r="B462" s="36" t="s">
        <v>242</v>
      </c>
      <c r="C462" s="36" t="s">
        <v>493</v>
      </c>
      <c r="D462" s="37" t="s">
        <v>494</v>
      </c>
      <c r="E462" s="37" t="s">
        <v>495</v>
      </c>
      <c r="F462" s="39" t="s">
        <v>107</v>
      </c>
      <c r="G462" s="38">
        <v>430000</v>
      </c>
      <c r="H462" s="40" t="str">
        <f t="shared" si="145"/>
        <v>1221</v>
      </c>
      <c r="I462" s="40" t="str">
        <f t="shared" si="146"/>
        <v>122108</v>
      </c>
      <c r="J462" s="46" t="str">
        <f t="shared" si="147"/>
        <v>其他应收款</v>
      </c>
      <c r="K462" s="47" t="str">
        <f t="shared" si="148"/>
        <v>单位</v>
      </c>
      <c r="L462" s="46" t="str">
        <f t="shared" si="149"/>
        <v>昌邑市城投环保科技有限公司</v>
      </c>
      <c r="M462" s="46" t="str">
        <f>IFERROR(IF(H462="1002",1002,VLOOKUP(I462,亿企科目!A:H,6,0)),VLOOKUP(H462,亿企科目!A:G,6,0))</f>
        <v>122102</v>
      </c>
      <c r="N462" s="48" t="str">
        <f>IFERROR(IF(H462="1002","银行账户",IF(H462="1123","供应商",VLOOKUP(I462,亿企科目!A:H,8,0))),"")</f>
        <v>客户</v>
      </c>
      <c r="O462" s="49" t="str">
        <f t="shared" si="163"/>
        <v>昌邑市城投环保科技有限公司</v>
      </c>
      <c r="P462" s="29" t="str">
        <f>VLOOKUP(A462,账簿!B:C,2,0)</f>
        <v>002008</v>
      </c>
      <c r="Q462" s="29" t="str">
        <f>VLOOKUP(P462,账簿!A:B,2,0)</f>
        <v>昌邑市城投股权投资管理有限公司</v>
      </c>
      <c r="W462" s="29" t="str">
        <f t="shared" si="164"/>
        <v>0020082026-04-28136</v>
      </c>
      <c r="X462" s="29" t="str">
        <f t="shared" si="150"/>
        <v>002008</v>
      </c>
      <c r="Y462" s="29" t="str">
        <f t="shared" si="151"/>
        <v>002008</v>
      </c>
      <c r="Z462" s="29" t="str">
        <f t="shared" si="152"/>
        <v>昌邑市城投股权投资管理有限公司</v>
      </c>
      <c r="AA462" s="29" t="str">
        <f t="shared" si="153"/>
        <v>2026-04</v>
      </c>
      <c r="AB462" s="29" t="str">
        <f t="shared" si="154"/>
        <v>2026-04-28</v>
      </c>
      <c r="AC462" s="29" t="s">
        <v>108</v>
      </c>
      <c r="AD462" s="29">
        <f t="shared" si="155"/>
        <v>136</v>
      </c>
      <c r="AE462" s="29" t="str">
        <f t="shared" si="156"/>
        <v>往来款,汇兑,昌邑市城投环保科技有限公司</v>
      </c>
      <c r="AF462" s="29" t="s">
        <v>109</v>
      </c>
      <c r="AG462" s="29" t="s">
        <v>109</v>
      </c>
      <c r="AH462" s="29"/>
      <c r="AI462" s="29"/>
      <c r="AJ462" s="29"/>
      <c r="AK462" s="29"/>
      <c r="AL462" s="29"/>
      <c r="AM462" s="29"/>
      <c r="AN462" s="29" t="str">
        <f t="shared" si="157"/>
        <v>122102</v>
      </c>
      <c r="AO462" s="29"/>
      <c r="AP462" s="29" t="str">
        <f t="shared" si="158"/>
        <v>往来款,汇兑,昌邑市城投环保科技有限公司</v>
      </c>
      <c r="AQ462" t="s">
        <v>110</v>
      </c>
      <c r="AR462" s="29" t="str">
        <f t="shared" si="159"/>
        <v/>
      </c>
      <c r="AS462" s="29">
        <f t="shared" si="160"/>
        <v>430000</v>
      </c>
      <c r="AT462" t="s">
        <v>111</v>
      </c>
      <c r="AU462" t="s">
        <v>112</v>
      </c>
      <c r="AV462" t="s">
        <v>113</v>
      </c>
      <c r="AW462" s="29" t="str">
        <f t="shared" si="161"/>
        <v/>
      </c>
      <c r="AX462" s="29">
        <f t="shared" si="162"/>
        <v>430000</v>
      </c>
      <c r="AY462" s="29"/>
      <c r="AZ462" s="29"/>
      <c r="BA462" s="29"/>
      <c r="BB462" s="29"/>
      <c r="BC462" s="29"/>
      <c r="BD462" s="29"/>
      <c r="BE462" s="29"/>
      <c r="BF462" s="29"/>
      <c r="BG462" s="29"/>
      <c r="BH462" s="29"/>
      <c r="BI462" s="29"/>
      <c r="BJ462" s="29"/>
      <c r="BK462" s="29"/>
      <c r="BL462" s="29"/>
      <c r="BM462" s="29"/>
      <c r="BN462" s="29"/>
      <c r="BO462" s="29"/>
      <c r="BP462" s="29"/>
      <c r="BQ462" s="32" t="str">
        <f>IF(N462="项目",VLOOKUP(O462,项目!B:C,2,0),IF(K462="空项目",VLOOKUP(K462,项目!B:C,2,0),""))</f>
        <v/>
      </c>
      <c r="BR462" s="32" t="str">
        <f>IFERROR(VLOOKUP(BQ462,项目!A:B,2,0),"")</f>
        <v/>
      </c>
      <c r="BS462" s="29"/>
      <c r="BT462" s="29"/>
      <c r="BU462" s="32" t="str">
        <f>IF(N462="供应商",VLOOKUP(O462,供应商!B:C,2,0),"")</f>
        <v/>
      </c>
      <c r="BV462" s="32" t="str">
        <f>IFERROR(VLOOKUP(BU462,供应商!A:B,2,0),"")</f>
        <v/>
      </c>
      <c r="BW462" s="32" t="str">
        <f>IF(N462="客户",VLOOKUP(O462,客户!B:C,2,0),"")</f>
        <v>002012</v>
      </c>
      <c r="BX462" s="32" t="str">
        <f>IFERROR(VLOOKUP(BW462,客户!A:B,2,0),"")</f>
        <v>昌邑市城投环保科技有限公司</v>
      </c>
      <c r="BY462" s="29"/>
      <c r="BZ462" s="29"/>
      <c r="CA462" s="29"/>
      <c r="CB462" s="29"/>
      <c r="CC462" s="29"/>
      <c r="CD462" s="29"/>
      <c r="CE462" s="29"/>
      <c r="CF462" s="29"/>
      <c r="CG462" s="29"/>
      <c r="CH462" s="29"/>
      <c r="CI462" s="29"/>
      <c r="CJ462" s="29"/>
      <c r="CK462" s="29"/>
      <c r="CL462" s="29"/>
      <c r="CM462" s="29"/>
      <c r="CN462" s="29"/>
      <c r="CO462" s="29"/>
      <c r="CP462" s="29"/>
      <c r="CQ462" s="29"/>
      <c r="CR462" s="29"/>
      <c r="CS462" s="29"/>
      <c r="CT462" s="29"/>
      <c r="CU462" s="32" t="str">
        <f>IF(N462="费用项目",VLOOKUP(O462,费用项目!B:C,2,0),"")</f>
        <v/>
      </c>
      <c r="CV462" s="32" t="str">
        <f>IFERROR(VLOOKUP(CU462,费用项目!A:B,2,0),"")</f>
        <v/>
      </c>
      <c r="CW462" s="29" t="str">
        <f>IF(N462="银行账户",VLOOKUP(O462,银行变二级!B:C,2,0),"")</f>
        <v/>
      </c>
      <c r="CX462" s="29" t="str">
        <f>IFERROR(VLOOKUP(O462,银行变二级!A:B,2,0),"")</f>
        <v/>
      </c>
    </row>
    <row r="463" ht="27" spans="1:102">
      <c r="A463" s="35" t="s">
        <v>287</v>
      </c>
      <c r="B463" s="36" t="s">
        <v>242</v>
      </c>
      <c r="C463" s="36" t="s">
        <v>496</v>
      </c>
      <c r="D463" s="37" t="s">
        <v>497</v>
      </c>
      <c r="E463" s="37" t="s">
        <v>290</v>
      </c>
      <c r="F463" s="38">
        <v>15380000</v>
      </c>
      <c r="G463" s="39" t="s">
        <v>107</v>
      </c>
      <c r="H463" s="40" t="str">
        <f t="shared" si="145"/>
        <v>1002</v>
      </c>
      <c r="I463" s="40" t="str">
        <f t="shared" si="146"/>
        <v>100203</v>
      </c>
      <c r="J463" s="46" t="str">
        <f t="shared" si="147"/>
        <v>银行存款</v>
      </c>
      <c r="K463" s="47" t="str">
        <f t="shared" si="148"/>
        <v>潍坊银行基本户31796</v>
      </c>
      <c r="L463" s="46" t="str">
        <f t="shared" si="149"/>
        <v/>
      </c>
      <c r="M463" s="46">
        <f>IFERROR(IF(H463="1002",1002,VLOOKUP(I463,亿企科目!A:H,6,0)),VLOOKUP(H463,亿企科目!A:G,6,0))</f>
        <v>1002</v>
      </c>
      <c r="N463" s="48" t="str">
        <f>IFERROR(IF(H463="1002","银行账户",IF(H463="1123","供应商",VLOOKUP(I463,亿企科目!A:H,8,0))),"")</f>
        <v>银行账户</v>
      </c>
      <c r="O463" s="49" t="str">
        <f t="shared" si="163"/>
        <v>潍坊银行基本户31796</v>
      </c>
      <c r="P463" s="29" t="str">
        <f>VLOOKUP(A463,账簿!B:C,2,0)</f>
        <v>002008</v>
      </c>
      <c r="Q463" s="29" t="str">
        <f>VLOOKUP(P463,账簿!A:B,2,0)</f>
        <v>昌邑市城投股权投资管理有限公司</v>
      </c>
      <c r="W463" s="29" t="str">
        <f t="shared" si="164"/>
        <v>0020082026-04-28137</v>
      </c>
      <c r="X463" s="29" t="str">
        <f t="shared" si="150"/>
        <v>002008</v>
      </c>
      <c r="Y463" s="29" t="str">
        <f t="shared" si="151"/>
        <v>002008</v>
      </c>
      <c r="Z463" s="29" t="str">
        <f t="shared" si="152"/>
        <v>昌邑市城投股权投资管理有限公司</v>
      </c>
      <c r="AA463" s="29" t="str">
        <f t="shared" si="153"/>
        <v>2026-04</v>
      </c>
      <c r="AB463" s="29" t="str">
        <f t="shared" si="154"/>
        <v>2026-04-28</v>
      </c>
      <c r="AC463" s="29" t="s">
        <v>108</v>
      </c>
      <c r="AD463" s="29">
        <f t="shared" si="155"/>
        <v>137</v>
      </c>
      <c r="AE463" s="29" t="str">
        <f t="shared" si="156"/>
        <v>汇款,昌邑鼎基建设工程有限公司</v>
      </c>
      <c r="AF463" s="29" t="s">
        <v>109</v>
      </c>
      <c r="AG463" s="29" t="s">
        <v>109</v>
      </c>
      <c r="AH463" s="29"/>
      <c r="AI463" s="29"/>
      <c r="AJ463" s="29"/>
      <c r="AK463" s="29"/>
      <c r="AL463" s="29"/>
      <c r="AM463" s="29"/>
      <c r="AN463" s="29">
        <f t="shared" si="157"/>
        <v>1002</v>
      </c>
      <c r="AO463" s="29"/>
      <c r="AP463" s="29" t="str">
        <f t="shared" si="158"/>
        <v>汇款,昌邑鼎基建设工程有限公司</v>
      </c>
      <c r="AQ463" t="s">
        <v>110</v>
      </c>
      <c r="AR463" s="29">
        <f t="shared" si="159"/>
        <v>15380000</v>
      </c>
      <c r="AS463" s="29" t="str">
        <f t="shared" si="160"/>
        <v/>
      </c>
      <c r="AT463" t="s">
        <v>111</v>
      </c>
      <c r="AU463" t="s">
        <v>112</v>
      </c>
      <c r="AV463" t="s">
        <v>113</v>
      </c>
      <c r="AW463" s="29">
        <f t="shared" si="161"/>
        <v>15380000</v>
      </c>
      <c r="AX463" s="29" t="str">
        <f t="shared" si="162"/>
        <v/>
      </c>
      <c r="AY463" s="29"/>
      <c r="AZ463" s="29"/>
      <c r="BA463" s="29"/>
      <c r="BB463" s="29"/>
      <c r="BC463" s="29"/>
      <c r="BD463" s="29"/>
      <c r="BE463" s="29"/>
      <c r="BF463" s="29"/>
      <c r="BG463" s="29"/>
      <c r="BH463" s="29"/>
      <c r="BI463" s="29"/>
      <c r="BJ463" s="29"/>
      <c r="BK463" s="29"/>
      <c r="BL463" s="29"/>
      <c r="BM463" s="29"/>
      <c r="BN463" s="29"/>
      <c r="BO463" s="29"/>
      <c r="BP463" s="29"/>
      <c r="BQ463" s="32" t="str">
        <f>IF(N463="项目",VLOOKUP(O463,项目!B:C,2,0),IF(K463="空项目",VLOOKUP(K463,项目!B:C,2,0),""))</f>
        <v/>
      </c>
      <c r="BR463" s="32" t="str">
        <f>IFERROR(VLOOKUP(BQ463,项目!A:B,2,0),"")</f>
        <v/>
      </c>
      <c r="BS463" s="29"/>
      <c r="BT463" s="29"/>
      <c r="BU463" s="32" t="str">
        <f>IF(N463="供应商",VLOOKUP(O463,供应商!B:C,2,0),"")</f>
        <v/>
      </c>
      <c r="BV463" s="32" t="str">
        <f>IFERROR(VLOOKUP(BU463,供应商!A:B,2,0),"")</f>
        <v/>
      </c>
      <c r="BW463" s="32" t="str">
        <f>IF(N463="客户",VLOOKUP(O463,客户!B:C,2,0),"")</f>
        <v/>
      </c>
      <c r="BX463" s="32" t="str">
        <f>IFERROR(VLOOKUP(BW463,客户!A:B,2,0),"")</f>
        <v/>
      </c>
      <c r="BY463" s="29"/>
      <c r="BZ463" s="29"/>
      <c r="CA463" s="29"/>
      <c r="CB463" s="29"/>
      <c r="CC463" s="29"/>
      <c r="CD463" s="29"/>
      <c r="CE463" s="29"/>
      <c r="CF463" s="29"/>
      <c r="CG463" s="29"/>
      <c r="CH463" s="29"/>
      <c r="CI463" s="29"/>
      <c r="CJ463" s="29"/>
      <c r="CK463" s="29"/>
      <c r="CL463" s="29"/>
      <c r="CM463" s="29"/>
      <c r="CN463" s="29"/>
      <c r="CO463" s="29"/>
      <c r="CP463" s="29"/>
      <c r="CQ463" s="29"/>
      <c r="CR463" s="29"/>
      <c r="CS463" s="29"/>
      <c r="CT463" s="29"/>
      <c r="CU463" s="32" t="str">
        <f>IF(N463="费用项目",VLOOKUP(O463,费用项目!B:C,2,0),"")</f>
        <v/>
      </c>
      <c r="CV463" s="32" t="str">
        <f>IFERROR(VLOOKUP(CU463,费用项目!A:B,2,0),"")</f>
        <v/>
      </c>
      <c r="CW463" s="29" t="str">
        <f>IF(N463="银行账户",VLOOKUP(O463,银行变二级!B:C,2,0),"")</f>
        <v>潍坊银行基本户31796</v>
      </c>
      <c r="CX463" s="29" t="str">
        <f>IFERROR(VLOOKUP(O463,银行变二级!A:B,2,0),"")</f>
        <v>潍坊银行基本户31796</v>
      </c>
    </row>
    <row r="464" ht="25.5" spans="1:102">
      <c r="A464" s="35" t="s">
        <v>287</v>
      </c>
      <c r="B464" s="36" t="s">
        <v>242</v>
      </c>
      <c r="C464" s="36" t="s">
        <v>496</v>
      </c>
      <c r="D464" s="37" t="s">
        <v>497</v>
      </c>
      <c r="E464" s="37" t="s">
        <v>498</v>
      </c>
      <c r="F464" s="39" t="s">
        <v>107</v>
      </c>
      <c r="G464" s="38">
        <v>15380000</v>
      </c>
      <c r="H464" s="40" t="str">
        <f t="shared" si="145"/>
        <v>2241</v>
      </c>
      <c r="I464" s="40" t="str">
        <f t="shared" si="146"/>
        <v>224102</v>
      </c>
      <c r="J464" s="46" t="str">
        <f t="shared" si="147"/>
        <v>其他应付款</v>
      </c>
      <c r="K464" s="47" t="str">
        <f t="shared" si="148"/>
        <v>单位</v>
      </c>
      <c r="L464" s="46" t="str">
        <f t="shared" si="149"/>
        <v>昌邑鼎基建设工程有限公司</v>
      </c>
      <c r="M464" s="46" t="str">
        <f>IFERROR(IF(H464="1002",1002,VLOOKUP(I464,亿企科目!A:H,6,0)),VLOOKUP(H464,亿企科目!A:G,6,0))</f>
        <v>224102</v>
      </c>
      <c r="N464" s="48" t="str">
        <f>IFERROR(IF(H464="1002","银行账户",IF(H464="1123","供应商",VLOOKUP(I464,亿企科目!A:H,8,0))),"")</f>
        <v>供应商</v>
      </c>
      <c r="O464" s="49" t="str">
        <f t="shared" si="163"/>
        <v>昌邑鼎基建设工程有限公司</v>
      </c>
      <c r="P464" s="29" t="str">
        <f>VLOOKUP(A464,账簿!B:C,2,0)</f>
        <v>002008</v>
      </c>
      <c r="Q464" s="29" t="str">
        <f>VLOOKUP(P464,账簿!A:B,2,0)</f>
        <v>昌邑市城投股权投资管理有限公司</v>
      </c>
      <c r="W464" s="29" t="str">
        <f t="shared" si="164"/>
        <v>0020082026-04-28137</v>
      </c>
      <c r="X464" s="29" t="str">
        <f t="shared" si="150"/>
        <v>002008</v>
      </c>
      <c r="Y464" s="29" t="str">
        <f t="shared" si="151"/>
        <v>002008</v>
      </c>
      <c r="Z464" s="29" t="str">
        <f t="shared" si="152"/>
        <v>昌邑市城投股权投资管理有限公司</v>
      </c>
      <c r="AA464" s="29" t="str">
        <f t="shared" si="153"/>
        <v>2026-04</v>
      </c>
      <c r="AB464" s="29" t="str">
        <f t="shared" si="154"/>
        <v>2026-04-28</v>
      </c>
      <c r="AC464" s="29" t="s">
        <v>108</v>
      </c>
      <c r="AD464" s="29">
        <f t="shared" si="155"/>
        <v>137</v>
      </c>
      <c r="AE464" s="29" t="str">
        <f t="shared" si="156"/>
        <v>汇款,昌邑鼎基建设工程有限公司</v>
      </c>
      <c r="AF464" s="29" t="s">
        <v>109</v>
      </c>
      <c r="AG464" s="29" t="s">
        <v>109</v>
      </c>
      <c r="AH464" s="29"/>
      <c r="AI464" s="29"/>
      <c r="AJ464" s="29"/>
      <c r="AK464" s="29"/>
      <c r="AL464" s="29"/>
      <c r="AM464" s="29"/>
      <c r="AN464" s="29" t="str">
        <f t="shared" si="157"/>
        <v>224102</v>
      </c>
      <c r="AO464" s="29"/>
      <c r="AP464" s="29" t="str">
        <f t="shared" si="158"/>
        <v>汇款,昌邑鼎基建设工程有限公司</v>
      </c>
      <c r="AQ464" t="s">
        <v>110</v>
      </c>
      <c r="AR464" s="29" t="str">
        <f t="shared" si="159"/>
        <v/>
      </c>
      <c r="AS464" s="29">
        <f t="shared" si="160"/>
        <v>15380000</v>
      </c>
      <c r="AT464" t="s">
        <v>111</v>
      </c>
      <c r="AU464" t="s">
        <v>112</v>
      </c>
      <c r="AV464" t="s">
        <v>113</v>
      </c>
      <c r="AW464" s="29" t="str">
        <f t="shared" si="161"/>
        <v/>
      </c>
      <c r="AX464" s="29">
        <f t="shared" si="162"/>
        <v>15380000</v>
      </c>
      <c r="AY464" s="29"/>
      <c r="AZ464" s="29"/>
      <c r="BA464" s="29"/>
      <c r="BB464" s="29"/>
      <c r="BC464" s="29"/>
      <c r="BD464" s="29"/>
      <c r="BE464" s="29"/>
      <c r="BF464" s="29"/>
      <c r="BG464" s="29"/>
      <c r="BH464" s="29"/>
      <c r="BI464" s="29"/>
      <c r="BJ464" s="29"/>
      <c r="BK464" s="29"/>
      <c r="BL464" s="29"/>
      <c r="BM464" s="29"/>
      <c r="BN464" s="29"/>
      <c r="BO464" s="29"/>
      <c r="BP464" s="29"/>
      <c r="BQ464" s="32" t="str">
        <f>IF(N464="项目",VLOOKUP(O464,项目!B:C,2,0),IF(K464="空项目",VLOOKUP(K464,项目!B:C,2,0),""))</f>
        <v/>
      </c>
      <c r="BR464" s="32" t="str">
        <f>IFERROR(VLOOKUP(BQ464,项目!A:B,2,0),"")</f>
        <v/>
      </c>
      <c r="BS464" s="29"/>
      <c r="BT464" s="29"/>
      <c r="BU464" s="32" t="str">
        <f>IF(N464="供应商",VLOOKUP(O464,供应商!B:C,2,0),"")</f>
        <v>0016345</v>
      </c>
      <c r="BV464" s="32" t="str">
        <f>IFERROR(VLOOKUP(BU464,供应商!A:B,2,0),"")</f>
        <v>昌邑鼎基建设工程有限公司</v>
      </c>
      <c r="BW464" s="32" t="str">
        <f>IF(N464="客户",VLOOKUP(O464,客户!B:C,2,0),"")</f>
        <v/>
      </c>
      <c r="BX464" s="32" t="str">
        <f>IFERROR(VLOOKUP(BW464,客户!A:B,2,0),"")</f>
        <v/>
      </c>
      <c r="BY464" s="29"/>
      <c r="BZ464" s="29"/>
      <c r="CA464" s="29"/>
      <c r="CB464" s="29"/>
      <c r="CC464" s="29"/>
      <c r="CD464" s="29"/>
      <c r="CE464" s="29"/>
      <c r="CF464" s="29"/>
      <c r="CG464" s="29"/>
      <c r="CH464" s="29"/>
      <c r="CI464" s="29"/>
      <c r="CJ464" s="29"/>
      <c r="CK464" s="29"/>
      <c r="CL464" s="29"/>
      <c r="CM464" s="29"/>
      <c r="CN464" s="29"/>
      <c r="CO464" s="29"/>
      <c r="CP464" s="29"/>
      <c r="CQ464" s="29"/>
      <c r="CR464" s="29"/>
      <c r="CS464" s="29"/>
      <c r="CT464" s="29"/>
      <c r="CU464" s="32" t="str">
        <f>IF(N464="费用项目",VLOOKUP(O464,费用项目!B:C,2,0),"")</f>
        <v/>
      </c>
      <c r="CV464" s="32" t="str">
        <f>IFERROR(VLOOKUP(CU464,费用项目!A:B,2,0),"")</f>
        <v/>
      </c>
      <c r="CW464" s="29" t="str">
        <f>IF(N464="银行账户",VLOOKUP(O464,银行变二级!B:C,2,0),"")</f>
        <v/>
      </c>
      <c r="CX464" s="29" t="str">
        <f>IFERROR(VLOOKUP(O464,银行变二级!A:B,2,0),"")</f>
        <v/>
      </c>
    </row>
    <row r="465" ht="27" spans="1:102">
      <c r="A465" s="35" t="s">
        <v>287</v>
      </c>
      <c r="B465" s="36" t="s">
        <v>242</v>
      </c>
      <c r="C465" s="36" t="s">
        <v>499</v>
      </c>
      <c r="D465" s="37" t="s">
        <v>500</v>
      </c>
      <c r="E465" s="37" t="s">
        <v>290</v>
      </c>
      <c r="F465" s="38">
        <v>46130000</v>
      </c>
      <c r="G465" s="39" t="s">
        <v>107</v>
      </c>
      <c r="H465" s="40" t="str">
        <f t="shared" si="145"/>
        <v>1002</v>
      </c>
      <c r="I465" s="40" t="str">
        <f t="shared" si="146"/>
        <v>100203</v>
      </c>
      <c r="J465" s="46" t="str">
        <f t="shared" si="147"/>
        <v>银行存款</v>
      </c>
      <c r="K465" s="47" t="str">
        <f t="shared" si="148"/>
        <v>潍坊银行基本户31796</v>
      </c>
      <c r="L465" s="46" t="str">
        <f t="shared" si="149"/>
        <v/>
      </c>
      <c r="M465" s="46">
        <f>IFERROR(IF(H465="1002",1002,VLOOKUP(I465,亿企科目!A:H,6,0)),VLOOKUP(H465,亿企科目!A:G,6,0))</f>
        <v>1002</v>
      </c>
      <c r="N465" s="48" t="str">
        <f>IFERROR(IF(H465="1002","银行账户",IF(H465="1123","供应商",VLOOKUP(I465,亿企科目!A:H,8,0))),"")</f>
        <v>银行账户</v>
      </c>
      <c r="O465" s="49" t="str">
        <f t="shared" si="163"/>
        <v>潍坊银行基本户31796</v>
      </c>
      <c r="P465" s="29" t="str">
        <f>VLOOKUP(A465,账簿!B:C,2,0)</f>
        <v>002008</v>
      </c>
      <c r="Q465" s="29" t="str">
        <f>VLOOKUP(P465,账簿!A:B,2,0)</f>
        <v>昌邑市城投股权投资管理有限公司</v>
      </c>
      <c r="W465" s="29" t="str">
        <f t="shared" si="164"/>
        <v>0020082026-04-28138</v>
      </c>
      <c r="X465" s="29" t="str">
        <f t="shared" si="150"/>
        <v>002008</v>
      </c>
      <c r="Y465" s="29" t="str">
        <f t="shared" si="151"/>
        <v>002008</v>
      </c>
      <c r="Z465" s="29" t="str">
        <f t="shared" si="152"/>
        <v>昌邑市城投股权投资管理有限公司</v>
      </c>
      <c r="AA465" s="29" t="str">
        <f t="shared" si="153"/>
        <v>2026-04</v>
      </c>
      <c r="AB465" s="29" t="str">
        <f t="shared" si="154"/>
        <v>2026-04-28</v>
      </c>
      <c r="AC465" s="29" t="s">
        <v>108</v>
      </c>
      <c r="AD465" s="29">
        <f t="shared" si="155"/>
        <v>138</v>
      </c>
      <c r="AE465" s="29" t="str">
        <f t="shared" si="156"/>
        <v>汇款,山东昌源供应链有限公司</v>
      </c>
      <c r="AF465" s="29" t="s">
        <v>109</v>
      </c>
      <c r="AG465" s="29" t="s">
        <v>109</v>
      </c>
      <c r="AH465" s="29"/>
      <c r="AI465" s="29"/>
      <c r="AJ465" s="29"/>
      <c r="AK465" s="29"/>
      <c r="AL465" s="29"/>
      <c r="AM465" s="29"/>
      <c r="AN465" s="29">
        <f t="shared" si="157"/>
        <v>1002</v>
      </c>
      <c r="AO465" s="29"/>
      <c r="AP465" s="29" t="str">
        <f t="shared" si="158"/>
        <v>汇款,山东昌源供应链有限公司</v>
      </c>
      <c r="AQ465" t="s">
        <v>110</v>
      </c>
      <c r="AR465" s="29">
        <f t="shared" si="159"/>
        <v>46130000</v>
      </c>
      <c r="AS465" s="29" t="str">
        <f t="shared" si="160"/>
        <v/>
      </c>
      <c r="AT465" t="s">
        <v>111</v>
      </c>
      <c r="AU465" t="s">
        <v>112</v>
      </c>
      <c r="AV465" t="s">
        <v>113</v>
      </c>
      <c r="AW465" s="29">
        <f t="shared" si="161"/>
        <v>46130000</v>
      </c>
      <c r="AX465" s="29" t="str">
        <f t="shared" si="162"/>
        <v/>
      </c>
      <c r="AY465" s="29"/>
      <c r="AZ465" s="29"/>
      <c r="BA465" s="29"/>
      <c r="BB465" s="29"/>
      <c r="BC465" s="29"/>
      <c r="BD465" s="29"/>
      <c r="BE465" s="29"/>
      <c r="BF465" s="29"/>
      <c r="BG465" s="29"/>
      <c r="BH465" s="29"/>
      <c r="BI465" s="29"/>
      <c r="BJ465" s="29"/>
      <c r="BK465" s="29"/>
      <c r="BL465" s="29"/>
      <c r="BM465" s="29"/>
      <c r="BN465" s="29"/>
      <c r="BO465" s="29"/>
      <c r="BP465" s="29"/>
      <c r="BQ465" s="32" t="str">
        <f>IF(N465="项目",VLOOKUP(O465,项目!B:C,2,0),IF(K465="空项目",VLOOKUP(K465,项目!B:C,2,0),""))</f>
        <v/>
      </c>
      <c r="BR465" s="32" t="str">
        <f>IFERROR(VLOOKUP(BQ465,项目!A:B,2,0),"")</f>
        <v/>
      </c>
      <c r="BS465" s="29"/>
      <c r="BT465" s="29"/>
      <c r="BU465" s="32" t="str">
        <f>IF(N465="供应商",VLOOKUP(O465,供应商!B:C,2,0),"")</f>
        <v/>
      </c>
      <c r="BV465" s="32" t="str">
        <f>IFERROR(VLOOKUP(BU465,供应商!A:B,2,0),"")</f>
        <v/>
      </c>
      <c r="BW465" s="32" t="str">
        <f>IF(N465="客户",VLOOKUP(O465,客户!B:C,2,0),"")</f>
        <v/>
      </c>
      <c r="BX465" s="32" t="str">
        <f>IFERROR(VLOOKUP(BW465,客户!A:B,2,0),"")</f>
        <v/>
      </c>
      <c r="BY465" s="29"/>
      <c r="BZ465" s="29"/>
      <c r="CA465" s="29"/>
      <c r="CB465" s="29"/>
      <c r="CC465" s="29"/>
      <c r="CD465" s="29"/>
      <c r="CE465" s="29"/>
      <c r="CF465" s="29"/>
      <c r="CG465" s="29"/>
      <c r="CH465" s="29"/>
      <c r="CI465" s="29"/>
      <c r="CJ465" s="29"/>
      <c r="CK465" s="29"/>
      <c r="CL465" s="29"/>
      <c r="CM465" s="29"/>
      <c r="CN465" s="29"/>
      <c r="CO465" s="29"/>
      <c r="CP465" s="29"/>
      <c r="CQ465" s="29"/>
      <c r="CR465" s="29"/>
      <c r="CS465" s="29"/>
      <c r="CT465" s="29"/>
      <c r="CU465" s="32" t="str">
        <f>IF(N465="费用项目",VLOOKUP(O465,费用项目!B:C,2,0),"")</f>
        <v/>
      </c>
      <c r="CV465" s="32" t="str">
        <f>IFERROR(VLOOKUP(CU465,费用项目!A:B,2,0),"")</f>
        <v/>
      </c>
      <c r="CW465" s="29" t="str">
        <f>IF(N465="银行账户",VLOOKUP(O465,银行变二级!B:C,2,0),"")</f>
        <v>潍坊银行基本户31796</v>
      </c>
      <c r="CX465" s="29" t="str">
        <f>IFERROR(VLOOKUP(O465,银行变二级!A:B,2,0),"")</f>
        <v>潍坊银行基本户31796</v>
      </c>
    </row>
    <row r="466" ht="25.5" spans="1:102">
      <c r="A466" s="35" t="s">
        <v>287</v>
      </c>
      <c r="B466" s="36" t="s">
        <v>242</v>
      </c>
      <c r="C466" s="36" t="s">
        <v>499</v>
      </c>
      <c r="D466" s="37" t="s">
        <v>500</v>
      </c>
      <c r="E466" s="37" t="s">
        <v>501</v>
      </c>
      <c r="F466" s="39" t="s">
        <v>107</v>
      </c>
      <c r="G466" s="38">
        <v>46130000</v>
      </c>
      <c r="H466" s="40" t="str">
        <f t="shared" si="145"/>
        <v>1221</v>
      </c>
      <c r="I466" s="40" t="str">
        <f t="shared" si="146"/>
        <v>122108</v>
      </c>
      <c r="J466" s="46" t="str">
        <f t="shared" si="147"/>
        <v>其他应收款</v>
      </c>
      <c r="K466" s="47" t="str">
        <f t="shared" si="148"/>
        <v>单位</v>
      </c>
      <c r="L466" s="46" t="str">
        <f t="shared" si="149"/>
        <v>山东昌源供应链有限公司</v>
      </c>
      <c r="M466" s="46" t="str">
        <f>IFERROR(IF(H466="1002",1002,VLOOKUP(I466,亿企科目!A:H,6,0)),VLOOKUP(H466,亿企科目!A:G,6,0))</f>
        <v>122102</v>
      </c>
      <c r="N466" s="48" t="str">
        <f>IFERROR(IF(H466="1002","银行账户",IF(H466="1123","供应商",VLOOKUP(I466,亿企科目!A:H,8,0))),"")</f>
        <v>客户</v>
      </c>
      <c r="O466" s="49" t="str">
        <f t="shared" si="163"/>
        <v>山东昌源供应链有限公司</v>
      </c>
      <c r="P466" s="29" t="str">
        <f>VLOOKUP(A466,账簿!B:C,2,0)</f>
        <v>002008</v>
      </c>
      <c r="Q466" s="29" t="str">
        <f>VLOOKUP(P466,账簿!A:B,2,0)</f>
        <v>昌邑市城投股权投资管理有限公司</v>
      </c>
      <c r="W466" s="29" t="str">
        <f t="shared" si="164"/>
        <v>0020082026-04-28138</v>
      </c>
      <c r="X466" s="29" t="str">
        <f t="shared" si="150"/>
        <v>002008</v>
      </c>
      <c r="Y466" s="29" t="str">
        <f t="shared" si="151"/>
        <v>002008</v>
      </c>
      <c r="Z466" s="29" t="str">
        <f t="shared" si="152"/>
        <v>昌邑市城投股权投资管理有限公司</v>
      </c>
      <c r="AA466" s="29" t="str">
        <f t="shared" si="153"/>
        <v>2026-04</v>
      </c>
      <c r="AB466" s="29" t="str">
        <f t="shared" si="154"/>
        <v>2026-04-28</v>
      </c>
      <c r="AC466" s="29" t="s">
        <v>108</v>
      </c>
      <c r="AD466" s="29">
        <f t="shared" si="155"/>
        <v>138</v>
      </c>
      <c r="AE466" s="29" t="str">
        <f t="shared" si="156"/>
        <v>汇款,山东昌源供应链有限公司</v>
      </c>
      <c r="AF466" s="29" t="s">
        <v>109</v>
      </c>
      <c r="AG466" s="29" t="s">
        <v>109</v>
      </c>
      <c r="AH466" s="29"/>
      <c r="AI466" s="29"/>
      <c r="AJ466" s="29"/>
      <c r="AK466" s="29"/>
      <c r="AL466" s="29"/>
      <c r="AM466" s="29"/>
      <c r="AN466" s="29" t="str">
        <f t="shared" si="157"/>
        <v>122102</v>
      </c>
      <c r="AO466" s="29"/>
      <c r="AP466" s="29" t="str">
        <f t="shared" si="158"/>
        <v>汇款,山东昌源供应链有限公司</v>
      </c>
      <c r="AQ466" t="s">
        <v>110</v>
      </c>
      <c r="AR466" s="29" t="str">
        <f t="shared" si="159"/>
        <v/>
      </c>
      <c r="AS466" s="29">
        <f t="shared" si="160"/>
        <v>46130000</v>
      </c>
      <c r="AT466" t="s">
        <v>111</v>
      </c>
      <c r="AU466" t="s">
        <v>112</v>
      </c>
      <c r="AV466" t="s">
        <v>113</v>
      </c>
      <c r="AW466" s="29" t="str">
        <f t="shared" si="161"/>
        <v/>
      </c>
      <c r="AX466" s="29">
        <f t="shared" si="162"/>
        <v>46130000</v>
      </c>
      <c r="AY466" s="29"/>
      <c r="AZ466" s="29"/>
      <c r="BA466" s="29"/>
      <c r="BB466" s="29"/>
      <c r="BC466" s="29"/>
      <c r="BD466" s="29"/>
      <c r="BE466" s="29"/>
      <c r="BF466" s="29"/>
      <c r="BG466" s="29"/>
      <c r="BH466" s="29"/>
      <c r="BI466" s="29"/>
      <c r="BJ466" s="29"/>
      <c r="BK466" s="29"/>
      <c r="BL466" s="29"/>
      <c r="BM466" s="29"/>
      <c r="BN466" s="29"/>
      <c r="BO466" s="29"/>
      <c r="BP466" s="29"/>
      <c r="BQ466" s="32" t="str">
        <f>IF(N466="项目",VLOOKUP(O466,项目!B:C,2,0),IF(K466="空项目",VLOOKUP(K466,项目!B:C,2,0),""))</f>
        <v/>
      </c>
      <c r="BR466" s="32" t="str">
        <f>IFERROR(VLOOKUP(BQ466,项目!A:B,2,0),"")</f>
        <v/>
      </c>
      <c r="BS466" s="29"/>
      <c r="BT466" s="29"/>
      <c r="BU466" s="32" t="str">
        <f>IF(N466="供应商",VLOOKUP(O466,供应商!B:C,2,0),"")</f>
        <v/>
      </c>
      <c r="BV466" s="32" t="str">
        <f>IFERROR(VLOOKUP(BU466,供应商!A:B,2,0),"")</f>
        <v/>
      </c>
      <c r="BW466" s="32" t="str">
        <f>IF(N466="客户",VLOOKUP(O466,客户!B:C,2,0),"")</f>
        <v>0011526</v>
      </c>
      <c r="BX466" s="32" t="str">
        <f>IFERROR(VLOOKUP(BW466,客户!A:B,2,0),"")</f>
        <v>山东昌源供应链有限公司</v>
      </c>
      <c r="BY466" s="29"/>
      <c r="BZ466" s="29"/>
      <c r="CA466" s="29"/>
      <c r="CB466" s="29"/>
      <c r="CC466" s="29"/>
      <c r="CD466" s="29"/>
      <c r="CE466" s="29"/>
      <c r="CF466" s="29"/>
      <c r="CG466" s="29"/>
      <c r="CH466" s="29"/>
      <c r="CI466" s="29"/>
      <c r="CJ466" s="29"/>
      <c r="CK466" s="29"/>
      <c r="CL466" s="29"/>
      <c r="CM466" s="29"/>
      <c r="CN466" s="29"/>
      <c r="CO466" s="29"/>
      <c r="CP466" s="29"/>
      <c r="CQ466" s="29"/>
      <c r="CR466" s="29"/>
      <c r="CS466" s="29"/>
      <c r="CT466" s="29"/>
      <c r="CU466" s="32" t="str">
        <f>IF(N466="费用项目",VLOOKUP(O466,费用项目!B:C,2,0),"")</f>
        <v/>
      </c>
      <c r="CV466" s="32" t="str">
        <f>IFERROR(VLOOKUP(CU466,费用项目!A:B,2,0),"")</f>
        <v/>
      </c>
      <c r="CW466" s="29" t="str">
        <f>IF(N466="银行账户",VLOOKUP(O466,银行变二级!B:C,2,0),"")</f>
        <v/>
      </c>
      <c r="CX466" s="29" t="str">
        <f>IFERROR(VLOOKUP(O466,银行变二级!A:B,2,0),"")</f>
        <v/>
      </c>
    </row>
    <row r="467" ht="25.5" spans="1:102">
      <c r="A467" s="35" t="s">
        <v>287</v>
      </c>
      <c r="B467" s="36" t="s">
        <v>163</v>
      </c>
      <c r="C467" s="36" t="s">
        <v>502</v>
      </c>
      <c r="D467" s="37" t="s">
        <v>301</v>
      </c>
      <c r="E467" s="37" t="s">
        <v>302</v>
      </c>
      <c r="F467" s="38">
        <v>80000000</v>
      </c>
      <c r="G467" s="39" t="s">
        <v>107</v>
      </c>
      <c r="H467" s="40" t="str">
        <f t="shared" si="145"/>
        <v>1221</v>
      </c>
      <c r="I467" s="40" t="str">
        <f t="shared" si="146"/>
        <v>122108</v>
      </c>
      <c r="J467" s="46" t="str">
        <f t="shared" si="147"/>
        <v>其他应收款</v>
      </c>
      <c r="K467" s="47" t="str">
        <f t="shared" si="148"/>
        <v>单位</v>
      </c>
      <c r="L467" s="46" t="str">
        <f t="shared" si="149"/>
        <v>昌邑市惠合水务有限公司</v>
      </c>
      <c r="M467" s="46" t="str">
        <f>IFERROR(IF(H467="1002",1002,VLOOKUP(I467,亿企科目!A:H,6,0)),VLOOKUP(H467,亿企科目!A:G,6,0))</f>
        <v>122102</v>
      </c>
      <c r="N467" s="48" t="str">
        <f>IFERROR(IF(H467="1002","银行账户",IF(H467="1123","供应商",VLOOKUP(I467,亿企科目!A:H,8,0))),"")</f>
        <v>客户</v>
      </c>
      <c r="O467" s="49" t="str">
        <f t="shared" si="163"/>
        <v>昌邑市惠合水务有限公司</v>
      </c>
      <c r="P467" s="29" t="str">
        <f>VLOOKUP(A467,账簿!B:C,2,0)</f>
        <v>002008</v>
      </c>
      <c r="Q467" s="29" t="str">
        <f>VLOOKUP(P467,账簿!A:B,2,0)</f>
        <v>昌邑市城投股权投资管理有限公司</v>
      </c>
      <c r="W467" s="29" t="str">
        <f t="shared" si="164"/>
        <v>0020082026-04-29139</v>
      </c>
      <c r="X467" s="29" t="str">
        <f t="shared" si="150"/>
        <v>002008</v>
      </c>
      <c r="Y467" s="29" t="str">
        <f t="shared" si="151"/>
        <v>002008</v>
      </c>
      <c r="Z467" s="29" t="str">
        <f t="shared" si="152"/>
        <v>昌邑市城投股权投资管理有限公司</v>
      </c>
      <c r="AA467" s="29" t="str">
        <f t="shared" si="153"/>
        <v>2026-04</v>
      </c>
      <c r="AB467" s="29" t="str">
        <f t="shared" si="154"/>
        <v>2026-04-29</v>
      </c>
      <c r="AC467" s="29" t="s">
        <v>108</v>
      </c>
      <c r="AD467" s="29">
        <f t="shared" si="155"/>
        <v>139</v>
      </c>
      <c r="AE467" s="29" t="str">
        <f t="shared" si="156"/>
        <v>往来款,网银转账,昌邑市惠合水务有限公司</v>
      </c>
      <c r="AF467" s="29" t="s">
        <v>109</v>
      </c>
      <c r="AG467" s="29" t="s">
        <v>109</v>
      </c>
      <c r="AH467" s="29"/>
      <c r="AI467" s="29"/>
      <c r="AJ467" s="29"/>
      <c r="AK467" s="29"/>
      <c r="AL467" s="29"/>
      <c r="AM467" s="29"/>
      <c r="AN467" s="29" t="str">
        <f t="shared" si="157"/>
        <v>122102</v>
      </c>
      <c r="AO467" s="29"/>
      <c r="AP467" s="29" t="str">
        <f t="shared" si="158"/>
        <v>往来款,网银转账,昌邑市惠合水务有限公司</v>
      </c>
      <c r="AQ467" t="s">
        <v>110</v>
      </c>
      <c r="AR467" s="29">
        <f t="shared" si="159"/>
        <v>80000000</v>
      </c>
      <c r="AS467" s="29" t="str">
        <f t="shared" si="160"/>
        <v/>
      </c>
      <c r="AT467" t="s">
        <v>111</v>
      </c>
      <c r="AU467" t="s">
        <v>112</v>
      </c>
      <c r="AV467" t="s">
        <v>113</v>
      </c>
      <c r="AW467" s="29">
        <f t="shared" si="161"/>
        <v>80000000</v>
      </c>
      <c r="AX467" s="29" t="str">
        <f t="shared" si="162"/>
        <v/>
      </c>
      <c r="AY467" s="29"/>
      <c r="AZ467" s="29"/>
      <c r="BA467" s="29"/>
      <c r="BB467" s="29"/>
      <c r="BC467" s="29"/>
      <c r="BD467" s="29"/>
      <c r="BE467" s="29"/>
      <c r="BF467" s="29"/>
      <c r="BG467" s="29"/>
      <c r="BH467" s="29"/>
      <c r="BI467" s="29"/>
      <c r="BJ467" s="29"/>
      <c r="BK467" s="29"/>
      <c r="BL467" s="29"/>
      <c r="BM467" s="29"/>
      <c r="BN467" s="29"/>
      <c r="BO467" s="29"/>
      <c r="BP467" s="29"/>
      <c r="BQ467" s="32" t="str">
        <f>IF(N467="项目",VLOOKUP(O467,项目!B:C,2,0),IF(K467="空项目",VLOOKUP(K467,项目!B:C,2,0),""))</f>
        <v/>
      </c>
      <c r="BR467" s="32" t="str">
        <f>IFERROR(VLOOKUP(BQ467,项目!A:B,2,0),"")</f>
        <v/>
      </c>
      <c r="BS467" s="29"/>
      <c r="BT467" s="29"/>
      <c r="BU467" s="32" t="str">
        <f>IF(N467="供应商",VLOOKUP(O467,供应商!B:C,2,0),"")</f>
        <v/>
      </c>
      <c r="BV467" s="32" t="str">
        <f>IFERROR(VLOOKUP(BU467,供应商!A:B,2,0),"")</f>
        <v/>
      </c>
      <c r="BW467" s="32" t="str">
        <f>IF(N467="客户",VLOOKUP(O467,客户!B:C,2,0),"")</f>
        <v>001001003</v>
      </c>
      <c r="BX467" s="32" t="str">
        <f>IFERROR(VLOOKUP(BW467,客户!A:B,2,0),"")</f>
        <v>昌邑市惠合水务有限公司</v>
      </c>
      <c r="BY467" s="29"/>
      <c r="BZ467" s="29"/>
      <c r="CA467" s="29"/>
      <c r="CB467" s="29"/>
      <c r="CC467" s="29"/>
      <c r="CD467" s="29"/>
      <c r="CE467" s="29"/>
      <c r="CF467" s="29"/>
      <c r="CG467" s="29"/>
      <c r="CH467" s="29"/>
      <c r="CI467" s="29"/>
      <c r="CJ467" s="29"/>
      <c r="CK467" s="29"/>
      <c r="CL467" s="29"/>
      <c r="CM467" s="29"/>
      <c r="CN467" s="29"/>
      <c r="CO467" s="29"/>
      <c r="CP467" s="29"/>
      <c r="CQ467" s="29"/>
      <c r="CR467" s="29"/>
      <c r="CS467" s="29"/>
      <c r="CT467" s="29"/>
      <c r="CU467" s="32" t="str">
        <f>IF(N467="费用项目",VLOOKUP(O467,费用项目!B:C,2,0),"")</f>
        <v/>
      </c>
      <c r="CV467" s="32" t="str">
        <f>IFERROR(VLOOKUP(CU467,费用项目!A:B,2,0),"")</f>
        <v/>
      </c>
      <c r="CW467" s="29" t="str">
        <f>IF(N467="银行账户",VLOOKUP(O467,银行变二级!B:C,2,0),"")</f>
        <v/>
      </c>
      <c r="CX467" s="29" t="str">
        <f>IFERROR(VLOOKUP(O467,银行变二级!A:B,2,0),"")</f>
        <v/>
      </c>
    </row>
    <row r="468" ht="27" spans="1:102">
      <c r="A468" s="35" t="s">
        <v>287</v>
      </c>
      <c r="B468" s="36" t="s">
        <v>163</v>
      </c>
      <c r="C468" s="36" t="s">
        <v>502</v>
      </c>
      <c r="D468" s="37" t="s">
        <v>301</v>
      </c>
      <c r="E468" s="37" t="s">
        <v>290</v>
      </c>
      <c r="F468" s="39" t="s">
        <v>107</v>
      </c>
      <c r="G468" s="38">
        <v>80000000</v>
      </c>
      <c r="H468" s="40" t="str">
        <f t="shared" si="145"/>
        <v>1002</v>
      </c>
      <c r="I468" s="40" t="str">
        <f t="shared" si="146"/>
        <v>100203</v>
      </c>
      <c r="J468" s="46" t="str">
        <f t="shared" si="147"/>
        <v>银行存款</v>
      </c>
      <c r="K468" s="47" t="str">
        <f t="shared" si="148"/>
        <v>潍坊银行基本户31796</v>
      </c>
      <c r="L468" s="46" t="str">
        <f t="shared" si="149"/>
        <v/>
      </c>
      <c r="M468" s="46">
        <f>IFERROR(IF(H468="1002",1002,VLOOKUP(I468,亿企科目!A:H,6,0)),VLOOKUP(H468,亿企科目!A:G,6,0))</f>
        <v>1002</v>
      </c>
      <c r="N468" s="48" t="str">
        <f>IFERROR(IF(H468="1002","银行账户",IF(H468="1123","供应商",VLOOKUP(I468,亿企科目!A:H,8,0))),"")</f>
        <v>银行账户</v>
      </c>
      <c r="O468" s="49" t="str">
        <f t="shared" si="163"/>
        <v>潍坊银行基本户31796</v>
      </c>
      <c r="P468" s="29" t="str">
        <f>VLOOKUP(A468,账簿!B:C,2,0)</f>
        <v>002008</v>
      </c>
      <c r="Q468" s="29" t="str">
        <f>VLOOKUP(P468,账簿!A:B,2,0)</f>
        <v>昌邑市城投股权投资管理有限公司</v>
      </c>
      <c r="W468" s="29" t="str">
        <f t="shared" si="164"/>
        <v>0020082026-04-29139</v>
      </c>
      <c r="X468" s="29" t="str">
        <f t="shared" si="150"/>
        <v>002008</v>
      </c>
      <c r="Y468" s="29" t="str">
        <f t="shared" si="151"/>
        <v>002008</v>
      </c>
      <c r="Z468" s="29" t="str">
        <f t="shared" si="152"/>
        <v>昌邑市城投股权投资管理有限公司</v>
      </c>
      <c r="AA468" s="29" t="str">
        <f t="shared" si="153"/>
        <v>2026-04</v>
      </c>
      <c r="AB468" s="29" t="str">
        <f t="shared" si="154"/>
        <v>2026-04-29</v>
      </c>
      <c r="AC468" s="29" t="s">
        <v>108</v>
      </c>
      <c r="AD468" s="29">
        <f t="shared" si="155"/>
        <v>139</v>
      </c>
      <c r="AE468" s="29" t="str">
        <f t="shared" si="156"/>
        <v>往来款,网银转账,昌邑市惠合水务有限公司</v>
      </c>
      <c r="AF468" s="29" t="s">
        <v>109</v>
      </c>
      <c r="AG468" s="29" t="s">
        <v>109</v>
      </c>
      <c r="AH468" s="29"/>
      <c r="AI468" s="29"/>
      <c r="AJ468" s="29"/>
      <c r="AK468" s="29"/>
      <c r="AL468" s="29"/>
      <c r="AM468" s="29"/>
      <c r="AN468" s="29">
        <f t="shared" si="157"/>
        <v>1002</v>
      </c>
      <c r="AO468" s="29"/>
      <c r="AP468" s="29" t="str">
        <f t="shared" si="158"/>
        <v>往来款,网银转账,昌邑市惠合水务有限公司</v>
      </c>
      <c r="AQ468" t="s">
        <v>110</v>
      </c>
      <c r="AR468" s="29" t="str">
        <f t="shared" si="159"/>
        <v/>
      </c>
      <c r="AS468" s="29">
        <f t="shared" si="160"/>
        <v>80000000</v>
      </c>
      <c r="AT468" t="s">
        <v>111</v>
      </c>
      <c r="AU468" t="s">
        <v>112</v>
      </c>
      <c r="AV468" t="s">
        <v>113</v>
      </c>
      <c r="AW468" s="29" t="str">
        <f t="shared" si="161"/>
        <v/>
      </c>
      <c r="AX468" s="29">
        <f t="shared" si="162"/>
        <v>80000000</v>
      </c>
      <c r="AY468" s="29"/>
      <c r="AZ468" s="29"/>
      <c r="BA468" s="29"/>
      <c r="BB468" s="29"/>
      <c r="BC468" s="29"/>
      <c r="BD468" s="29"/>
      <c r="BE468" s="29"/>
      <c r="BF468" s="29"/>
      <c r="BG468" s="29"/>
      <c r="BH468" s="29"/>
      <c r="BI468" s="29"/>
      <c r="BJ468" s="29"/>
      <c r="BK468" s="29"/>
      <c r="BL468" s="29"/>
      <c r="BM468" s="29"/>
      <c r="BN468" s="29"/>
      <c r="BO468" s="29"/>
      <c r="BP468" s="29"/>
      <c r="BQ468" s="32" t="str">
        <f>IF(N468="项目",VLOOKUP(O468,项目!B:C,2,0),IF(K468="空项目",VLOOKUP(K468,项目!B:C,2,0),""))</f>
        <v/>
      </c>
      <c r="BR468" s="32" t="str">
        <f>IFERROR(VLOOKUP(BQ468,项目!A:B,2,0),"")</f>
        <v/>
      </c>
      <c r="BS468" s="29"/>
      <c r="BT468" s="29"/>
      <c r="BU468" s="32" t="str">
        <f>IF(N468="供应商",VLOOKUP(O468,供应商!B:C,2,0),"")</f>
        <v/>
      </c>
      <c r="BV468" s="32" t="str">
        <f>IFERROR(VLOOKUP(BU468,供应商!A:B,2,0),"")</f>
        <v/>
      </c>
      <c r="BW468" s="32" t="str">
        <f>IF(N468="客户",VLOOKUP(O468,客户!B:C,2,0),"")</f>
        <v/>
      </c>
      <c r="BX468" s="32" t="str">
        <f>IFERROR(VLOOKUP(BW468,客户!A:B,2,0),"")</f>
        <v/>
      </c>
      <c r="BY468" s="29"/>
      <c r="BZ468" s="29"/>
      <c r="CA468" s="29"/>
      <c r="CB468" s="29"/>
      <c r="CC468" s="29"/>
      <c r="CD468" s="29"/>
      <c r="CE468" s="29"/>
      <c r="CF468" s="29"/>
      <c r="CG468" s="29"/>
      <c r="CH468" s="29"/>
      <c r="CI468" s="29"/>
      <c r="CJ468" s="29"/>
      <c r="CK468" s="29"/>
      <c r="CL468" s="29"/>
      <c r="CM468" s="29"/>
      <c r="CN468" s="29"/>
      <c r="CO468" s="29"/>
      <c r="CP468" s="29"/>
      <c r="CQ468" s="29"/>
      <c r="CR468" s="29"/>
      <c r="CS468" s="29"/>
      <c r="CT468" s="29"/>
      <c r="CU468" s="32" t="str">
        <f>IF(N468="费用项目",VLOOKUP(O468,费用项目!B:C,2,0),"")</f>
        <v/>
      </c>
      <c r="CV468" s="32" t="str">
        <f>IFERROR(VLOOKUP(CU468,费用项目!A:B,2,0),"")</f>
        <v/>
      </c>
      <c r="CW468" s="29" t="str">
        <f>IF(N468="银行账户",VLOOKUP(O468,银行变二级!B:C,2,0),"")</f>
        <v>潍坊银行基本户31796</v>
      </c>
      <c r="CX468" s="29" t="str">
        <f>IFERROR(VLOOKUP(O468,银行变二级!A:B,2,0),"")</f>
        <v>潍坊银行基本户31796</v>
      </c>
    </row>
    <row r="469" ht="25.5" spans="1:102">
      <c r="A469" s="35" t="s">
        <v>287</v>
      </c>
      <c r="B469" s="36" t="s">
        <v>163</v>
      </c>
      <c r="C469" s="36" t="s">
        <v>503</v>
      </c>
      <c r="D469" s="37" t="s">
        <v>299</v>
      </c>
      <c r="E469" s="37" t="s">
        <v>300</v>
      </c>
      <c r="F469" s="38">
        <v>85000000</v>
      </c>
      <c r="G469" s="39" t="s">
        <v>107</v>
      </c>
      <c r="H469" s="40" t="str">
        <f t="shared" si="145"/>
        <v>2241</v>
      </c>
      <c r="I469" s="40" t="str">
        <f t="shared" si="146"/>
        <v>224102</v>
      </c>
      <c r="J469" s="46" t="str">
        <f t="shared" si="147"/>
        <v>其他应付款</v>
      </c>
      <c r="K469" s="47" t="str">
        <f t="shared" si="148"/>
        <v>单位</v>
      </c>
      <c r="L469" s="46" t="str">
        <f t="shared" si="149"/>
        <v>潍坊华创普惠产业投资合伙企业（有限合伙）</v>
      </c>
      <c r="M469" s="46" t="str">
        <f>IFERROR(IF(H469="1002",1002,VLOOKUP(I469,亿企科目!A:H,6,0)),VLOOKUP(H469,亿企科目!A:G,6,0))</f>
        <v>224102</v>
      </c>
      <c r="N469" s="48" t="str">
        <f>IFERROR(IF(H469="1002","银行账户",IF(H469="1123","供应商",VLOOKUP(I469,亿企科目!A:H,8,0))),"")</f>
        <v>供应商</v>
      </c>
      <c r="O469" s="49" t="str">
        <f t="shared" si="163"/>
        <v>潍坊华创普惠产业投资合伙企业（有限合伙）</v>
      </c>
      <c r="P469" s="29" t="str">
        <f>VLOOKUP(A469,账簿!B:C,2,0)</f>
        <v>002008</v>
      </c>
      <c r="Q469" s="29" t="str">
        <f>VLOOKUP(P469,账簿!A:B,2,0)</f>
        <v>昌邑市城投股权投资管理有限公司</v>
      </c>
      <c r="W469" s="29" t="str">
        <f t="shared" si="164"/>
        <v>0020082026-04-29140</v>
      </c>
      <c r="X469" s="29" t="str">
        <f t="shared" si="150"/>
        <v>002008</v>
      </c>
      <c r="Y469" s="29" t="str">
        <f t="shared" si="151"/>
        <v>002008</v>
      </c>
      <c r="Z469" s="29" t="str">
        <f t="shared" si="152"/>
        <v>昌邑市城投股权投资管理有限公司</v>
      </c>
      <c r="AA469" s="29" t="str">
        <f t="shared" si="153"/>
        <v>2026-04</v>
      </c>
      <c r="AB469" s="29" t="str">
        <f t="shared" si="154"/>
        <v>2026-04-29</v>
      </c>
      <c r="AC469" s="29" t="s">
        <v>108</v>
      </c>
      <c r="AD469" s="29">
        <f t="shared" si="155"/>
        <v>140</v>
      </c>
      <c r="AE469" s="29" t="str">
        <f t="shared" si="156"/>
        <v>还款,汇兑,潍坊华创普惠产业投资合伙企业（有限合伙）</v>
      </c>
      <c r="AF469" s="29" t="s">
        <v>109</v>
      </c>
      <c r="AG469" s="29" t="s">
        <v>109</v>
      </c>
      <c r="AH469" s="29"/>
      <c r="AI469" s="29"/>
      <c r="AJ469" s="29"/>
      <c r="AK469" s="29"/>
      <c r="AL469" s="29"/>
      <c r="AM469" s="29"/>
      <c r="AN469" s="29" t="str">
        <f t="shared" si="157"/>
        <v>224102</v>
      </c>
      <c r="AO469" s="29"/>
      <c r="AP469" s="29" t="str">
        <f t="shared" si="158"/>
        <v>还款,汇兑,潍坊华创普惠产业投资合伙企业（有限合伙）</v>
      </c>
      <c r="AQ469" t="s">
        <v>110</v>
      </c>
      <c r="AR469" s="29">
        <f t="shared" si="159"/>
        <v>85000000</v>
      </c>
      <c r="AS469" s="29" t="str">
        <f t="shared" si="160"/>
        <v/>
      </c>
      <c r="AT469" t="s">
        <v>111</v>
      </c>
      <c r="AU469" t="s">
        <v>112</v>
      </c>
      <c r="AV469" t="s">
        <v>113</v>
      </c>
      <c r="AW469" s="29">
        <f t="shared" si="161"/>
        <v>85000000</v>
      </c>
      <c r="AX469" s="29" t="str">
        <f t="shared" si="162"/>
        <v/>
      </c>
      <c r="AY469" s="29"/>
      <c r="AZ469" s="29"/>
      <c r="BA469" s="29"/>
      <c r="BB469" s="29"/>
      <c r="BC469" s="29"/>
      <c r="BD469" s="29"/>
      <c r="BE469" s="29"/>
      <c r="BF469" s="29"/>
      <c r="BG469" s="29"/>
      <c r="BH469" s="29"/>
      <c r="BI469" s="29"/>
      <c r="BJ469" s="29"/>
      <c r="BK469" s="29"/>
      <c r="BL469" s="29"/>
      <c r="BM469" s="29"/>
      <c r="BN469" s="29"/>
      <c r="BO469" s="29"/>
      <c r="BP469" s="29"/>
      <c r="BQ469" s="32" t="str">
        <f>IF(N469="项目",VLOOKUP(O469,项目!B:C,2,0),IF(K469="空项目",VLOOKUP(K469,项目!B:C,2,0),""))</f>
        <v/>
      </c>
      <c r="BR469" s="32" t="str">
        <f>IFERROR(VLOOKUP(BQ469,项目!A:B,2,0),"")</f>
        <v/>
      </c>
      <c r="BS469" s="29"/>
      <c r="BT469" s="29"/>
      <c r="BU469" s="32" t="str">
        <f>IF(N469="供应商",VLOOKUP(O469,供应商!B:C,2,0),"")</f>
        <v>0008219</v>
      </c>
      <c r="BV469" s="32" t="str">
        <f>IFERROR(VLOOKUP(BU469,供应商!A:B,2,0),"")</f>
        <v>潍坊华创普惠产业投资合伙企业（有限合伙）</v>
      </c>
      <c r="BW469" s="32" t="str">
        <f>IF(N469="客户",VLOOKUP(O469,客户!B:C,2,0),"")</f>
        <v/>
      </c>
      <c r="BX469" s="32" t="str">
        <f>IFERROR(VLOOKUP(BW469,客户!A:B,2,0),"")</f>
        <v/>
      </c>
      <c r="BY469" s="29"/>
      <c r="BZ469" s="29"/>
      <c r="CA469" s="29"/>
      <c r="CB469" s="29"/>
      <c r="CC469" s="29"/>
      <c r="CD469" s="29"/>
      <c r="CE469" s="29"/>
      <c r="CF469" s="29"/>
      <c r="CG469" s="29"/>
      <c r="CH469" s="29"/>
      <c r="CI469" s="29"/>
      <c r="CJ469" s="29"/>
      <c r="CK469" s="29"/>
      <c r="CL469" s="29"/>
      <c r="CM469" s="29"/>
      <c r="CN469" s="29"/>
      <c r="CO469" s="29"/>
      <c r="CP469" s="29"/>
      <c r="CQ469" s="29"/>
      <c r="CR469" s="29"/>
      <c r="CS469" s="29"/>
      <c r="CT469" s="29"/>
      <c r="CU469" s="32" t="str">
        <f>IF(N469="费用项目",VLOOKUP(O469,费用项目!B:C,2,0),"")</f>
        <v/>
      </c>
      <c r="CV469" s="32" t="str">
        <f>IFERROR(VLOOKUP(CU469,费用项目!A:B,2,0),"")</f>
        <v/>
      </c>
      <c r="CW469" s="29" t="str">
        <f>IF(N469="银行账户",VLOOKUP(O469,银行变二级!B:C,2,0),"")</f>
        <v/>
      </c>
      <c r="CX469" s="29" t="str">
        <f>IFERROR(VLOOKUP(O469,银行变二级!A:B,2,0),"")</f>
        <v/>
      </c>
    </row>
    <row r="470" ht="27" spans="1:102">
      <c r="A470" s="35" t="s">
        <v>287</v>
      </c>
      <c r="B470" s="36" t="s">
        <v>163</v>
      </c>
      <c r="C470" s="36" t="s">
        <v>503</v>
      </c>
      <c r="D470" s="37" t="s">
        <v>299</v>
      </c>
      <c r="E470" s="37" t="s">
        <v>290</v>
      </c>
      <c r="F470" s="39" t="s">
        <v>107</v>
      </c>
      <c r="G470" s="38">
        <v>85000000</v>
      </c>
      <c r="H470" s="40" t="str">
        <f t="shared" si="145"/>
        <v>1002</v>
      </c>
      <c r="I470" s="40" t="str">
        <f t="shared" si="146"/>
        <v>100203</v>
      </c>
      <c r="J470" s="46" t="str">
        <f t="shared" si="147"/>
        <v>银行存款</v>
      </c>
      <c r="K470" s="47" t="str">
        <f t="shared" si="148"/>
        <v>潍坊银行基本户31796</v>
      </c>
      <c r="L470" s="46" t="str">
        <f t="shared" si="149"/>
        <v/>
      </c>
      <c r="M470" s="46">
        <f>IFERROR(IF(H470="1002",1002,VLOOKUP(I470,亿企科目!A:H,6,0)),VLOOKUP(H470,亿企科目!A:G,6,0))</f>
        <v>1002</v>
      </c>
      <c r="N470" s="48" t="str">
        <f>IFERROR(IF(H470="1002","银行账户",IF(H470="1123","供应商",VLOOKUP(I470,亿企科目!A:H,8,0))),"")</f>
        <v>银行账户</v>
      </c>
      <c r="O470" s="49" t="str">
        <f t="shared" si="163"/>
        <v>潍坊银行基本户31796</v>
      </c>
      <c r="P470" s="29" t="str">
        <f>VLOOKUP(A470,账簿!B:C,2,0)</f>
        <v>002008</v>
      </c>
      <c r="Q470" s="29" t="str">
        <f>VLOOKUP(P470,账簿!A:B,2,0)</f>
        <v>昌邑市城投股权投资管理有限公司</v>
      </c>
      <c r="W470" s="29" t="str">
        <f t="shared" si="164"/>
        <v>0020082026-04-29140</v>
      </c>
      <c r="X470" s="29" t="str">
        <f t="shared" si="150"/>
        <v>002008</v>
      </c>
      <c r="Y470" s="29" t="str">
        <f t="shared" si="151"/>
        <v>002008</v>
      </c>
      <c r="Z470" s="29" t="str">
        <f t="shared" si="152"/>
        <v>昌邑市城投股权投资管理有限公司</v>
      </c>
      <c r="AA470" s="29" t="str">
        <f t="shared" si="153"/>
        <v>2026-04</v>
      </c>
      <c r="AB470" s="29" t="str">
        <f t="shared" si="154"/>
        <v>2026-04-29</v>
      </c>
      <c r="AC470" s="29" t="s">
        <v>108</v>
      </c>
      <c r="AD470" s="29">
        <f t="shared" si="155"/>
        <v>140</v>
      </c>
      <c r="AE470" s="29" t="str">
        <f t="shared" si="156"/>
        <v>还款,汇兑,潍坊华创普惠产业投资合伙企业（有限合伙）</v>
      </c>
      <c r="AF470" s="29" t="s">
        <v>109</v>
      </c>
      <c r="AG470" s="29" t="s">
        <v>109</v>
      </c>
      <c r="AH470" s="29"/>
      <c r="AI470" s="29"/>
      <c r="AJ470" s="29"/>
      <c r="AK470" s="29"/>
      <c r="AL470" s="29"/>
      <c r="AM470" s="29"/>
      <c r="AN470" s="29">
        <f t="shared" si="157"/>
        <v>1002</v>
      </c>
      <c r="AO470" s="29"/>
      <c r="AP470" s="29" t="str">
        <f t="shared" si="158"/>
        <v>还款,汇兑,潍坊华创普惠产业投资合伙企业（有限合伙）</v>
      </c>
      <c r="AQ470" t="s">
        <v>110</v>
      </c>
      <c r="AR470" s="29" t="str">
        <f t="shared" si="159"/>
        <v/>
      </c>
      <c r="AS470" s="29">
        <f t="shared" si="160"/>
        <v>85000000</v>
      </c>
      <c r="AT470" t="s">
        <v>111</v>
      </c>
      <c r="AU470" t="s">
        <v>112</v>
      </c>
      <c r="AV470" t="s">
        <v>113</v>
      </c>
      <c r="AW470" s="29" t="str">
        <f t="shared" si="161"/>
        <v/>
      </c>
      <c r="AX470" s="29">
        <f t="shared" si="162"/>
        <v>85000000</v>
      </c>
      <c r="AY470" s="29"/>
      <c r="AZ470" s="29"/>
      <c r="BA470" s="29"/>
      <c r="BB470" s="29"/>
      <c r="BC470" s="29"/>
      <c r="BD470" s="29"/>
      <c r="BE470" s="29"/>
      <c r="BF470" s="29"/>
      <c r="BG470" s="29"/>
      <c r="BH470" s="29"/>
      <c r="BI470" s="29"/>
      <c r="BJ470" s="29"/>
      <c r="BK470" s="29"/>
      <c r="BL470" s="29"/>
      <c r="BM470" s="29"/>
      <c r="BN470" s="29"/>
      <c r="BO470" s="29"/>
      <c r="BP470" s="29"/>
      <c r="BQ470" s="32" t="str">
        <f>IF(N470="项目",VLOOKUP(O470,项目!B:C,2,0),IF(K470="空项目",VLOOKUP(K470,项目!B:C,2,0),""))</f>
        <v/>
      </c>
      <c r="BR470" s="32" t="str">
        <f>IFERROR(VLOOKUP(BQ470,项目!A:B,2,0),"")</f>
        <v/>
      </c>
      <c r="BS470" s="29"/>
      <c r="BT470" s="29"/>
      <c r="BU470" s="32" t="str">
        <f>IF(N470="供应商",VLOOKUP(O470,供应商!B:C,2,0),"")</f>
        <v/>
      </c>
      <c r="BV470" s="32" t="str">
        <f>IFERROR(VLOOKUP(BU470,供应商!A:B,2,0),"")</f>
        <v/>
      </c>
      <c r="BW470" s="32" t="str">
        <f>IF(N470="客户",VLOOKUP(O470,客户!B:C,2,0),"")</f>
        <v/>
      </c>
      <c r="BX470" s="32" t="str">
        <f>IFERROR(VLOOKUP(BW470,客户!A:B,2,0),"")</f>
        <v/>
      </c>
      <c r="BY470" s="29"/>
      <c r="BZ470" s="29"/>
      <c r="CA470" s="29"/>
      <c r="CB470" s="29"/>
      <c r="CC470" s="29"/>
      <c r="CD470" s="29"/>
      <c r="CE470" s="29"/>
      <c r="CF470" s="29"/>
      <c r="CG470" s="29"/>
      <c r="CH470" s="29"/>
      <c r="CI470" s="29"/>
      <c r="CJ470" s="29"/>
      <c r="CK470" s="29"/>
      <c r="CL470" s="29"/>
      <c r="CM470" s="29"/>
      <c r="CN470" s="29"/>
      <c r="CO470" s="29"/>
      <c r="CP470" s="29"/>
      <c r="CQ470" s="29"/>
      <c r="CR470" s="29"/>
      <c r="CS470" s="29"/>
      <c r="CT470" s="29"/>
      <c r="CU470" s="32" t="str">
        <f>IF(N470="费用项目",VLOOKUP(O470,费用项目!B:C,2,0),"")</f>
        <v/>
      </c>
      <c r="CV470" s="32" t="str">
        <f>IFERROR(VLOOKUP(CU470,费用项目!A:B,2,0),"")</f>
        <v/>
      </c>
      <c r="CW470" s="29" t="str">
        <f>IF(N470="银行账户",VLOOKUP(O470,银行变二级!B:C,2,0),"")</f>
        <v>潍坊银行基本户31796</v>
      </c>
      <c r="CX470" s="29" t="str">
        <f>IFERROR(VLOOKUP(O470,银行变二级!A:B,2,0),"")</f>
        <v>潍坊银行基本户31796</v>
      </c>
    </row>
    <row r="471" ht="25.5" spans="1:102">
      <c r="A471" s="35" t="s">
        <v>287</v>
      </c>
      <c r="B471" s="36" t="s">
        <v>163</v>
      </c>
      <c r="C471" s="36" t="s">
        <v>504</v>
      </c>
      <c r="D471" s="37" t="s">
        <v>388</v>
      </c>
      <c r="E471" s="37" t="s">
        <v>389</v>
      </c>
      <c r="F471" s="38">
        <v>1000000</v>
      </c>
      <c r="G471" s="39" t="s">
        <v>107</v>
      </c>
      <c r="H471" s="40" t="str">
        <f t="shared" si="145"/>
        <v>1221</v>
      </c>
      <c r="I471" s="40" t="str">
        <f t="shared" si="146"/>
        <v>122108</v>
      </c>
      <c r="J471" s="46" t="str">
        <f t="shared" si="147"/>
        <v>其他应收款</v>
      </c>
      <c r="K471" s="47" t="str">
        <f t="shared" si="148"/>
        <v>单位</v>
      </c>
      <c r="L471" s="46" t="str">
        <f t="shared" si="149"/>
        <v>昌邑市城投资本投资有限公司</v>
      </c>
      <c r="M471" s="46" t="str">
        <f>IFERROR(IF(H471="1002",1002,VLOOKUP(I471,亿企科目!A:H,6,0)),VLOOKUP(H471,亿企科目!A:G,6,0))</f>
        <v>122102</v>
      </c>
      <c r="N471" s="48" t="str">
        <f>IFERROR(IF(H471="1002","银行账户",IF(H471="1123","供应商",VLOOKUP(I471,亿企科目!A:H,8,0))),"")</f>
        <v>客户</v>
      </c>
      <c r="O471" s="49" t="str">
        <f t="shared" si="163"/>
        <v>昌邑市城投资本投资有限公司</v>
      </c>
      <c r="P471" s="29" t="str">
        <f>VLOOKUP(A471,账簿!B:C,2,0)</f>
        <v>002008</v>
      </c>
      <c r="Q471" s="29" t="str">
        <f>VLOOKUP(P471,账簿!A:B,2,0)</f>
        <v>昌邑市城投股权投资管理有限公司</v>
      </c>
      <c r="W471" s="29" t="str">
        <f t="shared" si="164"/>
        <v>0020082026-04-29141</v>
      </c>
      <c r="X471" s="29" t="str">
        <f t="shared" si="150"/>
        <v>002008</v>
      </c>
      <c r="Y471" s="29" t="str">
        <f t="shared" si="151"/>
        <v>002008</v>
      </c>
      <c r="Z471" s="29" t="str">
        <f t="shared" si="152"/>
        <v>昌邑市城投股权投资管理有限公司</v>
      </c>
      <c r="AA471" s="29" t="str">
        <f t="shared" si="153"/>
        <v>2026-04</v>
      </c>
      <c r="AB471" s="29" t="str">
        <f t="shared" si="154"/>
        <v>2026-04-29</v>
      </c>
      <c r="AC471" s="29" t="s">
        <v>108</v>
      </c>
      <c r="AD471" s="29">
        <f t="shared" si="155"/>
        <v>141</v>
      </c>
      <c r="AE471" s="29" t="str">
        <f t="shared" si="156"/>
        <v>往来款,汇兑,昌邑市城投资本投资有限公司</v>
      </c>
      <c r="AF471" s="29" t="s">
        <v>109</v>
      </c>
      <c r="AG471" s="29" t="s">
        <v>109</v>
      </c>
      <c r="AH471" s="29"/>
      <c r="AI471" s="29"/>
      <c r="AJ471" s="29"/>
      <c r="AK471" s="29"/>
      <c r="AL471" s="29"/>
      <c r="AM471" s="29"/>
      <c r="AN471" s="29" t="str">
        <f t="shared" si="157"/>
        <v>122102</v>
      </c>
      <c r="AO471" s="29"/>
      <c r="AP471" s="29" t="str">
        <f t="shared" si="158"/>
        <v>往来款,汇兑,昌邑市城投资本投资有限公司</v>
      </c>
      <c r="AQ471" t="s">
        <v>110</v>
      </c>
      <c r="AR471" s="29">
        <f t="shared" si="159"/>
        <v>1000000</v>
      </c>
      <c r="AS471" s="29" t="str">
        <f t="shared" si="160"/>
        <v/>
      </c>
      <c r="AT471" t="s">
        <v>111</v>
      </c>
      <c r="AU471" t="s">
        <v>112</v>
      </c>
      <c r="AV471" t="s">
        <v>113</v>
      </c>
      <c r="AW471" s="29">
        <f t="shared" si="161"/>
        <v>1000000</v>
      </c>
      <c r="AX471" s="29" t="str">
        <f t="shared" si="162"/>
        <v/>
      </c>
      <c r="AY471" s="29"/>
      <c r="AZ471" s="29"/>
      <c r="BA471" s="29"/>
      <c r="BB471" s="29"/>
      <c r="BC471" s="29"/>
      <c r="BD471" s="29"/>
      <c r="BE471" s="29"/>
      <c r="BF471" s="29"/>
      <c r="BG471" s="29"/>
      <c r="BH471" s="29"/>
      <c r="BI471" s="29"/>
      <c r="BJ471" s="29"/>
      <c r="BK471" s="29"/>
      <c r="BL471" s="29"/>
      <c r="BM471" s="29"/>
      <c r="BN471" s="29"/>
      <c r="BO471" s="29"/>
      <c r="BP471" s="29"/>
      <c r="BQ471" s="32" t="str">
        <f>IF(N471="项目",VLOOKUP(O471,项目!B:C,2,0),IF(K471="空项目",VLOOKUP(K471,项目!B:C,2,0),""))</f>
        <v/>
      </c>
      <c r="BR471" s="32" t="str">
        <f>IFERROR(VLOOKUP(BQ471,项目!A:B,2,0),"")</f>
        <v/>
      </c>
      <c r="BS471" s="29"/>
      <c r="BT471" s="29"/>
      <c r="BU471" s="32" t="str">
        <f>IF(N471="供应商",VLOOKUP(O471,供应商!B:C,2,0),"")</f>
        <v/>
      </c>
      <c r="BV471" s="32" t="str">
        <f>IFERROR(VLOOKUP(BU471,供应商!A:B,2,0),"")</f>
        <v/>
      </c>
      <c r="BW471" s="32" t="str">
        <f>IF(N471="客户",VLOOKUP(O471,客户!B:C,2,0),"")</f>
        <v>00050000000001</v>
      </c>
      <c r="BX471" s="32" t="str">
        <f>IFERROR(VLOOKUP(BW471,客户!A:B,2,0),"")</f>
        <v>昌邑市城投资本投资有限公司</v>
      </c>
      <c r="BY471" s="29"/>
      <c r="BZ471" s="29"/>
      <c r="CA471" s="29"/>
      <c r="CB471" s="29"/>
      <c r="CC471" s="29"/>
      <c r="CD471" s="29"/>
      <c r="CE471" s="29"/>
      <c r="CF471" s="29"/>
      <c r="CG471" s="29"/>
      <c r="CH471" s="29"/>
      <c r="CI471" s="29"/>
      <c r="CJ471" s="29"/>
      <c r="CK471" s="29"/>
      <c r="CL471" s="29"/>
      <c r="CM471" s="29"/>
      <c r="CN471" s="29"/>
      <c r="CO471" s="29"/>
      <c r="CP471" s="29"/>
      <c r="CQ471" s="29"/>
      <c r="CR471" s="29"/>
      <c r="CS471" s="29"/>
      <c r="CT471" s="29"/>
      <c r="CU471" s="32" t="str">
        <f>IF(N471="费用项目",VLOOKUP(O471,费用项目!B:C,2,0),"")</f>
        <v/>
      </c>
      <c r="CV471" s="32" t="str">
        <f>IFERROR(VLOOKUP(CU471,费用项目!A:B,2,0),"")</f>
        <v/>
      </c>
      <c r="CW471" s="29" t="str">
        <f>IF(N471="银行账户",VLOOKUP(O471,银行变二级!B:C,2,0),"")</f>
        <v/>
      </c>
      <c r="CX471" s="29" t="str">
        <f>IFERROR(VLOOKUP(O471,银行变二级!A:B,2,0),"")</f>
        <v/>
      </c>
    </row>
    <row r="472" ht="27" spans="1:102">
      <c r="A472" s="35" t="s">
        <v>287</v>
      </c>
      <c r="B472" s="36" t="s">
        <v>163</v>
      </c>
      <c r="C472" s="36" t="s">
        <v>504</v>
      </c>
      <c r="D472" s="37" t="s">
        <v>388</v>
      </c>
      <c r="E472" s="37" t="s">
        <v>290</v>
      </c>
      <c r="F472" s="39" t="s">
        <v>107</v>
      </c>
      <c r="G472" s="38">
        <v>1000000</v>
      </c>
      <c r="H472" s="40" t="str">
        <f t="shared" si="145"/>
        <v>1002</v>
      </c>
      <c r="I472" s="40" t="str">
        <f t="shared" si="146"/>
        <v>100203</v>
      </c>
      <c r="J472" s="46" t="str">
        <f t="shared" si="147"/>
        <v>银行存款</v>
      </c>
      <c r="K472" s="47" t="str">
        <f t="shared" si="148"/>
        <v>潍坊银行基本户31796</v>
      </c>
      <c r="L472" s="46" t="str">
        <f t="shared" si="149"/>
        <v/>
      </c>
      <c r="M472" s="46">
        <f>IFERROR(IF(H472="1002",1002,VLOOKUP(I472,亿企科目!A:H,6,0)),VLOOKUP(H472,亿企科目!A:G,6,0))</f>
        <v>1002</v>
      </c>
      <c r="N472" s="48" t="str">
        <f>IFERROR(IF(H472="1002","银行账户",IF(H472="1123","供应商",VLOOKUP(I472,亿企科目!A:H,8,0))),"")</f>
        <v>银行账户</v>
      </c>
      <c r="O472" s="49" t="str">
        <f t="shared" si="163"/>
        <v>潍坊银行基本户31796</v>
      </c>
      <c r="P472" s="29" t="str">
        <f>VLOOKUP(A472,账簿!B:C,2,0)</f>
        <v>002008</v>
      </c>
      <c r="Q472" s="29" t="str">
        <f>VLOOKUP(P472,账簿!A:B,2,0)</f>
        <v>昌邑市城投股权投资管理有限公司</v>
      </c>
      <c r="W472" s="29" t="str">
        <f t="shared" si="164"/>
        <v>0020082026-04-29141</v>
      </c>
      <c r="X472" s="29" t="str">
        <f t="shared" si="150"/>
        <v>002008</v>
      </c>
      <c r="Y472" s="29" t="str">
        <f t="shared" si="151"/>
        <v>002008</v>
      </c>
      <c r="Z472" s="29" t="str">
        <f t="shared" si="152"/>
        <v>昌邑市城投股权投资管理有限公司</v>
      </c>
      <c r="AA472" s="29" t="str">
        <f t="shared" si="153"/>
        <v>2026-04</v>
      </c>
      <c r="AB472" s="29" t="str">
        <f t="shared" si="154"/>
        <v>2026-04-29</v>
      </c>
      <c r="AC472" s="29" t="s">
        <v>108</v>
      </c>
      <c r="AD472" s="29">
        <f t="shared" si="155"/>
        <v>141</v>
      </c>
      <c r="AE472" s="29" t="str">
        <f t="shared" si="156"/>
        <v>往来款,汇兑,昌邑市城投资本投资有限公司</v>
      </c>
      <c r="AF472" s="29" t="s">
        <v>109</v>
      </c>
      <c r="AG472" s="29" t="s">
        <v>109</v>
      </c>
      <c r="AH472" s="29"/>
      <c r="AI472" s="29"/>
      <c r="AJ472" s="29"/>
      <c r="AK472" s="29"/>
      <c r="AL472" s="29"/>
      <c r="AM472" s="29"/>
      <c r="AN472" s="29">
        <f t="shared" si="157"/>
        <v>1002</v>
      </c>
      <c r="AO472" s="29"/>
      <c r="AP472" s="29" t="str">
        <f t="shared" si="158"/>
        <v>往来款,汇兑,昌邑市城投资本投资有限公司</v>
      </c>
      <c r="AQ472" t="s">
        <v>110</v>
      </c>
      <c r="AR472" s="29" t="str">
        <f t="shared" si="159"/>
        <v/>
      </c>
      <c r="AS472" s="29">
        <f t="shared" si="160"/>
        <v>1000000</v>
      </c>
      <c r="AT472" t="s">
        <v>111</v>
      </c>
      <c r="AU472" t="s">
        <v>112</v>
      </c>
      <c r="AV472" t="s">
        <v>113</v>
      </c>
      <c r="AW472" s="29" t="str">
        <f t="shared" si="161"/>
        <v/>
      </c>
      <c r="AX472" s="29">
        <f t="shared" si="162"/>
        <v>1000000</v>
      </c>
      <c r="AY472" s="29"/>
      <c r="AZ472" s="29"/>
      <c r="BA472" s="29"/>
      <c r="BB472" s="29"/>
      <c r="BC472" s="29"/>
      <c r="BD472" s="29"/>
      <c r="BE472" s="29"/>
      <c r="BF472" s="29"/>
      <c r="BG472" s="29"/>
      <c r="BH472" s="29"/>
      <c r="BI472" s="29"/>
      <c r="BJ472" s="29"/>
      <c r="BK472" s="29"/>
      <c r="BL472" s="29"/>
      <c r="BM472" s="29"/>
      <c r="BN472" s="29"/>
      <c r="BO472" s="29"/>
      <c r="BP472" s="29"/>
      <c r="BQ472" s="32" t="str">
        <f>IF(N472="项目",VLOOKUP(O472,项目!B:C,2,0),IF(K472="空项目",VLOOKUP(K472,项目!B:C,2,0),""))</f>
        <v/>
      </c>
      <c r="BR472" s="32" t="str">
        <f>IFERROR(VLOOKUP(BQ472,项目!A:B,2,0),"")</f>
        <v/>
      </c>
      <c r="BS472" s="29"/>
      <c r="BT472" s="29"/>
      <c r="BU472" s="32" t="str">
        <f>IF(N472="供应商",VLOOKUP(O472,供应商!B:C,2,0),"")</f>
        <v/>
      </c>
      <c r="BV472" s="32" t="str">
        <f>IFERROR(VLOOKUP(BU472,供应商!A:B,2,0),"")</f>
        <v/>
      </c>
      <c r="BW472" s="32" t="str">
        <f>IF(N472="客户",VLOOKUP(O472,客户!B:C,2,0),"")</f>
        <v/>
      </c>
      <c r="BX472" s="32" t="str">
        <f>IFERROR(VLOOKUP(BW472,客户!A:B,2,0),"")</f>
        <v/>
      </c>
      <c r="BY472" s="29"/>
      <c r="BZ472" s="29"/>
      <c r="CA472" s="29"/>
      <c r="CB472" s="29"/>
      <c r="CC472" s="29"/>
      <c r="CD472" s="29"/>
      <c r="CE472" s="29"/>
      <c r="CF472" s="29"/>
      <c r="CG472" s="29"/>
      <c r="CH472" s="29"/>
      <c r="CI472" s="29"/>
      <c r="CJ472" s="29"/>
      <c r="CK472" s="29"/>
      <c r="CL472" s="29"/>
      <c r="CM472" s="29"/>
      <c r="CN472" s="29"/>
      <c r="CO472" s="29"/>
      <c r="CP472" s="29"/>
      <c r="CQ472" s="29"/>
      <c r="CR472" s="29"/>
      <c r="CS472" s="29"/>
      <c r="CT472" s="29"/>
      <c r="CU472" s="32" t="str">
        <f>IF(N472="费用项目",VLOOKUP(O472,费用项目!B:C,2,0),"")</f>
        <v/>
      </c>
      <c r="CV472" s="32" t="str">
        <f>IFERROR(VLOOKUP(CU472,费用项目!A:B,2,0),"")</f>
        <v/>
      </c>
      <c r="CW472" s="29" t="str">
        <f>IF(N472="银行账户",VLOOKUP(O472,银行变二级!B:C,2,0),"")</f>
        <v>潍坊银行基本户31796</v>
      </c>
      <c r="CX472" s="29" t="str">
        <f>IFERROR(VLOOKUP(O472,银行变二级!A:B,2,0),"")</f>
        <v>潍坊银行基本户31796</v>
      </c>
    </row>
    <row r="473" ht="25.5" spans="1:102">
      <c r="A473" s="35" t="s">
        <v>287</v>
      </c>
      <c r="B473" s="36" t="s">
        <v>163</v>
      </c>
      <c r="C473" s="36" t="s">
        <v>505</v>
      </c>
      <c r="D473" s="37" t="s">
        <v>220</v>
      </c>
      <c r="E473" s="37" t="s">
        <v>221</v>
      </c>
      <c r="F473" s="38">
        <v>10000000</v>
      </c>
      <c r="G473" s="39" t="s">
        <v>107</v>
      </c>
      <c r="H473" s="40" t="str">
        <f t="shared" si="145"/>
        <v>2241</v>
      </c>
      <c r="I473" s="40" t="str">
        <f t="shared" si="146"/>
        <v>224102</v>
      </c>
      <c r="J473" s="46" t="str">
        <f t="shared" si="147"/>
        <v>其他应付款</v>
      </c>
      <c r="K473" s="47" t="str">
        <f t="shared" si="148"/>
        <v>单位</v>
      </c>
      <c r="L473" s="46" t="str">
        <f t="shared" si="149"/>
        <v>昌邑市三农创新发展集团有限公司</v>
      </c>
      <c r="M473" s="46" t="str">
        <f>IFERROR(IF(H473="1002",1002,VLOOKUP(I473,亿企科目!A:H,6,0)),VLOOKUP(H473,亿企科目!A:G,6,0))</f>
        <v>224102</v>
      </c>
      <c r="N473" s="48" t="str">
        <f>IFERROR(IF(H473="1002","银行账户",IF(H473="1123","供应商",VLOOKUP(I473,亿企科目!A:H,8,0))),"")</f>
        <v>供应商</v>
      </c>
      <c r="O473" s="49" t="str">
        <f t="shared" si="163"/>
        <v>昌邑市三农创新发展集团有限公司</v>
      </c>
      <c r="P473" s="29" t="str">
        <f>VLOOKUP(A473,账簿!B:C,2,0)</f>
        <v>002008</v>
      </c>
      <c r="Q473" s="29" t="str">
        <f>VLOOKUP(P473,账簿!A:B,2,0)</f>
        <v>昌邑市城投股权投资管理有限公司</v>
      </c>
      <c r="W473" s="29" t="str">
        <f t="shared" si="164"/>
        <v>0020082026-04-29142</v>
      </c>
      <c r="X473" s="29" t="str">
        <f t="shared" si="150"/>
        <v>002008</v>
      </c>
      <c r="Y473" s="29" t="str">
        <f t="shared" si="151"/>
        <v>002008</v>
      </c>
      <c r="Z473" s="29" t="str">
        <f t="shared" si="152"/>
        <v>昌邑市城投股权投资管理有限公司</v>
      </c>
      <c r="AA473" s="29" t="str">
        <f t="shared" si="153"/>
        <v>2026-04</v>
      </c>
      <c r="AB473" s="29" t="str">
        <f t="shared" si="154"/>
        <v>2026-04-29</v>
      </c>
      <c r="AC473" s="29" t="s">
        <v>108</v>
      </c>
      <c r="AD473" s="29">
        <f t="shared" si="155"/>
        <v>142</v>
      </c>
      <c r="AE473" s="29" t="str">
        <f t="shared" si="156"/>
        <v>往来款,汇兑,昌邑市三农创新发展集团有限公司</v>
      </c>
      <c r="AF473" s="29" t="s">
        <v>109</v>
      </c>
      <c r="AG473" s="29" t="s">
        <v>109</v>
      </c>
      <c r="AH473" s="29"/>
      <c r="AI473" s="29"/>
      <c r="AJ473" s="29"/>
      <c r="AK473" s="29"/>
      <c r="AL473" s="29"/>
      <c r="AM473" s="29"/>
      <c r="AN473" s="29" t="str">
        <f t="shared" si="157"/>
        <v>224102</v>
      </c>
      <c r="AO473" s="29"/>
      <c r="AP473" s="29" t="str">
        <f t="shared" si="158"/>
        <v>往来款,汇兑,昌邑市三农创新发展集团有限公司</v>
      </c>
      <c r="AQ473" t="s">
        <v>110</v>
      </c>
      <c r="AR473" s="29">
        <f t="shared" si="159"/>
        <v>10000000</v>
      </c>
      <c r="AS473" s="29" t="str">
        <f t="shared" si="160"/>
        <v/>
      </c>
      <c r="AT473" t="s">
        <v>111</v>
      </c>
      <c r="AU473" t="s">
        <v>112</v>
      </c>
      <c r="AV473" t="s">
        <v>113</v>
      </c>
      <c r="AW473" s="29">
        <f t="shared" si="161"/>
        <v>10000000</v>
      </c>
      <c r="AX473" s="29" t="str">
        <f t="shared" si="162"/>
        <v/>
      </c>
      <c r="AY473" s="29"/>
      <c r="AZ473" s="29"/>
      <c r="BA473" s="29"/>
      <c r="BB473" s="29"/>
      <c r="BC473" s="29"/>
      <c r="BD473" s="29"/>
      <c r="BE473" s="29"/>
      <c r="BF473" s="29"/>
      <c r="BG473" s="29"/>
      <c r="BH473" s="29"/>
      <c r="BI473" s="29"/>
      <c r="BJ473" s="29"/>
      <c r="BK473" s="29"/>
      <c r="BL473" s="29"/>
      <c r="BM473" s="29"/>
      <c r="BN473" s="29"/>
      <c r="BO473" s="29"/>
      <c r="BP473" s="29"/>
      <c r="BQ473" s="32" t="str">
        <f>IF(N473="项目",VLOOKUP(O473,项目!B:C,2,0),IF(K473="空项目",VLOOKUP(K473,项目!B:C,2,0),""))</f>
        <v/>
      </c>
      <c r="BR473" s="32" t="str">
        <f>IFERROR(VLOOKUP(BQ473,项目!A:B,2,0),"")</f>
        <v/>
      </c>
      <c r="BS473" s="29"/>
      <c r="BT473" s="29"/>
      <c r="BU473" s="32" t="str">
        <f>IF(N473="供应商",VLOOKUP(O473,供应商!B:C,2,0),"")</f>
        <v>0011072</v>
      </c>
      <c r="BV473" s="32" t="str">
        <f>IFERROR(VLOOKUP(BU473,供应商!A:B,2,0),"")</f>
        <v>昌邑市三农创新发展集团有限公司</v>
      </c>
      <c r="BW473" s="32" t="str">
        <f>IF(N473="客户",VLOOKUP(O473,客户!B:C,2,0),"")</f>
        <v/>
      </c>
      <c r="BX473" s="32" t="str">
        <f>IFERROR(VLOOKUP(BW473,客户!A:B,2,0),"")</f>
        <v/>
      </c>
      <c r="BY473" s="29"/>
      <c r="BZ473" s="29"/>
      <c r="CA473" s="29"/>
      <c r="CB473" s="29"/>
      <c r="CC473" s="29"/>
      <c r="CD473" s="29"/>
      <c r="CE473" s="29"/>
      <c r="CF473" s="29"/>
      <c r="CG473" s="29"/>
      <c r="CH473" s="29"/>
      <c r="CI473" s="29"/>
      <c r="CJ473" s="29"/>
      <c r="CK473" s="29"/>
      <c r="CL473" s="29"/>
      <c r="CM473" s="29"/>
      <c r="CN473" s="29"/>
      <c r="CO473" s="29"/>
      <c r="CP473" s="29"/>
      <c r="CQ473" s="29"/>
      <c r="CR473" s="29"/>
      <c r="CS473" s="29"/>
      <c r="CT473" s="29"/>
      <c r="CU473" s="32" t="str">
        <f>IF(N473="费用项目",VLOOKUP(O473,费用项目!B:C,2,0),"")</f>
        <v/>
      </c>
      <c r="CV473" s="32" t="str">
        <f>IFERROR(VLOOKUP(CU473,费用项目!A:B,2,0),"")</f>
        <v/>
      </c>
      <c r="CW473" s="29" t="str">
        <f>IF(N473="银行账户",VLOOKUP(O473,银行变二级!B:C,2,0),"")</f>
        <v/>
      </c>
      <c r="CX473" s="29" t="str">
        <f>IFERROR(VLOOKUP(O473,银行变二级!A:B,2,0),"")</f>
        <v/>
      </c>
    </row>
    <row r="474" ht="27" spans="1:102">
      <c r="A474" s="35" t="s">
        <v>287</v>
      </c>
      <c r="B474" s="36" t="s">
        <v>163</v>
      </c>
      <c r="C474" s="36" t="s">
        <v>505</v>
      </c>
      <c r="D474" s="37" t="s">
        <v>220</v>
      </c>
      <c r="E474" s="37" t="s">
        <v>290</v>
      </c>
      <c r="F474" s="39" t="s">
        <v>107</v>
      </c>
      <c r="G474" s="38">
        <v>10000000</v>
      </c>
      <c r="H474" s="40" t="str">
        <f t="shared" si="145"/>
        <v>1002</v>
      </c>
      <c r="I474" s="40" t="str">
        <f t="shared" si="146"/>
        <v>100203</v>
      </c>
      <c r="J474" s="46" t="str">
        <f t="shared" si="147"/>
        <v>银行存款</v>
      </c>
      <c r="K474" s="47" t="str">
        <f t="shared" si="148"/>
        <v>潍坊银行基本户31796</v>
      </c>
      <c r="L474" s="46" t="str">
        <f t="shared" si="149"/>
        <v/>
      </c>
      <c r="M474" s="46">
        <f>IFERROR(IF(H474="1002",1002,VLOOKUP(I474,亿企科目!A:H,6,0)),VLOOKUP(H474,亿企科目!A:G,6,0))</f>
        <v>1002</v>
      </c>
      <c r="N474" s="48" t="str">
        <f>IFERROR(IF(H474="1002","银行账户",IF(H474="1123","供应商",VLOOKUP(I474,亿企科目!A:H,8,0))),"")</f>
        <v>银行账户</v>
      </c>
      <c r="O474" s="49" t="str">
        <f t="shared" si="163"/>
        <v>潍坊银行基本户31796</v>
      </c>
      <c r="P474" s="29" t="str">
        <f>VLOOKUP(A474,账簿!B:C,2,0)</f>
        <v>002008</v>
      </c>
      <c r="Q474" s="29" t="str">
        <f>VLOOKUP(P474,账簿!A:B,2,0)</f>
        <v>昌邑市城投股权投资管理有限公司</v>
      </c>
      <c r="W474" s="29" t="str">
        <f t="shared" si="164"/>
        <v>0020082026-04-29142</v>
      </c>
      <c r="X474" s="29" t="str">
        <f t="shared" si="150"/>
        <v>002008</v>
      </c>
      <c r="Y474" s="29" t="str">
        <f t="shared" si="151"/>
        <v>002008</v>
      </c>
      <c r="Z474" s="29" t="str">
        <f t="shared" si="152"/>
        <v>昌邑市城投股权投资管理有限公司</v>
      </c>
      <c r="AA474" s="29" t="str">
        <f t="shared" si="153"/>
        <v>2026-04</v>
      </c>
      <c r="AB474" s="29" t="str">
        <f t="shared" si="154"/>
        <v>2026-04-29</v>
      </c>
      <c r="AC474" s="29" t="s">
        <v>108</v>
      </c>
      <c r="AD474" s="29">
        <f t="shared" si="155"/>
        <v>142</v>
      </c>
      <c r="AE474" s="29" t="str">
        <f t="shared" si="156"/>
        <v>往来款,汇兑,昌邑市三农创新发展集团有限公司</v>
      </c>
      <c r="AF474" s="29" t="s">
        <v>109</v>
      </c>
      <c r="AG474" s="29" t="s">
        <v>109</v>
      </c>
      <c r="AH474" s="29"/>
      <c r="AI474" s="29"/>
      <c r="AJ474" s="29"/>
      <c r="AK474" s="29"/>
      <c r="AL474" s="29"/>
      <c r="AM474" s="29"/>
      <c r="AN474" s="29">
        <f t="shared" si="157"/>
        <v>1002</v>
      </c>
      <c r="AO474" s="29"/>
      <c r="AP474" s="29" t="str">
        <f t="shared" si="158"/>
        <v>往来款,汇兑,昌邑市三农创新发展集团有限公司</v>
      </c>
      <c r="AQ474" t="s">
        <v>110</v>
      </c>
      <c r="AR474" s="29" t="str">
        <f t="shared" si="159"/>
        <v/>
      </c>
      <c r="AS474" s="29">
        <f t="shared" si="160"/>
        <v>10000000</v>
      </c>
      <c r="AT474" t="s">
        <v>111</v>
      </c>
      <c r="AU474" t="s">
        <v>112</v>
      </c>
      <c r="AV474" t="s">
        <v>113</v>
      </c>
      <c r="AW474" s="29" t="str">
        <f t="shared" si="161"/>
        <v/>
      </c>
      <c r="AX474" s="29">
        <f t="shared" si="162"/>
        <v>10000000</v>
      </c>
      <c r="AY474" s="29"/>
      <c r="AZ474" s="29"/>
      <c r="BA474" s="29"/>
      <c r="BB474" s="29"/>
      <c r="BC474" s="29"/>
      <c r="BD474" s="29"/>
      <c r="BE474" s="29"/>
      <c r="BF474" s="29"/>
      <c r="BG474" s="29"/>
      <c r="BH474" s="29"/>
      <c r="BI474" s="29"/>
      <c r="BJ474" s="29"/>
      <c r="BK474" s="29"/>
      <c r="BL474" s="29"/>
      <c r="BM474" s="29"/>
      <c r="BN474" s="29"/>
      <c r="BO474" s="29"/>
      <c r="BP474" s="29"/>
      <c r="BQ474" s="32" t="str">
        <f>IF(N474="项目",VLOOKUP(O474,项目!B:C,2,0),IF(K474="空项目",VLOOKUP(K474,项目!B:C,2,0),""))</f>
        <v/>
      </c>
      <c r="BR474" s="32" t="str">
        <f>IFERROR(VLOOKUP(BQ474,项目!A:B,2,0),"")</f>
        <v/>
      </c>
      <c r="BS474" s="29"/>
      <c r="BT474" s="29"/>
      <c r="BU474" s="32" t="str">
        <f>IF(N474="供应商",VLOOKUP(O474,供应商!B:C,2,0),"")</f>
        <v/>
      </c>
      <c r="BV474" s="32" t="str">
        <f>IFERROR(VLOOKUP(BU474,供应商!A:B,2,0),"")</f>
        <v/>
      </c>
      <c r="BW474" s="32" t="str">
        <f>IF(N474="客户",VLOOKUP(O474,客户!B:C,2,0),"")</f>
        <v/>
      </c>
      <c r="BX474" s="32" t="str">
        <f>IFERROR(VLOOKUP(BW474,客户!A:B,2,0),"")</f>
        <v/>
      </c>
      <c r="BY474" s="29"/>
      <c r="BZ474" s="29"/>
      <c r="CA474" s="29"/>
      <c r="CB474" s="29"/>
      <c r="CC474" s="29"/>
      <c r="CD474" s="29"/>
      <c r="CE474" s="29"/>
      <c r="CF474" s="29"/>
      <c r="CG474" s="29"/>
      <c r="CH474" s="29"/>
      <c r="CI474" s="29"/>
      <c r="CJ474" s="29"/>
      <c r="CK474" s="29"/>
      <c r="CL474" s="29"/>
      <c r="CM474" s="29"/>
      <c r="CN474" s="29"/>
      <c r="CO474" s="29"/>
      <c r="CP474" s="29"/>
      <c r="CQ474" s="29"/>
      <c r="CR474" s="29"/>
      <c r="CS474" s="29"/>
      <c r="CT474" s="29"/>
      <c r="CU474" s="32" t="str">
        <f>IF(N474="费用项目",VLOOKUP(O474,费用项目!B:C,2,0),"")</f>
        <v/>
      </c>
      <c r="CV474" s="32" t="str">
        <f>IFERROR(VLOOKUP(CU474,费用项目!A:B,2,0),"")</f>
        <v/>
      </c>
      <c r="CW474" s="29" t="str">
        <f>IF(N474="银行账户",VLOOKUP(O474,银行变二级!B:C,2,0),"")</f>
        <v>潍坊银行基本户31796</v>
      </c>
      <c r="CX474" s="29" t="str">
        <f>IFERROR(VLOOKUP(O474,银行变二级!A:B,2,0),"")</f>
        <v>潍坊银行基本户31796</v>
      </c>
    </row>
    <row r="475" ht="25.5" spans="1:102">
      <c r="A475" s="35" t="s">
        <v>287</v>
      </c>
      <c r="B475" s="36" t="s">
        <v>163</v>
      </c>
      <c r="C475" s="36" t="s">
        <v>506</v>
      </c>
      <c r="D475" s="37" t="s">
        <v>303</v>
      </c>
      <c r="E475" s="37" t="s">
        <v>275</v>
      </c>
      <c r="F475" s="38">
        <v>256000</v>
      </c>
      <c r="G475" s="39" t="s">
        <v>107</v>
      </c>
      <c r="H475" s="40" t="str">
        <f t="shared" si="145"/>
        <v>6603</v>
      </c>
      <c r="I475" s="40" t="str">
        <f t="shared" si="146"/>
        <v>6603</v>
      </c>
      <c r="J475" s="46" t="str">
        <f t="shared" si="147"/>
        <v>财务费用</v>
      </c>
      <c r="K475" s="47" t="str">
        <f t="shared" si="148"/>
        <v>服务费</v>
      </c>
      <c r="L475" s="46" t="str">
        <f t="shared" si="149"/>
        <v/>
      </c>
      <c r="M475" s="46" t="str">
        <f>IFERROR(IF(H475="1002",1002,VLOOKUP(I475,亿企科目!A:H,6,0)),VLOOKUP(H475,亿企科目!A:G,6,0))</f>
        <v>6603</v>
      </c>
      <c r="N475" s="48" t="str">
        <f>IFERROR(IF(H475="1002","银行账户",IF(H475="1123","供应商",VLOOKUP(I475,亿企科目!A:H,8,0))),"")</f>
        <v>费用项目</v>
      </c>
      <c r="O475" s="49" t="str">
        <f t="shared" si="163"/>
        <v>服务费</v>
      </c>
      <c r="P475" s="29" t="str">
        <f>VLOOKUP(A475,账簿!B:C,2,0)</f>
        <v>002008</v>
      </c>
      <c r="Q475" s="29" t="str">
        <f>VLOOKUP(P475,账簿!A:B,2,0)</f>
        <v>昌邑市城投股权投资管理有限公司</v>
      </c>
      <c r="W475" s="29" t="str">
        <f t="shared" si="164"/>
        <v>0020082026-04-29143</v>
      </c>
      <c r="X475" s="29" t="str">
        <f t="shared" si="150"/>
        <v>002008</v>
      </c>
      <c r="Y475" s="29" t="str">
        <f t="shared" si="151"/>
        <v>002008</v>
      </c>
      <c r="Z475" s="29" t="str">
        <f t="shared" si="152"/>
        <v>昌邑市城投股权投资管理有限公司</v>
      </c>
      <c r="AA475" s="29" t="str">
        <f t="shared" si="153"/>
        <v>2026-04</v>
      </c>
      <c r="AB475" s="29" t="str">
        <f t="shared" si="154"/>
        <v>2026-04-29</v>
      </c>
      <c r="AC475" s="29" t="s">
        <v>108</v>
      </c>
      <c r="AD475" s="29">
        <f t="shared" si="155"/>
        <v>143</v>
      </c>
      <c r="AE475" s="29" t="str">
        <f t="shared" si="156"/>
        <v>转贷服务费,网银转账,山东德锦资产管理有限公司</v>
      </c>
      <c r="AF475" s="29" t="s">
        <v>109</v>
      </c>
      <c r="AG475" s="29" t="s">
        <v>109</v>
      </c>
      <c r="AH475" s="29"/>
      <c r="AI475" s="29"/>
      <c r="AJ475" s="29"/>
      <c r="AK475" s="29"/>
      <c r="AL475" s="29"/>
      <c r="AM475" s="29"/>
      <c r="AN475" s="29" t="str">
        <f t="shared" si="157"/>
        <v>6603</v>
      </c>
      <c r="AO475" s="29"/>
      <c r="AP475" s="29" t="str">
        <f t="shared" si="158"/>
        <v>转贷服务费,网银转账,山东德锦资产管理有限公司</v>
      </c>
      <c r="AQ475" t="s">
        <v>110</v>
      </c>
      <c r="AR475" s="29">
        <f t="shared" si="159"/>
        <v>256000</v>
      </c>
      <c r="AS475" s="29" t="str">
        <f t="shared" si="160"/>
        <v/>
      </c>
      <c r="AT475" t="s">
        <v>111</v>
      </c>
      <c r="AU475" t="s">
        <v>112</v>
      </c>
      <c r="AV475" t="s">
        <v>113</v>
      </c>
      <c r="AW475" s="29">
        <f t="shared" si="161"/>
        <v>256000</v>
      </c>
      <c r="AX475" s="29" t="str">
        <f t="shared" si="162"/>
        <v/>
      </c>
      <c r="AY475" s="29"/>
      <c r="AZ475" s="29"/>
      <c r="BA475" s="29"/>
      <c r="BB475" s="29"/>
      <c r="BC475" s="29"/>
      <c r="BD475" s="29"/>
      <c r="BE475" s="29"/>
      <c r="BF475" s="29"/>
      <c r="BG475" s="29"/>
      <c r="BH475" s="29"/>
      <c r="BI475" s="29"/>
      <c r="BJ475" s="29"/>
      <c r="BK475" s="29"/>
      <c r="BL475" s="29"/>
      <c r="BM475" s="29"/>
      <c r="BN475" s="29"/>
      <c r="BO475" s="29"/>
      <c r="BP475" s="29"/>
      <c r="BQ475" s="32" t="str">
        <f>IF(N475="项目",VLOOKUP(O475,项目!B:C,2,0),IF(K475="空项目",VLOOKUP(K475,项目!B:C,2,0),""))</f>
        <v/>
      </c>
      <c r="BR475" s="32" t="str">
        <f>IFERROR(VLOOKUP(BQ475,项目!A:B,2,0),"")</f>
        <v/>
      </c>
      <c r="BS475" s="29"/>
      <c r="BT475" s="29"/>
      <c r="BU475" s="32" t="str">
        <f>IF(N475="供应商",VLOOKUP(O475,供应商!B:C,2,0),"")</f>
        <v/>
      </c>
      <c r="BV475" s="32" t="str">
        <f>IFERROR(VLOOKUP(BU475,供应商!A:B,2,0),"")</f>
        <v/>
      </c>
      <c r="BW475" s="32" t="str">
        <f>IF(N475="客户",VLOOKUP(O475,客户!B:C,2,0),"")</f>
        <v/>
      </c>
      <c r="BX475" s="32" t="str">
        <f>IFERROR(VLOOKUP(BW475,客户!A:B,2,0),"")</f>
        <v/>
      </c>
      <c r="BY475" s="29"/>
      <c r="BZ475" s="29"/>
      <c r="CA475" s="29"/>
      <c r="CB475" s="29"/>
      <c r="CC475" s="29"/>
      <c r="CD475" s="29"/>
      <c r="CE475" s="29"/>
      <c r="CF475" s="29"/>
      <c r="CG475" s="29"/>
      <c r="CH475" s="29"/>
      <c r="CI475" s="29"/>
      <c r="CJ475" s="29"/>
      <c r="CK475" s="29"/>
      <c r="CL475" s="29"/>
      <c r="CM475" s="29"/>
      <c r="CN475" s="29"/>
      <c r="CO475" s="29"/>
      <c r="CP475" s="29"/>
      <c r="CQ475" s="29"/>
      <c r="CR475" s="29"/>
      <c r="CS475" s="29"/>
      <c r="CT475" s="29"/>
      <c r="CU475" s="32" t="str">
        <f>IF(N475="费用项目",VLOOKUP(O475,费用项目!B:C,2,0),"")</f>
        <v>660225</v>
      </c>
      <c r="CV475" s="32" t="str">
        <f>IFERROR(VLOOKUP(CU475,费用项目!A:B,2,0),"")</f>
        <v>服务费</v>
      </c>
      <c r="CW475" s="29" t="str">
        <f>IF(N475="银行账户",VLOOKUP(O475,银行变二级!B:C,2,0),"")</f>
        <v/>
      </c>
      <c r="CX475" s="29" t="str">
        <f>IFERROR(VLOOKUP(O475,银行变二级!A:B,2,0),"")</f>
        <v/>
      </c>
    </row>
    <row r="476" ht="27" spans="1:102">
      <c r="A476" s="35" t="s">
        <v>287</v>
      </c>
      <c r="B476" s="36" t="s">
        <v>163</v>
      </c>
      <c r="C476" s="36" t="s">
        <v>506</v>
      </c>
      <c r="D476" s="37" t="s">
        <v>303</v>
      </c>
      <c r="E476" s="37" t="s">
        <v>290</v>
      </c>
      <c r="F476" s="39" t="s">
        <v>107</v>
      </c>
      <c r="G476" s="38">
        <v>256000</v>
      </c>
      <c r="H476" s="40" t="str">
        <f t="shared" si="145"/>
        <v>1002</v>
      </c>
      <c r="I476" s="40" t="str">
        <f t="shared" si="146"/>
        <v>100203</v>
      </c>
      <c r="J476" s="46" t="str">
        <f t="shared" si="147"/>
        <v>银行存款</v>
      </c>
      <c r="K476" s="47" t="str">
        <f t="shared" si="148"/>
        <v>潍坊银行基本户31796</v>
      </c>
      <c r="L476" s="46" t="str">
        <f t="shared" si="149"/>
        <v/>
      </c>
      <c r="M476" s="46">
        <f>IFERROR(IF(H476="1002",1002,VLOOKUP(I476,亿企科目!A:H,6,0)),VLOOKUP(H476,亿企科目!A:G,6,0))</f>
        <v>1002</v>
      </c>
      <c r="N476" s="48" t="str">
        <f>IFERROR(IF(H476="1002","银行账户",IF(H476="1123","供应商",VLOOKUP(I476,亿企科目!A:H,8,0))),"")</f>
        <v>银行账户</v>
      </c>
      <c r="O476" s="49" t="str">
        <f t="shared" si="163"/>
        <v>潍坊银行基本户31796</v>
      </c>
      <c r="P476" s="29" t="str">
        <f>VLOOKUP(A476,账簿!B:C,2,0)</f>
        <v>002008</v>
      </c>
      <c r="Q476" s="29" t="str">
        <f>VLOOKUP(P476,账簿!A:B,2,0)</f>
        <v>昌邑市城投股权投资管理有限公司</v>
      </c>
      <c r="W476" s="29" t="str">
        <f t="shared" si="164"/>
        <v>0020082026-04-29143</v>
      </c>
      <c r="X476" s="29" t="str">
        <f t="shared" si="150"/>
        <v>002008</v>
      </c>
      <c r="Y476" s="29" t="str">
        <f t="shared" si="151"/>
        <v>002008</v>
      </c>
      <c r="Z476" s="29" t="str">
        <f t="shared" si="152"/>
        <v>昌邑市城投股权投资管理有限公司</v>
      </c>
      <c r="AA476" s="29" t="str">
        <f t="shared" si="153"/>
        <v>2026-04</v>
      </c>
      <c r="AB476" s="29" t="str">
        <f t="shared" si="154"/>
        <v>2026-04-29</v>
      </c>
      <c r="AC476" s="29" t="s">
        <v>108</v>
      </c>
      <c r="AD476" s="29">
        <f t="shared" si="155"/>
        <v>143</v>
      </c>
      <c r="AE476" s="29" t="str">
        <f t="shared" si="156"/>
        <v>转贷服务费,网银转账,山东德锦资产管理有限公司</v>
      </c>
      <c r="AF476" s="29" t="s">
        <v>109</v>
      </c>
      <c r="AG476" s="29" t="s">
        <v>109</v>
      </c>
      <c r="AH476" s="29"/>
      <c r="AI476" s="29"/>
      <c r="AJ476" s="29"/>
      <c r="AK476" s="29"/>
      <c r="AL476" s="29"/>
      <c r="AM476" s="29"/>
      <c r="AN476" s="29">
        <f t="shared" si="157"/>
        <v>1002</v>
      </c>
      <c r="AO476" s="29"/>
      <c r="AP476" s="29" t="str">
        <f t="shared" si="158"/>
        <v>转贷服务费,网银转账,山东德锦资产管理有限公司</v>
      </c>
      <c r="AQ476" t="s">
        <v>110</v>
      </c>
      <c r="AR476" s="29" t="str">
        <f t="shared" si="159"/>
        <v/>
      </c>
      <c r="AS476" s="29">
        <f t="shared" si="160"/>
        <v>256000</v>
      </c>
      <c r="AT476" t="s">
        <v>111</v>
      </c>
      <c r="AU476" t="s">
        <v>112</v>
      </c>
      <c r="AV476" t="s">
        <v>113</v>
      </c>
      <c r="AW476" s="29" t="str">
        <f t="shared" si="161"/>
        <v/>
      </c>
      <c r="AX476" s="29">
        <f t="shared" si="162"/>
        <v>256000</v>
      </c>
      <c r="AY476" s="29"/>
      <c r="AZ476" s="29"/>
      <c r="BA476" s="29"/>
      <c r="BB476" s="29"/>
      <c r="BC476" s="29"/>
      <c r="BD476" s="29"/>
      <c r="BE476" s="29"/>
      <c r="BF476" s="29"/>
      <c r="BG476" s="29"/>
      <c r="BH476" s="29"/>
      <c r="BI476" s="29"/>
      <c r="BJ476" s="29"/>
      <c r="BK476" s="29"/>
      <c r="BL476" s="29"/>
      <c r="BM476" s="29"/>
      <c r="BN476" s="29"/>
      <c r="BO476" s="29"/>
      <c r="BP476" s="29"/>
      <c r="BQ476" s="32" t="str">
        <f>IF(N476="项目",VLOOKUP(O476,项目!B:C,2,0),IF(K476="空项目",VLOOKUP(K476,项目!B:C,2,0),""))</f>
        <v/>
      </c>
      <c r="BR476" s="32" t="str">
        <f>IFERROR(VLOOKUP(BQ476,项目!A:B,2,0),"")</f>
        <v/>
      </c>
      <c r="BS476" s="29"/>
      <c r="BT476" s="29"/>
      <c r="BU476" s="32" t="str">
        <f>IF(N476="供应商",VLOOKUP(O476,供应商!B:C,2,0),"")</f>
        <v/>
      </c>
      <c r="BV476" s="32" t="str">
        <f>IFERROR(VLOOKUP(BU476,供应商!A:B,2,0),"")</f>
        <v/>
      </c>
      <c r="BW476" s="32" t="str">
        <f>IF(N476="客户",VLOOKUP(O476,客户!B:C,2,0),"")</f>
        <v/>
      </c>
      <c r="BX476" s="32" t="str">
        <f>IFERROR(VLOOKUP(BW476,客户!A:B,2,0),"")</f>
        <v/>
      </c>
      <c r="BY476" s="29"/>
      <c r="BZ476" s="29"/>
      <c r="CA476" s="29"/>
      <c r="CB476" s="29"/>
      <c r="CC476" s="29"/>
      <c r="CD476" s="29"/>
      <c r="CE476" s="29"/>
      <c r="CF476" s="29"/>
      <c r="CG476" s="29"/>
      <c r="CH476" s="29"/>
      <c r="CI476" s="29"/>
      <c r="CJ476" s="29"/>
      <c r="CK476" s="29"/>
      <c r="CL476" s="29"/>
      <c r="CM476" s="29"/>
      <c r="CN476" s="29"/>
      <c r="CO476" s="29"/>
      <c r="CP476" s="29"/>
      <c r="CQ476" s="29"/>
      <c r="CR476" s="29"/>
      <c r="CS476" s="29"/>
      <c r="CT476" s="29"/>
      <c r="CU476" s="32" t="str">
        <f>IF(N476="费用项目",VLOOKUP(O476,费用项目!B:C,2,0),"")</f>
        <v/>
      </c>
      <c r="CV476" s="32" t="str">
        <f>IFERROR(VLOOKUP(CU476,费用项目!A:B,2,0),"")</f>
        <v/>
      </c>
      <c r="CW476" s="29" t="str">
        <f>IF(N476="银行账户",VLOOKUP(O476,银行变二级!B:C,2,0),"")</f>
        <v>潍坊银行基本户31796</v>
      </c>
      <c r="CX476" s="29" t="str">
        <f>IFERROR(VLOOKUP(O476,银行变二级!A:B,2,0),"")</f>
        <v>潍坊银行基本户31796</v>
      </c>
    </row>
    <row r="477" ht="27" spans="1:102">
      <c r="A477" s="35" t="s">
        <v>287</v>
      </c>
      <c r="B477" s="36" t="s">
        <v>163</v>
      </c>
      <c r="C477" s="36" t="s">
        <v>507</v>
      </c>
      <c r="D477" s="37" t="s">
        <v>304</v>
      </c>
      <c r="E477" s="37" t="s">
        <v>290</v>
      </c>
      <c r="F477" s="38">
        <v>40000000</v>
      </c>
      <c r="G477" s="39" t="s">
        <v>107</v>
      </c>
      <c r="H477" s="40" t="str">
        <f t="shared" si="145"/>
        <v>1002</v>
      </c>
      <c r="I477" s="40" t="str">
        <f t="shared" si="146"/>
        <v>100203</v>
      </c>
      <c r="J477" s="46" t="str">
        <f t="shared" si="147"/>
        <v>银行存款</v>
      </c>
      <c r="K477" s="47" t="str">
        <f t="shared" si="148"/>
        <v>潍坊银行基本户31796</v>
      </c>
      <c r="L477" s="46" t="str">
        <f t="shared" si="149"/>
        <v/>
      </c>
      <c r="M477" s="46">
        <f>IFERROR(IF(H477="1002",1002,VLOOKUP(I477,亿企科目!A:H,6,0)),VLOOKUP(H477,亿企科目!A:G,6,0))</f>
        <v>1002</v>
      </c>
      <c r="N477" s="48" t="str">
        <f>IFERROR(IF(H477="1002","银行账户",IF(H477="1123","供应商",VLOOKUP(I477,亿企科目!A:H,8,0))),"")</f>
        <v>银行账户</v>
      </c>
      <c r="O477" s="49" t="str">
        <f t="shared" si="163"/>
        <v>潍坊银行基本户31796</v>
      </c>
      <c r="P477" s="29" t="str">
        <f>VLOOKUP(A477,账簿!B:C,2,0)</f>
        <v>002008</v>
      </c>
      <c r="Q477" s="29" t="str">
        <f>VLOOKUP(P477,账簿!A:B,2,0)</f>
        <v>昌邑市城投股权投资管理有限公司</v>
      </c>
      <c r="W477" s="29" t="str">
        <f t="shared" si="164"/>
        <v>0020082026-04-29144</v>
      </c>
      <c r="X477" s="29" t="str">
        <f t="shared" si="150"/>
        <v>002008</v>
      </c>
      <c r="Y477" s="29" t="str">
        <f t="shared" si="151"/>
        <v>002008</v>
      </c>
      <c r="Z477" s="29" t="str">
        <f t="shared" si="152"/>
        <v>昌邑市城投股权投资管理有限公司</v>
      </c>
      <c r="AA477" s="29" t="str">
        <f t="shared" si="153"/>
        <v>2026-04</v>
      </c>
      <c r="AB477" s="29" t="str">
        <f t="shared" si="154"/>
        <v>2026-04-29</v>
      </c>
      <c r="AC477" s="29" t="s">
        <v>108</v>
      </c>
      <c r="AD477" s="29">
        <f t="shared" si="155"/>
        <v>144</v>
      </c>
      <c r="AE477" s="29" t="str">
        <f t="shared" si="156"/>
        <v>借款,网银转账,山东德锦资产管理有限公司</v>
      </c>
      <c r="AF477" s="29" t="s">
        <v>109</v>
      </c>
      <c r="AG477" s="29" t="s">
        <v>109</v>
      </c>
      <c r="AH477" s="29"/>
      <c r="AI477" s="29"/>
      <c r="AJ477" s="29"/>
      <c r="AK477" s="29"/>
      <c r="AL477" s="29"/>
      <c r="AM477" s="29"/>
      <c r="AN477" s="29">
        <f t="shared" si="157"/>
        <v>1002</v>
      </c>
      <c r="AO477" s="29"/>
      <c r="AP477" s="29" t="str">
        <f t="shared" si="158"/>
        <v>借款,网银转账,山东德锦资产管理有限公司</v>
      </c>
      <c r="AQ477" t="s">
        <v>110</v>
      </c>
      <c r="AR477" s="29">
        <f t="shared" si="159"/>
        <v>40000000</v>
      </c>
      <c r="AS477" s="29" t="str">
        <f t="shared" si="160"/>
        <v/>
      </c>
      <c r="AT477" t="s">
        <v>111</v>
      </c>
      <c r="AU477" t="s">
        <v>112</v>
      </c>
      <c r="AV477" t="s">
        <v>113</v>
      </c>
      <c r="AW477" s="29">
        <f t="shared" si="161"/>
        <v>40000000</v>
      </c>
      <c r="AX477" s="29" t="str">
        <f t="shared" si="162"/>
        <v/>
      </c>
      <c r="AY477" s="29"/>
      <c r="AZ477" s="29"/>
      <c r="BA477" s="29"/>
      <c r="BB477" s="29"/>
      <c r="BC477" s="29"/>
      <c r="BD477" s="29"/>
      <c r="BE477" s="29"/>
      <c r="BF477" s="29"/>
      <c r="BG477" s="29"/>
      <c r="BH477" s="29"/>
      <c r="BI477" s="29"/>
      <c r="BJ477" s="29"/>
      <c r="BK477" s="29"/>
      <c r="BL477" s="29"/>
      <c r="BM477" s="29"/>
      <c r="BN477" s="29"/>
      <c r="BO477" s="29"/>
      <c r="BP477" s="29"/>
      <c r="BQ477" s="32" t="str">
        <f>IF(N477="项目",VLOOKUP(O477,项目!B:C,2,0),IF(K477="空项目",VLOOKUP(K477,项目!B:C,2,0),""))</f>
        <v/>
      </c>
      <c r="BR477" s="32" t="str">
        <f>IFERROR(VLOOKUP(BQ477,项目!A:B,2,0),"")</f>
        <v/>
      </c>
      <c r="BS477" s="29"/>
      <c r="BT477" s="29"/>
      <c r="BU477" s="32" t="str">
        <f>IF(N477="供应商",VLOOKUP(O477,供应商!B:C,2,0),"")</f>
        <v/>
      </c>
      <c r="BV477" s="32" t="str">
        <f>IFERROR(VLOOKUP(BU477,供应商!A:B,2,0),"")</f>
        <v/>
      </c>
      <c r="BW477" s="32" t="str">
        <f>IF(N477="客户",VLOOKUP(O477,客户!B:C,2,0),"")</f>
        <v/>
      </c>
      <c r="BX477" s="32" t="str">
        <f>IFERROR(VLOOKUP(BW477,客户!A:B,2,0),"")</f>
        <v/>
      </c>
      <c r="BY477" s="29"/>
      <c r="BZ477" s="29"/>
      <c r="CA477" s="29"/>
      <c r="CB477" s="29"/>
      <c r="CC477" s="29"/>
      <c r="CD477" s="29"/>
      <c r="CE477" s="29"/>
      <c r="CF477" s="29"/>
      <c r="CG477" s="29"/>
      <c r="CH477" s="29"/>
      <c r="CI477" s="29"/>
      <c r="CJ477" s="29"/>
      <c r="CK477" s="29"/>
      <c r="CL477" s="29"/>
      <c r="CM477" s="29"/>
      <c r="CN477" s="29"/>
      <c r="CO477" s="29"/>
      <c r="CP477" s="29"/>
      <c r="CQ477" s="29"/>
      <c r="CR477" s="29"/>
      <c r="CS477" s="29"/>
      <c r="CT477" s="29"/>
      <c r="CU477" s="32" t="str">
        <f>IF(N477="费用项目",VLOOKUP(O477,费用项目!B:C,2,0),"")</f>
        <v/>
      </c>
      <c r="CV477" s="32" t="str">
        <f>IFERROR(VLOOKUP(CU477,费用项目!A:B,2,0),"")</f>
        <v/>
      </c>
      <c r="CW477" s="29" t="str">
        <f>IF(N477="银行账户",VLOOKUP(O477,银行变二级!B:C,2,0),"")</f>
        <v>潍坊银行基本户31796</v>
      </c>
      <c r="CX477" s="29" t="str">
        <f>IFERROR(VLOOKUP(O477,银行变二级!A:B,2,0),"")</f>
        <v>潍坊银行基本户31796</v>
      </c>
    </row>
    <row r="478" ht="25.5" spans="1:102">
      <c r="A478" s="35" t="s">
        <v>287</v>
      </c>
      <c r="B478" s="36" t="s">
        <v>163</v>
      </c>
      <c r="C478" s="36" t="s">
        <v>507</v>
      </c>
      <c r="D478" s="37" t="s">
        <v>304</v>
      </c>
      <c r="E478" s="37" t="s">
        <v>305</v>
      </c>
      <c r="F478" s="39" t="s">
        <v>107</v>
      </c>
      <c r="G478" s="38">
        <v>40000000</v>
      </c>
      <c r="H478" s="40" t="str">
        <f t="shared" si="145"/>
        <v>2241</v>
      </c>
      <c r="I478" s="40" t="str">
        <f t="shared" si="146"/>
        <v>224102</v>
      </c>
      <c r="J478" s="46" t="str">
        <f t="shared" si="147"/>
        <v>其他应付款</v>
      </c>
      <c r="K478" s="47" t="str">
        <f t="shared" si="148"/>
        <v>单位</v>
      </c>
      <c r="L478" s="46" t="str">
        <f t="shared" si="149"/>
        <v>山东德锦资产管理有限公司</v>
      </c>
      <c r="M478" s="46" t="str">
        <f>IFERROR(IF(H478="1002",1002,VLOOKUP(I478,亿企科目!A:H,6,0)),VLOOKUP(H478,亿企科目!A:G,6,0))</f>
        <v>224102</v>
      </c>
      <c r="N478" s="48" t="str">
        <f>IFERROR(IF(H478="1002","银行账户",IF(H478="1123","供应商",VLOOKUP(I478,亿企科目!A:H,8,0))),"")</f>
        <v>供应商</v>
      </c>
      <c r="O478" s="49" t="str">
        <f t="shared" si="163"/>
        <v>山东德锦资产管理有限公司</v>
      </c>
      <c r="P478" s="29" t="str">
        <f>VLOOKUP(A478,账簿!B:C,2,0)</f>
        <v>002008</v>
      </c>
      <c r="Q478" s="29" t="str">
        <f>VLOOKUP(P478,账簿!A:B,2,0)</f>
        <v>昌邑市城投股权投资管理有限公司</v>
      </c>
      <c r="W478" s="29" t="str">
        <f t="shared" si="164"/>
        <v>0020082026-04-29144</v>
      </c>
      <c r="X478" s="29" t="str">
        <f t="shared" si="150"/>
        <v>002008</v>
      </c>
      <c r="Y478" s="29" t="str">
        <f t="shared" si="151"/>
        <v>002008</v>
      </c>
      <c r="Z478" s="29" t="str">
        <f t="shared" si="152"/>
        <v>昌邑市城投股权投资管理有限公司</v>
      </c>
      <c r="AA478" s="29" t="str">
        <f t="shared" si="153"/>
        <v>2026-04</v>
      </c>
      <c r="AB478" s="29" t="str">
        <f t="shared" si="154"/>
        <v>2026-04-29</v>
      </c>
      <c r="AC478" s="29" t="s">
        <v>108</v>
      </c>
      <c r="AD478" s="29">
        <f t="shared" si="155"/>
        <v>144</v>
      </c>
      <c r="AE478" s="29" t="str">
        <f t="shared" si="156"/>
        <v>借款,网银转账,山东德锦资产管理有限公司</v>
      </c>
      <c r="AF478" s="29" t="s">
        <v>109</v>
      </c>
      <c r="AG478" s="29" t="s">
        <v>109</v>
      </c>
      <c r="AH478" s="29"/>
      <c r="AI478" s="29"/>
      <c r="AJ478" s="29"/>
      <c r="AK478" s="29"/>
      <c r="AL478" s="29"/>
      <c r="AM478" s="29"/>
      <c r="AN478" s="29" t="str">
        <f t="shared" si="157"/>
        <v>224102</v>
      </c>
      <c r="AO478" s="29"/>
      <c r="AP478" s="29" t="str">
        <f t="shared" si="158"/>
        <v>借款,网银转账,山东德锦资产管理有限公司</v>
      </c>
      <c r="AQ478" t="s">
        <v>110</v>
      </c>
      <c r="AR478" s="29" t="str">
        <f t="shared" si="159"/>
        <v/>
      </c>
      <c r="AS478" s="29">
        <f t="shared" si="160"/>
        <v>40000000</v>
      </c>
      <c r="AT478" t="s">
        <v>111</v>
      </c>
      <c r="AU478" t="s">
        <v>112</v>
      </c>
      <c r="AV478" t="s">
        <v>113</v>
      </c>
      <c r="AW478" s="29" t="str">
        <f t="shared" si="161"/>
        <v/>
      </c>
      <c r="AX478" s="29">
        <f t="shared" si="162"/>
        <v>40000000</v>
      </c>
      <c r="AY478" s="29"/>
      <c r="AZ478" s="29"/>
      <c r="BA478" s="29"/>
      <c r="BB478" s="29"/>
      <c r="BC478" s="29"/>
      <c r="BD478" s="29"/>
      <c r="BE478" s="29"/>
      <c r="BF478" s="29"/>
      <c r="BG478" s="29"/>
      <c r="BH478" s="29"/>
      <c r="BI478" s="29"/>
      <c r="BJ478" s="29"/>
      <c r="BK478" s="29"/>
      <c r="BL478" s="29"/>
      <c r="BM478" s="29"/>
      <c r="BN478" s="29"/>
      <c r="BO478" s="29"/>
      <c r="BP478" s="29"/>
      <c r="BQ478" s="32" t="str">
        <f>IF(N478="项目",VLOOKUP(O478,项目!B:C,2,0),IF(K478="空项目",VLOOKUP(K478,项目!B:C,2,0),""))</f>
        <v/>
      </c>
      <c r="BR478" s="32" t="str">
        <f>IFERROR(VLOOKUP(BQ478,项目!A:B,2,0),"")</f>
        <v/>
      </c>
      <c r="BS478" s="29"/>
      <c r="BT478" s="29"/>
      <c r="BU478" s="32" t="str">
        <f>IF(N478="供应商",VLOOKUP(O478,供应商!B:C,2,0),"")</f>
        <v>0000752</v>
      </c>
      <c r="BV478" s="32" t="str">
        <f>IFERROR(VLOOKUP(BU478,供应商!A:B,2,0),"")</f>
        <v>山东德锦资产管理有限公司</v>
      </c>
      <c r="BW478" s="32" t="str">
        <f>IF(N478="客户",VLOOKUP(O478,客户!B:C,2,0),"")</f>
        <v/>
      </c>
      <c r="BX478" s="32" t="str">
        <f>IFERROR(VLOOKUP(BW478,客户!A:B,2,0),"")</f>
        <v/>
      </c>
      <c r="BY478" s="29"/>
      <c r="BZ478" s="29"/>
      <c r="CA478" s="29"/>
      <c r="CB478" s="29"/>
      <c r="CC478" s="29"/>
      <c r="CD478" s="29"/>
      <c r="CE478" s="29"/>
      <c r="CF478" s="29"/>
      <c r="CG478" s="29"/>
      <c r="CH478" s="29"/>
      <c r="CI478" s="29"/>
      <c r="CJ478" s="29"/>
      <c r="CK478" s="29"/>
      <c r="CL478" s="29"/>
      <c r="CM478" s="29"/>
      <c r="CN478" s="29"/>
      <c r="CO478" s="29"/>
      <c r="CP478" s="29"/>
      <c r="CQ478" s="29"/>
      <c r="CR478" s="29"/>
      <c r="CS478" s="29"/>
      <c r="CT478" s="29"/>
      <c r="CU478" s="32" t="str">
        <f>IF(N478="费用项目",VLOOKUP(O478,费用项目!B:C,2,0),"")</f>
        <v/>
      </c>
      <c r="CV478" s="32" t="str">
        <f>IFERROR(VLOOKUP(CU478,费用项目!A:B,2,0),"")</f>
        <v/>
      </c>
      <c r="CW478" s="29" t="str">
        <f>IF(N478="银行账户",VLOOKUP(O478,银行变二级!B:C,2,0),"")</f>
        <v/>
      </c>
      <c r="CX478" s="29" t="str">
        <f>IFERROR(VLOOKUP(O478,银行变二级!A:B,2,0),"")</f>
        <v/>
      </c>
    </row>
    <row r="479" ht="25.5" spans="1:102">
      <c r="A479" s="35" t="s">
        <v>287</v>
      </c>
      <c r="B479" s="36" t="s">
        <v>163</v>
      </c>
      <c r="C479" s="36" t="s">
        <v>508</v>
      </c>
      <c r="D479" s="37" t="s">
        <v>227</v>
      </c>
      <c r="E479" s="37" t="s">
        <v>114</v>
      </c>
      <c r="F479" s="38">
        <v>380000</v>
      </c>
      <c r="G479" s="39" t="s">
        <v>107</v>
      </c>
      <c r="H479" s="40" t="str">
        <f t="shared" si="145"/>
        <v>1221</v>
      </c>
      <c r="I479" s="40" t="str">
        <f t="shared" si="146"/>
        <v>122108</v>
      </c>
      <c r="J479" s="46" t="str">
        <f t="shared" si="147"/>
        <v>其他应收款</v>
      </c>
      <c r="K479" s="47" t="str">
        <f t="shared" si="148"/>
        <v>单位</v>
      </c>
      <c r="L479" s="46" t="str">
        <f t="shared" si="149"/>
        <v>昌邑市城市建设发展投资集团有限公司</v>
      </c>
      <c r="M479" s="46" t="str">
        <f>IFERROR(IF(H479="1002",1002,VLOOKUP(I479,亿企科目!A:H,6,0)),VLOOKUP(H479,亿企科目!A:G,6,0))</f>
        <v>122102</v>
      </c>
      <c r="N479" s="48" t="str">
        <f>IFERROR(IF(H479="1002","银行账户",IF(H479="1123","供应商",VLOOKUP(I479,亿企科目!A:H,8,0))),"")</f>
        <v>客户</v>
      </c>
      <c r="O479" s="49" t="str">
        <f t="shared" si="163"/>
        <v>昌邑市城市建设发展投资集团有限公司</v>
      </c>
      <c r="P479" s="29" t="str">
        <f>VLOOKUP(A479,账簿!B:C,2,0)</f>
        <v>002008</v>
      </c>
      <c r="Q479" s="29" t="str">
        <f>VLOOKUP(P479,账簿!A:B,2,0)</f>
        <v>昌邑市城投股权投资管理有限公司</v>
      </c>
      <c r="W479" s="29" t="str">
        <f t="shared" si="164"/>
        <v>0020082026-04-29145</v>
      </c>
      <c r="X479" s="29" t="str">
        <f t="shared" si="150"/>
        <v>002008</v>
      </c>
      <c r="Y479" s="29" t="str">
        <f t="shared" si="151"/>
        <v>002008</v>
      </c>
      <c r="Z479" s="29" t="str">
        <f t="shared" si="152"/>
        <v>昌邑市城投股权投资管理有限公司</v>
      </c>
      <c r="AA479" s="29" t="str">
        <f t="shared" si="153"/>
        <v>2026-04</v>
      </c>
      <c r="AB479" s="29" t="str">
        <f t="shared" si="154"/>
        <v>2026-04-29</v>
      </c>
      <c r="AC479" s="29" t="s">
        <v>108</v>
      </c>
      <c r="AD479" s="29">
        <f t="shared" si="155"/>
        <v>145</v>
      </c>
      <c r="AE479" s="29" t="str">
        <f t="shared" si="156"/>
        <v>往来款,汇兑,昌邑市城市建设发展投资集团有限公司</v>
      </c>
      <c r="AF479" s="29" t="s">
        <v>109</v>
      </c>
      <c r="AG479" s="29" t="s">
        <v>109</v>
      </c>
      <c r="AH479" s="29"/>
      <c r="AI479" s="29"/>
      <c r="AJ479" s="29"/>
      <c r="AK479" s="29"/>
      <c r="AL479" s="29"/>
      <c r="AM479" s="29"/>
      <c r="AN479" s="29" t="str">
        <f t="shared" si="157"/>
        <v>122102</v>
      </c>
      <c r="AO479" s="29"/>
      <c r="AP479" s="29" t="str">
        <f t="shared" si="158"/>
        <v>往来款,汇兑,昌邑市城市建设发展投资集团有限公司</v>
      </c>
      <c r="AQ479" t="s">
        <v>110</v>
      </c>
      <c r="AR479" s="29">
        <f t="shared" si="159"/>
        <v>380000</v>
      </c>
      <c r="AS479" s="29" t="str">
        <f t="shared" si="160"/>
        <v/>
      </c>
      <c r="AT479" t="s">
        <v>111</v>
      </c>
      <c r="AU479" t="s">
        <v>112</v>
      </c>
      <c r="AV479" t="s">
        <v>113</v>
      </c>
      <c r="AW479" s="29">
        <f t="shared" si="161"/>
        <v>380000</v>
      </c>
      <c r="AX479" s="29" t="str">
        <f t="shared" si="162"/>
        <v/>
      </c>
      <c r="AY479" s="29"/>
      <c r="AZ479" s="29"/>
      <c r="BA479" s="29"/>
      <c r="BB479" s="29"/>
      <c r="BC479" s="29"/>
      <c r="BD479" s="29"/>
      <c r="BE479" s="29"/>
      <c r="BF479" s="29"/>
      <c r="BG479" s="29"/>
      <c r="BH479" s="29"/>
      <c r="BI479" s="29"/>
      <c r="BJ479" s="29"/>
      <c r="BK479" s="29"/>
      <c r="BL479" s="29"/>
      <c r="BM479" s="29"/>
      <c r="BN479" s="29"/>
      <c r="BO479" s="29"/>
      <c r="BP479" s="29"/>
      <c r="BQ479" s="32" t="str">
        <f>IF(N479="项目",VLOOKUP(O479,项目!B:C,2,0),IF(K479="空项目",VLOOKUP(K479,项目!B:C,2,0),""))</f>
        <v/>
      </c>
      <c r="BR479" s="32" t="str">
        <f>IFERROR(VLOOKUP(BQ479,项目!A:B,2,0),"")</f>
        <v/>
      </c>
      <c r="BS479" s="29"/>
      <c r="BT479" s="29"/>
      <c r="BU479" s="32" t="str">
        <f>IF(N479="供应商",VLOOKUP(O479,供应商!B:C,2,0),"")</f>
        <v/>
      </c>
      <c r="BV479" s="32" t="str">
        <f>IFERROR(VLOOKUP(BU479,供应商!A:B,2,0),"")</f>
        <v/>
      </c>
      <c r="BW479" s="32" t="str">
        <f>IF(N479="客户",VLOOKUP(O479,客户!B:C,2,0),"")</f>
        <v>002</v>
      </c>
      <c r="BX479" s="32" t="str">
        <f>IFERROR(VLOOKUP(BW479,客户!A:B,2,0),"")</f>
        <v>昌邑市城市建设发展投资集团有限公司</v>
      </c>
      <c r="BY479" s="29"/>
      <c r="BZ479" s="29"/>
      <c r="CA479" s="29"/>
      <c r="CB479" s="29"/>
      <c r="CC479" s="29"/>
      <c r="CD479" s="29"/>
      <c r="CE479" s="29"/>
      <c r="CF479" s="29"/>
      <c r="CG479" s="29"/>
      <c r="CH479" s="29"/>
      <c r="CI479" s="29"/>
      <c r="CJ479" s="29"/>
      <c r="CK479" s="29"/>
      <c r="CL479" s="29"/>
      <c r="CM479" s="29"/>
      <c r="CN479" s="29"/>
      <c r="CO479" s="29"/>
      <c r="CP479" s="29"/>
      <c r="CQ479" s="29"/>
      <c r="CR479" s="29"/>
      <c r="CS479" s="29"/>
      <c r="CT479" s="29"/>
      <c r="CU479" s="32" t="str">
        <f>IF(N479="费用项目",VLOOKUP(O479,费用项目!B:C,2,0),"")</f>
        <v/>
      </c>
      <c r="CV479" s="32" t="str">
        <f>IFERROR(VLOOKUP(CU479,费用项目!A:B,2,0),"")</f>
        <v/>
      </c>
      <c r="CW479" s="29" t="str">
        <f>IF(N479="银行账户",VLOOKUP(O479,银行变二级!B:C,2,0),"")</f>
        <v/>
      </c>
      <c r="CX479" s="29" t="str">
        <f>IFERROR(VLOOKUP(O479,银行变二级!A:B,2,0),"")</f>
        <v/>
      </c>
    </row>
    <row r="480" ht="27" spans="1:102">
      <c r="A480" s="35" t="s">
        <v>287</v>
      </c>
      <c r="B480" s="36" t="s">
        <v>163</v>
      </c>
      <c r="C480" s="36" t="s">
        <v>508</v>
      </c>
      <c r="D480" s="37" t="s">
        <v>227</v>
      </c>
      <c r="E480" s="37" t="s">
        <v>290</v>
      </c>
      <c r="F480" s="39" t="s">
        <v>107</v>
      </c>
      <c r="G480" s="38">
        <v>380000</v>
      </c>
      <c r="H480" s="40" t="str">
        <f t="shared" si="145"/>
        <v>1002</v>
      </c>
      <c r="I480" s="40" t="str">
        <f t="shared" si="146"/>
        <v>100203</v>
      </c>
      <c r="J480" s="46" t="str">
        <f t="shared" si="147"/>
        <v>银行存款</v>
      </c>
      <c r="K480" s="47" t="str">
        <f t="shared" si="148"/>
        <v>潍坊银行基本户31796</v>
      </c>
      <c r="L480" s="46" t="str">
        <f t="shared" si="149"/>
        <v/>
      </c>
      <c r="M480" s="46">
        <f>IFERROR(IF(H480="1002",1002,VLOOKUP(I480,亿企科目!A:H,6,0)),VLOOKUP(H480,亿企科目!A:G,6,0))</f>
        <v>1002</v>
      </c>
      <c r="N480" s="48" t="str">
        <f>IFERROR(IF(H480="1002","银行账户",IF(H480="1123","供应商",VLOOKUP(I480,亿企科目!A:H,8,0))),"")</f>
        <v>银行账户</v>
      </c>
      <c r="O480" s="49" t="str">
        <f t="shared" si="163"/>
        <v>潍坊银行基本户31796</v>
      </c>
      <c r="P480" s="29" t="str">
        <f>VLOOKUP(A480,账簿!B:C,2,0)</f>
        <v>002008</v>
      </c>
      <c r="Q480" s="29" t="str">
        <f>VLOOKUP(P480,账簿!A:B,2,0)</f>
        <v>昌邑市城投股权投资管理有限公司</v>
      </c>
      <c r="W480" s="29" t="str">
        <f t="shared" si="164"/>
        <v>0020082026-04-29145</v>
      </c>
      <c r="X480" s="29" t="str">
        <f t="shared" si="150"/>
        <v>002008</v>
      </c>
      <c r="Y480" s="29" t="str">
        <f t="shared" si="151"/>
        <v>002008</v>
      </c>
      <c r="Z480" s="29" t="str">
        <f t="shared" si="152"/>
        <v>昌邑市城投股权投资管理有限公司</v>
      </c>
      <c r="AA480" s="29" t="str">
        <f t="shared" si="153"/>
        <v>2026-04</v>
      </c>
      <c r="AB480" s="29" t="str">
        <f t="shared" si="154"/>
        <v>2026-04-29</v>
      </c>
      <c r="AC480" s="29" t="s">
        <v>108</v>
      </c>
      <c r="AD480" s="29">
        <f t="shared" si="155"/>
        <v>145</v>
      </c>
      <c r="AE480" s="29" t="str">
        <f t="shared" si="156"/>
        <v>往来款,汇兑,昌邑市城市建设发展投资集团有限公司</v>
      </c>
      <c r="AF480" s="29" t="s">
        <v>109</v>
      </c>
      <c r="AG480" s="29" t="s">
        <v>109</v>
      </c>
      <c r="AH480" s="29"/>
      <c r="AI480" s="29"/>
      <c r="AJ480" s="29"/>
      <c r="AK480" s="29"/>
      <c r="AL480" s="29"/>
      <c r="AM480" s="29"/>
      <c r="AN480" s="29">
        <f t="shared" si="157"/>
        <v>1002</v>
      </c>
      <c r="AO480" s="29"/>
      <c r="AP480" s="29" t="str">
        <f t="shared" si="158"/>
        <v>往来款,汇兑,昌邑市城市建设发展投资集团有限公司</v>
      </c>
      <c r="AQ480" t="s">
        <v>110</v>
      </c>
      <c r="AR480" s="29" t="str">
        <f t="shared" si="159"/>
        <v/>
      </c>
      <c r="AS480" s="29">
        <f t="shared" si="160"/>
        <v>380000</v>
      </c>
      <c r="AT480" t="s">
        <v>111</v>
      </c>
      <c r="AU480" t="s">
        <v>112</v>
      </c>
      <c r="AV480" t="s">
        <v>113</v>
      </c>
      <c r="AW480" s="29" t="str">
        <f t="shared" si="161"/>
        <v/>
      </c>
      <c r="AX480" s="29">
        <f t="shared" si="162"/>
        <v>380000</v>
      </c>
      <c r="AY480" s="29"/>
      <c r="AZ480" s="29"/>
      <c r="BA480" s="29"/>
      <c r="BB480" s="29"/>
      <c r="BC480" s="29"/>
      <c r="BD480" s="29"/>
      <c r="BE480" s="29"/>
      <c r="BF480" s="29"/>
      <c r="BG480" s="29"/>
      <c r="BH480" s="29"/>
      <c r="BI480" s="29"/>
      <c r="BJ480" s="29"/>
      <c r="BK480" s="29"/>
      <c r="BL480" s="29"/>
      <c r="BM480" s="29"/>
      <c r="BN480" s="29"/>
      <c r="BO480" s="29"/>
      <c r="BP480" s="29"/>
      <c r="BQ480" s="32" t="str">
        <f>IF(N480="项目",VLOOKUP(O480,项目!B:C,2,0),IF(K480="空项目",VLOOKUP(K480,项目!B:C,2,0),""))</f>
        <v/>
      </c>
      <c r="BR480" s="32" t="str">
        <f>IFERROR(VLOOKUP(BQ480,项目!A:B,2,0),"")</f>
        <v/>
      </c>
      <c r="BS480" s="29"/>
      <c r="BT480" s="29"/>
      <c r="BU480" s="32" t="str">
        <f>IF(N480="供应商",VLOOKUP(O480,供应商!B:C,2,0),"")</f>
        <v/>
      </c>
      <c r="BV480" s="32" t="str">
        <f>IFERROR(VLOOKUP(BU480,供应商!A:B,2,0),"")</f>
        <v/>
      </c>
      <c r="BW480" s="32" t="str">
        <f>IF(N480="客户",VLOOKUP(O480,客户!B:C,2,0),"")</f>
        <v/>
      </c>
      <c r="BX480" s="32" t="str">
        <f>IFERROR(VLOOKUP(BW480,客户!A:B,2,0),"")</f>
        <v/>
      </c>
      <c r="BY480" s="29"/>
      <c r="BZ480" s="29"/>
      <c r="CA480" s="29"/>
      <c r="CB480" s="29"/>
      <c r="CC480" s="29"/>
      <c r="CD480" s="29"/>
      <c r="CE480" s="29"/>
      <c r="CF480" s="29"/>
      <c r="CG480" s="29"/>
      <c r="CH480" s="29"/>
      <c r="CI480" s="29"/>
      <c r="CJ480" s="29"/>
      <c r="CK480" s="29"/>
      <c r="CL480" s="29"/>
      <c r="CM480" s="29"/>
      <c r="CN480" s="29"/>
      <c r="CO480" s="29"/>
      <c r="CP480" s="29"/>
      <c r="CQ480" s="29"/>
      <c r="CR480" s="29"/>
      <c r="CS480" s="29"/>
      <c r="CT480" s="29"/>
      <c r="CU480" s="32" t="str">
        <f>IF(N480="费用项目",VLOOKUP(O480,费用项目!B:C,2,0),"")</f>
        <v/>
      </c>
      <c r="CV480" s="32" t="str">
        <f>IFERROR(VLOOKUP(CU480,费用项目!A:B,2,0),"")</f>
        <v/>
      </c>
      <c r="CW480" s="29" t="str">
        <f>IF(N480="银行账户",VLOOKUP(O480,银行变二级!B:C,2,0),"")</f>
        <v>潍坊银行基本户31796</v>
      </c>
      <c r="CX480" s="29" t="str">
        <f>IFERROR(VLOOKUP(O480,银行变二级!A:B,2,0),"")</f>
        <v>潍坊银行基本户31796</v>
      </c>
    </row>
    <row r="481" ht="27" spans="1:102">
      <c r="A481" s="35" t="s">
        <v>287</v>
      </c>
      <c r="B481" s="36" t="s">
        <v>163</v>
      </c>
      <c r="C481" s="36" t="s">
        <v>509</v>
      </c>
      <c r="D481" s="37" t="s">
        <v>399</v>
      </c>
      <c r="E481" s="37" t="s">
        <v>290</v>
      </c>
      <c r="F481" s="38">
        <v>3000000</v>
      </c>
      <c r="G481" s="39" t="s">
        <v>107</v>
      </c>
      <c r="H481" s="40" t="str">
        <f t="shared" si="145"/>
        <v>1002</v>
      </c>
      <c r="I481" s="40" t="str">
        <f t="shared" si="146"/>
        <v>100203</v>
      </c>
      <c r="J481" s="46" t="str">
        <f t="shared" si="147"/>
        <v>银行存款</v>
      </c>
      <c r="K481" s="47" t="str">
        <f t="shared" si="148"/>
        <v>潍坊银行基本户31796</v>
      </c>
      <c r="L481" s="46" t="str">
        <f t="shared" si="149"/>
        <v/>
      </c>
      <c r="M481" s="46">
        <f>IFERROR(IF(H481="1002",1002,VLOOKUP(I481,亿企科目!A:H,6,0)),VLOOKUP(H481,亿企科目!A:G,6,0))</f>
        <v>1002</v>
      </c>
      <c r="N481" s="48" t="str">
        <f>IFERROR(IF(H481="1002","银行账户",IF(H481="1123","供应商",VLOOKUP(I481,亿企科目!A:H,8,0))),"")</f>
        <v>银行账户</v>
      </c>
      <c r="O481" s="49" t="str">
        <f t="shared" si="163"/>
        <v>潍坊银行基本户31796</v>
      </c>
      <c r="P481" s="29" t="str">
        <f>VLOOKUP(A481,账簿!B:C,2,0)</f>
        <v>002008</v>
      </c>
      <c r="Q481" s="29" t="str">
        <f>VLOOKUP(P481,账簿!A:B,2,0)</f>
        <v>昌邑市城投股权投资管理有限公司</v>
      </c>
      <c r="W481" s="29" t="str">
        <f t="shared" si="164"/>
        <v>0020082026-04-29146</v>
      </c>
      <c r="X481" s="29" t="str">
        <f t="shared" si="150"/>
        <v>002008</v>
      </c>
      <c r="Y481" s="29" t="str">
        <f t="shared" si="151"/>
        <v>002008</v>
      </c>
      <c r="Z481" s="29" t="str">
        <f t="shared" si="152"/>
        <v>昌邑市城投股权投资管理有限公司</v>
      </c>
      <c r="AA481" s="29" t="str">
        <f t="shared" si="153"/>
        <v>2026-04</v>
      </c>
      <c r="AB481" s="29" t="str">
        <f t="shared" si="154"/>
        <v>2026-04-29</v>
      </c>
      <c r="AC481" s="29" t="s">
        <v>108</v>
      </c>
      <c r="AD481" s="29">
        <f t="shared" si="155"/>
        <v>146</v>
      </c>
      <c r="AE481" s="29" t="str">
        <f t="shared" si="156"/>
        <v>往来款,汇款,昌邑市城市建设发展投资集团有限公司</v>
      </c>
      <c r="AF481" s="29" t="s">
        <v>109</v>
      </c>
      <c r="AG481" s="29" t="s">
        <v>109</v>
      </c>
      <c r="AH481" s="29"/>
      <c r="AI481" s="29"/>
      <c r="AJ481" s="29"/>
      <c r="AK481" s="29"/>
      <c r="AL481" s="29"/>
      <c r="AM481" s="29"/>
      <c r="AN481" s="29">
        <f t="shared" si="157"/>
        <v>1002</v>
      </c>
      <c r="AO481" s="29"/>
      <c r="AP481" s="29" t="str">
        <f t="shared" si="158"/>
        <v>往来款,汇款,昌邑市城市建设发展投资集团有限公司</v>
      </c>
      <c r="AQ481" t="s">
        <v>110</v>
      </c>
      <c r="AR481" s="29">
        <f t="shared" si="159"/>
        <v>3000000</v>
      </c>
      <c r="AS481" s="29" t="str">
        <f t="shared" si="160"/>
        <v/>
      </c>
      <c r="AT481" t="s">
        <v>111</v>
      </c>
      <c r="AU481" t="s">
        <v>112</v>
      </c>
      <c r="AV481" t="s">
        <v>113</v>
      </c>
      <c r="AW481" s="29">
        <f t="shared" si="161"/>
        <v>3000000</v>
      </c>
      <c r="AX481" s="29" t="str">
        <f t="shared" si="162"/>
        <v/>
      </c>
      <c r="AY481" s="29"/>
      <c r="AZ481" s="29"/>
      <c r="BA481" s="29"/>
      <c r="BB481" s="29"/>
      <c r="BC481" s="29"/>
      <c r="BD481" s="29"/>
      <c r="BE481" s="29"/>
      <c r="BF481" s="29"/>
      <c r="BG481" s="29"/>
      <c r="BH481" s="29"/>
      <c r="BI481" s="29"/>
      <c r="BJ481" s="29"/>
      <c r="BK481" s="29"/>
      <c r="BL481" s="29"/>
      <c r="BM481" s="29"/>
      <c r="BN481" s="29"/>
      <c r="BO481" s="29"/>
      <c r="BP481" s="29"/>
      <c r="BQ481" s="32" t="str">
        <f>IF(N481="项目",VLOOKUP(O481,项目!B:C,2,0),IF(K481="空项目",VLOOKUP(K481,项目!B:C,2,0),""))</f>
        <v/>
      </c>
      <c r="BR481" s="32" t="str">
        <f>IFERROR(VLOOKUP(BQ481,项目!A:B,2,0),"")</f>
        <v/>
      </c>
      <c r="BS481" s="29"/>
      <c r="BT481" s="29"/>
      <c r="BU481" s="32" t="str">
        <f>IF(N481="供应商",VLOOKUP(O481,供应商!B:C,2,0),"")</f>
        <v/>
      </c>
      <c r="BV481" s="32" t="str">
        <f>IFERROR(VLOOKUP(BU481,供应商!A:B,2,0),"")</f>
        <v/>
      </c>
      <c r="BW481" s="32" t="str">
        <f>IF(N481="客户",VLOOKUP(O481,客户!B:C,2,0),"")</f>
        <v/>
      </c>
      <c r="BX481" s="32" t="str">
        <f>IFERROR(VLOOKUP(BW481,客户!A:B,2,0),"")</f>
        <v/>
      </c>
      <c r="BY481" s="29"/>
      <c r="BZ481" s="29"/>
      <c r="CA481" s="29"/>
      <c r="CB481" s="29"/>
      <c r="CC481" s="29"/>
      <c r="CD481" s="29"/>
      <c r="CE481" s="29"/>
      <c r="CF481" s="29"/>
      <c r="CG481" s="29"/>
      <c r="CH481" s="29"/>
      <c r="CI481" s="29"/>
      <c r="CJ481" s="29"/>
      <c r="CK481" s="29"/>
      <c r="CL481" s="29"/>
      <c r="CM481" s="29"/>
      <c r="CN481" s="29"/>
      <c r="CO481" s="29"/>
      <c r="CP481" s="29"/>
      <c r="CQ481" s="29"/>
      <c r="CR481" s="29"/>
      <c r="CS481" s="29"/>
      <c r="CT481" s="29"/>
      <c r="CU481" s="32" t="str">
        <f>IF(N481="费用项目",VLOOKUP(O481,费用项目!B:C,2,0),"")</f>
        <v/>
      </c>
      <c r="CV481" s="32" t="str">
        <f>IFERROR(VLOOKUP(CU481,费用项目!A:B,2,0),"")</f>
        <v/>
      </c>
      <c r="CW481" s="29" t="str">
        <f>IF(N481="银行账户",VLOOKUP(O481,银行变二级!B:C,2,0),"")</f>
        <v>潍坊银行基本户31796</v>
      </c>
      <c r="CX481" s="29" t="str">
        <f>IFERROR(VLOOKUP(O481,银行变二级!A:B,2,0),"")</f>
        <v>潍坊银行基本户31796</v>
      </c>
    </row>
    <row r="482" ht="25.5" spans="1:102">
      <c r="A482" s="35" t="s">
        <v>287</v>
      </c>
      <c r="B482" s="36" t="s">
        <v>163</v>
      </c>
      <c r="C482" s="36" t="s">
        <v>509</v>
      </c>
      <c r="D482" s="37" t="s">
        <v>399</v>
      </c>
      <c r="E482" s="37" t="s">
        <v>114</v>
      </c>
      <c r="F482" s="39" t="s">
        <v>107</v>
      </c>
      <c r="G482" s="38">
        <v>3000000</v>
      </c>
      <c r="H482" s="40" t="str">
        <f t="shared" si="145"/>
        <v>1221</v>
      </c>
      <c r="I482" s="40" t="str">
        <f t="shared" si="146"/>
        <v>122108</v>
      </c>
      <c r="J482" s="46" t="str">
        <f t="shared" si="147"/>
        <v>其他应收款</v>
      </c>
      <c r="K482" s="47" t="str">
        <f t="shared" si="148"/>
        <v>单位</v>
      </c>
      <c r="L482" s="46" t="str">
        <f t="shared" si="149"/>
        <v>昌邑市城市建设发展投资集团有限公司</v>
      </c>
      <c r="M482" s="46" t="str">
        <f>IFERROR(IF(H482="1002",1002,VLOOKUP(I482,亿企科目!A:H,6,0)),VLOOKUP(H482,亿企科目!A:G,6,0))</f>
        <v>122102</v>
      </c>
      <c r="N482" s="48" t="str">
        <f>IFERROR(IF(H482="1002","银行账户",IF(H482="1123","供应商",VLOOKUP(I482,亿企科目!A:H,8,0))),"")</f>
        <v>客户</v>
      </c>
      <c r="O482" s="49" t="str">
        <f t="shared" si="163"/>
        <v>昌邑市城市建设发展投资集团有限公司</v>
      </c>
      <c r="P482" s="29" t="str">
        <f>VLOOKUP(A482,账簿!B:C,2,0)</f>
        <v>002008</v>
      </c>
      <c r="Q482" s="29" t="str">
        <f>VLOOKUP(P482,账簿!A:B,2,0)</f>
        <v>昌邑市城投股权投资管理有限公司</v>
      </c>
      <c r="W482" s="29" t="str">
        <f t="shared" si="164"/>
        <v>0020082026-04-29146</v>
      </c>
      <c r="X482" s="29" t="str">
        <f t="shared" si="150"/>
        <v>002008</v>
      </c>
      <c r="Y482" s="29" t="str">
        <f t="shared" si="151"/>
        <v>002008</v>
      </c>
      <c r="Z482" s="29" t="str">
        <f t="shared" si="152"/>
        <v>昌邑市城投股权投资管理有限公司</v>
      </c>
      <c r="AA482" s="29" t="str">
        <f t="shared" si="153"/>
        <v>2026-04</v>
      </c>
      <c r="AB482" s="29" t="str">
        <f t="shared" si="154"/>
        <v>2026-04-29</v>
      </c>
      <c r="AC482" s="29" t="s">
        <v>108</v>
      </c>
      <c r="AD482" s="29">
        <f t="shared" si="155"/>
        <v>146</v>
      </c>
      <c r="AE482" s="29" t="str">
        <f t="shared" si="156"/>
        <v>往来款,汇款,昌邑市城市建设发展投资集团有限公司</v>
      </c>
      <c r="AF482" s="29" t="s">
        <v>109</v>
      </c>
      <c r="AG482" s="29" t="s">
        <v>109</v>
      </c>
      <c r="AH482" s="29"/>
      <c r="AI482" s="29"/>
      <c r="AJ482" s="29"/>
      <c r="AK482" s="29"/>
      <c r="AL482" s="29"/>
      <c r="AM482" s="29"/>
      <c r="AN482" s="29" t="str">
        <f t="shared" si="157"/>
        <v>122102</v>
      </c>
      <c r="AO482" s="29"/>
      <c r="AP482" s="29" t="str">
        <f t="shared" si="158"/>
        <v>往来款,汇款,昌邑市城市建设发展投资集团有限公司</v>
      </c>
      <c r="AQ482" t="s">
        <v>110</v>
      </c>
      <c r="AR482" s="29" t="str">
        <f t="shared" si="159"/>
        <v/>
      </c>
      <c r="AS482" s="29">
        <f t="shared" si="160"/>
        <v>3000000</v>
      </c>
      <c r="AT482" t="s">
        <v>111</v>
      </c>
      <c r="AU482" t="s">
        <v>112</v>
      </c>
      <c r="AV482" t="s">
        <v>113</v>
      </c>
      <c r="AW482" s="29" t="str">
        <f t="shared" si="161"/>
        <v/>
      </c>
      <c r="AX482" s="29">
        <f t="shared" si="162"/>
        <v>3000000</v>
      </c>
      <c r="AY482" s="29"/>
      <c r="AZ482" s="29"/>
      <c r="BA482" s="29"/>
      <c r="BB482" s="29"/>
      <c r="BC482" s="29"/>
      <c r="BD482" s="29"/>
      <c r="BE482" s="29"/>
      <c r="BF482" s="29"/>
      <c r="BG482" s="29"/>
      <c r="BH482" s="29"/>
      <c r="BI482" s="29"/>
      <c r="BJ482" s="29"/>
      <c r="BK482" s="29"/>
      <c r="BL482" s="29"/>
      <c r="BM482" s="29"/>
      <c r="BN482" s="29"/>
      <c r="BO482" s="29"/>
      <c r="BP482" s="29"/>
      <c r="BQ482" s="32" t="str">
        <f>IF(N482="项目",VLOOKUP(O482,项目!B:C,2,0),IF(K482="空项目",VLOOKUP(K482,项目!B:C,2,0),""))</f>
        <v/>
      </c>
      <c r="BR482" s="32" t="str">
        <f>IFERROR(VLOOKUP(BQ482,项目!A:B,2,0),"")</f>
        <v/>
      </c>
      <c r="BS482" s="29"/>
      <c r="BT482" s="29"/>
      <c r="BU482" s="32" t="str">
        <f>IF(N482="供应商",VLOOKUP(O482,供应商!B:C,2,0),"")</f>
        <v/>
      </c>
      <c r="BV482" s="32" t="str">
        <f>IFERROR(VLOOKUP(BU482,供应商!A:B,2,0),"")</f>
        <v/>
      </c>
      <c r="BW482" s="32" t="str">
        <f>IF(N482="客户",VLOOKUP(O482,客户!B:C,2,0),"")</f>
        <v>002</v>
      </c>
      <c r="BX482" s="32" t="str">
        <f>IFERROR(VLOOKUP(BW482,客户!A:B,2,0),"")</f>
        <v>昌邑市城市建设发展投资集团有限公司</v>
      </c>
      <c r="BY482" s="29"/>
      <c r="BZ482" s="29"/>
      <c r="CA482" s="29"/>
      <c r="CB482" s="29"/>
      <c r="CC482" s="29"/>
      <c r="CD482" s="29"/>
      <c r="CE482" s="29"/>
      <c r="CF482" s="29"/>
      <c r="CG482" s="29"/>
      <c r="CH482" s="29"/>
      <c r="CI482" s="29"/>
      <c r="CJ482" s="29"/>
      <c r="CK482" s="29"/>
      <c r="CL482" s="29"/>
      <c r="CM482" s="29"/>
      <c r="CN482" s="29"/>
      <c r="CO482" s="29"/>
      <c r="CP482" s="29"/>
      <c r="CQ482" s="29"/>
      <c r="CR482" s="29"/>
      <c r="CS482" s="29"/>
      <c r="CT482" s="29"/>
      <c r="CU482" s="32" t="str">
        <f>IF(N482="费用项目",VLOOKUP(O482,费用项目!B:C,2,0),"")</f>
        <v/>
      </c>
      <c r="CV482" s="32" t="str">
        <f>IFERROR(VLOOKUP(CU482,费用项目!A:B,2,0),"")</f>
        <v/>
      </c>
      <c r="CW482" s="29" t="str">
        <f>IF(N482="银行账户",VLOOKUP(O482,银行变二级!B:C,2,0),"")</f>
        <v/>
      </c>
      <c r="CX482" s="29" t="str">
        <f>IFERROR(VLOOKUP(O482,银行变二级!A:B,2,0),"")</f>
        <v/>
      </c>
    </row>
    <row r="483" spans="1:102">
      <c r="A483" s="35" t="s">
        <v>287</v>
      </c>
      <c r="B483" s="36" t="s">
        <v>163</v>
      </c>
      <c r="C483" s="36" t="s">
        <v>510</v>
      </c>
      <c r="D483" s="37" t="s">
        <v>360</v>
      </c>
      <c r="E483" s="37" t="s">
        <v>127</v>
      </c>
      <c r="F483" s="38">
        <v>100000</v>
      </c>
      <c r="G483" s="39" t="s">
        <v>107</v>
      </c>
      <c r="H483" s="40" t="str">
        <f t="shared" si="145"/>
        <v>6603</v>
      </c>
      <c r="I483" s="40" t="str">
        <f t="shared" si="146"/>
        <v>6603</v>
      </c>
      <c r="J483" s="46" t="str">
        <f t="shared" si="147"/>
        <v>财务费用</v>
      </c>
      <c r="K483" s="47" t="str">
        <f t="shared" si="148"/>
        <v>利息支出</v>
      </c>
      <c r="L483" s="46" t="str">
        <f t="shared" si="149"/>
        <v/>
      </c>
      <c r="M483" s="46" t="str">
        <f>IFERROR(IF(H483="1002",1002,VLOOKUP(I483,亿企科目!A:H,6,0)),VLOOKUP(H483,亿企科目!A:G,6,0))</f>
        <v>6603</v>
      </c>
      <c r="N483" s="48" t="str">
        <f>IFERROR(IF(H483="1002","银行账户",IF(H483="1123","供应商",VLOOKUP(I483,亿企科目!A:H,8,0))),"")</f>
        <v>费用项目</v>
      </c>
      <c r="O483" s="49" t="str">
        <f t="shared" si="163"/>
        <v>利息支出</v>
      </c>
      <c r="P483" s="29" t="str">
        <f>VLOOKUP(A483,账簿!B:C,2,0)</f>
        <v>002008</v>
      </c>
      <c r="Q483" s="29" t="str">
        <f>VLOOKUP(P483,账簿!A:B,2,0)</f>
        <v>昌邑市城投股权投资管理有限公司</v>
      </c>
      <c r="W483" s="29" t="str">
        <f t="shared" si="164"/>
        <v>0020082026-04-29147</v>
      </c>
      <c r="X483" s="29" t="str">
        <f t="shared" si="150"/>
        <v>002008</v>
      </c>
      <c r="Y483" s="29" t="str">
        <f t="shared" si="151"/>
        <v>002008</v>
      </c>
      <c r="Z483" s="29" t="str">
        <f t="shared" si="152"/>
        <v>昌邑市城投股权投资管理有限公司</v>
      </c>
      <c r="AA483" s="29" t="str">
        <f t="shared" si="153"/>
        <v>2026-04</v>
      </c>
      <c r="AB483" s="29" t="str">
        <f t="shared" si="154"/>
        <v>2026-04-29</v>
      </c>
      <c r="AC483" s="29" t="s">
        <v>108</v>
      </c>
      <c r="AD483" s="29">
        <f t="shared" si="155"/>
        <v>147</v>
      </c>
      <c r="AE483" s="29" t="str">
        <f t="shared" si="156"/>
        <v>利息,转账支取,潍坊韦瑞化工科技有限公司</v>
      </c>
      <c r="AF483" s="29" t="s">
        <v>109</v>
      </c>
      <c r="AG483" s="29" t="s">
        <v>109</v>
      </c>
      <c r="AH483" s="29"/>
      <c r="AI483" s="29"/>
      <c r="AJ483" s="29"/>
      <c r="AK483" s="29"/>
      <c r="AL483" s="29"/>
      <c r="AM483" s="29"/>
      <c r="AN483" s="29" t="str">
        <f t="shared" si="157"/>
        <v>6603</v>
      </c>
      <c r="AO483" s="29"/>
      <c r="AP483" s="29" t="str">
        <f t="shared" si="158"/>
        <v>利息,转账支取,潍坊韦瑞化工科技有限公司</v>
      </c>
      <c r="AQ483" t="s">
        <v>110</v>
      </c>
      <c r="AR483" s="29">
        <f t="shared" si="159"/>
        <v>100000</v>
      </c>
      <c r="AS483" s="29" t="str">
        <f t="shared" si="160"/>
        <v/>
      </c>
      <c r="AT483" t="s">
        <v>111</v>
      </c>
      <c r="AU483" t="s">
        <v>112</v>
      </c>
      <c r="AV483" t="s">
        <v>113</v>
      </c>
      <c r="AW483" s="29">
        <f t="shared" si="161"/>
        <v>100000</v>
      </c>
      <c r="AX483" s="29" t="str">
        <f t="shared" si="162"/>
        <v/>
      </c>
      <c r="AY483" s="29"/>
      <c r="AZ483" s="29"/>
      <c r="BA483" s="29"/>
      <c r="BB483" s="29"/>
      <c r="BC483" s="29"/>
      <c r="BD483" s="29"/>
      <c r="BE483" s="29"/>
      <c r="BF483" s="29"/>
      <c r="BG483" s="29"/>
      <c r="BH483" s="29"/>
      <c r="BI483" s="29"/>
      <c r="BJ483" s="29"/>
      <c r="BK483" s="29"/>
      <c r="BL483" s="29"/>
      <c r="BM483" s="29"/>
      <c r="BN483" s="29"/>
      <c r="BO483" s="29"/>
      <c r="BP483" s="29"/>
      <c r="BQ483" s="32" t="str">
        <f>IF(N483="项目",VLOOKUP(O483,项目!B:C,2,0),IF(K483="空项目",VLOOKUP(K483,项目!B:C,2,0),""))</f>
        <v/>
      </c>
      <c r="BR483" s="32" t="str">
        <f>IFERROR(VLOOKUP(BQ483,项目!A:B,2,0),"")</f>
        <v/>
      </c>
      <c r="BS483" s="29"/>
      <c r="BT483" s="29"/>
      <c r="BU483" s="32" t="str">
        <f>IF(N483="供应商",VLOOKUP(O483,供应商!B:C,2,0),"")</f>
        <v/>
      </c>
      <c r="BV483" s="32" t="str">
        <f>IFERROR(VLOOKUP(BU483,供应商!A:B,2,0),"")</f>
        <v/>
      </c>
      <c r="BW483" s="32" t="str">
        <f>IF(N483="客户",VLOOKUP(O483,客户!B:C,2,0),"")</f>
        <v/>
      </c>
      <c r="BX483" s="32" t="str">
        <f>IFERROR(VLOOKUP(BW483,客户!A:B,2,0),"")</f>
        <v/>
      </c>
      <c r="BY483" s="29"/>
      <c r="BZ483" s="29"/>
      <c r="CA483" s="29"/>
      <c r="CB483" s="29"/>
      <c r="CC483" s="29"/>
      <c r="CD483" s="29"/>
      <c r="CE483" s="29"/>
      <c r="CF483" s="29"/>
      <c r="CG483" s="29"/>
      <c r="CH483" s="29"/>
      <c r="CI483" s="29"/>
      <c r="CJ483" s="29"/>
      <c r="CK483" s="29"/>
      <c r="CL483" s="29"/>
      <c r="CM483" s="29"/>
      <c r="CN483" s="29"/>
      <c r="CO483" s="29"/>
      <c r="CP483" s="29"/>
      <c r="CQ483" s="29"/>
      <c r="CR483" s="29"/>
      <c r="CS483" s="29"/>
      <c r="CT483" s="29"/>
      <c r="CU483" s="32" t="str">
        <f>IF(N483="费用项目",VLOOKUP(O483,费用项目!B:C,2,0),"")</f>
        <v>660302</v>
      </c>
      <c r="CV483" s="32" t="str">
        <f>IFERROR(VLOOKUP(CU483,费用项目!A:B,2,0),"")</f>
        <v>利息支出</v>
      </c>
      <c r="CW483" s="29" t="str">
        <f>IF(N483="银行账户",VLOOKUP(O483,银行变二级!B:C,2,0),"")</f>
        <v/>
      </c>
      <c r="CX483" s="29" t="str">
        <f>IFERROR(VLOOKUP(O483,银行变二级!A:B,2,0),"")</f>
        <v/>
      </c>
    </row>
    <row r="484" ht="27" spans="1:102">
      <c r="A484" s="35" t="s">
        <v>287</v>
      </c>
      <c r="B484" s="36" t="s">
        <v>163</v>
      </c>
      <c r="C484" s="36" t="s">
        <v>510</v>
      </c>
      <c r="D484" s="37" t="s">
        <v>360</v>
      </c>
      <c r="E484" s="37" t="s">
        <v>290</v>
      </c>
      <c r="F484" s="39" t="s">
        <v>107</v>
      </c>
      <c r="G484" s="38">
        <v>100000</v>
      </c>
      <c r="H484" s="40" t="str">
        <f t="shared" si="145"/>
        <v>1002</v>
      </c>
      <c r="I484" s="40" t="str">
        <f t="shared" si="146"/>
        <v>100203</v>
      </c>
      <c r="J484" s="46" t="str">
        <f t="shared" si="147"/>
        <v>银行存款</v>
      </c>
      <c r="K484" s="47" t="str">
        <f t="shared" si="148"/>
        <v>潍坊银行基本户31796</v>
      </c>
      <c r="L484" s="46" t="str">
        <f t="shared" si="149"/>
        <v/>
      </c>
      <c r="M484" s="46">
        <f>IFERROR(IF(H484="1002",1002,VLOOKUP(I484,亿企科目!A:H,6,0)),VLOOKUP(H484,亿企科目!A:G,6,0))</f>
        <v>1002</v>
      </c>
      <c r="N484" s="48" t="str">
        <f>IFERROR(IF(H484="1002","银行账户",IF(H484="1123","供应商",VLOOKUP(I484,亿企科目!A:H,8,0))),"")</f>
        <v>银行账户</v>
      </c>
      <c r="O484" s="49" t="str">
        <f t="shared" si="163"/>
        <v>潍坊银行基本户31796</v>
      </c>
      <c r="P484" s="29" t="str">
        <f>VLOOKUP(A484,账簿!B:C,2,0)</f>
        <v>002008</v>
      </c>
      <c r="Q484" s="29" t="str">
        <f>VLOOKUP(P484,账簿!A:B,2,0)</f>
        <v>昌邑市城投股权投资管理有限公司</v>
      </c>
      <c r="W484" s="29" t="str">
        <f t="shared" si="164"/>
        <v>0020082026-04-29147</v>
      </c>
      <c r="X484" s="29" t="str">
        <f t="shared" si="150"/>
        <v>002008</v>
      </c>
      <c r="Y484" s="29" t="str">
        <f t="shared" si="151"/>
        <v>002008</v>
      </c>
      <c r="Z484" s="29" t="str">
        <f t="shared" si="152"/>
        <v>昌邑市城投股权投资管理有限公司</v>
      </c>
      <c r="AA484" s="29" t="str">
        <f t="shared" si="153"/>
        <v>2026-04</v>
      </c>
      <c r="AB484" s="29" t="str">
        <f t="shared" si="154"/>
        <v>2026-04-29</v>
      </c>
      <c r="AC484" s="29" t="s">
        <v>108</v>
      </c>
      <c r="AD484" s="29">
        <f t="shared" si="155"/>
        <v>147</v>
      </c>
      <c r="AE484" s="29" t="str">
        <f t="shared" si="156"/>
        <v>利息,转账支取,潍坊韦瑞化工科技有限公司</v>
      </c>
      <c r="AF484" s="29" t="s">
        <v>109</v>
      </c>
      <c r="AG484" s="29" t="s">
        <v>109</v>
      </c>
      <c r="AH484" s="29"/>
      <c r="AI484" s="29"/>
      <c r="AJ484" s="29"/>
      <c r="AK484" s="29"/>
      <c r="AL484" s="29"/>
      <c r="AM484" s="29"/>
      <c r="AN484" s="29">
        <f t="shared" si="157"/>
        <v>1002</v>
      </c>
      <c r="AO484" s="29"/>
      <c r="AP484" s="29" t="str">
        <f t="shared" si="158"/>
        <v>利息,转账支取,潍坊韦瑞化工科技有限公司</v>
      </c>
      <c r="AQ484" t="s">
        <v>110</v>
      </c>
      <c r="AR484" s="29" t="str">
        <f t="shared" si="159"/>
        <v/>
      </c>
      <c r="AS484" s="29">
        <f t="shared" si="160"/>
        <v>100000</v>
      </c>
      <c r="AT484" t="s">
        <v>111</v>
      </c>
      <c r="AU484" t="s">
        <v>112</v>
      </c>
      <c r="AV484" t="s">
        <v>113</v>
      </c>
      <c r="AW484" s="29" t="str">
        <f t="shared" si="161"/>
        <v/>
      </c>
      <c r="AX484" s="29">
        <f t="shared" si="162"/>
        <v>100000</v>
      </c>
      <c r="AY484" s="29"/>
      <c r="AZ484" s="29"/>
      <c r="BA484" s="29"/>
      <c r="BB484" s="29"/>
      <c r="BC484" s="29"/>
      <c r="BD484" s="29"/>
      <c r="BE484" s="29"/>
      <c r="BF484" s="29"/>
      <c r="BG484" s="29"/>
      <c r="BH484" s="29"/>
      <c r="BI484" s="29"/>
      <c r="BJ484" s="29"/>
      <c r="BK484" s="29"/>
      <c r="BL484" s="29"/>
      <c r="BM484" s="29"/>
      <c r="BN484" s="29"/>
      <c r="BO484" s="29"/>
      <c r="BP484" s="29"/>
      <c r="BQ484" s="32" t="str">
        <f>IF(N484="项目",VLOOKUP(O484,项目!B:C,2,0),IF(K484="空项目",VLOOKUP(K484,项目!B:C,2,0),""))</f>
        <v/>
      </c>
      <c r="BR484" s="32" t="str">
        <f>IFERROR(VLOOKUP(BQ484,项目!A:B,2,0),"")</f>
        <v/>
      </c>
      <c r="BS484" s="29"/>
      <c r="BT484" s="29"/>
      <c r="BU484" s="32" t="str">
        <f>IF(N484="供应商",VLOOKUP(O484,供应商!B:C,2,0),"")</f>
        <v/>
      </c>
      <c r="BV484" s="32" t="str">
        <f>IFERROR(VLOOKUP(BU484,供应商!A:B,2,0),"")</f>
        <v/>
      </c>
      <c r="BW484" s="32" t="str">
        <f>IF(N484="客户",VLOOKUP(O484,客户!B:C,2,0),"")</f>
        <v/>
      </c>
      <c r="BX484" s="32" t="str">
        <f>IFERROR(VLOOKUP(BW484,客户!A:B,2,0),"")</f>
        <v/>
      </c>
      <c r="BY484" s="29"/>
      <c r="BZ484" s="29"/>
      <c r="CA484" s="29"/>
      <c r="CB484" s="29"/>
      <c r="CC484" s="29"/>
      <c r="CD484" s="29"/>
      <c r="CE484" s="29"/>
      <c r="CF484" s="29"/>
      <c r="CG484" s="29"/>
      <c r="CH484" s="29"/>
      <c r="CI484" s="29"/>
      <c r="CJ484" s="29"/>
      <c r="CK484" s="29"/>
      <c r="CL484" s="29"/>
      <c r="CM484" s="29"/>
      <c r="CN484" s="29"/>
      <c r="CO484" s="29"/>
      <c r="CP484" s="29"/>
      <c r="CQ484" s="29"/>
      <c r="CR484" s="29"/>
      <c r="CS484" s="29"/>
      <c r="CT484" s="29"/>
      <c r="CU484" s="32" t="str">
        <f>IF(N484="费用项目",VLOOKUP(O484,费用项目!B:C,2,0),"")</f>
        <v/>
      </c>
      <c r="CV484" s="32" t="str">
        <f>IFERROR(VLOOKUP(CU484,费用项目!A:B,2,0),"")</f>
        <v/>
      </c>
      <c r="CW484" s="29" t="str">
        <f>IF(N484="银行账户",VLOOKUP(O484,银行变二级!B:C,2,0),"")</f>
        <v>潍坊银行基本户31796</v>
      </c>
      <c r="CX484" s="29" t="str">
        <f>IFERROR(VLOOKUP(O484,银行变二级!A:B,2,0),"")</f>
        <v>潍坊银行基本户31796</v>
      </c>
    </row>
    <row r="485" ht="25.5" spans="1:102">
      <c r="A485" s="35" t="s">
        <v>287</v>
      </c>
      <c r="B485" s="36" t="s">
        <v>163</v>
      </c>
      <c r="C485" s="36" t="s">
        <v>511</v>
      </c>
      <c r="D485" s="37" t="s">
        <v>296</v>
      </c>
      <c r="E485" s="37" t="s">
        <v>151</v>
      </c>
      <c r="F485" s="38">
        <v>20000</v>
      </c>
      <c r="G485" s="39" t="s">
        <v>107</v>
      </c>
      <c r="H485" s="40" t="str">
        <f t="shared" si="145"/>
        <v>1221</v>
      </c>
      <c r="I485" s="40" t="str">
        <f t="shared" si="146"/>
        <v>122108</v>
      </c>
      <c r="J485" s="46" t="str">
        <f t="shared" si="147"/>
        <v>其他应收款</v>
      </c>
      <c r="K485" s="47" t="str">
        <f t="shared" si="148"/>
        <v>单位</v>
      </c>
      <c r="L485" s="46" t="str">
        <f t="shared" si="149"/>
        <v>昌邑市昌盛管网建设投资有限公司</v>
      </c>
      <c r="M485" s="46" t="str">
        <f>IFERROR(IF(H485="1002",1002,VLOOKUP(I485,亿企科目!A:H,6,0)),VLOOKUP(H485,亿企科目!A:G,6,0))</f>
        <v>122102</v>
      </c>
      <c r="N485" s="48" t="str">
        <f>IFERROR(IF(H485="1002","银行账户",IF(H485="1123","供应商",VLOOKUP(I485,亿企科目!A:H,8,0))),"")</f>
        <v>客户</v>
      </c>
      <c r="O485" s="49" t="str">
        <f t="shared" si="163"/>
        <v>昌邑市昌盛管网建设投资有限公司</v>
      </c>
      <c r="P485" s="29" t="str">
        <f>VLOOKUP(A485,账簿!B:C,2,0)</f>
        <v>002008</v>
      </c>
      <c r="Q485" s="29" t="str">
        <f>VLOOKUP(P485,账簿!A:B,2,0)</f>
        <v>昌邑市城投股权投资管理有限公司</v>
      </c>
      <c r="W485" s="29" t="str">
        <f t="shared" si="164"/>
        <v>0020082026-04-29148</v>
      </c>
      <c r="X485" s="29" t="str">
        <f t="shared" si="150"/>
        <v>002008</v>
      </c>
      <c r="Y485" s="29" t="str">
        <f t="shared" si="151"/>
        <v>002008</v>
      </c>
      <c r="Z485" s="29" t="str">
        <f t="shared" si="152"/>
        <v>昌邑市城投股权投资管理有限公司</v>
      </c>
      <c r="AA485" s="29" t="str">
        <f t="shared" si="153"/>
        <v>2026-04</v>
      </c>
      <c r="AB485" s="29" t="str">
        <f t="shared" si="154"/>
        <v>2026-04-29</v>
      </c>
      <c r="AC485" s="29" t="s">
        <v>108</v>
      </c>
      <c r="AD485" s="29">
        <f t="shared" si="155"/>
        <v>148</v>
      </c>
      <c r="AE485" s="29" t="str">
        <f t="shared" si="156"/>
        <v>往来款,网银转账,昌邑市昌盛管网建设投资有限公司</v>
      </c>
      <c r="AF485" s="29" t="s">
        <v>109</v>
      </c>
      <c r="AG485" s="29" t="s">
        <v>109</v>
      </c>
      <c r="AH485" s="29"/>
      <c r="AI485" s="29"/>
      <c r="AJ485" s="29"/>
      <c r="AK485" s="29"/>
      <c r="AL485" s="29"/>
      <c r="AM485" s="29"/>
      <c r="AN485" s="29" t="str">
        <f t="shared" si="157"/>
        <v>122102</v>
      </c>
      <c r="AO485" s="29"/>
      <c r="AP485" s="29" t="str">
        <f t="shared" si="158"/>
        <v>往来款,网银转账,昌邑市昌盛管网建设投资有限公司</v>
      </c>
      <c r="AQ485" t="s">
        <v>110</v>
      </c>
      <c r="AR485" s="29">
        <f t="shared" si="159"/>
        <v>20000</v>
      </c>
      <c r="AS485" s="29" t="str">
        <f t="shared" si="160"/>
        <v/>
      </c>
      <c r="AT485" t="s">
        <v>111</v>
      </c>
      <c r="AU485" t="s">
        <v>112</v>
      </c>
      <c r="AV485" t="s">
        <v>113</v>
      </c>
      <c r="AW485" s="29">
        <f t="shared" si="161"/>
        <v>20000</v>
      </c>
      <c r="AX485" s="29" t="str">
        <f t="shared" si="162"/>
        <v/>
      </c>
      <c r="AY485" s="29"/>
      <c r="AZ485" s="29"/>
      <c r="BA485" s="29"/>
      <c r="BB485" s="29"/>
      <c r="BC485" s="29"/>
      <c r="BD485" s="29"/>
      <c r="BE485" s="29"/>
      <c r="BF485" s="29"/>
      <c r="BG485" s="29"/>
      <c r="BH485" s="29"/>
      <c r="BI485" s="29"/>
      <c r="BJ485" s="29"/>
      <c r="BK485" s="29"/>
      <c r="BL485" s="29"/>
      <c r="BM485" s="29"/>
      <c r="BN485" s="29"/>
      <c r="BO485" s="29"/>
      <c r="BP485" s="29"/>
      <c r="BQ485" s="32" t="str">
        <f>IF(N485="项目",VLOOKUP(O485,项目!B:C,2,0),IF(K485="空项目",VLOOKUP(K485,项目!B:C,2,0),""))</f>
        <v/>
      </c>
      <c r="BR485" s="32" t="str">
        <f>IFERROR(VLOOKUP(BQ485,项目!A:B,2,0),"")</f>
        <v/>
      </c>
      <c r="BS485" s="29"/>
      <c r="BT485" s="29"/>
      <c r="BU485" s="32" t="str">
        <f>IF(N485="供应商",VLOOKUP(O485,供应商!B:C,2,0),"")</f>
        <v/>
      </c>
      <c r="BV485" s="32" t="str">
        <f>IFERROR(VLOOKUP(BU485,供应商!A:B,2,0),"")</f>
        <v/>
      </c>
      <c r="BW485" s="32" t="str">
        <f>IF(N485="客户",VLOOKUP(O485,客户!B:C,2,0),"")</f>
        <v>001001001</v>
      </c>
      <c r="BX485" s="32" t="str">
        <f>IFERROR(VLOOKUP(BW485,客户!A:B,2,0),"")</f>
        <v>昌邑市昌盛管网建设投资有限公司</v>
      </c>
      <c r="BY485" s="29"/>
      <c r="BZ485" s="29"/>
      <c r="CA485" s="29"/>
      <c r="CB485" s="29"/>
      <c r="CC485" s="29"/>
      <c r="CD485" s="29"/>
      <c r="CE485" s="29"/>
      <c r="CF485" s="29"/>
      <c r="CG485" s="29"/>
      <c r="CH485" s="29"/>
      <c r="CI485" s="29"/>
      <c r="CJ485" s="29"/>
      <c r="CK485" s="29"/>
      <c r="CL485" s="29"/>
      <c r="CM485" s="29"/>
      <c r="CN485" s="29"/>
      <c r="CO485" s="29"/>
      <c r="CP485" s="29"/>
      <c r="CQ485" s="29"/>
      <c r="CR485" s="29"/>
      <c r="CS485" s="29"/>
      <c r="CT485" s="29"/>
      <c r="CU485" s="32" t="str">
        <f>IF(N485="费用项目",VLOOKUP(O485,费用项目!B:C,2,0),"")</f>
        <v/>
      </c>
      <c r="CV485" s="32" t="str">
        <f>IFERROR(VLOOKUP(CU485,费用项目!A:B,2,0),"")</f>
        <v/>
      </c>
      <c r="CW485" s="29" t="str">
        <f>IF(N485="银行账户",VLOOKUP(O485,银行变二级!B:C,2,0),"")</f>
        <v/>
      </c>
      <c r="CX485" s="29" t="str">
        <f>IFERROR(VLOOKUP(O485,银行变二级!A:B,2,0),"")</f>
        <v/>
      </c>
    </row>
    <row r="486" ht="27" spans="1:102">
      <c r="A486" s="35" t="s">
        <v>287</v>
      </c>
      <c r="B486" s="36" t="s">
        <v>163</v>
      </c>
      <c r="C486" s="36" t="s">
        <v>511</v>
      </c>
      <c r="D486" s="37" t="s">
        <v>296</v>
      </c>
      <c r="E486" s="37" t="s">
        <v>290</v>
      </c>
      <c r="F486" s="39" t="s">
        <v>107</v>
      </c>
      <c r="G486" s="38">
        <v>20000</v>
      </c>
      <c r="H486" s="40" t="str">
        <f t="shared" si="145"/>
        <v>1002</v>
      </c>
      <c r="I486" s="40" t="str">
        <f t="shared" si="146"/>
        <v>100203</v>
      </c>
      <c r="J486" s="46" t="str">
        <f t="shared" si="147"/>
        <v>银行存款</v>
      </c>
      <c r="K486" s="47" t="str">
        <f t="shared" si="148"/>
        <v>潍坊银行基本户31796</v>
      </c>
      <c r="L486" s="46" t="str">
        <f t="shared" si="149"/>
        <v/>
      </c>
      <c r="M486" s="46">
        <f>IFERROR(IF(H486="1002",1002,VLOOKUP(I486,亿企科目!A:H,6,0)),VLOOKUP(H486,亿企科目!A:G,6,0))</f>
        <v>1002</v>
      </c>
      <c r="N486" s="48" t="str">
        <f>IFERROR(IF(H486="1002","银行账户",IF(H486="1123","供应商",VLOOKUP(I486,亿企科目!A:H,8,0))),"")</f>
        <v>银行账户</v>
      </c>
      <c r="O486" s="49" t="str">
        <f t="shared" si="163"/>
        <v>潍坊银行基本户31796</v>
      </c>
      <c r="P486" s="29" t="str">
        <f>VLOOKUP(A486,账簿!B:C,2,0)</f>
        <v>002008</v>
      </c>
      <c r="Q486" s="29" t="str">
        <f>VLOOKUP(P486,账簿!A:B,2,0)</f>
        <v>昌邑市城投股权投资管理有限公司</v>
      </c>
      <c r="W486" s="29" t="str">
        <f t="shared" si="164"/>
        <v>0020082026-04-29148</v>
      </c>
      <c r="X486" s="29" t="str">
        <f t="shared" si="150"/>
        <v>002008</v>
      </c>
      <c r="Y486" s="29" t="str">
        <f t="shared" si="151"/>
        <v>002008</v>
      </c>
      <c r="Z486" s="29" t="str">
        <f t="shared" si="152"/>
        <v>昌邑市城投股权投资管理有限公司</v>
      </c>
      <c r="AA486" s="29" t="str">
        <f t="shared" si="153"/>
        <v>2026-04</v>
      </c>
      <c r="AB486" s="29" t="str">
        <f t="shared" si="154"/>
        <v>2026-04-29</v>
      </c>
      <c r="AC486" s="29" t="s">
        <v>108</v>
      </c>
      <c r="AD486" s="29">
        <f t="shared" si="155"/>
        <v>148</v>
      </c>
      <c r="AE486" s="29" t="str">
        <f t="shared" si="156"/>
        <v>往来款,网银转账,昌邑市昌盛管网建设投资有限公司</v>
      </c>
      <c r="AF486" s="29" t="s">
        <v>109</v>
      </c>
      <c r="AG486" s="29" t="s">
        <v>109</v>
      </c>
      <c r="AH486" s="29"/>
      <c r="AI486" s="29"/>
      <c r="AJ486" s="29"/>
      <c r="AK486" s="29"/>
      <c r="AL486" s="29"/>
      <c r="AM486" s="29"/>
      <c r="AN486" s="29">
        <f t="shared" si="157"/>
        <v>1002</v>
      </c>
      <c r="AO486" s="29"/>
      <c r="AP486" s="29" t="str">
        <f t="shared" si="158"/>
        <v>往来款,网银转账,昌邑市昌盛管网建设投资有限公司</v>
      </c>
      <c r="AQ486" t="s">
        <v>110</v>
      </c>
      <c r="AR486" s="29" t="str">
        <f t="shared" si="159"/>
        <v/>
      </c>
      <c r="AS486" s="29">
        <f t="shared" si="160"/>
        <v>20000</v>
      </c>
      <c r="AT486" t="s">
        <v>111</v>
      </c>
      <c r="AU486" t="s">
        <v>112</v>
      </c>
      <c r="AV486" t="s">
        <v>113</v>
      </c>
      <c r="AW486" s="29" t="str">
        <f t="shared" si="161"/>
        <v/>
      </c>
      <c r="AX486" s="29">
        <f t="shared" si="162"/>
        <v>20000</v>
      </c>
      <c r="AY486" s="29"/>
      <c r="AZ486" s="29"/>
      <c r="BA486" s="29"/>
      <c r="BB486" s="29"/>
      <c r="BC486" s="29"/>
      <c r="BD486" s="29"/>
      <c r="BE486" s="29"/>
      <c r="BF486" s="29"/>
      <c r="BG486" s="29"/>
      <c r="BH486" s="29"/>
      <c r="BI486" s="29"/>
      <c r="BJ486" s="29"/>
      <c r="BK486" s="29"/>
      <c r="BL486" s="29"/>
      <c r="BM486" s="29"/>
      <c r="BN486" s="29"/>
      <c r="BO486" s="29"/>
      <c r="BP486" s="29"/>
      <c r="BQ486" s="32" t="str">
        <f>IF(N486="项目",VLOOKUP(O486,项目!B:C,2,0),IF(K486="空项目",VLOOKUP(K486,项目!B:C,2,0),""))</f>
        <v/>
      </c>
      <c r="BR486" s="32" t="str">
        <f>IFERROR(VLOOKUP(BQ486,项目!A:B,2,0),"")</f>
        <v/>
      </c>
      <c r="BS486" s="29"/>
      <c r="BT486" s="29"/>
      <c r="BU486" s="32" t="str">
        <f>IF(N486="供应商",VLOOKUP(O486,供应商!B:C,2,0),"")</f>
        <v/>
      </c>
      <c r="BV486" s="32" t="str">
        <f>IFERROR(VLOOKUP(BU486,供应商!A:B,2,0),"")</f>
        <v/>
      </c>
      <c r="BW486" s="32" t="str">
        <f>IF(N486="客户",VLOOKUP(O486,客户!B:C,2,0),"")</f>
        <v/>
      </c>
      <c r="BX486" s="32" t="str">
        <f>IFERROR(VLOOKUP(BW486,客户!A:B,2,0),"")</f>
        <v/>
      </c>
      <c r="BY486" s="29"/>
      <c r="BZ486" s="29"/>
      <c r="CA486" s="29"/>
      <c r="CB486" s="29"/>
      <c r="CC486" s="29"/>
      <c r="CD486" s="29"/>
      <c r="CE486" s="29"/>
      <c r="CF486" s="29"/>
      <c r="CG486" s="29"/>
      <c r="CH486" s="29"/>
      <c r="CI486" s="29"/>
      <c r="CJ486" s="29"/>
      <c r="CK486" s="29"/>
      <c r="CL486" s="29"/>
      <c r="CM486" s="29"/>
      <c r="CN486" s="29"/>
      <c r="CO486" s="29"/>
      <c r="CP486" s="29"/>
      <c r="CQ486" s="29"/>
      <c r="CR486" s="29"/>
      <c r="CS486" s="29"/>
      <c r="CT486" s="29"/>
      <c r="CU486" s="32" t="str">
        <f>IF(N486="费用项目",VLOOKUP(O486,费用项目!B:C,2,0),"")</f>
        <v/>
      </c>
      <c r="CV486" s="32" t="str">
        <f>IFERROR(VLOOKUP(CU486,费用项目!A:B,2,0),"")</f>
        <v/>
      </c>
      <c r="CW486" s="29" t="str">
        <f>IF(N486="银行账户",VLOOKUP(O486,银行变二级!B:C,2,0),"")</f>
        <v>潍坊银行基本户31796</v>
      </c>
      <c r="CX486" s="29" t="str">
        <f>IFERROR(VLOOKUP(O486,银行变二级!A:B,2,0),"")</f>
        <v>潍坊银行基本户31796</v>
      </c>
    </row>
    <row r="487" ht="25.5" spans="1:102">
      <c r="A487" s="35" t="s">
        <v>287</v>
      </c>
      <c r="B487" s="36" t="s">
        <v>163</v>
      </c>
      <c r="C487" s="36" t="s">
        <v>512</v>
      </c>
      <c r="D487" s="37" t="s">
        <v>513</v>
      </c>
      <c r="E487" s="37" t="s">
        <v>354</v>
      </c>
      <c r="F487" s="38">
        <v>50000</v>
      </c>
      <c r="G487" s="39" t="s">
        <v>107</v>
      </c>
      <c r="H487" s="40" t="str">
        <f t="shared" si="145"/>
        <v>1221</v>
      </c>
      <c r="I487" s="40" t="str">
        <f t="shared" si="146"/>
        <v>122108</v>
      </c>
      <c r="J487" s="46" t="str">
        <f t="shared" si="147"/>
        <v>其他应收款</v>
      </c>
      <c r="K487" s="47" t="str">
        <f t="shared" si="148"/>
        <v>单位</v>
      </c>
      <c r="L487" s="46" t="str">
        <f t="shared" si="149"/>
        <v>山东华邑发展有限责任公司</v>
      </c>
      <c r="M487" s="46" t="str">
        <f>IFERROR(IF(H487="1002",1002,VLOOKUP(I487,亿企科目!A:H,6,0)),VLOOKUP(H487,亿企科目!A:G,6,0))</f>
        <v>122102</v>
      </c>
      <c r="N487" s="48" t="str">
        <f>IFERROR(IF(H487="1002","银行账户",IF(H487="1123","供应商",VLOOKUP(I487,亿企科目!A:H,8,0))),"")</f>
        <v>客户</v>
      </c>
      <c r="O487" s="49" t="str">
        <f t="shared" si="163"/>
        <v>山东华邑发展有限责任公司</v>
      </c>
      <c r="P487" s="29" t="str">
        <f>VLOOKUP(A487,账簿!B:C,2,0)</f>
        <v>002008</v>
      </c>
      <c r="Q487" s="29" t="str">
        <f>VLOOKUP(P487,账簿!A:B,2,0)</f>
        <v>昌邑市城投股权投资管理有限公司</v>
      </c>
      <c r="W487" s="29" t="str">
        <f t="shared" si="164"/>
        <v>0020082026-04-29149</v>
      </c>
      <c r="X487" s="29" t="str">
        <f t="shared" si="150"/>
        <v>002008</v>
      </c>
      <c r="Y487" s="29" t="str">
        <f t="shared" si="151"/>
        <v>002008</v>
      </c>
      <c r="Z487" s="29" t="str">
        <f t="shared" si="152"/>
        <v>昌邑市城投股权投资管理有限公司</v>
      </c>
      <c r="AA487" s="29" t="str">
        <f t="shared" si="153"/>
        <v>2026-04</v>
      </c>
      <c r="AB487" s="29" t="str">
        <f t="shared" si="154"/>
        <v>2026-04-29</v>
      </c>
      <c r="AC487" s="29" t="s">
        <v>108</v>
      </c>
      <c r="AD487" s="29">
        <f t="shared" si="155"/>
        <v>149</v>
      </c>
      <c r="AE487" s="29" t="str">
        <f t="shared" si="156"/>
        <v>往来款,汇兑,山东华邑发展有限责任公司</v>
      </c>
      <c r="AF487" s="29" t="s">
        <v>109</v>
      </c>
      <c r="AG487" s="29" t="s">
        <v>109</v>
      </c>
      <c r="AH487" s="29"/>
      <c r="AI487" s="29"/>
      <c r="AJ487" s="29"/>
      <c r="AK487" s="29"/>
      <c r="AL487" s="29"/>
      <c r="AM487" s="29"/>
      <c r="AN487" s="29" t="str">
        <f t="shared" si="157"/>
        <v>122102</v>
      </c>
      <c r="AO487" s="29"/>
      <c r="AP487" s="29" t="str">
        <f t="shared" si="158"/>
        <v>往来款,汇兑,山东华邑发展有限责任公司</v>
      </c>
      <c r="AQ487" t="s">
        <v>110</v>
      </c>
      <c r="AR487" s="29">
        <f t="shared" si="159"/>
        <v>50000</v>
      </c>
      <c r="AS487" s="29" t="str">
        <f t="shared" si="160"/>
        <v/>
      </c>
      <c r="AT487" t="s">
        <v>111</v>
      </c>
      <c r="AU487" t="s">
        <v>112</v>
      </c>
      <c r="AV487" t="s">
        <v>113</v>
      </c>
      <c r="AW487" s="29">
        <f t="shared" si="161"/>
        <v>50000</v>
      </c>
      <c r="AX487" s="29" t="str">
        <f t="shared" si="162"/>
        <v/>
      </c>
      <c r="AY487" s="29"/>
      <c r="AZ487" s="29"/>
      <c r="BA487" s="29"/>
      <c r="BB487" s="29"/>
      <c r="BC487" s="29"/>
      <c r="BD487" s="29"/>
      <c r="BE487" s="29"/>
      <c r="BF487" s="29"/>
      <c r="BG487" s="29"/>
      <c r="BH487" s="29"/>
      <c r="BI487" s="29"/>
      <c r="BJ487" s="29"/>
      <c r="BK487" s="29"/>
      <c r="BL487" s="29"/>
      <c r="BM487" s="29"/>
      <c r="BN487" s="29"/>
      <c r="BO487" s="29"/>
      <c r="BP487" s="29"/>
      <c r="BQ487" s="32" t="str">
        <f>IF(N487="项目",VLOOKUP(O487,项目!B:C,2,0),IF(K487="空项目",VLOOKUP(K487,项目!B:C,2,0),""))</f>
        <v/>
      </c>
      <c r="BR487" s="32" t="str">
        <f>IFERROR(VLOOKUP(BQ487,项目!A:B,2,0),"")</f>
        <v/>
      </c>
      <c r="BS487" s="29"/>
      <c r="BT487" s="29"/>
      <c r="BU487" s="32" t="str">
        <f>IF(N487="供应商",VLOOKUP(O487,供应商!B:C,2,0),"")</f>
        <v/>
      </c>
      <c r="BV487" s="32" t="str">
        <f>IFERROR(VLOOKUP(BU487,供应商!A:B,2,0),"")</f>
        <v/>
      </c>
      <c r="BW487" s="32" t="str">
        <f>IF(N487="客户",VLOOKUP(O487,客户!B:C,2,0),"")</f>
        <v>004</v>
      </c>
      <c r="BX487" s="32" t="str">
        <f>IFERROR(VLOOKUP(BW487,客户!A:B,2,0),"")</f>
        <v>山东华邑发展有限责任公司</v>
      </c>
      <c r="BY487" s="29"/>
      <c r="BZ487" s="29"/>
      <c r="CA487" s="29"/>
      <c r="CB487" s="29"/>
      <c r="CC487" s="29"/>
      <c r="CD487" s="29"/>
      <c r="CE487" s="29"/>
      <c r="CF487" s="29"/>
      <c r="CG487" s="29"/>
      <c r="CH487" s="29"/>
      <c r="CI487" s="29"/>
      <c r="CJ487" s="29"/>
      <c r="CK487" s="29"/>
      <c r="CL487" s="29"/>
      <c r="CM487" s="29"/>
      <c r="CN487" s="29"/>
      <c r="CO487" s="29"/>
      <c r="CP487" s="29"/>
      <c r="CQ487" s="29"/>
      <c r="CR487" s="29"/>
      <c r="CS487" s="29"/>
      <c r="CT487" s="29"/>
      <c r="CU487" s="32" t="str">
        <f>IF(N487="费用项目",VLOOKUP(O487,费用项目!B:C,2,0),"")</f>
        <v/>
      </c>
      <c r="CV487" s="32" t="str">
        <f>IFERROR(VLOOKUP(CU487,费用项目!A:B,2,0),"")</f>
        <v/>
      </c>
      <c r="CW487" s="29" t="str">
        <f>IF(N487="银行账户",VLOOKUP(O487,银行变二级!B:C,2,0),"")</f>
        <v/>
      </c>
      <c r="CX487" s="29" t="str">
        <f>IFERROR(VLOOKUP(O487,银行变二级!A:B,2,0),"")</f>
        <v/>
      </c>
    </row>
    <row r="488" ht="27" spans="1:102">
      <c r="A488" s="35" t="s">
        <v>287</v>
      </c>
      <c r="B488" s="36" t="s">
        <v>163</v>
      </c>
      <c r="C488" s="36" t="s">
        <v>512</v>
      </c>
      <c r="D488" s="37" t="s">
        <v>513</v>
      </c>
      <c r="E488" s="37" t="s">
        <v>290</v>
      </c>
      <c r="F488" s="39" t="s">
        <v>107</v>
      </c>
      <c r="G488" s="38">
        <v>50000</v>
      </c>
      <c r="H488" s="40" t="str">
        <f t="shared" si="145"/>
        <v>1002</v>
      </c>
      <c r="I488" s="40" t="str">
        <f t="shared" si="146"/>
        <v>100203</v>
      </c>
      <c r="J488" s="46" t="str">
        <f t="shared" si="147"/>
        <v>银行存款</v>
      </c>
      <c r="K488" s="47" t="str">
        <f t="shared" si="148"/>
        <v>潍坊银行基本户31796</v>
      </c>
      <c r="L488" s="46" t="str">
        <f t="shared" si="149"/>
        <v/>
      </c>
      <c r="M488" s="46">
        <f>IFERROR(IF(H488="1002",1002,VLOOKUP(I488,亿企科目!A:H,6,0)),VLOOKUP(H488,亿企科目!A:G,6,0))</f>
        <v>1002</v>
      </c>
      <c r="N488" s="48" t="str">
        <f>IFERROR(IF(H488="1002","银行账户",IF(H488="1123","供应商",VLOOKUP(I488,亿企科目!A:H,8,0))),"")</f>
        <v>银行账户</v>
      </c>
      <c r="O488" s="49" t="str">
        <f t="shared" si="163"/>
        <v>潍坊银行基本户31796</v>
      </c>
      <c r="P488" s="29" t="str">
        <f>VLOOKUP(A488,账簿!B:C,2,0)</f>
        <v>002008</v>
      </c>
      <c r="Q488" s="29" t="str">
        <f>VLOOKUP(P488,账簿!A:B,2,0)</f>
        <v>昌邑市城投股权投资管理有限公司</v>
      </c>
      <c r="W488" s="29" t="str">
        <f t="shared" si="164"/>
        <v>0020082026-04-29149</v>
      </c>
      <c r="X488" s="29" t="str">
        <f t="shared" si="150"/>
        <v>002008</v>
      </c>
      <c r="Y488" s="29" t="str">
        <f t="shared" si="151"/>
        <v>002008</v>
      </c>
      <c r="Z488" s="29" t="str">
        <f t="shared" si="152"/>
        <v>昌邑市城投股权投资管理有限公司</v>
      </c>
      <c r="AA488" s="29" t="str">
        <f t="shared" si="153"/>
        <v>2026-04</v>
      </c>
      <c r="AB488" s="29" t="str">
        <f t="shared" si="154"/>
        <v>2026-04-29</v>
      </c>
      <c r="AC488" s="29" t="s">
        <v>108</v>
      </c>
      <c r="AD488" s="29">
        <f t="shared" si="155"/>
        <v>149</v>
      </c>
      <c r="AE488" s="29" t="str">
        <f t="shared" si="156"/>
        <v>往来款,汇兑,山东华邑发展有限责任公司</v>
      </c>
      <c r="AF488" s="29" t="s">
        <v>109</v>
      </c>
      <c r="AG488" s="29" t="s">
        <v>109</v>
      </c>
      <c r="AH488" s="29"/>
      <c r="AI488" s="29"/>
      <c r="AJ488" s="29"/>
      <c r="AK488" s="29"/>
      <c r="AL488" s="29"/>
      <c r="AM488" s="29"/>
      <c r="AN488" s="29">
        <f t="shared" si="157"/>
        <v>1002</v>
      </c>
      <c r="AO488" s="29"/>
      <c r="AP488" s="29" t="str">
        <f t="shared" si="158"/>
        <v>往来款,汇兑,山东华邑发展有限责任公司</v>
      </c>
      <c r="AQ488" t="s">
        <v>110</v>
      </c>
      <c r="AR488" s="29" t="str">
        <f t="shared" si="159"/>
        <v/>
      </c>
      <c r="AS488" s="29">
        <f t="shared" si="160"/>
        <v>50000</v>
      </c>
      <c r="AT488" t="s">
        <v>111</v>
      </c>
      <c r="AU488" t="s">
        <v>112</v>
      </c>
      <c r="AV488" t="s">
        <v>113</v>
      </c>
      <c r="AW488" s="29" t="str">
        <f t="shared" si="161"/>
        <v/>
      </c>
      <c r="AX488" s="29">
        <f t="shared" si="162"/>
        <v>50000</v>
      </c>
      <c r="AY488" s="29"/>
      <c r="AZ488" s="29"/>
      <c r="BA488" s="29"/>
      <c r="BB488" s="29"/>
      <c r="BC488" s="29"/>
      <c r="BD488" s="29"/>
      <c r="BE488" s="29"/>
      <c r="BF488" s="29"/>
      <c r="BG488" s="29"/>
      <c r="BH488" s="29"/>
      <c r="BI488" s="29"/>
      <c r="BJ488" s="29"/>
      <c r="BK488" s="29"/>
      <c r="BL488" s="29"/>
      <c r="BM488" s="29"/>
      <c r="BN488" s="29"/>
      <c r="BO488" s="29"/>
      <c r="BP488" s="29"/>
      <c r="BQ488" s="32" t="str">
        <f>IF(N488="项目",VLOOKUP(O488,项目!B:C,2,0),IF(K488="空项目",VLOOKUP(K488,项目!B:C,2,0),""))</f>
        <v/>
      </c>
      <c r="BR488" s="32" t="str">
        <f>IFERROR(VLOOKUP(BQ488,项目!A:B,2,0),"")</f>
        <v/>
      </c>
      <c r="BS488" s="29"/>
      <c r="BT488" s="29"/>
      <c r="BU488" s="32" t="str">
        <f>IF(N488="供应商",VLOOKUP(O488,供应商!B:C,2,0),"")</f>
        <v/>
      </c>
      <c r="BV488" s="32" t="str">
        <f>IFERROR(VLOOKUP(BU488,供应商!A:B,2,0),"")</f>
        <v/>
      </c>
      <c r="BW488" s="32" t="str">
        <f>IF(N488="客户",VLOOKUP(O488,客户!B:C,2,0),"")</f>
        <v/>
      </c>
      <c r="BX488" s="32" t="str">
        <f>IFERROR(VLOOKUP(BW488,客户!A:B,2,0),"")</f>
        <v/>
      </c>
      <c r="BY488" s="29"/>
      <c r="BZ488" s="29"/>
      <c r="CA488" s="29"/>
      <c r="CB488" s="29"/>
      <c r="CC488" s="29"/>
      <c r="CD488" s="29"/>
      <c r="CE488" s="29"/>
      <c r="CF488" s="29"/>
      <c r="CG488" s="29"/>
      <c r="CH488" s="29"/>
      <c r="CI488" s="29"/>
      <c r="CJ488" s="29"/>
      <c r="CK488" s="29"/>
      <c r="CL488" s="29"/>
      <c r="CM488" s="29"/>
      <c r="CN488" s="29"/>
      <c r="CO488" s="29"/>
      <c r="CP488" s="29"/>
      <c r="CQ488" s="29"/>
      <c r="CR488" s="29"/>
      <c r="CS488" s="29"/>
      <c r="CT488" s="29"/>
      <c r="CU488" s="32" t="str">
        <f>IF(N488="费用项目",VLOOKUP(O488,费用项目!B:C,2,0),"")</f>
        <v/>
      </c>
      <c r="CV488" s="32" t="str">
        <f>IFERROR(VLOOKUP(CU488,费用项目!A:B,2,0),"")</f>
        <v/>
      </c>
      <c r="CW488" s="29" t="str">
        <f>IF(N488="银行账户",VLOOKUP(O488,银行变二级!B:C,2,0),"")</f>
        <v>潍坊银行基本户31796</v>
      </c>
      <c r="CX488" s="29" t="str">
        <f>IFERROR(VLOOKUP(O488,银行变二级!A:B,2,0),"")</f>
        <v>潍坊银行基本户31796</v>
      </c>
    </row>
    <row r="489" ht="25.5" spans="1:102">
      <c r="A489" s="35" t="s">
        <v>287</v>
      </c>
      <c r="B489" s="36" t="s">
        <v>163</v>
      </c>
      <c r="C489" s="36" t="s">
        <v>514</v>
      </c>
      <c r="D489" s="37" t="s">
        <v>435</v>
      </c>
      <c r="E489" s="37" t="s">
        <v>436</v>
      </c>
      <c r="F489" s="38">
        <v>20000</v>
      </c>
      <c r="G489" s="39" t="s">
        <v>107</v>
      </c>
      <c r="H489" s="40" t="str">
        <f t="shared" si="145"/>
        <v>1221</v>
      </c>
      <c r="I489" s="40" t="str">
        <f t="shared" si="146"/>
        <v>122108</v>
      </c>
      <c r="J489" s="46" t="str">
        <f t="shared" si="147"/>
        <v>其他应收款</v>
      </c>
      <c r="K489" s="47" t="str">
        <f t="shared" si="148"/>
        <v>单位</v>
      </c>
      <c r="L489" s="46" t="str">
        <f t="shared" si="149"/>
        <v>昌邑市昌盛城市建设投资有限公司</v>
      </c>
      <c r="M489" s="46" t="str">
        <f>IFERROR(IF(H489="1002",1002,VLOOKUP(I489,亿企科目!A:H,6,0)),VLOOKUP(H489,亿企科目!A:G,6,0))</f>
        <v>122102</v>
      </c>
      <c r="N489" s="48" t="str">
        <f>IFERROR(IF(H489="1002","银行账户",IF(H489="1123","供应商",VLOOKUP(I489,亿企科目!A:H,8,0))),"")</f>
        <v>客户</v>
      </c>
      <c r="O489" s="49" t="str">
        <f t="shared" si="163"/>
        <v>昌邑市昌盛城市建设投资有限公司</v>
      </c>
      <c r="P489" s="29" t="str">
        <f>VLOOKUP(A489,账簿!B:C,2,0)</f>
        <v>002008</v>
      </c>
      <c r="Q489" s="29" t="str">
        <f>VLOOKUP(P489,账簿!A:B,2,0)</f>
        <v>昌邑市城投股权投资管理有限公司</v>
      </c>
      <c r="W489" s="29" t="str">
        <f t="shared" si="164"/>
        <v>0020082026-04-29150</v>
      </c>
      <c r="X489" s="29" t="str">
        <f t="shared" si="150"/>
        <v>002008</v>
      </c>
      <c r="Y489" s="29" t="str">
        <f t="shared" si="151"/>
        <v>002008</v>
      </c>
      <c r="Z489" s="29" t="str">
        <f t="shared" si="152"/>
        <v>昌邑市城投股权投资管理有限公司</v>
      </c>
      <c r="AA489" s="29" t="str">
        <f t="shared" si="153"/>
        <v>2026-04</v>
      </c>
      <c r="AB489" s="29" t="str">
        <f t="shared" si="154"/>
        <v>2026-04-29</v>
      </c>
      <c r="AC489" s="29" t="s">
        <v>108</v>
      </c>
      <c r="AD489" s="29">
        <f t="shared" si="155"/>
        <v>150</v>
      </c>
      <c r="AE489" s="29" t="str">
        <f t="shared" si="156"/>
        <v>往来款,汇兑,昌邑市昌盛城市建设投资有限公司</v>
      </c>
      <c r="AF489" s="29" t="s">
        <v>109</v>
      </c>
      <c r="AG489" s="29" t="s">
        <v>109</v>
      </c>
      <c r="AH489" s="29"/>
      <c r="AI489" s="29"/>
      <c r="AJ489" s="29"/>
      <c r="AK489" s="29"/>
      <c r="AL489" s="29"/>
      <c r="AM489" s="29"/>
      <c r="AN489" s="29" t="str">
        <f t="shared" si="157"/>
        <v>122102</v>
      </c>
      <c r="AO489" s="29"/>
      <c r="AP489" s="29" t="str">
        <f t="shared" si="158"/>
        <v>往来款,汇兑,昌邑市昌盛城市建设投资有限公司</v>
      </c>
      <c r="AQ489" t="s">
        <v>110</v>
      </c>
      <c r="AR489" s="29">
        <f t="shared" si="159"/>
        <v>20000</v>
      </c>
      <c r="AS489" s="29" t="str">
        <f t="shared" si="160"/>
        <v/>
      </c>
      <c r="AT489" t="s">
        <v>111</v>
      </c>
      <c r="AU489" t="s">
        <v>112</v>
      </c>
      <c r="AV489" t="s">
        <v>113</v>
      </c>
      <c r="AW489" s="29">
        <f t="shared" si="161"/>
        <v>20000</v>
      </c>
      <c r="AX489" s="29" t="str">
        <f t="shared" si="162"/>
        <v/>
      </c>
      <c r="AY489" s="29"/>
      <c r="AZ489" s="29"/>
      <c r="BA489" s="29"/>
      <c r="BB489" s="29"/>
      <c r="BC489" s="29"/>
      <c r="BD489" s="29"/>
      <c r="BE489" s="29"/>
      <c r="BF489" s="29"/>
      <c r="BG489" s="29"/>
      <c r="BH489" s="29"/>
      <c r="BI489" s="29"/>
      <c r="BJ489" s="29"/>
      <c r="BK489" s="29"/>
      <c r="BL489" s="29"/>
      <c r="BM489" s="29"/>
      <c r="BN489" s="29"/>
      <c r="BO489" s="29"/>
      <c r="BP489" s="29"/>
      <c r="BQ489" s="32" t="str">
        <f>IF(N489="项目",VLOOKUP(O489,项目!B:C,2,0),IF(K489="空项目",VLOOKUP(K489,项目!B:C,2,0),""))</f>
        <v/>
      </c>
      <c r="BR489" s="32" t="str">
        <f>IFERROR(VLOOKUP(BQ489,项目!A:B,2,0),"")</f>
        <v/>
      </c>
      <c r="BS489" s="29"/>
      <c r="BT489" s="29"/>
      <c r="BU489" s="32" t="str">
        <f>IF(N489="供应商",VLOOKUP(O489,供应商!B:C,2,0),"")</f>
        <v/>
      </c>
      <c r="BV489" s="32" t="str">
        <f>IFERROR(VLOOKUP(BU489,供应商!A:B,2,0),"")</f>
        <v/>
      </c>
      <c r="BW489" s="32" t="str">
        <f>IF(N489="客户",VLOOKUP(O489,客户!B:C,2,0),"")</f>
        <v>001001</v>
      </c>
      <c r="BX489" s="32" t="str">
        <f>IFERROR(VLOOKUP(BW489,客户!A:B,2,0),"")</f>
        <v>昌邑市昌盛城市建设投资有限公司</v>
      </c>
      <c r="BY489" s="29"/>
      <c r="BZ489" s="29"/>
      <c r="CA489" s="29"/>
      <c r="CB489" s="29"/>
      <c r="CC489" s="29"/>
      <c r="CD489" s="29"/>
      <c r="CE489" s="29"/>
      <c r="CF489" s="29"/>
      <c r="CG489" s="29"/>
      <c r="CH489" s="29"/>
      <c r="CI489" s="29"/>
      <c r="CJ489" s="29"/>
      <c r="CK489" s="29"/>
      <c r="CL489" s="29"/>
      <c r="CM489" s="29"/>
      <c r="CN489" s="29"/>
      <c r="CO489" s="29"/>
      <c r="CP489" s="29"/>
      <c r="CQ489" s="29"/>
      <c r="CR489" s="29"/>
      <c r="CS489" s="29"/>
      <c r="CT489" s="29"/>
      <c r="CU489" s="32" t="str">
        <f>IF(N489="费用项目",VLOOKUP(O489,费用项目!B:C,2,0),"")</f>
        <v/>
      </c>
      <c r="CV489" s="32" t="str">
        <f>IFERROR(VLOOKUP(CU489,费用项目!A:B,2,0),"")</f>
        <v/>
      </c>
      <c r="CW489" s="29" t="str">
        <f>IF(N489="银行账户",VLOOKUP(O489,银行变二级!B:C,2,0),"")</f>
        <v/>
      </c>
      <c r="CX489" s="29" t="str">
        <f>IFERROR(VLOOKUP(O489,银行变二级!A:B,2,0),"")</f>
        <v/>
      </c>
    </row>
    <row r="490" ht="27" spans="1:102">
      <c r="A490" s="35" t="s">
        <v>287</v>
      </c>
      <c r="B490" s="36" t="s">
        <v>163</v>
      </c>
      <c r="C490" s="36" t="s">
        <v>514</v>
      </c>
      <c r="D490" s="37" t="s">
        <v>435</v>
      </c>
      <c r="E490" s="37" t="s">
        <v>290</v>
      </c>
      <c r="F490" s="39" t="s">
        <v>107</v>
      </c>
      <c r="G490" s="38">
        <v>20000</v>
      </c>
      <c r="H490" s="40" t="str">
        <f t="shared" si="145"/>
        <v>1002</v>
      </c>
      <c r="I490" s="40" t="str">
        <f t="shared" si="146"/>
        <v>100203</v>
      </c>
      <c r="J490" s="46" t="str">
        <f t="shared" si="147"/>
        <v>银行存款</v>
      </c>
      <c r="K490" s="47" t="str">
        <f t="shared" si="148"/>
        <v>潍坊银行基本户31796</v>
      </c>
      <c r="L490" s="46" t="str">
        <f t="shared" si="149"/>
        <v/>
      </c>
      <c r="M490" s="46">
        <f>IFERROR(IF(H490="1002",1002,VLOOKUP(I490,亿企科目!A:H,6,0)),VLOOKUP(H490,亿企科目!A:G,6,0))</f>
        <v>1002</v>
      </c>
      <c r="N490" s="48" t="str">
        <f>IFERROR(IF(H490="1002","银行账户",IF(H490="1123","供应商",VLOOKUP(I490,亿企科目!A:H,8,0))),"")</f>
        <v>银行账户</v>
      </c>
      <c r="O490" s="49" t="str">
        <f t="shared" si="163"/>
        <v>潍坊银行基本户31796</v>
      </c>
      <c r="P490" s="29" t="str">
        <f>VLOOKUP(A490,账簿!B:C,2,0)</f>
        <v>002008</v>
      </c>
      <c r="Q490" s="29" t="str">
        <f>VLOOKUP(P490,账簿!A:B,2,0)</f>
        <v>昌邑市城投股权投资管理有限公司</v>
      </c>
      <c r="W490" s="29" t="str">
        <f t="shared" si="164"/>
        <v>0020082026-04-29150</v>
      </c>
      <c r="X490" s="29" t="str">
        <f t="shared" si="150"/>
        <v>002008</v>
      </c>
      <c r="Y490" s="29" t="str">
        <f t="shared" si="151"/>
        <v>002008</v>
      </c>
      <c r="Z490" s="29" t="str">
        <f t="shared" si="152"/>
        <v>昌邑市城投股权投资管理有限公司</v>
      </c>
      <c r="AA490" s="29" t="str">
        <f t="shared" si="153"/>
        <v>2026-04</v>
      </c>
      <c r="AB490" s="29" t="str">
        <f t="shared" si="154"/>
        <v>2026-04-29</v>
      </c>
      <c r="AC490" s="29" t="s">
        <v>108</v>
      </c>
      <c r="AD490" s="29">
        <f t="shared" si="155"/>
        <v>150</v>
      </c>
      <c r="AE490" s="29" t="str">
        <f t="shared" si="156"/>
        <v>往来款,汇兑,昌邑市昌盛城市建设投资有限公司</v>
      </c>
      <c r="AF490" s="29" t="s">
        <v>109</v>
      </c>
      <c r="AG490" s="29" t="s">
        <v>109</v>
      </c>
      <c r="AH490" s="29"/>
      <c r="AI490" s="29"/>
      <c r="AJ490" s="29"/>
      <c r="AK490" s="29"/>
      <c r="AL490" s="29"/>
      <c r="AM490" s="29"/>
      <c r="AN490" s="29">
        <f t="shared" si="157"/>
        <v>1002</v>
      </c>
      <c r="AO490" s="29"/>
      <c r="AP490" s="29" t="str">
        <f t="shared" si="158"/>
        <v>往来款,汇兑,昌邑市昌盛城市建设投资有限公司</v>
      </c>
      <c r="AQ490" t="s">
        <v>110</v>
      </c>
      <c r="AR490" s="29" t="str">
        <f t="shared" si="159"/>
        <v/>
      </c>
      <c r="AS490" s="29">
        <f t="shared" si="160"/>
        <v>20000</v>
      </c>
      <c r="AT490" t="s">
        <v>111</v>
      </c>
      <c r="AU490" t="s">
        <v>112</v>
      </c>
      <c r="AV490" t="s">
        <v>113</v>
      </c>
      <c r="AW490" s="29" t="str">
        <f t="shared" si="161"/>
        <v/>
      </c>
      <c r="AX490" s="29">
        <f t="shared" si="162"/>
        <v>20000</v>
      </c>
      <c r="AY490" s="29"/>
      <c r="AZ490" s="29"/>
      <c r="BA490" s="29"/>
      <c r="BB490" s="29"/>
      <c r="BC490" s="29"/>
      <c r="BD490" s="29"/>
      <c r="BE490" s="29"/>
      <c r="BF490" s="29"/>
      <c r="BG490" s="29"/>
      <c r="BH490" s="29"/>
      <c r="BI490" s="29"/>
      <c r="BJ490" s="29"/>
      <c r="BK490" s="29"/>
      <c r="BL490" s="29"/>
      <c r="BM490" s="29"/>
      <c r="BN490" s="29"/>
      <c r="BO490" s="29"/>
      <c r="BP490" s="29"/>
      <c r="BQ490" s="32" t="str">
        <f>IF(N490="项目",VLOOKUP(O490,项目!B:C,2,0),IF(K490="空项目",VLOOKUP(K490,项目!B:C,2,0),""))</f>
        <v/>
      </c>
      <c r="BR490" s="32" t="str">
        <f>IFERROR(VLOOKUP(BQ490,项目!A:B,2,0),"")</f>
        <v/>
      </c>
      <c r="BS490" s="29"/>
      <c r="BT490" s="29"/>
      <c r="BU490" s="32" t="str">
        <f>IF(N490="供应商",VLOOKUP(O490,供应商!B:C,2,0),"")</f>
        <v/>
      </c>
      <c r="BV490" s="32" t="str">
        <f>IFERROR(VLOOKUP(BU490,供应商!A:B,2,0),"")</f>
        <v/>
      </c>
      <c r="BW490" s="32" t="str">
        <f>IF(N490="客户",VLOOKUP(O490,客户!B:C,2,0),"")</f>
        <v/>
      </c>
      <c r="BX490" s="32" t="str">
        <f>IFERROR(VLOOKUP(BW490,客户!A:B,2,0),"")</f>
        <v/>
      </c>
      <c r="BY490" s="29"/>
      <c r="BZ490" s="29"/>
      <c r="CA490" s="29"/>
      <c r="CB490" s="29"/>
      <c r="CC490" s="29"/>
      <c r="CD490" s="29"/>
      <c r="CE490" s="29"/>
      <c r="CF490" s="29"/>
      <c r="CG490" s="29"/>
      <c r="CH490" s="29"/>
      <c r="CI490" s="29"/>
      <c r="CJ490" s="29"/>
      <c r="CK490" s="29"/>
      <c r="CL490" s="29"/>
      <c r="CM490" s="29"/>
      <c r="CN490" s="29"/>
      <c r="CO490" s="29"/>
      <c r="CP490" s="29"/>
      <c r="CQ490" s="29"/>
      <c r="CR490" s="29"/>
      <c r="CS490" s="29"/>
      <c r="CT490" s="29"/>
      <c r="CU490" s="32" t="str">
        <f>IF(N490="费用项目",VLOOKUP(O490,费用项目!B:C,2,0),"")</f>
        <v/>
      </c>
      <c r="CV490" s="32" t="str">
        <f>IFERROR(VLOOKUP(CU490,费用项目!A:B,2,0),"")</f>
        <v/>
      </c>
      <c r="CW490" s="29" t="str">
        <f>IF(N490="银行账户",VLOOKUP(O490,银行变二级!B:C,2,0),"")</f>
        <v>潍坊银行基本户31796</v>
      </c>
      <c r="CX490" s="29" t="str">
        <f>IFERROR(VLOOKUP(O490,银行变二级!A:B,2,0),"")</f>
        <v>潍坊银行基本户31796</v>
      </c>
    </row>
    <row r="491" ht="25.5" spans="1:102">
      <c r="A491" s="35" t="s">
        <v>287</v>
      </c>
      <c r="B491" s="36" t="s">
        <v>163</v>
      </c>
      <c r="C491" s="36" t="s">
        <v>515</v>
      </c>
      <c r="D491" s="37" t="s">
        <v>306</v>
      </c>
      <c r="E491" s="37" t="s">
        <v>307</v>
      </c>
      <c r="F491" s="38">
        <v>300000</v>
      </c>
      <c r="G491" s="39" t="s">
        <v>107</v>
      </c>
      <c r="H491" s="40" t="str">
        <f t="shared" si="145"/>
        <v>1221</v>
      </c>
      <c r="I491" s="40" t="str">
        <f t="shared" si="146"/>
        <v>122108</v>
      </c>
      <c r="J491" s="46" t="str">
        <f t="shared" si="147"/>
        <v>其他应收款</v>
      </c>
      <c r="K491" s="47" t="str">
        <f t="shared" si="148"/>
        <v>单位</v>
      </c>
      <c r="L491" s="46" t="str">
        <f t="shared" si="149"/>
        <v>昌邑市城投混凝土有限公司</v>
      </c>
      <c r="M491" s="46" t="str">
        <f>IFERROR(IF(H491="1002",1002,VLOOKUP(I491,亿企科目!A:H,6,0)),VLOOKUP(H491,亿企科目!A:G,6,0))</f>
        <v>122102</v>
      </c>
      <c r="N491" s="48" t="str">
        <f>IFERROR(IF(H491="1002","银行账户",IF(H491="1123","供应商",VLOOKUP(I491,亿企科目!A:H,8,0))),"")</f>
        <v>客户</v>
      </c>
      <c r="O491" s="49" t="str">
        <f t="shared" si="163"/>
        <v>昌邑市城投混凝土有限公司</v>
      </c>
      <c r="P491" s="29" t="str">
        <f>VLOOKUP(A491,账簿!B:C,2,0)</f>
        <v>002008</v>
      </c>
      <c r="Q491" s="29" t="str">
        <f>VLOOKUP(P491,账簿!A:B,2,0)</f>
        <v>昌邑市城投股权投资管理有限公司</v>
      </c>
      <c r="W491" s="29" t="str">
        <f t="shared" si="164"/>
        <v>0020082026-04-29151</v>
      </c>
      <c r="X491" s="29" t="str">
        <f t="shared" si="150"/>
        <v>002008</v>
      </c>
      <c r="Y491" s="29" t="str">
        <f t="shared" si="151"/>
        <v>002008</v>
      </c>
      <c r="Z491" s="29" t="str">
        <f t="shared" si="152"/>
        <v>昌邑市城投股权投资管理有限公司</v>
      </c>
      <c r="AA491" s="29" t="str">
        <f t="shared" si="153"/>
        <v>2026-04</v>
      </c>
      <c r="AB491" s="29" t="str">
        <f t="shared" si="154"/>
        <v>2026-04-29</v>
      </c>
      <c r="AC491" s="29" t="s">
        <v>108</v>
      </c>
      <c r="AD491" s="29">
        <f t="shared" si="155"/>
        <v>151</v>
      </c>
      <c r="AE491" s="29" t="str">
        <f t="shared" si="156"/>
        <v>往来款,网银转账,昌邑市城投混凝土有限公司</v>
      </c>
      <c r="AF491" s="29" t="s">
        <v>109</v>
      </c>
      <c r="AG491" s="29" t="s">
        <v>109</v>
      </c>
      <c r="AH491" s="29"/>
      <c r="AI491" s="29"/>
      <c r="AJ491" s="29"/>
      <c r="AK491" s="29"/>
      <c r="AL491" s="29"/>
      <c r="AM491" s="29"/>
      <c r="AN491" s="29" t="str">
        <f t="shared" si="157"/>
        <v>122102</v>
      </c>
      <c r="AO491" s="29"/>
      <c r="AP491" s="29" t="str">
        <f t="shared" si="158"/>
        <v>往来款,网银转账,昌邑市城投混凝土有限公司</v>
      </c>
      <c r="AQ491" t="s">
        <v>110</v>
      </c>
      <c r="AR491" s="29">
        <f t="shared" si="159"/>
        <v>300000</v>
      </c>
      <c r="AS491" s="29" t="str">
        <f t="shared" si="160"/>
        <v/>
      </c>
      <c r="AT491" t="s">
        <v>111</v>
      </c>
      <c r="AU491" t="s">
        <v>112</v>
      </c>
      <c r="AV491" t="s">
        <v>113</v>
      </c>
      <c r="AW491" s="29">
        <f t="shared" si="161"/>
        <v>300000</v>
      </c>
      <c r="AX491" s="29" t="str">
        <f t="shared" si="162"/>
        <v/>
      </c>
      <c r="AY491" s="29"/>
      <c r="AZ491" s="29"/>
      <c r="BA491" s="29"/>
      <c r="BB491" s="29"/>
      <c r="BC491" s="29"/>
      <c r="BD491" s="29"/>
      <c r="BE491" s="29"/>
      <c r="BF491" s="29"/>
      <c r="BG491" s="29"/>
      <c r="BH491" s="29"/>
      <c r="BI491" s="29"/>
      <c r="BJ491" s="29"/>
      <c r="BK491" s="29"/>
      <c r="BL491" s="29"/>
      <c r="BM491" s="29"/>
      <c r="BN491" s="29"/>
      <c r="BO491" s="29"/>
      <c r="BP491" s="29"/>
      <c r="BQ491" s="32" t="str">
        <f>IF(N491="项目",VLOOKUP(O491,项目!B:C,2,0),IF(K491="空项目",VLOOKUP(K491,项目!B:C,2,0),""))</f>
        <v/>
      </c>
      <c r="BR491" s="32" t="str">
        <f>IFERROR(VLOOKUP(BQ491,项目!A:B,2,0),"")</f>
        <v/>
      </c>
      <c r="BS491" s="29"/>
      <c r="BT491" s="29"/>
      <c r="BU491" s="32" t="str">
        <f>IF(N491="供应商",VLOOKUP(O491,供应商!B:C,2,0),"")</f>
        <v/>
      </c>
      <c r="BV491" s="32" t="str">
        <f>IFERROR(VLOOKUP(BU491,供应商!A:B,2,0),"")</f>
        <v/>
      </c>
      <c r="BW491" s="32" t="str">
        <f>IF(N491="客户",VLOOKUP(O491,客户!B:C,2,0),"")</f>
        <v>003001</v>
      </c>
      <c r="BX491" s="32" t="str">
        <f>IFERROR(VLOOKUP(BW491,客户!A:B,2,0),"")</f>
        <v>昌邑市城投混凝土有限公司</v>
      </c>
      <c r="BY491" s="29"/>
      <c r="BZ491" s="29"/>
      <c r="CA491" s="29"/>
      <c r="CB491" s="29"/>
      <c r="CC491" s="29"/>
      <c r="CD491" s="29"/>
      <c r="CE491" s="29"/>
      <c r="CF491" s="29"/>
      <c r="CG491" s="29"/>
      <c r="CH491" s="29"/>
      <c r="CI491" s="29"/>
      <c r="CJ491" s="29"/>
      <c r="CK491" s="29"/>
      <c r="CL491" s="29"/>
      <c r="CM491" s="29"/>
      <c r="CN491" s="29"/>
      <c r="CO491" s="29"/>
      <c r="CP491" s="29"/>
      <c r="CQ491" s="29"/>
      <c r="CR491" s="29"/>
      <c r="CS491" s="29"/>
      <c r="CT491" s="29"/>
      <c r="CU491" s="32" t="str">
        <f>IF(N491="费用项目",VLOOKUP(O491,费用项目!B:C,2,0),"")</f>
        <v/>
      </c>
      <c r="CV491" s="32" t="str">
        <f>IFERROR(VLOOKUP(CU491,费用项目!A:B,2,0),"")</f>
        <v/>
      </c>
      <c r="CW491" s="29" t="str">
        <f>IF(N491="银行账户",VLOOKUP(O491,银行变二级!B:C,2,0),"")</f>
        <v/>
      </c>
      <c r="CX491" s="29" t="str">
        <f>IFERROR(VLOOKUP(O491,银行变二级!A:B,2,0),"")</f>
        <v/>
      </c>
    </row>
    <row r="492" ht="27" spans="1:102">
      <c r="A492" s="35" t="s">
        <v>287</v>
      </c>
      <c r="B492" s="36" t="s">
        <v>163</v>
      </c>
      <c r="C492" s="36" t="s">
        <v>515</v>
      </c>
      <c r="D492" s="37" t="s">
        <v>306</v>
      </c>
      <c r="E492" s="37" t="s">
        <v>290</v>
      </c>
      <c r="F492" s="39" t="s">
        <v>107</v>
      </c>
      <c r="G492" s="38">
        <v>300000</v>
      </c>
      <c r="H492" s="40" t="str">
        <f t="shared" si="145"/>
        <v>1002</v>
      </c>
      <c r="I492" s="40" t="str">
        <f t="shared" si="146"/>
        <v>100203</v>
      </c>
      <c r="J492" s="46" t="str">
        <f t="shared" si="147"/>
        <v>银行存款</v>
      </c>
      <c r="K492" s="47" t="str">
        <f t="shared" si="148"/>
        <v>潍坊银行基本户31796</v>
      </c>
      <c r="L492" s="46" t="str">
        <f t="shared" si="149"/>
        <v/>
      </c>
      <c r="M492" s="46">
        <f>IFERROR(IF(H492="1002",1002,VLOOKUP(I492,亿企科目!A:H,6,0)),VLOOKUP(H492,亿企科目!A:G,6,0))</f>
        <v>1002</v>
      </c>
      <c r="N492" s="48" t="str">
        <f>IFERROR(IF(H492="1002","银行账户",IF(H492="1123","供应商",VLOOKUP(I492,亿企科目!A:H,8,0))),"")</f>
        <v>银行账户</v>
      </c>
      <c r="O492" s="49" t="str">
        <f t="shared" si="163"/>
        <v>潍坊银行基本户31796</v>
      </c>
      <c r="P492" s="29" t="str">
        <f>VLOOKUP(A492,账簿!B:C,2,0)</f>
        <v>002008</v>
      </c>
      <c r="Q492" s="29" t="str">
        <f>VLOOKUP(P492,账簿!A:B,2,0)</f>
        <v>昌邑市城投股权投资管理有限公司</v>
      </c>
      <c r="W492" s="29" t="str">
        <f t="shared" si="164"/>
        <v>0020082026-04-29151</v>
      </c>
      <c r="X492" s="29" t="str">
        <f t="shared" si="150"/>
        <v>002008</v>
      </c>
      <c r="Y492" s="29" t="str">
        <f t="shared" si="151"/>
        <v>002008</v>
      </c>
      <c r="Z492" s="29" t="str">
        <f t="shared" si="152"/>
        <v>昌邑市城投股权投资管理有限公司</v>
      </c>
      <c r="AA492" s="29" t="str">
        <f t="shared" si="153"/>
        <v>2026-04</v>
      </c>
      <c r="AB492" s="29" t="str">
        <f t="shared" si="154"/>
        <v>2026-04-29</v>
      </c>
      <c r="AC492" s="29" t="s">
        <v>108</v>
      </c>
      <c r="AD492" s="29">
        <f t="shared" si="155"/>
        <v>151</v>
      </c>
      <c r="AE492" s="29" t="str">
        <f t="shared" si="156"/>
        <v>往来款,网银转账,昌邑市城投混凝土有限公司</v>
      </c>
      <c r="AF492" s="29" t="s">
        <v>109</v>
      </c>
      <c r="AG492" s="29" t="s">
        <v>109</v>
      </c>
      <c r="AH492" s="29"/>
      <c r="AI492" s="29"/>
      <c r="AJ492" s="29"/>
      <c r="AK492" s="29"/>
      <c r="AL492" s="29"/>
      <c r="AM492" s="29"/>
      <c r="AN492" s="29">
        <f t="shared" si="157"/>
        <v>1002</v>
      </c>
      <c r="AO492" s="29"/>
      <c r="AP492" s="29" t="str">
        <f t="shared" si="158"/>
        <v>往来款,网银转账,昌邑市城投混凝土有限公司</v>
      </c>
      <c r="AQ492" t="s">
        <v>110</v>
      </c>
      <c r="AR492" s="29" t="str">
        <f t="shared" si="159"/>
        <v/>
      </c>
      <c r="AS492" s="29">
        <f t="shared" si="160"/>
        <v>300000</v>
      </c>
      <c r="AT492" t="s">
        <v>111</v>
      </c>
      <c r="AU492" t="s">
        <v>112</v>
      </c>
      <c r="AV492" t="s">
        <v>113</v>
      </c>
      <c r="AW492" s="29" t="str">
        <f t="shared" si="161"/>
        <v/>
      </c>
      <c r="AX492" s="29">
        <f t="shared" si="162"/>
        <v>300000</v>
      </c>
      <c r="AY492" s="29"/>
      <c r="AZ492" s="29"/>
      <c r="BA492" s="29"/>
      <c r="BB492" s="29"/>
      <c r="BC492" s="29"/>
      <c r="BD492" s="29"/>
      <c r="BE492" s="29"/>
      <c r="BF492" s="29"/>
      <c r="BG492" s="29"/>
      <c r="BH492" s="29"/>
      <c r="BI492" s="29"/>
      <c r="BJ492" s="29"/>
      <c r="BK492" s="29"/>
      <c r="BL492" s="29"/>
      <c r="BM492" s="29"/>
      <c r="BN492" s="29"/>
      <c r="BO492" s="29"/>
      <c r="BP492" s="29"/>
      <c r="BQ492" s="32" t="str">
        <f>IF(N492="项目",VLOOKUP(O492,项目!B:C,2,0),IF(K492="空项目",VLOOKUP(K492,项目!B:C,2,0),""))</f>
        <v/>
      </c>
      <c r="BR492" s="32" t="str">
        <f>IFERROR(VLOOKUP(BQ492,项目!A:B,2,0),"")</f>
        <v/>
      </c>
      <c r="BS492" s="29"/>
      <c r="BT492" s="29"/>
      <c r="BU492" s="32" t="str">
        <f>IF(N492="供应商",VLOOKUP(O492,供应商!B:C,2,0),"")</f>
        <v/>
      </c>
      <c r="BV492" s="32" t="str">
        <f>IFERROR(VLOOKUP(BU492,供应商!A:B,2,0),"")</f>
        <v/>
      </c>
      <c r="BW492" s="32" t="str">
        <f>IF(N492="客户",VLOOKUP(O492,客户!B:C,2,0),"")</f>
        <v/>
      </c>
      <c r="BX492" s="32" t="str">
        <f>IFERROR(VLOOKUP(BW492,客户!A:B,2,0),"")</f>
        <v/>
      </c>
      <c r="BY492" s="29"/>
      <c r="BZ492" s="29"/>
      <c r="CA492" s="29"/>
      <c r="CB492" s="29"/>
      <c r="CC492" s="29"/>
      <c r="CD492" s="29"/>
      <c r="CE492" s="29"/>
      <c r="CF492" s="29"/>
      <c r="CG492" s="29"/>
      <c r="CH492" s="29"/>
      <c r="CI492" s="29"/>
      <c r="CJ492" s="29"/>
      <c r="CK492" s="29"/>
      <c r="CL492" s="29"/>
      <c r="CM492" s="29"/>
      <c r="CN492" s="29"/>
      <c r="CO492" s="29"/>
      <c r="CP492" s="29"/>
      <c r="CQ492" s="29"/>
      <c r="CR492" s="29"/>
      <c r="CS492" s="29"/>
      <c r="CT492" s="29"/>
      <c r="CU492" s="32" t="str">
        <f>IF(N492="费用项目",VLOOKUP(O492,费用项目!B:C,2,0),"")</f>
        <v/>
      </c>
      <c r="CV492" s="32" t="str">
        <f>IFERROR(VLOOKUP(CU492,费用项目!A:B,2,0),"")</f>
        <v/>
      </c>
      <c r="CW492" s="29" t="str">
        <f>IF(N492="银行账户",VLOOKUP(O492,银行变二级!B:C,2,0),"")</f>
        <v>潍坊银行基本户31796</v>
      </c>
      <c r="CX492" s="29" t="str">
        <f>IFERROR(VLOOKUP(O492,银行变二级!A:B,2,0),"")</f>
        <v>潍坊银行基本户31796</v>
      </c>
    </row>
    <row r="493" ht="25.5" spans="1:102">
      <c r="A493" s="35" t="s">
        <v>287</v>
      </c>
      <c r="B493" s="36" t="s">
        <v>163</v>
      </c>
      <c r="C493" s="36" t="s">
        <v>516</v>
      </c>
      <c r="D493" s="37" t="s">
        <v>517</v>
      </c>
      <c r="E493" s="37" t="s">
        <v>518</v>
      </c>
      <c r="F493" s="38">
        <v>310000</v>
      </c>
      <c r="G493" s="39" t="s">
        <v>107</v>
      </c>
      <c r="H493" s="40" t="str">
        <f t="shared" si="145"/>
        <v>1221</v>
      </c>
      <c r="I493" s="40" t="str">
        <f t="shared" si="146"/>
        <v>122108</v>
      </c>
      <c r="J493" s="46" t="str">
        <f t="shared" si="147"/>
        <v>其他应收款</v>
      </c>
      <c r="K493" s="47" t="str">
        <f t="shared" si="148"/>
        <v>单位</v>
      </c>
      <c r="L493" s="46" t="str">
        <f t="shared" si="149"/>
        <v>昌邑洺洋污水处理有限公司</v>
      </c>
      <c r="M493" s="46" t="str">
        <f>IFERROR(IF(H493="1002",1002,VLOOKUP(I493,亿企科目!A:H,6,0)),VLOOKUP(H493,亿企科目!A:G,6,0))</f>
        <v>122102</v>
      </c>
      <c r="N493" s="48" t="str">
        <f>IFERROR(IF(H493="1002","银行账户",IF(H493="1123","供应商",VLOOKUP(I493,亿企科目!A:H,8,0))),"")</f>
        <v>客户</v>
      </c>
      <c r="O493" s="49" t="str">
        <f t="shared" si="163"/>
        <v>昌邑洺洋污水处理有限公司</v>
      </c>
      <c r="P493" s="29" t="str">
        <f>VLOOKUP(A493,账簿!B:C,2,0)</f>
        <v>002008</v>
      </c>
      <c r="Q493" s="29" t="str">
        <f>VLOOKUP(P493,账簿!A:B,2,0)</f>
        <v>昌邑市城投股权投资管理有限公司</v>
      </c>
      <c r="W493" s="29" t="str">
        <f t="shared" si="164"/>
        <v>0020082026-04-29152</v>
      </c>
      <c r="X493" s="29" t="str">
        <f t="shared" si="150"/>
        <v>002008</v>
      </c>
      <c r="Y493" s="29" t="str">
        <f t="shared" si="151"/>
        <v>002008</v>
      </c>
      <c r="Z493" s="29" t="str">
        <f t="shared" si="152"/>
        <v>昌邑市城投股权投资管理有限公司</v>
      </c>
      <c r="AA493" s="29" t="str">
        <f t="shared" si="153"/>
        <v>2026-04</v>
      </c>
      <c r="AB493" s="29" t="str">
        <f t="shared" si="154"/>
        <v>2026-04-29</v>
      </c>
      <c r="AC493" s="29" t="s">
        <v>108</v>
      </c>
      <c r="AD493" s="29">
        <f t="shared" si="155"/>
        <v>152</v>
      </c>
      <c r="AE493" s="29" t="str">
        <f t="shared" si="156"/>
        <v>往来款,网银转账,昌邑洺洋污水处理有限公司</v>
      </c>
      <c r="AF493" s="29" t="s">
        <v>109</v>
      </c>
      <c r="AG493" s="29" t="s">
        <v>109</v>
      </c>
      <c r="AH493" s="29"/>
      <c r="AI493" s="29"/>
      <c r="AJ493" s="29"/>
      <c r="AK493" s="29"/>
      <c r="AL493" s="29"/>
      <c r="AM493" s="29"/>
      <c r="AN493" s="29" t="str">
        <f t="shared" si="157"/>
        <v>122102</v>
      </c>
      <c r="AO493" s="29"/>
      <c r="AP493" s="29" t="str">
        <f t="shared" si="158"/>
        <v>往来款,网银转账,昌邑洺洋污水处理有限公司</v>
      </c>
      <c r="AQ493" t="s">
        <v>110</v>
      </c>
      <c r="AR493" s="29">
        <f t="shared" si="159"/>
        <v>310000</v>
      </c>
      <c r="AS493" s="29" t="str">
        <f t="shared" si="160"/>
        <v/>
      </c>
      <c r="AT493" t="s">
        <v>111</v>
      </c>
      <c r="AU493" t="s">
        <v>112</v>
      </c>
      <c r="AV493" t="s">
        <v>113</v>
      </c>
      <c r="AW493" s="29">
        <f t="shared" si="161"/>
        <v>310000</v>
      </c>
      <c r="AX493" s="29" t="str">
        <f t="shared" si="162"/>
        <v/>
      </c>
      <c r="AY493" s="29"/>
      <c r="AZ493" s="29"/>
      <c r="BA493" s="29"/>
      <c r="BB493" s="29"/>
      <c r="BC493" s="29"/>
      <c r="BD493" s="29"/>
      <c r="BE493" s="29"/>
      <c r="BF493" s="29"/>
      <c r="BG493" s="29"/>
      <c r="BH493" s="29"/>
      <c r="BI493" s="29"/>
      <c r="BJ493" s="29"/>
      <c r="BK493" s="29"/>
      <c r="BL493" s="29"/>
      <c r="BM493" s="29"/>
      <c r="BN493" s="29"/>
      <c r="BO493" s="29"/>
      <c r="BP493" s="29"/>
      <c r="BQ493" s="32" t="str">
        <f>IF(N493="项目",VLOOKUP(O493,项目!B:C,2,0),IF(K493="空项目",VLOOKUP(K493,项目!B:C,2,0),""))</f>
        <v/>
      </c>
      <c r="BR493" s="32" t="str">
        <f>IFERROR(VLOOKUP(BQ493,项目!A:B,2,0),"")</f>
        <v/>
      </c>
      <c r="BS493" s="29"/>
      <c r="BT493" s="29"/>
      <c r="BU493" s="32" t="str">
        <f>IF(N493="供应商",VLOOKUP(O493,供应商!B:C,2,0),"")</f>
        <v/>
      </c>
      <c r="BV493" s="32" t="str">
        <f>IFERROR(VLOOKUP(BU493,供应商!A:B,2,0),"")</f>
        <v/>
      </c>
      <c r="BW493" s="32" t="str">
        <f>IF(N493="客户",VLOOKUP(O493,客户!B:C,2,0),"")</f>
        <v>002018</v>
      </c>
      <c r="BX493" s="32" t="str">
        <f>IFERROR(VLOOKUP(BW493,客户!A:B,2,0),"")</f>
        <v>昌邑洺洋污水处理有限公司</v>
      </c>
      <c r="BY493" s="29"/>
      <c r="BZ493" s="29"/>
      <c r="CA493" s="29"/>
      <c r="CB493" s="29"/>
      <c r="CC493" s="29"/>
      <c r="CD493" s="29"/>
      <c r="CE493" s="29"/>
      <c r="CF493" s="29"/>
      <c r="CG493" s="29"/>
      <c r="CH493" s="29"/>
      <c r="CI493" s="29"/>
      <c r="CJ493" s="29"/>
      <c r="CK493" s="29"/>
      <c r="CL493" s="29"/>
      <c r="CM493" s="29"/>
      <c r="CN493" s="29"/>
      <c r="CO493" s="29"/>
      <c r="CP493" s="29"/>
      <c r="CQ493" s="29"/>
      <c r="CR493" s="29"/>
      <c r="CS493" s="29"/>
      <c r="CT493" s="29"/>
      <c r="CU493" s="32" t="str">
        <f>IF(N493="费用项目",VLOOKUP(O493,费用项目!B:C,2,0),"")</f>
        <v/>
      </c>
      <c r="CV493" s="32" t="str">
        <f>IFERROR(VLOOKUP(CU493,费用项目!A:B,2,0),"")</f>
        <v/>
      </c>
      <c r="CW493" s="29" t="str">
        <f>IF(N493="银行账户",VLOOKUP(O493,银行变二级!B:C,2,0),"")</f>
        <v/>
      </c>
      <c r="CX493" s="29" t="str">
        <f>IFERROR(VLOOKUP(O493,银行变二级!A:B,2,0),"")</f>
        <v/>
      </c>
    </row>
    <row r="494" ht="27" spans="1:102">
      <c r="A494" s="35" t="s">
        <v>287</v>
      </c>
      <c r="B494" s="36" t="s">
        <v>163</v>
      </c>
      <c r="C494" s="36" t="s">
        <v>516</v>
      </c>
      <c r="D494" s="37" t="s">
        <v>517</v>
      </c>
      <c r="E494" s="37" t="s">
        <v>290</v>
      </c>
      <c r="F494" s="39" t="s">
        <v>107</v>
      </c>
      <c r="G494" s="38">
        <v>310000</v>
      </c>
      <c r="H494" s="40" t="str">
        <f t="shared" si="145"/>
        <v>1002</v>
      </c>
      <c r="I494" s="40" t="str">
        <f t="shared" si="146"/>
        <v>100203</v>
      </c>
      <c r="J494" s="46" t="str">
        <f t="shared" si="147"/>
        <v>银行存款</v>
      </c>
      <c r="K494" s="47" t="str">
        <f t="shared" si="148"/>
        <v>潍坊银行基本户31796</v>
      </c>
      <c r="L494" s="46" t="str">
        <f t="shared" si="149"/>
        <v/>
      </c>
      <c r="M494" s="46">
        <f>IFERROR(IF(H494="1002",1002,VLOOKUP(I494,亿企科目!A:H,6,0)),VLOOKUP(H494,亿企科目!A:G,6,0))</f>
        <v>1002</v>
      </c>
      <c r="N494" s="48" t="str">
        <f>IFERROR(IF(H494="1002","银行账户",IF(H494="1123","供应商",VLOOKUP(I494,亿企科目!A:H,8,0))),"")</f>
        <v>银行账户</v>
      </c>
      <c r="O494" s="49" t="str">
        <f t="shared" si="163"/>
        <v>潍坊银行基本户31796</v>
      </c>
      <c r="P494" s="29" t="str">
        <f>VLOOKUP(A494,账簿!B:C,2,0)</f>
        <v>002008</v>
      </c>
      <c r="Q494" s="29" t="str">
        <f>VLOOKUP(P494,账簿!A:B,2,0)</f>
        <v>昌邑市城投股权投资管理有限公司</v>
      </c>
      <c r="W494" s="29" t="str">
        <f t="shared" si="164"/>
        <v>0020082026-04-29152</v>
      </c>
      <c r="X494" s="29" t="str">
        <f t="shared" si="150"/>
        <v>002008</v>
      </c>
      <c r="Y494" s="29" t="str">
        <f t="shared" si="151"/>
        <v>002008</v>
      </c>
      <c r="Z494" s="29" t="str">
        <f t="shared" si="152"/>
        <v>昌邑市城投股权投资管理有限公司</v>
      </c>
      <c r="AA494" s="29" t="str">
        <f t="shared" si="153"/>
        <v>2026-04</v>
      </c>
      <c r="AB494" s="29" t="str">
        <f t="shared" si="154"/>
        <v>2026-04-29</v>
      </c>
      <c r="AC494" s="29" t="s">
        <v>108</v>
      </c>
      <c r="AD494" s="29">
        <f t="shared" si="155"/>
        <v>152</v>
      </c>
      <c r="AE494" s="29" t="str">
        <f t="shared" si="156"/>
        <v>往来款,网银转账,昌邑洺洋污水处理有限公司</v>
      </c>
      <c r="AF494" s="29" t="s">
        <v>109</v>
      </c>
      <c r="AG494" s="29" t="s">
        <v>109</v>
      </c>
      <c r="AH494" s="29"/>
      <c r="AI494" s="29"/>
      <c r="AJ494" s="29"/>
      <c r="AK494" s="29"/>
      <c r="AL494" s="29"/>
      <c r="AM494" s="29"/>
      <c r="AN494" s="29">
        <f t="shared" si="157"/>
        <v>1002</v>
      </c>
      <c r="AO494" s="29"/>
      <c r="AP494" s="29" t="str">
        <f t="shared" si="158"/>
        <v>往来款,网银转账,昌邑洺洋污水处理有限公司</v>
      </c>
      <c r="AQ494" t="s">
        <v>110</v>
      </c>
      <c r="AR494" s="29" t="str">
        <f t="shared" si="159"/>
        <v/>
      </c>
      <c r="AS494" s="29">
        <f t="shared" si="160"/>
        <v>310000</v>
      </c>
      <c r="AT494" t="s">
        <v>111</v>
      </c>
      <c r="AU494" t="s">
        <v>112</v>
      </c>
      <c r="AV494" t="s">
        <v>113</v>
      </c>
      <c r="AW494" s="29" t="str">
        <f t="shared" si="161"/>
        <v/>
      </c>
      <c r="AX494" s="29">
        <f t="shared" si="162"/>
        <v>310000</v>
      </c>
      <c r="AY494" s="29"/>
      <c r="AZ494" s="29"/>
      <c r="BA494" s="29"/>
      <c r="BB494" s="29"/>
      <c r="BC494" s="29"/>
      <c r="BD494" s="29"/>
      <c r="BE494" s="29"/>
      <c r="BF494" s="29"/>
      <c r="BG494" s="29"/>
      <c r="BH494" s="29"/>
      <c r="BI494" s="29"/>
      <c r="BJ494" s="29"/>
      <c r="BK494" s="29"/>
      <c r="BL494" s="29"/>
      <c r="BM494" s="29"/>
      <c r="BN494" s="29"/>
      <c r="BO494" s="29"/>
      <c r="BP494" s="29"/>
      <c r="BQ494" s="32" t="str">
        <f>IF(N494="项目",VLOOKUP(O494,项目!B:C,2,0),IF(K494="空项目",VLOOKUP(K494,项目!B:C,2,0),""))</f>
        <v/>
      </c>
      <c r="BR494" s="32" t="str">
        <f>IFERROR(VLOOKUP(BQ494,项目!A:B,2,0),"")</f>
        <v/>
      </c>
      <c r="BS494" s="29"/>
      <c r="BT494" s="29"/>
      <c r="BU494" s="32" t="str">
        <f>IF(N494="供应商",VLOOKUP(O494,供应商!B:C,2,0),"")</f>
        <v/>
      </c>
      <c r="BV494" s="32" t="str">
        <f>IFERROR(VLOOKUP(BU494,供应商!A:B,2,0),"")</f>
        <v/>
      </c>
      <c r="BW494" s="32" t="str">
        <f>IF(N494="客户",VLOOKUP(O494,客户!B:C,2,0),"")</f>
        <v/>
      </c>
      <c r="BX494" s="32" t="str">
        <f>IFERROR(VLOOKUP(BW494,客户!A:B,2,0),"")</f>
        <v/>
      </c>
      <c r="BY494" s="29"/>
      <c r="BZ494" s="29"/>
      <c r="CA494" s="29"/>
      <c r="CB494" s="29"/>
      <c r="CC494" s="29"/>
      <c r="CD494" s="29"/>
      <c r="CE494" s="29"/>
      <c r="CF494" s="29"/>
      <c r="CG494" s="29"/>
      <c r="CH494" s="29"/>
      <c r="CI494" s="29"/>
      <c r="CJ494" s="29"/>
      <c r="CK494" s="29"/>
      <c r="CL494" s="29"/>
      <c r="CM494" s="29"/>
      <c r="CN494" s="29"/>
      <c r="CO494" s="29"/>
      <c r="CP494" s="29"/>
      <c r="CQ494" s="29"/>
      <c r="CR494" s="29"/>
      <c r="CS494" s="29"/>
      <c r="CT494" s="29"/>
      <c r="CU494" s="32" t="str">
        <f>IF(N494="费用项目",VLOOKUP(O494,费用项目!B:C,2,0),"")</f>
        <v/>
      </c>
      <c r="CV494" s="32" t="str">
        <f>IFERROR(VLOOKUP(CU494,费用项目!A:B,2,0),"")</f>
        <v/>
      </c>
      <c r="CW494" s="29" t="str">
        <f>IF(N494="银行账户",VLOOKUP(O494,银行变二级!B:C,2,0),"")</f>
        <v>潍坊银行基本户31796</v>
      </c>
      <c r="CX494" s="29" t="str">
        <f>IFERROR(VLOOKUP(O494,银行变二级!A:B,2,0),"")</f>
        <v>潍坊银行基本户31796</v>
      </c>
    </row>
    <row r="495" ht="27" spans="1:102">
      <c r="A495" s="35" t="s">
        <v>287</v>
      </c>
      <c r="B495" s="36" t="s">
        <v>163</v>
      </c>
      <c r="C495" s="36" t="s">
        <v>519</v>
      </c>
      <c r="D495" s="37" t="s">
        <v>520</v>
      </c>
      <c r="E495" s="37" t="s">
        <v>290</v>
      </c>
      <c r="F495" s="38">
        <v>130000000</v>
      </c>
      <c r="G495" s="39" t="s">
        <v>107</v>
      </c>
      <c r="H495" s="40" t="str">
        <f t="shared" si="145"/>
        <v>1002</v>
      </c>
      <c r="I495" s="40" t="str">
        <f t="shared" si="146"/>
        <v>100203</v>
      </c>
      <c r="J495" s="46" t="str">
        <f t="shared" si="147"/>
        <v>银行存款</v>
      </c>
      <c r="K495" s="47" t="str">
        <f t="shared" si="148"/>
        <v>潍坊银行基本户31796</v>
      </c>
      <c r="L495" s="46" t="str">
        <f t="shared" si="149"/>
        <v/>
      </c>
      <c r="M495" s="46">
        <f>IFERROR(IF(H495="1002",1002,VLOOKUP(I495,亿企科目!A:H,6,0)),VLOOKUP(H495,亿企科目!A:G,6,0))</f>
        <v>1002</v>
      </c>
      <c r="N495" s="48" t="str">
        <f>IFERROR(IF(H495="1002","银行账户",IF(H495="1123","供应商",VLOOKUP(I495,亿企科目!A:H,8,0))),"")</f>
        <v>银行账户</v>
      </c>
      <c r="O495" s="49" t="str">
        <f t="shared" si="163"/>
        <v>潍坊银行基本户31796</v>
      </c>
      <c r="P495" s="29" t="str">
        <f>VLOOKUP(A495,账簿!B:C,2,0)</f>
        <v>002008</v>
      </c>
      <c r="Q495" s="29" t="str">
        <f>VLOOKUP(P495,账簿!A:B,2,0)</f>
        <v>昌邑市城投股权投资管理有限公司</v>
      </c>
      <c r="W495" s="29" t="str">
        <f t="shared" si="164"/>
        <v>0020082026-04-29153</v>
      </c>
      <c r="X495" s="29" t="str">
        <f t="shared" si="150"/>
        <v>002008</v>
      </c>
      <c r="Y495" s="29" t="str">
        <f t="shared" si="151"/>
        <v>002008</v>
      </c>
      <c r="Z495" s="29" t="str">
        <f t="shared" si="152"/>
        <v>昌邑市城投股权投资管理有限公司</v>
      </c>
      <c r="AA495" s="29" t="str">
        <f t="shared" si="153"/>
        <v>2026-04</v>
      </c>
      <c r="AB495" s="29" t="str">
        <f t="shared" si="154"/>
        <v>2026-04-29</v>
      </c>
      <c r="AC495" s="29" t="s">
        <v>108</v>
      </c>
      <c r="AD495" s="29">
        <f t="shared" si="155"/>
        <v>153</v>
      </c>
      <c r="AE495" s="29" t="str">
        <f t="shared" si="156"/>
        <v>借款,汇款,潍坊市财金普惠投资发展合伙企业（有限合伙）</v>
      </c>
      <c r="AF495" s="29" t="s">
        <v>109</v>
      </c>
      <c r="AG495" s="29" t="s">
        <v>109</v>
      </c>
      <c r="AH495" s="29"/>
      <c r="AI495" s="29"/>
      <c r="AJ495" s="29"/>
      <c r="AK495" s="29"/>
      <c r="AL495" s="29"/>
      <c r="AM495" s="29"/>
      <c r="AN495" s="29">
        <f t="shared" si="157"/>
        <v>1002</v>
      </c>
      <c r="AO495" s="29"/>
      <c r="AP495" s="29" t="str">
        <f t="shared" si="158"/>
        <v>借款,汇款,潍坊市财金普惠投资发展合伙企业（有限合伙）</v>
      </c>
      <c r="AQ495" t="s">
        <v>110</v>
      </c>
      <c r="AR495" s="29">
        <f t="shared" si="159"/>
        <v>130000000</v>
      </c>
      <c r="AS495" s="29" t="str">
        <f t="shared" si="160"/>
        <v/>
      </c>
      <c r="AT495" t="s">
        <v>111</v>
      </c>
      <c r="AU495" t="s">
        <v>112</v>
      </c>
      <c r="AV495" t="s">
        <v>113</v>
      </c>
      <c r="AW495" s="29">
        <f t="shared" si="161"/>
        <v>130000000</v>
      </c>
      <c r="AX495" s="29" t="str">
        <f t="shared" si="162"/>
        <v/>
      </c>
      <c r="AY495" s="29"/>
      <c r="AZ495" s="29"/>
      <c r="BA495" s="29"/>
      <c r="BB495" s="29"/>
      <c r="BC495" s="29"/>
      <c r="BD495" s="29"/>
      <c r="BE495" s="29"/>
      <c r="BF495" s="29"/>
      <c r="BG495" s="29"/>
      <c r="BH495" s="29"/>
      <c r="BI495" s="29"/>
      <c r="BJ495" s="29"/>
      <c r="BK495" s="29"/>
      <c r="BL495" s="29"/>
      <c r="BM495" s="29"/>
      <c r="BN495" s="29"/>
      <c r="BO495" s="29"/>
      <c r="BP495" s="29"/>
      <c r="BQ495" s="32" t="str">
        <f>IF(N495="项目",VLOOKUP(O495,项目!B:C,2,0),IF(K495="空项目",VLOOKUP(K495,项目!B:C,2,0),""))</f>
        <v/>
      </c>
      <c r="BR495" s="32" t="str">
        <f>IFERROR(VLOOKUP(BQ495,项目!A:B,2,0),"")</f>
        <v/>
      </c>
      <c r="BS495" s="29"/>
      <c r="BT495" s="29"/>
      <c r="BU495" s="32" t="str">
        <f>IF(N495="供应商",VLOOKUP(O495,供应商!B:C,2,0),"")</f>
        <v/>
      </c>
      <c r="BV495" s="32" t="str">
        <f>IFERROR(VLOOKUP(BU495,供应商!A:B,2,0),"")</f>
        <v/>
      </c>
      <c r="BW495" s="32" t="str">
        <f>IF(N495="客户",VLOOKUP(O495,客户!B:C,2,0),"")</f>
        <v/>
      </c>
      <c r="BX495" s="32" t="str">
        <f>IFERROR(VLOOKUP(BW495,客户!A:B,2,0),"")</f>
        <v/>
      </c>
      <c r="BY495" s="29"/>
      <c r="BZ495" s="29"/>
      <c r="CA495" s="29"/>
      <c r="CB495" s="29"/>
      <c r="CC495" s="29"/>
      <c r="CD495" s="29"/>
      <c r="CE495" s="29"/>
      <c r="CF495" s="29"/>
      <c r="CG495" s="29"/>
      <c r="CH495" s="29"/>
      <c r="CI495" s="29"/>
      <c r="CJ495" s="29"/>
      <c r="CK495" s="29"/>
      <c r="CL495" s="29"/>
      <c r="CM495" s="29"/>
      <c r="CN495" s="29"/>
      <c r="CO495" s="29"/>
      <c r="CP495" s="29"/>
      <c r="CQ495" s="29"/>
      <c r="CR495" s="29"/>
      <c r="CS495" s="29"/>
      <c r="CT495" s="29"/>
      <c r="CU495" s="32" t="str">
        <f>IF(N495="费用项目",VLOOKUP(O495,费用项目!B:C,2,0),"")</f>
        <v/>
      </c>
      <c r="CV495" s="32" t="str">
        <f>IFERROR(VLOOKUP(CU495,费用项目!A:B,2,0),"")</f>
        <v/>
      </c>
      <c r="CW495" s="29" t="str">
        <f>IF(N495="银行账户",VLOOKUP(O495,银行变二级!B:C,2,0),"")</f>
        <v>潍坊银行基本户31796</v>
      </c>
      <c r="CX495" s="29" t="str">
        <f>IFERROR(VLOOKUP(O495,银行变二级!A:B,2,0),"")</f>
        <v>潍坊银行基本户31796</v>
      </c>
    </row>
    <row r="496" ht="25.5" spans="1:102">
      <c r="A496" s="35" t="s">
        <v>287</v>
      </c>
      <c r="B496" s="36" t="s">
        <v>163</v>
      </c>
      <c r="C496" s="36" t="s">
        <v>519</v>
      </c>
      <c r="D496" s="37" t="s">
        <v>520</v>
      </c>
      <c r="E496" s="37" t="s">
        <v>521</v>
      </c>
      <c r="F496" s="39" t="s">
        <v>107</v>
      </c>
      <c r="G496" s="38">
        <v>130000000</v>
      </c>
      <c r="H496" s="40" t="str">
        <f t="shared" si="145"/>
        <v>2241</v>
      </c>
      <c r="I496" s="40" t="str">
        <f t="shared" si="146"/>
        <v>224102</v>
      </c>
      <c r="J496" s="46" t="str">
        <f t="shared" si="147"/>
        <v>其他应付款</v>
      </c>
      <c r="K496" s="47" t="str">
        <f t="shared" si="148"/>
        <v>单位</v>
      </c>
      <c r="L496" s="46" t="str">
        <f t="shared" si="149"/>
        <v>潍坊市财金普惠投资发展合伙企业（有限合伙）</v>
      </c>
      <c r="M496" s="46" t="str">
        <f>IFERROR(IF(H496="1002",1002,VLOOKUP(I496,亿企科目!A:H,6,0)),VLOOKUP(H496,亿企科目!A:G,6,0))</f>
        <v>224102</v>
      </c>
      <c r="N496" s="48" t="str">
        <f>IFERROR(IF(H496="1002","银行账户",IF(H496="1123","供应商",VLOOKUP(I496,亿企科目!A:H,8,0))),"")</f>
        <v>供应商</v>
      </c>
      <c r="O496" s="49" t="str">
        <f t="shared" si="163"/>
        <v>潍坊市财金普惠投资发展合伙企业（有限合伙）</v>
      </c>
      <c r="P496" s="29" t="str">
        <f>VLOOKUP(A496,账簿!B:C,2,0)</f>
        <v>002008</v>
      </c>
      <c r="Q496" s="29" t="str">
        <f>VLOOKUP(P496,账簿!A:B,2,0)</f>
        <v>昌邑市城投股权投资管理有限公司</v>
      </c>
      <c r="W496" s="29" t="str">
        <f t="shared" si="164"/>
        <v>0020082026-04-29153</v>
      </c>
      <c r="X496" s="29" t="str">
        <f t="shared" si="150"/>
        <v>002008</v>
      </c>
      <c r="Y496" s="29" t="str">
        <f t="shared" si="151"/>
        <v>002008</v>
      </c>
      <c r="Z496" s="29" t="str">
        <f t="shared" si="152"/>
        <v>昌邑市城投股权投资管理有限公司</v>
      </c>
      <c r="AA496" s="29" t="str">
        <f t="shared" si="153"/>
        <v>2026-04</v>
      </c>
      <c r="AB496" s="29" t="str">
        <f t="shared" si="154"/>
        <v>2026-04-29</v>
      </c>
      <c r="AC496" s="29" t="s">
        <v>108</v>
      </c>
      <c r="AD496" s="29">
        <f t="shared" si="155"/>
        <v>153</v>
      </c>
      <c r="AE496" s="29" t="str">
        <f t="shared" si="156"/>
        <v>借款,汇款,潍坊市财金普惠投资发展合伙企业（有限合伙）</v>
      </c>
      <c r="AF496" s="29" t="s">
        <v>109</v>
      </c>
      <c r="AG496" s="29" t="s">
        <v>109</v>
      </c>
      <c r="AH496" s="29"/>
      <c r="AI496" s="29"/>
      <c r="AJ496" s="29"/>
      <c r="AK496" s="29"/>
      <c r="AL496" s="29"/>
      <c r="AM496" s="29"/>
      <c r="AN496" s="29" t="str">
        <f t="shared" si="157"/>
        <v>224102</v>
      </c>
      <c r="AO496" s="29"/>
      <c r="AP496" s="29" t="str">
        <f t="shared" si="158"/>
        <v>借款,汇款,潍坊市财金普惠投资发展合伙企业（有限合伙）</v>
      </c>
      <c r="AQ496" t="s">
        <v>110</v>
      </c>
      <c r="AR496" s="29" t="str">
        <f t="shared" si="159"/>
        <v/>
      </c>
      <c r="AS496" s="29">
        <f t="shared" si="160"/>
        <v>130000000</v>
      </c>
      <c r="AT496" t="s">
        <v>111</v>
      </c>
      <c r="AU496" t="s">
        <v>112</v>
      </c>
      <c r="AV496" t="s">
        <v>113</v>
      </c>
      <c r="AW496" s="29" t="str">
        <f t="shared" si="161"/>
        <v/>
      </c>
      <c r="AX496" s="29">
        <f t="shared" si="162"/>
        <v>130000000</v>
      </c>
      <c r="AY496" s="29"/>
      <c r="AZ496" s="29"/>
      <c r="BA496" s="29"/>
      <c r="BB496" s="29"/>
      <c r="BC496" s="29"/>
      <c r="BD496" s="29"/>
      <c r="BE496" s="29"/>
      <c r="BF496" s="29"/>
      <c r="BG496" s="29"/>
      <c r="BH496" s="29"/>
      <c r="BI496" s="29"/>
      <c r="BJ496" s="29"/>
      <c r="BK496" s="29"/>
      <c r="BL496" s="29"/>
      <c r="BM496" s="29"/>
      <c r="BN496" s="29"/>
      <c r="BO496" s="29"/>
      <c r="BP496" s="29"/>
      <c r="BQ496" s="32" t="str">
        <f>IF(N496="项目",VLOOKUP(O496,项目!B:C,2,0),IF(K496="空项目",VLOOKUP(K496,项目!B:C,2,0),""))</f>
        <v/>
      </c>
      <c r="BR496" s="32" t="str">
        <f>IFERROR(VLOOKUP(BQ496,项目!A:B,2,0),"")</f>
        <v/>
      </c>
      <c r="BS496" s="29"/>
      <c r="BT496" s="29"/>
      <c r="BU496" s="32" t="str">
        <f>IF(N496="供应商",VLOOKUP(O496,供应商!B:C,2,0),"")</f>
        <v>0020018</v>
      </c>
      <c r="BV496" s="32" t="str">
        <f>IFERROR(VLOOKUP(BU496,供应商!A:B,2,0),"")</f>
        <v>潍坊市财金普惠投资发展合伙企业（有限合伙）</v>
      </c>
      <c r="BW496" s="32" t="str">
        <f>IF(N496="客户",VLOOKUP(O496,客户!B:C,2,0),"")</f>
        <v/>
      </c>
      <c r="BX496" s="32" t="str">
        <f>IFERROR(VLOOKUP(BW496,客户!A:B,2,0),"")</f>
        <v/>
      </c>
      <c r="BY496" s="29"/>
      <c r="BZ496" s="29"/>
      <c r="CA496" s="29"/>
      <c r="CB496" s="29"/>
      <c r="CC496" s="29"/>
      <c r="CD496" s="29"/>
      <c r="CE496" s="29"/>
      <c r="CF496" s="29"/>
      <c r="CG496" s="29"/>
      <c r="CH496" s="29"/>
      <c r="CI496" s="29"/>
      <c r="CJ496" s="29"/>
      <c r="CK496" s="29"/>
      <c r="CL496" s="29"/>
      <c r="CM496" s="29"/>
      <c r="CN496" s="29"/>
      <c r="CO496" s="29"/>
      <c r="CP496" s="29"/>
      <c r="CQ496" s="29"/>
      <c r="CR496" s="29"/>
      <c r="CS496" s="29"/>
      <c r="CT496" s="29"/>
      <c r="CU496" s="32" t="str">
        <f>IF(N496="费用项目",VLOOKUP(O496,费用项目!B:C,2,0),"")</f>
        <v/>
      </c>
      <c r="CV496" s="32" t="str">
        <f>IFERROR(VLOOKUP(CU496,费用项目!A:B,2,0),"")</f>
        <v/>
      </c>
      <c r="CW496" s="29" t="str">
        <f>IF(N496="银行账户",VLOOKUP(O496,银行变二级!B:C,2,0),"")</f>
        <v/>
      </c>
      <c r="CX496" s="29" t="str">
        <f>IFERROR(VLOOKUP(O496,银行变二级!A:B,2,0),"")</f>
        <v/>
      </c>
    </row>
    <row r="497" spans="1:102">
      <c r="A497" s="35" t="s">
        <v>287</v>
      </c>
      <c r="B497" s="36" t="s">
        <v>163</v>
      </c>
      <c r="C497" s="36" t="s">
        <v>522</v>
      </c>
      <c r="D497" s="37" t="s">
        <v>523</v>
      </c>
      <c r="E497" s="37" t="s">
        <v>524</v>
      </c>
      <c r="F497" s="38">
        <v>2700000</v>
      </c>
      <c r="G497" s="39" t="s">
        <v>107</v>
      </c>
      <c r="H497" s="40" t="str">
        <f t="shared" si="145"/>
        <v>1221</v>
      </c>
      <c r="I497" s="40" t="str">
        <f t="shared" si="146"/>
        <v>122109</v>
      </c>
      <c r="J497" s="46" t="str">
        <f t="shared" si="147"/>
        <v>其他应收款</v>
      </c>
      <c r="K497" s="47" t="str">
        <f t="shared" si="148"/>
        <v>个人</v>
      </c>
      <c r="L497" s="46" t="str">
        <f t="shared" si="149"/>
        <v>刘钱良</v>
      </c>
      <c r="M497" s="46" t="str">
        <f>IFERROR(IF(H497="1002",1002,VLOOKUP(I497,亿企科目!A:H,6,0)),VLOOKUP(H497,亿企科目!A:G,6,0))</f>
        <v>122103</v>
      </c>
      <c r="N497" s="48" t="str">
        <f>IFERROR(IF(H497="1002","银行账户",IF(H497="1123","供应商",VLOOKUP(I497,亿企科目!A:H,8,0))),"")</f>
        <v>客户</v>
      </c>
      <c r="O497" s="49" t="str">
        <f t="shared" si="163"/>
        <v>刘钱良</v>
      </c>
      <c r="P497" s="29" t="str">
        <f>VLOOKUP(A497,账簿!B:C,2,0)</f>
        <v>002008</v>
      </c>
      <c r="Q497" s="29" t="str">
        <f>VLOOKUP(P497,账簿!A:B,2,0)</f>
        <v>昌邑市城投股权投资管理有限公司</v>
      </c>
      <c r="W497" s="29" t="str">
        <f t="shared" si="164"/>
        <v>0020082026-04-29154</v>
      </c>
      <c r="X497" s="29" t="str">
        <f t="shared" si="150"/>
        <v>002008</v>
      </c>
      <c r="Y497" s="29" t="str">
        <f t="shared" si="151"/>
        <v>002008</v>
      </c>
      <c r="Z497" s="29" t="str">
        <f t="shared" si="152"/>
        <v>昌邑市城投股权投资管理有限公司</v>
      </c>
      <c r="AA497" s="29" t="str">
        <f t="shared" si="153"/>
        <v>2026-04</v>
      </c>
      <c r="AB497" s="29" t="str">
        <f t="shared" si="154"/>
        <v>2026-04-29</v>
      </c>
      <c r="AC497" s="29" t="s">
        <v>108</v>
      </c>
      <c r="AD497" s="29">
        <f t="shared" si="155"/>
        <v>154</v>
      </c>
      <c r="AE497" s="29" t="str">
        <f t="shared" si="156"/>
        <v>还本金,刘钱良</v>
      </c>
      <c r="AF497" s="29" t="s">
        <v>109</v>
      </c>
      <c r="AG497" s="29" t="s">
        <v>109</v>
      </c>
      <c r="AH497" s="29"/>
      <c r="AI497" s="29"/>
      <c r="AJ497" s="29"/>
      <c r="AK497" s="29"/>
      <c r="AL497" s="29"/>
      <c r="AM497" s="29"/>
      <c r="AN497" s="29" t="str">
        <f t="shared" si="157"/>
        <v>122103</v>
      </c>
      <c r="AO497" s="29"/>
      <c r="AP497" s="29" t="str">
        <f t="shared" si="158"/>
        <v>还本金,刘钱良</v>
      </c>
      <c r="AQ497" t="s">
        <v>110</v>
      </c>
      <c r="AR497" s="29">
        <f t="shared" si="159"/>
        <v>2700000</v>
      </c>
      <c r="AS497" s="29" t="str">
        <f t="shared" si="160"/>
        <v/>
      </c>
      <c r="AT497" t="s">
        <v>111</v>
      </c>
      <c r="AU497" t="s">
        <v>112</v>
      </c>
      <c r="AV497" t="s">
        <v>113</v>
      </c>
      <c r="AW497" s="29">
        <f t="shared" si="161"/>
        <v>2700000</v>
      </c>
      <c r="AX497" s="29" t="str">
        <f t="shared" si="162"/>
        <v/>
      </c>
      <c r="AY497" s="29"/>
      <c r="AZ497" s="29"/>
      <c r="BA497" s="29"/>
      <c r="BB497" s="29"/>
      <c r="BC497" s="29"/>
      <c r="BD497" s="29"/>
      <c r="BE497" s="29"/>
      <c r="BF497" s="29"/>
      <c r="BG497" s="29"/>
      <c r="BH497" s="29"/>
      <c r="BI497" s="29"/>
      <c r="BJ497" s="29"/>
      <c r="BK497" s="29"/>
      <c r="BL497" s="29"/>
      <c r="BM497" s="29"/>
      <c r="BN497" s="29"/>
      <c r="BO497" s="29"/>
      <c r="BP497" s="29"/>
      <c r="BQ497" s="32" t="str">
        <f>IF(N497="项目",VLOOKUP(O497,项目!B:C,2,0),IF(K497="空项目",VLOOKUP(K497,项目!B:C,2,0),""))</f>
        <v/>
      </c>
      <c r="BR497" s="32" t="str">
        <f>IFERROR(VLOOKUP(BQ497,项目!A:B,2,0),"")</f>
        <v/>
      </c>
      <c r="BS497" s="29"/>
      <c r="BT497" s="29"/>
      <c r="BU497" s="32" t="str">
        <f>IF(N497="供应商",VLOOKUP(O497,供应商!B:C,2,0),"")</f>
        <v/>
      </c>
      <c r="BV497" s="32" t="str">
        <f>IFERROR(VLOOKUP(BU497,供应商!A:B,2,0),"")</f>
        <v/>
      </c>
      <c r="BW497" s="32" t="str">
        <f>IF(N497="客户",VLOOKUP(O497,客户!B:C,2,0),"")</f>
        <v>0016318</v>
      </c>
      <c r="BX497" s="32" t="str">
        <f>IFERROR(VLOOKUP(BW497,客户!A:B,2,0),"")</f>
        <v>刘钱良</v>
      </c>
      <c r="BY497" s="29"/>
      <c r="BZ497" s="29"/>
      <c r="CA497" s="29"/>
      <c r="CB497" s="29"/>
      <c r="CC497" s="29"/>
      <c r="CD497" s="29"/>
      <c r="CE497" s="29"/>
      <c r="CF497" s="29"/>
      <c r="CG497" s="29"/>
      <c r="CH497" s="29"/>
      <c r="CI497" s="29"/>
      <c r="CJ497" s="29"/>
      <c r="CK497" s="29"/>
      <c r="CL497" s="29"/>
      <c r="CM497" s="29"/>
      <c r="CN497" s="29"/>
      <c r="CO497" s="29"/>
      <c r="CP497" s="29"/>
      <c r="CQ497" s="29"/>
      <c r="CR497" s="29"/>
      <c r="CS497" s="29"/>
      <c r="CT497" s="29"/>
      <c r="CU497" s="32" t="str">
        <f>IF(N497="费用项目",VLOOKUP(O497,费用项目!B:C,2,0),"")</f>
        <v/>
      </c>
      <c r="CV497" s="32" t="str">
        <f>IFERROR(VLOOKUP(CU497,费用项目!A:B,2,0),"")</f>
        <v/>
      </c>
      <c r="CW497" s="29" t="str">
        <f>IF(N497="银行账户",VLOOKUP(O497,银行变二级!B:C,2,0),"")</f>
        <v/>
      </c>
      <c r="CX497" s="29" t="str">
        <f>IFERROR(VLOOKUP(O497,银行变二级!A:B,2,0),"")</f>
        <v/>
      </c>
    </row>
    <row r="498" ht="27" spans="1:102">
      <c r="A498" s="35" t="s">
        <v>287</v>
      </c>
      <c r="B498" s="36" t="s">
        <v>163</v>
      </c>
      <c r="C498" s="36" t="s">
        <v>522</v>
      </c>
      <c r="D498" s="37" t="s">
        <v>523</v>
      </c>
      <c r="E498" s="37" t="s">
        <v>290</v>
      </c>
      <c r="F498" s="39" t="s">
        <v>107</v>
      </c>
      <c r="G498" s="38">
        <v>2700000</v>
      </c>
      <c r="H498" s="40" t="str">
        <f t="shared" si="145"/>
        <v>1002</v>
      </c>
      <c r="I498" s="40" t="str">
        <f t="shared" si="146"/>
        <v>100203</v>
      </c>
      <c r="J498" s="46" t="str">
        <f t="shared" si="147"/>
        <v>银行存款</v>
      </c>
      <c r="K498" s="47" t="str">
        <f t="shared" si="148"/>
        <v>潍坊银行基本户31796</v>
      </c>
      <c r="L498" s="46" t="str">
        <f t="shared" si="149"/>
        <v/>
      </c>
      <c r="M498" s="46">
        <f>IFERROR(IF(H498="1002",1002,VLOOKUP(I498,亿企科目!A:H,6,0)),VLOOKUP(H498,亿企科目!A:G,6,0))</f>
        <v>1002</v>
      </c>
      <c r="N498" s="48" t="str">
        <f>IFERROR(IF(H498="1002","银行账户",IF(H498="1123","供应商",VLOOKUP(I498,亿企科目!A:H,8,0))),"")</f>
        <v>银行账户</v>
      </c>
      <c r="O498" s="49" t="str">
        <f t="shared" si="163"/>
        <v>潍坊银行基本户31796</v>
      </c>
      <c r="P498" s="29" t="str">
        <f>VLOOKUP(A498,账簿!B:C,2,0)</f>
        <v>002008</v>
      </c>
      <c r="Q498" s="29" t="str">
        <f>VLOOKUP(P498,账簿!A:B,2,0)</f>
        <v>昌邑市城投股权投资管理有限公司</v>
      </c>
      <c r="W498" s="29" t="str">
        <f t="shared" si="164"/>
        <v>0020082026-04-29154</v>
      </c>
      <c r="X498" s="29" t="str">
        <f t="shared" si="150"/>
        <v>002008</v>
      </c>
      <c r="Y498" s="29" t="str">
        <f t="shared" si="151"/>
        <v>002008</v>
      </c>
      <c r="Z498" s="29" t="str">
        <f t="shared" si="152"/>
        <v>昌邑市城投股权投资管理有限公司</v>
      </c>
      <c r="AA498" s="29" t="str">
        <f t="shared" si="153"/>
        <v>2026-04</v>
      </c>
      <c r="AB498" s="29" t="str">
        <f t="shared" si="154"/>
        <v>2026-04-29</v>
      </c>
      <c r="AC498" s="29" t="s">
        <v>108</v>
      </c>
      <c r="AD498" s="29">
        <f t="shared" si="155"/>
        <v>154</v>
      </c>
      <c r="AE498" s="29" t="str">
        <f t="shared" si="156"/>
        <v>还本金,刘钱良</v>
      </c>
      <c r="AF498" s="29" t="s">
        <v>109</v>
      </c>
      <c r="AG498" s="29" t="s">
        <v>109</v>
      </c>
      <c r="AH498" s="29"/>
      <c r="AI498" s="29"/>
      <c r="AJ498" s="29"/>
      <c r="AK498" s="29"/>
      <c r="AL498" s="29"/>
      <c r="AM498" s="29"/>
      <c r="AN498" s="29">
        <f t="shared" si="157"/>
        <v>1002</v>
      </c>
      <c r="AO498" s="29"/>
      <c r="AP498" s="29" t="str">
        <f t="shared" si="158"/>
        <v>还本金,刘钱良</v>
      </c>
      <c r="AQ498" t="s">
        <v>110</v>
      </c>
      <c r="AR498" s="29" t="str">
        <f t="shared" si="159"/>
        <v/>
      </c>
      <c r="AS498" s="29">
        <f t="shared" si="160"/>
        <v>2700000</v>
      </c>
      <c r="AT498" t="s">
        <v>111</v>
      </c>
      <c r="AU498" t="s">
        <v>112</v>
      </c>
      <c r="AV498" t="s">
        <v>113</v>
      </c>
      <c r="AW498" s="29" t="str">
        <f t="shared" si="161"/>
        <v/>
      </c>
      <c r="AX498" s="29">
        <f t="shared" si="162"/>
        <v>2700000</v>
      </c>
      <c r="AY498" s="29"/>
      <c r="AZ498" s="29"/>
      <c r="BA498" s="29"/>
      <c r="BB498" s="29"/>
      <c r="BC498" s="29"/>
      <c r="BD498" s="29"/>
      <c r="BE498" s="29"/>
      <c r="BF498" s="29"/>
      <c r="BG498" s="29"/>
      <c r="BH498" s="29"/>
      <c r="BI498" s="29"/>
      <c r="BJ498" s="29"/>
      <c r="BK498" s="29"/>
      <c r="BL498" s="29"/>
      <c r="BM498" s="29"/>
      <c r="BN498" s="29"/>
      <c r="BO498" s="29"/>
      <c r="BP498" s="29"/>
      <c r="BQ498" s="32" t="str">
        <f>IF(N498="项目",VLOOKUP(O498,项目!B:C,2,0),IF(K498="空项目",VLOOKUP(K498,项目!B:C,2,0),""))</f>
        <v/>
      </c>
      <c r="BR498" s="32" t="str">
        <f>IFERROR(VLOOKUP(BQ498,项目!A:B,2,0),"")</f>
        <v/>
      </c>
      <c r="BS498" s="29"/>
      <c r="BT498" s="29"/>
      <c r="BU498" s="32" t="str">
        <f>IF(N498="供应商",VLOOKUP(O498,供应商!B:C,2,0),"")</f>
        <v/>
      </c>
      <c r="BV498" s="32" t="str">
        <f>IFERROR(VLOOKUP(BU498,供应商!A:B,2,0),"")</f>
        <v/>
      </c>
      <c r="BW498" s="32" t="str">
        <f>IF(N498="客户",VLOOKUP(O498,客户!B:C,2,0),"")</f>
        <v/>
      </c>
      <c r="BX498" s="32" t="str">
        <f>IFERROR(VLOOKUP(BW498,客户!A:B,2,0),"")</f>
        <v/>
      </c>
      <c r="BY498" s="29"/>
      <c r="BZ498" s="29"/>
      <c r="CA498" s="29"/>
      <c r="CB498" s="29"/>
      <c r="CC498" s="29"/>
      <c r="CD498" s="29"/>
      <c r="CE498" s="29"/>
      <c r="CF498" s="29"/>
      <c r="CG498" s="29"/>
      <c r="CH498" s="29"/>
      <c r="CI498" s="29"/>
      <c r="CJ498" s="29"/>
      <c r="CK498" s="29"/>
      <c r="CL498" s="29"/>
      <c r="CM498" s="29"/>
      <c r="CN498" s="29"/>
      <c r="CO498" s="29"/>
      <c r="CP498" s="29"/>
      <c r="CQ498" s="29"/>
      <c r="CR498" s="29"/>
      <c r="CS498" s="29"/>
      <c r="CT498" s="29"/>
      <c r="CU498" s="32" t="str">
        <f>IF(N498="费用项目",VLOOKUP(O498,费用项目!B:C,2,0),"")</f>
        <v/>
      </c>
      <c r="CV498" s="32" t="str">
        <f>IFERROR(VLOOKUP(CU498,费用项目!A:B,2,0),"")</f>
        <v/>
      </c>
      <c r="CW498" s="29" t="str">
        <f>IF(N498="银行账户",VLOOKUP(O498,银行变二级!B:C,2,0),"")</f>
        <v>潍坊银行基本户31796</v>
      </c>
      <c r="CX498" s="29" t="str">
        <f>IFERROR(VLOOKUP(O498,银行变二级!A:B,2,0),"")</f>
        <v>潍坊银行基本户31796</v>
      </c>
    </row>
    <row r="499" ht="27" spans="1:102">
      <c r="A499" s="35" t="s">
        <v>287</v>
      </c>
      <c r="B499" s="36" t="s">
        <v>163</v>
      </c>
      <c r="C499" s="36" t="s">
        <v>525</v>
      </c>
      <c r="D499" s="37" t="s">
        <v>526</v>
      </c>
      <c r="E499" s="37" t="s">
        <v>290</v>
      </c>
      <c r="F499" s="38">
        <v>3000000</v>
      </c>
      <c r="G499" s="39" t="s">
        <v>107</v>
      </c>
      <c r="H499" s="40" t="str">
        <f t="shared" si="145"/>
        <v>1002</v>
      </c>
      <c r="I499" s="40" t="str">
        <f t="shared" si="146"/>
        <v>100203</v>
      </c>
      <c r="J499" s="46" t="str">
        <f t="shared" si="147"/>
        <v>银行存款</v>
      </c>
      <c r="K499" s="47" t="str">
        <f t="shared" si="148"/>
        <v>潍坊银行基本户31796</v>
      </c>
      <c r="L499" s="46" t="str">
        <f t="shared" si="149"/>
        <v/>
      </c>
      <c r="M499" s="46">
        <f>IFERROR(IF(H499="1002",1002,VLOOKUP(I499,亿企科目!A:H,6,0)),VLOOKUP(H499,亿企科目!A:G,6,0))</f>
        <v>1002</v>
      </c>
      <c r="N499" s="48" t="str">
        <f>IFERROR(IF(H499="1002","银行账户",IF(H499="1123","供应商",VLOOKUP(I499,亿企科目!A:H,8,0))),"")</f>
        <v>银行账户</v>
      </c>
      <c r="O499" s="49" t="str">
        <f t="shared" si="163"/>
        <v>潍坊银行基本户31796</v>
      </c>
      <c r="P499" s="29" t="str">
        <f>VLOOKUP(A499,账簿!B:C,2,0)</f>
        <v>002008</v>
      </c>
      <c r="Q499" s="29" t="str">
        <f>VLOOKUP(P499,账簿!A:B,2,0)</f>
        <v>昌邑市城投股权投资管理有限公司</v>
      </c>
      <c r="W499" s="29" t="str">
        <f t="shared" si="164"/>
        <v>0020082026-04-29155</v>
      </c>
      <c r="X499" s="29" t="str">
        <f t="shared" si="150"/>
        <v>002008</v>
      </c>
      <c r="Y499" s="29" t="str">
        <f t="shared" si="151"/>
        <v>002008</v>
      </c>
      <c r="Z499" s="29" t="str">
        <f t="shared" si="152"/>
        <v>昌邑市城投股权投资管理有限公司</v>
      </c>
      <c r="AA499" s="29" t="str">
        <f t="shared" si="153"/>
        <v>2026-04</v>
      </c>
      <c r="AB499" s="29" t="str">
        <f t="shared" si="154"/>
        <v>2026-04-29</v>
      </c>
      <c r="AC499" s="29" t="s">
        <v>108</v>
      </c>
      <c r="AD499" s="29">
        <f t="shared" si="155"/>
        <v>155</v>
      </c>
      <c r="AE499" s="29" t="str">
        <f t="shared" si="156"/>
        <v>借款,昌邑市华海建材市场万友装饰材料商店</v>
      </c>
      <c r="AF499" s="29" t="s">
        <v>109</v>
      </c>
      <c r="AG499" s="29" t="s">
        <v>109</v>
      </c>
      <c r="AH499" s="29"/>
      <c r="AI499" s="29"/>
      <c r="AJ499" s="29"/>
      <c r="AK499" s="29"/>
      <c r="AL499" s="29"/>
      <c r="AM499" s="29"/>
      <c r="AN499" s="29">
        <f t="shared" si="157"/>
        <v>1002</v>
      </c>
      <c r="AO499" s="29"/>
      <c r="AP499" s="29" t="str">
        <f t="shared" si="158"/>
        <v>借款,昌邑市华海建材市场万友装饰材料商店</v>
      </c>
      <c r="AQ499" t="s">
        <v>110</v>
      </c>
      <c r="AR499" s="29">
        <f t="shared" si="159"/>
        <v>3000000</v>
      </c>
      <c r="AS499" s="29" t="str">
        <f t="shared" si="160"/>
        <v/>
      </c>
      <c r="AT499" t="s">
        <v>111</v>
      </c>
      <c r="AU499" t="s">
        <v>112</v>
      </c>
      <c r="AV499" t="s">
        <v>113</v>
      </c>
      <c r="AW499" s="29">
        <f t="shared" si="161"/>
        <v>3000000</v>
      </c>
      <c r="AX499" s="29" t="str">
        <f t="shared" si="162"/>
        <v/>
      </c>
      <c r="AY499" s="29"/>
      <c r="AZ499" s="29"/>
      <c r="BA499" s="29"/>
      <c r="BB499" s="29"/>
      <c r="BC499" s="29"/>
      <c r="BD499" s="29"/>
      <c r="BE499" s="29"/>
      <c r="BF499" s="29"/>
      <c r="BG499" s="29"/>
      <c r="BH499" s="29"/>
      <c r="BI499" s="29"/>
      <c r="BJ499" s="29"/>
      <c r="BK499" s="29"/>
      <c r="BL499" s="29"/>
      <c r="BM499" s="29"/>
      <c r="BN499" s="29"/>
      <c r="BO499" s="29"/>
      <c r="BP499" s="29"/>
      <c r="BQ499" s="32" t="str">
        <f>IF(N499="项目",VLOOKUP(O499,项目!B:C,2,0),IF(K499="空项目",VLOOKUP(K499,项目!B:C,2,0),""))</f>
        <v/>
      </c>
      <c r="BR499" s="32" t="str">
        <f>IFERROR(VLOOKUP(BQ499,项目!A:B,2,0),"")</f>
        <v/>
      </c>
      <c r="BS499" s="29"/>
      <c r="BT499" s="29"/>
      <c r="BU499" s="32" t="str">
        <f>IF(N499="供应商",VLOOKUP(O499,供应商!B:C,2,0),"")</f>
        <v/>
      </c>
      <c r="BV499" s="32" t="str">
        <f>IFERROR(VLOOKUP(BU499,供应商!A:B,2,0),"")</f>
        <v/>
      </c>
      <c r="BW499" s="32" t="str">
        <f>IF(N499="客户",VLOOKUP(O499,客户!B:C,2,0),"")</f>
        <v/>
      </c>
      <c r="BX499" s="32" t="str">
        <f>IFERROR(VLOOKUP(BW499,客户!A:B,2,0),"")</f>
        <v/>
      </c>
      <c r="BY499" s="29"/>
      <c r="BZ499" s="29"/>
      <c r="CA499" s="29"/>
      <c r="CB499" s="29"/>
      <c r="CC499" s="29"/>
      <c r="CD499" s="29"/>
      <c r="CE499" s="29"/>
      <c r="CF499" s="29"/>
      <c r="CG499" s="29"/>
      <c r="CH499" s="29"/>
      <c r="CI499" s="29"/>
      <c r="CJ499" s="29"/>
      <c r="CK499" s="29"/>
      <c r="CL499" s="29"/>
      <c r="CM499" s="29"/>
      <c r="CN499" s="29"/>
      <c r="CO499" s="29"/>
      <c r="CP499" s="29"/>
      <c r="CQ499" s="29"/>
      <c r="CR499" s="29"/>
      <c r="CS499" s="29"/>
      <c r="CT499" s="29"/>
      <c r="CU499" s="32" t="str">
        <f>IF(N499="费用项目",VLOOKUP(O499,费用项目!B:C,2,0),"")</f>
        <v/>
      </c>
      <c r="CV499" s="32" t="str">
        <f>IFERROR(VLOOKUP(CU499,费用项目!A:B,2,0),"")</f>
        <v/>
      </c>
      <c r="CW499" s="29" t="str">
        <f>IF(N499="银行账户",VLOOKUP(O499,银行变二级!B:C,2,0),"")</f>
        <v>潍坊银行基本户31796</v>
      </c>
      <c r="CX499" s="29" t="str">
        <f>IFERROR(VLOOKUP(O499,银行变二级!A:B,2,0),"")</f>
        <v>潍坊银行基本户31796</v>
      </c>
    </row>
    <row r="500" ht="25.5" spans="1:102">
      <c r="A500" s="35" t="s">
        <v>287</v>
      </c>
      <c r="B500" s="36" t="s">
        <v>163</v>
      </c>
      <c r="C500" s="36" t="s">
        <v>525</v>
      </c>
      <c r="D500" s="37" t="s">
        <v>526</v>
      </c>
      <c r="E500" s="37" t="s">
        <v>527</v>
      </c>
      <c r="F500" s="39" t="s">
        <v>107</v>
      </c>
      <c r="G500" s="38">
        <v>3000000</v>
      </c>
      <c r="H500" s="40" t="str">
        <f t="shared" si="145"/>
        <v>2241</v>
      </c>
      <c r="I500" s="40" t="str">
        <f t="shared" si="146"/>
        <v>224102</v>
      </c>
      <c r="J500" s="46" t="str">
        <f t="shared" si="147"/>
        <v>其他应付款</v>
      </c>
      <c r="K500" s="47" t="str">
        <f t="shared" si="148"/>
        <v>单位</v>
      </c>
      <c r="L500" s="46" t="str">
        <f t="shared" si="149"/>
        <v>昌邑市华海建材市场万友装饰材料商店</v>
      </c>
      <c r="M500" s="46" t="str">
        <f>IFERROR(IF(H500="1002",1002,VLOOKUP(I500,亿企科目!A:H,6,0)),VLOOKUP(H500,亿企科目!A:G,6,0))</f>
        <v>224102</v>
      </c>
      <c r="N500" s="48" t="str">
        <f>IFERROR(IF(H500="1002","银行账户",IF(H500="1123","供应商",VLOOKUP(I500,亿企科目!A:H,8,0))),"")</f>
        <v>供应商</v>
      </c>
      <c r="O500" s="49" t="str">
        <f t="shared" si="163"/>
        <v>昌邑市华海建材市场万友装饰材料商店</v>
      </c>
      <c r="P500" s="29" t="str">
        <f>VLOOKUP(A500,账簿!B:C,2,0)</f>
        <v>002008</v>
      </c>
      <c r="Q500" s="29" t="str">
        <f>VLOOKUP(P500,账簿!A:B,2,0)</f>
        <v>昌邑市城投股权投资管理有限公司</v>
      </c>
      <c r="W500" s="29" t="str">
        <f t="shared" si="164"/>
        <v>0020082026-04-29155</v>
      </c>
      <c r="X500" s="29" t="str">
        <f t="shared" si="150"/>
        <v>002008</v>
      </c>
      <c r="Y500" s="29" t="str">
        <f t="shared" si="151"/>
        <v>002008</v>
      </c>
      <c r="Z500" s="29" t="str">
        <f t="shared" si="152"/>
        <v>昌邑市城投股权投资管理有限公司</v>
      </c>
      <c r="AA500" s="29" t="str">
        <f t="shared" si="153"/>
        <v>2026-04</v>
      </c>
      <c r="AB500" s="29" t="str">
        <f t="shared" si="154"/>
        <v>2026-04-29</v>
      </c>
      <c r="AC500" s="29" t="s">
        <v>108</v>
      </c>
      <c r="AD500" s="29">
        <f t="shared" si="155"/>
        <v>155</v>
      </c>
      <c r="AE500" s="29" t="str">
        <f t="shared" si="156"/>
        <v>借款,昌邑市华海建材市场万友装饰材料商店</v>
      </c>
      <c r="AF500" s="29" t="s">
        <v>109</v>
      </c>
      <c r="AG500" s="29" t="s">
        <v>109</v>
      </c>
      <c r="AH500" s="29"/>
      <c r="AI500" s="29"/>
      <c r="AJ500" s="29"/>
      <c r="AK500" s="29"/>
      <c r="AL500" s="29"/>
      <c r="AM500" s="29"/>
      <c r="AN500" s="29" t="str">
        <f t="shared" si="157"/>
        <v>224102</v>
      </c>
      <c r="AO500" s="29"/>
      <c r="AP500" s="29" t="str">
        <f t="shared" si="158"/>
        <v>借款,昌邑市华海建材市场万友装饰材料商店</v>
      </c>
      <c r="AQ500" t="s">
        <v>110</v>
      </c>
      <c r="AR500" s="29" t="str">
        <f t="shared" si="159"/>
        <v/>
      </c>
      <c r="AS500" s="29">
        <f t="shared" si="160"/>
        <v>3000000</v>
      </c>
      <c r="AT500" t="s">
        <v>111</v>
      </c>
      <c r="AU500" t="s">
        <v>112</v>
      </c>
      <c r="AV500" t="s">
        <v>113</v>
      </c>
      <c r="AW500" s="29" t="str">
        <f t="shared" si="161"/>
        <v/>
      </c>
      <c r="AX500" s="29">
        <f t="shared" si="162"/>
        <v>3000000</v>
      </c>
      <c r="AY500" s="29"/>
      <c r="AZ500" s="29"/>
      <c r="BA500" s="29"/>
      <c r="BB500" s="29"/>
      <c r="BC500" s="29"/>
      <c r="BD500" s="29"/>
      <c r="BE500" s="29"/>
      <c r="BF500" s="29"/>
      <c r="BG500" s="29"/>
      <c r="BH500" s="29"/>
      <c r="BI500" s="29"/>
      <c r="BJ500" s="29"/>
      <c r="BK500" s="29"/>
      <c r="BL500" s="29"/>
      <c r="BM500" s="29"/>
      <c r="BN500" s="29"/>
      <c r="BO500" s="29"/>
      <c r="BP500" s="29"/>
      <c r="BQ500" s="32" t="str">
        <f>IF(N500="项目",VLOOKUP(O500,项目!B:C,2,0),IF(K500="空项目",VLOOKUP(K500,项目!B:C,2,0),""))</f>
        <v/>
      </c>
      <c r="BR500" s="32" t="str">
        <f>IFERROR(VLOOKUP(BQ500,项目!A:B,2,0),"")</f>
        <v/>
      </c>
      <c r="BS500" s="29"/>
      <c r="BT500" s="29"/>
      <c r="BU500" s="32" t="str">
        <f>IF(N500="供应商",VLOOKUP(O500,供应商!B:C,2,0),"")</f>
        <v>0020019</v>
      </c>
      <c r="BV500" s="32" t="str">
        <f>IFERROR(VLOOKUP(BU500,供应商!A:B,2,0),"")</f>
        <v>昌邑市华海建材市场万友装饰材料商店</v>
      </c>
      <c r="BW500" s="32" t="str">
        <f>IF(N500="客户",VLOOKUP(O500,客户!B:C,2,0),"")</f>
        <v/>
      </c>
      <c r="BX500" s="32" t="str">
        <f>IFERROR(VLOOKUP(BW500,客户!A:B,2,0),"")</f>
        <v/>
      </c>
      <c r="BY500" s="29"/>
      <c r="BZ500" s="29"/>
      <c r="CA500" s="29"/>
      <c r="CB500" s="29"/>
      <c r="CC500" s="29"/>
      <c r="CD500" s="29"/>
      <c r="CE500" s="29"/>
      <c r="CF500" s="29"/>
      <c r="CG500" s="29"/>
      <c r="CH500" s="29"/>
      <c r="CI500" s="29"/>
      <c r="CJ500" s="29"/>
      <c r="CK500" s="29"/>
      <c r="CL500" s="29"/>
      <c r="CM500" s="29"/>
      <c r="CN500" s="29"/>
      <c r="CO500" s="29"/>
      <c r="CP500" s="29"/>
      <c r="CQ500" s="29"/>
      <c r="CR500" s="29"/>
      <c r="CS500" s="29"/>
      <c r="CT500" s="29"/>
      <c r="CU500" s="32" t="str">
        <f>IF(N500="费用项目",VLOOKUP(O500,费用项目!B:C,2,0),"")</f>
        <v/>
      </c>
      <c r="CV500" s="32" t="str">
        <f>IFERROR(VLOOKUP(CU500,费用项目!A:B,2,0),"")</f>
        <v/>
      </c>
      <c r="CW500" s="29" t="str">
        <f>IF(N500="银行账户",VLOOKUP(O500,银行变二级!B:C,2,0),"")</f>
        <v/>
      </c>
      <c r="CX500" s="29" t="str">
        <f>IFERROR(VLOOKUP(O500,银行变二级!A:B,2,0),"")</f>
        <v/>
      </c>
    </row>
    <row r="501" ht="25.5" spans="1:102">
      <c r="A501" s="35" t="s">
        <v>287</v>
      </c>
      <c r="B501" s="36" t="s">
        <v>163</v>
      </c>
      <c r="C501" s="36" t="s">
        <v>528</v>
      </c>
      <c r="D501" s="37" t="s">
        <v>529</v>
      </c>
      <c r="E501" s="37" t="s">
        <v>184</v>
      </c>
      <c r="F501" s="38">
        <v>30000</v>
      </c>
      <c r="G501" s="39" t="s">
        <v>107</v>
      </c>
      <c r="H501" s="40" t="str">
        <f t="shared" si="145"/>
        <v>1221</v>
      </c>
      <c r="I501" s="40" t="str">
        <f t="shared" si="146"/>
        <v>122108</v>
      </c>
      <c r="J501" s="46" t="str">
        <f t="shared" si="147"/>
        <v>其他应收款</v>
      </c>
      <c r="K501" s="47" t="str">
        <f t="shared" si="148"/>
        <v>单位</v>
      </c>
      <c r="L501" s="46" t="str">
        <f t="shared" si="149"/>
        <v>昌邑市城投生态环保有限公司</v>
      </c>
      <c r="M501" s="46" t="str">
        <f>IFERROR(IF(H501="1002",1002,VLOOKUP(I501,亿企科目!A:H,6,0)),VLOOKUP(H501,亿企科目!A:G,6,0))</f>
        <v>122102</v>
      </c>
      <c r="N501" s="48" t="str">
        <f>IFERROR(IF(H501="1002","银行账户",IF(H501="1123","供应商",VLOOKUP(I501,亿企科目!A:H,8,0))),"")</f>
        <v>客户</v>
      </c>
      <c r="O501" s="49" t="str">
        <f t="shared" si="163"/>
        <v>昌邑市城投生态环保有限公司</v>
      </c>
      <c r="P501" s="29" t="str">
        <f>VLOOKUP(A501,账簿!B:C,2,0)</f>
        <v>002008</v>
      </c>
      <c r="Q501" s="29" t="str">
        <f>VLOOKUP(P501,账簿!A:B,2,0)</f>
        <v>昌邑市城投股权投资管理有限公司</v>
      </c>
      <c r="W501" s="29" t="str">
        <f t="shared" si="164"/>
        <v>0020082026-04-29156</v>
      </c>
      <c r="X501" s="29" t="str">
        <f t="shared" si="150"/>
        <v>002008</v>
      </c>
      <c r="Y501" s="29" t="str">
        <f t="shared" si="151"/>
        <v>002008</v>
      </c>
      <c r="Z501" s="29" t="str">
        <f t="shared" si="152"/>
        <v>昌邑市城投股权投资管理有限公司</v>
      </c>
      <c r="AA501" s="29" t="str">
        <f t="shared" si="153"/>
        <v>2026-04</v>
      </c>
      <c r="AB501" s="29" t="str">
        <f t="shared" si="154"/>
        <v>2026-04-29</v>
      </c>
      <c r="AC501" s="29" t="s">
        <v>108</v>
      </c>
      <c r="AD501" s="29">
        <f t="shared" si="155"/>
        <v>156</v>
      </c>
      <c r="AE501" s="29" t="str">
        <f t="shared" si="156"/>
        <v>往来款,昌邑市城投生态环保有限公司</v>
      </c>
      <c r="AF501" s="29" t="s">
        <v>109</v>
      </c>
      <c r="AG501" s="29" t="s">
        <v>109</v>
      </c>
      <c r="AH501" s="29"/>
      <c r="AI501" s="29"/>
      <c r="AJ501" s="29"/>
      <c r="AK501" s="29"/>
      <c r="AL501" s="29"/>
      <c r="AM501" s="29"/>
      <c r="AN501" s="29" t="str">
        <f t="shared" si="157"/>
        <v>122102</v>
      </c>
      <c r="AO501" s="29"/>
      <c r="AP501" s="29" t="str">
        <f t="shared" si="158"/>
        <v>往来款,昌邑市城投生态环保有限公司</v>
      </c>
      <c r="AQ501" t="s">
        <v>110</v>
      </c>
      <c r="AR501" s="29">
        <f t="shared" si="159"/>
        <v>30000</v>
      </c>
      <c r="AS501" s="29" t="str">
        <f t="shared" si="160"/>
        <v/>
      </c>
      <c r="AT501" t="s">
        <v>111</v>
      </c>
      <c r="AU501" t="s">
        <v>112</v>
      </c>
      <c r="AV501" t="s">
        <v>113</v>
      </c>
      <c r="AW501" s="29">
        <f t="shared" si="161"/>
        <v>30000</v>
      </c>
      <c r="AX501" s="29" t="str">
        <f t="shared" si="162"/>
        <v/>
      </c>
      <c r="AY501" s="29"/>
      <c r="AZ501" s="29"/>
      <c r="BA501" s="29"/>
      <c r="BB501" s="29"/>
      <c r="BC501" s="29"/>
      <c r="BD501" s="29"/>
      <c r="BE501" s="29"/>
      <c r="BF501" s="29"/>
      <c r="BG501" s="29"/>
      <c r="BH501" s="29"/>
      <c r="BI501" s="29"/>
      <c r="BJ501" s="29"/>
      <c r="BK501" s="29"/>
      <c r="BL501" s="29"/>
      <c r="BM501" s="29"/>
      <c r="BN501" s="29"/>
      <c r="BO501" s="29"/>
      <c r="BP501" s="29"/>
      <c r="BQ501" s="32" t="str">
        <f>IF(N501="项目",VLOOKUP(O501,项目!B:C,2,0),IF(K501="空项目",VLOOKUP(K501,项目!B:C,2,0),""))</f>
        <v/>
      </c>
      <c r="BR501" s="32" t="str">
        <f>IFERROR(VLOOKUP(BQ501,项目!A:B,2,0),"")</f>
        <v/>
      </c>
      <c r="BS501" s="29"/>
      <c r="BT501" s="29"/>
      <c r="BU501" s="32" t="str">
        <f>IF(N501="供应商",VLOOKUP(O501,供应商!B:C,2,0),"")</f>
        <v/>
      </c>
      <c r="BV501" s="32" t="str">
        <f>IFERROR(VLOOKUP(BU501,供应商!A:B,2,0),"")</f>
        <v/>
      </c>
      <c r="BW501" s="32" t="str">
        <f>IF(N501="客户",VLOOKUP(O501,客户!B:C,2,0),"")</f>
        <v>002003</v>
      </c>
      <c r="BX501" s="32" t="str">
        <f>IFERROR(VLOOKUP(BW501,客户!A:B,2,0),"")</f>
        <v>昌邑市城投生态环保有限公司</v>
      </c>
      <c r="BY501" s="29"/>
      <c r="BZ501" s="29"/>
      <c r="CA501" s="29"/>
      <c r="CB501" s="29"/>
      <c r="CC501" s="29"/>
      <c r="CD501" s="29"/>
      <c r="CE501" s="29"/>
      <c r="CF501" s="29"/>
      <c r="CG501" s="29"/>
      <c r="CH501" s="29"/>
      <c r="CI501" s="29"/>
      <c r="CJ501" s="29"/>
      <c r="CK501" s="29"/>
      <c r="CL501" s="29"/>
      <c r="CM501" s="29"/>
      <c r="CN501" s="29"/>
      <c r="CO501" s="29"/>
      <c r="CP501" s="29"/>
      <c r="CQ501" s="29"/>
      <c r="CR501" s="29"/>
      <c r="CS501" s="29"/>
      <c r="CT501" s="29"/>
      <c r="CU501" s="32" t="str">
        <f>IF(N501="费用项目",VLOOKUP(O501,费用项目!B:C,2,0),"")</f>
        <v/>
      </c>
      <c r="CV501" s="32" t="str">
        <f>IFERROR(VLOOKUP(CU501,费用项目!A:B,2,0),"")</f>
        <v/>
      </c>
      <c r="CW501" s="29" t="str">
        <f>IF(N501="银行账户",VLOOKUP(O501,银行变二级!B:C,2,0),"")</f>
        <v/>
      </c>
      <c r="CX501" s="29" t="str">
        <f>IFERROR(VLOOKUP(O501,银行变二级!A:B,2,0),"")</f>
        <v/>
      </c>
    </row>
    <row r="502" ht="27" spans="1:102">
      <c r="A502" s="35" t="s">
        <v>287</v>
      </c>
      <c r="B502" s="36" t="s">
        <v>163</v>
      </c>
      <c r="C502" s="36" t="s">
        <v>528</v>
      </c>
      <c r="D502" s="37" t="s">
        <v>529</v>
      </c>
      <c r="E502" s="37" t="s">
        <v>290</v>
      </c>
      <c r="F502" s="39" t="s">
        <v>107</v>
      </c>
      <c r="G502" s="38">
        <v>30000</v>
      </c>
      <c r="H502" s="40" t="str">
        <f t="shared" si="145"/>
        <v>1002</v>
      </c>
      <c r="I502" s="40" t="str">
        <f t="shared" si="146"/>
        <v>100203</v>
      </c>
      <c r="J502" s="46" t="str">
        <f t="shared" si="147"/>
        <v>银行存款</v>
      </c>
      <c r="K502" s="47" t="str">
        <f t="shared" si="148"/>
        <v>潍坊银行基本户31796</v>
      </c>
      <c r="L502" s="46" t="str">
        <f t="shared" si="149"/>
        <v/>
      </c>
      <c r="M502" s="46">
        <f>IFERROR(IF(H502="1002",1002,VLOOKUP(I502,亿企科目!A:H,6,0)),VLOOKUP(H502,亿企科目!A:G,6,0))</f>
        <v>1002</v>
      </c>
      <c r="N502" s="48" t="str">
        <f>IFERROR(IF(H502="1002","银行账户",IF(H502="1123","供应商",VLOOKUP(I502,亿企科目!A:H,8,0))),"")</f>
        <v>银行账户</v>
      </c>
      <c r="O502" s="49" t="str">
        <f t="shared" si="163"/>
        <v>潍坊银行基本户31796</v>
      </c>
      <c r="P502" s="29" t="str">
        <f>VLOOKUP(A502,账簿!B:C,2,0)</f>
        <v>002008</v>
      </c>
      <c r="Q502" s="29" t="str">
        <f>VLOOKUP(P502,账簿!A:B,2,0)</f>
        <v>昌邑市城投股权投资管理有限公司</v>
      </c>
      <c r="W502" s="29" t="str">
        <f t="shared" si="164"/>
        <v>0020082026-04-29156</v>
      </c>
      <c r="X502" s="29" t="str">
        <f t="shared" si="150"/>
        <v>002008</v>
      </c>
      <c r="Y502" s="29" t="str">
        <f t="shared" si="151"/>
        <v>002008</v>
      </c>
      <c r="Z502" s="29" t="str">
        <f t="shared" si="152"/>
        <v>昌邑市城投股权投资管理有限公司</v>
      </c>
      <c r="AA502" s="29" t="str">
        <f t="shared" si="153"/>
        <v>2026-04</v>
      </c>
      <c r="AB502" s="29" t="str">
        <f t="shared" si="154"/>
        <v>2026-04-29</v>
      </c>
      <c r="AC502" s="29" t="s">
        <v>108</v>
      </c>
      <c r="AD502" s="29">
        <f t="shared" si="155"/>
        <v>156</v>
      </c>
      <c r="AE502" s="29" t="str">
        <f t="shared" si="156"/>
        <v>往来款,昌邑市城投生态环保有限公司</v>
      </c>
      <c r="AF502" s="29" t="s">
        <v>109</v>
      </c>
      <c r="AG502" s="29" t="s">
        <v>109</v>
      </c>
      <c r="AH502" s="29"/>
      <c r="AI502" s="29"/>
      <c r="AJ502" s="29"/>
      <c r="AK502" s="29"/>
      <c r="AL502" s="29"/>
      <c r="AM502" s="29"/>
      <c r="AN502" s="29">
        <f t="shared" si="157"/>
        <v>1002</v>
      </c>
      <c r="AO502" s="29"/>
      <c r="AP502" s="29" t="str">
        <f t="shared" si="158"/>
        <v>往来款,昌邑市城投生态环保有限公司</v>
      </c>
      <c r="AQ502" t="s">
        <v>110</v>
      </c>
      <c r="AR502" s="29" t="str">
        <f t="shared" si="159"/>
        <v/>
      </c>
      <c r="AS502" s="29">
        <f t="shared" si="160"/>
        <v>30000</v>
      </c>
      <c r="AT502" t="s">
        <v>111</v>
      </c>
      <c r="AU502" t="s">
        <v>112</v>
      </c>
      <c r="AV502" t="s">
        <v>113</v>
      </c>
      <c r="AW502" s="29" t="str">
        <f t="shared" si="161"/>
        <v/>
      </c>
      <c r="AX502" s="29">
        <f t="shared" si="162"/>
        <v>30000</v>
      </c>
      <c r="AY502" s="29"/>
      <c r="AZ502" s="29"/>
      <c r="BA502" s="29"/>
      <c r="BB502" s="29"/>
      <c r="BC502" s="29"/>
      <c r="BD502" s="29"/>
      <c r="BE502" s="29"/>
      <c r="BF502" s="29"/>
      <c r="BG502" s="29"/>
      <c r="BH502" s="29"/>
      <c r="BI502" s="29"/>
      <c r="BJ502" s="29"/>
      <c r="BK502" s="29"/>
      <c r="BL502" s="29"/>
      <c r="BM502" s="29"/>
      <c r="BN502" s="29"/>
      <c r="BO502" s="29"/>
      <c r="BP502" s="29"/>
      <c r="BQ502" s="32" t="str">
        <f>IF(N502="项目",VLOOKUP(O502,项目!B:C,2,0),IF(K502="空项目",VLOOKUP(K502,项目!B:C,2,0),""))</f>
        <v/>
      </c>
      <c r="BR502" s="32" t="str">
        <f>IFERROR(VLOOKUP(BQ502,项目!A:B,2,0),"")</f>
        <v/>
      </c>
      <c r="BS502" s="29"/>
      <c r="BT502" s="29"/>
      <c r="BU502" s="32" t="str">
        <f>IF(N502="供应商",VLOOKUP(O502,供应商!B:C,2,0),"")</f>
        <v/>
      </c>
      <c r="BV502" s="32" t="str">
        <f>IFERROR(VLOOKUP(BU502,供应商!A:B,2,0),"")</f>
        <v/>
      </c>
      <c r="BW502" s="32" t="str">
        <f>IF(N502="客户",VLOOKUP(O502,客户!B:C,2,0),"")</f>
        <v/>
      </c>
      <c r="BX502" s="32" t="str">
        <f>IFERROR(VLOOKUP(BW502,客户!A:B,2,0),"")</f>
        <v/>
      </c>
      <c r="BY502" s="29"/>
      <c r="BZ502" s="29"/>
      <c r="CA502" s="29"/>
      <c r="CB502" s="29"/>
      <c r="CC502" s="29"/>
      <c r="CD502" s="29"/>
      <c r="CE502" s="29"/>
      <c r="CF502" s="29"/>
      <c r="CG502" s="29"/>
      <c r="CH502" s="29"/>
      <c r="CI502" s="29"/>
      <c r="CJ502" s="29"/>
      <c r="CK502" s="29"/>
      <c r="CL502" s="29"/>
      <c r="CM502" s="29"/>
      <c r="CN502" s="29"/>
      <c r="CO502" s="29"/>
      <c r="CP502" s="29"/>
      <c r="CQ502" s="29"/>
      <c r="CR502" s="29"/>
      <c r="CS502" s="29"/>
      <c r="CT502" s="29"/>
      <c r="CU502" s="32" t="str">
        <f>IF(N502="费用项目",VLOOKUP(O502,费用项目!B:C,2,0),"")</f>
        <v/>
      </c>
      <c r="CV502" s="32" t="str">
        <f>IFERROR(VLOOKUP(CU502,费用项目!A:B,2,0),"")</f>
        <v/>
      </c>
      <c r="CW502" s="29" t="str">
        <f>IF(N502="银行账户",VLOOKUP(O502,银行变二级!B:C,2,0),"")</f>
        <v>潍坊银行基本户31796</v>
      </c>
      <c r="CX502" s="29" t="str">
        <f>IFERROR(VLOOKUP(O502,银行变二级!A:B,2,0),"")</f>
        <v>潍坊银行基本户31796</v>
      </c>
    </row>
    <row r="503" ht="25.5" spans="1:102">
      <c r="A503" s="35" t="s">
        <v>287</v>
      </c>
      <c r="B503" s="36" t="s">
        <v>163</v>
      </c>
      <c r="C503" s="36" t="s">
        <v>530</v>
      </c>
      <c r="D503" s="37" t="s">
        <v>531</v>
      </c>
      <c r="E503" s="37" t="s">
        <v>127</v>
      </c>
      <c r="F503" s="38">
        <v>25000</v>
      </c>
      <c r="G503" s="39" t="s">
        <v>107</v>
      </c>
      <c r="H503" s="40" t="str">
        <f t="shared" si="145"/>
        <v>6603</v>
      </c>
      <c r="I503" s="40" t="str">
        <f t="shared" si="146"/>
        <v>6603</v>
      </c>
      <c r="J503" s="46" t="str">
        <f t="shared" si="147"/>
        <v>财务费用</v>
      </c>
      <c r="K503" s="47" t="str">
        <f t="shared" si="148"/>
        <v>利息支出</v>
      </c>
      <c r="L503" s="46" t="str">
        <f t="shared" si="149"/>
        <v/>
      </c>
      <c r="M503" s="46" t="str">
        <f>IFERROR(IF(H503="1002",1002,VLOOKUP(I503,亿企科目!A:H,6,0)),VLOOKUP(H503,亿企科目!A:G,6,0))</f>
        <v>6603</v>
      </c>
      <c r="N503" s="48" t="str">
        <f>IFERROR(IF(H503="1002","银行账户",IF(H503="1123","供应商",VLOOKUP(I503,亿企科目!A:H,8,0))),"")</f>
        <v>费用项目</v>
      </c>
      <c r="O503" s="49" t="str">
        <f t="shared" si="163"/>
        <v>利息支出</v>
      </c>
      <c r="P503" s="29" t="str">
        <f>VLOOKUP(A503,账簿!B:C,2,0)</f>
        <v>002008</v>
      </c>
      <c r="Q503" s="29" t="str">
        <f>VLOOKUP(P503,账簿!A:B,2,0)</f>
        <v>昌邑市城投股权投资管理有限公司</v>
      </c>
      <c r="W503" s="29" t="str">
        <f t="shared" si="164"/>
        <v>0020082026-04-29157</v>
      </c>
      <c r="X503" s="29" t="str">
        <f t="shared" si="150"/>
        <v>002008</v>
      </c>
      <c r="Y503" s="29" t="str">
        <f t="shared" si="151"/>
        <v>002008</v>
      </c>
      <c r="Z503" s="29" t="str">
        <f t="shared" si="152"/>
        <v>昌邑市城投股权投资管理有限公司</v>
      </c>
      <c r="AA503" s="29" t="str">
        <f t="shared" si="153"/>
        <v>2026-04</v>
      </c>
      <c r="AB503" s="29" t="str">
        <f t="shared" si="154"/>
        <v>2026-04-29</v>
      </c>
      <c r="AC503" s="29" t="s">
        <v>108</v>
      </c>
      <c r="AD503" s="29">
        <f t="shared" si="155"/>
        <v>157</v>
      </c>
      <c r="AE503" s="29" t="str">
        <f t="shared" si="156"/>
        <v>利息,汇兑,昌邑市华海建材市场万友装饰材料商店</v>
      </c>
      <c r="AF503" s="29" t="s">
        <v>109</v>
      </c>
      <c r="AG503" s="29" t="s">
        <v>109</v>
      </c>
      <c r="AH503" s="29"/>
      <c r="AI503" s="29"/>
      <c r="AJ503" s="29"/>
      <c r="AK503" s="29"/>
      <c r="AL503" s="29"/>
      <c r="AM503" s="29"/>
      <c r="AN503" s="29" t="str">
        <f t="shared" si="157"/>
        <v>6603</v>
      </c>
      <c r="AO503" s="29"/>
      <c r="AP503" s="29" t="str">
        <f t="shared" si="158"/>
        <v>利息,汇兑,昌邑市华海建材市场万友装饰材料商店</v>
      </c>
      <c r="AQ503" t="s">
        <v>110</v>
      </c>
      <c r="AR503" s="29">
        <f t="shared" si="159"/>
        <v>25000</v>
      </c>
      <c r="AS503" s="29" t="str">
        <f t="shared" si="160"/>
        <v/>
      </c>
      <c r="AT503" t="s">
        <v>111</v>
      </c>
      <c r="AU503" t="s">
        <v>112</v>
      </c>
      <c r="AV503" t="s">
        <v>113</v>
      </c>
      <c r="AW503" s="29">
        <f t="shared" si="161"/>
        <v>25000</v>
      </c>
      <c r="AX503" s="29" t="str">
        <f t="shared" si="162"/>
        <v/>
      </c>
      <c r="AY503" s="29"/>
      <c r="AZ503" s="29"/>
      <c r="BA503" s="29"/>
      <c r="BB503" s="29"/>
      <c r="BC503" s="29"/>
      <c r="BD503" s="29"/>
      <c r="BE503" s="29"/>
      <c r="BF503" s="29"/>
      <c r="BG503" s="29"/>
      <c r="BH503" s="29"/>
      <c r="BI503" s="29"/>
      <c r="BJ503" s="29"/>
      <c r="BK503" s="29"/>
      <c r="BL503" s="29"/>
      <c r="BM503" s="29"/>
      <c r="BN503" s="29"/>
      <c r="BO503" s="29"/>
      <c r="BP503" s="29"/>
      <c r="BQ503" s="32" t="str">
        <f>IF(N503="项目",VLOOKUP(O503,项目!B:C,2,0),IF(K503="空项目",VLOOKUP(K503,项目!B:C,2,0),""))</f>
        <v/>
      </c>
      <c r="BR503" s="32" t="str">
        <f>IFERROR(VLOOKUP(BQ503,项目!A:B,2,0),"")</f>
        <v/>
      </c>
      <c r="BS503" s="29"/>
      <c r="BT503" s="29"/>
      <c r="BU503" s="32" t="str">
        <f>IF(N503="供应商",VLOOKUP(O503,供应商!B:C,2,0),"")</f>
        <v/>
      </c>
      <c r="BV503" s="32" t="str">
        <f>IFERROR(VLOOKUP(BU503,供应商!A:B,2,0),"")</f>
        <v/>
      </c>
      <c r="BW503" s="32" t="str">
        <f>IF(N503="客户",VLOOKUP(O503,客户!B:C,2,0),"")</f>
        <v/>
      </c>
      <c r="BX503" s="32" t="str">
        <f>IFERROR(VLOOKUP(BW503,客户!A:B,2,0),"")</f>
        <v/>
      </c>
      <c r="BY503" s="29"/>
      <c r="BZ503" s="29"/>
      <c r="CA503" s="29"/>
      <c r="CB503" s="29"/>
      <c r="CC503" s="29"/>
      <c r="CD503" s="29"/>
      <c r="CE503" s="29"/>
      <c r="CF503" s="29"/>
      <c r="CG503" s="29"/>
      <c r="CH503" s="29"/>
      <c r="CI503" s="29"/>
      <c r="CJ503" s="29"/>
      <c r="CK503" s="29"/>
      <c r="CL503" s="29"/>
      <c r="CM503" s="29"/>
      <c r="CN503" s="29"/>
      <c r="CO503" s="29"/>
      <c r="CP503" s="29"/>
      <c r="CQ503" s="29"/>
      <c r="CR503" s="29"/>
      <c r="CS503" s="29"/>
      <c r="CT503" s="29"/>
      <c r="CU503" s="32" t="str">
        <f>IF(N503="费用项目",VLOOKUP(O503,费用项目!B:C,2,0),"")</f>
        <v>660302</v>
      </c>
      <c r="CV503" s="32" t="str">
        <f>IFERROR(VLOOKUP(CU503,费用项目!A:B,2,0),"")</f>
        <v>利息支出</v>
      </c>
      <c r="CW503" s="29" t="str">
        <f>IF(N503="银行账户",VLOOKUP(O503,银行变二级!B:C,2,0),"")</f>
        <v/>
      </c>
      <c r="CX503" s="29" t="str">
        <f>IFERROR(VLOOKUP(O503,银行变二级!A:B,2,0),"")</f>
        <v/>
      </c>
    </row>
    <row r="504" ht="27" spans="1:102">
      <c r="A504" s="35" t="s">
        <v>287</v>
      </c>
      <c r="B504" s="36" t="s">
        <v>163</v>
      </c>
      <c r="C504" s="36" t="s">
        <v>530</v>
      </c>
      <c r="D504" s="37" t="s">
        <v>531</v>
      </c>
      <c r="E504" s="37" t="s">
        <v>290</v>
      </c>
      <c r="F504" s="39" t="s">
        <v>107</v>
      </c>
      <c r="G504" s="38">
        <v>25000</v>
      </c>
      <c r="H504" s="40" t="str">
        <f t="shared" si="145"/>
        <v>1002</v>
      </c>
      <c r="I504" s="40" t="str">
        <f t="shared" si="146"/>
        <v>100203</v>
      </c>
      <c r="J504" s="46" t="str">
        <f t="shared" si="147"/>
        <v>银行存款</v>
      </c>
      <c r="K504" s="47" t="str">
        <f t="shared" si="148"/>
        <v>潍坊银行基本户31796</v>
      </c>
      <c r="L504" s="46" t="str">
        <f t="shared" si="149"/>
        <v/>
      </c>
      <c r="M504" s="46">
        <f>IFERROR(IF(H504="1002",1002,VLOOKUP(I504,亿企科目!A:H,6,0)),VLOOKUP(H504,亿企科目!A:G,6,0))</f>
        <v>1002</v>
      </c>
      <c r="N504" s="48" t="str">
        <f>IFERROR(IF(H504="1002","银行账户",IF(H504="1123","供应商",VLOOKUP(I504,亿企科目!A:H,8,0))),"")</f>
        <v>银行账户</v>
      </c>
      <c r="O504" s="49" t="str">
        <f t="shared" si="163"/>
        <v>潍坊银行基本户31796</v>
      </c>
      <c r="P504" s="29" t="str">
        <f>VLOOKUP(A504,账簿!B:C,2,0)</f>
        <v>002008</v>
      </c>
      <c r="Q504" s="29" t="str">
        <f>VLOOKUP(P504,账簿!A:B,2,0)</f>
        <v>昌邑市城投股权投资管理有限公司</v>
      </c>
      <c r="W504" s="29" t="str">
        <f t="shared" si="164"/>
        <v>0020082026-04-29157</v>
      </c>
      <c r="X504" s="29" t="str">
        <f t="shared" si="150"/>
        <v>002008</v>
      </c>
      <c r="Y504" s="29" t="str">
        <f t="shared" si="151"/>
        <v>002008</v>
      </c>
      <c r="Z504" s="29" t="str">
        <f t="shared" si="152"/>
        <v>昌邑市城投股权投资管理有限公司</v>
      </c>
      <c r="AA504" s="29" t="str">
        <f t="shared" si="153"/>
        <v>2026-04</v>
      </c>
      <c r="AB504" s="29" t="str">
        <f t="shared" si="154"/>
        <v>2026-04-29</v>
      </c>
      <c r="AC504" s="29" t="s">
        <v>108</v>
      </c>
      <c r="AD504" s="29">
        <f t="shared" si="155"/>
        <v>157</v>
      </c>
      <c r="AE504" s="29" t="str">
        <f t="shared" si="156"/>
        <v>利息,汇兑,昌邑市华海建材市场万友装饰材料商店</v>
      </c>
      <c r="AF504" s="29" t="s">
        <v>109</v>
      </c>
      <c r="AG504" s="29" t="s">
        <v>109</v>
      </c>
      <c r="AH504" s="29"/>
      <c r="AI504" s="29"/>
      <c r="AJ504" s="29"/>
      <c r="AK504" s="29"/>
      <c r="AL504" s="29"/>
      <c r="AM504" s="29"/>
      <c r="AN504" s="29">
        <f t="shared" si="157"/>
        <v>1002</v>
      </c>
      <c r="AO504" s="29"/>
      <c r="AP504" s="29" t="str">
        <f t="shared" si="158"/>
        <v>利息,汇兑,昌邑市华海建材市场万友装饰材料商店</v>
      </c>
      <c r="AQ504" t="s">
        <v>110</v>
      </c>
      <c r="AR504" s="29" t="str">
        <f t="shared" si="159"/>
        <v/>
      </c>
      <c r="AS504" s="29">
        <f t="shared" si="160"/>
        <v>25000</v>
      </c>
      <c r="AT504" t="s">
        <v>111</v>
      </c>
      <c r="AU504" t="s">
        <v>112</v>
      </c>
      <c r="AV504" t="s">
        <v>113</v>
      </c>
      <c r="AW504" s="29" t="str">
        <f t="shared" si="161"/>
        <v/>
      </c>
      <c r="AX504" s="29">
        <f t="shared" si="162"/>
        <v>25000</v>
      </c>
      <c r="AY504" s="29"/>
      <c r="AZ504" s="29"/>
      <c r="BA504" s="29"/>
      <c r="BB504" s="29"/>
      <c r="BC504" s="29"/>
      <c r="BD504" s="29"/>
      <c r="BE504" s="29"/>
      <c r="BF504" s="29"/>
      <c r="BG504" s="29"/>
      <c r="BH504" s="29"/>
      <c r="BI504" s="29"/>
      <c r="BJ504" s="29"/>
      <c r="BK504" s="29"/>
      <c r="BL504" s="29"/>
      <c r="BM504" s="29"/>
      <c r="BN504" s="29"/>
      <c r="BO504" s="29"/>
      <c r="BP504" s="29"/>
      <c r="BQ504" s="32" t="str">
        <f>IF(N504="项目",VLOOKUP(O504,项目!B:C,2,0),IF(K504="空项目",VLOOKUP(K504,项目!B:C,2,0),""))</f>
        <v/>
      </c>
      <c r="BR504" s="32" t="str">
        <f>IFERROR(VLOOKUP(BQ504,项目!A:B,2,0),"")</f>
        <v/>
      </c>
      <c r="BS504" s="29"/>
      <c r="BT504" s="29"/>
      <c r="BU504" s="32" t="str">
        <f>IF(N504="供应商",VLOOKUP(O504,供应商!B:C,2,0),"")</f>
        <v/>
      </c>
      <c r="BV504" s="32" t="str">
        <f>IFERROR(VLOOKUP(BU504,供应商!A:B,2,0),"")</f>
        <v/>
      </c>
      <c r="BW504" s="32" t="str">
        <f>IF(N504="客户",VLOOKUP(O504,客户!B:C,2,0),"")</f>
        <v/>
      </c>
      <c r="BX504" s="32" t="str">
        <f>IFERROR(VLOOKUP(BW504,客户!A:B,2,0),"")</f>
        <v/>
      </c>
      <c r="BY504" s="29"/>
      <c r="BZ504" s="29"/>
      <c r="CA504" s="29"/>
      <c r="CB504" s="29"/>
      <c r="CC504" s="29"/>
      <c r="CD504" s="29"/>
      <c r="CE504" s="29"/>
      <c r="CF504" s="29"/>
      <c r="CG504" s="29"/>
      <c r="CH504" s="29"/>
      <c r="CI504" s="29"/>
      <c r="CJ504" s="29"/>
      <c r="CK504" s="29"/>
      <c r="CL504" s="29"/>
      <c r="CM504" s="29"/>
      <c r="CN504" s="29"/>
      <c r="CO504" s="29"/>
      <c r="CP504" s="29"/>
      <c r="CQ504" s="29"/>
      <c r="CR504" s="29"/>
      <c r="CS504" s="29"/>
      <c r="CT504" s="29"/>
      <c r="CU504" s="32" t="str">
        <f>IF(N504="费用项目",VLOOKUP(O504,费用项目!B:C,2,0),"")</f>
        <v/>
      </c>
      <c r="CV504" s="32" t="str">
        <f>IFERROR(VLOOKUP(CU504,费用项目!A:B,2,0),"")</f>
        <v/>
      </c>
      <c r="CW504" s="29" t="str">
        <f>IF(N504="银行账户",VLOOKUP(O504,银行变二级!B:C,2,0),"")</f>
        <v>潍坊银行基本户31796</v>
      </c>
      <c r="CX504" s="29" t="str">
        <f>IFERROR(VLOOKUP(O504,银行变二级!A:B,2,0),"")</f>
        <v>潍坊银行基本户31796</v>
      </c>
    </row>
    <row r="505" spans="1:102">
      <c r="A505" s="35" t="s">
        <v>287</v>
      </c>
      <c r="B505" s="36" t="s">
        <v>131</v>
      </c>
      <c r="C505" s="36" t="s">
        <v>532</v>
      </c>
      <c r="D505" s="37" t="s">
        <v>533</v>
      </c>
      <c r="E505" s="37" t="s">
        <v>127</v>
      </c>
      <c r="F505" s="38">
        <v>42000</v>
      </c>
      <c r="G505" s="39" t="s">
        <v>107</v>
      </c>
      <c r="H505" s="40" t="str">
        <f t="shared" si="145"/>
        <v>6603</v>
      </c>
      <c r="I505" s="40" t="str">
        <f t="shared" si="146"/>
        <v>6603</v>
      </c>
      <c r="J505" s="46" t="str">
        <f t="shared" si="147"/>
        <v>财务费用</v>
      </c>
      <c r="K505" s="47" t="str">
        <f t="shared" si="148"/>
        <v>利息支出</v>
      </c>
      <c r="L505" s="46" t="str">
        <f t="shared" si="149"/>
        <v/>
      </c>
      <c r="M505" s="46" t="str">
        <f>IFERROR(IF(H505="1002",1002,VLOOKUP(I505,亿企科目!A:H,6,0)),VLOOKUP(H505,亿企科目!A:G,6,0))</f>
        <v>6603</v>
      </c>
      <c r="N505" s="48" t="str">
        <f>IFERROR(IF(H505="1002","银行账户",IF(H505="1123","供应商",VLOOKUP(I505,亿企科目!A:H,8,0))),"")</f>
        <v>费用项目</v>
      </c>
      <c r="O505" s="49" t="str">
        <f t="shared" si="163"/>
        <v>利息支出</v>
      </c>
      <c r="P505" s="29" t="str">
        <f>VLOOKUP(A505,账簿!B:C,2,0)</f>
        <v>002008</v>
      </c>
      <c r="Q505" s="29" t="str">
        <f>VLOOKUP(P505,账簿!A:B,2,0)</f>
        <v>昌邑市城投股权投资管理有限公司</v>
      </c>
      <c r="W505" s="29" t="str">
        <f t="shared" si="164"/>
        <v>0020082026-04-30158</v>
      </c>
      <c r="X505" s="29" t="str">
        <f t="shared" si="150"/>
        <v>002008</v>
      </c>
      <c r="Y505" s="29" t="str">
        <f t="shared" si="151"/>
        <v>002008</v>
      </c>
      <c r="Z505" s="29" t="str">
        <f t="shared" si="152"/>
        <v>昌邑市城投股权投资管理有限公司</v>
      </c>
      <c r="AA505" s="29" t="str">
        <f t="shared" si="153"/>
        <v>2026-04</v>
      </c>
      <c r="AB505" s="29" t="str">
        <f t="shared" si="154"/>
        <v>2026-04-30</v>
      </c>
      <c r="AC505" s="29" t="s">
        <v>108</v>
      </c>
      <c r="AD505" s="29">
        <f t="shared" si="155"/>
        <v>158</v>
      </c>
      <c r="AE505" s="29" t="str">
        <f t="shared" si="156"/>
        <v>借款利息</v>
      </c>
      <c r="AF505" s="29" t="s">
        <v>109</v>
      </c>
      <c r="AG505" s="29" t="s">
        <v>109</v>
      </c>
      <c r="AH505" s="29"/>
      <c r="AI505" s="29"/>
      <c r="AJ505" s="29"/>
      <c r="AK505" s="29"/>
      <c r="AL505" s="29"/>
      <c r="AM505" s="29"/>
      <c r="AN505" s="29" t="str">
        <f t="shared" si="157"/>
        <v>6603</v>
      </c>
      <c r="AO505" s="29"/>
      <c r="AP505" s="29" t="str">
        <f t="shared" si="158"/>
        <v>借款利息</v>
      </c>
      <c r="AQ505" t="s">
        <v>110</v>
      </c>
      <c r="AR505" s="29">
        <f t="shared" si="159"/>
        <v>42000</v>
      </c>
      <c r="AS505" s="29" t="str">
        <f t="shared" si="160"/>
        <v/>
      </c>
      <c r="AT505" t="s">
        <v>111</v>
      </c>
      <c r="AU505" t="s">
        <v>112</v>
      </c>
      <c r="AV505" t="s">
        <v>113</v>
      </c>
      <c r="AW505" s="29">
        <f t="shared" si="161"/>
        <v>42000</v>
      </c>
      <c r="AX505" s="29" t="str">
        <f t="shared" si="162"/>
        <v/>
      </c>
      <c r="AY505" s="29"/>
      <c r="AZ505" s="29"/>
      <c r="BA505" s="29"/>
      <c r="BB505" s="29"/>
      <c r="BC505" s="29"/>
      <c r="BD505" s="29"/>
      <c r="BE505" s="29"/>
      <c r="BF505" s="29"/>
      <c r="BG505" s="29"/>
      <c r="BH505" s="29"/>
      <c r="BI505" s="29"/>
      <c r="BJ505" s="29"/>
      <c r="BK505" s="29"/>
      <c r="BL505" s="29"/>
      <c r="BM505" s="29"/>
      <c r="BN505" s="29"/>
      <c r="BO505" s="29"/>
      <c r="BP505" s="29"/>
      <c r="BQ505" s="32" t="str">
        <f>IF(N505="项目",VLOOKUP(O505,项目!B:C,2,0),IF(K505="空项目",VLOOKUP(K505,项目!B:C,2,0),""))</f>
        <v/>
      </c>
      <c r="BR505" s="32" t="str">
        <f>IFERROR(VLOOKUP(BQ505,项目!A:B,2,0),"")</f>
        <v/>
      </c>
      <c r="BS505" s="29"/>
      <c r="BT505" s="29"/>
      <c r="BU505" s="32" t="str">
        <f>IF(N505="供应商",VLOOKUP(O505,供应商!B:C,2,0),"")</f>
        <v/>
      </c>
      <c r="BV505" s="32" t="str">
        <f>IFERROR(VLOOKUP(BU505,供应商!A:B,2,0),"")</f>
        <v/>
      </c>
      <c r="BW505" s="32" t="str">
        <f>IF(N505="客户",VLOOKUP(O505,客户!B:C,2,0),"")</f>
        <v/>
      </c>
      <c r="BX505" s="32" t="str">
        <f>IFERROR(VLOOKUP(BW505,客户!A:B,2,0),"")</f>
        <v/>
      </c>
      <c r="BY505" s="29"/>
      <c r="BZ505" s="29"/>
      <c r="CA505" s="29"/>
      <c r="CB505" s="29"/>
      <c r="CC505" s="29"/>
      <c r="CD505" s="29"/>
      <c r="CE505" s="29"/>
      <c r="CF505" s="29"/>
      <c r="CG505" s="29"/>
      <c r="CH505" s="29"/>
      <c r="CI505" s="29"/>
      <c r="CJ505" s="29"/>
      <c r="CK505" s="29"/>
      <c r="CL505" s="29"/>
      <c r="CM505" s="29"/>
      <c r="CN505" s="29"/>
      <c r="CO505" s="29"/>
      <c r="CP505" s="29"/>
      <c r="CQ505" s="29"/>
      <c r="CR505" s="29"/>
      <c r="CS505" s="29"/>
      <c r="CT505" s="29"/>
      <c r="CU505" s="32" t="str">
        <f>IF(N505="费用项目",VLOOKUP(O505,费用项目!B:C,2,0),"")</f>
        <v>660302</v>
      </c>
      <c r="CV505" s="32" t="str">
        <f>IFERROR(VLOOKUP(CU505,费用项目!A:B,2,0),"")</f>
        <v>利息支出</v>
      </c>
      <c r="CW505" s="29" t="str">
        <f>IF(N505="银行账户",VLOOKUP(O505,银行变二级!B:C,2,0),"")</f>
        <v/>
      </c>
      <c r="CX505" s="29" t="str">
        <f>IFERROR(VLOOKUP(O505,银行变二级!A:B,2,0),"")</f>
        <v/>
      </c>
    </row>
    <row r="506" ht="25.5" spans="1:102">
      <c r="A506" s="35" t="s">
        <v>287</v>
      </c>
      <c r="B506" s="36" t="s">
        <v>131</v>
      </c>
      <c r="C506" s="36" t="s">
        <v>532</v>
      </c>
      <c r="D506" s="37" t="s">
        <v>533</v>
      </c>
      <c r="E506" s="37" t="s">
        <v>371</v>
      </c>
      <c r="F506" s="39" t="s">
        <v>107</v>
      </c>
      <c r="G506" s="38">
        <v>42000</v>
      </c>
      <c r="H506" s="40" t="str">
        <f t="shared" si="145"/>
        <v>2241</v>
      </c>
      <c r="I506" s="40" t="str">
        <f t="shared" si="146"/>
        <v>224102</v>
      </c>
      <c r="J506" s="46" t="str">
        <f t="shared" si="147"/>
        <v>其他应付款</v>
      </c>
      <c r="K506" s="47" t="str">
        <f t="shared" si="148"/>
        <v>单位</v>
      </c>
      <c r="L506" s="46" t="str">
        <f t="shared" si="149"/>
        <v>潍坊韦瑞化工科技有限公司</v>
      </c>
      <c r="M506" s="46" t="str">
        <f>IFERROR(IF(H506="1002",1002,VLOOKUP(I506,亿企科目!A:H,6,0)),VLOOKUP(H506,亿企科目!A:G,6,0))</f>
        <v>224102</v>
      </c>
      <c r="N506" s="48" t="str">
        <f>IFERROR(IF(H506="1002","银行账户",IF(H506="1123","供应商",VLOOKUP(I506,亿企科目!A:H,8,0))),"")</f>
        <v>供应商</v>
      </c>
      <c r="O506" s="49" t="str">
        <f t="shared" si="163"/>
        <v>潍坊韦瑞化工科技有限公司</v>
      </c>
      <c r="P506" s="29" t="str">
        <f>VLOOKUP(A506,账簿!B:C,2,0)</f>
        <v>002008</v>
      </c>
      <c r="Q506" s="29" t="str">
        <f>VLOOKUP(P506,账簿!A:B,2,0)</f>
        <v>昌邑市城投股权投资管理有限公司</v>
      </c>
      <c r="W506" s="29" t="str">
        <f t="shared" si="164"/>
        <v>0020082026-04-30158</v>
      </c>
      <c r="X506" s="29" t="str">
        <f t="shared" si="150"/>
        <v>002008</v>
      </c>
      <c r="Y506" s="29" t="str">
        <f t="shared" si="151"/>
        <v>002008</v>
      </c>
      <c r="Z506" s="29" t="str">
        <f t="shared" si="152"/>
        <v>昌邑市城投股权投资管理有限公司</v>
      </c>
      <c r="AA506" s="29" t="str">
        <f t="shared" si="153"/>
        <v>2026-04</v>
      </c>
      <c r="AB506" s="29" t="str">
        <f t="shared" si="154"/>
        <v>2026-04-30</v>
      </c>
      <c r="AC506" s="29" t="s">
        <v>108</v>
      </c>
      <c r="AD506" s="29">
        <f t="shared" si="155"/>
        <v>158</v>
      </c>
      <c r="AE506" s="29" t="str">
        <f t="shared" si="156"/>
        <v>借款利息</v>
      </c>
      <c r="AF506" s="29" t="s">
        <v>109</v>
      </c>
      <c r="AG506" s="29" t="s">
        <v>109</v>
      </c>
      <c r="AH506" s="29"/>
      <c r="AI506" s="29"/>
      <c r="AJ506" s="29"/>
      <c r="AK506" s="29"/>
      <c r="AL506" s="29"/>
      <c r="AM506" s="29"/>
      <c r="AN506" s="29" t="str">
        <f t="shared" si="157"/>
        <v>224102</v>
      </c>
      <c r="AO506" s="29"/>
      <c r="AP506" s="29" t="str">
        <f t="shared" si="158"/>
        <v>借款利息</v>
      </c>
      <c r="AQ506" t="s">
        <v>110</v>
      </c>
      <c r="AR506" s="29" t="str">
        <f t="shared" si="159"/>
        <v/>
      </c>
      <c r="AS506" s="29">
        <f t="shared" si="160"/>
        <v>42000</v>
      </c>
      <c r="AT506" t="s">
        <v>111</v>
      </c>
      <c r="AU506" t="s">
        <v>112</v>
      </c>
      <c r="AV506" t="s">
        <v>113</v>
      </c>
      <c r="AW506" s="29" t="str">
        <f t="shared" si="161"/>
        <v/>
      </c>
      <c r="AX506" s="29">
        <f t="shared" si="162"/>
        <v>42000</v>
      </c>
      <c r="AY506" s="29"/>
      <c r="AZ506" s="29"/>
      <c r="BA506" s="29"/>
      <c r="BB506" s="29"/>
      <c r="BC506" s="29"/>
      <c r="BD506" s="29"/>
      <c r="BE506" s="29"/>
      <c r="BF506" s="29"/>
      <c r="BG506" s="29"/>
      <c r="BH506" s="29"/>
      <c r="BI506" s="29"/>
      <c r="BJ506" s="29"/>
      <c r="BK506" s="29"/>
      <c r="BL506" s="29"/>
      <c r="BM506" s="29"/>
      <c r="BN506" s="29"/>
      <c r="BO506" s="29"/>
      <c r="BP506" s="29"/>
      <c r="BQ506" s="32" t="str">
        <f>IF(N506="项目",VLOOKUP(O506,项目!B:C,2,0),IF(K506="空项目",VLOOKUP(K506,项目!B:C,2,0),""))</f>
        <v/>
      </c>
      <c r="BR506" s="32" t="str">
        <f>IFERROR(VLOOKUP(BQ506,项目!A:B,2,0),"")</f>
        <v/>
      </c>
      <c r="BS506" s="29"/>
      <c r="BT506" s="29"/>
      <c r="BU506" s="32" t="str">
        <f>IF(N506="供应商",VLOOKUP(O506,供应商!B:C,2,0),"")</f>
        <v>0014508</v>
      </c>
      <c r="BV506" s="32" t="str">
        <f>IFERROR(VLOOKUP(BU506,供应商!A:B,2,0),"")</f>
        <v>潍坊韦瑞化工科技有限公司</v>
      </c>
      <c r="BW506" s="32" t="str">
        <f>IF(N506="客户",VLOOKUP(O506,客户!B:C,2,0),"")</f>
        <v/>
      </c>
      <c r="BX506" s="32" t="str">
        <f>IFERROR(VLOOKUP(BW506,客户!A:B,2,0),"")</f>
        <v/>
      </c>
      <c r="BY506" s="29"/>
      <c r="BZ506" s="29"/>
      <c r="CA506" s="29"/>
      <c r="CB506" s="29"/>
      <c r="CC506" s="29"/>
      <c r="CD506" s="29"/>
      <c r="CE506" s="29"/>
      <c r="CF506" s="29"/>
      <c r="CG506" s="29"/>
      <c r="CH506" s="29"/>
      <c r="CI506" s="29"/>
      <c r="CJ506" s="29"/>
      <c r="CK506" s="29"/>
      <c r="CL506" s="29"/>
      <c r="CM506" s="29"/>
      <c r="CN506" s="29"/>
      <c r="CO506" s="29"/>
      <c r="CP506" s="29"/>
      <c r="CQ506" s="29"/>
      <c r="CR506" s="29"/>
      <c r="CS506" s="29"/>
      <c r="CT506" s="29"/>
      <c r="CU506" s="32" t="str">
        <f>IF(N506="费用项目",VLOOKUP(O506,费用项目!B:C,2,0),"")</f>
        <v/>
      </c>
      <c r="CV506" s="32" t="str">
        <f>IFERROR(VLOOKUP(CU506,费用项目!A:B,2,0),"")</f>
        <v/>
      </c>
      <c r="CW506" s="29" t="str">
        <f>IF(N506="银行账户",VLOOKUP(O506,银行变二级!B:C,2,0),"")</f>
        <v/>
      </c>
      <c r="CX506" s="29" t="str">
        <f>IFERROR(VLOOKUP(O506,银行变二级!A:B,2,0),"")</f>
        <v/>
      </c>
    </row>
    <row r="507" spans="1:102">
      <c r="A507" s="35" t="s">
        <v>287</v>
      </c>
      <c r="B507" s="36" t="s">
        <v>131</v>
      </c>
      <c r="C507" s="36" t="s">
        <v>534</v>
      </c>
      <c r="D507" s="37" t="s">
        <v>535</v>
      </c>
      <c r="E507" s="37" t="s">
        <v>127</v>
      </c>
      <c r="F507" s="38">
        <v>640000</v>
      </c>
      <c r="G507" s="39" t="s">
        <v>107</v>
      </c>
      <c r="H507" s="40" t="str">
        <f t="shared" si="145"/>
        <v>6603</v>
      </c>
      <c r="I507" s="40" t="str">
        <f t="shared" si="146"/>
        <v>6603</v>
      </c>
      <c r="J507" s="46" t="str">
        <f t="shared" si="147"/>
        <v>财务费用</v>
      </c>
      <c r="K507" s="47" t="str">
        <f t="shared" si="148"/>
        <v>利息支出</v>
      </c>
      <c r="L507" s="46" t="str">
        <f t="shared" si="149"/>
        <v/>
      </c>
      <c r="M507" s="46" t="str">
        <f>IFERROR(IF(H507="1002",1002,VLOOKUP(I507,亿企科目!A:H,6,0)),VLOOKUP(H507,亿企科目!A:G,6,0))</f>
        <v>6603</v>
      </c>
      <c r="N507" s="48" t="str">
        <f>IFERROR(IF(H507="1002","银行账户",IF(H507="1123","供应商",VLOOKUP(I507,亿企科目!A:H,8,0))),"")</f>
        <v>费用项目</v>
      </c>
      <c r="O507" s="49" t="str">
        <f t="shared" si="163"/>
        <v>利息支出</v>
      </c>
      <c r="P507" s="29" t="str">
        <f>VLOOKUP(A507,账簿!B:C,2,0)</f>
        <v>002008</v>
      </c>
      <c r="Q507" s="29" t="str">
        <f>VLOOKUP(P507,账簿!A:B,2,0)</f>
        <v>昌邑市城投股权投资管理有限公司</v>
      </c>
      <c r="W507" s="29" t="str">
        <f t="shared" si="164"/>
        <v>0020082026-04-30159</v>
      </c>
      <c r="X507" s="29" t="str">
        <f t="shared" si="150"/>
        <v>002008</v>
      </c>
      <c r="Y507" s="29" t="str">
        <f t="shared" si="151"/>
        <v>002008</v>
      </c>
      <c r="Z507" s="29" t="str">
        <f t="shared" si="152"/>
        <v>昌邑市城投股权投资管理有限公司</v>
      </c>
      <c r="AA507" s="29" t="str">
        <f t="shared" si="153"/>
        <v>2026-04</v>
      </c>
      <c r="AB507" s="29" t="str">
        <f t="shared" si="154"/>
        <v>2026-04-30</v>
      </c>
      <c r="AC507" s="29" t="s">
        <v>108</v>
      </c>
      <c r="AD507" s="29">
        <f t="shared" si="155"/>
        <v>159</v>
      </c>
      <c r="AE507" s="29" t="str">
        <f t="shared" si="156"/>
        <v>资金占用费</v>
      </c>
      <c r="AF507" s="29" t="s">
        <v>109</v>
      </c>
      <c r="AG507" s="29" t="s">
        <v>109</v>
      </c>
      <c r="AH507" s="29"/>
      <c r="AI507" s="29"/>
      <c r="AJ507" s="29"/>
      <c r="AK507" s="29"/>
      <c r="AL507" s="29"/>
      <c r="AM507" s="29"/>
      <c r="AN507" s="29" t="str">
        <f t="shared" si="157"/>
        <v>6603</v>
      </c>
      <c r="AO507" s="29"/>
      <c r="AP507" s="29" t="str">
        <f t="shared" si="158"/>
        <v>资金占用费</v>
      </c>
      <c r="AQ507" t="s">
        <v>110</v>
      </c>
      <c r="AR507" s="29">
        <f t="shared" si="159"/>
        <v>640000</v>
      </c>
      <c r="AS507" s="29" t="str">
        <f t="shared" si="160"/>
        <v/>
      </c>
      <c r="AT507" t="s">
        <v>111</v>
      </c>
      <c r="AU507" t="s">
        <v>112</v>
      </c>
      <c r="AV507" t="s">
        <v>113</v>
      </c>
      <c r="AW507" s="29">
        <f t="shared" si="161"/>
        <v>640000</v>
      </c>
      <c r="AX507" s="29" t="str">
        <f t="shared" si="162"/>
        <v/>
      </c>
      <c r="AY507" s="29"/>
      <c r="AZ507" s="29"/>
      <c r="BA507" s="29"/>
      <c r="BB507" s="29"/>
      <c r="BC507" s="29"/>
      <c r="BD507" s="29"/>
      <c r="BE507" s="29"/>
      <c r="BF507" s="29"/>
      <c r="BG507" s="29"/>
      <c r="BH507" s="29"/>
      <c r="BI507" s="29"/>
      <c r="BJ507" s="29"/>
      <c r="BK507" s="29"/>
      <c r="BL507" s="29"/>
      <c r="BM507" s="29"/>
      <c r="BN507" s="29"/>
      <c r="BO507" s="29"/>
      <c r="BP507" s="29"/>
      <c r="BQ507" s="32" t="str">
        <f>IF(N507="项目",VLOOKUP(O507,项目!B:C,2,0),IF(K507="空项目",VLOOKUP(K507,项目!B:C,2,0),""))</f>
        <v/>
      </c>
      <c r="BR507" s="32" t="str">
        <f>IFERROR(VLOOKUP(BQ507,项目!A:B,2,0),"")</f>
        <v/>
      </c>
      <c r="BS507" s="29"/>
      <c r="BT507" s="29"/>
      <c r="BU507" s="32" t="str">
        <f>IF(N507="供应商",VLOOKUP(O507,供应商!B:C,2,0),"")</f>
        <v/>
      </c>
      <c r="BV507" s="32" t="str">
        <f>IFERROR(VLOOKUP(BU507,供应商!A:B,2,0),"")</f>
        <v/>
      </c>
      <c r="BW507" s="32" t="str">
        <f>IF(N507="客户",VLOOKUP(O507,客户!B:C,2,0),"")</f>
        <v/>
      </c>
      <c r="BX507" s="32" t="str">
        <f>IFERROR(VLOOKUP(BW507,客户!A:B,2,0),"")</f>
        <v/>
      </c>
      <c r="BY507" s="29"/>
      <c r="BZ507" s="29"/>
      <c r="CA507" s="29"/>
      <c r="CB507" s="29"/>
      <c r="CC507" s="29"/>
      <c r="CD507" s="29"/>
      <c r="CE507" s="29"/>
      <c r="CF507" s="29"/>
      <c r="CG507" s="29"/>
      <c r="CH507" s="29"/>
      <c r="CI507" s="29"/>
      <c r="CJ507" s="29"/>
      <c r="CK507" s="29"/>
      <c r="CL507" s="29"/>
      <c r="CM507" s="29"/>
      <c r="CN507" s="29"/>
      <c r="CO507" s="29"/>
      <c r="CP507" s="29"/>
      <c r="CQ507" s="29"/>
      <c r="CR507" s="29"/>
      <c r="CS507" s="29"/>
      <c r="CT507" s="29"/>
      <c r="CU507" s="32" t="str">
        <f>IF(N507="费用项目",VLOOKUP(O507,费用项目!B:C,2,0),"")</f>
        <v>660302</v>
      </c>
      <c r="CV507" s="32" t="str">
        <f>IFERROR(VLOOKUP(CU507,费用项目!A:B,2,0),"")</f>
        <v>利息支出</v>
      </c>
      <c r="CW507" s="29" t="str">
        <f>IF(N507="银行账户",VLOOKUP(O507,银行变二级!B:C,2,0),"")</f>
        <v/>
      </c>
      <c r="CX507" s="29" t="str">
        <f>IFERROR(VLOOKUP(O507,银行变二级!A:B,2,0),"")</f>
        <v/>
      </c>
    </row>
    <row r="508" ht="25.5" spans="1:102">
      <c r="A508" s="35" t="s">
        <v>287</v>
      </c>
      <c r="B508" s="36" t="s">
        <v>131</v>
      </c>
      <c r="C508" s="36" t="s">
        <v>534</v>
      </c>
      <c r="D508" s="37" t="s">
        <v>535</v>
      </c>
      <c r="E508" s="37" t="s">
        <v>305</v>
      </c>
      <c r="F508" s="39" t="s">
        <v>107</v>
      </c>
      <c r="G508" s="38">
        <v>640000</v>
      </c>
      <c r="H508" s="40" t="str">
        <f t="shared" si="145"/>
        <v>2241</v>
      </c>
      <c r="I508" s="40" t="str">
        <f t="shared" si="146"/>
        <v>224102</v>
      </c>
      <c r="J508" s="46" t="str">
        <f t="shared" si="147"/>
        <v>其他应付款</v>
      </c>
      <c r="K508" s="47" t="str">
        <f t="shared" si="148"/>
        <v>单位</v>
      </c>
      <c r="L508" s="46" t="str">
        <f t="shared" si="149"/>
        <v>山东德锦资产管理有限公司</v>
      </c>
      <c r="M508" s="46" t="str">
        <f>IFERROR(IF(H508="1002",1002,VLOOKUP(I508,亿企科目!A:H,6,0)),VLOOKUP(H508,亿企科目!A:G,6,0))</f>
        <v>224102</v>
      </c>
      <c r="N508" s="48" t="str">
        <f>IFERROR(IF(H508="1002","银行账户",IF(H508="1123","供应商",VLOOKUP(I508,亿企科目!A:H,8,0))),"")</f>
        <v>供应商</v>
      </c>
      <c r="O508" s="49" t="str">
        <f t="shared" si="163"/>
        <v>山东德锦资产管理有限公司</v>
      </c>
      <c r="P508" s="29" t="str">
        <f>VLOOKUP(A508,账簿!B:C,2,0)</f>
        <v>002008</v>
      </c>
      <c r="Q508" s="29" t="str">
        <f>VLOOKUP(P508,账簿!A:B,2,0)</f>
        <v>昌邑市城投股权投资管理有限公司</v>
      </c>
      <c r="W508" s="29" t="str">
        <f t="shared" si="164"/>
        <v>0020082026-04-30159</v>
      </c>
      <c r="X508" s="29" t="str">
        <f t="shared" si="150"/>
        <v>002008</v>
      </c>
      <c r="Y508" s="29" t="str">
        <f t="shared" si="151"/>
        <v>002008</v>
      </c>
      <c r="Z508" s="29" t="str">
        <f t="shared" si="152"/>
        <v>昌邑市城投股权投资管理有限公司</v>
      </c>
      <c r="AA508" s="29" t="str">
        <f t="shared" si="153"/>
        <v>2026-04</v>
      </c>
      <c r="AB508" s="29" t="str">
        <f t="shared" si="154"/>
        <v>2026-04-30</v>
      </c>
      <c r="AC508" s="29" t="s">
        <v>108</v>
      </c>
      <c r="AD508" s="29">
        <f t="shared" si="155"/>
        <v>159</v>
      </c>
      <c r="AE508" s="29" t="str">
        <f t="shared" si="156"/>
        <v>资金占用费</v>
      </c>
      <c r="AF508" s="29" t="s">
        <v>109</v>
      </c>
      <c r="AG508" s="29" t="s">
        <v>109</v>
      </c>
      <c r="AH508" s="29"/>
      <c r="AI508" s="29"/>
      <c r="AJ508" s="29"/>
      <c r="AK508" s="29"/>
      <c r="AL508" s="29"/>
      <c r="AM508" s="29"/>
      <c r="AN508" s="29" t="str">
        <f t="shared" si="157"/>
        <v>224102</v>
      </c>
      <c r="AO508" s="29"/>
      <c r="AP508" s="29" t="str">
        <f t="shared" si="158"/>
        <v>资金占用费</v>
      </c>
      <c r="AQ508" t="s">
        <v>110</v>
      </c>
      <c r="AR508" s="29" t="str">
        <f t="shared" si="159"/>
        <v/>
      </c>
      <c r="AS508" s="29">
        <f t="shared" si="160"/>
        <v>640000</v>
      </c>
      <c r="AT508" t="s">
        <v>111</v>
      </c>
      <c r="AU508" t="s">
        <v>112</v>
      </c>
      <c r="AV508" t="s">
        <v>113</v>
      </c>
      <c r="AW508" s="29" t="str">
        <f t="shared" si="161"/>
        <v/>
      </c>
      <c r="AX508" s="29">
        <f t="shared" si="162"/>
        <v>640000</v>
      </c>
      <c r="AY508" s="29"/>
      <c r="AZ508" s="29"/>
      <c r="BA508" s="29"/>
      <c r="BB508" s="29"/>
      <c r="BC508" s="29"/>
      <c r="BD508" s="29"/>
      <c r="BE508" s="29"/>
      <c r="BF508" s="29"/>
      <c r="BG508" s="29"/>
      <c r="BH508" s="29"/>
      <c r="BI508" s="29"/>
      <c r="BJ508" s="29"/>
      <c r="BK508" s="29"/>
      <c r="BL508" s="29"/>
      <c r="BM508" s="29"/>
      <c r="BN508" s="29"/>
      <c r="BO508" s="29"/>
      <c r="BP508" s="29"/>
      <c r="BQ508" s="32" t="str">
        <f>IF(N508="项目",VLOOKUP(O508,项目!B:C,2,0),IF(K508="空项目",VLOOKUP(K508,项目!B:C,2,0),""))</f>
        <v/>
      </c>
      <c r="BR508" s="32" t="str">
        <f>IFERROR(VLOOKUP(BQ508,项目!A:B,2,0),"")</f>
        <v/>
      </c>
      <c r="BS508" s="29"/>
      <c r="BT508" s="29"/>
      <c r="BU508" s="32" t="str">
        <f>IF(N508="供应商",VLOOKUP(O508,供应商!B:C,2,0),"")</f>
        <v>0000752</v>
      </c>
      <c r="BV508" s="32" t="str">
        <f>IFERROR(VLOOKUP(BU508,供应商!A:B,2,0),"")</f>
        <v>山东德锦资产管理有限公司</v>
      </c>
      <c r="BW508" s="32" t="str">
        <f>IF(N508="客户",VLOOKUP(O508,客户!B:C,2,0),"")</f>
        <v/>
      </c>
      <c r="BX508" s="32" t="str">
        <f>IFERROR(VLOOKUP(BW508,客户!A:B,2,0),"")</f>
        <v/>
      </c>
      <c r="BY508" s="29"/>
      <c r="BZ508" s="29"/>
      <c r="CA508" s="29"/>
      <c r="CB508" s="29"/>
      <c r="CC508" s="29"/>
      <c r="CD508" s="29"/>
      <c r="CE508" s="29"/>
      <c r="CF508" s="29"/>
      <c r="CG508" s="29"/>
      <c r="CH508" s="29"/>
      <c r="CI508" s="29"/>
      <c r="CJ508" s="29"/>
      <c r="CK508" s="29"/>
      <c r="CL508" s="29"/>
      <c r="CM508" s="29"/>
      <c r="CN508" s="29"/>
      <c r="CO508" s="29"/>
      <c r="CP508" s="29"/>
      <c r="CQ508" s="29"/>
      <c r="CR508" s="29"/>
      <c r="CS508" s="29"/>
      <c r="CT508" s="29"/>
      <c r="CU508" s="32" t="str">
        <f>IF(N508="费用项目",VLOOKUP(O508,费用项目!B:C,2,0),"")</f>
        <v/>
      </c>
      <c r="CV508" s="32" t="str">
        <f>IFERROR(VLOOKUP(CU508,费用项目!A:B,2,0),"")</f>
        <v/>
      </c>
      <c r="CW508" s="29" t="str">
        <f>IF(N508="银行账户",VLOOKUP(O508,银行变二级!B:C,2,0),"")</f>
        <v/>
      </c>
      <c r="CX508" s="29" t="str">
        <f>IFERROR(VLOOKUP(O508,银行变二级!A:B,2,0),"")</f>
        <v/>
      </c>
    </row>
    <row r="509" ht="25.5" spans="1:102">
      <c r="A509" s="35" t="s">
        <v>287</v>
      </c>
      <c r="B509" s="36" t="s">
        <v>131</v>
      </c>
      <c r="C509" s="36" t="s">
        <v>536</v>
      </c>
      <c r="D509" s="37" t="s">
        <v>301</v>
      </c>
      <c r="E509" s="37" t="s">
        <v>302</v>
      </c>
      <c r="F509" s="38">
        <v>1000000</v>
      </c>
      <c r="G509" s="39" t="s">
        <v>107</v>
      </c>
      <c r="H509" s="40" t="str">
        <f t="shared" si="145"/>
        <v>1221</v>
      </c>
      <c r="I509" s="40" t="str">
        <f t="shared" si="146"/>
        <v>122108</v>
      </c>
      <c r="J509" s="46" t="str">
        <f t="shared" si="147"/>
        <v>其他应收款</v>
      </c>
      <c r="K509" s="47" t="str">
        <f t="shared" si="148"/>
        <v>单位</v>
      </c>
      <c r="L509" s="46" t="str">
        <f t="shared" si="149"/>
        <v>昌邑市惠合水务有限公司</v>
      </c>
      <c r="M509" s="46" t="str">
        <f>IFERROR(IF(H509="1002",1002,VLOOKUP(I509,亿企科目!A:H,6,0)),VLOOKUP(H509,亿企科目!A:G,6,0))</f>
        <v>122102</v>
      </c>
      <c r="N509" s="48" t="str">
        <f>IFERROR(IF(H509="1002","银行账户",IF(H509="1123","供应商",VLOOKUP(I509,亿企科目!A:H,8,0))),"")</f>
        <v>客户</v>
      </c>
      <c r="O509" s="49" t="str">
        <f t="shared" si="163"/>
        <v>昌邑市惠合水务有限公司</v>
      </c>
      <c r="P509" s="29" t="str">
        <f>VLOOKUP(A509,账簿!B:C,2,0)</f>
        <v>002008</v>
      </c>
      <c r="Q509" s="29" t="str">
        <f>VLOOKUP(P509,账簿!A:B,2,0)</f>
        <v>昌邑市城投股权投资管理有限公司</v>
      </c>
      <c r="W509" s="29" t="str">
        <f t="shared" si="164"/>
        <v>0020082026-04-30160</v>
      </c>
      <c r="X509" s="29" t="str">
        <f t="shared" si="150"/>
        <v>002008</v>
      </c>
      <c r="Y509" s="29" t="str">
        <f t="shared" si="151"/>
        <v>002008</v>
      </c>
      <c r="Z509" s="29" t="str">
        <f t="shared" si="152"/>
        <v>昌邑市城投股权投资管理有限公司</v>
      </c>
      <c r="AA509" s="29" t="str">
        <f t="shared" si="153"/>
        <v>2026-04</v>
      </c>
      <c r="AB509" s="29" t="str">
        <f t="shared" si="154"/>
        <v>2026-04-30</v>
      </c>
      <c r="AC509" s="29" t="s">
        <v>108</v>
      </c>
      <c r="AD509" s="29">
        <f t="shared" si="155"/>
        <v>160</v>
      </c>
      <c r="AE509" s="29" t="str">
        <f t="shared" si="156"/>
        <v>往来款,网银转账,昌邑市惠合水务有限公司</v>
      </c>
      <c r="AF509" s="29" t="s">
        <v>109</v>
      </c>
      <c r="AG509" s="29" t="s">
        <v>109</v>
      </c>
      <c r="AH509" s="29"/>
      <c r="AI509" s="29"/>
      <c r="AJ509" s="29"/>
      <c r="AK509" s="29"/>
      <c r="AL509" s="29"/>
      <c r="AM509" s="29"/>
      <c r="AN509" s="29" t="str">
        <f t="shared" si="157"/>
        <v>122102</v>
      </c>
      <c r="AO509" s="29"/>
      <c r="AP509" s="29" t="str">
        <f t="shared" si="158"/>
        <v>往来款,网银转账,昌邑市惠合水务有限公司</v>
      </c>
      <c r="AQ509" t="s">
        <v>110</v>
      </c>
      <c r="AR509" s="29">
        <f t="shared" si="159"/>
        <v>1000000</v>
      </c>
      <c r="AS509" s="29" t="str">
        <f t="shared" si="160"/>
        <v/>
      </c>
      <c r="AT509" t="s">
        <v>111</v>
      </c>
      <c r="AU509" t="s">
        <v>112</v>
      </c>
      <c r="AV509" t="s">
        <v>113</v>
      </c>
      <c r="AW509" s="29">
        <f t="shared" si="161"/>
        <v>1000000</v>
      </c>
      <c r="AX509" s="29" t="str">
        <f t="shared" si="162"/>
        <v/>
      </c>
      <c r="AY509" s="29"/>
      <c r="AZ509" s="29"/>
      <c r="BA509" s="29"/>
      <c r="BB509" s="29"/>
      <c r="BC509" s="29"/>
      <c r="BD509" s="29"/>
      <c r="BE509" s="29"/>
      <c r="BF509" s="29"/>
      <c r="BG509" s="29"/>
      <c r="BH509" s="29"/>
      <c r="BI509" s="29"/>
      <c r="BJ509" s="29"/>
      <c r="BK509" s="29"/>
      <c r="BL509" s="29"/>
      <c r="BM509" s="29"/>
      <c r="BN509" s="29"/>
      <c r="BO509" s="29"/>
      <c r="BP509" s="29"/>
      <c r="BQ509" s="32" t="str">
        <f>IF(N509="项目",VLOOKUP(O509,项目!B:C,2,0),IF(K509="空项目",VLOOKUP(K509,项目!B:C,2,0),""))</f>
        <v/>
      </c>
      <c r="BR509" s="32" t="str">
        <f>IFERROR(VLOOKUP(BQ509,项目!A:B,2,0),"")</f>
        <v/>
      </c>
      <c r="BS509" s="29"/>
      <c r="BT509" s="29"/>
      <c r="BU509" s="32" t="str">
        <f>IF(N509="供应商",VLOOKUP(O509,供应商!B:C,2,0),"")</f>
        <v/>
      </c>
      <c r="BV509" s="32" t="str">
        <f>IFERROR(VLOOKUP(BU509,供应商!A:B,2,0),"")</f>
        <v/>
      </c>
      <c r="BW509" s="32" t="str">
        <f>IF(N509="客户",VLOOKUP(O509,客户!B:C,2,0),"")</f>
        <v>001001003</v>
      </c>
      <c r="BX509" s="32" t="str">
        <f>IFERROR(VLOOKUP(BW509,客户!A:B,2,0),"")</f>
        <v>昌邑市惠合水务有限公司</v>
      </c>
      <c r="BY509" s="29"/>
      <c r="BZ509" s="29"/>
      <c r="CA509" s="29"/>
      <c r="CB509" s="29"/>
      <c r="CC509" s="29"/>
      <c r="CD509" s="29"/>
      <c r="CE509" s="29"/>
      <c r="CF509" s="29"/>
      <c r="CG509" s="29"/>
      <c r="CH509" s="29"/>
      <c r="CI509" s="29"/>
      <c r="CJ509" s="29"/>
      <c r="CK509" s="29"/>
      <c r="CL509" s="29"/>
      <c r="CM509" s="29"/>
      <c r="CN509" s="29"/>
      <c r="CO509" s="29"/>
      <c r="CP509" s="29"/>
      <c r="CQ509" s="29"/>
      <c r="CR509" s="29"/>
      <c r="CS509" s="29"/>
      <c r="CT509" s="29"/>
      <c r="CU509" s="32" t="str">
        <f>IF(N509="费用项目",VLOOKUP(O509,费用项目!B:C,2,0),"")</f>
        <v/>
      </c>
      <c r="CV509" s="32" t="str">
        <f>IFERROR(VLOOKUP(CU509,费用项目!A:B,2,0),"")</f>
        <v/>
      </c>
      <c r="CW509" s="29" t="str">
        <f>IF(N509="银行账户",VLOOKUP(O509,银行变二级!B:C,2,0),"")</f>
        <v/>
      </c>
      <c r="CX509" s="29" t="str">
        <f>IFERROR(VLOOKUP(O509,银行变二级!A:B,2,0),"")</f>
        <v/>
      </c>
    </row>
    <row r="510" ht="27" spans="1:102">
      <c r="A510" s="35" t="s">
        <v>287</v>
      </c>
      <c r="B510" s="36" t="s">
        <v>131</v>
      </c>
      <c r="C510" s="36" t="s">
        <v>536</v>
      </c>
      <c r="D510" s="37" t="s">
        <v>301</v>
      </c>
      <c r="E510" s="37" t="s">
        <v>290</v>
      </c>
      <c r="F510" s="39" t="s">
        <v>107</v>
      </c>
      <c r="G510" s="38">
        <v>1000000</v>
      </c>
      <c r="H510" s="40" t="str">
        <f t="shared" si="145"/>
        <v>1002</v>
      </c>
      <c r="I510" s="40" t="str">
        <f t="shared" si="146"/>
        <v>100203</v>
      </c>
      <c r="J510" s="46" t="str">
        <f t="shared" si="147"/>
        <v>银行存款</v>
      </c>
      <c r="K510" s="47" t="str">
        <f t="shared" si="148"/>
        <v>潍坊银行基本户31796</v>
      </c>
      <c r="L510" s="46" t="str">
        <f t="shared" si="149"/>
        <v/>
      </c>
      <c r="M510" s="46">
        <f>IFERROR(IF(H510="1002",1002,VLOOKUP(I510,亿企科目!A:H,6,0)),VLOOKUP(H510,亿企科目!A:G,6,0))</f>
        <v>1002</v>
      </c>
      <c r="N510" s="48" t="str">
        <f>IFERROR(IF(H510="1002","银行账户",IF(H510="1123","供应商",VLOOKUP(I510,亿企科目!A:H,8,0))),"")</f>
        <v>银行账户</v>
      </c>
      <c r="O510" s="49" t="str">
        <f t="shared" si="163"/>
        <v>潍坊银行基本户31796</v>
      </c>
      <c r="P510" s="29" t="str">
        <f>VLOOKUP(A510,账簿!B:C,2,0)</f>
        <v>002008</v>
      </c>
      <c r="Q510" s="29" t="str">
        <f>VLOOKUP(P510,账簿!A:B,2,0)</f>
        <v>昌邑市城投股权投资管理有限公司</v>
      </c>
      <c r="W510" s="29" t="str">
        <f t="shared" si="164"/>
        <v>0020082026-04-30160</v>
      </c>
      <c r="X510" s="29" t="str">
        <f t="shared" si="150"/>
        <v>002008</v>
      </c>
      <c r="Y510" s="29" t="str">
        <f t="shared" si="151"/>
        <v>002008</v>
      </c>
      <c r="Z510" s="29" t="str">
        <f t="shared" si="152"/>
        <v>昌邑市城投股权投资管理有限公司</v>
      </c>
      <c r="AA510" s="29" t="str">
        <f t="shared" si="153"/>
        <v>2026-04</v>
      </c>
      <c r="AB510" s="29" t="str">
        <f t="shared" si="154"/>
        <v>2026-04-30</v>
      </c>
      <c r="AC510" s="29" t="s">
        <v>108</v>
      </c>
      <c r="AD510" s="29">
        <f t="shared" si="155"/>
        <v>160</v>
      </c>
      <c r="AE510" s="29" t="str">
        <f t="shared" si="156"/>
        <v>往来款,网银转账,昌邑市惠合水务有限公司</v>
      </c>
      <c r="AF510" s="29" t="s">
        <v>109</v>
      </c>
      <c r="AG510" s="29" t="s">
        <v>109</v>
      </c>
      <c r="AH510" s="29"/>
      <c r="AI510" s="29"/>
      <c r="AJ510" s="29"/>
      <c r="AK510" s="29"/>
      <c r="AL510" s="29"/>
      <c r="AM510" s="29"/>
      <c r="AN510" s="29">
        <f t="shared" si="157"/>
        <v>1002</v>
      </c>
      <c r="AO510" s="29"/>
      <c r="AP510" s="29" t="str">
        <f t="shared" si="158"/>
        <v>往来款,网银转账,昌邑市惠合水务有限公司</v>
      </c>
      <c r="AQ510" t="s">
        <v>110</v>
      </c>
      <c r="AR510" s="29" t="str">
        <f t="shared" si="159"/>
        <v/>
      </c>
      <c r="AS510" s="29">
        <f t="shared" si="160"/>
        <v>1000000</v>
      </c>
      <c r="AT510" t="s">
        <v>111</v>
      </c>
      <c r="AU510" t="s">
        <v>112</v>
      </c>
      <c r="AV510" t="s">
        <v>113</v>
      </c>
      <c r="AW510" s="29" t="str">
        <f t="shared" si="161"/>
        <v/>
      </c>
      <c r="AX510" s="29">
        <f t="shared" si="162"/>
        <v>1000000</v>
      </c>
      <c r="AY510" s="29"/>
      <c r="AZ510" s="29"/>
      <c r="BA510" s="29"/>
      <c r="BB510" s="29"/>
      <c r="BC510" s="29"/>
      <c r="BD510" s="29"/>
      <c r="BE510" s="29"/>
      <c r="BF510" s="29"/>
      <c r="BG510" s="29"/>
      <c r="BH510" s="29"/>
      <c r="BI510" s="29"/>
      <c r="BJ510" s="29"/>
      <c r="BK510" s="29"/>
      <c r="BL510" s="29"/>
      <c r="BM510" s="29"/>
      <c r="BN510" s="29"/>
      <c r="BO510" s="29"/>
      <c r="BP510" s="29"/>
      <c r="BQ510" s="32" t="str">
        <f>IF(N510="项目",VLOOKUP(O510,项目!B:C,2,0),IF(K510="空项目",VLOOKUP(K510,项目!B:C,2,0),""))</f>
        <v/>
      </c>
      <c r="BR510" s="32" t="str">
        <f>IFERROR(VLOOKUP(BQ510,项目!A:B,2,0),"")</f>
        <v/>
      </c>
      <c r="BS510" s="29"/>
      <c r="BT510" s="29"/>
      <c r="BU510" s="32" t="str">
        <f>IF(N510="供应商",VLOOKUP(O510,供应商!B:C,2,0),"")</f>
        <v/>
      </c>
      <c r="BV510" s="32" t="str">
        <f>IFERROR(VLOOKUP(BU510,供应商!A:B,2,0),"")</f>
        <v/>
      </c>
      <c r="BW510" s="32" t="str">
        <f>IF(N510="客户",VLOOKUP(O510,客户!B:C,2,0),"")</f>
        <v/>
      </c>
      <c r="BX510" s="32" t="str">
        <f>IFERROR(VLOOKUP(BW510,客户!A:B,2,0),"")</f>
        <v/>
      </c>
      <c r="BY510" s="29"/>
      <c r="BZ510" s="29"/>
      <c r="CA510" s="29"/>
      <c r="CB510" s="29"/>
      <c r="CC510" s="29"/>
      <c r="CD510" s="29"/>
      <c r="CE510" s="29"/>
      <c r="CF510" s="29"/>
      <c r="CG510" s="29"/>
      <c r="CH510" s="29"/>
      <c r="CI510" s="29"/>
      <c r="CJ510" s="29"/>
      <c r="CK510" s="29"/>
      <c r="CL510" s="29"/>
      <c r="CM510" s="29"/>
      <c r="CN510" s="29"/>
      <c r="CO510" s="29"/>
      <c r="CP510" s="29"/>
      <c r="CQ510" s="29"/>
      <c r="CR510" s="29"/>
      <c r="CS510" s="29"/>
      <c r="CT510" s="29"/>
      <c r="CU510" s="32" t="str">
        <f>IF(N510="费用项目",VLOOKUP(O510,费用项目!B:C,2,0),"")</f>
        <v/>
      </c>
      <c r="CV510" s="32" t="str">
        <f>IFERROR(VLOOKUP(CU510,费用项目!A:B,2,0),"")</f>
        <v/>
      </c>
      <c r="CW510" s="29" t="str">
        <f>IF(N510="银行账户",VLOOKUP(O510,银行变二级!B:C,2,0),"")</f>
        <v>潍坊银行基本户31796</v>
      </c>
      <c r="CX510" s="29" t="str">
        <f>IFERROR(VLOOKUP(O510,银行变二级!A:B,2,0),"")</f>
        <v>潍坊银行基本户31796</v>
      </c>
    </row>
    <row r="511" ht="25.5" spans="1:102">
      <c r="A511" s="35" t="s">
        <v>287</v>
      </c>
      <c r="B511" s="36" t="s">
        <v>131</v>
      </c>
      <c r="C511" s="36" t="s">
        <v>537</v>
      </c>
      <c r="D511" s="37" t="s">
        <v>487</v>
      </c>
      <c r="E511" s="37" t="s">
        <v>275</v>
      </c>
      <c r="F511" s="38">
        <v>96000</v>
      </c>
      <c r="G511" s="39" t="s">
        <v>107</v>
      </c>
      <c r="H511" s="40" t="str">
        <f t="shared" si="145"/>
        <v>6603</v>
      </c>
      <c r="I511" s="40" t="str">
        <f t="shared" si="146"/>
        <v>6603</v>
      </c>
      <c r="J511" s="46" t="str">
        <f t="shared" si="147"/>
        <v>财务费用</v>
      </c>
      <c r="K511" s="47" t="str">
        <f t="shared" si="148"/>
        <v>服务费</v>
      </c>
      <c r="L511" s="46" t="str">
        <f t="shared" si="149"/>
        <v/>
      </c>
      <c r="M511" s="46" t="str">
        <f>IFERROR(IF(H511="1002",1002,VLOOKUP(I511,亿企科目!A:H,6,0)),VLOOKUP(H511,亿企科目!A:G,6,0))</f>
        <v>6603</v>
      </c>
      <c r="N511" s="48" t="str">
        <f>IFERROR(IF(H511="1002","银行账户",IF(H511="1123","供应商",VLOOKUP(I511,亿企科目!A:H,8,0))),"")</f>
        <v>费用项目</v>
      </c>
      <c r="O511" s="49" t="str">
        <f t="shared" si="163"/>
        <v>服务费</v>
      </c>
      <c r="P511" s="29" t="str">
        <f>VLOOKUP(A511,账簿!B:C,2,0)</f>
        <v>002008</v>
      </c>
      <c r="Q511" s="29" t="str">
        <f>VLOOKUP(P511,账簿!A:B,2,0)</f>
        <v>昌邑市城投股权投资管理有限公司</v>
      </c>
      <c r="W511" s="29" t="str">
        <f t="shared" si="164"/>
        <v>0020082026-04-30161</v>
      </c>
      <c r="X511" s="29" t="str">
        <f t="shared" si="150"/>
        <v>002008</v>
      </c>
      <c r="Y511" s="29" t="str">
        <f t="shared" si="151"/>
        <v>002008</v>
      </c>
      <c r="Z511" s="29" t="str">
        <f t="shared" si="152"/>
        <v>昌邑市城投股权投资管理有限公司</v>
      </c>
      <c r="AA511" s="29" t="str">
        <f t="shared" si="153"/>
        <v>2026-04</v>
      </c>
      <c r="AB511" s="29" t="str">
        <f t="shared" si="154"/>
        <v>2026-04-30</v>
      </c>
      <c r="AC511" s="29" t="s">
        <v>108</v>
      </c>
      <c r="AD511" s="29">
        <f t="shared" si="155"/>
        <v>161</v>
      </c>
      <c r="AE511" s="29" t="str">
        <f t="shared" si="156"/>
        <v>服务费,汇款,潍坊华创普惠产业投资合伙企业（有限合伙）</v>
      </c>
      <c r="AF511" s="29" t="s">
        <v>109</v>
      </c>
      <c r="AG511" s="29" t="s">
        <v>109</v>
      </c>
      <c r="AH511" s="29"/>
      <c r="AI511" s="29"/>
      <c r="AJ511" s="29"/>
      <c r="AK511" s="29"/>
      <c r="AL511" s="29"/>
      <c r="AM511" s="29"/>
      <c r="AN511" s="29" t="str">
        <f t="shared" si="157"/>
        <v>6603</v>
      </c>
      <c r="AO511" s="29"/>
      <c r="AP511" s="29" t="str">
        <f t="shared" si="158"/>
        <v>服务费,汇款,潍坊华创普惠产业投资合伙企业（有限合伙）</v>
      </c>
      <c r="AQ511" t="s">
        <v>110</v>
      </c>
      <c r="AR511" s="29">
        <f t="shared" si="159"/>
        <v>96000</v>
      </c>
      <c r="AS511" s="29" t="str">
        <f t="shared" si="160"/>
        <v/>
      </c>
      <c r="AT511" t="s">
        <v>111</v>
      </c>
      <c r="AU511" t="s">
        <v>112</v>
      </c>
      <c r="AV511" t="s">
        <v>113</v>
      </c>
      <c r="AW511" s="29">
        <f t="shared" si="161"/>
        <v>96000</v>
      </c>
      <c r="AX511" s="29" t="str">
        <f t="shared" si="162"/>
        <v/>
      </c>
      <c r="AY511" s="29"/>
      <c r="AZ511" s="29"/>
      <c r="BA511" s="29"/>
      <c r="BB511" s="29"/>
      <c r="BC511" s="29"/>
      <c r="BD511" s="29"/>
      <c r="BE511" s="29"/>
      <c r="BF511" s="29"/>
      <c r="BG511" s="29"/>
      <c r="BH511" s="29"/>
      <c r="BI511" s="29"/>
      <c r="BJ511" s="29"/>
      <c r="BK511" s="29"/>
      <c r="BL511" s="29"/>
      <c r="BM511" s="29"/>
      <c r="BN511" s="29"/>
      <c r="BO511" s="29"/>
      <c r="BP511" s="29"/>
      <c r="BQ511" s="32" t="str">
        <f>IF(N511="项目",VLOOKUP(O511,项目!B:C,2,0),IF(K511="空项目",VLOOKUP(K511,项目!B:C,2,0),""))</f>
        <v/>
      </c>
      <c r="BR511" s="32" t="str">
        <f>IFERROR(VLOOKUP(BQ511,项目!A:B,2,0),"")</f>
        <v/>
      </c>
      <c r="BS511" s="29"/>
      <c r="BT511" s="29"/>
      <c r="BU511" s="32" t="str">
        <f>IF(N511="供应商",VLOOKUP(O511,供应商!B:C,2,0),"")</f>
        <v/>
      </c>
      <c r="BV511" s="32" t="str">
        <f>IFERROR(VLOOKUP(BU511,供应商!A:B,2,0),"")</f>
        <v/>
      </c>
      <c r="BW511" s="32" t="str">
        <f>IF(N511="客户",VLOOKUP(O511,客户!B:C,2,0),"")</f>
        <v/>
      </c>
      <c r="BX511" s="32" t="str">
        <f>IFERROR(VLOOKUP(BW511,客户!A:B,2,0),"")</f>
        <v/>
      </c>
      <c r="BY511" s="29"/>
      <c r="BZ511" s="29"/>
      <c r="CA511" s="29"/>
      <c r="CB511" s="29"/>
      <c r="CC511" s="29"/>
      <c r="CD511" s="29"/>
      <c r="CE511" s="29"/>
      <c r="CF511" s="29"/>
      <c r="CG511" s="29"/>
      <c r="CH511" s="29"/>
      <c r="CI511" s="29"/>
      <c r="CJ511" s="29"/>
      <c r="CK511" s="29"/>
      <c r="CL511" s="29"/>
      <c r="CM511" s="29"/>
      <c r="CN511" s="29"/>
      <c r="CO511" s="29"/>
      <c r="CP511" s="29"/>
      <c r="CQ511" s="29"/>
      <c r="CR511" s="29"/>
      <c r="CS511" s="29"/>
      <c r="CT511" s="29"/>
      <c r="CU511" s="32" t="str">
        <f>IF(N511="费用项目",VLOOKUP(O511,费用项目!B:C,2,0),"")</f>
        <v>660225</v>
      </c>
      <c r="CV511" s="32" t="str">
        <f>IFERROR(VLOOKUP(CU511,费用项目!A:B,2,0),"")</f>
        <v>服务费</v>
      </c>
      <c r="CW511" s="29" t="str">
        <f>IF(N511="银行账户",VLOOKUP(O511,银行变二级!B:C,2,0),"")</f>
        <v/>
      </c>
      <c r="CX511" s="29" t="str">
        <f>IFERROR(VLOOKUP(O511,银行变二级!A:B,2,0),"")</f>
        <v/>
      </c>
    </row>
    <row r="512" ht="27" spans="1:102">
      <c r="A512" s="35" t="s">
        <v>287</v>
      </c>
      <c r="B512" s="36" t="s">
        <v>131</v>
      </c>
      <c r="C512" s="36" t="s">
        <v>537</v>
      </c>
      <c r="D512" s="37" t="s">
        <v>487</v>
      </c>
      <c r="E512" s="37" t="s">
        <v>290</v>
      </c>
      <c r="F512" s="39" t="s">
        <v>107</v>
      </c>
      <c r="G512" s="38">
        <v>96000</v>
      </c>
      <c r="H512" s="40" t="str">
        <f t="shared" ref="H512:H575" si="165">LEFT(E512,4)</f>
        <v>1002</v>
      </c>
      <c r="I512" s="40" t="str">
        <f t="shared" ref="I512:I575" si="166">IFERROR(LEFT(E512,FIND(" ",E512)-1),E512)</f>
        <v>100203</v>
      </c>
      <c r="J512" s="46" t="str">
        <f t="shared" ref="J512:J575" si="167">LEFT(MID(E512,FIND(" ",E512)+1,LEN(E512)),FIND("-",MID(E512,FIND(" ",E512)+1,LEN(E512))&amp;"-")-1)</f>
        <v>银行存款</v>
      </c>
      <c r="K512" s="47" t="str">
        <f t="shared" ref="K512:K575" si="168">IFERROR(MID(MID(E512,FIND(" ",E512)+1,LEN(E512)),FIND("-",MID(E512,FIND(" ",E512)+1,LEN(E512)))+1,IFERROR(FIND("-",MID(E512,FIND(" ",E512)+1,LEN(E512)),FIND("-",MID(E512,FIND(" ",E512)+1,LEN(E512)))+1),LEN(MID(E512,FIND(" ",E512)+1,LEN(E512)))+1)-FIND("-",MID(E512,FIND(" ",E512)+1,LEN(E512)))-1),"")</f>
        <v>潍坊银行基本户31796</v>
      </c>
      <c r="L512" s="46" t="str">
        <f t="shared" ref="L512:L575" si="169">IFERROR(MID(MID(E512,FIND(" ",E512)+1,LEN(E512)),FIND("-",MID(E512,FIND(" ",E512)+1,LEN(E512)),FIND("-",MID(E512,FIND(" ",E512)+1,LEN(E512)))+1)+1,LEN(E512)),"")</f>
        <v/>
      </c>
      <c r="M512" s="46">
        <f>IFERROR(IF(H512="1002",1002,VLOOKUP(I512,亿企科目!A:H,6,0)),VLOOKUP(H512,亿企科目!A:G,6,0))</f>
        <v>1002</v>
      </c>
      <c r="N512" s="48" t="str">
        <f>IFERROR(IF(H512="1002","银行账户",IF(H512="1123","供应商",VLOOKUP(I512,亿企科目!A:H,8,0))),"")</f>
        <v>银行账户</v>
      </c>
      <c r="O512" s="49" t="str">
        <f t="shared" si="163"/>
        <v>潍坊银行基本户31796</v>
      </c>
      <c r="P512" s="29" t="str">
        <f>VLOOKUP(A512,账簿!B:C,2,0)</f>
        <v>002008</v>
      </c>
      <c r="Q512" s="29" t="str">
        <f>VLOOKUP(P512,账簿!A:B,2,0)</f>
        <v>昌邑市城投股权投资管理有限公司</v>
      </c>
      <c r="W512" s="29" t="str">
        <f t="shared" si="164"/>
        <v>0020082026-04-30161</v>
      </c>
      <c r="X512" s="29" t="str">
        <f t="shared" si="150"/>
        <v>002008</v>
      </c>
      <c r="Y512" s="29" t="str">
        <f t="shared" si="151"/>
        <v>002008</v>
      </c>
      <c r="Z512" s="29" t="str">
        <f t="shared" si="152"/>
        <v>昌邑市城投股权投资管理有限公司</v>
      </c>
      <c r="AA512" s="29" t="str">
        <f t="shared" si="153"/>
        <v>2026-04</v>
      </c>
      <c r="AB512" s="29" t="str">
        <f t="shared" si="154"/>
        <v>2026-04-30</v>
      </c>
      <c r="AC512" s="29" t="s">
        <v>108</v>
      </c>
      <c r="AD512" s="29">
        <f t="shared" si="155"/>
        <v>161</v>
      </c>
      <c r="AE512" s="29" t="str">
        <f t="shared" si="156"/>
        <v>服务费,汇款,潍坊华创普惠产业投资合伙企业（有限合伙）</v>
      </c>
      <c r="AF512" s="29" t="s">
        <v>109</v>
      </c>
      <c r="AG512" s="29" t="s">
        <v>109</v>
      </c>
      <c r="AH512" s="29"/>
      <c r="AI512" s="29"/>
      <c r="AJ512" s="29"/>
      <c r="AK512" s="29"/>
      <c r="AL512" s="29"/>
      <c r="AM512" s="29"/>
      <c r="AN512" s="29">
        <f t="shared" si="157"/>
        <v>1002</v>
      </c>
      <c r="AO512" s="29"/>
      <c r="AP512" s="29" t="str">
        <f t="shared" si="158"/>
        <v>服务费,汇款,潍坊华创普惠产业投资合伙企业（有限合伙）</v>
      </c>
      <c r="AQ512" t="s">
        <v>110</v>
      </c>
      <c r="AR512" s="29" t="str">
        <f t="shared" si="159"/>
        <v/>
      </c>
      <c r="AS512" s="29">
        <f t="shared" si="160"/>
        <v>96000</v>
      </c>
      <c r="AT512" t="s">
        <v>111</v>
      </c>
      <c r="AU512" t="s">
        <v>112</v>
      </c>
      <c r="AV512" t="s">
        <v>113</v>
      </c>
      <c r="AW512" s="29" t="str">
        <f t="shared" si="161"/>
        <v/>
      </c>
      <c r="AX512" s="29">
        <f t="shared" si="162"/>
        <v>96000</v>
      </c>
      <c r="AY512" s="29"/>
      <c r="AZ512" s="29"/>
      <c r="BA512" s="29"/>
      <c r="BB512" s="29"/>
      <c r="BC512" s="29"/>
      <c r="BD512" s="29"/>
      <c r="BE512" s="29"/>
      <c r="BF512" s="29"/>
      <c r="BG512" s="29"/>
      <c r="BH512" s="29"/>
      <c r="BI512" s="29"/>
      <c r="BJ512" s="29"/>
      <c r="BK512" s="29"/>
      <c r="BL512" s="29"/>
      <c r="BM512" s="29"/>
      <c r="BN512" s="29"/>
      <c r="BO512" s="29"/>
      <c r="BP512" s="29"/>
      <c r="BQ512" s="32" t="str">
        <f>IF(N512="项目",VLOOKUP(O512,项目!B:C,2,0),IF(K512="空项目",VLOOKUP(K512,项目!B:C,2,0),""))</f>
        <v/>
      </c>
      <c r="BR512" s="32" t="str">
        <f>IFERROR(VLOOKUP(BQ512,项目!A:B,2,0),"")</f>
        <v/>
      </c>
      <c r="BS512" s="29"/>
      <c r="BT512" s="29"/>
      <c r="BU512" s="32" t="str">
        <f>IF(N512="供应商",VLOOKUP(O512,供应商!B:C,2,0),"")</f>
        <v/>
      </c>
      <c r="BV512" s="32" t="str">
        <f>IFERROR(VLOOKUP(BU512,供应商!A:B,2,0),"")</f>
        <v/>
      </c>
      <c r="BW512" s="32" t="str">
        <f>IF(N512="客户",VLOOKUP(O512,客户!B:C,2,0),"")</f>
        <v/>
      </c>
      <c r="BX512" s="32" t="str">
        <f>IFERROR(VLOOKUP(BW512,客户!A:B,2,0),"")</f>
        <v/>
      </c>
      <c r="BY512" s="29"/>
      <c r="BZ512" s="29"/>
      <c r="CA512" s="29"/>
      <c r="CB512" s="29"/>
      <c r="CC512" s="29"/>
      <c r="CD512" s="29"/>
      <c r="CE512" s="29"/>
      <c r="CF512" s="29"/>
      <c r="CG512" s="29"/>
      <c r="CH512" s="29"/>
      <c r="CI512" s="29"/>
      <c r="CJ512" s="29"/>
      <c r="CK512" s="29"/>
      <c r="CL512" s="29"/>
      <c r="CM512" s="29"/>
      <c r="CN512" s="29"/>
      <c r="CO512" s="29"/>
      <c r="CP512" s="29"/>
      <c r="CQ512" s="29"/>
      <c r="CR512" s="29"/>
      <c r="CS512" s="29"/>
      <c r="CT512" s="29"/>
      <c r="CU512" s="32" t="str">
        <f>IF(N512="费用项目",VLOOKUP(O512,费用项目!B:C,2,0),"")</f>
        <v/>
      </c>
      <c r="CV512" s="32" t="str">
        <f>IFERROR(VLOOKUP(CU512,费用项目!A:B,2,0),"")</f>
        <v/>
      </c>
      <c r="CW512" s="29" t="str">
        <f>IF(N512="银行账户",VLOOKUP(O512,银行变二级!B:C,2,0),"")</f>
        <v>潍坊银行基本户31796</v>
      </c>
      <c r="CX512" s="29" t="str">
        <f>IFERROR(VLOOKUP(O512,银行变二级!A:B,2,0),"")</f>
        <v>潍坊银行基本户31796</v>
      </c>
    </row>
    <row r="513" ht="25.5" spans="1:102">
      <c r="A513" s="35" t="s">
        <v>287</v>
      </c>
      <c r="B513" s="36" t="s">
        <v>131</v>
      </c>
      <c r="C513" s="36" t="s">
        <v>538</v>
      </c>
      <c r="D513" s="37" t="s">
        <v>475</v>
      </c>
      <c r="E513" s="37" t="s">
        <v>275</v>
      </c>
      <c r="F513" s="38">
        <v>168000</v>
      </c>
      <c r="G513" s="39" t="s">
        <v>107</v>
      </c>
      <c r="H513" s="40" t="str">
        <f t="shared" si="165"/>
        <v>6603</v>
      </c>
      <c r="I513" s="40" t="str">
        <f t="shared" si="166"/>
        <v>6603</v>
      </c>
      <c r="J513" s="46" t="str">
        <f t="shared" si="167"/>
        <v>财务费用</v>
      </c>
      <c r="K513" s="47" t="str">
        <f t="shared" si="168"/>
        <v>服务费</v>
      </c>
      <c r="L513" s="46" t="str">
        <f t="shared" si="169"/>
        <v/>
      </c>
      <c r="M513" s="46" t="str">
        <f>IFERROR(IF(H513="1002",1002,VLOOKUP(I513,亿企科目!A:H,6,0)),VLOOKUP(H513,亿企科目!A:G,6,0))</f>
        <v>6603</v>
      </c>
      <c r="N513" s="48" t="str">
        <f>IFERROR(IF(H513="1002","银行账户",IF(H513="1123","供应商",VLOOKUP(I513,亿企科目!A:H,8,0))),"")</f>
        <v>费用项目</v>
      </c>
      <c r="O513" s="49" t="str">
        <f t="shared" si="163"/>
        <v>服务费</v>
      </c>
      <c r="P513" s="29" t="str">
        <f>VLOOKUP(A513,账簿!B:C,2,0)</f>
        <v>002008</v>
      </c>
      <c r="Q513" s="29" t="str">
        <f>VLOOKUP(P513,账簿!A:B,2,0)</f>
        <v>昌邑市城投股权投资管理有限公司</v>
      </c>
      <c r="W513" s="29" t="str">
        <f t="shared" si="164"/>
        <v>0020082026-04-30162</v>
      </c>
      <c r="X513" s="29" t="str">
        <f t="shared" si="150"/>
        <v>002008</v>
      </c>
      <c r="Y513" s="29" t="str">
        <f t="shared" si="151"/>
        <v>002008</v>
      </c>
      <c r="Z513" s="29" t="str">
        <f t="shared" si="152"/>
        <v>昌邑市城投股权投资管理有限公司</v>
      </c>
      <c r="AA513" s="29" t="str">
        <f t="shared" si="153"/>
        <v>2026-04</v>
      </c>
      <c r="AB513" s="29" t="str">
        <f t="shared" si="154"/>
        <v>2026-04-30</v>
      </c>
      <c r="AC513" s="29" t="s">
        <v>108</v>
      </c>
      <c r="AD513" s="29">
        <f t="shared" si="155"/>
        <v>162</v>
      </c>
      <c r="AE513" s="29" t="str">
        <f t="shared" si="156"/>
        <v>服务费,汇兑,潍坊华创普惠产业投资合伙企业（有限合伙）</v>
      </c>
      <c r="AF513" s="29" t="s">
        <v>109</v>
      </c>
      <c r="AG513" s="29" t="s">
        <v>109</v>
      </c>
      <c r="AH513" s="29"/>
      <c r="AI513" s="29"/>
      <c r="AJ513" s="29"/>
      <c r="AK513" s="29"/>
      <c r="AL513" s="29"/>
      <c r="AM513" s="29"/>
      <c r="AN513" s="29" t="str">
        <f t="shared" si="157"/>
        <v>6603</v>
      </c>
      <c r="AO513" s="29"/>
      <c r="AP513" s="29" t="str">
        <f t="shared" si="158"/>
        <v>服务费,汇兑,潍坊华创普惠产业投资合伙企业（有限合伙）</v>
      </c>
      <c r="AQ513" t="s">
        <v>110</v>
      </c>
      <c r="AR513" s="29">
        <f t="shared" si="159"/>
        <v>168000</v>
      </c>
      <c r="AS513" s="29" t="str">
        <f t="shared" si="160"/>
        <v/>
      </c>
      <c r="AT513" t="s">
        <v>111</v>
      </c>
      <c r="AU513" t="s">
        <v>112</v>
      </c>
      <c r="AV513" t="s">
        <v>113</v>
      </c>
      <c r="AW513" s="29">
        <f t="shared" si="161"/>
        <v>168000</v>
      </c>
      <c r="AX513" s="29" t="str">
        <f t="shared" si="162"/>
        <v/>
      </c>
      <c r="AY513" s="29"/>
      <c r="AZ513" s="29"/>
      <c r="BA513" s="29"/>
      <c r="BB513" s="29"/>
      <c r="BC513" s="29"/>
      <c r="BD513" s="29"/>
      <c r="BE513" s="29"/>
      <c r="BF513" s="29"/>
      <c r="BG513" s="29"/>
      <c r="BH513" s="29"/>
      <c r="BI513" s="29"/>
      <c r="BJ513" s="29"/>
      <c r="BK513" s="29"/>
      <c r="BL513" s="29"/>
      <c r="BM513" s="29"/>
      <c r="BN513" s="29"/>
      <c r="BO513" s="29"/>
      <c r="BP513" s="29"/>
      <c r="BQ513" s="32" t="str">
        <f>IF(N513="项目",VLOOKUP(O513,项目!B:C,2,0),IF(K513="空项目",VLOOKUP(K513,项目!B:C,2,0),""))</f>
        <v/>
      </c>
      <c r="BR513" s="32" t="str">
        <f>IFERROR(VLOOKUP(BQ513,项目!A:B,2,0),"")</f>
        <v/>
      </c>
      <c r="BS513" s="29"/>
      <c r="BT513" s="29"/>
      <c r="BU513" s="32" t="str">
        <f>IF(N513="供应商",VLOOKUP(O513,供应商!B:C,2,0),"")</f>
        <v/>
      </c>
      <c r="BV513" s="32" t="str">
        <f>IFERROR(VLOOKUP(BU513,供应商!A:B,2,0),"")</f>
        <v/>
      </c>
      <c r="BW513" s="32" t="str">
        <f>IF(N513="客户",VLOOKUP(O513,客户!B:C,2,0),"")</f>
        <v/>
      </c>
      <c r="BX513" s="32" t="str">
        <f>IFERROR(VLOOKUP(BW513,客户!A:B,2,0),"")</f>
        <v/>
      </c>
      <c r="BY513" s="29"/>
      <c r="BZ513" s="29"/>
      <c r="CA513" s="29"/>
      <c r="CB513" s="29"/>
      <c r="CC513" s="29"/>
      <c r="CD513" s="29"/>
      <c r="CE513" s="29"/>
      <c r="CF513" s="29"/>
      <c r="CG513" s="29"/>
      <c r="CH513" s="29"/>
      <c r="CI513" s="29"/>
      <c r="CJ513" s="29"/>
      <c r="CK513" s="29"/>
      <c r="CL513" s="29"/>
      <c r="CM513" s="29"/>
      <c r="CN513" s="29"/>
      <c r="CO513" s="29"/>
      <c r="CP513" s="29"/>
      <c r="CQ513" s="29"/>
      <c r="CR513" s="29"/>
      <c r="CS513" s="29"/>
      <c r="CT513" s="29"/>
      <c r="CU513" s="32" t="str">
        <f>IF(N513="费用项目",VLOOKUP(O513,费用项目!B:C,2,0),"")</f>
        <v>660225</v>
      </c>
      <c r="CV513" s="32" t="str">
        <f>IFERROR(VLOOKUP(CU513,费用项目!A:B,2,0),"")</f>
        <v>服务费</v>
      </c>
      <c r="CW513" s="29" t="str">
        <f>IF(N513="银行账户",VLOOKUP(O513,银行变二级!B:C,2,0),"")</f>
        <v/>
      </c>
      <c r="CX513" s="29" t="str">
        <f>IFERROR(VLOOKUP(O513,银行变二级!A:B,2,0),"")</f>
        <v/>
      </c>
    </row>
    <row r="514" ht="27" spans="1:102">
      <c r="A514" s="35" t="s">
        <v>287</v>
      </c>
      <c r="B514" s="36" t="s">
        <v>131</v>
      </c>
      <c r="C514" s="36" t="s">
        <v>538</v>
      </c>
      <c r="D514" s="37" t="s">
        <v>475</v>
      </c>
      <c r="E514" s="37" t="s">
        <v>290</v>
      </c>
      <c r="F514" s="39" t="s">
        <v>107</v>
      </c>
      <c r="G514" s="38">
        <v>168000</v>
      </c>
      <c r="H514" s="40" t="str">
        <f t="shared" si="165"/>
        <v>1002</v>
      </c>
      <c r="I514" s="40" t="str">
        <f t="shared" si="166"/>
        <v>100203</v>
      </c>
      <c r="J514" s="46" t="str">
        <f t="shared" si="167"/>
        <v>银行存款</v>
      </c>
      <c r="K514" s="47" t="str">
        <f t="shared" si="168"/>
        <v>潍坊银行基本户31796</v>
      </c>
      <c r="L514" s="46" t="str">
        <f t="shared" si="169"/>
        <v/>
      </c>
      <c r="M514" s="46">
        <f>IFERROR(IF(H514="1002",1002,VLOOKUP(I514,亿企科目!A:H,6,0)),VLOOKUP(H514,亿企科目!A:G,6,0))</f>
        <v>1002</v>
      </c>
      <c r="N514" s="48" t="str">
        <f>IFERROR(IF(H514="1002","银行账户",IF(H514="1123","供应商",VLOOKUP(I514,亿企科目!A:H,8,0))),"")</f>
        <v>银行账户</v>
      </c>
      <c r="O514" s="49" t="str">
        <f t="shared" si="163"/>
        <v>潍坊银行基本户31796</v>
      </c>
      <c r="P514" s="29" t="str">
        <f>VLOOKUP(A514,账簿!B:C,2,0)</f>
        <v>002008</v>
      </c>
      <c r="Q514" s="29" t="str">
        <f>VLOOKUP(P514,账簿!A:B,2,0)</f>
        <v>昌邑市城投股权投资管理有限公司</v>
      </c>
      <c r="W514" s="29" t="str">
        <f t="shared" si="164"/>
        <v>0020082026-04-30162</v>
      </c>
      <c r="X514" s="29" t="str">
        <f t="shared" ref="X514:X577" si="170">P514</f>
        <v>002008</v>
      </c>
      <c r="Y514" s="29" t="str">
        <f t="shared" ref="Y514:Y577" si="171">X514</f>
        <v>002008</v>
      </c>
      <c r="Z514" s="29" t="str">
        <f t="shared" ref="Z514:Z577" si="172">Q514</f>
        <v>昌邑市城投股权投资管理有限公司</v>
      </c>
      <c r="AA514" s="29" t="str">
        <f t="shared" ref="AA514:AA577" si="173">LEFT(B514,7)</f>
        <v>2026-04</v>
      </c>
      <c r="AB514" s="29" t="str">
        <f t="shared" ref="AB514:AB577" si="174">B514</f>
        <v>2026-04-30</v>
      </c>
      <c r="AC514" s="29" t="s">
        <v>108</v>
      </c>
      <c r="AD514" s="29">
        <f t="shared" ref="AD514:AD577" si="175">VALUE(_xlfn.TEXTAFTER(C514,"-"))</f>
        <v>162</v>
      </c>
      <c r="AE514" s="29" t="str">
        <f t="shared" ref="AE514:AE577" si="176">D514</f>
        <v>服务费,汇兑,潍坊华创普惠产业投资合伙企业（有限合伙）</v>
      </c>
      <c r="AF514" s="29" t="s">
        <v>109</v>
      </c>
      <c r="AG514" s="29" t="s">
        <v>109</v>
      </c>
      <c r="AH514" s="29"/>
      <c r="AI514" s="29"/>
      <c r="AJ514" s="29"/>
      <c r="AK514" s="29"/>
      <c r="AL514" s="29"/>
      <c r="AM514" s="29"/>
      <c r="AN514" s="29">
        <f t="shared" ref="AN514:AN577" si="177">M514</f>
        <v>1002</v>
      </c>
      <c r="AO514" s="29"/>
      <c r="AP514" s="29" t="str">
        <f t="shared" ref="AP514:AP577" si="178">D514</f>
        <v>服务费,汇兑,潍坊华创普惠产业投资合伙企业（有限合伙）</v>
      </c>
      <c r="AQ514" t="s">
        <v>110</v>
      </c>
      <c r="AR514" s="29" t="str">
        <f t="shared" ref="AR514:AR577" si="179">F514</f>
        <v/>
      </c>
      <c r="AS514" s="29">
        <f t="shared" ref="AS514:AS577" si="180">G514</f>
        <v>168000</v>
      </c>
      <c r="AT514" t="s">
        <v>111</v>
      </c>
      <c r="AU514" t="s">
        <v>112</v>
      </c>
      <c r="AV514" t="s">
        <v>113</v>
      </c>
      <c r="AW514" s="29" t="str">
        <f t="shared" ref="AW514:AW577" si="181">AR514</f>
        <v/>
      </c>
      <c r="AX514" s="29">
        <f t="shared" ref="AX514:AX577" si="182">AS514</f>
        <v>168000</v>
      </c>
      <c r="AY514" s="29"/>
      <c r="AZ514" s="29"/>
      <c r="BA514" s="29"/>
      <c r="BB514" s="29"/>
      <c r="BC514" s="29"/>
      <c r="BD514" s="29"/>
      <c r="BE514" s="29"/>
      <c r="BF514" s="29"/>
      <c r="BG514" s="29"/>
      <c r="BH514" s="29"/>
      <c r="BI514" s="29"/>
      <c r="BJ514" s="29"/>
      <c r="BK514" s="29"/>
      <c r="BL514" s="29"/>
      <c r="BM514" s="29"/>
      <c r="BN514" s="29"/>
      <c r="BO514" s="29"/>
      <c r="BP514" s="29"/>
      <c r="BQ514" s="32" t="str">
        <f>IF(N514="项目",VLOOKUP(O514,项目!B:C,2,0),IF(K514="空项目",VLOOKUP(K514,项目!B:C,2,0),""))</f>
        <v/>
      </c>
      <c r="BR514" s="32" t="str">
        <f>IFERROR(VLOOKUP(BQ514,项目!A:B,2,0),"")</f>
        <v/>
      </c>
      <c r="BS514" s="29"/>
      <c r="BT514" s="29"/>
      <c r="BU514" s="32" t="str">
        <f>IF(N514="供应商",VLOOKUP(O514,供应商!B:C,2,0),"")</f>
        <v/>
      </c>
      <c r="BV514" s="32" t="str">
        <f>IFERROR(VLOOKUP(BU514,供应商!A:B,2,0),"")</f>
        <v/>
      </c>
      <c r="BW514" s="32" t="str">
        <f>IF(N514="客户",VLOOKUP(O514,客户!B:C,2,0),"")</f>
        <v/>
      </c>
      <c r="BX514" s="32" t="str">
        <f>IFERROR(VLOOKUP(BW514,客户!A:B,2,0),"")</f>
        <v/>
      </c>
      <c r="BY514" s="29"/>
      <c r="BZ514" s="29"/>
      <c r="CA514" s="29"/>
      <c r="CB514" s="29"/>
      <c r="CC514" s="29"/>
      <c r="CD514" s="29"/>
      <c r="CE514" s="29"/>
      <c r="CF514" s="29"/>
      <c r="CG514" s="29"/>
      <c r="CH514" s="29"/>
      <c r="CI514" s="29"/>
      <c r="CJ514" s="29"/>
      <c r="CK514" s="29"/>
      <c r="CL514" s="29"/>
      <c r="CM514" s="29"/>
      <c r="CN514" s="29"/>
      <c r="CO514" s="29"/>
      <c r="CP514" s="29"/>
      <c r="CQ514" s="29"/>
      <c r="CR514" s="29"/>
      <c r="CS514" s="29"/>
      <c r="CT514" s="29"/>
      <c r="CU514" s="32" t="str">
        <f>IF(N514="费用项目",VLOOKUP(O514,费用项目!B:C,2,0),"")</f>
        <v/>
      </c>
      <c r="CV514" s="32" t="str">
        <f>IFERROR(VLOOKUP(CU514,费用项目!A:B,2,0),"")</f>
        <v/>
      </c>
      <c r="CW514" s="29" t="str">
        <f>IF(N514="银行账户",VLOOKUP(O514,银行变二级!B:C,2,0),"")</f>
        <v>潍坊银行基本户31796</v>
      </c>
      <c r="CX514" s="29" t="str">
        <f>IFERROR(VLOOKUP(O514,银行变二级!A:B,2,0),"")</f>
        <v>潍坊银行基本户31796</v>
      </c>
    </row>
    <row r="515" ht="27" spans="1:102">
      <c r="A515" s="35" t="s">
        <v>287</v>
      </c>
      <c r="B515" s="36" t="s">
        <v>131</v>
      </c>
      <c r="C515" s="36" t="s">
        <v>539</v>
      </c>
      <c r="D515" s="37" t="s">
        <v>421</v>
      </c>
      <c r="E515" s="37" t="s">
        <v>290</v>
      </c>
      <c r="F515" s="38">
        <v>10000000</v>
      </c>
      <c r="G515" s="39" t="s">
        <v>107</v>
      </c>
      <c r="H515" s="40" t="str">
        <f t="shared" si="165"/>
        <v>1002</v>
      </c>
      <c r="I515" s="40" t="str">
        <f t="shared" si="166"/>
        <v>100203</v>
      </c>
      <c r="J515" s="46" t="str">
        <f t="shared" si="167"/>
        <v>银行存款</v>
      </c>
      <c r="K515" s="47" t="str">
        <f t="shared" si="168"/>
        <v>潍坊银行基本户31796</v>
      </c>
      <c r="L515" s="46" t="str">
        <f t="shared" si="169"/>
        <v/>
      </c>
      <c r="M515" s="46">
        <f>IFERROR(IF(H515="1002",1002,VLOOKUP(I515,亿企科目!A:H,6,0)),VLOOKUP(H515,亿企科目!A:G,6,0))</f>
        <v>1002</v>
      </c>
      <c r="N515" s="48" t="str">
        <f>IFERROR(IF(H515="1002","银行账户",IF(H515="1123","供应商",VLOOKUP(I515,亿企科目!A:H,8,0))),"")</f>
        <v>银行账户</v>
      </c>
      <c r="O515" s="49" t="str">
        <f t="shared" ref="O515:O578" si="183">IF(N515=0,IF(M515="1002",K515,""),_xlfn.TEXTAFTER(E515,"-",-1))</f>
        <v>潍坊银行基本户31796</v>
      </c>
      <c r="P515" s="29" t="str">
        <f>VLOOKUP(A515,账簿!B:C,2,0)</f>
        <v>002008</v>
      </c>
      <c r="Q515" s="29" t="str">
        <f>VLOOKUP(P515,账簿!A:B,2,0)</f>
        <v>昌邑市城投股权投资管理有限公司</v>
      </c>
      <c r="W515" s="29" t="str">
        <f t="shared" ref="W515:W578" si="184">X515&amp;AB515&amp;AD515</f>
        <v>0020082026-04-30163</v>
      </c>
      <c r="X515" s="29" t="str">
        <f t="shared" si="170"/>
        <v>002008</v>
      </c>
      <c r="Y515" s="29" t="str">
        <f t="shared" si="171"/>
        <v>002008</v>
      </c>
      <c r="Z515" s="29" t="str">
        <f t="shared" si="172"/>
        <v>昌邑市城投股权投资管理有限公司</v>
      </c>
      <c r="AA515" s="29" t="str">
        <f t="shared" si="173"/>
        <v>2026-04</v>
      </c>
      <c r="AB515" s="29" t="str">
        <f t="shared" si="174"/>
        <v>2026-04-30</v>
      </c>
      <c r="AC515" s="29" t="s">
        <v>108</v>
      </c>
      <c r="AD515" s="29">
        <f t="shared" si="175"/>
        <v>163</v>
      </c>
      <c r="AE515" s="29" t="str">
        <f t="shared" si="176"/>
        <v>借款,汇款,潍坊华创普惠产业投资合伙企业（有限合伙）</v>
      </c>
      <c r="AF515" s="29" t="s">
        <v>109</v>
      </c>
      <c r="AG515" s="29" t="s">
        <v>109</v>
      </c>
      <c r="AH515" s="29"/>
      <c r="AI515" s="29"/>
      <c r="AJ515" s="29"/>
      <c r="AK515" s="29"/>
      <c r="AL515" s="29"/>
      <c r="AM515" s="29"/>
      <c r="AN515" s="29">
        <f t="shared" si="177"/>
        <v>1002</v>
      </c>
      <c r="AO515" s="29"/>
      <c r="AP515" s="29" t="str">
        <f t="shared" si="178"/>
        <v>借款,汇款,潍坊华创普惠产业投资合伙企业（有限合伙）</v>
      </c>
      <c r="AQ515" t="s">
        <v>110</v>
      </c>
      <c r="AR515" s="29">
        <f t="shared" si="179"/>
        <v>10000000</v>
      </c>
      <c r="AS515" s="29" t="str">
        <f t="shared" si="180"/>
        <v/>
      </c>
      <c r="AT515" t="s">
        <v>111</v>
      </c>
      <c r="AU515" t="s">
        <v>112</v>
      </c>
      <c r="AV515" t="s">
        <v>113</v>
      </c>
      <c r="AW515" s="29">
        <f t="shared" si="181"/>
        <v>10000000</v>
      </c>
      <c r="AX515" s="29" t="str">
        <f t="shared" si="182"/>
        <v/>
      </c>
      <c r="AY515" s="29"/>
      <c r="AZ515" s="29"/>
      <c r="BA515" s="29"/>
      <c r="BB515" s="29"/>
      <c r="BC515" s="29"/>
      <c r="BD515" s="29"/>
      <c r="BE515" s="29"/>
      <c r="BF515" s="29"/>
      <c r="BG515" s="29"/>
      <c r="BH515" s="29"/>
      <c r="BI515" s="29"/>
      <c r="BJ515" s="29"/>
      <c r="BK515" s="29"/>
      <c r="BL515" s="29"/>
      <c r="BM515" s="29"/>
      <c r="BN515" s="29"/>
      <c r="BO515" s="29"/>
      <c r="BP515" s="29"/>
      <c r="BQ515" s="32" t="str">
        <f>IF(N515="项目",VLOOKUP(O515,项目!B:C,2,0),IF(K515="空项目",VLOOKUP(K515,项目!B:C,2,0),""))</f>
        <v/>
      </c>
      <c r="BR515" s="32" t="str">
        <f>IFERROR(VLOOKUP(BQ515,项目!A:B,2,0),"")</f>
        <v/>
      </c>
      <c r="BS515" s="29"/>
      <c r="BT515" s="29"/>
      <c r="BU515" s="32" t="str">
        <f>IF(N515="供应商",VLOOKUP(O515,供应商!B:C,2,0),"")</f>
        <v/>
      </c>
      <c r="BV515" s="32" t="str">
        <f>IFERROR(VLOOKUP(BU515,供应商!A:B,2,0),"")</f>
        <v/>
      </c>
      <c r="BW515" s="32" t="str">
        <f>IF(N515="客户",VLOOKUP(O515,客户!B:C,2,0),"")</f>
        <v/>
      </c>
      <c r="BX515" s="32" t="str">
        <f>IFERROR(VLOOKUP(BW515,客户!A:B,2,0),"")</f>
        <v/>
      </c>
      <c r="BY515" s="29"/>
      <c r="BZ515" s="29"/>
      <c r="CA515" s="29"/>
      <c r="CB515" s="29"/>
      <c r="CC515" s="29"/>
      <c r="CD515" s="29"/>
      <c r="CE515" s="29"/>
      <c r="CF515" s="29"/>
      <c r="CG515" s="29"/>
      <c r="CH515" s="29"/>
      <c r="CI515" s="29"/>
      <c r="CJ515" s="29"/>
      <c r="CK515" s="29"/>
      <c r="CL515" s="29"/>
      <c r="CM515" s="29"/>
      <c r="CN515" s="29"/>
      <c r="CO515" s="29"/>
      <c r="CP515" s="29"/>
      <c r="CQ515" s="29"/>
      <c r="CR515" s="29"/>
      <c r="CS515" s="29"/>
      <c r="CT515" s="29"/>
      <c r="CU515" s="32" t="str">
        <f>IF(N515="费用项目",VLOOKUP(O515,费用项目!B:C,2,0),"")</f>
        <v/>
      </c>
      <c r="CV515" s="32" t="str">
        <f>IFERROR(VLOOKUP(CU515,费用项目!A:B,2,0),"")</f>
        <v/>
      </c>
      <c r="CW515" s="29" t="str">
        <f>IF(N515="银行账户",VLOOKUP(O515,银行变二级!B:C,2,0),"")</f>
        <v>潍坊银行基本户31796</v>
      </c>
      <c r="CX515" s="29" t="str">
        <f>IFERROR(VLOOKUP(O515,银行变二级!A:B,2,0),"")</f>
        <v>潍坊银行基本户31796</v>
      </c>
    </row>
    <row r="516" ht="25.5" spans="1:102">
      <c r="A516" s="35" t="s">
        <v>287</v>
      </c>
      <c r="B516" s="36" t="s">
        <v>131</v>
      </c>
      <c r="C516" s="36" t="s">
        <v>539</v>
      </c>
      <c r="D516" s="37" t="s">
        <v>421</v>
      </c>
      <c r="E516" s="37" t="s">
        <v>300</v>
      </c>
      <c r="F516" s="39" t="s">
        <v>107</v>
      </c>
      <c r="G516" s="38">
        <v>10000000</v>
      </c>
      <c r="H516" s="40" t="str">
        <f t="shared" si="165"/>
        <v>2241</v>
      </c>
      <c r="I516" s="40" t="str">
        <f t="shared" si="166"/>
        <v>224102</v>
      </c>
      <c r="J516" s="46" t="str">
        <f t="shared" si="167"/>
        <v>其他应付款</v>
      </c>
      <c r="K516" s="47" t="str">
        <f t="shared" si="168"/>
        <v>单位</v>
      </c>
      <c r="L516" s="46" t="str">
        <f t="shared" si="169"/>
        <v>潍坊华创普惠产业投资合伙企业（有限合伙）</v>
      </c>
      <c r="M516" s="46" t="str">
        <f>IFERROR(IF(H516="1002",1002,VLOOKUP(I516,亿企科目!A:H,6,0)),VLOOKUP(H516,亿企科目!A:G,6,0))</f>
        <v>224102</v>
      </c>
      <c r="N516" s="48" t="str">
        <f>IFERROR(IF(H516="1002","银行账户",IF(H516="1123","供应商",VLOOKUP(I516,亿企科目!A:H,8,0))),"")</f>
        <v>供应商</v>
      </c>
      <c r="O516" s="49" t="str">
        <f t="shared" si="183"/>
        <v>潍坊华创普惠产业投资合伙企业（有限合伙）</v>
      </c>
      <c r="P516" s="29" t="str">
        <f>VLOOKUP(A516,账簿!B:C,2,0)</f>
        <v>002008</v>
      </c>
      <c r="Q516" s="29" t="str">
        <f>VLOOKUP(P516,账簿!A:B,2,0)</f>
        <v>昌邑市城投股权投资管理有限公司</v>
      </c>
      <c r="W516" s="29" t="str">
        <f t="shared" si="184"/>
        <v>0020082026-04-30163</v>
      </c>
      <c r="X516" s="29" t="str">
        <f t="shared" si="170"/>
        <v>002008</v>
      </c>
      <c r="Y516" s="29" t="str">
        <f t="shared" si="171"/>
        <v>002008</v>
      </c>
      <c r="Z516" s="29" t="str">
        <f t="shared" si="172"/>
        <v>昌邑市城投股权投资管理有限公司</v>
      </c>
      <c r="AA516" s="29" t="str">
        <f t="shared" si="173"/>
        <v>2026-04</v>
      </c>
      <c r="AB516" s="29" t="str">
        <f t="shared" si="174"/>
        <v>2026-04-30</v>
      </c>
      <c r="AC516" s="29" t="s">
        <v>108</v>
      </c>
      <c r="AD516" s="29">
        <f t="shared" si="175"/>
        <v>163</v>
      </c>
      <c r="AE516" s="29" t="str">
        <f t="shared" si="176"/>
        <v>借款,汇款,潍坊华创普惠产业投资合伙企业（有限合伙）</v>
      </c>
      <c r="AF516" s="29" t="s">
        <v>109</v>
      </c>
      <c r="AG516" s="29" t="s">
        <v>109</v>
      </c>
      <c r="AH516" s="29"/>
      <c r="AI516" s="29"/>
      <c r="AJ516" s="29"/>
      <c r="AK516" s="29"/>
      <c r="AL516" s="29"/>
      <c r="AM516" s="29"/>
      <c r="AN516" s="29" t="str">
        <f t="shared" si="177"/>
        <v>224102</v>
      </c>
      <c r="AO516" s="29"/>
      <c r="AP516" s="29" t="str">
        <f t="shared" si="178"/>
        <v>借款,汇款,潍坊华创普惠产业投资合伙企业（有限合伙）</v>
      </c>
      <c r="AQ516" t="s">
        <v>110</v>
      </c>
      <c r="AR516" s="29" t="str">
        <f t="shared" si="179"/>
        <v/>
      </c>
      <c r="AS516" s="29">
        <f t="shared" si="180"/>
        <v>10000000</v>
      </c>
      <c r="AT516" t="s">
        <v>111</v>
      </c>
      <c r="AU516" t="s">
        <v>112</v>
      </c>
      <c r="AV516" t="s">
        <v>113</v>
      </c>
      <c r="AW516" s="29" t="str">
        <f t="shared" si="181"/>
        <v/>
      </c>
      <c r="AX516" s="29">
        <f t="shared" si="182"/>
        <v>10000000</v>
      </c>
      <c r="AY516" s="29"/>
      <c r="AZ516" s="29"/>
      <c r="BA516" s="29"/>
      <c r="BB516" s="29"/>
      <c r="BC516" s="29"/>
      <c r="BD516" s="29"/>
      <c r="BE516" s="29"/>
      <c r="BF516" s="29"/>
      <c r="BG516" s="29"/>
      <c r="BH516" s="29"/>
      <c r="BI516" s="29"/>
      <c r="BJ516" s="29"/>
      <c r="BK516" s="29"/>
      <c r="BL516" s="29"/>
      <c r="BM516" s="29"/>
      <c r="BN516" s="29"/>
      <c r="BO516" s="29"/>
      <c r="BP516" s="29"/>
      <c r="BQ516" s="32" t="str">
        <f>IF(N516="项目",VLOOKUP(O516,项目!B:C,2,0),IF(K516="空项目",VLOOKUP(K516,项目!B:C,2,0),""))</f>
        <v/>
      </c>
      <c r="BR516" s="32" t="str">
        <f>IFERROR(VLOOKUP(BQ516,项目!A:B,2,0),"")</f>
        <v/>
      </c>
      <c r="BS516" s="29"/>
      <c r="BT516" s="29"/>
      <c r="BU516" s="32" t="str">
        <f>IF(N516="供应商",VLOOKUP(O516,供应商!B:C,2,0),"")</f>
        <v>0008219</v>
      </c>
      <c r="BV516" s="32" t="str">
        <f>IFERROR(VLOOKUP(BU516,供应商!A:B,2,0),"")</f>
        <v>潍坊华创普惠产业投资合伙企业（有限合伙）</v>
      </c>
      <c r="BW516" s="32" t="str">
        <f>IF(N516="客户",VLOOKUP(O516,客户!B:C,2,0),"")</f>
        <v/>
      </c>
      <c r="BX516" s="32" t="str">
        <f>IFERROR(VLOOKUP(BW516,客户!A:B,2,0),"")</f>
        <v/>
      </c>
      <c r="BY516" s="29"/>
      <c r="BZ516" s="29"/>
      <c r="CA516" s="29"/>
      <c r="CB516" s="29"/>
      <c r="CC516" s="29"/>
      <c r="CD516" s="29"/>
      <c r="CE516" s="29"/>
      <c r="CF516" s="29"/>
      <c r="CG516" s="29"/>
      <c r="CH516" s="29"/>
      <c r="CI516" s="29"/>
      <c r="CJ516" s="29"/>
      <c r="CK516" s="29"/>
      <c r="CL516" s="29"/>
      <c r="CM516" s="29"/>
      <c r="CN516" s="29"/>
      <c r="CO516" s="29"/>
      <c r="CP516" s="29"/>
      <c r="CQ516" s="29"/>
      <c r="CR516" s="29"/>
      <c r="CS516" s="29"/>
      <c r="CT516" s="29"/>
      <c r="CU516" s="32" t="str">
        <f>IF(N516="费用项目",VLOOKUP(O516,费用项目!B:C,2,0),"")</f>
        <v/>
      </c>
      <c r="CV516" s="32" t="str">
        <f>IFERROR(VLOOKUP(CU516,费用项目!A:B,2,0),"")</f>
        <v/>
      </c>
      <c r="CW516" s="29" t="str">
        <f>IF(N516="银行账户",VLOOKUP(O516,银行变二级!B:C,2,0),"")</f>
        <v/>
      </c>
      <c r="CX516" s="29" t="str">
        <f>IFERROR(VLOOKUP(O516,银行变二级!A:B,2,0),"")</f>
        <v/>
      </c>
    </row>
    <row r="517" ht="25.5" spans="1:102">
      <c r="A517" s="35" t="s">
        <v>287</v>
      </c>
      <c r="B517" s="36" t="s">
        <v>131</v>
      </c>
      <c r="C517" s="36" t="s">
        <v>540</v>
      </c>
      <c r="D517" s="37" t="s">
        <v>388</v>
      </c>
      <c r="E517" s="37" t="s">
        <v>389</v>
      </c>
      <c r="F517" s="38">
        <v>800000</v>
      </c>
      <c r="G517" s="39" t="s">
        <v>107</v>
      </c>
      <c r="H517" s="40" t="str">
        <f t="shared" si="165"/>
        <v>1221</v>
      </c>
      <c r="I517" s="40" t="str">
        <f t="shared" si="166"/>
        <v>122108</v>
      </c>
      <c r="J517" s="46" t="str">
        <f t="shared" si="167"/>
        <v>其他应收款</v>
      </c>
      <c r="K517" s="47" t="str">
        <f t="shared" si="168"/>
        <v>单位</v>
      </c>
      <c r="L517" s="46" t="str">
        <f t="shared" si="169"/>
        <v>昌邑市城投资本投资有限公司</v>
      </c>
      <c r="M517" s="46" t="str">
        <f>IFERROR(IF(H517="1002",1002,VLOOKUP(I517,亿企科目!A:H,6,0)),VLOOKUP(H517,亿企科目!A:G,6,0))</f>
        <v>122102</v>
      </c>
      <c r="N517" s="48" t="str">
        <f>IFERROR(IF(H517="1002","银行账户",IF(H517="1123","供应商",VLOOKUP(I517,亿企科目!A:H,8,0))),"")</f>
        <v>客户</v>
      </c>
      <c r="O517" s="49" t="str">
        <f t="shared" si="183"/>
        <v>昌邑市城投资本投资有限公司</v>
      </c>
      <c r="P517" s="29" t="str">
        <f>VLOOKUP(A517,账簿!B:C,2,0)</f>
        <v>002008</v>
      </c>
      <c r="Q517" s="29" t="str">
        <f>VLOOKUP(P517,账簿!A:B,2,0)</f>
        <v>昌邑市城投股权投资管理有限公司</v>
      </c>
      <c r="W517" s="29" t="str">
        <f t="shared" si="184"/>
        <v>0020082026-04-30164</v>
      </c>
      <c r="X517" s="29" t="str">
        <f t="shared" si="170"/>
        <v>002008</v>
      </c>
      <c r="Y517" s="29" t="str">
        <f t="shared" si="171"/>
        <v>002008</v>
      </c>
      <c r="Z517" s="29" t="str">
        <f t="shared" si="172"/>
        <v>昌邑市城投股权投资管理有限公司</v>
      </c>
      <c r="AA517" s="29" t="str">
        <f t="shared" si="173"/>
        <v>2026-04</v>
      </c>
      <c r="AB517" s="29" t="str">
        <f t="shared" si="174"/>
        <v>2026-04-30</v>
      </c>
      <c r="AC517" s="29" t="s">
        <v>108</v>
      </c>
      <c r="AD517" s="29">
        <f t="shared" si="175"/>
        <v>164</v>
      </c>
      <c r="AE517" s="29" t="str">
        <f t="shared" si="176"/>
        <v>往来款,汇兑,昌邑市城投资本投资有限公司</v>
      </c>
      <c r="AF517" s="29" t="s">
        <v>109</v>
      </c>
      <c r="AG517" s="29" t="s">
        <v>109</v>
      </c>
      <c r="AH517" s="29"/>
      <c r="AI517" s="29"/>
      <c r="AJ517" s="29"/>
      <c r="AK517" s="29"/>
      <c r="AL517" s="29"/>
      <c r="AM517" s="29"/>
      <c r="AN517" s="29" t="str">
        <f t="shared" si="177"/>
        <v>122102</v>
      </c>
      <c r="AO517" s="29"/>
      <c r="AP517" s="29" t="str">
        <f t="shared" si="178"/>
        <v>往来款,汇兑,昌邑市城投资本投资有限公司</v>
      </c>
      <c r="AQ517" t="s">
        <v>110</v>
      </c>
      <c r="AR517" s="29">
        <f t="shared" si="179"/>
        <v>800000</v>
      </c>
      <c r="AS517" s="29" t="str">
        <f t="shared" si="180"/>
        <v/>
      </c>
      <c r="AT517" t="s">
        <v>111</v>
      </c>
      <c r="AU517" t="s">
        <v>112</v>
      </c>
      <c r="AV517" t="s">
        <v>113</v>
      </c>
      <c r="AW517" s="29">
        <f t="shared" si="181"/>
        <v>800000</v>
      </c>
      <c r="AX517" s="29" t="str">
        <f t="shared" si="182"/>
        <v/>
      </c>
      <c r="AY517" s="29"/>
      <c r="AZ517" s="29"/>
      <c r="BA517" s="29"/>
      <c r="BB517" s="29"/>
      <c r="BC517" s="29"/>
      <c r="BD517" s="29"/>
      <c r="BE517" s="29"/>
      <c r="BF517" s="29"/>
      <c r="BG517" s="29"/>
      <c r="BH517" s="29"/>
      <c r="BI517" s="29"/>
      <c r="BJ517" s="29"/>
      <c r="BK517" s="29"/>
      <c r="BL517" s="29"/>
      <c r="BM517" s="29"/>
      <c r="BN517" s="29"/>
      <c r="BO517" s="29"/>
      <c r="BP517" s="29"/>
      <c r="BQ517" s="32" t="str">
        <f>IF(N517="项目",VLOOKUP(O517,项目!B:C,2,0),IF(K517="空项目",VLOOKUP(K517,项目!B:C,2,0),""))</f>
        <v/>
      </c>
      <c r="BR517" s="32" t="str">
        <f>IFERROR(VLOOKUP(BQ517,项目!A:B,2,0),"")</f>
        <v/>
      </c>
      <c r="BS517" s="29"/>
      <c r="BT517" s="29"/>
      <c r="BU517" s="32" t="str">
        <f>IF(N517="供应商",VLOOKUP(O517,供应商!B:C,2,0),"")</f>
        <v/>
      </c>
      <c r="BV517" s="32" t="str">
        <f>IFERROR(VLOOKUP(BU517,供应商!A:B,2,0),"")</f>
        <v/>
      </c>
      <c r="BW517" s="32" t="str">
        <f>IF(N517="客户",VLOOKUP(O517,客户!B:C,2,0),"")</f>
        <v>00050000000001</v>
      </c>
      <c r="BX517" s="32" t="str">
        <f>IFERROR(VLOOKUP(BW517,客户!A:B,2,0),"")</f>
        <v>昌邑市城投资本投资有限公司</v>
      </c>
      <c r="BY517" s="29"/>
      <c r="BZ517" s="29"/>
      <c r="CA517" s="29"/>
      <c r="CB517" s="29"/>
      <c r="CC517" s="29"/>
      <c r="CD517" s="29"/>
      <c r="CE517" s="29"/>
      <c r="CF517" s="29"/>
      <c r="CG517" s="29"/>
      <c r="CH517" s="29"/>
      <c r="CI517" s="29"/>
      <c r="CJ517" s="29"/>
      <c r="CK517" s="29"/>
      <c r="CL517" s="29"/>
      <c r="CM517" s="29"/>
      <c r="CN517" s="29"/>
      <c r="CO517" s="29"/>
      <c r="CP517" s="29"/>
      <c r="CQ517" s="29"/>
      <c r="CR517" s="29"/>
      <c r="CS517" s="29"/>
      <c r="CT517" s="29"/>
      <c r="CU517" s="32" t="str">
        <f>IF(N517="费用项目",VLOOKUP(O517,费用项目!B:C,2,0),"")</f>
        <v/>
      </c>
      <c r="CV517" s="32" t="str">
        <f>IFERROR(VLOOKUP(CU517,费用项目!A:B,2,0),"")</f>
        <v/>
      </c>
      <c r="CW517" s="29" t="str">
        <f>IF(N517="银行账户",VLOOKUP(O517,银行变二级!B:C,2,0),"")</f>
        <v/>
      </c>
      <c r="CX517" s="29" t="str">
        <f>IFERROR(VLOOKUP(O517,银行变二级!A:B,2,0),"")</f>
        <v/>
      </c>
    </row>
    <row r="518" ht="27" spans="1:102">
      <c r="A518" s="35" t="s">
        <v>287</v>
      </c>
      <c r="B518" s="36" t="s">
        <v>131</v>
      </c>
      <c r="C518" s="36" t="s">
        <v>540</v>
      </c>
      <c r="D518" s="37" t="s">
        <v>388</v>
      </c>
      <c r="E518" s="37" t="s">
        <v>290</v>
      </c>
      <c r="F518" s="39" t="s">
        <v>107</v>
      </c>
      <c r="G518" s="38">
        <v>800000</v>
      </c>
      <c r="H518" s="40" t="str">
        <f t="shared" si="165"/>
        <v>1002</v>
      </c>
      <c r="I518" s="40" t="str">
        <f t="shared" si="166"/>
        <v>100203</v>
      </c>
      <c r="J518" s="46" t="str">
        <f t="shared" si="167"/>
        <v>银行存款</v>
      </c>
      <c r="K518" s="47" t="str">
        <f t="shared" si="168"/>
        <v>潍坊银行基本户31796</v>
      </c>
      <c r="L518" s="46" t="str">
        <f t="shared" si="169"/>
        <v/>
      </c>
      <c r="M518" s="46">
        <f>IFERROR(IF(H518="1002",1002,VLOOKUP(I518,亿企科目!A:H,6,0)),VLOOKUP(H518,亿企科目!A:G,6,0))</f>
        <v>1002</v>
      </c>
      <c r="N518" s="48" t="str">
        <f>IFERROR(IF(H518="1002","银行账户",IF(H518="1123","供应商",VLOOKUP(I518,亿企科目!A:H,8,0))),"")</f>
        <v>银行账户</v>
      </c>
      <c r="O518" s="49" t="str">
        <f t="shared" si="183"/>
        <v>潍坊银行基本户31796</v>
      </c>
      <c r="P518" s="29" t="str">
        <f>VLOOKUP(A518,账簿!B:C,2,0)</f>
        <v>002008</v>
      </c>
      <c r="Q518" s="29" t="str">
        <f>VLOOKUP(P518,账簿!A:B,2,0)</f>
        <v>昌邑市城投股权投资管理有限公司</v>
      </c>
      <c r="W518" s="29" t="str">
        <f t="shared" si="184"/>
        <v>0020082026-04-30164</v>
      </c>
      <c r="X518" s="29" t="str">
        <f t="shared" si="170"/>
        <v>002008</v>
      </c>
      <c r="Y518" s="29" t="str">
        <f t="shared" si="171"/>
        <v>002008</v>
      </c>
      <c r="Z518" s="29" t="str">
        <f t="shared" si="172"/>
        <v>昌邑市城投股权投资管理有限公司</v>
      </c>
      <c r="AA518" s="29" t="str">
        <f t="shared" si="173"/>
        <v>2026-04</v>
      </c>
      <c r="AB518" s="29" t="str">
        <f t="shared" si="174"/>
        <v>2026-04-30</v>
      </c>
      <c r="AC518" s="29" t="s">
        <v>108</v>
      </c>
      <c r="AD518" s="29">
        <f t="shared" si="175"/>
        <v>164</v>
      </c>
      <c r="AE518" s="29" t="str">
        <f t="shared" si="176"/>
        <v>往来款,汇兑,昌邑市城投资本投资有限公司</v>
      </c>
      <c r="AF518" s="29" t="s">
        <v>109</v>
      </c>
      <c r="AG518" s="29" t="s">
        <v>109</v>
      </c>
      <c r="AH518" s="29"/>
      <c r="AI518" s="29"/>
      <c r="AJ518" s="29"/>
      <c r="AK518" s="29"/>
      <c r="AL518" s="29"/>
      <c r="AM518" s="29"/>
      <c r="AN518" s="29">
        <f t="shared" si="177"/>
        <v>1002</v>
      </c>
      <c r="AO518" s="29"/>
      <c r="AP518" s="29" t="str">
        <f t="shared" si="178"/>
        <v>往来款,汇兑,昌邑市城投资本投资有限公司</v>
      </c>
      <c r="AQ518" t="s">
        <v>110</v>
      </c>
      <c r="AR518" s="29" t="str">
        <f t="shared" si="179"/>
        <v/>
      </c>
      <c r="AS518" s="29">
        <f t="shared" si="180"/>
        <v>800000</v>
      </c>
      <c r="AT518" t="s">
        <v>111</v>
      </c>
      <c r="AU518" t="s">
        <v>112</v>
      </c>
      <c r="AV518" t="s">
        <v>113</v>
      </c>
      <c r="AW518" s="29" t="str">
        <f t="shared" si="181"/>
        <v/>
      </c>
      <c r="AX518" s="29">
        <f t="shared" si="182"/>
        <v>800000</v>
      </c>
      <c r="AY518" s="29"/>
      <c r="AZ518" s="29"/>
      <c r="BA518" s="29"/>
      <c r="BB518" s="29"/>
      <c r="BC518" s="29"/>
      <c r="BD518" s="29"/>
      <c r="BE518" s="29"/>
      <c r="BF518" s="29"/>
      <c r="BG518" s="29"/>
      <c r="BH518" s="29"/>
      <c r="BI518" s="29"/>
      <c r="BJ518" s="29"/>
      <c r="BK518" s="29"/>
      <c r="BL518" s="29"/>
      <c r="BM518" s="29"/>
      <c r="BN518" s="29"/>
      <c r="BO518" s="29"/>
      <c r="BP518" s="29"/>
      <c r="BQ518" s="32" t="str">
        <f>IF(N518="项目",VLOOKUP(O518,项目!B:C,2,0),IF(K518="空项目",VLOOKUP(K518,项目!B:C,2,0),""))</f>
        <v/>
      </c>
      <c r="BR518" s="32" t="str">
        <f>IFERROR(VLOOKUP(BQ518,项目!A:B,2,0),"")</f>
        <v/>
      </c>
      <c r="BS518" s="29"/>
      <c r="BT518" s="29"/>
      <c r="BU518" s="32" t="str">
        <f>IF(N518="供应商",VLOOKUP(O518,供应商!B:C,2,0),"")</f>
        <v/>
      </c>
      <c r="BV518" s="32" t="str">
        <f>IFERROR(VLOOKUP(BU518,供应商!A:B,2,0),"")</f>
        <v/>
      </c>
      <c r="BW518" s="32" t="str">
        <f>IF(N518="客户",VLOOKUP(O518,客户!B:C,2,0),"")</f>
        <v/>
      </c>
      <c r="BX518" s="32" t="str">
        <f>IFERROR(VLOOKUP(BW518,客户!A:B,2,0),"")</f>
        <v/>
      </c>
      <c r="BY518" s="29"/>
      <c r="BZ518" s="29"/>
      <c r="CA518" s="29"/>
      <c r="CB518" s="29"/>
      <c r="CC518" s="29"/>
      <c r="CD518" s="29"/>
      <c r="CE518" s="29"/>
      <c r="CF518" s="29"/>
      <c r="CG518" s="29"/>
      <c r="CH518" s="29"/>
      <c r="CI518" s="29"/>
      <c r="CJ518" s="29"/>
      <c r="CK518" s="29"/>
      <c r="CL518" s="29"/>
      <c r="CM518" s="29"/>
      <c r="CN518" s="29"/>
      <c r="CO518" s="29"/>
      <c r="CP518" s="29"/>
      <c r="CQ518" s="29"/>
      <c r="CR518" s="29"/>
      <c r="CS518" s="29"/>
      <c r="CT518" s="29"/>
      <c r="CU518" s="32" t="str">
        <f>IF(N518="费用项目",VLOOKUP(O518,费用项目!B:C,2,0),"")</f>
        <v/>
      </c>
      <c r="CV518" s="32" t="str">
        <f>IFERROR(VLOOKUP(CU518,费用项目!A:B,2,0),"")</f>
        <v/>
      </c>
      <c r="CW518" s="29" t="str">
        <f>IF(N518="银行账户",VLOOKUP(O518,银行变二级!B:C,2,0),"")</f>
        <v>潍坊银行基本户31796</v>
      </c>
      <c r="CX518" s="29" t="str">
        <f>IFERROR(VLOOKUP(O518,银行变二级!A:B,2,0),"")</f>
        <v>潍坊银行基本户31796</v>
      </c>
    </row>
    <row r="519" ht="27" spans="1:102">
      <c r="A519" s="35" t="s">
        <v>287</v>
      </c>
      <c r="B519" s="36" t="s">
        <v>131</v>
      </c>
      <c r="C519" s="36" t="s">
        <v>541</v>
      </c>
      <c r="D519" s="37" t="s">
        <v>542</v>
      </c>
      <c r="E519" s="37" t="s">
        <v>290</v>
      </c>
      <c r="F519" s="38">
        <v>26000000</v>
      </c>
      <c r="G519" s="39" t="s">
        <v>107</v>
      </c>
      <c r="H519" s="40" t="str">
        <f t="shared" si="165"/>
        <v>1002</v>
      </c>
      <c r="I519" s="40" t="str">
        <f t="shared" si="166"/>
        <v>100203</v>
      </c>
      <c r="J519" s="46" t="str">
        <f t="shared" si="167"/>
        <v>银行存款</v>
      </c>
      <c r="K519" s="47" t="str">
        <f t="shared" si="168"/>
        <v>潍坊银行基本户31796</v>
      </c>
      <c r="L519" s="46" t="str">
        <f t="shared" si="169"/>
        <v/>
      </c>
      <c r="M519" s="46">
        <f>IFERROR(IF(H519="1002",1002,VLOOKUP(I519,亿企科目!A:H,6,0)),VLOOKUP(H519,亿企科目!A:G,6,0))</f>
        <v>1002</v>
      </c>
      <c r="N519" s="48" t="str">
        <f>IFERROR(IF(H519="1002","银行账户",IF(H519="1123","供应商",VLOOKUP(I519,亿企科目!A:H,8,0))),"")</f>
        <v>银行账户</v>
      </c>
      <c r="O519" s="49" t="str">
        <f t="shared" si="183"/>
        <v>潍坊银行基本户31796</v>
      </c>
      <c r="P519" s="29" t="str">
        <f>VLOOKUP(A519,账簿!B:C,2,0)</f>
        <v>002008</v>
      </c>
      <c r="Q519" s="29" t="str">
        <f>VLOOKUP(P519,账簿!A:B,2,0)</f>
        <v>昌邑市城投股权投资管理有限公司</v>
      </c>
      <c r="W519" s="29" t="str">
        <f t="shared" si="184"/>
        <v>0020082026-04-30165</v>
      </c>
      <c r="X519" s="29" t="str">
        <f t="shared" si="170"/>
        <v>002008</v>
      </c>
      <c r="Y519" s="29" t="str">
        <f t="shared" si="171"/>
        <v>002008</v>
      </c>
      <c r="Z519" s="29" t="str">
        <f t="shared" si="172"/>
        <v>昌邑市城投股权投资管理有限公司</v>
      </c>
      <c r="AA519" s="29" t="str">
        <f t="shared" si="173"/>
        <v>2026-04</v>
      </c>
      <c r="AB519" s="29" t="str">
        <f t="shared" si="174"/>
        <v>2026-04-30</v>
      </c>
      <c r="AC519" s="29" t="s">
        <v>108</v>
      </c>
      <c r="AD519" s="29">
        <f t="shared" si="175"/>
        <v>165</v>
      </c>
      <c r="AE519" s="29" t="str">
        <f t="shared" si="176"/>
        <v>汇款,昌邑泓澄水业有限公司</v>
      </c>
      <c r="AF519" s="29" t="s">
        <v>109</v>
      </c>
      <c r="AG519" s="29" t="s">
        <v>109</v>
      </c>
      <c r="AH519" s="29"/>
      <c r="AI519" s="29"/>
      <c r="AJ519" s="29"/>
      <c r="AK519" s="29"/>
      <c r="AL519" s="29"/>
      <c r="AM519" s="29"/>
      <c r="AN519" s="29">
        <f t="shared" si="177"/>
        <v>1002</v>
      </c>
      <c r="AO519" s="29"/>
      <c r="AP519" s="29" t="str">
        <f t="shared" si="178"/>
        <v>汇款,昌邑泓澄水业有限公司</v>
      </c>
      <c r="AQ519" t="s">
        <v>110</v>
      </c>
      <c r="AR519" s="29">
        <f t="shared" si="179"/>
        <v>26000000</v>
      </c>
      <c r="AS519" s="29" t="str">
        <f t="shared" si="180"/>
        <v/>
      </c>
      <c r="AT519" t="s">
        <v>111</v>
      </c>
      <c r="AU519" t="s">
        <v>112</v>
      </c>
      <c r="AV519" t="s">
        <v>113</v>
      </c>
      <c r="AW519" s="29">
        <f t="shared" si="181"/>
        <v>26000000</v>
      </c>
      <c r="AX519" s="29" t="str">
        <f t="shared" si="182"/>
        <v/>
      </c>
      <c r="AY519" s="29"/>
      <c r="AZ519" s="29"/>
      <c r="BA519" s="29"/>
      <c r="BB519" s="29"/>
      <c r="BC519" s="29"/>
      <c r="BD519" s="29"/>
      <c r="BE519" s="29"/>
      <c r="BF519" s="29"/>
      <c r="BG519" s="29"/>
      <c r="BH519" s="29"/>
      <c r="BI519" s="29"/>
      <c r="BJ519" s="29"/>
      <c r="BK519" s="29"/>
      <c r="BL519" s="29"/>
      <c r="BM519" s="29"/>
      <c r="BN519" s="29"/>
      <c r="BO519" s="29"/>
      <c r="BP519" s="29"/>
      <c r="BQ519" s="32" t="str">
        <f>IF(N519="项目",VLOOKUP(O519,项目!B:C,2,0),IF(K519="空项目",VLOOKUP(K519,项目!B:C,2,0),""))</f>
        <v/>
      </c>
      <c r="BR519" s="32" t="str">
        <f>IFERROR(VLOOKUP(BQ519,项目!A:B,2,0),"")</f>
        <v/>
      </c>
      <c r="BS519" s="29"/>
      <c r="BT519" s="29"/>
      <c r="BU519" s="32" t="str">
        <f>IF(N519="供应商",VLOOKUP(O519,供应商!B:C,2,0),"")</f>
        <v/>
      </c>
      <c r="BV519" s="32" t="str">
        <f>IFERROR(VLOOKUP(BU519,供应商!A:B,2,0),"")</f>
        <v/>
      </c>
      <c r="BW519" s="32" t="str">
        <f>IF(N519="客户",VLOOKUP(O519,客户!B:C,2,0),"")</f>
        <v/>
      </c>
      <c r="BX519" s="32" t="str">
        <f>IFERROR(VLOOKUP(BW519,客户!A:B,2,0),"")</f>
        <v/>
      </c>
      <c r="BY519" s="29"/>
      <c r="BZ519" s="29"/>
      <c r="CA519" s="29"/>
      <c r="CB519" s="29"/>
      <c r="CC519" s="29"/>
      <c r="CD519" s="29"/>
      <c r="CE519" s="29"/>
      <c r="CF519" s="29"/>
      <c r="CG519" s="29"/>
      <c r="CH519" s="29"/>
      <c r="CI519" s="29"/>
      <c r="CJ519" s="29"/>
      <c r="CK519" s="29"/>
      <c r="CL519" s="29"/>
      <c r="CM519" s="29"/>
      <c r="CN519" s="29"/>
      <c r="CO519" s="29"/>
      <c r="CP519" s="29"/>
      <c r="CQ519" s="29"/>
      <c r="CR519" s="29"/>
      <c r="CS519" s="29"/>
      <c r="CT519" s="29"/>
      <c r="CU519" s="32" t="str">
        <f>IF(N519="费用项目",VLOOKUP(O519,费用项目!B:C,2,0),"")</f>
        <v/>
      </c>
      <c r="CV519" s="32" t="str">
        <f>IFERROR(VLOOKUP(CU519,费用项目!A:B,2,0),"")</f>
        <v/>
      </c>
      <c r="CW519" s="29" t="str">
        <f>IF(N519="银行账户",VLOOKUP(O519,银行变二级!B:C,2,0),"")</f>
        <v>潍坊银行基本户31796</v>
      </c>
      <c r="CX519" s="29" t="str">
        <f>IFERROR(VLOOKUP(O519,银行变二级!A:B,2,0),"")</f>
        <v>潍坊银行基本户31796</v>
      </c>
    </row>
    <row r="520" ht="25.5" spans="1:102">
      <c r="A520" s="35" t="s">
        <v>287</v>
      </c>
      <c r="B520" s="36" t="s">
        <v>131</v>
      </c>
      <c r="C520" s="36" t="s">
        <v>541</v>
      </c>
      <c r="D520" s="37" t="s">
        <v>542</v>
      </c>
      <c r="E520" s="37" t="s">
        <v>217</v>
      </c>
      <c r="F520" s="39" t="s">
        <v>107</v>
      </c>
      <c r="G520" s="38">
        <v>26000000</v>
      </c>
      <c r="H520" s="40" t="str">
        <f t="shared" si="165"/>
        <v>1221</v>
      </c>
      <c r="I520" s="40" t="str">
        <f t="shared" si="166"/>
        <v>122108</v>
      </c>
      <c r="J520" s="46" t="str">
        <f t="shared" si="167"/>
        <v>其他应收款</v>
      </c>
      <c r="K520" s="47" t="str">
        <f t="shared" si="168"/>
        <v>单位</v>
      </c>
      <c r="L520" s="46" t="str">
        <f t="shared" si="169"/>
        <v>昌邑泓澄水业有限公司</v>
      </c>
      <c r="M520" s="46" t="str">
        <f>IFERROR(IF(H520="1002",1002,VLOOKUP(I520,亿企科目!A:H,6,0)),VLOOKUP(H520,亿企科目!A:G,6,0))</f>
        <v>122102</v>
      </c>
      <c r="N520" s="48" t="str">
        <f>IFERROR(IF(H520="1002","银行账户",IF(H520="1123","供应商",VLOOKUP(I520,亿企科目!A:H,8,0))),"")</f>
        <v>客户</v>
      </c>
      <c r="O520" s="49" t="str">
        <f t="shared" si="183"/>
        <v>昌邑泓澄水业有限公司</v>
      </c>
      <c r="P520" s="29" t="str">
        <f>VLOOKUP(A520,账簿!B:C,2,0)</f>
        <v>002008</v>
      </c>
      <c r="Q520" s="29" t="str">
        <f>VLOOKUP(P520,账簿!A:B,2,0)</f>
        <v>昌邑市城投股权投资管理有限公司</v>
      </c>
      <c r="W520" s="29" t="str">
        <f t="shared" si="184"/>
        <v>0020082026-04-30165</v>
      </c>
      <c r="X520" s="29" t="str">
        <f t="shared" si="170"/>
        <v>002008</v>
      </c>
      <c r="Y520" s="29" t="str">
        <f t="shared" si="171"/>
        <v>002008</v>
      </c>
      <c r="Z520" s="29" t="str">
        <f t="shared" si="172"/>
        <v>昌邑市城投股权投资管理有限公司</v>
      </c>
      <c r="AA520" s="29" t="str">
        <f t="shared" si="173"/>
        <v>2026-04</v>
      </c>
      <c r="AB520" s="29" t="str">
        <f t="shared" si="174"/>
        <v>2026-04-30</v>
      </c>
      <c r="AC520" s="29" t="s">
        <v>108</v>
      </c>
      <c r="AD520" s="29">
        <f t="shared" si="175"/>
        <v>165</v>
      </c>
      <c r="AE520" s="29" t="str">
        <f t="shared" si="176"/>
        <v>汇款,昌邑泓澄水业有限公司</v>
      </c>
      <c r="AF520" s="29" t="s">
        <v>109</v>
      </c>
      <c r="AG520" s="29" t="s">
        <v>109</v>
      </c>
      <c r="AH520" s="29"/>
      <c r="AI520" s="29"/>
      <c r="AJ520" s="29"/>
      <c r="AK520" s="29"/>
      <c r="AL520" s="29"/>
      <c r="AM520" s="29"/>
      <c r="AN520" s="29" t="str">
        <f t="shared" si="177"/>
        <v>122102</v>
      </c>
      <c r="AO520" s="29"/>
      <c r="AP520" s="29" t="str">
        <f t="shared" si="178"/>
        <v>汇款,昌邑泓澄水业有限公司</v>
      </c>
      <c r="AQ520" t="s">
        <v>110</v>
      </c>
      <c r="AR520" s="29" t="str">
        <f t="shared" si="179"/>
        <v/>
      </c>
      <c r="AS520" s="29">
        <f t="shared" si="180"/>
        <v>26000000</v>
      </c>
      <c r="AT520" t="s">
        <v>111</v>
      </c>
      <c r="AU520" t="s">
        <v>112</v>
      </c>
      <c r="AV520" t="s">
        <v>113</v>
      </c>
      <c r="AW520" s="29" t="str">
        <f t="shared" si="181"/>
        <v/>
      </c>
      <c r="AX520" s="29">
        <f t="shared" si="182"/>
        <v>26000000</v>
      </c>
      <c r="AY520" s="29"/>
      <c r="AZ520" s="29"/>
      <c r="BA520" s="29"/>
      <c r="BB520" s="29"/>
      <c r="BC520" s="29"/>
      <c r="BD520" s="29"/>
      <c r="BE520" s="29"/>
      <c r="BF520" s="29"/>
      <c r="BG520" s="29"/>
      <c r="BH520" s="29"/>
      <c r="BI520" s="29"/>
      <c r="BJ520" s="29"/>
      <c r="BK520" s="29"/>
      <c r="BL520" s="29"/>
      <c r="BM520" s="29"/>
      <c r="BN520" s="29"/>
      <c r="BO520" s="29"/>
      <c r="BP520" s="29"/>
      <c r="BQ520" s="32" t="str">
        <f>IF(N520="项目",VLOOKUP(O520,项目!B:C,2,0),IF(K520="空项目",VLOOKUP(K520,项目!B:C,2,0),""))</f>
        <v/>
      </c>
      <c r="BR520" s="32" t="str">
        <f>IFERROR(VLOOKUP(BQ520,项目!A:B,2,0),"")</f>
        <v/>
      </c>
      <c r="BS520" s="29"/>
      <c r="BT520" s="29"/>
      <c r="BU520" s="32" t="str">
        <f>IF(N520="供应商",VLOOKUP(O520,供应商!B:C,2,0),"")</f>
        <v/>
      </c>
      <c r="BV520" s="32" t="str">
        <f>IFERROR(VLOOKUP(BU520,供应商!A:B,2,0),"")</f>
        <v/>
      </c>
      <c r="BW520" s="32" t="str">
        <f>IF(N520="客户",VLOOKUP(O520,客户!B:C,2,0),"")</f>
        <v>00000000000010</v>
      </c>
      <c r="BX520" s="32" t="str">
        <f>IFERROR(VLOOKUP(BW520,客户!A:B,2,0),"")</f>
        <v>昌邑泓澄水业有限公司</v>
      </c>
      <c r="BY520" s="29"/>
      <c r="BZ520" s="29"/>
      <c r="CA520" s="29"/>
      <c r="CB520" s="29"/>
      <c r="CC520" s="29"/>
      <c r="CD520" s="29"/>
      <c r="CE520" s="29"/>
      <c r="CF520" s="29"/>
      <c r="CG520" s="29"/>
      <c r="CH520" s="29"/>
      <c r="CI520" s="29"/>
      <c r="CJ520" s="29"/>
      <c r="CK520" s="29"/>
      <c r="CL520" s="29"/>
      <c r="CM520" s="29"/>
      <c r="CN520" s="29"/>
      <c r="CO520" s="29"/>
      <c r="CP520" s="29"/>
      <c r="CQ520" s="29"/>
      <c r="CR520" s="29"/>
      <c r="CS520" s="29"/>
      <c r="CT520" s="29"/>
      <c r="CU520" s="32" t="str">
        <f>IF(N520="费用项目",VLOOKUP(O520,费用项目!B:C,2,0),"")</f>
        <v/>
      </c>
      <c r="CV520" s="32" t="str">
        <f>IFERROR(VLOOKUP(CU520,费用项目!A:B,2,0),"")</f>
        <v/>
      </c>
      <c r="CW520" s="29" t="str">
        <f>IF(N520="银行账户",VLOOKUP(O520,银行变二级!B:C,2,0),"")</f>
        <v/>
      </c>
      <c r="CX520" s="29" t="str">
        <f>IFERROR(VLOOKUP(O520,银行变二级!A:B,2,0),"")</f>
        <v/>
      </c>
    </row>
    <row r="521" ht="27" spans="1:102">
      <c r="A521" s="35" t="s">
        <v>287</v>
      </c>
      <c r="B521" s="36" t="s">
        <v>131</v>
      </c>
      <c r="C521" s="36" t="s">
        <v>543</v>
      </c>
      <c r="D521" s="37" t="s">
        <v>399</v>
      </c>
      <c r="E521" s="37" t="s">
        <v>290</v>
      </c>
      <c r="F521" s="38">
        <v>1500000</v>
      </c>
      <c r="G521" s="39" t="s">
        <v>107</v>
      </c>
      <c r="H521" s="40" t="str">
        <f t="shared" si="165"/>
        <v>1002</v>
      </c>
      <c r="I521" s="40" t="str">
        <f t="shared" si="166"/>
        <v>100203</v>
      </c>
      <c r="J521" s="46" t="str">
        <f t="shared" si="167"/>
        <v>银行存款</v>
      </c>
      <c r="K521" s="47" t="str">
        <f t="shared" si="168"/>
        <v>潍坊银行基本户31796</v>
      </c>
      <c r="L521" s="46" t="str">
        <f t="shared" si="169"/>
        <v/>
      </c>
      <c r="M521" s="46">
        <f>IFERROR(IF(H521="1002",1002,VLOOKUP(I521,亿企科目!A:H,6,0)),VLOOKUP(H521,亿企科目!A:G,6,0))</f>
        <v>1002</v>
      </c>
      <c r="N521" s="48" t="str">
        <f>IFERROR(IF(H521="1002","银行账户",IF(H521="1123","供应商",VLOOKUP(I521,亿企科目!A:H,8,0))),"")</f>
        <v>银行账户</v>
      </c>
      <c r="O521" s="49" t="str">
        <f t="shared" si="183"/>
        <v>潍坊银行基本户31796</v>
      </c>
      <c r="P521" s="29" t="str">
        <f>VLOOKUP(A521,账簿!B:C,2,0)</f>
        <v>002008</v>
      </c>
      <c r="Q521" s="29" t="str">
        <f>VLOOKUP(P521,账簿!A:B,2,0)</f>
        <v>昌邑市城投股权投资管理有限公司</v>
      </c>
      <c r="W521" s="29" t="str">
        <f t="shared" si="184"/>
        <v>0020082026-04-30166</v>
      </c>
      <c r="X521" s="29" t="str">
        <f t="shared" si="170"/>
        <v>002008</v>
      </c>
      <c r="Y521" s="29" t="str">
        <f t="shared" si="171"/>
        <v>002008</v>
      </c>
      <c r="Z521" s="29" t="str">
        <f t="shared" si="172"/>
        <v>昌邑市城投股权投资管理有限公司</v>
      </c>
      <c r="AA521" s="29" t="str">
        <f t="shared" si="173"/>
        <v>2026-04</v>
      </c>
      <c r="AB521" s="29" t="str">
        <f t="shared" si="174"/>
        <v>2026-04-30</v>
      </c>
      <c r="AC521" s="29" t="s">
        <v>108</v>
      </c>
      <c r="AD521" s="29">
        <f t="shared" si="175"/>
        <v>166</v>
      </c>
      <c r="AE521" s="29" t="str">
        <f t="shared" si="176"/>
        <v>往来款,汇款,昌邑市城市建设发展投资集团有限公司</v>
      </c>
      <c r="AF521" s="29" t="s">
        <v>109</v>
      </c>
      <c r="AG521" s="29" t="s">
        <v>109</v>
      </c>
      <c r="AH521" s="29"/>
      <c r="AI521" s="29"/>
      <c r="AJ521" s="29"/>
      <c r="AK521" s="29"/>
      <c r="AL521" s="29"/>
      <c r="AM521" s="29"/>
      <c r="AN521" s="29">
        <f t="shared" si="177"/>
        <v>1002</v>
      </c>
      <c r="AO521" s="29"/>
      <c r="AP521" s="29" t="str">
        <f t="shared" si="178"/>
        <v>往来款,汇款,昌邑市城市建设发展投资集团有限公司</v>
      </c>
      <c r="AQ521" t="s">
        <v>110</v>
      </c>
      <c r="AR521" s="29">
        <f t="shared" si="179"/>
        <v>1500000</v>
      </c>
      <c r="AS521" s="29" t="str">
        <f t="shared" si="180"/>
        <v/>
      </c>
      <c r="AT521" t="s">
        <v>111</v>
      </c>
      <c r="AU521" t="s">
        <v>112</v>
      </c>
      <c r="AV521" t="s">
        <v>113</v>
      </c>
      <c r="AW521" s="29">
        <f t="shared" si="181"/>
        <v>1500000</v>
      </c>
      <c r="AX521" s="29" t="str">
        <f t="shared" si="182"/>
        <v/>
      </c>
      <c r="AY521" s="29"/>
      <c r="AZ521" s="29"/>
      <c r="BA521" s="29"/>
      <c r="BB521" s="29"/>
      <c r="BC521" s="29"/>
      <c r="BD521" s="29"/>
      <c r="BE521" s="29"/>
      <c r="BF521" s="29"/>
      <c r="BG521" s="29"/>
      <c r="BH521" s="29"/>
      <c r="BI521" s="29"/>
      <c r="BJ521" s="29"/>
      <c r="BK521" s="29"/>
      <c r="BL521" s="29"/>
      <c r="BM521" s="29"/>
      <c r="BN521" s="29"/>
      <c r="BO521" s="29"/>
      <c r="BP521" s="29"/>
      <c r="BQ521" s="32" t="str">
        <f>IF(N521="项目",VLOOKUP(O521,项目!B:C,2,0),IF(K521="空项目",VLOOKUP(K521,项目!B:C,2,0),""))</f>
        <v/>
      </c>
      <c r="BR521" s="32" t="str">
        <f>IFERROR(VLOOKUP(BQ521,项目!A:B,2,0),"")</f>
        <v/>
      </c>
      <c r="BS521" s="29"/>
      <c r="BT521" s="29"/>
      <c r="BU521" s="32" t="str">
        <f>IF(N521="供应商",VLOOKUP(O521,供应商!B:C,2,0),"")</f>
        <v/>
      </c>
      <c r="BV521" s="32" t="str">
        <f>IFERROR(VLOOKUP(BU521,供应商!A:B,2,0),"")</f>
        <v/>
      </c>
      <c r="BW521" s="32" t="str">
        <f>IF(N521="客户",VLOOKUP(O521,客户!B:C,2,0),"")</f>
        <v/>
      </c>
      <c r="BX521" s="32" t="str">
        <f>IFERROR(VLOOKUP(BW521,客户!A:B,2,0),"")</f>
        <v/>
      </c>
      <c r="BY521" s="29"/>
      <c r="BZ521" s="29"/>
      <c r="CA521" s="29"/>
      <c r="CB521" s="29"/>
      <c r="CC521" s="29"/>
      <c r="CD521" s="29"/>
      <c r="CE521" s="29"/>
      <c r="CF521" s="29"/>
      <c r="CG521" s="29"/>
      <c r="CH521" s="29"/>
      <c r="CI521" s="29"/>
      <c r="CJ521" s="29"/>
      <c r="CK521" s="29"/>
      <c r="CL521" s="29"/>
      <c r="CM521" s="29"/>
      <c r="CN521" s="29"/>
      <c r="CO521" s="29"/>
      <c r="CP521" s="29"/>
      <c r="CQ521" s="29"/>
      <c r="CR521" s="29"/>
      <c r="CS521" s="29"/>
      <c r="CT521" s="29"/>
      <c r="CU521" s="32" t="str">
        <f>IF(N521="费用项目",VLOOKUP(O521,费用项目!B:C,2,0),"")</f>
        <v/>
      </c>
      <c r="CV521" s="32" t="str">
        <f>IFERROR(VLOOKUP(CU521,费用项目!A:B,2,0),"")</f>
        <v/>
      </c>
      <c r="CW521" s="29" t="str">
        <f>IF(N521="银行账户",VLOOKUP(O521,银行变二级!B:C,2,0),"")</f>
        <v>潍坊银行基本户31796</v>
      </c>
      <c r="CX521" s="29" t="str">
        <f>IFERROR(VLOOKUP(O521,银行变二级!A:B,2,0),"")</f>
        <v>潍坊银行基本户31796</v>
      </c>
    </row>
    <row r="522" ht="25.5" spans="1:102">
      <c r="A522" s="35" t="s">
        <v>287</v>
      </c>
      <c r="B522" s="36" t="s">
        <v>131</v>
      </c>
      <c r="C522" s="36" t="s">
        <v>543</v>
      </c>
      <c r="D522" s="37" t="s">
        <v>399</v>
      </c>
      <c r="E522" s="37" t="s">
        <v>114</v>
      </c>
      <c r="F522" s="39" t="s">
        <v>107</v>
      </c>
      <c r="G522" s="38">
        <v>1500000</v>
      </c>
      <c r="H522" s="40" t="str">
        <f t="shared" si="165"/>
        <v>1221</v>
      </c>
      <c r="I522" s="40" t="str">
        <f t="shared" si="166"/>
        <v>122108</v>
      </c>
      <c r="J522" s="46" t="str">
        <f t="shared" si="167"/>
        <v>其他应收款</v>
      </c>
      <c r="K522" s="47" t="str">
        <f t="shared" si="168"/>
        <v>单位</v>
      </c>
      <c r="L522" s="46" t="str">
        <f t="shared" si="169"/>
        <v>昌邑市城市建设发展投资集团有限公司</v>
      </c>
      <c r="M522" s="46" t="str">
        <f>IFERROR(IF(H522="1002",1002,VLOOKUP(I522,亿企科目!A:H,6,0)),VLOOKUP(H522,亿企科目!A:G,6,0))</f>
        <v>122102</v>
      </c>
      <c r="N522" s="48" t="str">
        <f>IFERROR(IF(H522="1002","银行账户",IF(H522="1123","供应商",VLOOKUP(I522,亿企科目!A:H,8,0))),"")</f>
        <v>客户</v>
      </c>
      <c r="O522" s="49" t="str">
        <f t="shared" si="183"/>
        <v>昌邑市城市建设发展投资集团有限公司</v>
      </c>
      <c r="P522" s="29" t="str">
        <f>VLOOKUP(A522,账簿!B:C,2,0)</f>
        <v>002008</v>
      </c>
      <c r="Q522" s="29" t="str">
        <f>VLOOKUP(P522,账簿!A:B,2,0)</f>
        <v>昌邑市城投股权投资管理有限公司</v>
      </c>
      <c r="W522" s="29" t="str">
        <f t="shared" si="184"/>
        <v>0020082026-04-30166</v>
      </c>
      <c r="X522" s="29" t="str">
        <f t="shared" si="170"/>
        <v>002008</v>
      </c>
      <c r="Y522" s="29" t="str">
        <f t="shared" si="171"/>
        <v>002008</v>
      </c>
      <c r="Z522" s="29" t="str">
        <f t="shared" si="172"/>
        <v>昌邑市城投股权投资管理有限公司</v>
      </c>
      <c r="AA522" s="29" t="str">
        <f t="shared" si="173"/>
        <v>2026-04</v>
      </c>
      <c r="AB522" s="29" t="str">
        <f t="shared" si="174"/>
        <v>2026-04-30</v>
      </c>
      <c r="AC522" s="29" t="s">
        <v>108</v>
      </c>
      <c r="AD522" s="29">
        <f t="shared" si="175"/>
        <v>166</v>
      </c>
      <c r="AE522" s="29" t="str">
        <f t="shared" si="176"/>
        <v>往来款,汇款,昌邑市城市建设发展投资集团有限公司</v>
      </c>
      <c r="AF522" s="29" t="s">
        <v>109</v>
      </c>
      <c r="AG522" s="29" t="s">
        <v>109</v>
      </c>
      <c r="AH522" s="29"/>
      <c r="AI522" s="29"/>
      <c r="AJ522" s="29"/>
      <c r="AK522" s="29"/>
      <c r="AL522" s="29"/>
      <c r="AM522" s="29"/>
      <c r="AN522" s="29" t="str">
        <f t="shared" si="177"/>
        <v>122102</v>
      </c>
      <c r="AO522" s="29"/>
      <c r="AP522" s="29" t="str">
        <f t="shared" si="178"/>
        <v>往来款,汇款,昌邑市城市建设发展投资集团有限公司</v>
      </c>
      <c r="AQ522" t="s">
        <v>110</v>
      </c>
      <c r="AR522" s="29" t="str">
        <f t="shared" si="179"/>
        <v/>
      </c>
      <c r="AS522" s="29">
        <f t="shared" si="180"/>
        <v>1500000</v>
      </c>
      <c r="AT522" t="s">
        <v>111</v>
      </c>
      <c r="AU522" t="s">
        <v>112</v>
      </c>
      <c r="AV522" t="s">
        <v>113</v>
      </c>
      <c r="AW522" s="29" t="str">
        <f t="shared" si="181"/>
        <v/>
      </c>
      <c r="AX522" s="29">
        <f t="shared" si="182"/>
        <v>1500000</v>
      </c>
      <c r="AY522" s="29"/>
      <c r="AZ522" s="29"/>
      <c r="BA522" s="29"/>
      <c r="BB522" s="29"/>
      <c r="BC522" s="29"/>
      <c r="BD522" s="29"/>
      <c r="BE522" s="29"/>
      <c r="BF522" s="29"/>
      <c r="BG522" s="29"/>
      <c r="BH522" s="29"/>
      <c r="BI522" s="29"/>
      <c r="BJ522" s="29"/>
      <c r="BK522" s="29"/>
      <c r="BL522" s="29"/>
      <c r="BM522" s="29"/>
      <c r="BN522" s="29"/>
      <c r="BO522" s="29"/>
      <c r="BP522" s="29"/>
      <c r="BQ522" s="32" t="str">
        <f>IF(N522="项目",VLOOKUP(O522,项目!B:C,2,0),IF(K522="空项目",VLOOKUP(K522,项目!B:C,2,0),""))</f>
        <v/>
      </c>
      <c r="BR522" s="32" t="str">
        <f>IFERROR(VLOOKUP(BQ522,项目!A:B,2,0),"")</f>
        <v/>
      </c>
      <c r="BS522" s="29"/>
      <c r="BT522" s="29"/>
      <c r="BU522" s="32" t="str">
        <f>IF(N522="供应商",VLOOKUP(O522,供应商!B:C,2,0),"")</f>
        <v/>
      </c>
      <c r="BV522" s="32" t="str">
        <f>IFERROR(VLOOKUP(BU522,供应商!A:B,2,0),"")</f>
        <v/>
      </c>
      <c r="BW522" s="32" t="str">
        <f>IF(N522="客户",VLOOKUP(O522,客户!B:C,2,0),"")</f>
        <v>002</v>
      </c>
      <c r="BX522" s="32" t="str">
        <f>IFERROR(VLOOKUP(BW522,客户!A:B,2,0),"")</f>
        <v>昌邑市城市建设发展投资集团有限公司</v>
      </c>
      <c r="BY522" s="29"/>
      <c r="BZ522" s="29"/>
      <c r="CA522" s="29"/>
      <c r="CB522" s="29"/>
      <c r="CC522" s="29"/>
      <c r="CD522" s="29"/>
      <c r="CE522" s="29"/>
      <c r="CF522" s="29"/>
      <c r="CG522" s="29"/>
      <c r="CH522" s="29"/>
      <c r="CI522" s="29"/>
      <c r="CJ522" s="29"/>
      <c r="CK522" s="29"/>
      <c r="CL522" s="29"/>
      <c r="CM522" s="29"/>
      <c r="CN522" s="29"/>
      <c r="CO522" s="29"/>
      <c r="CP522" s="29"/>
      <c r="CQ522" s="29"/>
      <c r="CR522" s="29"/>
      <c r="CS522" s="29"/>
      <c r="CT522" s="29"/>
      <c r="CU522" s="32" t="str">
        <f>IF(N522="费用项目",VLOOKUP(O522,费用项目!B:C,2,0),"")</f>
        <v/>
      </c>
      <c r="CV522" s="32" t="str">
        <f>IFERROR(VLOOKUP(CU522,费用项目!A:B,2,0),"")</f>
        <v/>
      </c>
      <c r="CW522" s="29" t="str">
        <f>IF(N522="银行账户",VLOOKUP(O522,银行变二级!B:C,2,0),"")</f>
        <v/>
      </c>
      <c r="CX522" s="29" t="str">
        <f>IFERROR(VLOOKUP(O522,银行变二级!A:B,2,0),"")</f>
        <v/>
      </c>
    </row>
    <row r="523" ht="25.5" spans="1:102">
      <c r="A523" s="35" t="s">
        <v>287</v>
      </c>
      <c r="B523" s="36" t="s">
        <v>131</v>
      </c>
      <c r="C523" s="36" t="s">
        <v>544</v>
      </c>
      <c r="D523" s="37" t="s">
        <v>545</v>
      </c>
      <c r="E523" s="37" t="s">
        <v>436</v>
      </c>
      <c r="F523" s="38">
        <v>230000</v>
      </c>
      <c r="G523" s="39" t="s">
        <v>107</v>
      </c>
      <c r="H523" s="40" t="str">
        <f t="shared" si="165"/>
        <v>1221</v>
      </c>
      <c r="I523" s="40" t="str">
        <f t="shared" si="166"/>
        <v>122108</v>
      </c>
      <c r="J523" s="46" t="str">
        <f t="shared" si="167"/>
        <v>其他应收款</v>
      </c>
      <c r="K523" s="47" t="str">
        <f t="shared" si="168"/>
        <v>单位</v>
      </c>
      <c r="L523" s="46" t="str">
        <f t="shared" si="169"/>
        <v>昌邑市昌盛城市建设投资有限公司</v>
      </c>
      <c r="M523" s="46" t="str">
        <f>IFERROR(IF(H523="1002",1002,VLOOKUP(I523,亿企科目!A:H,6,0)),VLOOKUP(H523,亿企科目!A:G,6,0))</f>
        <v>122102</v>
      </c>
      <c r="N523" s="48" t="str">
        <f>IFERROR(IF(H523="1002","银行账户",IF(H523="1123","供应商",VLOOKUP(I523,亿企科目!A:H,8,0))),"")</f>
        <v>客户</v>
      </c>
      <c r="O523" s="49" t="str">
        <f t="shared" si="183"/>
        <v>昌邑市昌盛城市建设投资有限公司</v>
      </c>
      <c r="P523" s="29" t="str">
        <f>VLOOKUP(A523,账簿!B:C,2,0)</f>
        <v>002008</v>
      </c>
      <c r="Q523" s="29" t="str">
        <f>VLOOKUP(P523,账簿!A:B,2,0)</f>
        <v>昌邑市城投股权投资管理有限公司</v>
      </c>
      <c r="W523" s="29" t="str">
        <f t="shared" si="184"/>
        <v>0020082026-04-30167</v>
      </c>
      <c r="X523" s="29" t="str">
        <f t="shared" si="170"/>
        <v>002008</v>
      </c>
      <c r="Y523" s="29" t="str">
        <f t="shared" si="171"/>
        <v>002008</v>
      </c>
      <c r="Z523" s="29" t="str">
        <f t="shared" si="172"/>
        <v>昌邑市城投股权投资管理有限公司</v>
      </c>
      <c r="AA523" s="29" t="str">
        <f t="shared" si="173"/>
        <v>2026-04</v>
      </c>
      <c r="AB523" s="29" t="str">
        <f t="shared" si="174"/>
        <v>2026-04-30</v>
      </c>
      <c r="AC523" s="29" t="s">
        <v>108</v>
      </c>
      <c r="AD523" s="29">
        <f t="shared" si="175"/>
        <v>167</v>
      </c>
      <c r="AE523" s="29" t="str">
        <f t="shared" si="176"/>
        <v>往来款,网银转账,昌邑市昌盛城市建设投资有限公司</v>
      </c>
      <c r="AF523" s="29" t="s">
        <v>109</v>
      </c>
      <c r="AG523" s="29" t="s">
        <v>109</v>
      </c>
      <c r="AH523" s="29"/>
      <c r="AI523" s="29"/>
      <c r="AJ523" s="29"/>
      <c r="AK523" s="29"/>
      <c r="AL523" s="29"/>
      <c r="AM523" s="29"/>
      <c r="AN523" s="29" t="str">
        <f t="shared" si="177"/>
        <v>122102</v>
      </c>
      <c r="AO523" s="29"/>
      <c r="AP523" s="29" t="str">
        <f t="shared" si="178"/>
        <v>往来款,网银转账,昌邑市昌盛城市建设投资有限公司</v>
      </c>
      <c r="AQ523" t="s">
        <v>110</v>
      </c>
      <c r="AR523" s="29">
        <f t="shared" si="179"/>
        <v>230000</v>
      </c>
      <c r="AS523" s="29" t="str">
        <f t="shared" si="180"/>
        <v/>
      </c>
      <c r="AT523" t="s">
        <v>111</v>
      </c>
      <c r="AU523" t="s">
        <v>112</v>
      </c>
      <c r="AV523" t="s">
        <v>113</v>
      </c>
      <c r="AW523" s="29">
        <f t="shared" si="181"/>
        <v>230000</v>
      </c>
      <c r="AX523" s="29" t="str">
        <f t="shared" si="182"/>
        <v/>
      </c>
      <c r="AY523" s="29"/>
      <c r="AZ523" s="29"/>
      <c r="BA523" s="29"/>
      <c r="BB523" s="29"/>
      <c r="BC523" s="29"/>
      <c r="BD523" s="29"/>
      <c r="BE523" s="29"/>
      <c r="BF523" s="29"/>
      <c r="BG523" s="29"/>
      <c r="BH523" s="29"/>
      <c r="BI523" s="29"/>
      <c r="BJ523" s="29"/>
      <c r="BK523" s="29"/>
      <c r="BL523" s="29"/>
      <c r="BM523" s="29"/>
      <c r="BN523" s="29"/>
      <c r="BO523" s="29"/>
      <c r="BP523" s="29"/>
      <c r="BQ523" s="32" t="str">
        <f>IF(N523="项目",VLOOKUP(O523,项目!B:C,2,0),IF(K523="空项目",VLOOKUP(K523,项目!B:C,2,0),""))</f>
        <v/>
      </c>
      <c r="BR523" s="32" t="str">
        <f>IFERROR(VLOOKUP(BQ523,项目!A:B,2,0),"")</f>
        <v/>
      </c>
      <c r="BS523" s="29"/>
      <c r="BT523" s="29"/>
      <c r="BU523" s="32" t="str">
        <f>IF(N523="供应商",VLOOKUP(O523,供应商!B:C,2,0),"")</f>
        <v/>
      </c>
      <c r="BV523" s="32" t="str">
        <f>IFERROR(VLOOKUP(BU523,供应商!A:B,2,0),"")</f>
        <v/>
      </c>
      <c r="BW523" s="32" t="str">
        <f>IF(N523="客户",VLOOKUP(O523,客户!B:C,2,0),"")</f>
        <v>001001</v>
      </c>
      <c r="BX523" s="32" t="str">
        <f>IFERROR(VLOOKUP(BW523,客户!A:B,2,0),"")</f>
        <v>昌邑市昌盛城市建设投资有限公司</v>
      </c>
      <c r="BY523" s="29"/>
      <c r="BZ523" s="29"/>
      <c r="CA523" s="29"/>
      <c r="CB523" s="29"/>
      <c r="CC523" s="29"/>
      <c r="CD523" s="29"/>
      <c r="CE523" s="29"/>
      <c r="CF523" s="29"/>
      <c r="CG523" s="29"/>
      <c r="CH523" s="29"/>
      <c r="CI523" s="29"/>
      <c r="CJ523" s="29"/>
      <c r="CK523" s="29"/>
      <c r="CL523" s="29"/>
      <c r="CM523" s="29"/>
      <c r="CN523" s="29"/>
      <c r="CO523" s="29"/>
      <c r="CP523" s="29"/>
      <c r="CQ523" s="29"/>
      <c r="CR523" s="29"/>
      <c r="CS523" s="29"/>
      <c r="CT523" s="29"/>
      <c r="CU523" s="32" t="str">
        <f>IF(N523="费用项目",VLOOKUP(O523,费用项目!B:C,2,0),"")</f>
        <v/>
      </c>
      <c r="CV523" s="32" t="str">
        <f>IFERROR(VLOOKUP(CU523,费用项目!A:B,2,0),"")</f>
        <v/>
      </c>
      <c r="CW523" s="29" t="str">
        <f>IF(N523="银行账户",VLOOKUP(O523,银行变二级!B:C,2,0),"")</f>
        <v/>
      </c>
      <c r="CX523" s="29" t="str">
        <f>IFERROR(VLOOKUP(O523,银行变二级!A:B,2,0),"")</f>
        <v/>
      </c>
    </row>
    <row r="524" ht="27" spans="1:102">
      <c r="A524" s="35" t="s">
        <v>287</v>
      </c>
      <c r="B524" s="36" t="s">
        <v>131</v>
      </c>
      <c r="C524" s="36" t="s">
        <v>544</v>
      </c>
      <c r="D524" s="37" t="s">
        <v>545</v>
      </c>
      <c r="E524" s="37" t="s">
        <v>290</v>
      </c>
      <c r="F524" s="39" t="s">
        <v>107</v>
      </c>
      <c r="G524" s="38">
        <v>230000</v>
      </c>
      <c r="H524" s="40" t="str">
        <f t="shared" si="165"/>
        <v>1002</v>
      </c>
      <c r="I524" s="40" t="str">
        <f t="shared" si="166"/>
        <v>100203</v>
      </c>
      <c r="J524" s="46" t="str">
        <f t="shared" si="167"/>
        <v>银行存款</v>
      </c>
      <c r="K524" s="47" t="str">
        <f t="shared" si="168"/>
        <v>潍坊银行基本户31796</v>
      </c>
      <c r="L524" s="46" t="str">
        <f t="shared" si="169"/>
        <v/>
      </c>
      <c r="M524" s="46">
        <f>IFERROR(IF(H524="1002",1002,VLOOKUP(I524,亿企科目!A:H,6,0)),VLOOKUP(H524,亿企科目!A:G,6,0))</f>
        <v>1002</v>
      </c>
      <c r="N524" s="48" t="str">
        <f>IFERROR(IF(H524="1002","银行账户",IF(H524="1123","供应商",VLOOKUP(I524,亿企科目!A:H,8,0))),"")</f>
        <v>银行账户</v>
      </c>
      <c r="O524" s="49" t="str">
        <f t="shared" si="183"/>
        <v>潍坊银行基本户31796</v>
      </c>
      <c r="P524" s="29" t="str">
        <f>VLOOKUP(A524,账簿!B:C,2,0)</f>
        <v>002008</v>
      </c>
      <c r="Q524" s="29" t="str">
        <f>VLOOKUP(P524,账簿!A:B,2,0)</f>
        <v>昌邑市城投股权投资管理有限公司</v>
      </c>
      <c r="W524" s="29" t="str">
        <f t="shared" si="184"/>
        <v>0020082026-04-30167</v>
      </c>
      <c r="X524" s="29" t="str">
        <f t="shared" si="170"/>
        <v>002008</v>
      </c>
      <c r="Y524" s="29" t="str">
        <f t="shared" si="171"/>
        <v>002008</v>
      </c>
      <c r="Z524" s="29" t="str">
        <f t="shared" si="172"/>
        <v>昌邑市城投股权投资管理有限公司</v>
      </c>
      <c r="AA524" s="29" t="str">
        <f t="shared" si="173"/>
        <v>2026-04</v>
      </c>
      <c r="AB524" s="29" t="str">
        <f t="shared" si="174"/>
        <v>2026-04-30</v>
      </c>
      <c r="AC524" s="29" t="s">
        <v>108</v>
      </c>
      <c r="AD524" s="29">
        <f t="shared" si="175"/>
        <v>167</v>
      </c>
      <c r="AE524" s="29" t="str">
        <f t="shared" si="176"/>
        <v>往来款,网银转账,昌邑市昌盛城市建设投资有限公司</v>
      </c>
      <c r="AF524" s="29" t="s">
        <v>109</v>
      </c>
      <c r="AG524" s="29" t="s">
        <v>109</v>
      </c>
      <c r="AH524" s="29"/>
      <c r="AI524" s="29"/>
      <c r="AJ524" s="29"/>
      <c r="AK524" s="29"/>
      <c r="AL524" s="29"/>
      <c r="AM524" s="29"/>
      <c r="AN524" s="29">
        <f t="shared" si="177"/>
        <v>1002</v>
      </c>
      <c r="AO524" s="29"/>
      <c r="AP524" s="29" t="str">
        <f t="shared" si="178"/>
        <v>往来款,网银转账,昌邑市昌盛城市建设投资有限公司</v>
      </c>
      <c r="AQ524" t="s">
        <v>110</v>
      </c>
      <c r="AR524" s="29" t="str">
        <f t="shared" si="179"/>
        <v/>
      </c>
      <c r="AS524" s="29">
        <f t="shared" si="180"/>
        <v>230000</v>
      </c>
      <c r="AT524" t="s">
        <v>111</v>
      </c>
      <c r="AU524" t="s">
        <v>112</v>
      </c>
      <c r="AV524" t="s">
        <v>113</v>
      </c>
      <c r="AW524" s="29" t="str">
        <f t="shared" si="181"/>
        <v/>
      </c>
      <c r="AX524" s="29">
        <f t="shared" si="182"/>
        <v>230000</v>
      </c>
      <c r="AY524" s="29"/>
      <c r="AZ524" s="29"/>
      <c r="BA524" s="29"/>
      <c r="BB524" s="29"/>
      <c r="BC524" s="29"/>
      <c r="BD524" s="29"/>
      <c r="BE524" s="29"/>
      <c r="BF524" s="29"/>
      <c r="BG524" s="29"/>
      <c r="BH524" s="29"/>
      <c r="BI524" s="29"/>
      <c r="BJ524" s="29"/>
      <c r="BK524" s="29"/>
      <c r="BL524" s="29"/>
      <c r="BM524" s="29"/>
      <c r="BN524" s="29"/>
      <c r="BO524" s="29"/>
      <c r="BP524" s="29"/>
      <c r="BQ524" s="32" t="str">
        <f>IF(N524="项目",VLOOKUP(O524,项目!B:C,2,0),IF(K524="空项目",VLOOKUP(K524,项目!B:C,2,0),""))</f>
        <v/>
      </c>
      <c r="BR524" s="32" t="str">
        <f>IFERROR(VLOOKUP(BQ524,项目!A:B,2,0),"")</f>
        <v/>
      </c>
      <c r="BS524" s="29"/>
      <c r="BT524" s="29"/>
      <c r="BU524" s="32" t="str">
        <f>IF(N524="供应商",VLOOKUP(O524,供应商!B:C,2,0),"")</f>
        <v/>
      </c>
      <c r="BV524" s="32" t="str">
        <f>IFERROR(VLOOKUP(BU524,供应商!A:B,2,0),"")</f>
        <v/>
      </c>
      <c r="BW524" s="32" t="str">
        <f>IF(N524="客户",VLOOKUP(O524,客户!B:C,2,0),"")</f>
        <v/>
      </c>
      <c r="BX524" s="32" t="str">
        <f>IFERROR(VLOOKUP(BW524,客户!A:B,2,0),"")</f>
        <v/>
      </c>
      <c r="BY524" s="29"/>
      <c r="BZ524" s="29"/>
      <c r="CA524" s="29"/>
      <c r="CB524" s="29"/>
      <c r="CC524" s="29"/>
      <c r="CD524" s="29"/>
      <c r="CE524" s="29"/>
      <c r="CF524" s="29"/>
      <c r="CG524" s="29"/>
      <c r="CH524" s="29"/>
      <c r="CI524" s="29"/>
      <c r="CJ524" s="29"/>
      <c r="CK524" s="29"/>
      <c r="CL524" s="29"/>
      <c r="CM524" s="29"/>
      <c r="CN524" s="29"/>
      <c r="CO524" s="29"/>
      <c r="CP524" s="29"/>
      <c r="CQ524" s="29"/>
      <c r="CR524" s="29"/>
      <c r="CS524" s="29"/>
      <c r="CT524" s="29"/>
      <c r="CU524" s="32" t="str">
        <f>IF(N524="费用项目",VLOOKUP(O524,费用项目!B:C,2,0),"")</f>
        <v/>
      </c>
      <c r="CV524" s="32" t="str">
        <f>IFERROR(VLOOKUP(CU524,费用项目!A:B,2,0),"")</f>
        <v/>
      </c>
      <c r="CW524" s="29" t="str">
        <f>IF(N524="银行账户",VLOOKUP(O524,银行变二级!B:C,2,0),"")</f>
        <v>潍坊银行基本户31796</v>
      </c>
      <c r="CX524" s="29" t="str">
        <f>IFERROR(VLOOKUP(O524,银行变二级!A:B,2,0),"")</f>
        <v>潍坊银行基本户31796</v>
      </c>
    </row>
    <row r="525" ht="25.5" spans="1:102">
      <c r="A525" s="35" t="s">
        <v>287</v>
      </c>
      <c r="B525" s="36" t="s">
        <v>131</v>
      </c>
      <c r="C525" s="36" t="s">
        <v>546</v>
      </c>
      <c r="D525" s="37" t="s">
        <v>306</v>
      </c>
      <c r="E525" s="37" t="s">
        <v>307</v>
      </c>
      <c r="F525" s="38">
        <v>1000000</v>
      </c>
      <c r="G525" s="39" t="s">
        <v>107</v>
      </c>
      <c r="H525" s="40" t="str">
        <f t="shared" si="165"/>
        <v>1221</v>
      </c>
      <c r="I525" s="40" t="str">
        <f t="shared" si="166"/>
        <v>122108</v>
      </c>
      <c r="J525" s="46" t="str">
        <f t="shared" si="167"/>
        <v>其他应收款</v>
      </c>
      <c r="K525" s="47" t="str">
        <f t="shared" si="168"/>
        <v>单位</v>
      </c>
      <c r="L525" s="46" t="str">
        <f t="shared" si="169"/>
        <v>昌邑市城投混凝土有限公司</v>
      </c>
      <c r="M525" s="46" t="str">
        <f>IFERROR(IF(H525="1002",1002,VLOOKUP(I525,亿企科目!A:H,6,0)),VLOOKUP(H525,亿企科目!A:G,6,0))</f>
        <v>122102</v>
      </c>
      <c r="N525" s="48" t="str">
        <f>IFERROR(IF(H525="1002","银行账户",IF(H525="1123","供应商",VLOOKUP(I525,亿企科目!A:H,8,0))),"")</f>
        <v>客户</v>
      </c>
      <c r="O525" s="49" t="str">
        <f t="shared" si="183"/>
        <v>昌邑市城投混凝土有限公司</v>
      </c>
      <c r="P525" s="29" t="str">
        <f>VLOOKUP(A525,账簿!B:C,2,0)</f>
        <v>002008</v>
      </c>
      <c r="Q525" s="29" t="str">
        <f>VLOOKUP(P525,账簿!A:B,2,0)</f>
        <v>昌邑市城投股权投资管理有限公司</v>
      </c>
      <c r="W525" s="29" t="str">
        <f t="shared" si="184"/>
        <v>0020082026-04-30168</v>
      </c>
      <c r="X525" s="29" t="str">
        <f t="shared" si="170"/>
        <v>002008</v>
      </c>
      <c r="Y525" s="29" t="str">
        <f t="shared" si="171"/>
        <v>002008</v>
      </c>
      <c r="Z525" s="29" t="str">
        <f t="shared" si="172"/>
        <v>昌邑市城投股权投资管理有限公司</v>
      </c>
      <c r="AA525" s="29" t="str">
        <f t="shared" si="173"/>
        <v>2026-04</v>
      </c>
      <c r="AB525" s="29" t="str">
        <f t="shared" si="174"/>
        <v>2026-04-30</v>
      </c>
      <c r="AC525" s="29" t="s">
        <v>108</v>
      </c>
      <c r="AD525" s="29">
        <f t="shared" si="175"/>
        <v>168</v>
      </c>
      <c r="AE525" s="29" t="str">
        <f t="shared" si="176"/>
        <v>往来款,网银转账,昌邑市城投混凝土有限公司</v>
      </c>
      <c r="AF525" s="29" t="s">
        <v>109</v>
      </c>
      <c r="AG525" s="29" t="s">
        <v>109</v>
      </c>
      <c r="AH525" s="29"/>
      <c r="AI525" s="29"/>
      <c r="AJ525" s="29"/>
      <c r="AK525" s="29"/>
      <c r="AL525" s="29"/>
      <c r="AM525" s="29"/>
      <c r="AN525" s="29" t="str">
        <f t="shared" si="177"/>
        <v>122102</v>
      </c>
      <c r="AO525" s="29"/>
      <c r="AP525" s="29" t="str">
        <f t="shared" si="178"/>
        <v>往来款,网银转账,昌邑市城投混凝土有限公司</v>
      </c>
      <c r="AQ525" t="s">
        <v>110</v>
      </c>
      <c r="AR525" s="29">
        <f t="shared" si="179"/>
        <v>1000000</v>
      </c>
      <c r="AS525" s="29" t="str">
        <f t="shared" si="180"/>
        <v/>
      </c>
      <c r="AT525" t="s">
        <v>111</v>
      </c>
      <c r="AU525" t="s">
        <v>112</v>
      </c>
      <c r="AV525" t="s">
        <v>113</v>
      </c>
      <c r="AW525" s="29">
        <f t="shared" si="181"/>
        <v>1000000</v>
      </c>
      <c r="AX525" s="29" t="str">
        <f t="shared" si="182"/>
        <v/>
      </c>
      <c r="AY525" s="29"/>
      <c r="AZ525" s="29"/>
      <c r="BA525" s="29"/>
      <c r="BB525" s="29"/>
      <c r="BC525" s="29"/>
      <c r="BD525" s="29"/>
      <c r="BE525" s="29"/>
      <c r="BF525" s="29"/>
      <c r="BG525" s="29"/>
      <c r="BH525" s="29"/>
      <c r="BI525" s="29"/>
      <c r="BJ525" s="29"/>
      <c r="BK525" s="29"/>
      <c r="BL525" s="29"/>
      <c r="BM525" s="29"/>
      <c r="BN525" s="29"/>
      <c r="BO525" s="29"/>
      <c r="BP525" s="29"/>
      <c r="BQ525" s="32" t="str">
        <f>IF(N525="项目",VLOOKUP(O525,项目!B:C,2,0),IF(K525="空项目",VLOOKUP(K525,项目!B:C,2,0),""))</f>
        <v/>
      </c>
      <c r="BR525" s="32" t="str">
        <f>IFERROR(VLOOKUP(BQ525,项目!A:B,2,0),"")</f>
        <v/>
      </c>
      <c r="BS525" s="29"/>
      <c r="BT525" s="29"/>
      <c r="BU525" s="32" t="str">
        <f>IF(N525="供应商",VLOOKUP(O525,供应商!B:C,2,0),"")</f>
        <v/>
      </c>
      <c r="BV525" s="32" t="str">
        <f>IFERROR(VLOOKUP(BU525,供应商!A:B,2,0),"")</f>
        <v/>
      </c>
      <c r="BW525" s="32" t="str">
        <f>IF(N525="客户",VLOOKUP(O525,客户!B:C,2,0),"")</f>
        <v>003001</v>
      </c>
      <c r="BX525" s="32" t="str">
        <f>IFERROR(VLOOKUP(BW525,客户!A:B,2,0),"")</f>
        <v>昌邑市城投混凝土有限公司</v>
      </c>
      <c r="BY525" s="29"/>
      <c r="BZ525" s="29"/>
      <c r="CA525" s="29"/>
      <c r="CB525" s="29"/>
      <c r="CC525" s="29"/>
      <c r="CD525" s="29"/>
      <c r="CE525" s="29"/>
      <c r="CF525" s="29"/>
      <c r="CG525" s="29"/>
      <c r="CH525" s="29"/>
      <c r="CI525" s="29"/>
      <c r="CJ525" s="29"/>
      <c r="CK525" s="29"/>
      <c r="CL525" s="29"/>
      <c r="CM525" s="29"/>
      <c r="CN525" s="29"/>
      <c r="CO525" s="29"/>
      <c r="CP525" s="29"/>
      <c r="CQ525" s="29"/>
      <c r="CR525" s="29"/>
      <c r="CS525" s="29"/>
      <c r="CT525" s="29"/>
      <c r="CU525" s="32" t="str">
        <f>IF(N525="费用项目",VLOOKUP(O525,费用项目!B:C,2,0),"")</f>
        <v/>
      </c>
      <c r="CV525" s="32" t="str">
        <f>IFERROR(VLOOKUP(CU525,费用项目!A:B,2,0),"")</f>
        <v/>
      </c>
      <c r="CW525" s="29" t="str">
        <f>IF(N525="银行账户",VLOOKUP(O525,银行变二级!B:C,2,0),"")</f>
        <v/>
      </c>
      <c r="CX525" s="29" t="str">
        <f>IFERROR(VLOOKUP(O525,银行变二级!A:B,2,0),"")</f>
        <v/>
      </c>
    </row>
    <row r="526" ht="27" spans="1:102">
      <c r="A526" s="35" t="s">
        <v>287</v>
      </c>
      <c r="B526" s="36" t="s">
        <v>131</v>
      </c>
      <c r="C526" s="36" t="s">
        <v>546</v>
      </c>
      <c r="D526" s="37" t="s">
        <v>306</v>
      </c>
      <c r="E526" s="37" t="s">
        <v>290</v>
      </c>
      <c r="F526" s="39" t="s">
        <v>107</v>
      </c>
      <c r="G526" s="38">
        <v>1000000</v>
      </c>
      <c r="H526" s="40" t="str">
        <f t="shared" si="165"/>
        <v>1002</v>
      </c>
      <c r="I526" s="40" t="str">
        <f t="shared" si="166"/>
        <v>100203</v>
      </c>
      <c r="J526" s="46" t="str">
        <f t="shared" si="167"/>
        <v>银行存款</v>
      </c>
      <c r="K526" s="47" t="str">
        <f t="shared" si="168"/>
        <v>潍坊银行基本户31796</v>
      </c>
      <c r="L526" s="46" t="str">
        <f t="shared" si="169"/>
        <v/>
      </c>
      <c r="M526" s="46">
        <f>IFERROR(IF(H526="1002",1002,VLOOKUP(I526,亿企科目!A:H,6,0)),VLOOKUP(H526,亿企科目!A:G,6,0))</f>
        <v>1002</v>
      </c>
      <c r="N526" s="48" t="str">
        <f>IFERROR(IF(H526="1002","银行账户",IF(H526="1123","供应商",VLOOKUP(I526,亿企科目!A:H,8,0))),"")</f>
        <v>银行账户</v>
      </c>
      <c r="O526" s="49" t="str">
        <f t="shared" si="183"/>
        <v>潍坊银行基本户31796</v>
      </c>
      <c r="P526" s="29" t="str">
        <f>VLOOKUP(A526,账簿!B:C,2,0)</f>
        <v>002008</v>
      </c>
      <c r="Q526" s="29" t="str">
        <f>VLOOKUP(P526,账簿!A:B,2,0)</f>
        <v>昌邑市城投股权投资管理有限公司</v>
      </c>
      <c r="W526" s="29" t="str">
        <f t="shared" si="184"/>
        <v>0020082026-04-30168</v>
      </c>
      <c r="X526" s="29" t="str">
        <f t="shared" si="170"/>
        <v>002008</v>
      </c>
      <c r="Y526" s="29" t="str">
        <f t="shared" si="171"/>
        <v>002008</v>
      </c>
      <c r="Z526" s="29" t="str">
        <f t="shared" si="172"/>
        <v>昌邑市城投股权投资管理有限公司</v>
      </c>
      <c r="AA526" s="29" t="str">
        <f t="shared" si="173"/>
        <v>2026-04</v>
      </c>
      <c r="AB526" s="29" t="str">
        <f t="shared" si="174"/>
        <v>2026-04-30</v>
      </c>
      <c r="AC526" s="29" t="s">
        <v>108</v>
      </c>
      <c r="AD526" s="29">
        <f t="shared" si="175"/>
        <v>168</v>
      </c>
      <c r="AE526" s="29" t="str">
        <f t="shared" si="176"/>
        <v>往来款,网银转账,昌邑市城投混凝土有限公司</v>
      </c>
      <c r="AF526" s="29" t="s">
        <v>109</v>
      </c>
      <c r="AG526" s="29" t="s">
        <v>109</v>
      </c>
      <c r="AH526" s="29"/>
      <c r="AI526" s="29"/>
      <c r="AJ526" s="29"/>
      <c r="AK526" s="29"/>
      <c r="AL526" s="29"/>
      <c r="AM526" s="29"/>
      <c r="AN526" s="29">
        <f t="shared" si="177"/>
        <v>1002</v>
      </c>
      <c r="AO526" s="29"/>
      <c r="AP526" s="29" t="str">
        <f t="shared" si="178"/>
        <v>往来款,网银转账,昌邑市城投混凝土有限公司</v>
      </c>
      <c r="AQ526" t="s">
        <v>110</v>
      </c>
      <c r="AR526" s="29" t="str">
        <f t="shared" si="179"/>
        <v/>
      </c>
      <c r="AS526" s="29">
        <f t="shared" si="180"/>
        <v>1000000</v>
      </c>
      <c r="AT526" t="s">
        <v>111</v>
      </c>
      <c r="AU526" t="s">
        <v>112</v>
      </c>
      <c r="AV526" t="s">
        <v>113</v>
      </c>
      <c r="AW526" s="29" t="str">
        <f t="shared" si="181"/>
        <v/>
      </c>
      <c r="AX526" s="29">
        <f t="shared" si="182"/>
        <v>1000000</v>
      </c>
      <c r="AY526" s="29"/>
      <c r="AZ526" s="29"/>
      <c r="BA526" s="29"/>
      <c r="BB526" s="29"/>
      <c r="BC526" s="29"/>
      <c r="BD526" s="29"/>
      <c r="BE526" s="29"/>
      <c r="BF526" s="29"/>
      <c r="BG526" s="29"/>
      <c r="BH526" s="29"/>
      <c r="BI526" s="29"/>
      <c r="BJ526" s="29"/>
      <c r="BK526" s="29"/>
      <c r="BL526" s="29"/>
      <c r="BM526" s="29"/>
      <c r="BN526" s="29"/>
      <c r="BO526" s="29"/>
      <c r="BP526" s="29"/>
      <c r="BQ526" s="32" t="str">
        <f>IF(N526="项目",VLOOKUP(O526,项目!B:C,2,0),IF(K526="空项目",VLOOKUP(K526,项目!B:C,2,0),""))</f>
        <v/>
      </c>
      <c r="BR526" s="32" t="str">
        <f>IFERROR(VLOOKUP(BQ526,项目!A:B,2,0),"")</f>
        <v/>
      </c>
      <c r="BS526" s="29"/>
      <c r="BT526" s="29"/>
      <c r="BU526" s="32" t="str">
        <f>IF(N526="供应商",VLOOKUP(O526,供应商!B:C,2,0),"")</f>
        <v/>
      </c>
      <c r="BV526" s="32" t="str">
        <f>IFERROR(VLOOKUP(BU526,供应商!A:B,2,0),"")</f>
        <v/>
      </c>
      <c r="BW526" s="32" t="str">
        <f>IF(N526="客户",VLOOKUP(O526,客户!B:C,2,0),"")</f>
        <v/>
      </c>
      <c r="BX526" s="32" t="str">
        <f>IFERROR(VLOOKUP(BW526,客户!A:B,2,0),"")</f>
        <v/>
      </c>
      <c r="BY526" s="29"/>
      <c r="BZ526" s="29"/>
      <c r="CA526" s="29"/>
      <c r="CB526" s="29"/>
      <c r="CC526" s="29"/>
      <c r="CD526" s="29"/>
      <c r="CE526" s="29"/>
      <c r="CF526" s="29"/>
      <c r="CG526" s="29"/>
      <c r="CH526" s="29"/>
      <c r="CI526" s="29"/>
      <c r="CJ526" s="29"/>
      <c r="CK526" s="29"/>
      <c r="CL526" s="29"/>
      <c r="CM526" s="29"/>
      <c r="CN526" s="29"/>
      <c r="CO526" s="29"/>
      <c r="CP526" s="29"/>
      <c r="CQ526" s="29"/>
      <c r="CR526" s="29"/>
      <c r="CS526" s="29"/>
      <c r="CT526" s="29"/>
      <c r="CU526" s="32" t="str">
        <f>IF(N526="费用项目",VLOOKUP(O526,费用项目!B:C,2,0),"")</f>
        <v/>
      </c>
      <c r="CV526" s="32" t="str">
        <f>IFERROR(VLOOKUP(CU526,费用项目!A:B,2,0),"")</f>
        <v/>
      </c>
      <c r="CW526" s="29" t="str">
        <f>IF(N526="银行账户",VLOOKUP(O526,银行变二级!B:C,2,0),"")</f>
        <v>潍坊银行基本户31796</v>
      </c>
      <c r="CX526" s="29" t="str">
        <f>IFERROR(VLOOKUP(O526,银行变二级!A:B,2,0),"")</f>
        <v>潍坊银行基本户31796</v>
      </c>
    </row>
    <row r="527" ht="25.5" spans="1:102">
      <c r="A527" s="35" t="s">
        <v>287</v>
      </c>
      <c r="B527" s="36" t="s">
        <v>131</v>
      </c>
      <c r="C527" s="36" t="s">
        <v>547</v>
      </c>
      <c r="D527" s="37" t="s">
        <v>325</v>
      </c>
      <c r="E527" s="37" t="s">
        <v>186</v>
      </c>
      <c r="F527" s="38">
        <v>300000</v>
      </c>
      <c r="G527" s="39" t="s">
        <v>107</v>
      </c>
      <c r="H527" s="40" t="str">
        <f t="shared" si="165"/>
        <v>1221</v>
      </c>
      <c r="I527" s="40" t="str">
        <f t="shared" si="166"/>
        <v>122108</v>
      </c>
      <c r="J527" s="46" t="str">
        <f t="shared" si="167"/>
        <v>其他应收款</v>
      </c>
      <c r="K527" s="47" t="str">
        <f t="shared" si="168"/>
        <v>单位</v>
      </c>
      <c r="L527" s="46" t="str">
        <f t="shared" si="169"/>
        <v>昌邑市惠合智能产业园投资有限公司</v>
      </c>
      <c r="M527" s="46" t="str">
        <f>IFERROR(IF(H527="1002",1002,VLOOKUP(I527,亿企科目!A:H,6,0)),VLOOKUP(H527,亿企科目!A:G,6,0))</f>
        <v>122102</v>
      </c>
      <c r="N527" s="48" t="str">
        <f>IFERROR(IF(H527="1002","银行账户",IF(H527="1123","供应商",VLOOKUP(I527,亿企科目!A:H,8,0))),"")</f>
        <v>客户</v>
      </c>
      <c r="O527" s="49" t="str">
        <f t="shared" si="183"/>
        <v>昌邑市惠合智能产业园投资有限公司</v>
      </c>
      <c r="P527" s="29" t="str">
        <f>VLOOKUP(A527,账簿!B:C,2,0)</f>
        <v>002008</v>
      </c>
      <c r="Q527" s="29" t="str">
        <f>VLOOKUP(P527,账簿!A:B,2,0)</f>
        <v>昌邑市城投股权投资管理有限公司</v>
      </c>
      <c r="W527" s="29" t="str">
        <f t="shared" si="184"/>
        <v>0020082026-04-30169</v>
      </c>
      <c r="X527" s="29" t="str">
        <f t="shared" si="170"/>
        <v>002008</v>
      </c>
      <c r="Y527" s="29" t="str">
        <f t="shared" si="171"/>
        <v>002008</v>
      </c>
      <c r="Z527" s="29" t="str">
        <f t="shared" si="172"/>
        <v>昌邑市城投股权投资管理有限公司</v>
      </c>
      <c r="AA527" s="29" t="str">
        <f t="shared" si="173"/>
        <v>2026-04</v>
      </c>
      <c r="AB527" s="29" t="str">
        <f t="shared" si="174"/>
        <v>2026-04-30</v>
      </c>
      <c r="AC527" s="29" t="s">
        <v>108</v>
      </c>
      <c r="AD527" s="29">
        <f t="shared" si="175"/>
        <v>169</v>
      </c>
      <c r="AE527" s="29" t="str">
        <f t="shared" si="176"/>
        <v>往来款,网银转账,昌邑市惠合智能产业园投资有限公司</v>
      </c>
      <c r="AF527" s="29" t="s">
        <v>109</v>
      </c>
      <c r="AG527" s="29" t="s">
        <v>109</v>
      </c>
      <c r="AH527" s="29"/>
      <c r="AI527" s="29"/>
      <c r="AJ527" s="29"/>
      <c r="AK527" s="29"/>
      <c r="AL527" s="29"/>
      <c r="AM527" s="29"/>
      <c r="AN527" s="29" t="str">
        <f t="shared" si="177"/>
        <v>122102</v>
      </c>
      <c r="AO527" s="29"/>
      <c r="AP527" s="29" t="str">
        <f t="shared" si="178"/>
        <v>往来款,网银转账,昌邑市惠合智能产业园投资有限公司</v>
      </c>
      <c r="AQ527" t="s">
        <v>110</v>
      </c>
      <c r="AR527" s="29">
        <f t="shared" si="179"/>
        <v>300000</v>
      </c>
      <c r="AS527" s="29" t="str">
        <f t="shared" si="180"/>
        <v/>
      </c>
      <c r="AT527" t="s">
        <v>111</v>
      </c>
      <c r="AU527" t="s">
        <v>112</v>
      </c>
      <c r="AV527" t="s">
        <v>113</v>
      </c>
      <c r="AW527" s="29">
        <f t="shared" si="181"/>
        <v>300000</v>
      </c>
      <c r="AX527" s="29" t="str">
        <f t="shared" si="182"/>
        <v/>
      </c>
      <c r="AY527" s="29"/>
      <c r="AZ527" s="29"/>
      <c r="BA527" s="29"/>
      <c r="BB527" s="29"/>
      <c r="BC527" s="29"/>
      <c r="BD527" s="29"/>
      <c r="BE527" s="29"/>
      <c r="BF527" s="29"/>
      <c r="BG527" s="29"/>
      <c r="BH527" s="29"/>
      <c r="BI527" s="29"/>
      <c r="BJ527" s="29"/>
      <c r="BK527" s="29"/>
      <c r="BL527" s="29"/>
      <c r="BM527" s="29"/>
      <c r="BN527" s="29"/>
      <c r="BO527" s="29"/>
      <c r="BP527" s="29"/>
      <c r="BQ527" s="32" t="str">
        <f>IF(N527="项目",VLOOKUP(O527,项目!B:C,2,0),IF(K527="空项目",VLOOKUP(K527,项目!B:C,2,0),""))</f>
        <v/>
      </c>
      <c r="BR527" s="32" t="str">
        <f>IFERROR(VLOOKUP(BQ527,项目!A:B,2,0),"")</f>
        <v/>
      </c>
      <c r="BS527" s="29"/>
      <c r="BT527" s="29"/>
      <c r="BU527" s="32" t="str">
        <f>IF(N527="供应商",VLOOKUP(O527,供应商!B:C,2,0),"")</f>
        <v/>
      </c>
      <c r="BV527" s="32" t="str">
        <f>IFERROR(VLOOKUP(BU527,供应商!A:B,2,0),"")</f>
        <v/>
      </c>
      <c r="BW527" s="32" t="str">
        <f>IF(N527="客户",VLOOKUP(O527,客户!B:C,2,0),"")</f>
        <v>001001004</v>
      </c>
      <c r="BX527" s="32" t="str">
        <f>IFERROR(VLOOKUP(BW527,客户!A:B,2,0),"")</f>
        <v>昌邑市惠合智能产业园投资有限公司</v>
      </c>
      <c r="BY527" s="29"/>
      <c r="BZ527" s="29"/>
      <c r="CA527" s="29"/>
      <c r="CB527" s="29"/>
      <c r="CC527" s="29"/>
      <c r="CD527" s="29"/>
      <c r="CE527" s="29"/>
      <c r="CF527" s="29"/>
      <c r="CG527" s="29"/>
      <c r="CH527" s="29"/>
      <c r="CI527" s="29"/>
      <c r="CJ527" s="29"/>
      <c r="CK527" s="29"/>
      <c r="CL527" s="29"/>
      <c r="CM527" s="29"/>
      <c r="CN527" s="29"/>
      <c r="CO527" s="29"/>
      <c r="CP527" s="29"/>
      <c r="CQ527" s="29"/>
      <c r="CR527" s="29"/>
      <c r="CS527" s="29"/>
      <c r="CT527" s="29"/>
      <c r="CU527" s="32" t="str">
        <f>IF(N527="费用项目",VLOOKUP(O527,费用项目!B:C,2,0),"")</f>
        <v/>
      </c>
      <c r="CV527" s="32" t="str">
        <f>IFERROR(VLOOKUP(CU527,费用项目!A:B,2,0),"")</f>
        <v/>
      </c>
      <c r="CW527" s="29" t="str">
        <f>IF(N527="银行账户",VLOOKUP(O527,银行变二级!B:C,2,0),"")</f>
        <v/>
      </c>
      <c r="CX527" s="29" t="str">
        <f>IFERROR(VLOOKUP(O527,银行变二级!A:B,2,0),"")</f>
        <v/>
      </c>
    </row>
    <row r="528" ht="27" spans="1:102">
      <c r="A528" s="35" t="s">
        <v>287</v>
      </c>
      <c r="B528" s="36" t="s">
        <v>131</v>
      </c>
      <c r="C528" s="36" t="s">
        <v>547</v>
      </c>
      <c r="D528" s="37" t="s">
        <v>325</v>
      </c>
      <c r="E528" s="37" t="s">
        <v>290</v>
      </c>
      <c r="F528" s="39" t="s">
        <v>107</v>
      </c>
      <c r="G528" s="38">
        <v>300000</v>
      </c>
      <c r="H528" s="40" t="str">
        <f t="shared" si="165"/>
        <v>1002</v>
      </c>
      <c r="I528" s="40" t="str">
        <f t="shared" si="166"/>
        <v>100203</v>
      </c>
      <c r="J528" s="46" t="str">
        <f t="shared" si="167"/>
        <v>银行存款</v>
      </c>
      <c r="K528" s="47" t="str">
        <f t="shared" si="168"/>
        <v>潍坊银行基本户31796</v>
      </c>
      <c r="L528" s="46" t="str">
        <f t="shared" si="169"/>
        <v/>
      </c>
      <c r="M528" s="46">
        <f>IFERROR(IF(H528="1002",1002,VLOOKUP(I528,亿企科目!A:H,6,0)),VLOOKUP(H528,亿企科目!A:G,6,0))</f>
        <v>1002</v>
      </c>
      <c r="N528" s="48" t="str">
        <f>IFERROR(IF(H528="1002","银行账户",IF(H528="1123","供应商",VLOOKUP(I528,亿企科目!A:H,8,0))),"")</f>
        <v>银行账户</v>
      </c>
      <c r="O528" s="49" t="str">
        <f t="shared" si="183"/>
        <v>潍坊银行基本户31796</v>
      </c>
      <c r="P528" s="29" t="str">
        <f>VLOOKUP(A528,账簿!B:C,2,0)</f>
        <v>002008</v>
      </c>
      <c r="Q528" s="29" t="str">
        <f>VLOOKUP(P528,账簿!A:B,2,0)</f>
        <v>昌邑市城投股权投资管理有限公司</v>
      </c>
      <c r="W528" s="29" t="str">
        <f t="shared" si="184"/>
        <v>0020082026-04-30169</v>
      </c>
      <c r="X528" s="29" t="str">
        <f t="shared" si="170"/>
        <v>002008</v>
      </c>
      <c r="Y528" s="29" t="str">
        <f t="shared" si="171"/>
        <v>002008</v>
      </c>
      <c r="Z528" s="29" t="str">
        <f t="shared" si="172"/>
        <v>昌邑市城投股权投资管理有限公司</v>
      </c>
      <c r="AA528" s="29" t="str">
        <f t="shared" si="173"/>
        <v>2026-04</v>
      </c>
      <c r="AB528" s="29" t="str">
        <f t="shared" si="174"/>
        <v>2026-04-30</v>
      </c>
      <c r="AC528" s="29" t="s">
        <v>108</v>
      </c>
      <c r="AD528" s="29">
        <f t="shared" si="175"/>
        <v>169</v>
      </c>
      <c r="AE528" s="29" t="str">
        <f t="shared" si="176"/>
        <v>往来款,网银转账,昌邑市惠合智能产业园投资有限公司</v>
      </c>
      <c r="AF528" s="29" t="s">
        <v>109</v>
      </c>
      <c r="AG528" s="29" t="s">
        <v>109</v>
      </c>
      <c r="AH528" s="29"/>
      <c r="AI528" s="29"/>
      <c r="AJ528" s="29"/>
      <c r="AK528" s="29"/>
      <c r="AL528" s="29"/>
      <c r="AM528" s="29"/>
      <c r="AN528" s="29">
        <f t="shared" si="177"/>
        <v>1002</v>
      </c>
      <c r="AO528" s="29"/>
      <c r="AP528" s="29" t="str">
        <f t="shared" si="178"/>
        <v>往来款,网银转账,昌邑市惠合智能产业园投资有限公司</v>
      </c>
      <c r="AQ528" t="s">
        <v>110</v>
      </c>
      <c r="AR528" s="29" t="str">
        <f t="shared" si="179"/>
        <v/>
      </c>
      <c r="AS528" s="29">
        <f t="shared" si="180"/>
        <v>300000</v>
      </c>
      <c r="AT528" t="s">
        <v>111</v>
      </c>
      <c r="AU528" t="s">
        <v>112</v>
      </c>
      <c r="AV528" t="s">
        <v>113</v>
      </c>
      <c r="AW528" s="29" t="str">
        <f t="shared" si="181"/>
        <v/>
      </c>
      <c r="AX528" s="29">
        <f t="shared" si="182"/>
        <v>300000</v>
      </c>
      <c r="AY528" s="29"/>
      <c r="AZ528" s="29"/>
      <c r="BA528" s="29"/>
      <c r="BB528" s="29"/>
      <c r="BC528" s="29"/>
      <c r="BD528" s="29"/>
      <c r="BE528" s="29"/>
      <c r="BF528" s="29"/>
      <c r="BG528" s="29"/>
      <c r="BH528" s="29"/>
      <c r="BI528" s="29"/>
      <c r="BJ528" s="29"/>
      <c r="BK528" s="29"/>
      <c r="BL528" s="29"/>
      <c r="BM528" s="29"/>
      <c r="BN528" s="29"/>
      <c r="BO528" s="29"/>
      <c r="BP528" s="29"/>
      <c r="BQ528" s="32" t="str">
        <f>IF(N528="项目",VLOOKUP(O528,项目!B:C,2,0),IF(K528="空项目",VLOOKUP(K528,项目!B:C,2,0),""))</f>
        <v/>
      </c>
      <c r="BR528" s="32" t="str">
        <f>IFERROR(VLOOKUP(BQ528,项目!A:B,2,0),"")</f>
        <v/>
      </c>
      <c r="BS528" s="29"/>
      <c r="BT528" s="29"/>
      <c r="BU528" s="32" t="str">
        <f>IF(N528="供应商",VLOOKUP(O528,供应商!B:C,2,0),"")</f>
        <v/>
      </c>
      <c r="BV528" s="32" t="str">
        <f>IFERROR(VLOOKUP(BU528,供应商!A:B,2,0),"")</f>
        <v/>
      </c>
      <c r="BW528" s="32" t="str">
        <f>IF(N528="客户",VLOOKUP(O528,客户!B:C,2,0),"")</f>
        <v/>
      </c>
      <c r="BX528" s="32" t="str">
        <f>IFERROR(VLOOKUP(BW528,客户!A:B,2,0),"")</f>
        <v/>
      </c>
      <c r="BY528" s="29"/>
      <c r="BZ528" s="29"/>
      <c r="CA528" s="29"/>
      <c r="CB528" s="29"/>
      <c r="CC528" s="29"/>
      <c r="CD528" s="29"/>
      <c r="CE528" s="29"/>
      <c r="CF528" s="29"/>
      <c r="CG528" s="29"/>
      <c r="CH528" s="29"/>
      <c r="CI528" s="29"/>
      <c r="CJ528" s="29"/>
      <c r="CK528" s="29"/>
      <c r="CL528" s="29"/>
      <c r="CM528" s="29"/>
      <c r="CN528" s="29"/>
      <c r="CO528" s="29"/>
      <c r="CP528" s="29"/>
      <c r="CQ528" s="29"/>
      <c r="CR528" s="29"/>
      <c r="CS528" s="29"/>
      <c r="CT528" s="29"/>
      <c r="CU528" s="32" t="str">
        <f>IF(N528="费用项目",VLOOKUP(O528,费用项目!B:C,2,0),"")</f>
        <v/>
      </c>
      <c r="CV528" s="32" t="str">
        <f>IFERROR(VLOOKUP(CU528,费用项目!A:B,2,0),"")</f>
        <v/>
      </c>
      <c r="CW528" s="29" t="str">
        <f>IF(N528="银行账户",VLOOKUP(O528,银行变二级!B:C,2,0),"")</f>
        <v>潍坊银行基本户31796</v>
      </c>
      <c r="CX528" s="29" t="str">
        <f>IFERROR(VLOOKUP(O528,银行变二级!A:B,2,0),"")</f>
        <v>潍坊银行基本户31796</v>
      </c>
    </row>
    <row r="529" ht="25.5" spans="1:102">
      <c r="A529" s="35" t="s">
        <v>287</v>
      </c>
      <c r="B529" s="36" t="s">
        <v>131</v>
      </c>
      <c r="C529" s="36" t="s">
        <v>548</v>
      </c>
      <c r="D529" s="37" t="s">
        <v>549</v>
      </c>
      <c r="E529" s="37" t="s">
        <v>550</v>
      </c>
      <c r="F529" s="38">
        <v>2100000</v>
      </c>
      <c r="G529" s="39" t="s">
        <v>107</v>
      </c>
      <c r="H529" s="40" t="str">
        <f t="shared" si="165"/>
        <v>1221</v>
      </c>
      <c r="I529" s="40" t="str">
        <f t="shared" si="166"/>
        <v>122108</v>
      </c>
      <c r="J529" s="46" t="str">
        <f t="shared" si="167"/>
        <v>其他应收款</v>
      </c>
      <c r="K529" s="47" t="str">
        <f t="shared" si="168"/>
        <v>单位</v>
      </c>
      <c r="L529" s="46" t="str">
        <f t="shared" si="169"/>
        <v>山东通诚机器有限公司</v>
      </c>
      <c r="M529" s="46" t="str">
        <f>IFERROR(IF(H529="1002",1002,VLOOKUP(I529,亿企科目!A:H,6,0)),VLOOKUP(H529,亿企科目!A:G,6,0))</f>
        <v>122102</v>
      </c>
      <c r="N529" s="48" t="str">
        <f>IFERROR(IF(H529="1002","银行账户",IF(H529="1123","供应商",VLOOKUP(I529,亿企科目!A:H,8,0))),"")</f>
        <v>客户</v>
      </c>
      <c r="O529" s="49" t="str">
        <f t="shared" si="183"/>
        <v>山东通诚机器有限公司</v>
      </c>
      <c r="P529" s="29" t="str">
        <f>VLOOKUP(A529,账簿!B:C,2,0)</f>
        <v>002008</v>
      </c>
      <c r="Q529" s="29" t="str">
        <f>VLOOKUP(P529,账簿!A:B,2,0)</f>
        <v>昌邑市城投股权投资管理有限公司</v>
      </c>
      <c r="W529" s="29" t="str">
        <f t="shared" si="184"/>
        <v>0020082026-04-30170</v>
      </c>
      <c r="X529" s="29" t="str">
        <f t="shared" si="170"/>
        <v>002008</v>
      </c>
      <c r="Y529" s="29" t="str">
        <f t="shared" si="171"/>
        <v>002008</v>
      </c>
      <c r="Z529" s="29" t="str">
        <f t="shared" si="172"/>
        <v>昌邑市城投股权投资管理有限公司</v>
      </c>
      <c r="AA529" s="29" t="str">
        <f t="shared" si="173"/>
        <v>2026-04</v>
      </c>
      <c r="AB529" s="29" t="str">
        <f t="shared" si="174"/>
        <v>2026-04-30</v>
      </c>
      <c r="AC529" s="29" t="s">
        <v>108</v>
      </c>
      <c r="AD529" s="29">
        <f t="shared" si="175"/>
        <v>170</v>
      </c>
      <c r="AE529" s="29" t="str">
        <f t="shared" si="176"/>
        <v>往来款,山东通诚机器有限公司</v>
      </c>
      <c r="AF529" s="29" t="s">
        <v>109</v>
      </c>
      <c r="AG529" s="29" t="s">
        <v>109</v>
      </c>
      <c r="AH529" s="29"/>
      <c r="AI529" s="29"/>
      <c r="AJ529" s="29"/>
      <c r="AK529" s="29"/>
      <c r="AL529" s="29"/>
      <c r="AM529" s="29"/>
      <c r="AN529" s="29" t="str">
        <f t="shared" si="177"/>
        <v>122102</v>
      </c>
      <c r="AO529" s="29"/>
      <c r="AP529" s="29" t="str">
        <f t="shared" si="178"/>
        <v>往来款,山东通诚机器有限公司</v>
      </c>
      <c r="AQ529" t="s">
        <v>110</v>
      </c>
      <c r="AR529" s="29">
        <f t="shared" si="179"/>
        <v>2100000</v>
      </c>
      <c r="AS529" s="29" t="str">
        <f t="shared" si="180"/>
        <v/>
      </c>
      <c r="AT529" t="s">
        <v>111</v>
      </c>
      <c r="AU529" t="s">
        <v>112</v>
      </c>
      <c r="AV529" t="s">
        <v>113</v>
      </c>
      <c r="AW529" s="29">
        <f t="shared" si="181"/>
        <v>2100000</v>
      </c>
      <c r="AX529" s="29" t="str">
        <f t="shared" si="182"/>
        <v/>
      </c>
      <c r="AY529" s="29"/>
      <c r="AZ529" s="29"/>
      <c r="BA529" s="29"/>
      <c r="BB529" s="29"/>
      <c r="BC529" s="29"/>
      <c r="BD529" s="29"/>
      <c r="BE529" s="29"/>
      <c r="BF529" s="29"/>
      <c r="BG529" s="29"/>
      <c r="BH529" s="29"/>
      <c r="BI529" s="29"/>
      <c r="BJ529" s="29"/>
      <c r="BK529" s="29"/>
      <c r="BL529" s="29"/>
      <c r="BM529" s="29"/>
      <c r="BN529" s="29"/>
      <c r="BO529" s="29"/>
      <c r="BP529" s="29"/>
      <c r="BQ529" s="32" t="str">
        <f>IF(N529="项目",VLOOKUP(O529,项目!B:C,2,0),IF(K529="空项目",VLOOKUP(K529,项目!B:C,2,0),""))</f>
        <v/>
      </c>
      <c r="BR529" s="32" t="str">
        <f>IFERROR(VLOOKUP(BQ529,项目!A:B,2,0),"")</f>
        <v/>
      </c>
      <c r="BS529" s="29"/>
      <c r="BT529" s="29"/>
      <c r="BU529" s="32" t="str">
        <f>IF(N529="供应商",VLOOKUP(O529,供应商!B:C,2,0),"")</f>
        <v/>
      </c>
      <c r="BV529" s="32" t="str">
        <f>IFERROR(VLOOKUP(BU529,供应商!A:B,2,0),"")</f>
        <v/>
      </c>
      <c r="BW529" s="32" t="str">
        <f>IF(N529="客户",VLOOKUP(O529,客户!B:C,2,0),"")</f>
        <v>0000061</v>
      </c>
      <c r="BX529" s="32" t="str">
        <f>IFERROR(VLOOKUP(BW529,客户!A:B,2,0),"")</f>
        <v>山东通诚机器有限公司</v>
      </c>
      <c r="BY529" s="29"/>
      <c r="BZ529" s="29"/>
      <c r="CA529" s="29"/>
      <c r="CB529" s="29"/>
      <c r="CC529" s="29"/>
      <c r="CD529" s="29"/>
      <c r="CE529" s="29"/>
      <c r="CF529" s="29"/>
      <c r="CG529" s="29"/>
      <c r="CH529" s="29"/>
      <c r="CI529" s="29"/>
      <c r="CJ529" s="29"/>
      <c r="CK529" s="29"/>
      <c r="CL529" s="29"/>
      <c r="CM529" s="29"/>
      <c r="CN529" s="29"/>
      <c r="CO529" s="29"/>
      <c r="CP529" s="29"/>
      <c r="CQ529" s="29"/>
      <c r="CR529" s="29"/>
      <c r="CS529" s="29"/>
      <c r="CT529" s="29"/>
      <c r="CU529" s="32" t="str">
        <f>IF(N529="费用项目",VLOOKUP(O529,费用项目!B:C,2,0),"")</f>
        <v/>
      </c>
      <c r="CV529" s="32" t="str">
        <f>IFERROR(VLOOKUP(CU529,费用项目!A:B,2,0),"")</f>
        <v/>
      </c>
      <c r="CW529" s="29" t="str">
        <f>IF(N529="银行账户",VLOOKUP(O529,银行变二级!B:C,2,0),"")</f>
        <v/>
      </c>
      <c r="CX529" s="29" t="str">
        <f>IFERROR(VLOOKUP(O529,银行变二级!A:B,2,0),"")</f>
        <v/>
      </c>
    </row>
    <row r="530" ht="27" spans="1:102">
      <c r="A530" s="35" t="s">
        <v>287</v>
      </c>
      <c r="B530" s="36" t="s">
        <v>131</v>
      </c>
      <c r="C530" s="36" t="s">
        <v>548</v>
      </c>
      <c r="D530" s="37" t="s">
        <v>549</v>
      </c>
      <c r="E530" s="37" t="s">
        <v>290</v>
      </c>
      <c r="F530" s="39" t="s">
        <v>107</v>
      </c>
      <c r="G530" s="38">
        <v>2100000</v>
      </c>
      <c r="H530" s="40" t="str">
        <f t="shared" si="165"/>
        <v>1002</v>
      </c>
      <c r="I530" s="40" t="str">
        <f t="shared" si="166"/>
        <v>100203</v>
      </c>
      <c r="J530" s="46" t="str">
        <f t="shared" si="167"/>
        <v>银行存款</v>
      </c>
      <c r="K530" s="47" t="str">
        <f t="shared" si="168"/>
        <v>潍坊银行基本户31796</v>
      </c>
      <c r="L530" s="46" t="str">
        <f t="shared" si="169"/>
        <v/>
      </c>
      <c r="M530" s="46">
        <f>IFERROR(IF(H530="1002",1002,VLOOKUP(I530,亿企科目!A:H,6,0)),VLOOKUP(H530,亿企科目!A:G,6,0))</f>
        <v>1002</v>
      </c>
      <c r="N530" s="48" t="str">
        <f>IFERROR(IF(H530="1002","银行账户",IF(H530="1123","供应商",VLOOKUP(I530,亿企科目!A:H,8,0))),"")</f>
        <v>银行账户</v>
      </c>
      <c r="O530" s="49" t="str">
        <f t="shared" si="183"/>
        <v>潍坊银行基本户31796</v>
      </c>
      <c r="P530" s="29" t="str">
        <f>VLOOKUP(A530,账簿!B:C,2,0)</f>
        <v>002008</v>
      </c>
      <c r="Q530" s="29" t="str">
        <f>VLOOKUP(P530,账簿!A:B,2,0)</f>
        <v>昌邑市城投股权投资管理有限公司</v>
      </c>
      <c r="W530" s="29" t="str">
        <f t="shared" si="184"/>
        <v>0020082026-04-30170</v>
      </c>
      <c r="X530" s="29" t="str">
        <f t="shared" si="170"/>
        <v>002008</v>
      </c>
      <c r="Y530" s="29" t="str">
        <f t="shared" si="171"/>
        <v>002008</v>
      </c>
      <c r="Z530" s="29" t="str">
        <f t="shared" si="172"/>
        <v>昌邑市城投股权投资管理有限公司</v>
      </c>
      <c r="AA530" s="29" t="str">
        <f t="shared" si="173"/>
        <v>2026-04</v>
      </c>
      <c r="AB530" s="29" t="str">
        <f t="shared" si="174"/>
        <v>2026-04-30</v>
      </c>
      <c r="AC530" s="29" t="s">
        <v>108</v>
      </c>
      <c r="AD530" s="29">
        <f t="shared" si="175"/>
        <v>170</v>
      </c>
      <c r="AE530" s="29" t="str">
        <f t="shared" si="176"/>
        <v>往来款,山东通诚机器有限公司</v>
      </c>
      <c r="AF530" s="29" t="s">
        <v>109</v>
      </c>
      <c r="AG530" s="29" t="s">
        <v>109</v>
      </c>
      <c r="AH530" s="29"/>
      <c r="AI530" s="29"/>
      <c r="AJ530" s="29"/>
      <c r="AK530" s="29"/>
      <c r="AL530" s="29"/>
      <c r="AM530" s="29"/>
      <c r="AN530" s="29">
        <f t="shared" si="177"/>
        <v>1002</v>
      </c>
      <c r="AO530" s="29"/>
      <c r="AP530" s="29" t="str">
        <f t="shared" si="178"/>
        <v>往来款,山东通诚机器有限公司</v>
      </c>
      <c r="AQ530" t="s">
        <v>110</v>
      </c>
      <c r="AR530" s="29" t="str">
        <f t="shared" si="179"/>
        <v/>
      </c>
      <c r="AS530" s="29">
        <f t="shared" si="180"/>
        <v>2100000</v>
      </c>
      <c r="AT530" t="s">
        <v>111</v>
      </c>
      <c r="AU530" t="s">
        <v>112</v>
      </c>
      <c r="AV530" t="s">
        <v>113</v>
      </c>
      <c r="AW530" s="29" t="str">
        <f t="shared" si="181"/>
        <v/>
      </c>
      <c r="AX530" s="29">
        <f t="shared" si="182"/>
        <v>2100000</v>
      </c>
      <c r="AY530" s="29"/>
      <c r="AZ530" s="29"/>
      <c r="BA530" s="29"/>
      <c r="BB530" s="29"/>
      <c r="BC530" s="29"/>
      <c r="BD530" s="29"/>
      <c r="BE530" s="29"/>
      <c r="BF530" s="29"/>
      <c r="BG530" s="29"/>
      <c r="BH530" s="29"/>
      <c r="BI530" s="29"/>
      <c r="BJ530" s="29"/>
      <c r="BK530" s="29"/>
      <c r="BL530" s="29"/>
      <c r="BM530" s="29"/>
      <c r="BN530" s="29"/>
      <c r="BO530" s="29"/>
      <c r="BP530" s="29"/>
      <c r="BQ530" s="32" t="str">
        <f>IF(N530="项目",VLOOKUP(O530,项目!B:C,2,0),IF(K530="空项目",VLOOKUP(K530,项目!B:C,2,0),""))</f>
        <v/>
      </c>
      <c r="BR530" s="32" t="str">
        <f>IFERROR(VLOOKUP(BQ530,项目!A:B,2,0),"")</f>
        <v/>
      </c>
      <c r="BS530" s="29"/>
      <c r="BT530" s="29"/>
      <c r="BU530" s="32" t="str">
        <f>IF(N530="供应商",VLOOKUP(O530,供应商!B:C,2,0),"")</f>
        <v/>
      </c>
      <c r="BV530" s="32" t="str">
        <f>IFERROR(VLOOKUP(BU530,供应商!A:B,2,0),"")</f>
        <v/>
      </c>
      <c r="BW530" s="32" t="str">
        <f>IF(N530="客户",VLOOKUP(O530,客户!B:C,2,0),"")</f>
        <v/>
      </c>
      <c r="BX530" s="32" t="str">
        <f>IFERROR(VLOOKUP(BW530,客户!A:B,2,0),"")</f>
        <v/>
      </c>
      <c r="BY530" s="29"/>
      <c r="BZ530" s="29"/>
      <c r="CA530" s="29"/>
      <c r="CB530" s="29"/>
      <c r="CC530" s="29"/>
      <c r="CD530" s="29"/>
      <c r="CE530" s="29"/>
      <c r="CF530" s="29"/>
      <c r="CG530" s="29"/>
      <c r="CH530" s="29"/>
      <c r="CI530" s="29"/>
      <c r="CJ530" s="29"/>
      <c r="CK530" s="29"/>
      <c r="CL530" s="29"/>
      <c r="CM530" s="29"/>
      <c r="CN530" s="29"/>
      <c r="CO530" s="29"/>
      <c r="CP530" s="29"/>
      <c r="CQ530" s="29"/>
      <c r="CR530" s="29"/>
      <c r="CS530" s="29"/>
      <c r="CT530" s="29"/>
      <c r="CU530" s="32" t="str">
        <f>IF(N530="费用项目",VLOOKUP(O530,费用项目!B:C,2,0),"")</f>
        <v/>
      </c>
      <c r="CV530" s="32" t="str">
        <f>IFERROR(VLOOKUP(CU530,费用项目!A:B,2,0),"")</f>
        <v/>
      </c>
      <c r="CW530" s="29" t="str">
        <f>IF(N530="银行账户",VLOOKUP(O530,银行变二级!B:C,2,0),"")</f>
        <v>潍坊银行基本户31796</v>
      </c>
      <c r="CX530" s="29" t="str">
        <f>IFERROR(VLOOKUP(O530,银行变二级!A:B,2,0),"")</f>
        <v>潍坊银行基本户31796</v>
      </c>
    </row>
    <row r="531" ht="25.5" spans="1:102">
      <c r="A531" s="35" t="s">
        <v>287</v>
      </c>
      <c r="B531" s="36" t="s">
        <v>131</v>
      </c>
      <c r="C531" s="36" t="s">
        <v>551</v>
      </c>
      <c r="D531" s="37" t="s">
        <v>552</v>
      </c>
      <c r="E531" s="37" t="s">
        <v>363</v>
      </c>
      <c r="F531" s="38">
        <v>1470000</v>
      </c>
      <c r="G531" s="39" t="s">
        <v>107</v>
      </c>
      <c r="H531" s="40" t="str">
        <f t="shared" si="165"/>
        <v>1221</v>
      </c>
      <c r="I531" s="40" t="str">
        <f t="shared" si="166"/>
        <v>122108</v>
      </c>
      <c r="J531" s="46" t="str">
        <f t="shared" si="167"/>
        <v>其他应收款</v>
      </c>
      <c r="K531" s="47" t="str">
        <f t="shared" si="168"/>
        <v>单位</v>
      </c>
      <c r="L531" s="46" t="str">
        <f t="shared" si="169"/>
        <v>昌邑市华邑环境产业有限责任公司</v>
      </c>
      <c r="M531" s="46" t="str">
        <f>IFERROR(IF(H531="1002",1002,VLOOKUP(I531,亿企科目!A:H,6,0)),VLOOKUP(H531,亿企科目!A:G,6,0))</f>
        <v>122102</v>
      </c>
      <c r="N531" s="48" t="str">
        <f>IFERROR(IF(H531="1002","银行账户",IF(H531="1123","供应商",VLOOKUP(I531,亿企科目!A:H,8,0))),"")</f>
        <v>客户</v>
      </c>
      <c r="O531" s="49" t="str">
        <f t="shared" si="183"/>
        <v>昌邑市华邑环境产业有限责任公司</v>
      </c>
      <c r="P531" s="29" t="str">
        <f>VLOOKUP(A531,账簿!B:C,2,0)</f>
        <v>002008</v>
      </c>
      <c r="Q531" s="29" t="str">
        <f>VLOOKUP(P531,账簿!A:B,2,0)</f>
        <v>昌邑市城投股权投资管理有限公司</v>
      </c>
      <c r="W531" s="29" t="str">
        <f t="shared" si="184"/>
        <v>0020082026-04-30171</v>
      </c>
      <c r="X531" s="29" t="str">
        <f t="shared" si="170"/>
        <v>002008</v>
      </c>
      <c r="Y531" s="29" t="str">
        <f t="shared" si="171"/>
        <v>002008</v>
      </c>
      <c r="Z531" s="29" t="str">
        <f t="shared" si="172"/>
        <v>昌邑市城投股权投资管理有限公司</v>
      </c>
      <c r="AA531" s="29" t="str">
        <f t="shared" si="173"/>
        <v>2026-04</v>
      </c>
      <c r="AB531" s="29" t="str">
        <f t="shared" si="174"/>
        <v>2026-04-30</v>
      </c>
      <c r="AC531" s="29" t="s">
        <v>108</v>
      </c>
      <c r="AD531" s="29">
        <f t="shared" si="175"/>
        <v>171</v>
      </c>
      <c r="AE531" s="29" t="str">
        <f t="shared" si="176"/>
        <v>往来款,昌邑市华邑环境产业有限责任公司</v>
      </c>
      <c r="AF531" s="29" t="s">
        <v>109</v>
      </c>
      <c r="AG531" s="29" t="s">
        <v>109</v>
      </c>
      <c r="AH531" s="29"/>
      <c r="AI531" s="29"/>
      <c r="AJ531" s="29"/>
      <c r="AK531" s="29"/>
      <c r="AL531" s="29"/>
      <c r="AM531" s="29"/>
      <c r="AN531" s="29" t="str">
        <f t="shared" si="177"/>
        <v>122102</v>
      </c>
      <c r="AO531" s="29"/>
      <c r="AP531" s="29" t="str">
        <f t="shared" si="178"/>
        <v>往来款,昌邑市华邑环境产业有限责任公司</v>
      </c>
      <c r="AQ531" t="s">
        <v>110</v>
      </c>
      <c r="AR531" s="29">
        <f t="shared" si="179"/>
        <v>1470000</v>
      </c>
      <c r="AS531" s="29" t="str">
        <f t="shared" si="180"/>
        <v/>
      </c>
      <c r="AT531" t="s">
        <v>111</v>
      </c>
      <c r="AU531" t="s">
        <v>112</v>
      </c>
      <c r="AV531" t="s">
        <v>113</v>
      </c>
      <c r="AW531" s="29">
        <f t="shared" si="181"/>
        <v>1470000</v>
      </c>
      <c r="AX531" s="29" t="str">
        <f t="shared" si="182"/>
        <v/>
      </c>
      <c r="AY531" s="29"/>
      <c r="AZ531" s="29"/>
      <c r="BA531" s="29"/>
      <c r="BB531" s="29"/>
      <c r="BC531" s="29"/>
      <c r="BD531" s="29"/>
      <c r="BE531" s="29"/>
      <c r="BF531" s="29"/>
      <c r="BG531" s="29"/>
      <c r="BH531" s="29"/>
      <c r="BI531" s="29"/>
      <c r="BJ531" s="29"/>
      <c r="BK531" s="29"/>
      <c r="BL531" s="29"/>
      <c r="BM531" s="29"/>
      <c r="BN531" s="29"/>
      <c r="BO531" s="29"/>
      <c r="BP531" s="29"/>
      <c r="BQ531" s="32" t="str">
        <f>IF(N531="项目",VLOOKUP(O531,项目!B:C,2,0),IF(K531="空项目",VLOOKUP(K531,项目!B:C,2,0),""))</f>
        <v/>
      </c>
      <c r="BR531" s="32" t="str">
        <f>IFERROR(VLOOKUP(BQ531,项目!A:B,2,0),"")</f>
        <v/>
      </c>
      <c r="BS531" s="29"/>
      <c r="BT531" s="29"/>
      <c r="BU531" s="32" t="str">
        <f>IF(N531="供应商",VLOOKUP(O531,供应商!B:C,2,0),"")</f>
        <v/>
      </c>
      <c r="BV531" s="32" t="str">
        <f>IFERROR(VLOOKUP(BU531,供应商!A:B,2,0),"")</f>
        <v/>
      </c>
      <c r="BW531" s="32" t="str">
        <f>IF(N531="客户",VLOOKUP(O531,客户!B:C,2,0),"")</f>
        <v>030008</v>
      </c>
      <c r="BX531" s="32" t="str">
        <f>IFERROR(VLOOKUP(BW531,客户!A:B,2,0),"")</f>
        <v>昌邑市华邑环境产业有限责任公司</v>
      </c>
      <c r="BY531" s="29"/>
      <c r="BZ531" s="29"/>
      <c r="CA531" s="29"/>
      <c r="CB531" s="29"/>
      <c r="CC531" s="29"/>
      <c r="CD531" s="29"/>
      <c r="CE531" s="29"/>
      <c r="CF531" s="29"/>
      <c r="CG531" s="29"/>
      <c r="CH531" s="29"/>
      <c r="CI531" s="29"/>
      <c r="CJ531" s="29"/>
      <c r="CK531" s="29"/>
      <c r="CL531" s="29"/>
      <c r="CM531" s="29"/>
      <c r="CN531" s="29"/>
      <c r="CO531" s="29"/>
      <c r="CP531" s="29"/>
      <c r="CQ531" s="29"/>
      <c r="CR531" s="29"/>
      <c r="CS531" s="29"/>
      <c r="CT531" s="29"/>
      <c r="CU531" s="32" t="str">
        <f>IF(N531="费用项目",VLOOKUP(O531,费用项目!B:C,2,0),"")</f>
        <v/>
      </c>
      <c r="CV531" s="32" t="str">
        <f>IFERROR(VLOOKUP(CU531,费用项目!A:B,2,0),"")</f>
        <v/>
      </c>
      <c r="CW531" s="29" t="str">
        <f>IF(N531="银行账户",VLOOKUP(O531,银行变二级!B:C,2,0),"")</f>
        <v/>
      </c>
      <c r="CX531" s="29" t="str">
        <f>IFERROR(VLOOKUP(O531,银行变二级!A:B,2,0),"")</f>
        <v/>
      </c>
    </row>
    <row r="532" ht="27" spans="1:102">
      <c r="A532" s="35" t="s">
        <v>287</v>
      </c>
      <c r="B532" s="36" t="s">
        <v>131</v>
      </c>
      <c r="C532" s="36" t="s">
        <v>551</v>
      </c>
      <c r="D532" s="37" t="s">
        <v>552</v>
      </c>
      <c r="E532" s="37" t="s">
        <v>290</v>
      </c>
      <c r="F532" s="39" t="s">
        <v>107</v>
      </c>
      <c r="G532" s="38">
        <v>1470000</v>
      </c>
      <c r="H532" s="40" t="str">
        <f t="shared" si="165"/>
        <v>1002</v>
      </c>
      <c r="I532" s="40" t="str">
        <f t="shared" si="166"/>
        <v>100203</v>
      </c>
      <c r="J532" s="46" t="str">
        <f t="shared" si="167"/>
        <v>银行存款</v>
      </c>
      <c r="K532" s="47" t="str">
        <f t="shared" si="168"/>
        <v>潍坊银行基本户31796</v>
      </c>
      <c r="L532" s="46" t="str">
        <f t="shared" si="169"/>
        <v/>
      </c>
      <c r="M532" s="46">
        <f>IFERROR(IF(H532="1002",1002,VLOOKUP(I532,亿企科目!A:H,6,0)),VLOOKUP(H532,亿企科目!A:G,6,0))</f>
        <v>1002</v>
      </c>
      <c r="N532" s="48" t="str">
        <f>IFERROR(IF(H532="1002","银行账户",IF(H532="1123","供应商",VLOOKUP(I532,亿企科目!A:H,8,0))),"")</f>
        <v>银行账户</v>
      </c>
      <c r="O532" s="49" t="str">
        <f t="shared" si="183"/>
        <v>潍坊银行基本户31796</v>
      </c>
      <c r="P532" s="29" t="str">
        <f>VLOOKUP(A532,账簿!B:C,2,0)</f>
        <v>002008</v>
      </c>
      <c r="Q532" s="29" t="str">
        <f>VLOOKUP(P532,账簿!A:B,2,0)</f>
        <v>昌邑市城投股权投资管理有限公司</v>
      </c>
      <c r="W532" s="29" t="str">
        <f t="shared" si="184"/>
        <v>0020082026-04-30171</v>
      </c>
      <c r="X532" s="29" t="str">
        <f t="shared" si="170"/>
        <v>002008</v>
      </c>
      <c r="Y532" s="29" t="str">
        <f t="shared" si="171"/>
        <v>002008</v>
      </c>
      <c r="Z532" s="29" t="str">
        <f t="shared" si="172"/>
        <v>昌邑市城投股权投资管理有限公司</v>
      </c>
      <c r="AA532" s="29" t="str">
        <f t="shared" si="173"/>
        <v>2026-04</v>
      </c>
      <c r="AB532" s="29" t="str">
        <f t="shared" si="174"/>
        <v>2026-04-30</v>
      </c>
      <c r="AC532" s="29" t="s">
        <v>108</v>
      </c>
      <c r="AD532" s="29">
        <f t="shared" si="175"/>
        <v>171</v>
      </c>
      <c r="AE532" s="29" t="str">
        <f t="shared" si="176"/>
        <v>往来款,昌邑市华邑环境产业有限责任公司</v>
      </c>
      <c r="AF532" s="29" t="s">
        <v>109</v>
      </c>
      <c r="AG532" s="29" t="s">
        <v>109</v>
      </c>
      <c r="AH532" s="29"/>
      <c r="AI532" s="29"/>
      <c r="AJ532" s="29"/>
      <c r="AK532" s="29"/>
      <c r="AL532" s="29"/>
      <c r="AM532" s="29"/>
      <c r="AN532" s="29">
        <f t="shared" si="177"/>
        <v>1002</v>
      </c>
      <c r="AO532" s="29"/>
      <c r="AP532" s="29" t="str">
        <f t="shared" si="178"/>
        <v>往来款,昌邑市华邑环境产业有限责任公司</v>
      </c>
      <c r="AQ532" t="s">
        <v>110</v>
      </c>
      <c r="AR532" s="29" t="str">
        <f t="shared" si="179"/>
        <v/>
      </c>
      <c r="AS532" s="29">
        <f t="shared" si="180"/>
        <v>1470000</v>
      </c>
      <c r="AT532" t="s">
        <v>111</v>
      </c>
      <c r="AU532" t="s">
        <v>112</v>
      </c>
      <c r="AV532" t="s">
        <v>113</v>
      </c>
      <c r="AW532" s="29" t="str">
        <f t="shared" si="181"/>
        <v/>
      </c>
      <c r="AX532" s="29">
        <f t="shared" si="182"/>
        <v>1470000</v>
      </c>
      <c r="AY532" s="29"/>
      <c r="AZ532" s="29"/>
      <c r="BA532" s="29"/>
      <c r="BB532" s="29"/>
      <c r="BC532" s="29"/>
      <c r="BD532" s="29"/>
      <c r="BE532" s="29"/>
      <c r="BF532" s="29"/>
      <c r="BG532" s="29"/>
      <c r="BH532" s="29"/>
      <c r="BI532" s="29"/>
      <c r="BJ532" s="29"/>
      <c r="BK532" s="29"/>
      <c r="BL532" s="29"/>
      <c r="BM532" s="29"/>
      <c r="BN532" s="29"/>
      <c r="BO532" s="29"/>
      <c r="BP532" s="29"/>
      <c r="BQ532" s="32" t="str">
        <f>IF(N532="项目",VLOOKUP(O532,项目!B:C,2,0),IF(K532="空项目",VLOOKUP(K532,项目!B:C,2,0),""))</f>
        <v/>
      </c>
      <c r="BR532" s="32" t="str">
        <f>IFERROR(VLOOKUP(BQ532,项目!A:B,2,0),"")</f>
        <v/>
      </c>
      <c r="BS532" s="29"/>
      <c r="BT532" s="29"/>
      <c r="BU532" s="32" t="str">
        <f>IF(N532="供应商",VLOOKUP(O532,供应商!B:C,2,0),"")</f>
        <v/>
      </c>
      <c r="BV532" s="32" t="str">
        <f>IFERROR(VLOOKUP(BU532,供应商!A:B,2,0),"")</f>
        <v/>
      </c>
      <c r="BW532" s="32" t="str">
        <f>IF(N532="客户",VLOOKUP(O532,客户!B:C,2,0),"")</f>
        <v/>
      </c>
      <c r="BX532" s="32" t="str">
        <f>IFERROR(VLOOKUP(BW532,客户!A:B,2,0),"")</f>
        <v/>
      </c>
      <c r="BY532" s="29"/>
      <c r="BZ532" s="29"/>
      <c r="CA532" s="29"/>
      <c r="CB532" s="29"/>
      <c r="CC532" s="29"/>
      <c r="CD532" s="29"/>
      <c r="CE532" s="29"/>
      <c r="CF532" s="29"/>
      <c r="CG532" s="29"/>
      <c r="CH532" s="29"/>
      <c r="CI532" s="29"/>
      <c r="CJ532" s="29"/>
      <c r="CK532" s="29"/>
      <c r="CL532" s="29"/>
      <c r="CM532" s="29"/>
      <c r="CN532" s="29"/>
      <c r="CO532" s="29"/>
      <c r="CP532" s="29"/>
      <c r="CQ532" s="29"/>
      <c r="CR532" s="29"/>
      <c r="CS532" s="29"/>
      <c r="CT532" s="29"/>
      <c r="CU532" s="32" t="str">
        <f>IF(N532="费用项目",VLOOKUP(O532,费用项目!B:C,2,0),"")</f>
        <v/>
      </c>
      <c r="CV532" s="32" t="str">
        <f>IFERROR(VLOOKUP(CU532,费用项目!A:B,2,0),"")</f>
        <v/>
      </c>
      <c r="CW532" s="29" t="str">
        <f>IF(N532="银行账户",VLOOKUP(O532,银行变二级!B:C,2,0),"")</f>
        <v>潍坊银行基本户31796</v>
      </c>
      <c r="CX532" s="29" t="str">
        <f>IFERROR(VLOOKUP(O532,银行变二级!A:B,2,0),"")</f>
        <v>潍坊银行基本户31796</v>
      </c>
    </row>
    <row r="533" spans="1:102">
      <c r="A533" s="35" t="s">
        <v>287</v>
      </c>
      <c r="B533" s="36" t="s">
        <v>131</v>
      </c>
      <c r="C533" s="36" t="s">
        <v>553</v>
      </c>
      <c r="D533" s="37" t="s">
        <v>554</v>
      </c>
      <c r="E533" s="37" t="s">
        <v>127</v>
      </c>
      <c r="F533" s="38">
        <v>513333.33</v>
      </c>
      <c r="G533" s="39" t="s">
        <v>107</v>
      </c>
      <c r="H533" s="40" t="str">
        <f t="shared" si="165"/>
        <v>6603</v>
      </c>
      <c r="I533" s="40" t="str">
        <f t="shared" si="166"/>
        <v>6603</v>
      </c>
      <c r="J533" s="46" t="str">
        <f t="shared" si="167"/>
        <v>财务费用</v>
      </c>
      <c r="K533" s="47" t="str">
        <f t="shared" si="168"/>
        <v>利息支出</v>
      </c>
      <c r="L533" s="46" t="str">
        <f t="shared" si="169"/>
        <v/>
      </c>
      <c r="M533" s="46" t="str">
        <f>IFERROR(IF(H533="1002",1002,VLOOKUP(I533,亿企科目!A:H,6,0)),VLOOKUP(H533,亿企科目!A:G,6,0))</f>
        <v>6603</v>
      </c>
      <c r="N533" s="48" t="str">
        <f>IFERROR(IF(H533="1002","银行账户",IF(H533="1123","供应商",VLOOKUP(I533,亿企科目!A:H,8,0))),"")</f>
        <v>费用项目</v>
      </c>
      <c r="O533" s="49" t="str">
        <f t="shared" si="183"/>
        <v>利息支出</v>
      </c>
      <c r="P533" s="29" t="str">
        <f>VLOOKUP(A533,账簿!B:C,2,0)</f>
        <v>002008</v>
      </c>
      <c r="Q533" s="29" t="str">
        <f>VLOOKUP(P533,账簿!A:B,2,0)</f>
        <v>昌邑市城投股权投资管理有限公司</v>
      </c>
      <c r="W533" s="29" t="str">
        <f t="shared" si="184"/>
        <v>0020082026-04-30172</v>
      </c>
      <c r="X533" s="29" t="str">
        <f t="shared" si="170"/>
        <v>002008</v>
      </c>
      <c r="Y533" s="29" t="str">
        <f t="shared" si="171"/>
        <v>002008</v>
      </c>
      <c r="Z533" s="29" t="str">
        <f t="shared" si="172"/>
        <v>昌邑市城投股权投资管理有限公司</v>
      </c>
      <c r="AA533" s="29" t="str">
        <f t="shared" si="173"/>
        <v>2026-04</v>
      </c>
      <c r="AB533" s="29" t="str">
        <f t="shared" si="174"/>
        <v>2026-04-30</v>
      </c>
      <c r="AC533" s="29" t="s">
        <v>108</v>
      </c>
      <c r="AD533" s="29">
        <f t="shared" si="175"/>
        <v>172</v>
      </c>
      <c r="AE533" s="29" t="str">
        <f t="shared" si="176"/>
        <v>利息,汇兑,潍坊高福市政景观工程有限公司</v>
      </c>
      <c r="AF533" s="29" t="s">
        <v>109</v>
      </c>
      <c r="AG533" s="29" t="s">
        <v>109</v>
      </c>
      <c r="AH533" s="29"/>
      <c r="AI533" s="29"/>
      <c r="AJ533" s="29"/>
      <c r="AK533" s="29"/>
      <c r="AL533" s="29"/>
      <c r="AM533" s="29"/>
      <c r="AN533" s="29" t="str">
        <f t="shared" si="177"/>
        <v>6603</v>
      </c>
      <c r="AO533" s="29"/>
      <c r="AP533" s="29" t="str">
        <f t="shared" si="178"/>
        <v>利息,汇兑,潍坊高福市政景观工程有限公司</v>
      </c>
      <c r="AQ533" t="s">
        <v>110</v>
      </c>
      <c r="AR533" s="29">
        <f t="shared" si="179"/>
        <v>513333.33</v>
      </c>
      <c r="AS533" s="29" t="str">
        <f t="shared" si="180"/>
        <v/>
      </c>
      <c r="AT533" t="s">
        <v>111</v>
      </c>
      <c r="AU533" t="s">
        <v>112</v>
      </c>
      <c r="AV533" t="s">
        <v>113</v>
      </c>
      <c r="AW533" s="29">
        <f t="shared" si="181"/>
        <v>513333.33</v>
      </c>
      <c r="AX533" s="29" t="str">
        <f t="shared" si="182"/>
        <v/>
      </c>
      <c r="AY533" s="29"/>
      <c r="AZ533" s="29"/>
      <c r="BA533" s="29"/>
      <c r="BB533" s="29"/>
      <c r="BC533" s="29"/>
      <c r="BD533" s="29"/>
      <c r="BE533" s="29"/>
      <c r="BF533" s="29"/>
      <c r="BG533" s="29"/>
      <c r="BH533" s="29"/>
      <c r="BI533" s="29"/>
      <c r="BJ533" s="29"/>
      <c r="BK533" s="29"/>
      <c r="BL533" s="29"/>
      <c r="BM533" s="29"/>
      <c r="BN533" s="29"/>
      <c r="BO533" s="29"/>
      <c r="BP533" s="29"/>
      <c r="BQ533" s="32" t="str">
        <f>IF(N533="项目",VLOOKUP(O533,项目!B:C,2,0),IF(K533="空项目",VLOOKUP(K533,项目!B:C,2,0),""))</f>
        <v/>
      </c>
      <c r="BR533" s="32" t="str">
        <f>IFERROR(VLOOKUP(BQ533,项目!A:B,2,0),"")</f>
        <v/>
      </c>
      <c r="BS533" s="29"/>
      <c r="BT533" s="29"/>
      <c r="BU533" s="32" t="str">
        <f>IF(N533="供应商",VLOOKUP(O533,供应商!B:C,2,0),"")</f>
        <v/>
      </c>
      <c r="BV533" s="32" t="str">
        <f>IFERROR(VLOOKUP(BU533,供应商!A:B,2,0),"")</f>
        <v/>
      </c>
      <c r="BW533" s="32" t="str">
        <f>IF(N533="客户",VLOOKUP(O533,客户!B:C,2,0),"")</f>
        <v/>
      </c>
      <c r="BX533" s="32" t="str">
        <f>IFERROR(VLOOKUP(BW533,客户!A:B,2,0),"")</f>
        <v/>
      </c>
      <c r="BY533" s="29"/>
      <c r="BZ533" s="29"/>
      <c r="CA533" s="29"/>
      <c r="CB533" s="29"/>
      <c r="CC533" s="29"/>
      <c r="CD533" s="29"/>
      <c r="CE533" s="29"/>
      <c r="CF533" s="29"/>
      <c r="CG533" s="29"/>
      <c r="CH533" s="29"/>
      <c r="CI533" s="29"/>
      <c r="CJ533" s="29"/>
      <c r="CK533" s="29"/>
      <c r="CL533" s="29"/>
      <c r="CM533" s="29"/>
      <c r="CN533" s="29"/>
      <c r="CO533" s="29"/>
      <c r="CP533" s="29"/>
      <c r="CQ533" s="29"/>
      <c r="CR533" s="29"/>
      <c r="CS533" s="29"/>
      <c r="CT533" s="29"/>
      <c r="CU533" s="32" t="str">
        <f>IF(N533="费用项目",VLOOKUP(O533,费用项目!B:C,2,0),"")</f>
        <v>660302</v>
      </c>
      <c r="CV533" s="32" t="str">
        <f>IFERROR(VLOOKUP(CU533,费用项目!A:B,2,0),"")</f>
        <v>利息支出</v>
      </c>
      <c r="CW533" s="29" t="str">
        <f>IF(N533="银行账户",VLOOKUP(O533,银行变二级!B:C,2,0),"")</f>
        <v/>
      </c>
      <c r="CX533" s="29" t="str">
        <f>IFERROR(VLOOKUP(O533,银行变二级!A:B,2,0),"")</f>
        <v/>
      </c>
    </row>
    <row r="534" ht="27" spans="1:102">
      <c r="A534" s="35" t="s">
        <v>287</v>
      </c>
      <c r="B534" s="36" t="s">
        <v>131</v>
      </c>
      <c r="C534" s="36" t="s">
        <v>553</v>
      </c>
      <c r="D534" s="37" t="s">
        <v>554</v>
      </c>
      <c r="E534" s="37" t="s">
        <v>290</v>
      </c>
      <c r="F534" s="39" t="s">
        <v>107</v>
      </c>
      <c r="G534" s="38">
        <v>513333.33</v>
      </c>
      <c r="H534" s="40" t="str">
        <f t="shared" si="165"/>
        <v>1002</v>
      </c>
      <c r="I534" s="40" t="str">
        <f t="shared" si="166"/>
        <v>100203</v>
      </c>
      <c r="J534" s="46" t="str">
        <f t="shared" si="167"/>
        <v>银行存款</v>
      </c>
      <c r="K534" s="47" t="str">
        <f t="shared" si="168"/>
        <v>潍坊银行基本户31796</v>
      </c>
      <c r="L534" s="46" t="str">
        <f t="shared" si="169"/>
        <v/>
      </c>
      <c r="M534" s="46">
        <f>IFERROR(IF(H534="1002",1002,VLOOKUP(I534,亿企科目!A:H,6,0)),VLOOKUP(H534,亿企科目!A:G,6,0))</f>
        <v>1002</v>
      </c>
      <c r="N534" s="48" t="str">
        <f>IFERROR(IF(H534="1002","银行账户",IF(H534="1123","供应商",VLOOKUP(I534,亿企科目!A:H,8,0))),"")</f>
        <v>银行账户</v>
      </c>
      <c r="O534" s="49" t="str">
        <f t="shared" si="183"/>
        <v>潍坊银行基本户31796</v>
      </c>
      <c r="P534" s="29" t="str">
        <f>VLOOKUP(A534,账簿!B:C,2,0)</f>
        <v>002008</v>
      </c>
      <c r="Q534" s="29" t="str">
        <f>VLOOKUP(P534,账簿!A:B,2,0)</f>
        <v>昌邑市城投股权投资管理有限公司</v>
      </c>
      <c r="W534" s="29" t="str">
        <f t="shared" si="184"/>
        <v>0020082026-04-30172</v>
      </c>
      <c r="X534" s="29" t="str">
        <f t="shared" si="170"/>
        <v>002008</v>
      </c>
      <c r="Y534" s="29" t="str">
        <f t="shared" si="171"/>
        <v>002008</v>
      </c>
      <c r="Z534" s="29" t="str">
        <f t="shared" si="172"/>
        <v>昌邑市城投股权投资管理有限公司</v>
      </c>
      <c r="AA534" s="29" t="str">
        <f t="shared" si="173"/>
        <v>2026-04</v>
      </c>
      <c r="AB534" s="29" t="str">
        <f t="shared" si="174"/>
        <v>2026-04-30</v>
      </c>
      <c r="AC534" s="29" t="s">
        <v>108</v>
      </c>
      <c r="AD534" s="29">
        <f t="shared" si="175"/>
        <v>172</v>
      </c>
      <c r="AE534" s="29" t="str">
        <f t="shared" si="176"/>
        <v>利息,汇兑,潍坊高福市政景观工程有限公司</v>
      </c>
      <c r="AF534" s="29" t="s">
        <v>109</v>
      </c>
      <c r="AG534" s="29" t="s">
        <v>109</v>
      </c>
      <c r="AH534" s="29"/>
      <c r="AI534" s="29"/>
      <c r="AJ534" s="29"/>
      <c r="AK534" s="29"/>
      <c r="AL534" s="29"/>
      <c r="AM534" s="29"/>
      <c r="AN534" s="29">
        <f t="shared" si="177"/>
        <v>1002</v>
      </c>
      <c r="AO534" s="29"/>
      <c r="AP534" s="29" t="str">
        <f t="shared" si="178"/>
        <v>利息,汇兑,潍坊高福市政景观工程有限公司</v>
      </c>
      <c r="AQ534" t="s">
        <v>110</v>
      </c>
      <c r="AR534" s="29" t="str">
        <f t="shared" si="179"/>
        <v/>
      </c>
      <c r="AS534" s="29">
        <f t="shared" si="180"/>
        <v>513333.33</v>
      </c>
      <c r="AT534" t="s">
        <v>111</v>
      </c>
      <c r="AU534" t="s">
        <v>112</v>
      </c>
      <c r="AV534" t="s">
        <v>113</v>
      </c>
      <c r="AW534" s="29" t="str">
        <f t="shared" si="181"/>
        <v/>
      </c>
      <c r="AX534" s="29">
        <f t="shared" si="182"/>
        <v>513333.33</v>
      </c>
      <c r="AY534" s="29"/>
      <c r="AZ534" s="29"/>
      <c r="BA534" s="29"/>
      <c r="BB534" s="29"/>
      <c r="BC534" s="29"/>
      <c r="BD534" s="29"/>
      <c r="BE534" s="29"/>
      <c r="BF534" s="29"/>
      <c r="BG534" s="29"/>
      <c r="BH534" s="29"/>
      <c r="BI534" s="29"/>
      <c r="BJ534" s="29"/>
      <c r="BK534" s="29"/>
      <c r="BL534" s="29"/>
      <c r="BM534" s="29"/>
      <c r="BN534" s="29"/>
      <c r="BO534" s="29"/>
      <c r="BP534" s="29"/>
      <c r="BQ534" s="32" t="str">
        <f>IF(N534="项目",VLOOKUP(O534,项目!B:C,2,0),IF(K534="空项目",VLOOKUP(K534,项目!B:C,2,0),""))</f>
        <v/>
      </c>
      <c r="BR534" s="32" t="str">
        <f>IFERROR(VLOOKUP(BQ534,项目!A:B,2,0),"")</f>
        <v/>
      </c>
      <c r="BS534" s="29"/>
      <c r="BT534" s="29"/>
      <c r="BU534" s="32" t="str">
        <f>IF(N534="供应商",VLOOKUP(O534,供应商!B:C,2,0),"")</f>
        <v/>
      </c>
      <c r="BV534" s="32" t="str">
        <f>IFERROR(VLOOKUP(BU534,供应商!A:B,2,0),"")</f>
        <v/>
      </c>
      <c r="BW534" s="32" t="str">
        <f>IF(N534="客户",VLOOKUP(O534,客户!B:C,2,0),"")</f>
        <v/>
      </c>
      <c r="BX534" s="32" t="str">
        <f>IFERROR(VLOOKUP(BW534,客户!A:B,2,0),"")</f>
        <v/>
      </c>
      <c r="BY534" s="29"/>
      <c r="BZ534" s="29"/>
      <c r="CA534" s="29"/>
      <c r="CB534" s="29"/>
      <c r="CC534" s="29"/>
      <c r="CD534" s="29"/>
      <c r="CE534" s="29"/>
      <c r="CF534" s="29"/>
      <c r="CG534" s="29"/>
      <c r="CH534" s="29"/>
      <c r="CI534" s="29"/>
      <c r="CJ534" s="29"/>
      <c r="CK534" s="29"/>
      <c r="CL534" s="29"/>
      <c r="CM534" s="29"/>
      <c r="CN534" s="29"/>
      <c r="CO534" s="29"/>
      <c r="CP534" s="29"/>
      <c r="CQ534" s="29"/>
      <c r="CR534" s="29"/>
      <c r="CS534" s="29"/>
      <c r="CT534" s="29"/>
      <c r="CU534" s="32" t="str">
        <f>IF(N534="费用项目",VLOOKUP(O534,费用项目!B:C,2,0),"")</f>
        <v/>
      </c>
      <c r="CV534" s="32" t="str">
        <f>IFERROR(VLOOKUP(CU534,费用项目!A:B,2,0),"")</f>
        <v/>
      </c>
      <c r="CW534" s="29" t="str">
        <f>IF(N534="银行账户",VLOOKUP(O534,银行变二级!B:C,2,0),"")</f>
        <v>潍坊银行基本户31796</v>
      </c>
      <c r="CX534" s="29" t="str">
        <f>IFERROR(VLOOKUP(O534,银行变二级!A:B,2,0),"")</f>
        <v>潍坊银行基本户31796</v>
      </c>
    </row>
    <row r="535" spans="1:102">
      <c r="A535" s="35" t="s">
        <v>287</v>
      </c>
      <c r="B535" s="36" t="s">
        <v>131</v>
      </c>
      <c r="C535" s="36" t="s">
        <v>555</v>
      </c>
      <c r="D535" s="37" t="s">
        <v>136</v>
      </c>
      <c r="E535" s="37" t="s">
        <v>137</v>
      </c>
      <c r="F535" s="38">
        <v>5615945.49</v>
      </c>
      <c r="G535" s="39" t="s">
        <v>107</v>
      </c>
      <c r="H535" s="40" t="str">
        <f t="shared" si="165"/>
        <v>4103</v>
      </c>
      <c r="I535" s="40" t="str">
        <f t="shared" si="166"/>
        <v>4103</v>
      </c>
      <c r="J535" s="46" t="str">
        <f t="shared" si="167"/>
        <v>本年利润</v>
      </c>
      <c r="K535" s="47" t="str">
        <f t="shared" si="168"/>
        <v/>
      </c>
      <c r="L535" s="46" t="str">
        <f t="shared" si="169"/>
        <v/>
      </c>
      <c r="M535" s="46" t="str">
        <f>IFERROR(IF(H535="1002",1002,VLOOKUP(I535,亿企科目!A:H,6,0)),VLOOKUP(H535,亿企科目!A:G,6,0))</f>
        <v>4103</v>
      </c>
      <c r="N535" s="48">
        <f>IFERROR(IF(H535="1002","银行账户",IF(H535="1123","供应商",VLOOKUP(I535,亿企科目!A:H,8,0))),"")</f>
        <v>0</v>
      </c>
      <c r="O535" s="49" t="str">
        <f t="shared" si="183"/>
        <v/>
      </c>
      <c r="P535" s="29" t="str">
        <f>VLOOKUP(A535,账簿!B:C,2,0)</f>
        <v>002008</v>
      </c>
      <c r="Q535" s="29" t="str">
        <f>VLOOKUP(P535,账簿!A:B,2,0)</f>
        <v>昌邑市城投股权投资管理有限公司</v>
      </c>
      <c r="W535" s="29" t="str">
        <f t="shared" si="184"/>
        <v>0020082026-04-30173</v>
      </c>
      <c r="X535" s="29" t="str">
        <f t="shared" si="170"/>
        <v>002008</v>
      </c>
      <c r="Y535" s="29" t="str">
        <f t="shared" si="171"/>
        <v>002008</v>
      </c>
      <c r="Z535" s="29" t="str">
        <f t="shared" si="172"/>
        <v>昌邑市城投股权投资管理有限公司</v>
      </c>
      <c r="AA535" s="29" t="str">
        <f t="shared" si="173"/>
        <v>2026-04</v>
      </c>
      <c r="AB535" s="29" t="str">
        <f t="shared" si="174"/>
        <v>2026-04-30</v>
      </c>
      <c r="AC535" s="29" t="s">
        <v>108</v>
      </c>
      <c r="AD535" s="29">
        <f t="shared" si="175"/>
        <v>173</v>
      </c>
      <c r="AE535" s="29" t="str">
        <f t="shared" si="176"/>
        <v>结转本月损益</v>
      </c>
      <c r="AF535" s="29" t="s">
        <v>109</v>
      </c>
      <c r="AG535" s="29" t="s">
        <v>109</v>
      </c>
      <c r="AH535" s="29"/>
      <c r="AI535" s="29"/>
      <c r="AJ535" s="29"/>
      <c r="AK535" s="29"/>
      <c r="AL535" s="29"/>
      <c r="AM535" s="29"/>
      <c r="AN535" s="29" t="str">
        <f t="shared" si="177"/>
        <v>4103</v>
      </c>
      <c r="AO535" s="29"/>
      <c r="AP535" s="29" t="str">
        <f t="shared" si="178"/>
        <v>结转本月损益</v>
      </c>
      <c r="AQ535" t="s">
        <v>110</v>
      </c>
      <c r="AR535" s="29">
        <f t="shared" si="179"/>
        <v>5615945.49</v>
      </c>
      <c r="AS535" s="29" t="str">
        <f t="shared" si="180"/>
        <v/>
      </c>
      <c r="AT535" t="s">
        <v>111</v>
      </c>
      <c r="AU535" t="s">
        <v>112</v>
      </c>
      <c r="AV535" t="s">
        <v>113</v>
      </c>
      <c r="AW535" s="29">
        <f t="shared" si="181"/>
        <v>5615945.49</v>
      </c>
      <c r="AX535" s="29" t="str">
        <f t="shared" si="182"/>
        <v/>
      </c>
      <c r="AY535" s="29"/>
      <c r="AZ535" s="29"/>
      <c r="BA535" s="29"/>
      <c r="BB535" s="29"/>
      <c r="BC535" s="29"/>
      <c r="BD535" s="29"/>
      <c r="BE535" s="29"/>
      <c r="BF535" s="29"/>
      <c r="BG535" s="29"/>
      <c r="BH535" s="29"/>
      <c r="BI535" s="29"/>
      <c r="BJ535" s="29"/>
      <c r="BK535" s="29"/>
      <c r="BL535" s="29"/>
      <c r="BM535" s="29"/>
      <c r="BN535" s="29"/>
      <c r="BO535" s="29"/>
      <c r="BP535" s="29"/>
      <c r="BQ535" s="32" t="str">
        <f>IF(N535="项目",VLOOKUP(O535,项目!B:C,2,0),IF(K535="空项目",VLOOKUP(K535,项目!B:C,2,0),""))</f>
        <v/>
      </c>
      <c r="BR535" s="32" t="str">
        <f>IFERROR(VLOOKUP(BQ535,项目!A:B,2,0),"")</f>
        <v/>
      </c>
      <c r="BS535" s="29"/>
      <c r="BT535" s="29"/>
      <c r="BU535" s="32" t="str">
        <f>IF(N535="供应商",VLOOKUP(O535,供应商!B:C,2,0),"")</f>
        <v/>
      </c>
      <c r="BV535" s="32" t="str">
        <f>IFERROR(VLOOKUP(BU535,供应商!A:B,2,0),"")</f>
        <v/>
      </c>
      <c r="BW535" s="32" t="str">
        <f>IF(N535="客户",VLOOKUP(O535,客户!B:C,2,0),"")</f>
        <v/>
      </c>
      <c r="BX535" s="32" t="str">
        <f>IFERROR(VLOOKUP(BW535,客户!A:B,2,0),"")</f>
        <v/>
      </c>
      <c r="BY535" s="29"/>
      <c r="BZ535" s="29"/>
      <c r="CA535" s="29"/>
      <c r="CB535" s="29"/>
      <c r="CC535" s="29"/>
      <c r="CD535" s="29"/>
      <c r="CE535" s="29"/>
      <c r="CF535" s="29"/>
      <c r="CG535" s="29"/>
      <c r="CH535" s="29"/>
      <c r="CI535" s="29"/>
      <c r="CJ535" s="29"/>
      <c r="CK535" s="29"/>
      <c r="CL535" s="29"/>
      <c r="CM535" s="29"/>
      <c r="CN535" s="29"/>
      <c r="CO535" s="29"/>
      <c r="CP535" s="29"/>
      <c r="CQ535" s="29"/>
      <c r="CR535" s="29"/>
      <c r="CS535" s="29"/>
      <c r="CT535" s="29"/>
      <c r="CU535" s="32" t="str">
        <f>IF(N535="费用项目",VLOOKUP(O535,费用项目!B:C,2,0),"")</f>
        <v/>
      </c>
      <c r="CV535" s="32" t="str">
        <f>IFERROR(VLOOKUP(CU535,费用项目!A:B,2,0),"")</f>
        <v/>
      </c>
      <c r="CW535" s="29" t="str">
        <f>IF(N535="银行账户",VLOOKUP(O535,银行变二级!B:C,2,0),"")</f>
        <v/>
      </c>
      <c r="CX535" s="29" t="str">
        <f>IFERROR(VLOOKUP(O535,银行变二级!A:B,2,0),"")</f>
        <v/>
      </c>
    </row>
    <row r="536" spans="1:102">
      <c r="A536" s="35" t="s">
        <v>287</v>
      </c>
      <c r="B536" s="36" t="s">
        <v>131</v>
      </c>
      <c r="C536" s="36" t="s">
        <v>555</v>
      </c>
      <c r="D536" s="37" t="s">
        <v>136</v>
      </c>
      <c r="E536" s="37" t="s">
        <v>275</v>
      </c>
      <c r="F536" s="39" t="s">
        <v>107</v>
      </c>
      <c r="G536" s="38">
        <v>1540773.33</v>
      </c>
      <c r="H536" s="40" t="str">
        <f t="shared" si="165"/>
        <v>6603</v>
      </c>
      <c r="I536" s="40" t="str">
        <f t="shared" si="166"/>
        <v>6603</v>
      </c>
      <c r="J536" s="46" t="str">
        <f t="shared" si="167"/>
        <v>财务费用</v>
      </c>
      <c r="K536" s="47" t="str">
        <f t="shared" si="168"/>
        <v>服务费</v>
      </c>
      <c r="L536" s="46" t="str">
        <f t="shared" si="169"/>
        <v/>
      </c>
      <c r="M536" s="46" t="str">
        <f>IFERROR(IF(H536="1002",1002,VLOOKUP(I536,亿企科目!A:H,6,0)),VLOOKUP(H536,亿企科目!A:G,6,0))</f>
        <v>6603</v>
      </c>
      <c r="N536" s="48" t="str">
        <f>IFERROR(IF(H536="1002","银行账户",IF(H536="1123","供应商",VLOOKUP(I536,亿企科目!A:H,8,0))),"")</f>
        <v>费用项目</v>
      </c>
      <c r="O536" s="49" t="str">
        <f t="shared" si="183"/>
        <v>服务费</v>
      </c>
      <c r="P536" s="29" t="str">
        <f>VLOOKUP(A536,账簿!B:C,2,0)</f>
        <v>002008</v>
      </c>
      <c r="Q536" s="29" t="str">
        <f>VLOOKUP(P536,账簿!A:B,2,0)</f>
        <v>昌邑市城投股权投资管理有限公司</v>
      </c>
      <c r="W536" s="29" t="str">
        <f t="shared" si="184"/>
        <v>0020082026-04-30173</v>
      </c>
      <c r="X536" s="29" t="str">
        <f t="shared" si="170"/>
        <v>002008</v>
      </c>
      <c r="Y536" s="29" t="str">
        <f t="shared" si="171"/>
        <v>002008</v>
      </c>
      <c r="Z536" s="29" t="str">
        <f t="shared" si="172"/>
        <v>昌邑市城投股权投资管理有限公司</v>
      </c>
      <c r="AA536" s="29" t="str">
        <f t="shared" si="173"/>
        <v>2026-04</v>
      </c>
      <c r="AB536" s="29" t="str">
        <f t="shared" si="174"/>
        <v>2026-04-30</v>
      </c>
      <c r="AC536" s="29" t="s">
        <v>108</v>
      </c>
      <c r="AD536" s="29">
        <f t="shared" si="175"/>
        <v>173</v>
      </c>
      <c r="AE536" s="29" t="str">
        <f t="shared" si="176"/>
        <v>结转本月损益</v>
      </c>
      <c r="AF536" s="29" t="s">
        <v>109</v>
      </c>
      <c r="AG536" s="29" t="s">
        <v>109</v>
      </c>
      <c r="AH536" s="29"/>
      <c r="AI536" s="29"/>
      <c r="AJ536" s="29"/>
      <c r="AK536" s="29"/>
      <c r="AL536" s="29"/>
      <c r="AM536" s="29"/>
      <c r="AN536" s="29" t="str">
        <f t="shared" si="177"/>
        <v>6603</v>
      </c>
      <c r="AO536" s="29"/>
      <c r="AP536" s="29" t="str">
        <f t="shared" si="178"/>
        <v>结转本月损益</v>
      </c>
      <c r="AQ536" t="s">
        <v>110</v>
      </c>
      <c r="AR536" s="29" t="str">
        <f t="shared" si="179"/>
        <v/>
      </c>
      <c r="AS536" s="29">
        <f t="shared" si="180"/>
        <v>1540773.33</v>
      </c>
      <c r="AT536" t="s">
        <v>111</v>
      </c>
      <c r="AU536" t="s">
        <v>112</v>
      </c>
      <c r="AV536" t="s">
        <v>113</v>
      </c>
      <c r="AW536" s="29" t="str">
        <f t="shared" si="181"/>
        <v/>
      </c>
      <c r="AX536" s="29">
        <f t="shared" si="182"/>
        <v>1540773.33</v>
      </c>
      <c r="AY536" s="29"/>
      <c r="AZ536" s="29"/>
      <c r="BA536" s="29"/>
      <c r="BB536" s="29"/>
      <c r="BC536" s="29"/>
      <c r="BD536" s="29"/>
      <c r="BE536" s="29"/>
      <c r="BF536" s="29"/>
      <c r="BG536" s="29"/>
      <c r="BH536" s="29"/>
      <c r="BI536" s="29"/>
      <c r="BJ536" s="29"/>
      <c r="BK536" s="29"/>
      <c r="BL536" s="29"/>
      <c r="BM536" s="29"/>
      <c r="BN536" s="29"/>
      <c r="BO536" s="29"/>
      <c r="BP536" s="29"/>
      <c r="BQ536" s="32" t="str">
        <f>IF(N536="项目",VLOOKUP(O536,项目!B:C,2,0),IF(K536="空项目",VLOOKUP(K536,项目!B:C,2,0),""))</f>
        <v/>
      </c>
      <c r="BR536" s="32" t="str">
        <f>IFERROR(VLOOKUP(BQ536,项目!A:B,2,0),"")</f>
        <v/>
      </c>
      <c r="BS536" s="29"/>
      <c r="BT536" s="29"/>
      <c r="BU536" s="32" t="str">
        <f>IF(N536="供应商",VLOOKUP(O536,供应商!B:C,2,0),"")</f>
        <v/>
      </c>
      <c r="BV536" s="32" t="str">
        <f>IFERROR(VLOOKUP(BU536,供应商!A:B,2,0),"")</f>
        <v/>
      </c>
      <c r="BW536" s="32" t="str">
        <f>IF(N536="客户",VLOOKUP(O536,客户!B:C,2,0),"")</f>
        <v/>
      </c>
      <c r="BX536" s="32" t="str">
        <f>IFERROR(VLOOKUP(BW536,客户!A:B,2,0),"")</f>
        <v/>
      </c>
      <c r="BY536" s="29"/>
      <c r="BZ536" s="29"/>
      <c r="CA536" s="29"/>
      <c r="CB536" s="29"/>
      <c r="CC536" s="29"/>
      <c r="CD536" s="29"/>
      <c r="CE536" s="29"/>
      <c r="CF536" s="29"/>
      <c r="CG536" s="29"/>
      <c r="CH536" s="29"/>
      <c r="CI536" s="29"/>
      <c r="CJ536" s="29"/>
      <c r="CK536" s="29"/>
      <c r="CL536" s="29"/>
      <c r="CM536" s="29"/>
      <c r="CN536" s="29"/>
      <c r="CO536" s="29"/>
      <c r="CP536" s="29"/>
      <c r="CQ536" s="29"/>
      <c r="CR536" s="29"/>
      <c r="CS536" s="29"/>
      <c r="CT536" s="29"/>
      <c r="CU536" s="32" t="str">
        <f>IF(N536="费用项目",VLOOKUP(O536,费用项目!B:C,2,0),"")</f>
        <v>660225</v>
      </c>
      <c r="CV536" s="32" t="str">
        <f>IFERROR(VLOOKUP(CU536,费用项目!A:B,2,0),"")</f>
        <v>服务费</v>
      </c>
      <c r="CW536" s="29" t="str">
        <f>IF(N536="银行账户",VLOOKUP(O536,银行变二级!B:C,2,0),"")</f>
        <v/>
      </c>
      <c r="CX536" s="29" t="str">
        <f>IFERROR(VLOOKUP(O536,银行变二级!A:B,2,0),"")</f>
        <v/>
      </c>
    </row>
    <row r="537" spans="1:102">
      <c r="A537" s="35" t="s">
        <v>287</v>
      </c>
      <c r="B537" s="36" t="s">
        <v>131</v>
      </c>
      <c r="C537" s="36" t="s">
        <v>555</v>
      </c>
      <c r="D537" s="37" t="s">
        <v>136</v>
      </c>
      <c r="E537" s="37" t="s">
        <v>127</v>
      </c>
      <c r="F537" s="39" t="s">
        <v>107</v>
      </c>
      <c r="G537" s="38">
        <v>4075172.16</v>
      </c>
      <c r="H537" s="40" t="str">
        <f t="shared" si="165"/>
        <v>6603</v>
      </c>
      <c r="I537" s="40" t="str">
        <f t="shared" si="166"/>
        <v>6603</v>
      </c>
      <c r="J537" s="46" t="str">
        <f t="shared" si="167"/>
        <v>财务费用</v>
      </c>
      <c r="K537" s="47" t="str">
        <f t="shared" si="168"/>
        <v>利息支出</v>
      </c>
      <c r="L537" s="46" t="str">
        <f t="shared" si="169"/>
        <v/>
      </c>
      <c r="M537" s="46" t="str">
        <f>IFERROR(IF(H537="1002",1002,VLOOKUP(I537,亿企科目!A:H,6,0)),VLOOKUP(H537,亿企科目!A:G,6,0))</f>
        <v>6603</v>
      </c>
      <c r="N537" s="48" t="str">
        <f>IFERROR(IF(H537="1002","银行账户",IF(H537="1123","供应商",VLOOKUP(I537,亿企科目!A:H,8,0))),"")</f>
        <v>费用项目</v>
      </c>
      <c r="O537" s="49" t="str">
        <f t="shared" si="183"/>
        <v>利息支出</v>
      </c>
      <c r="P537" s="29" t="str">
        <f>VLOOKUP(A537,账簿!B:C,2,0)</f>
        <v>002008</v>
      </c>
      <c r="Q537" s="29" t="str">
        <f>VLOOKUP(P537,账簿!A:B,2,0)</f>
        <v>昌邑市城投股权投资管理有限公司</v>
      </c>
      <c r="W537" s="29" t="str">
        <f t="shared" si="184"/>
        <v>0020082026-04-30173</v>
      </c>
      <c r="X537" s="29" t="str">
        <f t="shared" si="170"/>
        <v>002008</v>
      </c>
      <c r="Y537" s="29" t="str">
        <f t="shared" si="171"/>
        <v>002008</v>
      </c>
      <c r="Z537" s="29" t="str">
        <f t="shared" si="172"/>
        <v>昌邑市城投股权投资管理有限公司</v>
      </c>
      <c r="AA537" s="29" t="str">
        <f t="shared" si="173"/>
        <v>2026-04</v>
      </c>
      <c r="AB537" s="29" t="str">
        <f t="shared" si="174"/>
        <v>2026-04-30</v>
      </c>
      <c r="AC537" s="29" t="s">
        <v>108</v>
      </c>
      <c r="AD537" s="29">
        <f t="shared" si="175"/>
        <v>173</v>
      </c>
      <c r="AE537" s="29" t="str">
        <f t="shared" si="176"/>
        <v>结转本月损益</v>
      </c>
      <c r="AF537" s="29" t="s">
        <v>109</v>
      </c>
      <c r="AG537" s="29" t="s">
        <v>109</v>
      </c>
      <c r="AH537" s="29"/>
      <c r="AI537" s="29"/>
      <c r="AJ537" s="29"/>
      <c r="AK537" s="29"/>
      <c r="AL537" s="29"/>
      <c r="AM537" s="29"/>
      <c r="AN537" s="29" t="str">
        <f t="shared" si="177"/>
        <v>6603</v>
      </c>
      <c r="AO537" s="29"/>
      <c r="AP537" s="29" t="str">
        <f t="shared" si="178"/>
        <v>结转本月损益</v>
      </c>
      <c r="AQ537" t="s">
        <v>110</v>
      </c>
      <c r="AR537" s="29" t="str">
        <f t="shared" si="179"/>
        <v/>
      </c>
      <c r="AS537" s="29">
        <f t="shared" si="180"/>
        <v>4075172.16</v>
      </c>
      <c r="AT537" t="s">
        <v>111</v>
      </c>
      <c r="AU537" t="s">
        <v>112</v>
      </c>
      <c r="AV537" t="s">
        <v>113</v>
      </c>
      <c r="AW537" s="29" t="str">
        <f t="shared" si="181"/>
        <v/>
      </c>
      <c r="AX537" s="29">
        <f t="shared" si="182"/>
        <v>4075172.16</v>
      </c>
      <c r="AY537" s="29"/>
      <c r="AZ537" s="29"/>
      <c r="BA537" s="29"/>
      <c r="BB537" s="29"/>
      <c r="BC537" s="29"/>
      <c r="BD537" s="29"/>
      <c r="BE537" s="29"/>
      <c r="BF537" s="29"/>
      <c r="BG537" s="29"/>
      <c r="BH537" s="29"/>
      <c r="BI537" s="29"/>
      <c r="BJ537" s="29"/>
      <c r="BK537" s="29"/>
      <c r="BL537" s="29"/>
      <c r="BM537" s="29"/>
      <c r="BN537" s="29"/>
      <c r="BO537" s="29"/>
      <c r="BP537" s="29"/>
      <c r="BQ537" s="32" t="str">
        <f>IF(N537="项目",VLOOKUP(O537,项目!B:C,2,0),IF(K537="空项目",VLOOKUP(K537,项目!B:C,2,0),""))</f>
        <v/>
      </c>
      <c r="BR537" s="32" t="str">
        <f>IFERROR(VLOOKUP(BQ537,项目!A:B,2,0),"")</f>
        <v/>
      </c>
      <c r="BS537" s="29"/>
      <c r="BT537" s="29"/>
      <c r="BU537" s="32" t="str">
        <f>IF(N537="供应商",VLOOKUP(O537,供应商!B:C,2,0),"")</f>
        <v/>
      </c>
      <c r="BV537" s="32" t="str">
        <f>IFERROR(VLOOKUP(BU537,供应商!A:B,2,0),"")</f>
        <v/>
      </c>
      <c r="BW537" s="32" t="str">
        <f>IF(N537="客户",VLOOKUP(O537,客户!B:C,2,0),"")</f>
        <v/>
      </c>
      <c r="BX537" s="32" t="str">
        <f>IFERROR(VLOOKUP(BW537,客户!A:B,2,0),"")</f>
        <v/>
      </c>
      <c r="BY537" s="29"/>
      <c r="BZ537" s="29"/>
      <c r="CA537" s="29"/>
      <c r="CB537" s="29"/>
      <c r="CC537" s="29"/>
      <c r="CD537" s="29"/>
      <c r="CE537" s="29"/>
      <c r="CF537" s="29"/>
      <c r="CG537" s="29"/>
      <c r="CH537" s="29"/>
      <c r="CI537" s="29"/>
      <c r="CJ537" s="29"/>
      <c r="CK537" s="29"/>
      <c r="CL537" s="29"/>
      <c r="CM537" s="29"/>
      <c r="CN537" s="29"/>
      <c r="CO537" s="29"/>
      <c r="CP537" s="29"/>
      <c r="CQ537" s="29"/>
      <c r="CR537" s="29"/>
      <c r="CS537" s="29"/>
      <c r="CT537" s="29"/>
      <c r="CU537" s="32" t="str">
        <f>IF(N537="费用项目",VLOOKUP(O537,费用项目!B:C,2,0),"")</f>
        <v>660302</v>
      </c>
      <c r="CV537" s="32" t="str">
        <f>IFERROR(VLOOKUP(CU537,费用项目!A:B,2,0),"")</f>
        <v>利息支出</v>
      </c>
      <c r="CW537" s="29" t="str">
        <f>IF(N537="银行账户",VLOOKUP(O537,银行变二级!B:C,2,0),"")</f>
        <v/>
      </c>
      <c r="CX537" s="29" t="str">
        <f>IFERROR(VLOOKUP(O537,银行变二级!A:B,2,0),"")</f>
        <v/>
      </c>
    </row>
    <row r="538" ht="25.5" spans="1:102">
      <c r="A538" s="35" t="s">
        <v>287</v>
      </c>
      <c r="B538" s="36" t="s">
        <v>131</v>
      </c>
      <c r="C538" s="36" t="s">
        <v>556</v>
      </c>
      <c r="D538" s="37" t="s">
        <v>557</v>
      </c>
      <c r="E538" s="37" t="s">
        <v>558</v>
      </c>
      <c r="F538" s="38">
        <v>7000000</v>
      </c>
      <c r="G538" s="39" t="s">
        <v>107</v>
      </c>
      <c r="H538" s="40" t="str">
        <f t="shared" si="165"/>
        <v>1221</v>
      </c>
      <c r="I538" s="40" t="str">
        <f t="shared" si="166"/>
        <v>122108</v>
      </c>
      <c r="J538" s="46" t="str">
        <f t="shared" si="167"/>
        <v>其他应收款</v>
      </c>
      <c r="K538" s="47" t="str">
        <f t="shared" si="168"/>
        <v>单位</v>
      </c>
      <c r="L538" s="46" t="str">
        <f t="shared" si="169"/>
        <v>昌邑市围子街道富杰通建材经营部</v>
      </c>
      <c r="M538" s="46" t="str">
        <f>IFERROR(IF(H538="1002",1002,VLOOKUP(I538,亿企科目!A:H,6,0)),VLOOKUP(H538,亿企科目!A:G,6,0))</f>
        <v>122102</v>
      </c>
      <c r="N538" s="48" t="str">
        <f>IFERROR(IF(H538="1002","银行账户",IF(H538="1123","供应商",VLOOKUP(I538,亿企科目!A:H,8,0))),"")</f>
        <v>客户</v>
      </c>
      <c r="O538" s="49" t="str">
        <f t="shared" si="183"/>
        <v>昌邑市围子街道富杰通建材经营部</v>
      </c>
      <c r="P538" s="29" t="str">
        <f>VLOOKUP(A538,账簿!B:C,2,0)</f>
        <v>002008</v>
      </c>
      <c r="Q538" s="29" t="str">
        <f>VLOOKUP(P538,账簿!A:B,2,0)</f>
        <v>昌邑市城投股权投资管理有限公司</v>
      </c>
      <c r="W538" s="29" t="str">
        <f t="shared" si="184"/>
        <v>0020082026-04-30174</v>
      </c>
      <c r="X538" s="29" t="str">
        <f t="shared" si="170"/>
        <v>002008</v>
      </c>
      <c r="Y538" s="29" t="str">
        <f t="shared" si="171"/>
        <v>002008</v>
      </c>
      <c r="Z538" s="29" t="str">
        <f t="shared" si="172"/>
        <v>昌邑市城投股权投资管理有限公司</v>
      </c>
      <c r="AA538" s="29" t="str">
        <f t="shared" si="173"/>
        <v>2026-04</v>
      </c>
      <c r="AB538" s="29" t="str">
        <f t="shared" si="174"/>
        <v>2026-04-30</v>
      </c>
      <c r="AC538" s="29" t="s">
        <v>108</v>
      </c>
      <c r="AD538" s="29">
        <f t="shared" si="175"/>
        <v>174</v>
      </c>
      <c r="AE538" s="29" t="str">
        <f t="shared" si="176"/>
        <v>根据四方支付协议调整</v>
      </c>
      <c r="AF538" s="29" t="s">
        <v>109</v>
      </c>
      <c r="AG538" s="29" t="s">
        <v>109</v>
      </c>
      <c r="AH538" s="29"/>
      <c r="AI538" s="29"/>
      <c r="AJ538" s="29"/>
      <c r="AK538" s="29"/>
      <c r="AL538" s="29"/>
      <c r="AM538" s="29"/>
      <c r="AN538" s="29" t="str">
        <f t="shared" si="177"/>
        <v>122102</v>
      </c>
      <c r="AO538" s="29"/>
      <c r="AP538" s="29" t="str">
        <f t="shared" si="178"/>
        <v>根据四方支付协议调整</v>
      </c>
      <c r="AQ538" t="s">
        <v>110</v>
      </c>
      <c r="AR538" s="29">
        <f t="shared" si="179"/>
        <v>7000000</v>
      </c>
      <c r="AS538" s="29" t="str">
        <f t="shared" si="180"/>
        <v/>
      </c>
      <c r="AT538" t="s">
        <v>111</v>
      </c>
      <c r="AU538" t="s">
        <v>112</v>
      </c>
      <c r="AV538" t="s">
        <v>113</v>
      </c>
      <c r="AW538" s="29">
        <f t="shared" si="181"/>
        <v>7000000</v>
      </c>
      <c r="AX538" s="29" t="str">
        <f t="shared" si="182"/>
        <v/>
      </c>
      <c r="AY538" s="29"/>
      <c r="AZ538" s="29"/>
      <c r="BA538" s="29"/>
      <c r="BB538" s="29"/>
      <c r="BC538" s="29"/>
      <c r="BD538" s="29"/>
      <c r="BE538" s="29"/>
      <c r="BF538" s="29"/>
      <c r="BG538" s="29"/>
      <c r="BH538" s="29"/>
      <c r="BI538" s="29"/>
      <c r="BJ538" s="29"/>
      <c r="BK538" s="29"/>
      <c r="BL538" s="29"/>
      <c r="BM538" s="29"/>
      <c r="BN538" s="29"/>
      <c r="BO538" s="29"/>
      <c r="BP538" s="29"/>
      <c r="BQ538" s="32" t="str">
        <f>IF(N538="项目",VLOOKUP(O538,项目!B:C,2,0),IF(K538="空项目",VLOOKUP(K538,项目!B:C,2,0),""))</f>
        <v/>
      </c>
      <c r="BR538" s="32" t="str">
        <f>IFERROR(VLOOKUP(BQ538,项目!A:B,2,0),"")</f>
        <v/>
      </c>
      <c r="BS538" s="29"/>
      <c r="BT538" s="29"/>
      <c r="BU538" s="32" t="str">
        <f>IF(N538="供应商",VLOOKUP(O538,供应商!B:C,2,0),"")</f>
        <v/>
      </c>
      <c r="BV538" s="32" t="str">
        <f>IFERROR(VLOOKUP(BU538,供应商!A:B,2,0),"")</f>
        <v/>
      </c>
      <c r="BW538" s="32" t="str">
        <f>IF(N538="客户",VLOOKUP(O538,客户!B:C,2,0),"")</f>
        <v>0009080</v>
      </c>
      <c r="BX538" s="32" t="str">
        <f>IFERROR(VLOOKUP(BW538,客户!A:B,2,0),"")</f>
        <v>昌邑市围子街道富杰通建材经营部</v>
      </c>
      <c r="BY538" s="29"/>
      <c r="BZ538" s="29"/>
      <c r="CA538" s="29"/>
      <c r="CB538" s="29"/>
      <c r="CC538" s="29"/>
      <c r="CD538" s="29"/>
      <c r="CE538" s="29"/>
      <c r="CF538" s="29"/>
      <c r="CG538" s="29"/>
      <c r="CH538" s="29"/>
      <c r="CI538" s="29"/>
      <c r="CJ538" s="29"/>
      <c r="CK538" s="29"/>
      <c r="CL538" s="29"/>
      <c r="CM538" s="29"/>
      <c r="CN538" s="29"/>
      <c r="CO538" s="29"/>
      <c r="CP538" s="29"/>
      <c r="CQ538" s="29"/>
      <c r="CR538" s="29"/>
      <c r="CS538" s="29"/>
      <c r="CT538" s="29"/>
      <c r="CU538" s="32" t="str">
        <f>IF(N538="费用项目",VLOOKUP(O538,费用项目!B:C,2,0),"")</f>
        <v/>
      </c>
      <c r="CV538" s="32" t="str">
        <f>IFERROR(VLOOKUP(CU538,费用项目!A:B,2,0),"")</f>
        <v/>
      </c>
      <c r="CW538" s="29" t="str">
        <f>IF(N538="银行账户",VLOOKUP(O538,银行变二级!B:C,2,0),"")</f>
        <v/>
      </c>
      <c r="CX538" s="29" t="str">
        <f>IFERROR(VLOOKUP(O538,银行变二级!A:B,2,0),"")</f>
        <v/>
      </c>
    </row>
    <row r="539" ht="25.5" spans="1:102">
      <c r="A539" s="35" t="s">
        <v>287</v>
      </c>
      <c r="B539" s="36" t="s">
        <v>131</v>
      </c>
      <c r="C539" s="36" t="s">
        <v>556</v>
      </c>
      <c r="D539" s="37" t="s">
        <v>557</v>
      </c>
      <c r="E539" s="37" t="s">
        <v>559</v>
      </c>
      <c r="F539" s="39" t="s">
        <v>107</v>
      </c>
      <c r="G539" s="38">
        <v>7000000</v>
      </c>
      <c r="H539" s="40" t="str">
        <f t="shared" si="165"/>
        <v>1221</v>
      </c>
      <c r="I539" s="40" t="str">
        <f t="shared" si="166"/>
        <v>122108</v>
      </c>
      <c r="J539" s="46" t="str">
        <f t="shared" si="167"/>
        <v>其他应收款</v>
      </c>
      <c r="K539" s="47" t="str">
        <f t="shared" si="168"/>
        <v>单位</v>
      </c>
      <c r="L539" s="46" t="str">
        <f t="shared" si="169"/>
        <v>昌邑市盛汇能源有限公司</v>
      </c>
      <c r="M539" s="46" t="str">
        <f>IFERROR(IF(H539="1002",1002,VLOOKUP(I539,亿企科目!A:H,6,0)),VLOOKUP(H539,亿企科目!A:G,6,0))</f>
        <v>122102</v>
      </c>
      <c r="N539" s="48" t="str">
        <f>IFERROR(IF(H539="1002","银行账户",IF(H539="1123","供应商",VLOOKUP(I539,亿企科目!A:H,8,0))),"")</f>
        <v>客户</v>
      </c>
      <c r="O539" s="49" t="str">
        <f t="shared" si="183"/>
        <v>昌邑市盛汇能源有限公司</v>
      </c>
      <c r="P539" s="29" t="str">
        <f>VLOOKUP(A539,账簿!B:C,2,0)</f>
        <v>002008</v>
      </c>
      <c r="Q539" s="29" t="str">
        <f>VLOOKUP(P539,账簿!A:B,2,0)</f>
        <v>昌邑市城投股权投资管理有限公司</v>
      </c>
      <c r="W539" s="29" t="str">
        <f t="shared" si="184"/>
        <v>0020082026-04-30174</v>
      </c>
      <c r="X539" s="29" t="str">
        <f t="shared" si="170"/>
        <v>002008</v>
      </c>
      <c r="Y539" s="29" t="str">
        <f t="shared" si="171"/>
        <v>002008</v>
      </c>
      <c r="Z539" s="29" t="str">
        <f t="shared" si="172"/>
        <v>昌邑市城投股权投资管理有限公司</v>
      </c>
      <c r="AA539" s="29" t="str">
        <f t="shared" si="173"/>
        <v>2026-04</v>
      </c>
      <c r="AB539" s="29" t="str">
        <f t="shared" si="174"/>
        <v>2026-04-30</v>
      </c>
      <c r="AC539" s="29" t="s">
        <v>108</v>
      </c>
      <c r="AD539" s="29">
        <f t="shared" si="175"/>
        <v>174</v>
      </c>
      <c r="AE539" s="29" t="str">
        <f t="shared" si="176"/>
        <v>根据四方支付协议调整</v>
      </c>
      <c r="AF539" s="29" t="s">
        <v>109</v>
      </c>
      <c r="AG539" s="29" t="s">
        <v>109</v>
      </c>
      <c r="AH539" s="29"/>
      <c r="AI539" s="29"/>
      <c r="AJ539" s="29"/>
      <c r="AK539" s="29"/>
      <c r="AL539" s="29"/>
      <c r="AM539" s="29"/>
      <c r="AN539" s="29" t="str">
        <f t="shared" si="177"/>
        <v>122102</v>
      </c>
      <c r="AO539" s="29"/>
      <c r="AP539" s="29" t="str">
        <f t="shared" si="178"/>
        <v>根据四方支付协议调整</v>
      </c>
      <c r="AQ539" t="s">
        <v>110</v>
      </c>
      <c r="AR539" s="29" t="str">
        <f t="shared" si="179"/>
        <v/>
      </c>
      <c r="AS539" s="29">
        <f t="shared" si="180"/>
        <v>7000000</v>
      </c>
      <c r="AT539" t="s">
        <v>111</v>
      </c>
      <c r="AU539" t="s">
        <v>112</v>
      </c>
      <c r="AV539" t="s">
        <v>113</v>
      </c>
      <c r="AW539" s="29" t="str">
        <f t="shared" si="181"/>
        <v/>
      </c>
      <c r="AX539" s="29">
        <f t="shared" si="182"/>
        <v>7000000</v>
      </c>
      <c r="AY539" s="29"/>
      <c r="AZ539" s="29"/>
      <c r="BA539" s="29"/>
      <c r="BB539" s="29"/>
      <c r="BC539" s="29"/>
      <c r="BD539" s="29"/>
      <c r="BE539" s="29"/>
      <c r="BF539" s="29"/>
      <c r="BG539" s="29"/>
      <c r="BH539" s="29"/>
      <c r="BI539" s="29"/>
      <c r="BJ539" s="29"/>
      <c r="BK539" s="29"/>
      <c r="BL539" s="29"/>
      <c r="BM539" s="29"/>
      <c r="BN539" s="29"/>
      <c r="BO539" s="29"/>
      <c r="BP539" s="29"/>
      <c r="BQ539" s="32" t="str">
        <f>IF(N539="项目",VLOOKUP(O539,项目!B:C,2,0),IF(K539="空项目",VLOOKUP(K539,项目!B:C,2,0),""))</f>
        <v/>
      </c>
      <c r="BR539" s="32" t="str">
        <f>IFERROR(VLOOKUP(BQ539,项目!A:B,2,0),"")</f>
        <v/>
      </c>
      <c r="BS539" s="29"/>
      <c r="BT539" s="29"/>
      <c r="BU539" s="32" t="str">
        <f>IF(N539="供应商",VLOOKUP(O539,供应商!B:C,2,0),"")</f>
        <v/>
      </c>
      <c r="BV539" s="32" t="str">
        <f>IFERROR(VLOOKUP(BU539,供应商!A:B,2,0),"")</f>
        <v/>
      </c>
      <c r="BW539" s="32" t="str">
        <f>IF(N539="客户",VLOOKUP(O539,客户!B:C,2,0),"")</f>
        <v>030009</v>
      </c>
      <c r="BX539" s="32" t="str">
        <f>IFERROR(VLOOKUP(BW539,客户!A:B,2,0),"")</f>
        <v>昌邑市盛汇能源有限公司</v>
      </c>
      <c r="BY539" s="29"/>
      <c r="BZ539" s="29"/>
      <c r="CA539" s="29"/>
      <c r="CB539" s="29"/>
      <c r="CC539" s="29"/>
      <c r="CD539" s="29"/>
      <c r="CE539" s="29"/>
      <c r="CF539" s="29"/>
      <c r="CG539" s="29"/>
      <c r="CH539" s="29"/>
      <c r="CI539" s="29"/>
      <c r="CJ539" s="29"/>
      <c r="CK539" s="29"/>
      <c r="CL539" s="29"/>
      <c r="CM539" s="29"/>
      <c r="CN539" s="29"/>
      <c r="CO539" s="29"/>
      <c r="CP539" s="29"/>
      <c r="CQ539" s="29"/>
      <c r="CR539" s="29"/>
      <c r="CS539" s="29"/>
      <c r="CT539" s="29"/>
      <c r="CU539" s="32" t="str">
        <f>IF(N539="费用项目",VLOOKUP(O539,费用项目!B:C,2,0),"")</f>
        <v/>
      </c>
      <c r="CV539" s="32" t="str">
        <f>IFERROR(VLOOKUP(CU539,费用项目!A:B,2,0),"")</f>
        <v/>
      </c>
      <c r="CW539" s="29" t="str">
        <f>IF(N539="银行账户",VLOOKUP(O539,银行变二级!B:C,2,0),"")</f>
        <v/>
      </c>
      <c r="CX539" s="29" t="str">
        <f>IFERROR(VLOOKUP(O539,银行变二级!A:B,2,0),"")</f>
        <v/>
      </c>
    </row>
    <row r="540" ht="25.5" spans="1:102">
      <c r="A540" s="35" t="s">
        <v>287</v>
      </c>
      <c r="B540" s="36" t="s">
        <v>131</v>
      </c>
      <c r="C540" s="36" t="s">
        <v>560</v>
      </c>
      <c r="D540" s="37" t="s">
        <v>557</v>
      </c>
      <c r="E540" s="37" t="s">
        <v>498</v>
      </c>
      <c r="F540" s="38">
        <v>41600000</v>
      </c>
      <c r="G540" s="39" t="s">
        <v>107</v>
      </c>
      <c r="H540" s="40" t="str">
        <f t="shared" si="165"/>
        <v>2241</v>
      </c>
      <c r="I540" s="40" t="str">
        <f t="shared" si="166"/>
        <v>224102</v>
      </c>
      <c r="J540" s="46" t="str">
        <f t="shared" si="167"/>
        <v>其他应付款</v>
      </c>
      <c r="K540" s="47" t="str">
        <f t="shared" si="168"/>
        <v>单位</v>
      </c>
      <c r="L540" s="46" t="str">
        <f t="shared" si="169"/>
        <v>昌邑鼎基建设工程有限公司</v>
      </c>
      <c r="M540" s="46" t="str">
        <f>IFERROR(IF(H540="1002",1002,VLOOKUP(I540,亿企科目!A:H,6,0)),VLOOKUP(H540,亿企科目!A:G,6,0))</f>
        <v>224102</v>
      </c>
      <c r="N540" s="48" t="str">
        <f>IFERROR(IF(H540="1002","银行账户",IF(H540="1123","供应商",VLOOKUP(I540,亿企科目!A:H,8,0))),"")</f>
        <v>供应商</v>
      </c>
      <c r="O540" s="49" t="str">
        <f t="shared" si="183"/>
        <v>昌邑鼎基建设工程有限公司</v>
      </c>
      <c r="P540" s="29" t="str">
        <f>VLOOKUP(A540,账簿!B:C,2,0)</f>
        <v>002008</v>
      </c>
      <c r="Q540" s="29" t="str">
        <f>VLOOKUP(P540,账簿!A:B,2,0)</f>
        <v>昌邑市城投股权投资管理有限公司</v>
      </c>
      <c r="W540" s="29" t="str">
        <f t="shared" si="184"/>
        <v>0020082026-04-30175</v>
      </c>
      <c r="X540" s="29" t="str">
        <f t="shared" si="170"/>
        <v>002008</v>
      </c>
      <c r="Y540" s="29" t="str">
        <f t="shared" si="171"/>
        <v>002008</v>
      </c>
      <c r="Z540" s="29" t="str">
        <f t="shared" si="172"/>
        <v>昌邑市城投股权投资管理有限公司</v>
      </c>
      <c r="AA540" s="29" t="str">
        <f t="shared" si="173"/>
        <v>2026-04</v>
      </c>
      <c r="AB540" s="29" t="str">
        <f t="shared" si="174"/>
        <v>2026-04-30</v>
      </c>
      <c r="AC540" s="29" t="s">
        <v>108</v>
      </c>
      <c r="AD540" s="29">
        <f t="shared" si="175"/>
        <v>175</v>
      </c>
      <c r="AE540" s="29" t="str">
        <f t="shared" si="176"/>
        <v>根据四方支付协议调整</v>
      </c>
      <c r="AF540" s="29" t="s">
        <v>109</v>
      </c>
      <c r="AG540" s="29" t="s">
        <v>109</v>
      </c>
      <c r="AH540" s="29"/>
      <c r="AI540" s="29"/>
      <c r="AJ540" s="29"/>
      <c r="AK540" s="29"/>
      <c r="AL540" s="29"/>
      <c r="AM540" s="29"/>
      <c r="AN540" s="29" t="str">
        <f t="shared" si="177"/>
        <v>224102</v>
      </c>
      <c r="AO540" s="29"/>
      <c r="AP540" s="29" t="str">
        <f t="shared" si="178"/>
        <v>根据四方支付协议调整</v>
      </c>
      <c r="AQ540" t="s">
        <v>110</v>
      </c>
      <c r="AR540" s="29">
        <f t="shared" si="179"/>
        <v>41600000</v>
      </c>
      <c r="AS540" s="29" t="str">
        <f t="shared" si="180"/>
        <v/>
      </c>
      <c r="AT540" t="s">
        <v>111</v>
      </c>
      <c r="AU540" t="s">
        <v>112</v>
      </c>
      <c r="AV540" t="s">
        <v>113</v>
      </c>
      <c r="AW540" s="29">
        <f t="shared" si="181"/>
        <v>41600000</v>
      </c>
      <c r="AX540" s="29" t="str">
        <f t="shared" si="182"/>
        <v/>
      </c>
      <c r="AY540" s="29"/>
      <c r="AZ540" s="29"/>
      <c r="BA540" s="29"/>
      <c r="BB540" s="29"/>
      <c r="BC540" s="29"/>
      <c r="BD540" s="29"/>
      <c r="BE540" s="29"/>
      <c r="BF540" s="29"/>
      <c r="BG540" s="29"/>
      <c r="BH540" s="29"/>
      <c r="BI540" s="29"/>
      <c r="BJ540" s="29"/>
      <c r="BK540" s="29"/>
      <c r="BL540" s="29"/>
      <c r="BM540" s="29"/>
      <c r="BN540" s="29"/>
      <c r="BO540" s="29"/>
      <c r="BP540" s="29"/>
      <c r="BQ540" s="32" t="str">
        <f>IF(N540="项目",VLOOKUP(O540,项目!B:C,2,0),IF(K540="空项目",VLOOKUP(K540,项目!B:C,2,0),""))</f>
        <v/>
      </c>
      <c r="BR540" s="32" t="str">
        <f>IFERROR(VLOOKUP(BQ540,项目!A:B,2,0),"")</f>
        <v/>
      </c>
      <c r="BS540" s="29"/>
      <c r="BT540" s="29"/>
      <c r="BU540" s="32" t="str">
        <f>IF(N540="供应商",VLOOKUP(O540,供应商!B:C,2,0),"")</f>
        <v>0016345</v>
      </c>
      <c r="BV540" s="32" t="str">
        <f>IFERROR(VLOOKUP(BU540,供应商!A:B,2,0),"")</f>
        <v>昌邑鼎基建设工程有限公司</v>
      </c>
      <c r="BW540" s="32" t="str">
        <f>IF(N540="客户",VLOOKUP(O540,客户!B:C,2,0),"")</f>
        <v/>
      </c>
      <c r="BX540" s="32" t="str">
        <f>IFERROR(VLOOKUP(BW540,客户!A:B,2,0),"")</f>
        <v/>
      </c>
      <c r="BY540" s="29"/>
      <c r="BZ540" s="29"/>
      <c r="CA540" s="29"/>
      <c r="CB540" s="29"/>
      <c r="CC540" s="29"/>
      <c r="CD540" s="29"/>
      <c r="CE540" s="29"/>
      <c r="CF540" s="29"/>
      <c r="CG540" s="29"/>
      <c r="CH540" s="29"/>
      <c r="CI540" s="29"/>
      <c r="CJ540" s="29"/>
      <c r="CK540" s="29"/>
      <c r="CL540" s="29"/>
      <c r="CM540" s="29"/>
      <c r="CN540" s="29"/>
      <c r="CO540" s="29"/>
      <c r="CP540" s="29"/>
      <c r="CQ540" s="29"/>
      <c r="CR540" s="29"/>
      <c r="CS540" s="29"/>
      <c r="CT540" s="29"/>
      <c r="CU540" s="32" t="str">
        <f>IF(N540="费用项目",VLOOKUP(O540,费用项目!B:C,2,0),"")</f>
        <v/>
      </c>
      <c r="CV540" s="32" t="str">
        <f>IFERROR(VLOOKUP(CU540,费用项目!A:B,2,0),"")</f>
        <v/>
      </c>
      <c r="CW540" s="29" t="str">
        <f>IF(N540="银行账户",VLOOKUP(O540,银行变二级!B:C,2,0),"")</f>
        <v/>
      </c>
      <c r="CX540" s="29" t="str">
        <f>IFERROR(VLOOKUP(O540,银行变二级!A:B,2,0),"")</f>
        <v/>
      </c>
    </row>
    <row r="541" ht="25.5" spans="1:102">
      <c r="A541" s="35" t="s">
        <v>287</v>
      </c>
      <c r="B541" s="36" t="s">
        <v>131</v>
      </c>
      <c r="C541" s="36" t="s">
        <v>560</v>
      </c>
      <c r="D541" s="37" t="s">
        <v>557</v>
      </c>
      <c r="E541" s="37" t="s">
        <v>495</v>
      </c>
      <c r="F541" s="39" t="s">
        <v>107</v>
      </c>
      <c r="G541" s="38">
        <v>41600000</v>
      </c>
      <c r="H541" s="40" t="str">
        <f t="shared" si="165"/>
        <v>1221</v>
      </c>
      <c r="I541" s="40" t="str">
        <f t="shared" si="166"/>
        <v>122108</v>
      </c>
      <c r="J541" s="46" t="str">
        <f t="shared" si="167"/>
        <v>其他应收款</v>
      </c>
      <c r="K541" s="47" t="str">
        <f t="shared" si="168"/>
        <v>单位</v>
      </c>
      <c r="L541" s="46" t="str">
        <f t="shared" si="169"/>
        <v>昌邑市城投环保科技有限公司</v>
      </c>
      <c r="M541" s="46" t="str">
        <f>IFERROR(IF(H541="1002",1002,VLOOKUP(I541,亿企科目!A:H,6,0)),VLOOKUP(H541,亿企科目!A:G,6,0))</f>
        <v>122102</v>
      </c>
      <c r="N541" s="48" t="str">
        <f>IFERROR(IF(H541="1002","银行账户",IF(H541="1123","供应商",VLOOKUP(I541,亿企科目!A:H,8,0))),"")</f>
        <v>客户</v>
      </c>
      <c r="O541" s="49" t="str">
        <f t="shared" si="183"/>
        <v>昌邑市城投环保科技有限公司</v>
      </c>
      <c r="P541" s="29" t="str">
        <f>VLOOKUP(A541,账簿!B:C,2,0)</f>
        <v>002008</v>
      </c>
      <c r="Q541" s="29" t="str">
        <f>VLOOKUP(P541,账簿!A:B,2,0)</f>
        <v>昌邑市城投股权投资管理有限公司</v>
      </c>
      <c r="W541" s="29" t="str">
        <f t="shared" si="184"/>
        <v>0020082026-04-30175</v>
      </c>
      <c r="X541" s="29" t="str">
        <f t="shared" si="170"/>
        <v>002008</v>
      </c>
      <c r="Y541" s="29" t="str">
        <f t="shared" si="171"/>
        <v>002008</v>
      </c>
      <c r="Z541" s="29" t="str">
        <f t="shared" si="172"/>
        <v>昌邑市城投股权投资管理有限公司</v>
      </c>
      <c r="AA541" s="29" t="str">
        <f t="shared" si="173"/>
        <v>2026-04</v>
      </c>
      <c r="AB541" s="29" t="str">
        <f t="shared" si="174"/>
        <v>2026-04-30</v>
      </c>
      <c r="AC541" s="29" t="s">
        <v>108</v>
      </c>
      <c r="AD541" s="29">
        <f t="shared" si="175"/>
        <v>175</v>
      </c>
      <c r="AE541" s="29" t="str">
        <f t="shared" si="176"/>
        <v>根据四方支付协议调整</v>
      </c>
      <c r="AF541" s="29" t="s">
        <v>109</v>
      </c>
      <c r="AG541" s="29" t="s">
        <v>109</v>
      </c>
      <c r="AH541" s="29"/>
      <c r="AI541" s="29"/>
      <c r="AJ541" s="29"/>
      <c r="AK541" s="29"/>
      <c r="AL541" s="29"/>
      <c r="AM541" s="29"/>
      <c r="AN541" s="29" t="str">
        <f t="shared" si="177"/>
        <v>122102</v>
      </c>
      <c r="AO541" s="29"/>
      <c r="AP541" s="29" t="str">
        <f t="shared" si="178"/>
        <v>根据四方支付协议调整</v>
      </c>
      <c r="AQ541" t="s">
        <v>110</v>
      </c>
      <c r="AR541" s="29" t="str">
        <f t="shared" si="179"/>
        <v/>
      </c>
      <c r="AS541" s="29">
        <f t="shared" si="180"/>
        <v>41600000</v>
      </c>
      <c r="AT541" t="s">
        <v>111</v>
      </c>
      <c r="AU541" t="s">
        <v>112</v>
      </c>
      <c r="AV541" t="s">
        <v>113</v>
      </c>
      <c r="AW541" s="29" t="str">
        <f t="shared" si="181"/>
        <v/>
      </c>
      <c r="AX541" s="29">
        <f t="shared" si="182"/>
        <v>41600000</v>
      </c>
      <c r="AY541" s="29"/>
      <c r="AZ541" s="29"/>
      <c r="BA541" s="29"/>
      <c r="BB541" s="29"/>
      <c r="BC541" s="29"/>
      <c r="BD541" s="29"/>
      <c r="BE541" s="29"/>
      <c r="BF541" s="29"/>
      <c r="BG541" s="29"/>
      <c r="BH541" s="29"/>
      <c r="BI541" s="29"/>
      <c r="BJ541" s="29"/>
      <c r="BK541" s="29"/>
      <c r="BL541" s="29"/>
      <c r="BM541" s="29"/>
      <c r="BN541" s="29"/>
      <c r="BO541" s="29"/>
      <c r="BP541" s="29"/>
      <c r="BQ541" s="32" t="str">
        <f>IF(N541="项目",VLOOKUP(O541,项目!B:C,2,0),IF(K541="空项目",VLOOKUP(K541,项目!B:C,2,0),""))</f>
        <v/>
      </c>
      <c r="BR541" s="32" t="str">
        <f>IFERROR(VLOOKUP(BQ541,项目!A:B,2,0),"")</f>
        <v/>
      </c>
      <c r="BS541" s="29"/>
      <c r="BT541" s="29"/>
      <c r="BU541" s="32" t="str">
        <f>IF(N541="供应商",VLOOKUP(O541,供应商!B:C,2,0),"")</f>
        <v/>
      </c>
      <c r="BV541" s="32" t="str">
        <f>IFERROR(VLOOKUP(BU541,供应商!A:B,2,0),"")</f>
        <v/>
      </c>
      <c r="BW541" s="32" t="str">
        <f>IF(N541="客户",VLOOKUP(O541,客户!B:C,2,0),"")</f>
        <v>002012</v>
      </c>
      <c r="BX541" s="32" t="str">
        <f>IFERROR(VLOOKUP(BW541,客户!A:B,2,0),"")</f>
        <v>昌邑市城投环保科技有限公司</v>
      </c>
      <c r="BY541" s="29"/>
      <c r="BZ541" s="29"/>
      <c r="CA541" s="29"/>
      <c r="CB541" s="29"/>
      <c r="CC541" s="29"/>
      <c r="CD541" s="29"/>
      <c r="CE541" s="29"/>
      <c r="CF541" s="29"/>
      <c r="CG541" s="29"/>
      <c r="CH541" s="29"/>
      <c r="CI541" s="29"/>
      <c r="CJ541" s="29"/>
      <c r="CK541" s="29"/>
      <c r="CL541" s="29"/>
      <c r="CM541" s="29"/>
      <c r="CN541" s="29"/>
      <c r="CO541" s="29"/>
      <c r="CP541" s="29"/>
      <c r="CQ541" s="29"/>
      <c r="CR541" s="29"/>
      <c r="CS541" s="29"/>
      <c r="CT541" s="29"/>
      <c r="CU541" s="32" t="str">
        <f>IF(N541="费用项目",VLOOKUP(O541,费用项目!B:C,2,0),"")</f>
        <v/>
      </c>
      <c r="CV541" s="32" t="str">
        <f>IFERROR(VLOOKUP(CU541,费用项目!A:B,2,0),"")</f>
        <v/>
      </c>
      <c r="CW541" s="29" t="str">
        <f>IF(N541="银行账户",VLOOKUP(O541,银行变二级!B:C,2,0),"")</f>
        <v/>
      </c>
      <c r="CX541" s="29" t="str">
        <f>IFERROR(VLOOKUP(O541,银行变二级!A:B,2,0),"")</f>
        <v/>
      </c>
    </row>
    <row r="542" ht="25.5" spans="1:102">
      <c r="A542" s="35" t="s">
        <v>287</v>
      </c>
      <c r="B542" s="36" t="s">
        <v>131</v>
      </c>
      <c r="C542" s="36" t="s">
        <v>561</v>
      </c>
      <c r="D542" s="37" t="s">
        <v>557</v>
      </c>
      <c r="E542" s="37" t="s">
        <v>311</v>
      </c>
      <c r="F542" s="38">
        <v>10000000</v>
      </c>
      <c r="G542" s="39" t="s">
        <v>107</v>
      </c>
      <c r="H542" s="40" t="str">
        <f t="shared" si="165"/>
        <v>1221</v>
      </c>
      <c r="I542" s="40" t="str">
        <f t="shared" si="166"/>
        <v>122108</v>
      </c>
      <c r="J542" s="46" t="str">
        <f t="shared" si="167"/>
        <v>其他应收款</v>
      </c>
      <c r="K542" s="47" t="str">
        <f t="shared" si="168"/>
        <v>单位</v>
      </c>
      <c r="L542" s="46" t="str">
        <f t="shared" si="169"/>
        <v>昌邑市融昌能源有限公司</v>
      </c>
      <c r="M542" s="46" t="str">
        <f>IFERROR(IF(H542="1002",1002,VLOOKUP(I542,亿企科目!A:H,6,0)),VLOOKUP(H542,亿企科目!A:G,6,0))</f>
        <v>122102</v>
      </c>
      <c r="N542" s="48" t="str">
        <f>IFERROR(IF(H542="1002","银行账户",IF(H542="1123","供应商",VLOOKUP(I542,亿企科目!A:H,8,0))),"")</f>
        <v>客户</v>
      </c>
      <c r="O542" s="49" t="str">
        <f t="shared" si="183"/>
        <v>昌邑市融昌能源有限公司</v>
      </c>
      <c r="P542" s="29" t="str">
        <f>VLOOKUP(A542,账簿!B:C,2,0)</f>
        <v>002008</v>
      </c>
      <c r="Q542" s="29" t="str">
        <f>VLOOKUP(P542,账簿!A:B,2,0)</f>
        <v>昌邑市城投股权投资管理有限公司</v>
      </c>
      <c r="W542" s="29" t="str">
        <f t="shared" si="184"/>
        <v>0020082026-04-30176</v>
      </c>
      <c r="X542" s="29" t="str">
        <f t="shared" si="170"/>
        <v>002008</v>
      </c>
      <c r="Y542" s="29" t="str">
        <f t="shared" si="171"/>
        <v>002008</v>
      </c>
      <c r="Z542" s="29" t="str">
        <f t="shared" si="172"/>
        <v>昌邑市城投股权投资管理有限公司</v>
      </c>
      <c r="AA542" s="29" t="str">
        <f t="shared" si="173"/>
        <v>2026-04</v>
      </c>
      <c r="AB542" s="29" t="str">
        <f t="shared" si="174"/>
        <v>2026-04-30</v>
      </c>
      <c r="AC542" s="29" t="s">
        <v>108</v>
      </c>
      <c r="AD542" s="29">
        <f t="shared" si="175"/>
        <v>176</v>
      </c>
      <c r="AE542" s="29" t="str">
        <f t="shared" si="176"/>
        <v>根据四方支付协议调整</v>
      </c>
      <c r="AF542" s="29" t="s">
        <v>109</v>
      </c>
      <c r="AG542" s="29" t="s">
        <v>109</v>
      </c>
      <c r="AH542" s="29"/>
      <c r="AI542" s="29"/>
      <c r="AJ542" s="29"/>
      <c r="AK542" s="29"/>
      <c r="AL542" s="29"/>
      <c r="AM542" s="29"/>
      <c r="AN542" s="29" t="str">
        <f t="shared" si="177"/>
        <v>122102</v>
      </c>
      <c r="AO542" s="29"/>
      <c r="AP542" s="29" t="str">
        <f t="shared" si="178"/>
        <v>根据四方支付协议调整</v>
      </c>
      <c r="AQ542" t="s">
        <v>110</v>
      </c>
      <c r="AR542" s="29">
        <f t="shared" si="179"/>
        <v>10000000</v>
      </c>
      <c r="AS542" s="29" t="str">
        <f t="shared" si="180"/>
        <v/>
      </c>
      <c r="AT542" t="s">
        <v>111</v>
      </c>
      <c r="AU542" t="s">
        <v>112</v>
      </c>
      <c r="AV542" t="s">
        <v>113</v>
      </c>
      <c r="AW542" s="29">
        <f t="shared" si="181"/>
        <v>10000000</v>
      </c>
      <c r="AX542" s="29" t="str">
        <f t="shared" si="182"/>
        <v/>
      </c>
      <c r="AY542" s="29"/>
      <c r="AZ542" s="29"/>
      <c r="BA542" s="29"/>
      <c r="BB542" s="29"/>
      <c r="BC542" s="29"/>
      <c r="BD542" s="29"/>
      <c r="BE542" s="29"/>
      <c r="BF542" s="29"/>
      <c r="BG542" s="29"/>
      <c r="BH542" s="29"/>
      <c r="BI542" s="29"/>
      <c r="BJ542" s="29"/>
      <c r="BK542" s="29"/>
      <c r="BL542" s="29"/>
      <c r="BM542" s="29"/>
      <c r="BN542" s="29"/>
      <c r="BO542" s="29"/>
      <c r="BP542" s="29"/>
      <c r="BQ542" s="32" t="str">
        <f>IF(N542="项目",VLOOKUP(O542,项目!B:C,2,0),IF(K542="空项目",VLOOKUP(K542,项目!B:C,2,0),""))</f>
        <v/>
      </c>
      <c r="BR542" s="32" t="str">
        <f>IFERROR(VLOOKUP(BQ542,项目!A:B,2,0),"")</f>
        <v/>
      </c>
      <c r="BS542" s="29"/>
      <c r="BT542" s="29"/>
      <c r="BU542" s="32" t="str">
        <f>IF(N542="供应商",VLOOKUP(O542,供应商!B:C,2,0),"")</f>
        <v/>
      </c>
      <c r="BV542" s="32" t="str">
        <f>IFERROR(VLOOKUP(BU542,供应商!A:B,2,0),"")</f>
        <v/>
      </c>
      <c r="BW542" s="32" t="str">
        <f>IF(N542="客户",VLOOKUP(O542,客户!B:C,2,0),"")</f>
        <v>002002</v>
      </c>
      <c r="BX542" s="32" t="str">
        <f>IFERROR(VLOOKUP(BW542,客户!A:B,2,0),"")</f>
        <v>昌邑市融昌能源有限公司</v>
      </c>
      <c r="BY542" s="29"/>
      <c r="BZ542" s="29"/>
      <c r="CA542" s="29"/>
      <c r="CB542" s="29"/>
      <c r="CC542" s="29"/>
      <c r="CD542" s="29"/>
      <c r="CE542" s="29"/>
      <c r="CF542" s="29"/>
      <c r="CG542" s="29"/>
      <c r="CH542" s="29"/>
      <c r="CI542" s="29"/>
      <c r="CJ542" s="29"/>
      <c r="CK542" s="29"/>
      <c r="CL542" s="29"/>
      <c r="CM542" s="29"/>
      <c r="CN542" s="29"/>
      <c r="CO542" s="29"/>
      <c r="CP542" s="29"/>
      <c r="CQ542" s="29"/>
      <c r="CR542" s="29"/>
      <c r="CS542" s="29"/>
      <c r="CT542" s="29"/>
      <c r="CU542" s="32" t="str">
        <f>IF(N542="费用项目",VLOOKUP(O542,费用项目!B:C,2,0),"")</f>
        <v/>
      </c>
      <c r="CV542" s="32" t="str">
        <f>IFERROR(VLOOKUP(CU542,费用项目!A:B,2,0),"")</f>
        <v/>
      </c>
      <c r="CW542" s="29" t="str">
        <f>IF(N542="银行账户",VLOOKUP(O542,银行变二级!B:C,2,0),"")</f>
        <v/>
      </c>
      <c r="CX542" s="29" t="str">
        <f>IFERROR(VLOOKUP(O542,银行变二级!A:B,2,0),"")</f>
        <v/>
      </c>
    </row>
    <row r="543" ht="25.5" spans="1:102">
      <c r="A543" s="35" t="s">
        <v>287</v>
      </c>
      <c r="B543" s="36" t="s">
        <v>131</v>
      </c>
      <c r="C543" s="36" t="s">
        <v>561</v>
      </c>
      <c r="D543" s="37" t="s">
        <v>557</v>
      </c>
      <c r="E543" s="37" t="s">
        <v>562</v>
      </c>
      <c r="F543" s="39" t="s">
        <v>107</v>
      </c>
      <c r="G543" s="38">
        <v>10000000</v>
      </c>
      <c r="H543" s="40" t="str">
        <f t="shared" si="165"/>
        <v>1221</v>
      </c>
      <c r="I543" s="40" t="str">
        <f t="shared" si="166"/>
        <v>122108</v>
      </c>
      <c r="J543" s="46" t="str">
        <f t="shared" si="167"/>
        <v>其他应收款</v>
      </c>
      <c r="K543" s="47" t="str">
        <f t="shared" si="168"/>
        <v>单位</v>
      </c>
      <c r="L543" s="46" t="str">
        <f t="shared" si="169"/>
        <v>山东佳德贸易有限公司</v>
      </c>
      <c r="M543" s="46" t="str">
        <f>IFERROR(IF(H543="1002",1002,VLOOKUP(I543,亿企科目!A:H,6,0)),VLOOKUP(H543,亿企科目!A:G,6,0))</f>
        <v>122102</v>
      </c>
      <c r="N543" s="48" t="str">
        <f>IFERROR(IF(H543="1002","银行账户",IF(H543="1123","供应商",VLOOKUP(I543,亿企科目!A:H,8,0))),"")</f>
        <v>客户</v>
      </c>
      <c r="O543" s="49" t="str">
        <f t="shared" si="183"/>
        <v>山东佳德贸易有限公司</v>
      </c>
      <c r="P543" s="29" t="str">
        <f>VLOOKUP(A543,账簿!B:C,2,0)</f>
        <v>002008</v>
      </c>
      <c r="Q543" s="29" t="str">
        <f>VLOOKUP(P543,账簿!A:B,2,0)</f>
        <v>昌邑市城投股权投资管理有限公司</v>
      </c>
      <c r="W543" s="29" t="str">
        <f t="shared" si="184"/>
        <v>0020082026-04-30176</v>
      </c>
      <c r="X543" s="29" t="str">
        <f t="shared" si="170"/>
        <v>002008</v>
      </c>
      <c r="Y543" s="29" t="str">
        <f t="shared" si="171"/>
        <v>002008</v>
      </c>
      <c r="Z543" s="29" t="str">
        <f t="shared" si="172"/>
        <v>昌邑市城投股权投资管理有限公司</v>
      </c>
      <c r="AA543" s="29" t="str">
        <f t="shared" si="173"/>
        <v>2026-04</v>
      </c>
      <c r="AB543" s="29" t="str">
        <f t="shared" si="174"/>
        <v>2026-04-30</v>
      </c>
      <c r="AC543" s="29" t="s">
        <v>108</v>
      </c>
      <c r="AD543" s="29">
        <f t="shared" si="175"/>
        <v>176</v>
      </c>
      <c r="AE543" s="29" t="str">
        <f t="shared" si="176"/>
        <v>根据四方支付协议调整</v>
      </c>
      <c r="AF543" s="29" t="s">
        <v>109</v>
      </c>
      <c r="AG543" s="29" t="s">
        <v>109</v>
      </c>
      <c r="AH543" s="29"/>
      <c r="AI543" s="29"/>
      <c r="AJ543" s="29"/>
      <c r="AK543" s="29"/>
      <c r="AL543" s="29"/>
      <c r="AM543" s="29"/>
      <c r="AN543" s="29" t="str">
        <f t="shared" si="177"/>
        <v>122102</v>
      </c>
      <c r="AO543" s="29"/>
      <c r="AP543" s="29" t="str">
        <f t="shared" si="178"/>
        <v>根据四方支付协议调整</v>
      </c>
      <c r="AQ543" t="s">
        <v>110</v>
      </c>
      <c r="AR543" s="29" t="str">
        <f t="shared" si="179"/>
        <v/>
      </c>
      <c r="AS543" s="29">
        <f t="shared" si="180"/>
        <v>10000000</v>
      </c>
      <c r="AT543" t="s">
        <v>111</v>
      </c>
      <c r="AU543" t="s">
        <v>112</v>
      </c>
      <c r="AV543" t="s">
        <v>113</v>
      </c>
      <c r="AW543" s="29" t="str">
        <f t="shared" si="181"/>
        <v/>
      </c>
      <c r="AX543" s="29">
        <f t="shared" si="182"/>
        <v>10000000</v>
      </c>
      <c r="AY543" s="29"/>
      <c r="AZ543" s="29"/>
      <c r="BA543" s="29"/>
      <c r="BB543" s="29"/>
      <c r="BC543" s="29"/>
      <c r="BD543" s="29"/>
      <c r="BE543" s="29"/>
      <c r="BF543" s="29"/>
      <c r="BG543" s="29"/>
      <c r="BH543" s="29"/>
      <c r="BI543" s="29"/>
      <c r="BJ543" s="29"/>
      <c r="BK543" s="29"/>
      <c r="BL543" s="29"/>
      <c r="BM543" s="29"/>
      <c r="BN543" s="29"/>
      <c r="BO543" s="29"/>
      <c r="BP543" s="29"/>
      <c r="BQ543" s="32" t="str">
        <f>IF(N543="项目",VLOOKUP(O543,项目!B:C,2,0),IF(K543="空项目",VLOOKUP(K543,项目!B:C,2,0),""))</f>
        <v/>
      </c>
      <c r="BR543" s="32" t="str">
        <f>IFERROR(VLOOKUP(BQ543,项目!A:B,2,0),"")</f>
        <v/>
      </c>
      <c r="BS543" s="29"/>
      <c r="BT543" s="29"/>
      <c r="BU543" s="32" t="str">
        <f>IF(N543="供应商",VLOOKUP(O543,供应商!B:C,2,0),"")</f>
        <v/>
      </c>
      <c r="BV543" s="32" t="str">
        <f>IFERROR(VLOOKUP(BU543,供应商!A:B,2,0),"")</f>
        <v/>
      </c>
      <c r="BW543" s="32" t="str">
        <f>IF(N543="客户",VLOOKUP(O543,客户!B:C,2,0),"")</f>
        <v>0015321</v>
      </c>
      <c r="BX543" s="32" t="str">
        <f>IFERROR(VLOOKUP(BW543,客户!A:B,2,0),"")</f>
        <v>山东佳德贸易有限公司</v>
      </c>
      <c r="BY543" s="29"/>
      <c r="BZ543" s="29"/>
      <c r="CA543" s="29"/>
      <c r="CB543" s="29"/>
      <c r="CC543" s="29"/>
      <c r="CD543" s="29"/>
      <c r="CE543" s="29"/>
      <c r="CF543" s="29"/>
      <c r="CG543" s="29"/>
      <c r="CH543" s="29"/>
      <c r="CI543" s="29"/>
      <c r="CJ543" s="29"/>
      <c r="CK543" s="29"/>
      <c r="CL543" s="29"/>
      <c r="CM543" s="29"/>
      <c r="CN543" s="29"/>
      <c r="CO543" s="29"/>
      <c r="CP543" s="29"/>
      <c r="CQ543" s="29"/>
      <c r="CR543" s="29"/>
      <c r="CS543" s="29"/>
      <c r="CT543" s="29"/>
      <c r="CU543" s="32" t="str">
        <f>IF(N543="费用项目",VLOOKUP(O543,费用项目!B:C,2,0),"")</f>
        <v/>
      </c>
      <c r="CV543" s="32" t="str">
        <f>IFERROR(VLOOKUP(CU543,费用项目!A:B,2,0),"")</f>
        <v/>
      </c>
      <c r="CW543" s="29" t="str">
        <f>IF(N543="银行账户",VLOOKUP(O543,银行变二级!B:C,2,0),"")</f>
        <v/>
      </c>
      <c r="CX543" s="29" t="str">
        <f>IFERROR(VLOOKUP(O543,银行变二级!A:B,2,0),"")</f>
        <v/>
      </c>
    </row>
    <row r="544" ht="25.5" spans="1:102">
      <c r="A544" s="35" t="s">
        <v>287</v>
      </c>
      <c r="B544" s="36" t="s">
        <v>131</v>
      </c>
      <c r="C544" s="36" t="s">
        <v>563</v>
      </c>
      <c r="D544" s="37" t="s">
        <v>557</v>
      </c>
      <c r="E544" s="37" t="s">
        <v>498</v>
      </c>
      <c r="F544" s="38">
        <v>15380000</v>
      </c>
      <c r="G544" s="39" t="s">
        <v>107</v>
      </c>
      <c r="H544" s="40" t="str">
        <f t="shared" si="165"/>
        <v>2241</v>
      </c>
      <c r="I544" s="40" t="str">
        <f t="shared" si="166"/>
        <v>224102</v>
      </c>
      <c r="J544" s="46" t="str">
        <f t="shared" si="167"/>
        <v>其他应付款</v>
      </c>
      <c r="K544" s="47" t="str">
        <f t="shared" si="168"/>
        <v>单位</v>
      </c>
      <c r="L544" s="46" t="str">
        <f t="shared" si="169"/>
        <v>昌邑鼎基建设工程有限公司</v>
      </c>
      <c r="M544" s="46" t="str">
        <f>IFERROR(IF(H544="1002",1002,VLOOKUP(I544,亿企科目!A:H,6,0)),VLOOKUP(H544,亿企科目!A:G,6,0))</f>
        <v>224102</v>
      </c>
      <c r="N544" s="48" t="str">
        <f>IFERROR(IF(H544="1002","银行账户",IF(H544="1123","供应商",VLOOKUP(I544,亿企科目!A:H,8,0))),"")</f>
        <v>供应商</v>
      </c>
      <c r="O544" s="49" t="str">
        <f t="shared" si="183"/>
        <v>昌邑鼎基建设工程有限公司</v>
      </c>
      <c r="P544" s="29" t="str">
        <f>VLOOKUP(A544,账簿!B:C,2,0)</f>
        <v>002008</v>
      </c>
      <c r="Q544" s="29" t="str">
        <f>VLOOKUP(P544,账簿!A:B,2,0)</f>
        <v>昌邑市城投股权投资管理有限公司</v>
      </c>
      <c r="W544" s="29" t="str">
        <f t="shared" si="184"/>
        <v>0020082026-04-30177</v>
      </c>
      <c r="X544" s="29" t="str">
        <f t="shared" si="170"/>
        <v>002008</v>
      </c>
      <c r="Y544" s="29" t="str">
        <f t="shared" si="171"/>
        <v>002008</v>
      </c>
      <c r="Z544" s="29" t="str">
        <f t="shared" si="172"/>
        <v>昌邑市城投股权投资管理有限公司</v>
      </c>
      <c r="AA544" s="29" t="str">
        <f t="shared" si="173"/>
        <v>2026-04</v>
      </c>
      <c r="AB544" s="29" t="str">
        <f t="shared" si="174"/>
        <v>2026-04-30</v>
      </c>
      <c r="AC544" s="29" t="s">
        <v>108</v>
      </c>
      <c r="AD544" s="29">
        <f t="shared" si="175"/>
        <v>177</v>
      </c>
      <c r="AE544" s="29" t="str">
        <f t="shared" si="176"/>
        <v>根据四方支付协议调整</v>
      </c>
      <c r="AF544" s="29" t="s">
        <v>109</v>
      </c>
      <c r="AG544" s="29" t="s">
        <v>109</v>
      </c>
      <c r="AH544" s="29"/>
      <c r="AI544" s="29"/>
      <c r="AJ544" s="29"/>
      <c r="AK544" s="29"/>
      <c r="AL544" s="29"/>
      <c r="AM544" s="29"/>
      <c r="AN544" s="29" t="str">
        <f t="shared" si="177"/>
        <v>224102</v>
      </c>
      <c r="AO544" s="29"/>
      <c r="AP544" s="29" t="str">
        <f t="shared" si="178"/>
        <v>根据四方支付协议调整</v>
      </c>
      <c r="AQ544" t="s">
        <v>110</v>
      </c>
      <c r="AR544" s="29">
        <f t="shared" si="179"/>
        <v>15380000</v>
      </c>
      <c r="AS544" s="29" t="str">
        <f t="shared" si="180"/>
        <v/>
      </c>
      <c r="AT544" t="s">
        <v>111</v>
      </c>
      <c r="AU544" t="s">
        <v>112</v>
      </c>
      <c r="AV544" t="s">
        <v>113</v>
      </c>
      <c r="AW544" s="29">
        <f t="shared" si="181"/>
        <v>15380000</v>
      </c>
      <c r="AX544" s="29" t="str">
        <f t="shared" si="182"/>
        <v/>
      </c>
      <c r="AY544" s="29"/>
      <c r="AZ544" s="29"/>
      <c r="BA544" s="29"/>
      <c r="BB544" s="29"/>
      <c r="BC544" s="29"/>
      <c r="BD544" s="29"/>
      <c r="BE544" s="29"/>
      <c r="BF544" s="29"/>
      <c r="BG544" s="29"/>
      <c r="BH544" s="29"/>
      <c r="BI544" s="29"/>
      <c r="BJ544" s="29"/>
      <c r="BK544" s="29"/>
      <c r="BL544" s="29"/>
      <c r="BM544" s="29"/>
      <c r="BN544" s="29"/>
      <c r="BO544" s="29"/>
      <c r="BP544" s="29"/>
      <c r="BQ544" s="32" t="str">
        <f>IF(N544="项目",VLOOKUP(O544,项目!B:C,2,0),IF(K544="空项目",VLOOKUP(K544,项目!B:C,2,0),""))</f>
        <v/>
      </c>
      <c r="BR544" s="32" t="str">
        <f>IFERROR(VLOOKUP(BQ544,项目!A:B,2,0),"")</f>
        <v/>
      </c>
      <c r="BS544" s="29"/>
      <c r="BT544" s="29"/>
      <c r="BU544" s="32" t="str">
        <f>IF(N544="供应商",VLOOKUP(O544,供应商!B:C,2,0),"")</f>
        <v>0016345</v>
      </c>
      <c r="BV544" s="32" t="str">
        <f>IFERROR(VLOOKUP(BU544,供应商!A:B,2,0),"")</f>
        <v>昌邑鼎基建设工程有限公司</v>
      </c>
      <c r="BW544" s="32" t="str">
        <f>IF(N544="客户",VLOOKUP(O544,客户!B:C,2,0),"")</f>
        <v/>
      </c>
      <c r="BX544" s="32" t="str">
        <f>IFERROR(VLOOKUP(BW544,客户!A:B,2,0),"")</f>
        <v/>
      </c>
      <c r="BY544" s="29"/>
      <c r="BZ544" s="29"/>
      <c r="CA544" s="29"/>
      <c r="CB544" s="29"/>
      <c r="CC544" s="29"/>
      <c r="CD544" s="29"/>
      <c r="CE544" s="29"/>
      <c r="CF544" s="29"/>
      <c r="CG544" s="29"/>
      <c r="CH544" s="29"/>
      <c r="CI544" s="29"/>
      <c r="CJ544" s="29"/>
      <c r="CK544" s="29"/>
      <c r="CL544" s="29"/>
      <c r="CM544" s="29"/>
      <c r="CN544" s="29"/>
      <c r="CO544" s="29"/>
      <c r="CP544" s="29"/>
      <c r="CQ544" s="29"/>
      <c r="CR544" s="29"/>
      <c r="CS544" s="29"/>
      <c r="CT544" s="29"/>
      <c r="CU544" s="32" t="str">
        <f>IF(N544="费用项目",VLOOKUP(O544,费用项目!B:C,2,0),"")</f>
        <v/>
      </c>
      <c r="CV544" s="32" t="str">
        <f>IFERROR(VLOOKUP(CU544,费用项目!A:B,2,0),"")</f>
        <v/>
      </c>
      <c r="CW544" s="29" t="str">
        <f>IF(N544="银行账户",VLOOKUP(O544,银行变二级!B:C,2,0),"")</f>
        <v/>
      </c>
      <c r="CX544" s="29" t="str">
        <f>IFERROR(VLOOKUP(O544,银行变二级!A:B,2,0),"")</f>
        <v/>
      </c>
    </row>
    <row r="545" ht="25.5" spans="1:102">
      <c r="A545" s="35" t="s">
        <v>287</v>
      </c>
      <c r="B545" s="36" t="s">
        <v>131</v>
      </c>
      <c r="C545" s="36" t="s">
        <v>563</v>
      </c>
      <c r="D545" s="37" t="s">
        <v>557</v>
      </c>
      <c r="E545" s="37" t="s">
        <v>495</v>
      </c>
      <c r="F545" s="39" t="s">
        <v>107</v>
      </c>
      <c r="G545" s="38">
        <v>15380000</v>
      </c>
      <c r="H545" s="40" t="str">
        <f t="shared" si="165"/>
        <v>1221</v>
      </c>
      <c r="I545" s="40" t="str">
        <f t="shared" si="166"/>
        <v>122108</v>
      </c>
      <c r="J545" s="46" t="str">
        <f t="shared" si="167"/>
        <v>其他应收款</v>
      </c>
      <c r="K545" s="47" t="str">
        <f t="shared" si="168"/>
        <v>单位</v>
      </c>
      <c r="L545" s="46" t="str">
        <f t="shared" si="169"/>
        <v>昌邑市城投环保科技有限公司</v>
      </c>
      <c r="M545" s="46" t="str">
        <f>IFERROR(IF(H545="1002",1002,VLOOKUP(I545,亿企科目!A:H,6,0)),VLOOKUP(H545,亿企科目!A:G,6,0))</f>
        <v>122102</v>
      </c>
      <c r="N545" s="48" t="str">
        <f>IFERROR(IF(H545="1002","银行账户",IF(H545="1123","供应商",VLOOKUP(I545,亿企科目!A:H,8,0))),"")</f>
        <v>客户</v>
      </c>
      <c r="O545" s="49" t="str">
        <f t="shared" si="183"/>
        <v>昌邑市城投环保科技有限公司</v>
      </c>
      <c r="P545" s="29" t="str">
        <f>VLOOKUP(A545,账簿!B:C,2,0)</f>
        <v>002008</v>
      </c>
      <c r="Q545" s="29" t="str">
        <f>VLOOKUP(P545,账簿!A:B,2,0)</f>
        <v>昌邑市城投股权投资管理有限公司</v>
      </c>
      <c r="W545" s="29" t="str">
        <f t="shared" si="184"/>
        <v>0020082026-04-30177</v>
      </c>
      <c r="X545" s="29" t="str">
        <f t="shared" si="170"/>
        <v>002008</v>
      </c>
      <c r="Y545" s="29" t="str">
        <f t="shared" si="171"/>
        <v>002008</v>
      </c>
      <c r="Z545" s="29" t="str">
        <f t="shared" si="172"/>
        <v>昌邑市城投股权投资管理有限公司</v>
      </c>
      <c r="AA545" s="29" t="str">
        <f t="shared" si="173"/>
        <v>2026-04</v>
      </c>
      <c r="AB545" s="29" t="str">
        <f t="shared" si="174"/>
        <v>2026-04-30</v>
      </c>
      <c r="AC545" s="29" t="s">
        <v>108</v>
      </c>
      <c r="AD545" s="29">
        <f t="shared" si="175"/>
        <v>177</v>
      </c>
      <c r="AE545" s="29" t="str">
        <f t="shared" si="176"/>
        <v>根据四方支付协议调整</v>
      </c>
      <c r="AF545" s="29" t="s">
        <v>109</v>
      </c>
      <c r="AG545" s="29" t="s">
        <v>109</v>
      </c>
      <c r="AH545" s="29"/>
      <c r="AI545" s="29"/>
      <c r="AJ545" s="29"/>
      <c r="AK545" s="29"/>
      <c r="AL545" s="29"/>
      <c r="AM545" s="29"/>
      <c r="AN545" s="29" t="str">
        <f t="shared" si="177"/>
        <v>122102</v>
      </c>
      <c r="AO545" s="29"/>
      <c r="AP545" s="29" t="str">
        <f t="shared" si="178"/>
        <v>根据四方支付协议调整</v>
      </c>
      <c r="AQ545" t="s">
        <v>110</v>
      </c>
      <c r="AR545" s="29" t="str">
        <f t="shared" si="179"/>
        <v/>
      </c>
      <c r="AS545" s="29">
        <f t="shared" si="180"/>
        <v>15380000</v>
      </c>
      <c r="AT545" t="s">
        <v>111</v>
      </c>
      <c r="AU545" t="s">
        <v>112</v>
      </c>
      <c r="AV545" t="s">
        <v>113</v>
      </c>
      <c r="AW545" s="29" t="str">
        <f t="shared" si="181"/>
        <v/>
      </c>
      <c r="AX545" s="29">
        <f t="shared" si="182"/>
        <v>15380000</v>
      </c>
      <c r="AY545" s="29"/>
      <c r="AZ545" s="29"/>
      <c r="BA545" s="29"/>
      <c r="BB545" s="29"/>
      <c r="BC545" s="29"/>
      <c r="BD545" s="29"/>
      <c r="BE545" s="29"/>
      <c r="BF545" s="29"/>
      <c r="BG545" s="29"/>
      <c r="BH545" s="29"/>
      <c r="BI545" s="29"/>
      <c r="BJ545" s="29"/>
      <c r="BK545" s="29"/>
      <c r="BL545" s="29"/>
      <c r="BM545" s="29"/>
      <c r="BN545" s="29"/>
      <c r="BO545" s="29"/>
      <c r="BP545" s="29"/>
      <c r="BQ545" s="32" t="str">
        <f>IF(N545="项目",VLOOKUP(O545,项目!B:C,2,0),IF(K545="空项目",VLOOKUP(K545,项目!B:C,2,0),""))</f>
        <v/>
      </c>
      <c r="BR545" s="32" t="str">
        <f>IFERROR(VLOOKUP(BQ545,项目!A:B,2,0),"")</f>
        <v/>
      </c>
      <c r="BS545" s="29"/>
      <c r="BT545" s="29"/>
      <c r="BU545" s="32" t="str">
        <f>IF(N545="供应商",VLOOKUP(O545,供应商!B:C,2,0),"")</f>
        <v/>
      </c>
      <c r="BV545" s="32" t="str">
        <f>IFERROR(VLOOKUP(BU545,供应商!A:B,2,0),"")</f>
        <v/>
      </c>
      <c r="BW545" s="32" t="str">
        <f>IF(N545="客户",VLOOKUP(O545,客户!B:C,2,0),"")</f>
        <v>002012</v>
      </c>
      <c r="BX545" s="32" t="str">
        <f>IFERROR(VLOOKUP(BW545,客户!A:B,2,0),"")</f>
        <v>昌邑市城投环保科技有限公司</v>
      </c>
      <c r="BY545" s="29"/>
      <c r="BZ545" s="29"/>
      <c r="CA545" s="29"/>
      <c r="CB545" s="29"/>
      <c r="CC545" s="29"/>
      <c r="CD545" s="29"/>
      <c r="CE545" s="29"/>
      <c r="CF545" s="29"/>
      <c r="CG545" s="29"/>
      <c r="CH545" s="29"/>
      <c r="CI545" s="29"/>
      <c r="CJ545" s="29"/>
      <c r="CK545" s="29"/>
      <c r="CL545" s="29"/>
      <c r="CM545" s="29"/>
      <c r="CN545" s="29"/>
      <c r="CO545" s="29"/>
      <c r="CP545" s="29"/>
      <c r="CQ545" s="29"/>
      <c r="CR545" s="29"/>
      <c r="CS545" s="29"/>
      <c r="CT545" s="29"/>
      <c r="CU545" s="32" t="str">
        <f>IF(N545="费用项目",VLOOKUP(O545,费用项目!B:C,2,0),"")</f>
        <v/>
      </c>
      <c r="CV545" s="32" t="str">
        <f>IFERROR(VLOOKUP(CU545,费用项目!A:B,2,0),"")</f>
        <v/>
      </c>
      <c r="CW545" s="29" t="str">
        <f>IF(N545="银行账户",VLOOKUP(O545,银行变二级!B:C,2,0),"")</f>
        <v/>
      </c>
      <c r="CX545" s="29" t="str">
        <f>IFERROR(VLOOKUP(O545,银行变二级!A:B,2,0),"")</f>
        <v/>
      </c>
    </row>
    <row r="546" ht="25.5" spans="1:102">
      <c r="A546" s="35" t="s">
        <v>287</v>
      </c>
      <c r="B546" s="36" t="s">
        <v>131</v>
      </c>
      <c r="C546" s="36" t="s">
        <v>564</v>
      </c>
      <c r="D546" s="37" t="s">
        <v>557</v>
      </c>
      <c r="E546" s="37" t="s">
        <v>501</v>
      </c>
      <c r="F546" s="38">
        <v>46130000</v>
      </c>
      <c r="G546" s="39" t="s">
        <v>107</v>
      </c>
      <c r="H546" s="40" t="str">
        <f t="shared" si="165"/>
        <v>1221</v>
      </c>
      <c r="I546" s="40" t="str">
        <f t="shared" si="166"/>
        <v>122108</v>
      </c>
      <c r="J546" s="46" t="str">
        <f t="shared" si="167"/>
        <v>其他应收款</v>
      </c>
      <c r="K546" s="47" t="str">
        <f t="shared" si="168"/>
        <v>单位</v>
      </c>
      <c r="L546" s="46" t="str">
        <f t="shared" si="169"/>
        <v>山东昌源供应链有限公司</v>
      </c>
      <c r="M546" s="46" t="str">
        <f>IFERROR(IF(H546="1002",1002,VLOOKUP(I546,亿企科目!A:H,6,0)),VLOOKUP(H546,亿企科目!A:G,6,0))</f>
        <v>122102</v>
      </c>
      <c r="N546" s="48" t="str">
        <f>IFERROR(IF(H546="1002","银行账户",IF(H546="1123","供应商",VLOOKUP(I546,亿企科目!A:H,8,0))),"")</f>
        <v>客户</v>
      </c>
      <c r="O546" s="49" t="str">
        <f t="shared" si="183"/>
        <v>山东昌源供应链有限公司</v>
      </c>
      <c r="P546" s="29" t="str">
        <f>VLOOKUP(A546,账簿!B:C,2,0)</f>
        <v>002008</v>
      </c>
      <c r="Q546" s="29" t="str">
        <f>VLOOKUP(P546,账簿!A:B,2,0)</f>
        <v>昌邑市城投股权投资管理有限公司</v>
      </c>
      <c r="W546" s="29" t="str">
        <f t="shared" si="184"/>
        <v>0020082026-04-30178</v>
      </c>
      <c r="X546" s="29" t="str">
        <f t="shared" si="170"/>
        <v>002008</v>
      </c>
      <c r="Y546" s="29" t="str">
        <f t="shared" si="171"/>
        <v>002008</v>
      </c>
      <c r="Z546" s="29" t="str">
        <f t="shared" si="172"/>
        <v>昌邑市城投股权投资管理有限公司</v>
      </c>
      <c r="AA546" s="29" t="str">
        <f t="shared" si="173"/>
        <v>2026-04</v>
      </c>
      <c r="AB546" s="29" t="str">
        <f t="shared" si="174"/>
        <v>2026-04-30</v>
      </c>
      <c r="AC546" s="29" t="s">
        <v>108</v>
      </c>
      <c r="AD546" s="29">
        <f t="shared" si="175"/>
        <v>178</v>
      </c>
      <c r="AE546" s="29" t="str">
        <f t="shared" si="176"/>
        <v>根据四方支付协议调整</v>
      </c>
      <c r="AF546" s="29" t="s">
        <v>109</v>
      </c>
      <c r="AG546" s="29" t="s">
        <v>109</v>
      </c>
      <c r="AH546" s="29"/>
      <c r="AI546" s="29"/>
      <c r="AJ546" s="29"/>
      <c r="AK546" s="29"/>
      <c r="AL546" s="29"/>
      <c r="AM546" s="29"/>
      <c r="AN546" s="29" t="str">
        <f t="shared" si="177"/>
        <v>122102</v>
      </c>
      <c r="AO546" s="29"/>
      <c r="AP546" s="29" t="str">
        <f t="shared" si="178"/>
        <v>根据四方支付协议调整</v>
      </c>
      <c r="AQ546" t="s">
        <v>110</v>
      </c>
      <c r="AR546" s="29">
        <f t="shared" si="179"/>
        <v>46130000</v>
      </c>
      <c r="AS546" s="29" t="str">
        <f t="shared" si="180"/>
        <v/>
      </c>
      <c r="AT546" t="s">
        <v>111</v>
      </c>
      <c r="AU546" t="s">
        <v>112</v>
      </c>
      <c r="AV546" t="s">
        <v>113</v>
      </c>
      <c r="AW546" s="29">
        <f t="shared" si="181"/>
        <v>46130000</v>
      </c>
      <c r="AX546" s="29" t="str">
        <f t="shared" si="182"/>
        <v/>
      </c>
      <c r="AY546" s="29"/>
      <c r="AZ546" s="29"/>
      <c r="BA546" s="29"/>
      <c r="BB546" s="29"/>
      <c r="BC546" s="29"/>
      <c r="BD546" s="29"/>
      <c r="BE546" s="29"/>
      <c r="BF546" s="29"/>
      <c r="BG546" s="29"/>
      <c r="BH546" s="29"/>
      <c r="BI546" s="29"/>
      <c r="BJ546" s="29"/>
      <c r="BK546" s="29"/>
      <c r="BL546" s="29"/>
      <c r="BM546" s="29"/>
      <c r="BN546" s="29"/>
      <c r="BO546" s="29"/>
      <c r="BP546" s="29"/>
      <c r="BQ546" s="32" t="str">
        <f>IF(N546="项目",VLOOKUP(O546,项目!B:C,2,0),IF(K546="空项目",VLOOKUP(K546,项目!B:C,2,0),""))</f>
        <v/>
      </c>
      <c r="BR546" s="32" t="str">
        <f>IFERROR(VLOOKUP(BQ546,项目!A:B,2,0),"")</f>
        <v/>
      </c>
      <c r="BS546" s="29"/>
      <c r="BT546" s="29"/>
      <c r="BU546" s="32" t="str">
        <f>IF(N546="供应商",VLOOKUP(O546,供应商!B:C,2,0),"")</f>
        <v/>
      </c>
      <c r="BV546" s="32" t="str">
        <f>IFERROR(VLOOKUP(BU546,供应商!A:B,2,0),"")</f>
        <v/>
      </c>
      <c r="BW546" s="32" t="str">
        <f>IF(N546="客户",VLOOKUP(O546,客户!B:C,2,0),"")</f>
        <v>0011526</v>
      </c>
      <c r="BX546" s="32" t="str">
        <f>IFERROR(VLOOKUP(BW546,客户!A:B,2,0),"")</f>
        <v>山东昌源供应链有限公司</v>
      </c>
      <c r="BY546" s="29"/>
      <c r="BZ546" s="29"/>
      <c r="CA546" s="29"/>
      <c r="CB546" s="29"/>
      <c r="CC546" s="29"/>
      <c r="CD546" s="29"/>
      <c r="CE546" s="29"/>
      <c r="CF546" s="29"/>
      <c r="CG546" s="29"/>
      <c r="CH546" s="29"/>
      <c r="CI546" s="29"/>
      <c r="CJ546" s="29"/>
      <c r="CK546" s="29"/>
      <c r="CL546" s="29"/>
      <c r="CM546" s="29"/>
      <c r="CN546" s="29"/>
      <c r="CO546" s="29"/>
      <c r="CP546" s="29"/>
      <c r="CQ546" s="29"/>
      <c r="CR546" s="29"/>
      <c r="CS546" s="29"/>
      <c r="CT546" s="29"/>
      <c r="CU546" s="32" t="str">
        <f>IF(N546="费用项目",VLOOKUP(O546,费用项目!B:C,2,0),"")</f>
        <v/>
      </c>
      <c r="CV546" s="32" t="str">
        <f>IFERROR(VLOOKUP(CU546,费用项目!A:B,2,0),"")</f>
        <v/>
      </c>
      <c r="CW546" s="29" t="str">
        <f>IF(N546="银行账户",VLOOKUP(O546,银行变二级!B:C,2,0),"")</f>
        <v/>
      </c>
      <c r="CX546" s="29" t="str">
        <f>IFERROR(VLOOKUP(O546,银行变二级!A:B,2,0),"")</f>
        <v/>
      </c>
    </row>
    <row r="547" ht="25.5" spans="1:102">
      <c r="A547" s="35" t="s">
        <v>287</v>
      </c>
      <c r="B547" s="36" t="s">
        <v>131</v>
      </c>
      <c r="C547" s="36" t="s">
        <v>564</v>
      </c>
      <c r="D547" s="37" t="s">
        <v>557</v>
      </c>
      <c r="E547" s="37" t="s">
        <v>495</v>
      </c>
      <c r="F547" s="39" t="s">
        <v>107</v>
      </c>
      <c r="G547" s="38">
        <v>46130000</v>
      </c>
      <c r="H547" s="40" t="str">
        <f t="shared" si="165"/>
        <v>1221</v>
      </c>
      <c r="I547" s="40" t="str">
        <f t="shared" si="166"/>
        <v>122108</v>
      </c>
      <c r="J547" s="46" t="str">
        <f t="shared" si="167"/>
        <v>其他应收款</v>
      </c>
      <c r="K547" s="47" t="str">
        <f t="shared" si="168"/>
        <v>单位</v>
      </c>
      <c r="L547" s="46" t="str">
        <f t="shared" si="169"/>
        <v>昌邑市城投环保科技有限公司</v>
      </c>
      <c r="M547" s="46" t="str">
        <f>IFERROR(IF(H547="1002",1002,VLOOKUP(I547,亿企科目!A:H,6,0)),VLOOKUP(H547,亿企科目!A:G,6,0))</f>
        <v>122102</v>
      </c>
      <c r="N547" s="48" t="str">
        <f>IFERROR(IF(H547="1002","银行账户",IF(H547="1123","供应商",VLOOKUP(I547,亿企科目!A:H,8,0))),"")</f>
        <v>客户</v>
      </c>
      <c r="O547" s="49" t="str">
        <f t="shared" si="183"/>
        <v>昌邑市城投环保科技有限公司</v>
      </c>
      <c r="P547" s="29" t="str">
        <f>VLOOKUP(A547,账簿!B:C,2,0)</f>
        <v>002008</v>
      </c>
      <c r="Q547" s="29" t="str">
        <f>VLOOKUP(P547,账簿!A:B,2,0)</f>
        <v>昌邑市城投股权投资管理有限公司</v>
      </c>
      <c r="W547" s="29" t="str">
        <f t="shared" si="184"/>
        <v>0020082026-04-30178</v>
      </c>
      <c r="X547" s="29" t="str">
        <f t="shared" si="170"/>
        <v>002008</v>
      </c>
      <c r="Y547" s="29" t="str">
        <f t="shared" si="171"/>
        <v>002008</v>
      </c>
      <c r="Z547" s="29" t="str">
        <f t="shared" si="172"/>
        <v>昌邑市城投股权投资管理有限公司</v>
      </c>
      <c r="AA547" s="29" t="str">
        <f t="shared" si="173"/>
        <v>2026-04</v>
      </c>
      <c r="AB547" s="29" t="str">
        <f t="shared" si="174"/>
        <v>2026-04-30</v>
      </c>
      <c r="AC547" s="29" t="s">
        <v>108</v>
      </c>
      <c r="AD547" s="29">
        <f t="shared" si="175"/>
        <v>178</v>
      </c>
      <c r="AE547" s="29" t="str">
        <f t="shared" si="176"/>
        <v>根据四方支付协议调整</v>
      </c>
      <c r="AF547" s="29" t="s">
        <v>109</v>
      </c>
      <c r="AG547" s="29" t="s">
        <v>109</v>
      </c>
      <c r="AH547" s="29"/>
      <c r="AI547" s="29"/>
      <c r="AJ547" s="29"/>
      <c r="AK547" s="29"/>
      <c r="AL547" s="29"/>
      <c r="AM547" s="29"/>
      <c r="AN547" s="29" t="str">
        <f t="shared" si="177"/>
        <v>122102</v>
      </c>
      <c r="AO547" s="29"/>
      <c r="AP547" s="29" t="str">
        <f t="shared" si="178"/>
        <v>根据四方支付协议调整</v>
      </c>
      <c r="AQ547" t="s">
        <v>110</v>
      </c>
      <c r="AR547" s="29" t="str">
        <f t="shared" si="179"/>
        <v/>
      </c>
      <c r="AS547" s="29">
        <f t="shared" si="180"/>
        <v>46130000</v>
      </c>
      <c r="AT547" t="s">
        <v>111</v>
      </c>
      <c r="AU547" t="s">
        <v>112</v>
      </c>
      <c r="AV547" t="s">
        <v>113</v>
      </c>
      <c r="AW547" s="29" t="str">
        <f t="shared" si="181"/>
        <v/>
      </c>
      <c r="AX547" s="29">
        <f t="shared" si="182"/>
        <v>46130000</v>
      </c>
      <c r="AY547" s="29"/>
      <c r="AZ547" s="29"/>
      <c r="BA547" s="29"/>
      <c r="BB547" s="29"/>
      <c r="BC547" s="29"/>
      <c r="BD547" s="29"/>
      <c r="BE547" s="29"/>
      <c r="BF547" s="29"/>
      <c r="BG547" s="29"/>
      <c r="BH547" s="29"/>
      <c r="BI547" s="29"/>
      <c r="BJ547" s="29"/>
      <c r="BK547" s="29"/>
      <c r="BL547" s="29"/>
      <c r="BM547" s="29"/>
      <c r="BN547" s="29"/>
      <c r="BO547" s="29"/>
      <c r="BP547" s="29"/>
      <c r="BQ547" s="32" t="str">
        <f>IF(N547="项目",VLOOKUP(O547,项目!B:C,2,0),IF(K547="空项目",VLOOKUP(K547,项目!B:C,2,0),""))</f>
        <v/>
      </c>
      <c r="BR547" s="32" t="str">
        <f>IFERROR(VLOOKUP(BQ547,项目!A:B,2,0),"")</f>
        <v/>
      </c>
      <c r="BS547" s="29"/>
      <c r="BT547" s="29"/>
      <c r="BU547" s="32" t="str">
        <f>IF(N547="供应商",VLOOKUP(O547,供应商!B:C,2,0),"")</f>
        <v/>
      </c>
      <c r="BV547" s="32" t="str">
        <f>IFERROR(VLOOKUP(BU547,供应商!A:B,2,0),"")</f>
        <v/>
      </c>
      <c r="BW547" s="32" t="str">
        <f>IF(N547="客户",VLOOKUP(O547,客户!B:C,2,0),"")</f>
        <v>002012</v>
      </c>
      <c r="BX547" s="32" t="str">
        <f>IFERROR(VLOOKUP(BW547,客户!A:B,2,0),"")</f>
        <v>昌邑市城投环保科技有限公司</v>
      </c>
      <c r="BY547" s="29"/>
      <c r="BZ547" s="29"/>
      <c r="CA547" s="29"/>
      <c r="CB547" s="29"/>
      <c r="CC547" s="29"/>
      <c r="CD547" s="29"/>
      <c r="CE547" s="29"/>
      <c r="CF547" s="29"/>
      <c r="CG547" s="29"/>
      <c r="CH547" s="29"/>
      <c r="CI547" s="29"/>
      <c r="CJ547" s="29"/>
      <c r="CK547" s="29"/>
      <c r="CL547" s="29"/>
      <c r="CM547" s="29"/>
      <c r="CN547" s="29"/>
      <c r="CO547" s="29"/>
      <c r="CP547" s="29"/>
      <c r="CQ547" s="29"/>
      <c r="CR547" s="29"/>
      <c r="CS547" s="29"/>
      <c r="CT547" s="29"/>
      <c r="CU547" s="32" t="str">
        <f>IF(N547="费用项目",VLOOKUP(O547,费用项目!B:C,2,0),"")</f>
        <v/>
      </c>
      <c r="CV547" s="32" t="str">
        <f>IFERROR(VLOOKUP(CU547,费用项目!A:B,2,0),"")</f>
        <v/>
      </c>
      <c r="CW547" s="29" t="str">
        <f>IF(N547="银行账户",VLOOKUP(O547,银行变二级!B:C,2,0),"")</f>
        <v/>
      </c>
      <c r="CX547" s="29" t="str">
        <f>IFERROR(VLOOKUP(O547,银行变二级!A:B,2,0),"")</f>
        <v/>
      </c>
    </row>
    <row r="548" ht="25.5" spans="1:102">
      <c r="A548" s="35" t="s">
        <v>287</v>
      </c>
      <c r="B548" s="36" t="s">
        <v>131</v>
      </c>
      <c r="C548" s="36" t="s">
        <v>565</v>
      </c>
      <c r="D548" s="37" t="s">
        <v>557</v>
      </c>
      <c r="E548" s="37" t="s">
        <v>566</v>
      </c>
      <c r="F548" s="38">
        <v>50000000</v>
      </c>
      <c r="G548" s="39" t="s">
        <v>107</v>
      </c>
      <c r="H548" s="40" t="str">
        <f t="shared" si="165"/>
        <v>1221</v>
      </c>
      <c r="I548" s="40" t="str">
        <f t="shared" si="166"/>
        <v>122108</v>
      </c>
      <c r="J548" s="46" t="str">
        <f t="shared" si="167"/>
        <v>其他应收款</v>
      </c>
      <c r="K548" s="47" t="str">
        <f t="shared" si="168"/>
        <v>单位</v>
      </c>
      <c r="L548" s="46" t="str">
        <f t="shared" si="169"/>
        <v>昌邑市昌荣城乡建设有限公司</v>
      </c>
      <c r="M548" s="46" t="str">
        <f>IFERROR(IF(H548="1002",1002,VLOOKUP(I548,亿企科目!A:H,6,0)),VLOOKUP(H548,亿企科目!A:G,6,0))</f>
        <v>122102</v>
      </c>
      <c r="N548" s="48" t="str">
        <f>IFERROR(IF(H548="1002","银行账户",IF(H548="1123","供应商",VLOOKUP(I548,亿企科目!A:H,8,0))),"")</f>
        <v>客户</v>
      </c>
      <c r="O548" s="49" t="str">
        <f t="shared" si="183"/>
        <v>昌邑市昌荣城乡建设有限公司</v>
      </c>
      <c r="P548" s="29" t="str">
        <f>VLOOKUP(A548,账簿!B:C,2,0)</f>
        <v>002008</v>
      </c>
      <c r="Q548" s="29" t="str">
        <f>VLOOKUP(P548,账簿!A:B,2,0)</f>
        <v>昌邑市城投股权投资管理有限公司</v>
      </c>
      <c r="W548" s="29" t="str">
        <f t="shared" si="184"/>
        <v>0020082026-04-30179</v>
      </c>
      <c r="X548" s="29" t="str">
        <f t="shared" si="170"/>
        <v>002008</v>
      </c>
      <c r="Y548" s="29" t="str">
        <f t="shared" si="171"/>
        <v>002008</v>
      </c>
      <c r="Z548" s="29" t="str">
        <f t="shared" si="172"/>
        <v>昌邑市城投股权投资管理有限公司</v>
      </c>
      <c r="AA548" s="29" t="str">
        <f t="shared" si="173"/>
        <v>2026-04</v>
      </c>
      <c r="AB548" s="29" t="str">
        <f t="shared" si="174"/>
        <v>2026-04-30</v>
      </c>
      <c r="AC548" s="29" t="s">
        <v>108</v>
      </c>
      <c r="AD548" s="29">
        <f t="shared" si="175"/>
        <v>179</v>
      </c>
      <c r="AE548" s="29" t="str">
        <f t="shared" si="176"/>
        <v>根据四方支付协议调整</v>
      </c>
      <c r="AF548" s="29" t="s">
        <v>109</v>
      </c>
      <c r="AG548" s="29" t="s">
        <v>109</v>
      </c>
      <c r="AH548" s="29"/>
      <c r="AI548" s="29"/>
      <c r="AJ548" s="29"/>
      <c r="AK548" s="29"/>
      <c r="AL548" s="29"/>
      <c r="AM548" s="29"/>
      <c r="AN548" s="29" t="str">
        <f t="shared" si="177"/>
        <v>122102</v>
      </c>
      <c r="AO548" s="29"/>
      <c r="AP548" s="29" t="str">
        <f t="shared" si="178"/>
        <v>根据四方支付协议调整</v>
      </c>
      <c r="AQ548" t="s">
        <v>110</v>
      </c>
      <c r="AR548" s="29">
        <f t="shared" si="179"/>
        <v>50000000</v>
      </c>
      <c r="AS548" s="29" t="str">
        <f t="shared" si="180"/>
        <v/>
      </c>
      <c r="AT548" t="s">
        <v>111</v>
      </c>
      <c r="AU548" t="s">
        <v>112</v>
      </c>
      <c r="AV548" t="s">
        <v>113</v>
      </c>
      <c r="AW548" s="29">
        <f t="shared" si="181"/>
        <v>50000000</v>
      </c>
      <c r="AX548" s="29" t="str">
        <f t="shared" si="182"/>
        <v/>
      </c>
      <c r="AY548" s="29"/>
      <c r="AZ548" s="29"/>
      <c r="BA548" s="29"/>
      <c r="BB548" s="29"/>
      <c r="BC548" s="29"/>
      <c r="BD548" s="29"/>
      <c r="BE548" s="29"/>
      <c r="BF548" s="29"/>
      <c r="BG548" s="29"/>
      <c r="BH548" s="29"/>
      <c r="BI548" s="29"/>
      <c r="BJ548" s="29"/>
      <c r="BK548" s="29"/>
      <c r="BL548" s="29"/>
      <c r="BM548" s="29"/>
      <c r="BN548" s="29"/>
      <c r="BO548" s="29"/>
      <c r="BP548" s="29"/>
      <c r="BQ548" s="32" t="str">
        <f>IF(N548="项目",VLOOKUP(O548,项目!B:C,2,0),IF(K548="空项目",VLOOKUP(K548,项目!B:C,2,0),""))</f>
        <v/>
      </c>
      <c r="BR548" s="32" t="str">
        <f>IFERROR(VLOOKUP(BQ548,项目!A:B,2,0),"")</f>
        <v/>
      </c>
      <c r="BS548" s="29"/>
      <c r="BT548" s="29"/>
      <c r="BU548" s="32" t="str">
        <f>IF(N548="供应商",VLOOKUP(O548,供应商!B:C,2,0),"")</f>
        <v/>
      </c>
      <c r="BV548" s="32" t="str">
        <f>IFERROR(VLOOKUP(BU548,供应商!A:B,2,0),"")</f>
        <v/>
      </c>
      <c r="BW548" s="32" t="str">
        <f>IF(N548="客户",VLOOKUP(O548,客户!B:C,2,0),"")</f>
        <v>003012</v>
      </c>
      <c r="BX548" s="32" t="str">
        <f>IFERROR(VLOOKUP(BW548,客户!A:B,2,0),"")</f>
        <v>昌邑市昌荣城乡建设有限公司</v>
      </c>
      <c r="BY548" s="29"/>
      <c r="BZ548" s="29"/>
      <c r="CA548" s="29"/>
      <c r="CB548" s="29"/>
      <c r="CC548" s="29"/>
      <c r="CD548" s="29"/>
      <c r="CE548" s="29"/>
      <c r="CF548" s="29"/>
      <c r="CG548" s="29"/>
      <c r="CH548" s="29"/>
      <c r="CI548" s="29"/>
      <c r="CJ548" s="29"/>
      <c r="CK548" s="29"/>
      <c r="CL548" s="29"/>
      <c r="CM548" s="29"/>
      <c r="CN548" s="29"/>
      <c r="CO548" s="29"/>
      <c r="CP548" s="29"/>
      <c r="CQ548" s="29"/>
      <c r="CR548" s="29"/>
      <c r="CS548" s="29"/>
      <c r="CT548" s="29"/>
      <c r="CU548" s="32" t="str">
        <f>IF(N548="费用项目",VLOOKUP(O548,费用项目!B:C,2,0),"")</f>
        <v/>
      </c>
      <c r="CV548" s="32" t="str">
        <f>IFERROR(VLOOKUP(CU548,费用项目!A:B,2,0),"")</f>
        <v/>
      </c>
      <c r="CW548" s="29" t="str">
        <f>IF(N548="银行账户",VLOOKUP(O548,银行变二级!B:C,2,0),"")</f>
        <v/>
      </c>
      <c r="CX548" s="29" t="str">
        <f>IFERROR(VLOOKUP(O548,银行变二级!A:B,2,0),"")</f>
        <v/>
      </c>
    </row>
    <row r="549" ht="25.5" spans="1:102">
      <c r="A549" s="35" t="s">
        <v>287</v>
      </c>
      <c r="B549" s="36" t="s">
        <v>131</v>
      </c>
      <c r="C549" s="36" t="s">
        <v>565</v>
      </c>
      <c r="D549" s="37" t="s">
        <v>557</v>
      </c>
      <c r="E549" s="37" t="s">
        <v>436</v>
      </c>
      <c r="F549" s="39" t="s">
        <v>107</v>
      </c>
      <c r="G549" s="38">
        <v>50000000</v>
      </c>
      <c r="H549" s="40" t="str">
        <f t="shared" si="165"/>
        <v>1221</v>
      </c>
      <c r="I549" s="40" t="str">
        <f t="shared" si="166"/>
        <v>122108</v>
      </c>
      <c r="J549" s="46" t="str">
        <f t="shared" si="167"/>
        <v>其他应收款</v>
      </c>
      <c r="K549" s="47" t="str">
        <f t="shared" si="168"/>
        <v>单位</v>
      </c>
      <c r="L549" s="46" t="str">
        <f t="shared" si="169"/>
        <v>昌邑市昌盛城市建设投资有限公司</v>
      </c>
      <c r="M549" s="46" t="str">
        <f>IFERROR(IF(H549="1002",1002,VLOOKUP(I549,亿企科目!A:H,6,0)),VLOOKUP(H549,亿企科目!A:G,6,0))</f>
        <v>122102</v>
      </c>
      <c r="N549" s="48" t="str">
        <f>IFERROR(IF(H549="1002","银行账户",IF(H549="1123","供应商",VLOOKUP(I549,亿企科目!A:H,8,0))),"")</f>
        <v>客户</v>
      </c>
      <c r="O549" s="49" t="str">
        <f t="shared" si="183"/>
        <v>昌邑市昌盛城市建设投资有限公司</v>
      </c>
      <c r="P549" s="29" t="str">
        <f>VLOOKUP(A549,账簿!B:C,2,0)</f>
        <v>002008</v>
      </c>
      <c r="Q549" s="29" t="str">
        <f>VLOOKUP(P549,账簿!A:B,2,0)</f>
        <v>昌邑市城投股权投资管理有限公司</v>
      </c>
      <c r="W549" s="29" t="str">
        <f t="shared" si="184"/>
        <v>0020082026-04-30179</v>
      </c>
      <c r="X549" s="29" t="str">
        <f t="shared" si="170"/>
        <v>002008</v>
      </c>
      <c r="Y549" s="29" t="str">
        <f t="shared" si="171"/>
        <v>002008</v>
      </c>
      <c r="Z549" s="29" t="str">
        <f t="shared" si="172"/>
        <v>昌邑市城投股权投资管理有限公司</v>
      </c>
      <c r="AA549" s="29" t="str">
        <f t="shared" si="173"/>
        <v>2026-04</v>
      </c>
      <c r="AB549" s="29" t="str">
        <f t="shared" si="174"/>
        <v>2026-04-30</v>
      </c>
      <c r="AC549" s="29" t="s">
        <v>108</v>
      </c>
      <c r="AD549" s="29">
        <f t="shared" si="175"/>
        <v>179</v>
      </c>
      <c r="AE549" s="29" t="str">
        <f t="shared" si="176"/>
        <v>根据四方支付协议调整</v>
      </c>
      <c r="AF549" s="29" t="s">
        <v>109</v>
      </c>
      <c r="AG549" s="29" t="s">
        <v>109</v>
      </c>
      <c r="AH549" s="29"/>
      <c r="AI549" s="29"/>
      <c r="AJ549" s="29"/>
      <c r="AK549" s="29"/>
      <c r="AL549" s="29"/>
      <c r="AM549" s="29"/>
      <c r="AN549" s="29" t="str">
        <f t="shared" si="177"/>
        <v>122102</v>
      </c>
      <c r="AO549" s="29"/>
      <c r="AP549" s="29" t="str">
        <f t="shared" si="178"/>
        <v>根据四方支付协议调整</v>
      </c>
      <c r="AQ549" t="s">
        <v>110</v>
      </c>
      <c r="AR549" s="29" t="str">
        <f t="shared" si="179"/>
        <v/>
      </c>
      <c r="AS549" s="29">
        <f t="shared" si="180"/>
        <v>50000000</v>
      </c>
      <c r="AT549" t="s">
        <v>111</v>
      </c>
      <c r="AU549" t="s">
        <v>112</v>
      </c>
      <c r="AV549" t="s">
        <v>113</v>
      </c>
      <c r="AW549" s="29" t="str">
        <f t="shared" si="181"/>
        <v/>
      </c>
      <c r="AX549" s="29">
        <f t="shared" si="182"/>
        <v>50000000</v>
      </c>
      <c r="AY549" s="29"/>
      <c r="AZ549" s="29"/>
      <c r="BA549" s="29"/>
      <c r="BB549" s="29"/>
      <c r="BC549" s="29"/>
      <c r="BD549" s="29"/>
      <c r="BE549" s="29"/>
      <c r="BF549" s="29"/>
      <c r="BG549" s="29"/>
      <c r="BH549" s="29"/>
      <c r="BI549" s="29"/>
      <c r="BJ549" s="29"/>
      <c r="BK549" s="29"/>
      <c r="BL549" s="29"/>
      <c r="BM549" s="29"/>
      <c r="BN549" s="29"/>
      <c r="BO549" s="29"/>
      <c r="BP549" s="29"/>
      <c r="BQ549" s="32" t="str">
        <f>IF(N549="项目",VLOOKUP(O549,项目!B:C,2,0),IF(K549="空项目",VLOOKUP(K549,项目!B:C,2,0),""))</f>
        <v/>
      </c>
      <c r="BR549" s="32" t="str">
        <f>IFERROR(VLOOKUP(BQ549,项目!A:B,2,0),"")</f>
        <v/>
      </c>
      <c r="BS549" s="29"/>
      <c r="BT549" s="29"/>
      <c r="BU549" s="32" t="str">
        <f>IF(N549="供应商",VLOOKUP(O549,供应商!B:C,2,0),"")</f>
        <v/>
      </c>
      <c r="BV549" s="32" t="str">
        <f>IFERROR(VLOOKUP(BU549,供应商!A:B,2,0),"")</f>
        <v/>
      </c>
      <c r="BW549" s="32" t="str">
        <f>IF(N549="客户",VLOOKUP(O549,客户!B:C,2,0),"")</f>
        <v>001001</v>
      </c>
      <c r="BX549" s="32" t="str">
        <f>IFERROR(VLOOKUP(BW549,客户!A:B,2,0),"")</f>
        <v>昌邑市昌盛城市建设投资有限公司</v>
      </c>
      <c r="BY549" s="29"/>
      <c r="BZ549" s="29"/>
      <c r="CA549" s="29"/>
      <c r="CB549" s="29"/>
      <c r="CC549" s="29"/>
      <c r="CD549" s="29"/>
      <c r="CE549" s="29"/>
      <c r="CF549" s="29"/>
      <c r="CG549" s="29"/>
      <c r="CH549" s="29"/>
      <c r="CI549" s="29"/>
      <c r="CJ549" s="29"/>
      <c r="CK549" s="29"/>
      <c r="CL549" s="29"/>
      <c r="CM549" s="29"/>
      <c r="CN549" s="29"/>
      <c r="CO549" s="29"/>
      <c r="CP549" s="29"/>
      <c r="CQ549" s="29"/>
      <c r="CR549" s="29"/>
      <c r="CS549" s="29"/>
      <c r="CT549" s="29"/>
      <c r="CU549" s="32" t="str">
        <f>IF(N549="费用项目",VLOOKUP(O549,费用项目!B:C,2,0),"")</f>
        <v/>
      </c>
      <c r="CV549" s="32" t="str">
        <f>IFERROR(VLOOKUP(CU549,费用项目!A:B,2,0),"")</f>
        <v/>
      </c>
      <c r="CW549" s="29" t="str">
        <f>IF(N549="银行账户",VLOOKUP(O549,银行变二级!B:C,2,0),"")</f>
        <v/>
      </c>
      <c r="CX549" s="29" t="str">
        <f>IFERROR(VLOOKUP(O549,银行变二级!A:B,2,0),"")</f>
        <v/>
      </c>
    </row>
    <row r="550" ht="25.5" spans="1:102">
      <c r="A550" s="35" t="s">
        <v>567</v>
      </c>
      <c r="B550" s="36" t="s">
        <v>568</v>
      </c>
      <c r="C550" s="36" t="s">
        <v>104</v>
      </c>
      <c r="D550" s="37" t="s">
        <v>569</v>
      </c>
      <c r="E550" s="37" t="s">
        <v>130</v>
      </c>
      <c r="F550" s="41">
        <v>100</v>
      </c>
      <c r="G550" s="39" t="s">
        <v>107</v>
      </c>
      <c r="H550" s="40" t="str">
        <f t="shared" si="165"/>
        <v>6603</v>
      </c>
      <c r="I550" s="40" t="str">
        <f t="shared" si="166"/>
        <v>6603</v>
      </c>
      <c r="J550" s="46" t="str">
        <f t="shared" si="167"/>
        <v>财务费用</v>
      </c>
      <c r="K550" s="47" t="str">
        <f t="shared" si="168"/>
        <v>手续费</v>
      </c>
      <c r="L550" s="46" t="str">
        <f t="shared" si="169"/>
        <v/>
      </c>
      <c r="M550" s="46" t="str">
        <f>IFERROR(IF(H550="1002",1002,VLOOKUP(I550,亿企科目!A:H,6,0)),VLOOKUP(H550,亿企科目!A:G,6,0))</f>
        <v>6603</v>
      </c>
      <c r="N550" s="48" t="str">
        <f>IFERROR(IF(H550="1002","银行账户",IF(H550="1123","供应商",VLOOKUP(I550,亿企科目!A:H,8,0))),"")</f>
        <v>费用项目</v>
      </c>
      <c r="O550" s="49" t="str">
        <f t="shared" si="183"/>
        <v>手续费</v>
      </c>
      <c r="P550" s="29" t="str">
        <f>VLOOKUP(A550,账簿!B:C,2,0)</f>
        <v>002012</v>
      </c>
      <c r="Q550" s="29" t="str">
        <f>VLOOKUP(P550,账簿!A:B,2,0)</f>
        <v>昌邑市城投环保科技有限公司</v>
      </c>
      <c r="W550" s="29" t="str">
        <f t="shared" si="184"/>
        <v>0020122026-04-111</v>
      </c>
      <c r="X550" s="29" t="str">
        <f t="shared" si="170"/>
        <v>002012</v>
      </c>
      <c r="Y550" s="29" t="str">
        <f t="shared" si="171"/>
        <v>002012</v>
      </c>
      <c r="Z550" s="29" t="str">
        <f t="shared" si="172"/>
        <v>昌邑市城投环保科技有限公司</v>
      </c>
      <c r="AA550" s="29" t="str">
        <f t="shared" si="173"/>
        <v>2026-04</v>
      </c>
      <c r="AB550" s="29" t="str">
        <f t="shared" si="174"/>
        <v>2026-04-11</v>
      </c>
      <c r="AC550" s="29" t="s">
        <v>108</v>
      </c>
      <c r="AD550" s="29">
        <f t="shared" si="175"/>
        <v>1</v>
      </c>
      <c r="AE550" s="29" t="str">
        <f t="shared" si="176"/>
        <v>2026-04-11,扣收网银数字证书年费,网银证书年费手续费收入</v>
      </c>
      <c r="AF550" s="29" t="s">
        <v>109</v>
      </c>
      <c r="AG550" s="29" t="s">
        <v>109</v>
      </c>
      <c r="AH550" s="29"/>
      <c r="AI550" s="29"/>
      <c r="AJ550" s="29"/>
      <c r="AK550" s="29"/>
      <c r="AL550" s="29"/>
      <c r="AM550" s="29"/>
      <c r="AN550" s="29" t="str">
        <f t="shared" si="177"/>
        <v>6603</v>
      </c>
      <c r="AO550" s="29"/>
      <c r="AP550" s="29" t="str">
        <f t="shared" si="178"/>
        <v>2026-04-11,扣收网银数字证书年费,网银证书年费手续费收入</v>
      </c>
      <c r="AQ550" t="s">
        <v>110</v>
      </c>
      <c r="AR550" s="29">
        <f t="shared" si="179"/>
        <v>100</v>
      </c>
      <c r="AS550" s="29" t="str">
        <f t="shared" si="180"/>
        <v/>
      </c>
      <c r="AT550" t="s">
        <v>111</v>
      </c>
      <c r="AU550" t="s">
        <v>112</v>
      </c>
      <c r="AV550" t="s">
        <v>113</v>
      </c>
      <c r="AW550" s="29">
        <f t="shared" si="181"/>
        <v>100</v>
      </c>
      <c r="AX550" s="29" t="str">
        <f t="shared" si="182"/>
        <v/>
      </c>
      <c r="AY550" s="29"/>
      <c r="AZ550" s="29"/>
      <c r="BA550" s="29"/>
      <c r="BB550" s="29"/>
      <c r="BC550" s="29"/>
      <c r="BD550" s="29"/>
      <c r="BE550" s="29"/>
      <c r="BF550" s="29"/>
      <c r="BG550" s="29"/>
      <c r="BH550" s="29"/>
      <c r="BI550" s="29"/>
      <c r="BJ550" s="29"/>
      <c r="BK550" s="29"/>
      <c r="BL550" s="29"/>
      <c r="BM550" s="29"/>
      <c r="BN550" s="29"/>
      <c r="BO550" s="29"/>
      <c r="BP550" s="29"/>
      <c r="BQ550" s="32" t="str">
        <f>IF(N550="项目",VLOOKUP(O550,项目!B:C,2,0),IF(K550="空项目",VLOOKUP(K550,项目!B:C,2,0),""))</f>
        <v/>
      </c>
      <c r="BR550" s="32" t="str">
        <f>IFERROR(VLOOKUP(BQ550,项目!A:B,2,0),"")</f>
        <v/>
      </c>
      <c r="BS550" s="29"/>
      <c r="BT550" s="29"/>
      <c r="BU550" s="32" t="str">
        <f>IF(N550="供应商",VLOOKUP(O550,供应商!B:C,2,0),"")</f>
        <v/>
      </c>
      <c r="BV550" s="32" t="str">
        <f>IFERROR(VLOOKUP(BU550,供应商!A:B,2,0),"")</f>
        <v/>
      </c>
      <c r="BW550" s="32" t="str">
        <f>IF(N550="客户",VLOOKUP(O550,客户!B:C,2,0),"")</f>
        <v/>
      </c>
      <c r="BX550" s="32" t="str">
        <f>IFERROR(VLOOKUP(BW550,客户!A:B,2,0),"")</f>
        <v/>
      </c>
      <c r="BY550" s="29"/>
      <c r="BZ550" s="29"/>
      <c r="CA550" s="29"/>
      <c r="CB550" s="29"/>
      <c r="CC550" s="29"/>
      <c r="CD550" s="29"/>
      <c r="CE550" s="29"/>
      <c r="CF550" s="29"/>
      <c r="CG550" s="29"/>
      <c r="CH550" s="29"/>
      <c r="CI550" s="29"/>
      <c r="CJ550" s="29"/>
      <c r="CK550" s="29"/>
      <c r="CL550" s="29"/>
      <c r="CM550" s="29"/>
      <c r="CN550" s="29"/>
      <c r="CO550" s="29"/>
      <c r="CP550" s="29"/>
      <c r="CQ550" s="29"/>
      <c r="CR550" s="29"/>
      <c r="CS550" s="29"/>
      <c r="CT550" s="29"/>
      <c r="CU550" s="32" t="str">
        <f>IF(N550="费用项目",VLOOKUP(O550,费用项目!B:C,2,0),"")</f>
        <v>660304</v>
      </c>
      <c r="CV550" s="32" t="str">
        <f>IFERROR(VLOOKUP(CU550,费用项目!A:B,2,0),"")</f>
        <v>手续费</v>
      </c>
      <c r="CW550" s="29" t="str">
        <f>IF(N550="银行账户",VLOOKUP(O550,银行变二级!B:C,2,0),"")</f>
        <v/>
      </c>
      <c r="CX550" s="29" t="str">
        <f>IFERROR(VLOOKUP(O550,银行变二级!A:B,2,0),"")</f>
        <v/>
      </c>
    </row>
    <row r="551" ht="27" spans="1:102">
      <c r="A551" s="35" t="s">
        <v>567</v>
      </c>
      <c r="B551" s="36" t="s">
        <v>568</v>
      </c>
      <c r="C551" s="36" t="s">
        <v>104</v>
      </c>
      <c r="D551" s="37" t="s">
        <v>569</v>
      </c>
      <c r="E551" s="37" t="s">
        <v>570</v>
      </c>
      <c r="F551" s="39" t="s">
        <v>107</v>
      </c>
      <c r="G551" s="41">
        <v>100</v>
      </c>
      <c r="H551" s="40" t="str">
        <f t="shared" si="165"/>
        <v>1002</v>
      </c>
      <c r="I551" s="40" t="str">
        <f t="shared" si="166"/>
        <v>100206</v>
      </c>
      <c r="J551" s="46" t="str">
        <f t="shared" si="167"/>
        <v>银行存款</v>
      </c>
      <c r="K551" s="47" t="str">
        <f t="shared" si="168"/>
        <v>齐鲁银行000032</v>
      </c>
      <c r="L551" s="46" t="str">
        <f t="shared" si="169"/>
        <v/>
      </c>
      <c r="M551" s="46">
        <f>IFERROR(IF(H551="1002",1002,VLOOKUP(I551,亿企科目!A:H,6,0)),VLOOKUP(H551,亿企科目!A:G,6,0))</f>
        <v>1002</v>
      </c>
      <c r="N551" s="48" t="str">
        <f>IFERROR(IF(H551="1002","银行账户",IF(H551="1123","供应商",VLOOKUP(I551,亿企科目!A:H,8,0))),"")</f>
        <v>银行账户</v>
      </c>
      <c r="O551" s="49" t="str">
        <f t="shared" si="183"/>
        <v>齐鲁银行000032</v>
      </c>
      <c r="P551" s="29" t="str">
        <f>VLOOKUP(A551,账簿!B:C,2,0)</f>
        <v>002012</v>
      </c>
      <c r="Q551" s="29" t="str">
        <f>VLOOKUP(P551,账簿!A:B,2,0)</f>
        <v>昌邑市城投环保科技有限公司</v>
      </c>
      <c r="W551" s="29" t="str">
        <f t="shared" si="184"/>
        <v>0020122026-04-111</v>
      </c>
      <c r="X551" s="29" t="str">
        <f t="shared" si="170"/>
        <v>002012</v>
      </c>
      <c r="Y551" s="29" t="str">
        <f t="shared" si="171"/>
        <v>002012</v>
      </c>
      <c r="Z551" s="29" t="str">
        <f t="shared" si="172"/>
        <v>昌邑市城投环保科技有限公司</v>
      </c>
      <c r="AA551" s="29" t="str">
        <f t="shared" si="173"/>
        <v>2026-04</v>
      </c>
      <c r="AB551" s="29" t="str">
        <f t="shared" si="174"/>
        <v>2026-04-11</v>
      </c>
      <c r="AC551" s="29" t="s">
        <v>108</v>
      </c>
      <c r="AD551" s="29">
        <f t="shared" si="175"/>
        <v>1</v>
      </c>
      <c r="AE551" s="29" t="str">
        <f t="shared" si="176"/>
        <v>2026-04-11,扣收网银数字证书年费,网银证书年费手续费收入</v>
      </c>
      <c r="AF551" s="29" t="s">
        <v>109</v>
      </c>
      <c r="AG551" s="29" t="s">
        <v>109</v>
      </c>
      <c r="AH551" s="29"/>
      <c r="AI551" s="29"/>
      <c r="AJ551" s="29"/>
      <c r="AK551" s="29"/>
      <c r="AL551" s="29"/>
      <c r="AM551" s="29"/>
      <c r="AN551" s="29">
        <f t="shared" si="177"/>
        <v>1002</v>
      </c>
      <c r="AO551" s="29"/>
      <c r="AP551" s="29" t="str">
        <f t="shared" si="178"/>
        <v>2026-04-11,扣收网银数字证书年费,网银证书年费手续费收入</v>
      </c>
      <c r="AQ551" t="s">
        <v>110</v>
      </c>
      <c r="AR551" s="29" t="str">
        <f t="shared" si="179"/>
        <v/>
      </c>
      <c r="AS551" s="29">
        <f t="shared" si="180"/>
        <v>100</v>
      </c>
      <c r="AT551" t="s">
        <v>111</v>
      </c>
      <c r="AU551" t="s">
        <v>112</v>
      </c>
      <c r="AV551" t="s">
        <v>113</v>
      </c>
      <c r="AW551" s="29" t="str">
        <f t="shared" si="181"/>
        <v/>
      </c>
      <c r="AX551" s="29">
        <f t="shared" si="182"/>
        <v>100</v>
      </c>
      <c r="AY551" s="29"/>
      <c r="AZ551" s="29"/>
      <c r="BA551" s="29"/>
      <c r="BB551" s="29"/>
      <c r="BC551" s="29"/>
      <c r="BD551" s="29"/>
      <c r="BE551" s="29"/>
      <c r="BF551" s="29"/>
      <c r="BG551" s="29"/>
      <c r="BH551" s="29"/>
      <c r="BI551" s="29"/>
      <c r="BJ551" s="29"/>
      <c r="BK551" s="29"/>
      <c r="BL551" s="29"/>
      <c r="BM551" s="29"/>
      <c r="BN551" s="29"/>
      <c r="BO551" s="29"/>
      <c r="BP551" s="29"/>
      <c r="BQ551" s="32" t="str">
        <f>IF(N551="项目",VLOOKUP(O551,项目!B:C,2,0),IF(K551="空项目",VLOOKUP(K551,项目!B:C,2,0),""))</f>
        <v/>
      </c>
      <c r="BR551" s="32" t="str">
        <f>IFERROR(VLOOKUP(BQ551,项目!A:B,2,0),"")</f>
        <v/>
      </c>
      <c r="BS551" s="29"/>
      <c r="BT551" s="29"/>
      <c r="BU551" s="32" t="str">
        <f>IF(N551="供应商",VLOOKUP(O551,供应商!B:C,2,0),"")</f>
        <v/>
      </c>
      <c r="BV551" s="32" t="str">
        <f>IFERROR(VLOOKUP(BU551,供应商!A:B,2,0),"")</f>
        <v/>
      </c>
      <c r="BW551" s="32" t="str">
        <f>IF(N551="客户",VLOOKUP(O551,客户!B:C,2,0),"")</f>
        <v/>
      </c>
      <c r="BX551" s="32" t="str">
        <f>IFERROR(VLOOKUP(BW551,客户!A:B,2,0),"")</f>
        <v/>
      </c>
      <c r="BY551" s="29"/>
      <c r="BZ551" s="29"/>
      <c r="CA551" s="29"/>
      <c r="CB551" s="29"/>
      <c r="CC551" s="29"/>
      <c r="CD551" s="29"/>
      <c r="CE551" s="29"/>
      <c r="CF551" s="29"/>
      <c r="CG551" s="29"/>
      <c r="CH551" s="29"/>
      <c r="CI551" s="29"/>
      <c r="CJ551" s="29"/>
      <c r="CK551" s="29"/>
      <c r="CL551" s="29"/>
      <c r="CM551" s="29"/>
      <c r="CN551" s="29"/>
      <c r="CO551" s="29"/>
      <c r="CP551" s="29"/>
      <c r="CQ551" s="29"/>
      <c r="CR551" s="29"/>
      <c r="CS551" s="29"/>
      <c r="CT551" s="29"/>
      <c r="CU551" s="32" t="str">
        <f>IF(N551="费用项目",VLOOKUP(O551,费用项目!B:C,2,0),"")</f>
        <v/>
      </c>
      <c r="CV551" s="32" t="str">
        <f>IFERROR(VLOOKUP(CU551,费用项目!A:B,2,0),"")</f>
        <v/>
      </c>
      <c r="CW551" s="29" t="str">
        <f>IF(N551="银行账户",VLOOKUP(O551,银行变二级!B:C,2,0),"")</f>
        <v>齐鲁银行00032</v>
      </c>
      <c r="CX551" s="29" t="str">
        <f>IFERROR(VLOOKUP(O551,银行变二级!A:B,2,0),"")</f>
        <v/>
      </c>
    </row>
    <row r="552" spans="1:102">
      <c r="A552" s="35" t="s">
        <v>567</v>
      </c>
      <c r="B552" s="36" t="s">
        <v>124</v>
      </c>
      <c r="C552" s="36" t="s">
        <v>115</v>
      </c>
      <c r="D552" s="37" t="s">
        <v>201</v>
      </c>
      <c r="E552" s="37" t="s">
        <v>127</v>
      </c>
      <c r="F552" s="38">
        <v>2323299.32</v>
      </c>
      <c r="G552" s="39" t="s">
        <v>107</v>
      </c>
      <c r="H552" s="40" t="str">
        <f t="shared" si="165"/>
        <v>6603</v>
      </c>
      <c r="I552" s="40" t="str">
        <f t="shared" si="166"/>
        <v>6603</v>
      </c>
      <c r="J552" s="46" t="str">
        <f t="shared" si="167"/>
        <v>财务费用</v>
      </c>
      <c r="K552" s="47" t="str">
        <f t="shared" si="168"/>
        <v>利息支出</v>
      </c>
      <c r="L552" s="46" t="str">
        <f t="shared" si="169"/>
        <v/>
      </c>
      <c r="M552" s="46" t="str">
        <f>IFERROR(IF(H552="1002",1002,VLOOKUP(I552,亿企科目!A:H,6,0)),VLOOKUP(H552,亿企科目!A:G,6,0))</f>
        <v>6603</v>
      </c>
      <c r="N552" s="48" t="str">
        <f>IFERROR(IF(H552="1002","银行账户",IF(H552="1123","供应商",VLOOKUP(I552,亿企科目!A:H,8,0))),"")</f>
        <v>费用项目</v>
      </c>
      <c r="O552" s="49" t="str">
        <f t="shared" si="183"/>
        <v>利息支出</v>
      </c>
      <c r="P552" s="29" t="str">
        <f>VLOOKUP(A552,账簿!B:C,2,0)</f>
        <v>002012</v>
      </c>
      <c r="Q552" s="29" t="str">
        <f>VLOOKUP(P552,账簿!A:B,2,0)</f>
        <v>昌邑市城投环保科技有限公司</v>
      </c>
      <c r="W552" s="29" t="str">
        <f t="shared" si="184"/>
        <v>0020122026-04-212</v>
      </c>
      <c r="X552" s="29" t="str">
        <f t="shared" si="170"/>
        <v>002012</v>
      </c>
      <c r="Y552" s="29" t="str">
        <f t="shared" si="171"/>
        <v>002012</v>
      </c>
      <c r="Z552" s="29" t="str">
        <f t="shared" si="172"/>
        <v>昌邑市城投环保科技有限公司</v>
      </c>
      <c r="AA552" s="29" t="str">
        <f t="shared" si="173"/>
        <v>2026-04</v>
      </c>
      <c r="AB552" s="29" t="str">
        <f t="shared" si="174"/>
        <v>2026-04-21</v>
      </c>
      <c r="AC552" s="29" t="s">
        <v>108</v>
      </c>
      <c r="AD552" s="29">
        <f t="shared" si="175"/>
        <v>2</v>
      </c>
      <c r="AE552" s="29" t="str">
        <f t="shared" si="176"/>
        <v>2026-04-21,归还贷款</v>
      </c>
      <c r="AF552" s="29" t="s">
        <v>109</v>
      </c>
      <c r="AG552" s="29" t="s">
        <v>109</v>
      </c>
      <c r="AH552" s="29"/>
      <c r="AI552" s="29"/>
      <c r="AJ552" s="29"/>
      <c r="AK552" s="29"/>
      <c r="AL552" s="29"/>
      <c r="AM552" s="29"/>
      <c r="AN552" s="29" t="str">
        <f t="shared" si="177"/>
        <v>6603</v>
      </c>
      <c r="AO552" s="29"/>
      <c r="AP552" s="29" t="str">
        <f t="shared" si="178"/>
        <v>2026-04-21,归还贷款</v>
      </c>
      <c r="AQ552" t="s">
        <v>110</v>
      </c>
      <c r="AR552" s="29">
        <f t="shared" si="179"/>
        <v>2323299.32</v>
      </c>
      <c r="AS552" s="29" t="str">
        <f t="shared" si="180"/>
        <v/>
      </c>
      <c r="AT552" t="s">
        <v>111</v>
      </c>
      <c r="AU552" t="s">
        <v>112</v>
      </c>
      <c r="AV552" t="s">
        <v>113</v>
      </c>
      <c r="AW552" s="29">
        <f t="shared" si="181"/>
        <v>2323299.32</v>
      </c>
      <c r="AX552" s="29" t="str">
        <f t="shared" si="182"/>
        <v/>
      </c>
      <c r="AY552" s="29"/>
      <c r="AZ552" s="29"/>
      <c r="BA552" s="29"/>
      <c r="BB552" s="29"/>
      <c r="BC552" s="29"/>
      <c r="BD552" s="29"/>
      <c r="BE552" s="29"/>
      <c r="BF552" s="29"/>
      <c r="BG552" s="29"/>
      <c r="BH552" s="29"/>
      <c r="BI552" s="29"/>
      <c r="BJ552" s="29"/>
      <c r="BK552" s="29"/>
      <c r="BL552" s="29"/>
      <c r="BM552" s="29"/>
      <c r="BN552" s="29"/>
      <c r="BO552" s="29"/>
      <c r="BP552" s="29"/>
      <c r="BQ552" s="32" t="str">
        <f>IF(N552="项目",VLOOKUP(O552,项目!B:C,2,0),IF(K552="空项目",VLOOKUP(K552,项目!B:C,2,0),""))</f>
        <v/>
      </c>
      <c r="BR552" s="32" t="str">
        <f>IFERROR(VLOOKUP(BQ552,项目!A:B,2,0),"")</f>
        <v/>
      </c>
      <c r="BS552" s="29"/>
      <c r="BT552" s="29"/>
      <c r="BU552" s="32" t="str">
        <f>IF(N552="供应商",VLOOKUP(O552,供应商!B:C,2,0),"")</f>
        <v/>
      </c>
      <c r="BV552" s="32" t="str">
        <f>IFERROR(VLOOKUP(BU552,供应商!A:B,2,0),"")</f>
        <v/>
      </c>
      <c r="BW552" s="32" t="str">
        <f>IF(N552="客户",VLOOKUP(O552,客户!B:C,2,0),"")</f>
        <v/>
      </c>
      <c r="BX552" s="32" t="str">
        <f>IFERROR(VLOOKUP(BW552,客户!A:B,2,0),"")</f>
        <v/>
      </c>
      <c r="BY552" s="29"/>
      <c r="BZ552" s="29"/>
      <c r="CA552" s="29"/>
      <c r="CB552" s="29"/>
      <c r="CC552" s="29"/>
      <c r="CD552" s="29"/>
      <c r="CE552" s="29"/>
      <c r="CF552" s="29"/>
      <c r="CG552" s="29"/>
      <c r="CH552" s="29"/>
      <c r="CI552" s="29"/>
      <c r="CJ552" s="29"/>
      <c r="CK552" s="29"/>
      <c r="CL552" s="29"/>
      <c r="CM552" s="29"/>
      <c r="CN552" s="29"/>
      <c r="CO552" s="29"/>
      <c r="CP552" s="29"/>
      <c r="CQ552" s="29"/>
      <c r="CR552" s="29"/>
      <c r="CS552" s="29"/>
      <c r="CT552" s="29"/>
      <c r="CU552" s="32" t="str">
        <f>IF(N552="费用项目",VLOOKUP(O552,费用项目!B:C,2,0),"")</f>
        <v>660302</v>
      </c>
      <c r="CV552" s="32" t="str">
        <f>IFERROR(VLOOKUP(CU552,费用项目!A:B,2,0),"")</f>
        <v>利息支出</v>
      </c>
      <c r="CW552" s="29" t="str">
        <f>IF(N552="银行账户",VLOOKUP(O552,银行变二级!B:C,2,0),"")</f>
        <v/>
      </c>
      <c r="CX552" s="29" t="str">
        <f>IFERROR(VLOOKUP(O552,银行变二级!A:B,2,0),"")</f>
        <v/>
      </c>
    </row>
    <row r="553" spans="1:102">
      <c r="A553" s="35" t="s">
        <v>567</v>
      </c>
      <c r="B553" s="36" t="s">
        <v>124</v>
      </c>
      <c r="C553" s="36" t="s">
        <v>115</v>
      </c>
      <c r="D553" s="37" t="s">
        <v>201</v>
      </c>
      <c r="E553" s="37" t="s">
        <v>571</v>
      </c>
      <c r="F553" s="39" t="s">
        <v>107</v>
      </c>
      <c r="G553" s="38">
        <v>2323299.32</v>
      </c>
      <c r="H553" s="40" t="str">
        <f t="shared" si="165"/>
        <v>1002</v>
      </c>
      <c r="I553" s="40" t="str">
        <f t="shared" si="166"/>
        <v>100201</v>
      </c>
      <c r="J553" s="46" t="str">
        <f t="shared" si="167"/>
        <v>银行存款</v>
      </c>
      <c r="K553" s="47" t="str">
        <f t="shared" si="168"/>
        <v>农发行30111</v>
      </c>
      <c r="L553" s="46" t="str">
        <f t="shared" si="169"/>
        <v/>
      </c>
      <c r="M553" s="46">
        <f>IFERROR(IF(H553="1002",1002,VLOOKUP(I553,亿企科目!A:H,6,0)),VLOOKUP(H553,亿企科目!A:G,6,0))</f>
        <v>1002</v>
      </c>
      <c r="N553" s="48" t="str">
        <f>IFERROR(IF(H553="1002","银行账户",IF(H553="1123","供应商",VLOOKUP(I553,亿企科目!A:H,8,0))),"")</f>
        <v>银行账户</v>
      </c>
      <c r="O553" s="49" t="str">
        <f t="shared" si="183"/>
        <v>农发行30111</v>
      </c>
      <c r="P553" s="29" t="str">
        <f>VLOOKUP(A553,账簿!B:C,2,0)</f>
        <v>002012</v>
      </c>
      <c r="Q553" s="29" t="str">
        <f>VLOOKUP(P553,账簿!A:B,2,0)</f>
        <v>昌邑市城投环保科技有限公司</v>
      </c>
      <c r="W553" s="29" t="str">
        <f t="shared" si="184"/>
        <v>0020122026-04-212</v>
      </c>
      <c r="X553" s="29" t="str">
        <f t="shared" si="170"/>
        <v>002012</v>
      </c>
      <c r="Y553" s="29" t="str">
        <f t="shared" si="171"/>
        <v>002012</v>
      </c>
      <c r="Z553" s="29" t="str">
        <f t="shared" si="172"/>
        <v>昌邑市城投环保科技有限公司</v>
      </c>
      <c r="AA553" s="29" t="str">
        <f t="shared" si="173"/>
        <v>2026-04</v>
      </c>
      <c r="AB553" s="29" t="str">
        <f t="shared" si="174"/>
        <v>2026-04-21</v>
      </c>
      <c r="AC553" s="29" t="s">
        <v>108</v>
      </c>
      <c r="AD553" s="29">
        <f t="shared" si="175"/>
        <v>2</v>
      </c>
      <c r="AE553" s="29" t="str">
        <f t="shared" si="176"/>
        <v>2026-04-21,归还贷款</v>
      </c>
      <c r="AF553" s="29" t="s">
        <v>109</v>
      </c>
      <c r="AG553" s="29" t="s">
        <v>109</v>
      </c>
      <c r="AH553" s="29"/>
      <c r="AI553" s="29"/>
      <c r="AJ553" s="29"/>
      <c r="AK553" s="29"/>
      <c r="AL553" s="29"/>
      <c r="AM553" s="29"/>
      <c r="AN553" s="29">
        <f t="shared" si="177"/>
        <v>1002</v>
      </c>
      <c r="AO553" s="29"/>
      <c r="AP553" s="29" t="str">
        <f t="shared" si="178"/>
        <v>2026-04-21,归还贷款</v>
      </c>
      <c r="AQ553" t="s">
        <v>110</v>
      </c>
      <c r="AR553" s="29" t="str">
        <f t="shared" si="179"/>
        <v/>
      </c>
      <c r="AS553" s="29">
        <f t="shared" si="180"/>
        <v>2323299.32</v>
      </c>
      <c r="AT553" t="s">
        <v>111</v>
      </c>
      <c r="AU553" t="s">
        <v>112</v>
      </c>
      <c r="AV553" t="s">
        <v>113</v>
      </c>
      <c r="AW553" s="29" t="str">
        <f t="shared" si="181"/>
        <v/>
      </c>
      <c r="AX553" s="29">
        <f t="shared" si="182"/>
        <v>2323299.32</v>
      </c>
      <c r="AY553" s="29"/>
      <c r="AZ553" s="29"/>
      <c r="BA553" s="29"/>
      <c r="BB553" s="29"/>
      <c r="BC553" s="29"/>
      <c r="BD553" s="29"/>
      <c r="BE553" s="29"/>
      <c r="BF553" s="29"/>
      <c r="BG553" s="29"/>
      <c r="BH553" s="29"/>
      <c r="BI553" s="29"/>
      <c r="BJ553" s="29"/>
      <c r="BK553" s="29"/>
      <c r="BL553" s="29"/>
      <c r="BM553" s="29"/>
      <c r="BN553" s="29"/>
      <c r="BO553" s="29"/>
      <c r="BP553" s="29"/>
      <c r="BQ553" s="32" t="str">
        <f>IF(N553="项目",VLOOKUP(O553,项目!B:C,2,0),IF(K553="空项目",VLOOKUP(K553,项目!B:C,2,0),""))</f>
        <v/>
      </c>
      <c r="BR553" s="32" t="str">
        <f>IFERROR(VLOOKUP(BQ553,项目!A:B,2,0),"")</f>
        <v/>
      </c>
      <c r="BS553" s="29"/>
      <c r="BT553" s="29"/>
      <c r="BU553" s="32" t="str">
        <f>IF(N553="供应商",VLOOKUP(O553,供应商!B:C,2,0),"")</f>
        <v/>
      </c>
      <c r="BV553" s="32" t="str">
        <f>IFERROR(VLOOKUP(BU553,供应商!A:B,2,0),"")</f>
        <v/>
      </c>
      <c r="BW553" s="32" t="str">
        <f>IF(N553="客户",VLOOKUP(O553,客户!B:C,2,0),"")</f>
        <v/>
      </c>
      <c r="BX553" s="32" t="str">
        <f>IFERROR(VLOOKUP(BW553,客户!A:B,2,0),"")</f>
        <v/>
      </c>
      <c r="BY553" s="29"/>
      <c r="BZ553" s="29"/>
      <c r="CA553" s="29"/>
      <c r="CB553" s="29"/>
      <c r="CC553" s="29"/>
      <c r="CD553" s="29"/>
      <c r="CE553" s="29"/>
      <c r="CF553" s="29"/>
      <c r="CG553" s="29"/>
      <c r="CH553" s="29"/>
      <c r="CI553" s="29"/>
      <c r="CJ553" s="29"/>
      <c r="CK553" s="29"/>
      <c r="CL553" s="29"/>
      <c r="CM553" s="29"/>
      <c r="CN553" s="29"/>
      <c r="CO553" s="29"/>
      <c r="CP553" s="29"/>
      <c r="CQ553" s="29"/>
      <c r="CR553" s="29"/>
      <c r="CS553" s="29"/>
      <c r="CT553" s="29"/>
      <c r="CU553" s="32" t="str">
        <f>IF(N553="费用项目",VLOOKUP(O553,费用项目!B:C,2,0),"")</f>
        <v/>
      </c>
      <c r="CV553" s="32" t="str">
        <f>IFERROR(VLOOKUP(CU553,费用项目!A:B,2,0),"")</f>
        <v/>
      </c>
      <c r="CW553" s="29" t="str">
        <f>IF(N553="银行账户",VLOOKUP(O553,银行变二级!B:C,2,0),"")</f>
        <v>20337078600100000730111</v>
      </c>
      <c r="CX553" s="29" t="str">
        <f>IFERROR(VLOOKUP(O553,银行变二级!A:B,2,0),"")</f>
        <v/>
      </c>
    </row>
    <row r="554" ht="25.5" spans="1:102">
      <c r="A554" s="35" t="s">
        <v>567</v>
      </c>
      <c r="B554" s="36" t="s">
        <v>124</v>
      </c>
      <c r="C554" s="36" t="s">
        <v>118</v>
      </c>
      <c r="D554" s="37" t="s">
        <v>199</v>
      </c>
      <c r="E554" s="37" t="s">
        <v>571</v>
      </c>
      <c r="F554" s="38">
        <v>2350000</v>
      </c>
      <c r="G554" s="39" t="s">
        <v>107</v>
      </c>
      <c r="H554" s="40" t="str">
        <f t="shared" si="165"/>
        <v>1002</v>
      </c>
      <c r="I554" s="40" t="str">
        <f t="shared" si="166"/>
        <v>100201</v>
      </c>
      <c r="J554" s="46" t="str">
        <f t="shared" si="167"/>
        <v>银行存款</v>
      </c>
      <c r="K554" s="47" t="str">
        <f t="shared" si="168"/>
        <v>农发行30111</v>
      </c>
      <c r="L554" s="46" t="str">
        <f t="shared" si="169"/>
        <v/>
      </c>
      <c r="M554" s="46">
        <f>IFERROR(IF(H554="1002",1002,VLOOKUP(I554,亿企科目!A:H,6,0)),VLOOKUP(H554,亿企科目!A:G,6,0))</f>
        <v>1002</v>
      </c>
      <c r="N554" s="48" t="str">
        <f>IFERROR(IF(H554="1002","银行账户",IF(H554="1123","供应商",VLOOKUP(I554,亿企科目!A:H,8,0))),"")</f>
        <v>银行账户</v>
      </c>
      <c r="O554" s="49" t="str">
        <f t="shared" si="183"/>
        <v>农发行30111</v>
      </c>
      <c r="P554" s="29" t="str">
        <f>VLOOKUP(A554,账簿!B:C,2,0)</f>
        <v>002012</v>
      </c>
      <c r="Q554" s="29" t="str">
        <f>VLOOKUP(P554,账簿!A:B,2,0)</f>
        <v>昌邑市城投环保科技有限公司</v>
      </c>
      <c r="W554" s="29" t="str">
        <f t="shared" si="184"/>
        <v>0020122026-04-213</v>
      </c>
      <c r="X554" s="29" t="str">
        <f t="shared" si="170"/>
        <v>002012</v>
      </c>
      <c r="Y554" s="29" t="str">
        <f t="shared" si="171"/>
        <v>002012</v>
      </c>
      <c r="Z554" s="29" t="str">
        <f t="shared" si="172"/>
        <v>昌邑市城投环保科技有限公司</v>
      </c>
      <c r="AA554" s="29" t="str">
        <f t="shared" si="173"/>
        <v>2026-04</v>
      </c>
      <c r="AB554" s="29" t="str">
        <f t="shared" si="174"/>
        <v>2026-04-21</v>
      </c>
      <c r="AC554" s="29" t="s">
        <v>108</v>
      </c>
      <c r="AD554" s="29">
        <f t="shared" si="175"/>
        <v>3</v>
      </c>
      <c r="AE554" s="29" t="str">
        <f t="shared" si="176"/>
        <v>2026-04-21,普通汇兑,昌邑市城市建设发展投资集团有限公司</v>
      </c>
      <c r="AF554" s="29" t="s">
        <v>109</v>
      </c>
      <c r="AG554" s="29" t="s">
        <v>109</v>
      </c>
      <c r="AH554" s="29"/>
      <c r="AI554" s="29"/>
      <c r="AJ554" s="29"/>
      <c r="AK554" s="29"/>
      <c r="AL554" s="29"/>
      <c r="AM554" s="29"/>
      <c r="AN554" s="29">
        <f t="shared" si="177"/>
        <v>1002</v>
      </c>
      <c r="AO554" s="29"/>
      <c r="AP554" s="29" t="str">
        <f t="shared" si="178"/>
        <v>2026-04-21,普通汇兑,昌邑市城市建设发展投资集团有限公司</v>
      </c>
      <c r="AQ554" t="s">
        <v>110</v>
      </c>
      <c r="AR554" s="29">
        <f t="shared" si="179"/>
        <v>2350000</v>
      </c>
      <c r="AS554" s="29" t="str">
        <f t="shared" si="180"/>
        <v/>
      </c>
      <c r="AT554" t="s">
        <v>111</v>
      </c>
      <c r="AU554" t="s">
        <v>112</v>
      </c>
      <c r="AV554" t="s">
        <v>113</v>
      </c>
      <c r="AW554" s="29">
        <f t="shared" si="181"/>
        <v>2350000</v>
      </c>
      <c r="AX554" s="29" t="str">
        <f t="shared" si="182"/>
        <v/>
      </c>
      <c r="AY554" s="29"/>
      <c r="AZ554" s="29"/>
      <c r="BA554" s="29"/>
      <c r="BB554" s="29"/>
      <c r="BC554" s="29"/>
      <c r="BD554" s="29"/>
      <c r="BE554" s="29"/>
      <c r="BF554" s="29"/>
      <c r="BG554" s="29"/>
      <c r="BH554" s="29"/>
      <c r="BI554" s="29"/>
      <c r="BJ554" s="29"/>
      <c r="BK554" s="29"/>
      <c r="BL554" s="29"/>
      <c r="BM554" s="29"/>
      <c r="BN554" s="29"/>
      <c r="BO554" s="29"/>
      <c r="BP554" s="29"/>
      <c r="BQ554" s="32" t="str">
        <f>IF(N554="项目",VLOOKUP(O554,项目!B:C,2,0),IF(K554="空项目",VLOOKUP(K554,项目!B:C,2,0),""))</f>
        <v/>
      </c>
      <c r="BR554" s="32" t="str">
        <f>IFERROR(VLOOKUP(BQ554,项目!A:B,2,0),"")</f>
        <v/>
      </c>
      <c r="BS554" s="29"/>
      <c r="BT554" s="29"/>
      <c r="BU554" s="32" t="str">
        <f>IF(N554="供应商",VLOOKUP(O554,供应商!B:C,2,0),"")</f>
        <v/>
      </c>
      <c r="BV554" s="32" t="str">
        <f>IFERROR(VLOOKUP(BU554,供应商!A:B,2,0),"")</f>
        <v/>
      </c>
      <c r="BW554" s="32" t="str">
        <f>IF(N554="客户",VLOOKUP(O554,客户!B:C,2,0),"")</f>
        <v/>
      </c>
      <c r="BX554" s="32" t="str">
        <f>IFERROR(VLOOKUP(BW554,客户!A:B,2,0),"")</f>
        <v/>
      </c>
      <c r="BY554" s="29"/>
      <c r="BZ554" s="29"/>
      <c r="CA554" s="29"/>
      <c r="CB554" s="29"/>
      <c r="CC554" s="29"/>
      <c r="CD554" s="29"/>
      <c r="CE554" s="29"/>
      <c r="CF554" s="29"/>
      <c r="CG554" s="29"/>
      <c r="CH554" s="29"/>
      <c r="CI554" s="29"/>
      <c r="CJ554" s="29"/>
      <c r="CK554" s="29"/>
      <c r="CL554" s="29"/>
      <c r="CM554" s="29"/>
      <c r="CN554" s="29"/>
      <c r="CO554" s="29"/>
      <c r="CP554" s="29"/>
      <c r="CQ554" s="29"/>
      <c r="CR554" s="29"/>
      <c r="CS554" s="29"/>
      <c r="CT554" s="29"/>
      <c r="CU554" s="32" t="str">
        <f>IF(N554="费用项目",VLOOKUP(O554,费用项目!B:C,2,0),"")</f>
        <v/>
      </c>
      <c r="CV554" s="32" t="str">
        <f>IFERROR(VLOOKUP(CU554,费用项目!A:B,2,0),"")</f>
        <v/>
      </c>
      <c r="CW554" s="29" t="str">
        <f>IF(N554="银行账户",VLOOKUP(O554,银行变二级!B:C,2,0),"")</f>
        <v>20337078600100000730111</v>
      </c>
      <c r="CX554" s="29" t="str">
        <f>IFERROR(VLOOKUP(O554,银行变二级!A:B,2,0),"")</f>
        <v/>
      </c>
    </row>
    <row r="555" ht="25.5" spans="1:102">
      <c r="A555" s="35" t="s">
        <v>567</v>
      </c>
      <c r="B555" s="36" t="s">
        <v>124</v>
      </c>
      <c r="C555" s="36" t="s">
        <v>118</v>
      </c>
      <c r="D555" s="37" t="s">
        <v>199</v>
      </c>
      <c r="E555" s="37" t="s">
        <v>114</v>
      </c>
      <c r="F555" s="39" t="s">
        <v>107</v>
      </c>
      <c r="G555" s="38">
        <v>2350000</v>
      </c>
      <c r="H555" s="40" t="str">
        <f t="shared" si="165"/>
        <v>1221</v>
      </c>
      <c r="I555" s="40" t="str">
        <f t="shared" si="166"/>
        <v>122108</v>
      </c>
      <c r="J555" s="46" t="str">
        <f t="shared" si="167"/>
        <v>其他应收款</v>
      </c>
      <c r="K555" s="47" t="str">
        <f t="shared" si="168"/>
        <v>单位</v>
      </c>
      <c r="L555" s="46" t="str">
        <f t="shared" si="169"/>
        <v>昌邑市城市建设发展投资集团有限公司</v>
      </c>
      <c r="M555" s="46" t="str">
        <f>IFERROR(IF(H555="1002",1002,VLOOKUP(I555,亿企科目!A:H,6,0)),VLOOKUP(H555,亿企科目!A:G,6,0))</f>
        <v>122102</v>
      </c>
      <c r="N555" s="48" t="str">
        <f>IFERROR(IF(H555="1002","银行账户",IF(H555="1123","供应商",VLOOKUP(I555,亿企科目!A:H,8,0))),"")</f>
        <v>客户</v>
      </c>
      <c r="O555" s="49" t="str">
        <f t="shared" si="183"/>
        <v>昌邑市城市建设发展投资集团有限公司</v>
      </c>
      <c r="P555" s="29" t="str">
        <f>VLOOKUP(A555,账簿!B:C,2,0)</f>
        <v>002012</v>
      </c>
      <c r="Q555" s="29" t="str">
        <f>VLOOKUP(P555,账簿!A:B,2,0)</f>
        <v>昌邑市城投环保科技有限公司</v>
      </c>
      <c r="W555" s="29" t="str">
        <f t="shared" si="184"/>
        <v>0020122026-04-213</v>
      </c>
      <c r="X555" s="29" t="str">
        <f t="shared" si="170"/>
        <v>002012</v>
      </c>
      <c r="Y555" s="29" t="str">
        <f t="shared" si="171"/>
        <v>002012</v>
      </c>
      <c r="Z555" s="29" t="str">
        <f t="shared" si="172"/>
        <v>昌邑市城投环保科技有限公司</v>
      </c>
      <c r="AA555" s="29" t="str">
        <f t="shared" si="173"/>
        <v>2026-04</v>
      </c>
      <c r="AB555" s="29" t="str">
        <f t="shared" si="174"/>
        <v>2026-04-21</v>
      </c>
      <c r="AC555" s="29" t="s">
        <v>108</v>
      </c>
      <c r="AD555" s="29">
        <f t="shared" si="175"/>
        <v>3</v>
      </c>
      <c r="AE555" s="29" t="str">
        <f t="shared" si="176"/>
        <v>2026-04-21,普通汇兑,昌邑市城市建设发展投资集团有限公司</v>
      </c>
      <c r="AF555" s="29" t="s">
        <v>109</v>
      </c>
      <c r="AG555" s="29" t="s">
        <v>109</v>
      </c>
      <c r="AH555" s="29"/>
      <c r="AI555" s="29"/>
      <c r="AJ555" s="29"/>
      <c r="AK555" s="29"/>
      <c r="AL555" s="29"/>
      <c r="AM555" s="29"/>
      <c r="AN555" s="29" t="str">
        <f t="shared" si="177"/>
        <v>122102</v>
      </c>
      <c r="AO555" s="29"/>
      <c r="AP555" s="29" t="str">
        <f t="shared" si="178"/>
        <v>2026-04-21,普通汇兑,昌邑市城市建设发展投资集团有限公司</v>
      </c>
      <c r="AQ555" t="s">
        <v>110</v>
      </c>
      <c r="AR555" s="29" t="str">
        <f t="shared" si="179"/>
        <v/>
      </c>
      <c r="AS555" s="29">
        <f t="shared" si="180"/>
        <v>2350000</v>
      </c>
      <c r="AT555" t="s">
        <v>111</v>
      </c>
      <c r="AU555" t="s">
        <v>112</v>
      </c>
      <c r="AV555" t="s">
        <v>113</v>
      </c>
      <c r="AW555" s="29" t="str">
        <f t="shared" si="181"/>
        <v/>
      </c>
      <c r="AX555" s="29">
        <f t="shared" si="182"/>
        <v>2350000</v>
      </c>
      <c r="AY555" s="29"/>
      <c r="AZ555" s="29"/>
      <c r="BA555" s="29"/>
      <c r="BB555" s="29"/>
      <c r="BC555" s="29"/>
      <c r="BD555" s="29"/>
      <c r="BE555" s="29"/>
      <c r="BF555" s="29"/>
      <c r="BG555" s="29"/>
      <c r="BH555" s="29"/>
      <c r="BI555" s="29"/>
      <c r="BJ555" s="29"/>
      <c r="BK555" s="29"/>
      <c r="BL555" s="29"/>
      <c r="BM555" s="29"/>
      <c r="BN555" s="29"/>
      <c r="BO555" s="29"/>
      <c r="BP555" s="29"/>
      <c r="BQ555" s="32" t="str">
        <f>IF(N555="项目",VLOOKUP(O555,项目!B:C,2,0),IF(K555="空项目",VLOOKUP(K555,项目!B:C,2,0),""))</f>
        <v/>
      </c>
      <c r="BR555" s="32" t="str">
        <f>IFERROR(VLOOKUP(BQ555,项目!A:B,2,0),"")</f>
        <v/>
      </c>
      <c r="BS555" s="29"/>
      <c r="BT555" s="29"/>
      <c r="BU555" s="32" t="str">
        <f>IF(N555="供应商",VLOOKUP(O555,供应商!B:C,2,0),"")</f>
        <v/>
      </c>
      <c r="BV555" s="32" t="str">
        <f>IFERROR(VLOOKUP(BU555,供应商!A:B,2,0),"")</f>
        <v/>
      </c>
      <c r="BW555" s="32" t="str">
        <f>IF(N555="客户",VLOOKUP(O555,客户!B:C,2,0),"")</f>
        <v>002</v>
      </c>
      <c r="BX555" s="32" t="str">
        <f>IFERROR(VLOOKUP(BW555,客户!A:B,2,0),"")</f>
        <v>昌邑市城市建设发展投资集团有限公司</v>
      </c>
      <c r="BY555" s="29"/>
      <c r="BZ555" s="29"/>
      <c r="CA555" s="29"/>
      <c r="CB555" s="29"/>
      <c r="CC555" s="29"/>
      <c r="CD555" s="29"/>
      <c r="CE555" s="29"/>
      <c r="CF555" s="29"/>
      <c r="CG555" s="29"/>
      <c r="CH555" s="29"/>
      <c r="CI555" s="29"/>
      <c r="CJ555" s="29"/>
      <c r="CK555" s="29"/>
      <c r="CL555" s="29"/>
      <c r="CM555" s="29"/>
      <c r="CN555" s="29"/>
      <c r="CO555" s="29"/>
      <c r="CP555" s="29"/>
      <c r="CQ555" s="29"/>
      <c r="CR555" s="29"/>
      <c r="CS555" s="29"/>
      <c r="CT555" s="29"/>
      <c r="CU555" s="32" t="str">
        <f>IF(N555="费用项目",VLOOKUP(O555,费用项目!B:C,2,0),"")</f>
        <v/>
      </c>
      <c r="CV555" s="32" t="str">
        <f>IFERROR(VLOOKUP(CU555,费用项目!A:B,2,0),"")</f>
        <v/>
      </c>
      <c r="CW555" s="29" t="str">
        <f>IF(N555="银行账户",VLOOKUP(O555,银行变二级!B:C,2,0),"")</f>
        <v/>
      </c>
      <c r="CX555" s="29" t="str">
        <f>IFERROR(VLOOKUP(O555,银行变二级!A:B,2,0),"")</f>
        <v/>
      </c>
    </row>
    <row r="556" ht="25.5" spans="1:102">
      <c r="A556" s="35" t="s">
        <v>567</v>
      </c>
      <c r="B556" s="36" t="s">
        <v>124</v>
      </c>
      <c r="C556" s="36" t="s">
        <v>121</v>
      </c>
      <c r="D556" s="37" t="s">
        <v>572</v>
      </c>
      <c r="E556" s="37" t="s">
        <v>127</v>
      </c>
      <c r="F556" s="38">
        <v>33152.78</v>
      </c>
      <c r="G556" s="39" t="s">
        <v>107</v>
      </c>
      <c r="H556" s="40" t="str">
        <f t="shared" si="165"/>
        <v>6603</v>
      </c>
      <c r="I556" s="40" t="str">
        <f t="shared" si="166"/>
        <v>6603</v>
      </c>
      <c r="J556" s="46" t="str">
        <f t="shared" si="167"/>
        <v>财务费用</v>
      </c>
      <c r="K556" s="47" t="str">
        <f t="shared" si="168"/>
        <v>利息支出</v>
      </c>
      <c r="L556" s="46" t="str">
        <f t="shared" si="169"/>
        <v/>
      </c>
      <c r="M556" s="46" t="str">
        <f>IFERROR(IF(H556="1002",1002,VLOOKUP(I556,亿企科目!A:H,6,0)),VLOOKUP(H556,亿企科目!A:G,6,0))</f>
        <v>6603</v>
      </c>
      <c r="N556" s="48" t="str">
        <f>IFERROR(IF(H556="1002","银行账户",IF(H556="1123","供应商",VLOOKUP(I556,亿企科目!A:H,8,0))),"")</f>
        <v>费用项目</v>
      </c>
      <c r="O556" s="49" t="str">
        <f t="shared" si="183"/>
        <v>利息支出</v>
      </c>
      <c r="P556" s="29" t="str">
        <f>VLOOKUP(A556,账簿!B:C,2,0)</f>
        <v>002012</v>
      </c>
      <c r="Q556" s="29" t="str">
        <f>VLOOKUP(P556,账簿!A:B,2,0)</f>
        <v>昌邑市城投环保科技有限公司</v>
      </c>
      <c r="W556" s="29" t="str">
        <f t="shared" si="184"/>
        <v>0020122026-04-214</v>
      </c>
      <c r="X556" s="29" t="str">
        <f t="shared" si="170"/>
        <v>002012</v>
      </c>
      <c r="Y556" s="29" t="str">
        <f t="shared" si="171"/>
        <v>002012</v>
      </c>
      <c r="Z556" s="29" t="str">
        <f t="shared" si="172"/>
        <v>昌邑市城投环保科技有限公司</v>
      </c>
      <c r="AA556" s="29" t="str">
        <f t="shared" si="173"/>
        <v>2026-04</v>
      </c>
      <c r="AB556" s="29" t="str">
        <f t="shared" si="174"/>
        <v>2026-04-21</v>
      </c>
      <c r="AC556" s="29" t="s">
        <v>108</v>
      </c>
      <c r="AD556" s="29">
        <f t="shared" si="175"/>
        <v>4</v>
      </c>
      <c r="AE556" s="29" t="str">
        <f t="shared" si="176"/>
        <v>2026-04-21,贷款还款,昌邑市城投环保科技有限公司</v>
      </c>
      <c r="AF556" s="29" t="s">
        <v>109</v>
      </c>
      <c r="AG556" s="29" t="s">
        <v>109</v>
      </c>
      <c r="AH556" s="29"/>
      <c r="AI556" s="29"/>
      <c r="AJ556" s="29"/>
      <c r="AK556" s="29"/>
      <c r="AL556" s="29"/>
      <c r="AM556" s="29"/>
      <c r="AN556" s="29" t="str">
        <f t="shared" si="177"/>
        <v>6603</v>
      </c>
      <c r="AO556" s="29"/>
      <c r="AP556" s="29" t="str">
        <f t="shared" si="178"/>
        <v>2026-04-21,贷款还款,昌邑市城投环保科技有限公司</v>
      </c>
      <c r="AQ556" t="s">
        <v>110</v>
      </c>
      <c r="AR556" s="29">
        <f t="shared" si="179"/>
        <v>33152.78</v>
      </c>
      <c r="AS556" s="29" t="str">
        <f t="shared" si="180"/>
        <v/>
      </c>
      <c r="AT556" t="s">
        <v>111</v>
      </c>
      <c r="AU556" t="s">
        <v>112</v>
      </c>
      <c r="AV556" t="s">
        <v>113</v>
      </c>
      <c r="AW556" s="29">
        <f t="shared" si="181"/>
        <v>33152.78</v>
      </c>
      <c r="AX556" s="29" t="str">
        <f t="shared" si="182"/>
        <v/>
      </c>
      <c r="AY556" s="29"/>
      <c r="AZ556" s="29"/>
      <c r="BA556" s="29"/>
      <c r="BB556" s="29"/>
      <c r="BC556" s="29"/>
      <c r="BD556" s="29"/>
      <c r="BE556" s="29"/>
      <c r="BF556" s="29"/>
      <c r="BG556" s="29"/>
      <c r="BH556" s="29"/>
      <c r="BI556" s="29"/>
      <c r="BJ556" s="29"/>
      <c r="BK556" s="29"/>
      <c r="BL556" s="29"/>
      <c r="BM556" s="29"/>
      <c r="BN556" s="29"/>
      <c r="BO556" s="29"/>
      <c r="BP556" s="29"/>
      <c r="BQ556" s="32" t="str">
        <f>IF(N556="项目",VLOOKUP(O556,项目!B:C,2,0),IF(K556="空项目",VLOOKUP(K556,项目!B:C,2,0),""))</f>
        <v/>
      </c>
      <c r="BR556" s="32" t="str">
        <f>IFERROR(VLOOKUP(BQ556,项目!A:B,2,0),"")</f>
        <v/>
      </c>
      <c r="BS556" s="29"/>
      <c r="BT556" s="29"/>
      <c r="BU556" s="32" t="str">
        <f>IF(N556="供应商",VLOOKUP(O556,供应商!B:C,2,0),"")</f>
        <v/>
      </c>
      <c r="BV556" s="32" t="str">
        <f>IFERROR(VLOOKUP(BU556,供应商!A:B,2,0),"")</f>
        <v/>
      </c>
      <c r="BW556" s="32" t="str">
        <f>IF(N556="客户",VLOOKUP(O556,客户!B:C,2,0),"")</f>
        <v/>
      </c>
      <c r="BX556" s="32" t="str">
        <f>IFERROR(VLOOKUP(BW556,客户!A:B,2,0),"")</f>
        <v/>
      </c>
      <c r="BY556" s="29"/>
      <c r="BZ556" s="29"/>
      <c r="CA556" s="29"/>
      <c r="CB556" s="29"/>
      <c r="CC556" s="29"/>
      <c r="CD556" s="29"/>
      <c r="CE556" s="29"/>
      <c r="CF556" s="29"/>
      <c r="CG556" s="29"/>
      <c r="CH556" s="29"/>
      <c r="CI556" s="29"/>
      <c r="CJ556" s="29"/>
      <c r="CK556" s="29"/>
      <c r="CL556" s="29"/>
      <c r="CM556" s="29"/>
      <c r="CN556" s="29"/>
      <c r="CO556" s="29"/>
      <c r="CP556" s="29"/>
      <c r="CQ556" s="29"/>
      <c r="CR556" s="29"/>
      <c r="CS556" s="29"/>
      <c r="CT556" s="29"/>
      <c r="CU556" s="32" t="str">
        <f>IF(N556="费用项目",VLOOKUP(O556,费用项目!B:C,2,0),"")</f>
        <v>660302</v>
      </c>
      <c r="CV556" s="32" t="str">
        <f>IFERROR(VLOOKUP(CU556,费用项目!A:B,2,0),"")</f>
        <v>利息支出</v>
      </c>
      <c r="CW556" s="29" t="str">
        <f>IF(N556="银行账户",VLOOKUP(O556,银行变二级!B:C,2,0),"")</f>
        <v/>
      </c>
      <c r="CX556" s="29" t="str">
        <f>IFERROR(VLOOKUP(O556,银行变二级!A:B,2,0),"")</f>
        <v/>
      </c>
    </row>
    <row r="557" ht="27" spans="1:102">
      <c r="A557" s="35" t="s">
        <v>567</v>
      </c>
      <c r="B557" s="36" t="s">
        <v>124</v>
      </c>
      <c r="C557" s="36" t="s">
        <v>121</v>
      </c>
      <c r="D557" s="37" t="s">
        <v>572</v>
      </c>
      <c r="E557" s="37" t="s">
        <v>573</v>
      </c>
      <c r="F557" s="39" t="s">
        <v>107</v>
      </c>
      <c r="G557" s="38">
        <v>33152.78</v>
      </c>
      <c r="H557" s="40" t="str">
        <f t="shared" si="165"/>
        <v>1002</v>
      </c>
      <c r="I557" s="40" t="str">
        <f t="shared" si="166"/>
        <v>100205</v>
      </c>
      <c r="J557" s="46" t="str">
        <f t="shared" si="167"/>
        <v>银行存款</v>
      </c>
      <c r="K557" s="47" t="str">
        <f t="shared" si="168"/>
        <v>潍坊银行042112</v>
      </c>
      <c r="L557" s="46" t="str">
        <f t="shared" si="169"/>
        <v/>
      </c>
      <c r="M557" s="46">
        <f>IFERROR(IF(H557="1002",1002,VLOOKUP(I557,亿企科目!A:H,6,0)),VLOOKUP(H557,亿企科目!A:G,6,0))</f>
        <v>1002</v>
      </c>
      <c r="N557" s="48" t="str">
        <f>IFERROR(IF(H557="1002","银行账户",IF(H557="1123","供应商",VLOOKUP(I557,亿企科目!A:H,8,0))),"")</f>
        <v>银行账户</v>
      </c>
      <c r="O557" s="49" t="str">
        <f t="shared" si="183"/>
        <v>潍坊银行042112</v>
      </c>
      <c r="P557" s="29" t="str">
        <f>VLOOKUP(A557,账簿!B:C,2,0)</f>
        <v>002012</v>
      </c>
      <c r="Q557" s="29" t="str">
        <f>VLOOKUP(P557,账簿!A:B,2,0)</f>
        <v>昌邑市城投环保科技有限公司</v>
      </c>
      <c r="W557" s="29" t="str">
        <f t="shared" si="184"/>
        <v>0020122026-04-214</v>
      </c>
      <c r="X557" s="29" t="str">
        <f t="shared" si="170"/>
        <v>002012</v>
      </c>
      <c r="Y557" s="29" t="str">
        <f t="shared" si="171"/>
        <v>002012</v>
      </c>
      <c r="Z557" s="29" t="str">
        <f t="shared" si="172"/>
        <v>昌邑市城投环保科技有限公司</v>
      </c>
      <c r="AA557" s="29" t="str">
        <f t="shared" si="173"/>
        <v>2026-04</v>
      </c>
      <c r="AB557" s="29" t="str">
        <f t="shared" si="174"/>
        <v>2026-04-21</v>
      </c>
      <c r="AC557" s="29" t="s">
        <v>108</v>
      </c>
      <c r="AD557" s="29">
        <f t="shared" si="175"/>
        <v>4</v>
      </c>
      <c r="AE557" s="29" t="str">
        <f t="shared" si="176"/>
        <v>2026-04-21,贷款还款,昌邑市城投环保科技有限公司</v>
      </c>
      <c r="AF557" s="29" t="s">
        <v>109</v>
      </c>
      <c r="AG557" s="29" t="s">
        <v>109</v>
      </c>
      <c r="AH557" s="29"/>
      <c r="AI557" s="29"/>
      <c r="AJ557" s="29"/>
      <c r="AK557" s="29"/>
      <c r="AL557" s="29"/>
      <c r="AM557" s="29"/>
      <c r="AN557" s="29">
        <f t="shared" si="177"/>
        <v>1002</v>
      </c>
      <c r="AO557" s="29"/>
      <c r="AP557" s="29" t="str">
        <f t="shared" si="178"/>
        <v>2026-04-21,贷款还款,昌邑市城投环保科技有限公司</v>
      </c>
      <c r="AQ557" t="s">
        <v>110</v>
      </c>
      <c r="AR557" s="29" t="str">
        <f t="shared" si="179"/>
        <v/>
      </c>
      <c r="AS557" s="29">
        <f t="shared" si="180"/>
        <v>33152.78</v>
      </c>
      <c r="AT557" t="s">
        <v>111</v>
      </c>
      <c r="AU557" t="s">
        <v>112</v>
      </c>
      <c r="AV557" t="s">
        <v>113</v>
      </c>
      <c r="AW557" s="29" t="str">
        <f t="shared" si="181"/>
        <v/>
      </c>
      <c r="AX557" s="29">
        <f t="shared" si="182"/>
        <v>33152.78</v>
      </c>
      <c r="AY557" s="29"/>
      <c r="AZ557" s="29"/>
      <c r="BA557" s="29"/>
      <c r="BB557" s="29"/>
      <c r="BC557" s="29"/>
      <c r="BD557" s="29"/>
      <c r="BE557" s="29"/>
      <c r="BF557" s="29"/>
      <c r="BG557" s="29"/>
      <c r="BH557" s="29"/>
      <c r="BI557" s="29"/>
      <c r="BJ557" s="29"/>
      <c r="BK557" s="29"/>
      <c r="BL557" s="29"/>
      <c r="BM557" s="29"/>
      <c r="BN557" s="29"/>
      <c r="BO557" s="29"/>
      <c r="BP557" s="29"/>
      <c r="BQ557" s="32" t="str">
        <f>IF(N557="项目",VLOOKUP(O557,项目!B:C,2,0),IF(K557="空项目",VLOOKUP(K557,项目!B:C,2,0),""))</f>
        <v/>
      </c>
      <c r="BR557" s="32" t="str">
        <f>IFERROR(VLOOKUP(BQ557,项目!A:B,2,0),"")</f>
        <v/>
      </c>
      <c r="BS557" s="29"/>
      <c r="BT557" s="29"/>
      <c r="BU557" s="32" t="str">
        <f>IF(N557="供应商",VLOOKUP(O557,供应商!B:C,2,0),"")</f>
        <v/>
      </c>
      <c r="BV557" s="32" t="str">
        <f>IFERROR(VLOOKUP(BU557,供应商!A:B,2,0),"")</f>
        <v/>
      </c>
      <c r="BW557" s="32" t="str">
        <f>IF(N557="客户",VLOOKUP(O557,客户!B:C,2,0),"")</f>
        <v/>
      </c>
      <c r="BX557" s="32" t="str">
        <f>IFERROR(VLOOKUP(BW557,客户!A:B,2,0),"")</f>
        <v/>
      </c>
      <c r="BY557" s="29"/>
      <c r="BZ557" s="29"/>
      <c r="CA557" s="29"/>
      <c r="CB557" s="29"/>
      <c r="CC557" s="29"/>
      <c r="CD557" s="29"/>
      <c r="CE557" s="29"/>
      <c r="CF557" s="29"/>
      <c r="CG557" s="29"/>
      <c r="CH557" s="29"/>
      <c r="CI557" s="29"/>
      <c r="CJ557" s="29"/>
      <c r="CK557" s="29"/>
      <c r="CL557" s="29"/>
      <c r="CM557" s="29"/>
      <c r="CN557" s="29"/>
      <c r="CO557" s="29"/>
      <c r="CP557" s="29"/>
      <c r="CQ557" s="29"/>
      <c r="CR557" s="29"/>
      <c r="CS557" s="29"/>
      <c r="CT557" s="29"/>
      <c r="CU557" s="32" t="str">
        <f>IF(N557="费用项目",VLOOKUP(O557,费用项目!B:C,2,0),"")</f>
        <v/>
      </c>
      <c r="CV557" s="32" t="str">
        <f>IFERROR(VLOOKUP(CU557,费用项目!A:B,2,0),"")</f>
        <v/>
      </c>
      <c r="CW557" s="29" t="str">
        <f>IF(N557="银行账户",VLOOKUP(O557,银行变二级!B:C,2,0),"")</f>
        <v>潍坊银行042112</v>
      </c>
      <c r="CX557" s="29" t="str">
        <f>IFERROR(VLOOKUP(O557,银行变二级!A:B,2,0),"")</f>
        <v>潍坊银行042112</v>
      </c>
    </row>
    <row r="558" ht="27" spans="1:102">
      <c r="A558" s="35" t="s">
        <v>567</v>
      </c>
      <c r="B558" s="36" t="s">
        <v>124</v>
      </c>
      <c r="C558" s="36" t="s">
        <v>125</v>
      </c>
      <c r="D558" s="37" t="s">
        <v>285</v>
      </c>
      <c r="E558" s="37" t="s">
        <v>573</v>
      </c>
      <c r="F558" s="38">
        <v>35000</v>
      </c>
      <c r="G558" s="39" t="s">
        <v>107</v>
      </c>
      <c r="H558" s="40" t="str">
        <f t="shared" si="165"/>
        <v>1002</v>
      </c>
      <c r="I558" s="40" t="str">
        <f t="shared" si="166"/>
        <v>100205</v>
      </c>
      <c r="J558" s="46" t="str">
        <f t="shared" si="167"/>
        <v>银行存款</v>
      </c>
      <c r="K558" s="47" t="str">
        <f t="shared" si="168"/>
        <v>潍坊银行042112</v>
      </c>
      <c r="L558" s="46" t="str">
        <f t="shared" si="169"/>
        <v/>
      </c>
      <c r="M558" s="46">
        <f>IFERROR(IF(H558="1002",1002,VLOOKUP(I558,亿企科目!A:H,6,0)),VLOOKUP(H558,亿企科目!A:G,6,0))</f>
        <v>1002</v>
      </c>
      <c r="N558" s="48" t="str">
        <f>IFERROR(IF(H558="1002","银行账户",IF(H558="1123","供应商",VLOOKUP(I558,亿企科目!A:H,8,0))),"")</f>
        <v>银行账户</v>
      </c>
      <c r="O558" s="49" t="str">
        <f t="shared" si="183"/>
        <v>潍坊银行042112</v>
      </c>
      <c r="P558" s="29" t="str">
        <f>VLOOKUP(A558,账簿!B:C,2,0)</f>
        <v>002012</v>
      </c>
      <c r="Q558" s="29" t="str">
        <f>VLOOKUP(P558,账簿!A:B,2,0)</f>
        <v>昌邑市城投环保科技有限公司</v>
      </c>
      <c r="W558" s="29" t="str">
        <f t="shared" si="184"/>
        <v>0020122026-04-215</v>
      </c>
      <c r="X558" s="29" t="str">
        <f t="shared" si="170"/>
        <v>002012</v>
      </c>
      <c r="Y558" s="29" t="str">
        <f t="shared" si="171"/>
        <v>002012</v>
      </c>
      <c r="Z558" s="29" t="str">
        <f t="shared" si="172"/>
        <v>昌邑市城投环保科技有限公司</v>
      </c>
      <c r="AA558" s="29" t="str">
        <f t="shared" si="173"/>
        <v>2026-04</v>
      </c>
      <c r="AB558" s="29" t="str">
        <f t="shared" si="174"/>
        <v>2026-04-21</v>
      </c>
      <c r="AC558" s="29" t="s">
        <v>108</v>
      </c>
      <c r="AD558" s="29">
        <f t="shared" si="175"/>
        <v>5</v>
      </c>
      <c r="AE558" s="29" t="str">
        <f t="shared" si="176"/>
        <v>2026-04-21,汇款,昌邑市城市建设发展投资集团有限公司</v>
      </c>
      <c r="AF558" s="29" t="s">
        <v>109</v>
      </c>
      <c r="AG558" s="29" t="s">
        <v>109</v>
      </c>
      <c r="AH558" s="29"/>
      <c r="AI558" s="29"/>
      <c r="AJ558" s="29"/>
      <c r="AK558" s="29"/>
      <c r="AL558" s="29"/>
      <c r="AM558" s="29"/>
      <c r="AN558" s="29">
        <f t="shared" si="177"/>
        <v>1002</v>
      </c>
      <c r="AO558" s="29"/>
      <c r="AP558" s="29" t="str">
        <f t="shared" si="178"/>
        <v>2026-04-21,汇款,昌邑市城市建设发展投资集团有限公司</v>
      </c>
      <c r="AQ558" t="s">
        <v>110</v>
      </c>
      <c r="AR558" s="29">
        <f t="shared" si="179"/>
        <v>35000</v>
      </c>
      <c r="AS558" s="29" t="str">
        <f t="shared" si="180"/>
        <v/>
      </c>
      <c r="AT558" t="s">
        <v>111</v>
      </c>
      <c r="AU558" t="s">
        <v>112</v>
      </c>
      <c r="AV558" t="s">
        <v>113</v>
      </c>
      <c r="AW558" s="29">
        <f t="shared" si="181"/>
        <v>35000</v>
      </c>
      <c r="AX558" s="29" t="str">
        <f t="shared" si="182"/>
        <v/>
      </c>
      <c r="AY558" s="29"/>
      <c r="AZ558" s="29"/>
      <c r="BA558" s="29"/>
      <c r="BB558" s="29"/>
      <c r="BC558" s="29"/>
      <c r="BD558" s="29"/>
      <c r="BE558" s="29"/>
      <c r="BF558" s="29"/>
      <c r="BG558" s="29"/>
      <c r="BH558" s="29"/>
      <c r="BI558" s="29"/>
      <c r="BJ558" s="29"/>
      <c r="BK558" s="29"/>
      <c r="BL558" s="29"/>
      <c r="BM558" s="29"/>
      <c r="BN558" s="29"/>
      <c r="BO558" s="29"/>
      <c r="BP558" s="29"/>
      <c r="BQ558" s="32" t="str">
        <f>IF(N558="项目",VLOOKUP(O558,项目!B:C,2,0),IF(K558="空项目",VLOOKUP(K558,项目!B:C,2,0),""))</f>
        <v/>
      </c>
      <c r="BR558" s="32" t="str">
        <f>IFERROR(VLOOKUP(BQ558,项目!A:B,2,0),"")</f>
        <v/>
      </c>
      <c r="BS558" s="29"/>
      <c r="BT558" s="29"/>
      <c r="BU558" s="32" t="str">
        <f>IF(N558="供应商",VLOOKUP(O558,供应商!B:C,2,0),"")</f>
        <v/>
      </c>
      <c r="BV558" s="32" t="str">
        <f>IFERROR(VLOOKUP(BU558,供应商!A:B,2,0),"")</f>
        <v/>
      </c>
      <c r="BW558" s="32" t="str">
        <f>IF(N558="客户",VLOOKUP(O558,客户!B:C,2,0),"")</f>
        <v/>
      </c>
      <c r="BX558" s="32" t="str">
        <f>IFERROR(VLOOKUP(BW558,客户!A:B,2,0),"")</f>
        <v/>
      </c>
      <c r="BY558" s="29"/>
      <c r="BZ558" s="29"/>
      <c r="CA558" s="29"/>
      <c r="CB558" s="29"/>
      <c r="CC558" s="29"/>
      <c r="CD558" s="29"/>
      <c r="CE558" s="29"/>
      <c r="CF558" s="29"/>
      <c r="CG558" s="29"/>
      <c r="CH558" s="29"/>
      <c r="CI558" s="29"/>
      <c r="CJ558" s="29"/>
      <c r="CK558" s="29"/>
      <c r="CL558" s="29"/>
      <c r="CM558" s="29"/>
      <c r="CN558" s="29"/>
      <c r="CO558" s="29"/>
      <c r="CP558" s="29"/>
      <c r="CQ558" s="29"/>
      <c r="CR558" s="29"/>
      <c r="CS558" s="29"/>
      <c r="CT558" s="29"/>
      <c r="CU558" s="32" t="str">
        <f>IF(N558="费用项目",VLOOKUP(O558,费用项目!B:C,2,0),"")</f>
        <v/>
      </c>
      <c r="CV558" s="32" t="str">
        <f>IFERROR(VLOOKUP(CU558,费用项目!A:B,2,0),"")</f>
        <v/>
      </c>
      <c r="CW558" s="29" t="str">
        <f>IF(N558="银行账户",VLOOKUP(O558,银行变二级!B:C,2,0),"")</f>
        <v>潍坊银行042112</v>
      </c>
      <c r="CX558" s="29" t="str">
        <f>IFERROR(VLOOKUP(O558,银行变二级!A:B,2,0),"")</f>
        <v>潍坊银行042112</v>
      </c>
    </row>
    <row r="559" ht="25.5" spans="1:102">
      <c r="A559" s="35" t="s">
        <v>567</v>
      </c>
      <c r="B559" s="36" t="s">
        <v>124</v>
      </c>
      <c r="C559" s="36" t="s">
        <v>125</v>
      </c>
      <c r="D559" s="37" t="s">
        <v>285</v>
      </c>
      <c r="E559" s="37" t="s">
        <v>114</v>
      </c>
      <c r="F559" s="39" t="s">
        <v>107</v>
      </c>
      <c r="G559" s="38">
        <v>35000</v>
      </c>
      <c r="H559" s="40" t="str">
        <f t="shared" si="165"/>
        <v>1221</v>
      </c>
      <c r="I559" s="40" t="str">
        <f t="shared" si="166"/>
        <v>122108</v>
      </c>
      <c r="J559" s="46" t="str">
        <f t="shared" si="167"/>
        <v>其他应收款</v>
      </c>
      <c r="K559" s="47" t="str">
        <f t="shared" si="168"/>
        <v>单位</v>
      </c>
      <c r="L559" s="46" t="str">
        <f t="shared" si="169"/>
        <v>昌邑市城市建设发展投资集团有限公司</v>
      </c>
      <c r="M559" s="46" t="str">
        <f>IFERROR(IF(H559="1002",1002,VLOOKUP(I559,亿企科目!A:H,6,0)),VLOOKUP(H559,亿企科目!A:G,6,0))</f>
        <v>122102</v>
      </c>
      <c r="N559" s="48" t="str">
        <f>IFERROR(IF(H559="1002","银行账户",IF(H559="1123","供应商",VLOOKUP(I559,亿企科目!A:H,8,0))),"")</f>
        <v>客户</v>
      </c>
      <c r="O559" s="49" t="str">
        <f t="shared" si="183"/>
        <v>昌邑市城市建设发展投资集团有限公司</v>
      </c>
      <c r="P559" s="29" t="str">
        <f>VLOOKUP(A559,账簿!B:C,2,0)</f>
        <v>002012</v>
      </c>
      <c r="Q559" s="29" t="str">
        <f>VLOOKUP(P559,账簿!A:B,2,0)</f>
        <v>昌邑市城投环保科技有限公司</v>
      </c>
      <c r="W559" s="29" t="str">
        <f t="shared" si="184"/>
        <v>0020122026-04-215</v>
      </c>
      <c r="X559" s="29" t="str">
        <f t="shared" si="170"/>
        <v>002012</v>
      </c>
      <c r="Y559" s="29" t="str">
        <f t="shared" si="171"/>
        <v>002012</v>
      </c>
      <c r="Z559" s="29" t="str">
        <f t="shared" si="172"/>
        <v>昌邑市城投环保科技有限公司</v>
      </c>
      <c r="AA559" s="29" t="str">
        <f t="shared" si="173"/>
        <v>2026-04</v>
      </c>
      <c r="AB559" s="29" t="str">
        <f t="shared" si="174"/>
        <v>2026-04-21</v>
      </c>
      <c r="AC559" s="29" t="s">
        <v>108</v>
      </c>
      <c r="AD559" s="29">
        <f t="shared" si="175"/>
        <v>5</v>
      </c>
      <c r="AE559" s="29" t="str">
        <f t="shared" si="176"/>
        <v>2026-04-21,汇款,昌邑市城市建设发展投资集团有限公司</v>
      </c>
      <c r="AF559" s="29" t="s">
        <v>109</v>
      </c>
      <c r="AG559" s="29" t="s">
        <v>109</v>
      </c>
      <c r="AH559" s="29"/>
      <c r="AI559" s="29"/>
      <c r="AJ559" s="29"/>
      <c r="AK559" s="29"/>
      <c r="AL559" s="29"/>
      <c r="AM559" s="29"/>
      <c r="AN559" s="29" t="str">
        <f t="shared" si="177"/>
        <v>122102</v>
      </c>
      <c r="AO559" s="29"/>
      <c r="AP559" s="29" t="str">
        <f t="shared" si="178"/>
        <v>2026-04-21,汇款,昌邑市城市建设发展投资集团有限公司</v>
      </c>
      <c r="AQ559" t="s">
        <v>110</v>
      </c>
      <c r="AR559" s="29" t="str">
        <f t="shared" si="179"/>
        <v/>
      </c>
      <c r="AS559" s="29">
        <f t="shared" si="180"/>
        <v>35000</v>
      </c>
      <c r="AT559" t="s">
        <v>111</v>
      </c>
      <c r="AU559" t="s">
        <v>112</v>
      </c>
      <c r="AV559" t="s">
        <v>113</v>
      </c>
      <c r="AW559" s="29" t="str">
        <f t="shared" si="181"/>
        <v/>
      </c>
      <c r="AX559" s="29">
        <f t="shared" si="182"/>
        <v>35000</v>
      </c>
      <c r="AY559" s="29"/>
      <c r="AZ559" s="29"/>
      <c r="BA559" s="29"/>
      <c r="BB559" s="29"/>
      <c r="BC559" s="29"/>
      <c r="BD559" s="29"/>
      <c r="BE559" s="29"/>
      <c r="BF559" s="29"/>
      <c r="BG559" s="29"/>
      <c r="BH559" s="29"/>
      <c r="BI559" s="29"/>
      <c r="BJ559" s="29"/>
      <c r="BK559" s="29"/>
      <c r="BL559" s="29"/>
      <c r="BM559" s="29"/>
      <c r="BN559" s="29"/>
      <c r="BO559" s="29"/>
      <c r="BP559" s="29"/>
      <c r="BQ559" s="32" t="str">
        <f>IF(N559="项目",VLOOKUP(O559,项目!B:C,2,0),IF(K559="空项目",VLOOKUP(K559,项目!B:C,2,0),""))</f>
        <v/>
      </c>
      <c r="BR559" s="32" t="str">
        <f>IFERROR(VLOOKUP(BQ559,项目!A:B,2,0),"")</f>
        <v/>
      </c>
      <c r="BS559" s="29"/>
      <c r="BT559" s="29"/>
      <c r="BU559" s="32" t="str">
        <f>IF(N559="供应商",VLOOKUP(O559,供应商!B:C,2,0),"")</f>
        <v/>
      </c>
      <c r="BV559" s="32" t="str">
        <f>IFERROR(VLOOKUP(BU559,供应商!A:B,2,0),"")</f>
        <v/>
      </c>
      <c r="BW559" s="32" t="str">
        <f>IF(N559="客户",VLOOKUP(O559,客户!B:C,2,0),"")</f>
        <v>002</v>
      </c>
      <c r="BX559" s="32" t="str">
        <f>IFERROR(VLOOKUP(BW559,客户!A:B,2,0),"")</f>
        <v>昌邑市城市建设发展投资集团有限公司</v>
      </c>
      <c r="BY559" s="29"/>
      <c r="BZ559" s="29"/>
      <c r="CA559" s="29"/>
      <c r="CB559" s="29"/>
      <c r="CC559" s="29"/>
      <c r="CD559" s="29"/>
      <c r="CE559" s="29"/>
      <c r="CF559" s="29"/>
      <c r="CG559" s="29"/>
      <c r="CH559" s="29"/>
      <c r="CI559" s="29"/>
      <c r="CJ559" s="29"/>
      <c r="CK559" s="29"/>
      <c r="CL559" s="29"/>
      <c r="CM559" s="29"/>
      <c r="CN559" s="29"/>
      <c r="CO559" s="29"/>
      <c r="CP559" s="29"/>
      <c r="CQ559" s="29"/>
      <c r="CR559" s="29"/>
      <c r="CS559" s="29"/>
      <c r="CT559" s="29"/>
      <c r="CU559" s="32" t="str">
        <f>IF(N559="费用项目",VLOOKUP(O559,费用项目!B:C,2,0),"")</f>
        <v/>
      </c>
      <c r="CV559" s="32" t="str">
        <f>IFERROR(VLOOKUP(CU559,费用项目!A:B,2,0),"")</f>
        <v/>
      </c>
      <c r="CW559" s="29" t="str">
        <f>IF(N559="银行账户",VLOOKUP(O559,银行变二级!B:C,2,0),"")</f>
        <v/>
      </c>
      <c r="CX559" s="29" t="str">
        <f>IFERROR(VLOOKUP(O559,银行变二级!A:B,2,0),"")</f>
        <v/>
      </c>
    </row>
    <row r="560" ht="25.5" spans="1:102">
      <c r="A560" s="35" t="s">
        <v>567</v>
      </c>
      <c r="B560" s="36" t="s">
        <v>242</v>
      </c>
      <c r="C560" s="36" t="s">
        <v>128</v>
      </c>
      <c r="D560" s="37" t="s">
        <v>574</v>
      </c>
      <c r="E560" s="37" t="s">
        <v>134</v>
      </c>
      <c r="F560" s="38">
        <v>430000</v>
      </c>
      <c r="G560" s="39" t="s">
        <v>107</v>
      </c>
      <c r="H560" s="40" t="str">
        <f t="shared" si="165"/>
        <v>1221</v>
      </c>
      <c r="I560" s="40" t="str">
        <f t="shared" si="166"/>
        <v>122108</v>
      </c>
      <c r="J560" s="46" t="str">
        <f t="shared" si="167"/>
        <v>其他应收款</v>
      </c>
      <c r="K560" s="47" t="str">
        <f t="shared" si="168"/>
        <v>单位</v>
      </c>
      <c r="L560" s="46" t="str">
        <f t="shared" si="169"/>
        <v>昌邑市城投股权投资管理有限公司</v>
      </c>
      <c r="M560" s="46" t="str">
        <f>IFERROR(IF(H560="1002",1002,VLOOKUP(I560,亿企科目!A:H,6,0)),VLOOKUP(H560,亿企科目!A:G,6,0))</f>
        <v>122102</v>
      </c>
      <c r="N560" s="48" t="str">
        <f>IFERROR(IF(H560="1002","银行账户",IF(H560="1123","供应商",VLOOKUP(I560,亿企科目!A:H,8,0))),"")</f>
        <v>客户</v>
      </c>
      <c r="O560" s="49" t="str">
        <f t="shared" si="183"/>
        <v>昌邑市城投股权投资管理有限公司</v>
      </c>
      <c r="P560" s="29" t="str">
        <f>VLOOKUP(A560,账簿!B:C,2,0)</f>
        <v>002012</v>
      </c>
      <c r="Q560" s="29" t="str">
        <f>VLOOKUP(P560,账簿!A:B,2,0)</f>
        <v>昌邑市城投环保科技有限公司</v>
      </c>
      <c r="W560" s="29" t="str">
        <f t="shared" si="184"/>
        <v>0020122026-04-286</v>
      </c>
      <c r="X560" s="29" t="str">
        <f t="shared" si="170"/>
        <v>002012</v>
      </c>
      <c r="Y560" s="29" t="str">
        <f t="shared" si="171"/>
        <v>002012</v>
      </c>
      <c r="Z560" s="29" t="str">
        <f t="shared" si="172"/>
        <v>昌邑市城投环保科技有限公司</v>
      </c>
      <c r="AA560" s="29" t="str">
        <f t="shared" si="173"/>
        <v>2026-04</v>
      </c>
      <c r="AB560" s="29" t="str">
        <f t="shared" si="174"/>
        <v>2026-04-28</v>
      </c>
      <c r="AC560" s="29" t="s">
        <v>108</v>
      </c>
      <c r="AD560" s="29">
        <f t="shared" si="175"/>
        <v>6</v>
      </c>
      <c r="AE560" s="29" t="str">
        <f t="shared" si="176"/>
        <v>2026-04-28,汇兑,昌邑市城投股权投资管理有限公司</v>
      </c>
      <c r="AF560" s="29" t="s">
        <v>109</v>
      </c>
      <c r="AG560" s="29" t="s">
        <v>109</v>
      </c>
      <c r="AH560" s="29"/>
      <c r="AI560" s="29"/>
      <c r="AJ560" s="29"/>
      <c r="AK560" s="29"/>
      <c r="AL560" s="29"/>
      <c r="AM560" s="29"/>
      <c r="AN560" s="29" t="str">
        <f t="shared" si="177"/>
        <v>122102</v>
      </c>
      <c r="AO560" s="29"/>
      <c r="AP560" s="29" t="str">
        <f t="shared" si="178"/>
        <v>2026-04-28,汇兑,昌邑市城投股权投资管理有限公司</v>
      </c>
      <c r="AQ560" t="s">
        <v>110</v>
      </c>
      <c r="AR560" s="29">
        <f t="shared" si="179"/>
        <v>430000</v>
      </c>
      <c r="AS560" s="29" t="str">
        <f t="shared" si="180"/>
        <v/>
      </c>
      <c r="AT560" t="s">
        <v>111</v>
      </c>
      <c r="AU560" t="s">
        <v>112</v>
      </c>
      <c r="AV560" t="s">
        <v>113</v>
      </c>
      <c r="AW560" s="29">
        <f t="shared" si="181"/>
        <v>430000</v>
      </c>
      <c r="AX560" s="29" t="str">
        <f t="shared" si="182"/>
        <v/>
      </c>
      <c r="AY560" s="29"/>
      <c r="AZ560" s="29"/>
      <c r="BA560" s="29"/>
      <c r="BB560" s="29"/>
      <c r="BC560" s="29"/>
      <c r="BD560" s="29"/>
      <c r="BE560" s="29"/>
      <c r="BF560" s="29"/>
      <c r="BG560" s="29"/>
      <c r="BH560" s="29"/>
      <c r="BI560" s="29"/>
      <c r="BJ560" s="29"/>
      <c r="BK560" s="29"/>
      <c r="BL560" s="29"/>
      <c r="BM560" s="29"/>
      <c r="BN560" s="29"/>
      <c r="BO560" s="29"/>
      <c r="BP560" s="29"/>
      <c r="BQ560" s="32" t="str">
        <f>IF(N560="项目",VLOOKUP(O560,项目!B:C,2,0),IF(K560="空项目",VLOOKUP(K560,项目!B:C,2,0),""))</f>
        <v/>
      </c>
      <c r="BR560" s="32" t="str">
        <f>IFERROR(VLOOKUP(BQ560,项目!A:B,2,0),"")</f>
        <v/>
      </c>
      <c r="BS560" s="29"/>
      <c r="BT560" s="29"/>
      <c r="BU560" s="32" t="str">
        <f>IF(N560="供应商",VLOOKUP(O560,供应商!B:C,2,0),"")</f>
        <v/>
      </c>
      <c r="BV560" s="32" t="str">
        <f>IFERROR(VLOOKUP(BU560,供应商!A:B,2,0),"")</f>
        <v/>
      </c>
      <c r="BW560" s="32" t="str">
        <f>IF(N560="客户",VLOOKUP(O560,客户!B:C,2,0),"")</f>
        <v>002008</v>
      </c>
      <c r="BX560" s="32" t="str">
        <f>IFERROR(VLOOKUP(BW560,客户!A:B,2,0),"")</f>
        <v>昌邑市城投股权投资管理有限公司</v>
      </c>
      <c r="BY560" s="29"/>
      <c r="BZ560" s="29"/>
      <c r="CA560" s="29"/>
      <c r="CB560" s="29"/>
      <c r="CC560" s="29"/>
      <c r="CD560" s="29"/>
      <c r="CE560" s="29"/>
      <c r="CF560" s="29"/>
      <c r="CG560" s="29"/>
      <c r="CH560" s="29"/>
      <c r="CI560" s="29"/>
      <c r="CJ560" s="29"/>
      <c r="CK560" s="29"/>
      <c r="CL560" s="29"/>
      <c r="CM560" s="29"/>
      <c r="CN560" s="29"/>
      <c r="CO560" s="29"/>
      <c r="CP560" s="29"/>
      <c r="CQ560" s="29"/>
      <c r="CR560" s="29"/>
      <c r="CS560" s="29"/>
      <c r="CT560" s="29"/>
      <c r="CU560" s="32" t="str">
        <f>IF(N560="费用项目",VLOOKUP(O560,费用项目!B:C,2,0),"")</f>
        <v/>
      </c>
      <c r="CV560" s="32" t="str">
        <f>IFERROR(VLOOKUP(CU560,费用项目!A:B,2,0),"")</f>
        <v/>
      </c>
      <c r="CW560" s="29" t="str">
        <f>IF(N560="银行账户",VLOOKUP(O560,银行变二级!B:C,2,0),"")</f>
        <v/>
      </c>
      <c r="CX560" s="29" t="str">
        <f>IFERROR(VLOOKUP(O560,银行变二级!A:B,2,0),"")</f>
        <v/>
      </c>
    </row>
    <row r="561" ht="25.5" spans="1:102">
      <c r="A561" s="35" t="s">
        <v>567</v>
      </c>
      <c r="B561" s="36" t="s">
        <v>242</v>
      </c>
      <c r="C561" s="36" t="s">
        <v>128</v>
      </c>
      <c r="D561" s="37" t="s">
        <v>574</v>
      </c>
      <c r="E561" s="37" t="s">
        <v>571</v>
      </c>
      <c r="F561" s="39" t="s">
        <v>107</v>
      </c>
      <c r="G561" s="38">
        <v>430000</v>
      </c>
      <c r="H561" s="40" t="str">
        <f t="shared" si="165"/>
        <v>1002</v>
      </c>
      <c r="I561" s="40" t="str">
        <f t="shared" si="166"/>
        <v>100201</v>
      </c>
      <c r="J561" s="46" t="str">
        <f t="shared" si="167"/>
        <v>银行存款</v>
      </c>
      <c r="K561" s="47" t="str">
        <f t="shared" si="168"/>
        <v>农发行30111</v>
      </c>
      <c r="L561" s="46" t="str">
        <f t="shared" si="169"/>
        <v/>
      </c>
      <c r="M561" s="46">
        <f>IFERROR(IF(H561="1002",1002,VLOOKUP(I561,亿企科目!A:H,6,0)),VLOOKUP(H561,亿企科目!A:G,6,0))</f>
        <v>1002</v>
      </c>
      <c r="N561" s="48" t="str">
        <f>IFERROR(IF(H561="1002","银行账户",IF(H561="1123","供应商",VLOOKUP(I561,亿企科目!A:H,8,0))),"")</f>
        <v>银行账户</v>
      </c>
      <c r="O561" s="49" t="str">
        <f t="shared" si="183"/>
        <v>农发行30111</v>
      </c>
      <c r="P561" s="29" t="str">
        <f>VLOOKUP(A561,账簿!B:C,2,0)</f>
        <v>002012</v>
      </c>
      <c r="Q561" s="29" t="str">
        <f>VLOOKUP(P561,账簿!A:B,2,0)</f>
        <v>昌邑市城投环保科技有限公司</v>
      </c>
      <c r="W561" s="29" t="str">
        <f t="shared" si="184"/>
        <v>0020122026-04-286</v>
      </c>
      <c r="X561" s="29" t="str">
        <f t="shared" si="170"/>
        <v>002012</v>
      </c>
      <c r="Y561" s="29" t="str">
        <f t="shared" si="171"/>
        <v>002012</v>
      </c>
      <c r="Z561" s="29" t="str">
        <f t="shared" si="172"/>
        <v>昌邑市城投环保科技有限公司</v>
      </c>
      <c r="AA561" s="29" t="str">
        <f t="shared" si="173"/>
        <v>2026-04</v>
      </c>
      <c r="AB561" s="29" t="str">
        <f t="shared" si="174"/>
        <v>2026-04-28</v>
      </c>
      <c r="AC561" s="29" t="s">
        <v>108</v>
      </c>
      <c r="AD561" s="29">
        <f t="shared" si="175"/>
        <v>6</v>
      </c>
      <c r="AE561" s="29" t="str">
        <f t="shared" si="176"/>
        <v>2026-04-28,汇兑,昌邑市城投股权投资管理有限公司</v>
      </c>
      <c r="AF561" s="29" t="s">
        <v>109</v>
      </c>
      <c r="AG561" s="29" t="s">
        <v>109</v>
      </c>
      <c r="AH561" s="29"/>
      <c r="AI561" s="29"/>
      <c r="AJ561" s="29"/>
      <c r="AK561" s="29"/>
      <c r="AL561" s="29"/>
      <c r="AM561" s="29"/>
      <c r="AN561" s="29">
        <f t="shared" si="177"/>
        <v>1002</v>
      </c>
      <c r="AO561" s="29"/>
      <c r="AP561" s="29" t="str">
        <f t="shared" si="178"/>
        <v>2026-04-28,汇兑,昌邑市城投股权投资管理有限公司</v>
      </c>
      <c r="AQ561" t="s">
        <v>110</v>
      </c>
      <c r="AR561" s="29" t="str">
        <f t="shared" si="179"/>
        <v/>
      </c>
      <c r="AS561" s="29">
        <f t="shared" si="180"/>
        <v>430000</v>
      </c>
      <c r="AT561" t="s">
        <v>111</v>
      </c>
      <c r="AU561" t="s">
        <v>112</v>
      </c>
      <c r="AV561" t="s">
        <v>113</v>
      </c>
      <c r="AW561" s="29" t="str">
        <f t="shared" si="181"/>
        <v/>
      </c>
      <c r="AX561" s="29">
        <f t="shared" si="182"/>
        <v>430000</v>
      </c>
      <c r="AY561" s="29"/>
      <c r="AZ561" s="29"/>
      <c r="BA561" s="29"/>
      <c r="BB561" s="29"/>
      <c r="BC561" s="29"/>
      <c r="BD561" s="29"/>
      <c r="BE561" s="29"/>
      <c r="BF561" s="29"/>
      <c r="BG561" s="29"/>
      <c r="BH561" s="29"/>
      <c r="BI561" s="29"/>
      <c r="BJ561" s="29"/>
      <c r="BK561" s="29"/>
      <c r="BL561" s="29"/>
      <c r="BM561" s="29"/>
      <c r="BN561" s="29"/>
      <c r="BO561" s="29"/>
      <c r="BP561" s="29"/>
      <c r="BQ561" s="32" t="str">
        <f>IF(N561="项目",VLOOKUP(O561,项目!B:C,2,0),IF(K561="空项目",VLOOKUP(K561,项目!B:C,2,0),""))</f>
        <v/>
      </c>
      <c r="BR561" s="32" t="str">
        <f>IFERROR(VLOOKUP(BQ561,项目!A:B,2,0),"")</f>
        <v/>
      </c>
      <c r="BS561" s="29"/>
      <c r="BT561" s="29"/>
      <c r="BU561" s="32" t="str">
        <f>IF(N561="供应商",VLOOKUP(O561,供应商!B:C,2,0),"")</f>
        <v/>
      </c>
      <c r="BV561" s="32" t="str">
        <f>IFERROR(VLOOKUP(BU561,供应商!A:B,2,0),"")</f>
        <v/>
      </c>
      <c r="BW561" s="32" t="str">
        <f>IF(N561="客户",VLOOKUP(O561,客户!B:C,2,0),"")</f>
        <v/>
      </c>
      <c r="BX561" s="32" t="str">
        <f>IFERROR(VLOOKUP(BW561,客户!A:B,2,0),"")</f>
        <v/>
      </c>
      <c r="BY561" s="29"/>
      <c r="BZ561" s="29"/>
      <c r="CA561" s="29"/>
      <c r="CB561" s="29"/>
      <c r="CC561" s="29"/>
      <c r="CD561" s="29"/>
      <c r="CE561" s="29"/>
      <c r="CF561" s="29"/>
      <c r="CG561" s="29"/>
      <c r="CH561" s="29"/>
      <c r="CI561" s="29"/>
      <c r="CJ561" s="29"/>
      <c r="CK561" s="29"/>
      <c r="CL561" s="29"/>
      <c r="CM561" s="29"/>
      <c r="CN561" s="29"/>
      <c r="CO561" s="29"/>
      <c r="CP561" s="29"/>
      <c r="CQ561" s="29"/>
      <c r="CR561" s="29"/>
      <c r="CS561" s="29"/>
      <c r="CT561" s="29"/>
      <c r="CU561" s="32" t="str">
        <f>IF(N561="费用项目",VLOOKUP(O561,费用项目!B:C,2,0),"")</f>
        <v/>
      </c>
      <c r="CV561" s="32" t="str">
        <f>IFERROR(VLOOKUP(CU561,费用项目!A:B,2,0),"")</f>
        <v/>
      </c>
      <c r="CW561" s="29" t="str">
        <f>IF(N561="银行账户",VLOOKUP(O561,银行变二级!B:C,2,0),"")</f>
        <v>20337078600100000730111</v>
      </c>
      <c r="CX561" s="29" t="str">
        <f>IFERROR(VLOOKUP(O561,银行变二级!A:B,2,0),"")</f>
        <v/>
      </c>
    </row>
    <row r="562" ht="27" spans="1:102">
      <c r="A562" s="35" t="s">
        <v>567</v>
      </c>
      <c r="B562" s="36" t="s">
        <v>242</v>
      </c>
      <c r="C562" s="36" t="s">
        <v>132</v>
      </c>
      <c r="D562" s="37" t="s">
        <v>575</v>
      </c>
      <c r="E562" s="37" t="s">
        <v>576</v>
      </c>
      <c r="F562" s="38">
        <v>61510000</v>
      </c>
      <c r="G562" s="39" t="s">
        <v>107</v>
      </c>
      <c r="H562" s="40" t="str">
        <f t="shared" si="165"/>
        <v>1002</v>
      </c>
      <c r="I562" s="40" t="str">
        <f t="shared" si="166"/>
        <v>100207</v>
      </c>
      <c r="J562" s="46" t="str">
        <f t="shared" si="167"/>
        <v>银行存款</v>
      </c>
      <c r="K562" s="47" t="str">
        <f t="shared" si="168"/>
        <v>农发行专户9951</v>
      </c>
      <c r="L562" s="46" t="str">
        <f t="shared" si="169"/>
        <v/>
      </c>
      <c r="M562" s="46">
        <f>IFERROR(IF(H562="1002",1002,VLOOKUP(I562,亿企科目!A:H,6,0)),VLOOKUP(H562,亿企科目!A:G,6,0))</f>
        <v>1002</v>
      </c>
      <c r="N562" s="48" t="str">
        <f>IFERROR(IF(H562="1002","银行账户",IF(H562="1123","供应商",VLOOKUP(I562,亿企科目!A:H,8,0))),"")</f>
        <v>银行账户</v>
      </c>
      <c r="O562" s="49" t="str">
        <f t="shared" si="183"/>
        <v>农发行专户9951</v>
      </c>
      <c r="P562" s="29" t="str">
        <f>VLOOKUP(A562,账簿!B:C,2,0)</f>
        <v>002012</v>
      </c>
      <c r="Q562" s="29" t="str">
        <f>VLOOKUP(P562,账簿!A:B,2,0)</f>
        <v>昌邑市城投环保科技有限公司</v>
      </c>
      <c r="W562" s="29" t="str">
        <f t="shared" si="184"/>
        <v>0020122026-04-287</v>
      </c>
      <c r="X562" s="29" t="str">
        <f t="shared" si="170"/>
        <v>002012</v>
      </c>
      <c r="Y562" s="29" t="str">
        <f t="shared" si="171"/>
        <v>002012</v>
      </c>
      <c r="Z562" s="29" t="str">
        <f t="shared" si="172"/>
        <v>昌邑市城投环保科技有限公司</v>
      </c>
      <c r="AA562" s="29" t="str">
        <f t="shared" si="173"/>
        <v>2026-04</v>
      </c>
      <c r="AB562" s="29" t="str">
        <f t="shared" si="174"/>
        <v>2026-04-28</v>
      </c>
      <c r="AC562" s="29" t="s">
        <v>108</v>
      </c>
      <c r="AD562" s="29">
        <f t="shared" si="175"/>
        <v>7</v>
      </c>
      <c r="AE562" s="29" t="str">
        <f t="shared" si="176"/>
        <v>2026-04-28,普通汇兑,昌邑市城市建设发展投资集团有限公司</v>
      </c>
      <c r="AF562" s="29" t="s">
        <v>109</v>
      </c>
      <c r="AG562" s="29" t="s">
        <v>109</v>
      </c>
      <c r="AH562" s="29"/>
      <c r="AI562" s="29"/>
      <c r="AJ562" s="29"/>
      <c r="AK562" s="29"/>
      <c r="AL562" s="29"/>
      <c r="AM562" s="29"/>
      <c r="AN562" s="29">
        <f t="shared" si="177"/>
        <v>1002</v>
      </c>
      <c r="AO562" s="29"/>
      <c r="AP562" s="29" t="str">
        <f t="shared" si="178"/>
        <v>2026-04-28,普通汇兑,昌邑市城市建设发展投资集团有限公司</v>
      </c>
      <c r="AQ562" t="s">
        <v>110</v>
      </c>
      <c r="AR562" s="29">
        <f t="shared" si="179"/>
        <v>61510000</v>
      </c>
      <c r="AS562" s="29" t="str">
        <f t="shared" si="180"/>
        <v/>
      </c>
      <c r="AT562" t="s">
        <v>111</v>
      </c>
      <c r="AU562" t="s">
        <v>112</v>
      </c>
      <c r="AV562" t="s">
        <v>113</v>
      </c>
      <c r="AW562" s="29">
        <f t="shared" si="181"/>
        <v>61510000</v>
      </c>
      <c r="AX562" s="29" t="str">
        <f t="shared" si="182"/>
        <v/>
      </c>
      <c r="AY562" s="29"/>
      <c r="AZ562" s="29"/>
      <c r="BA562" s="29"/>
      <c r="BB562" s="29"/>
      <c r="BC562" s="29"/>
      <c r="BD562" s="29"/>
      <c r="BE562" s="29"/>
      <c r="BF562" s="29"/>
      <c r="BG562" s="29"/>
      <c r="BH562" s="29"/>
      <c r="BI562" s="29"/>
      <c r="BJ562" s="29"/>
      <c r="BK562" s="29"/>
      <c r="BL562" s="29"/>
      <c r="BM562" s="29"/>
      <c r="BN562" s="29"/>
      <c r="BO562" s="29"/>
      <c r="BP562" s="29"/>
      <c r="BQ562" s="32" t="str">
        <f>IF(N562="项目",VLOOKUP(O562,项目!B:C,2,0),IF(K562="空项目",VLOOKUP(K562,项目!B:C,2,0),""))</f>
        <v/>
      </c>
      <c r="BR562" s="32" t="str">
        <f>IFERROR(VLOOKUP(BQ562,项目!A:B,2,0),"")</f>
        <v/>
      </c>
      <c r="BS562" s="29"/>
      <c r="BT562" s="29"/>
      <c r="BU562" s="32" t="str">
        <f>IF(N562="供应商",VLOOKUP(O562,供应商!B:C,2,0),"")</f>
        <v/>
      </c>
      <c r="BV562" s="32" t="str">
        <f>IFERROR(VLOOKUP(BU562,供应商!A:B,2,0),"")</f>
        <v/>
      </c>
      <c r="BW562" s="32" t="str">
        <f>IF(N562="客户",VLOOKUP(O562,客户!B:C,2,0),"")</f>
        <v/>
      </c>
      <c r="BX562" s="32" t="str">
        <f>IFERROR(VLOOKUP(BW562,客户!A:B,2,0),"")</f>
        <v/>
      </c>
      <c r="BY562" s="29"/>
      <c r="BZ562" s="29"/>
      <c r="CA562" s="29"/>
      <c r="CB562" s="29"/>
      <c r="CC562" s="29"/>
      <c r="CD562" s="29"/>
      <c r="CE562" s="29"/>
      <c r="CF562" s="29"/>
      <c r="CG562" s="29"/>
      <c r="CH562" s="29"/>
      <c r="CI562" s="29"/>
      <c r="CJ562" s="29"/>
      <c r="CK562" s="29"/>
      <c r="CL562" s="29"/>
      <c r="CM562" s="29"/>
      <c r="CN562" s="29"/>
      <c r="CO562" s="29"/>
      <c r="CP562" s="29"/>
      <c r="CQ562" s="29"/>
      <c r="CR562" s="29"/>
      <c r="CS562" s="29"/>
      <c r="CT562" s="29"/>
      <c r="CU562" s="32" t="str">
        <f>IF(N562="费用项目",VLOOKUP(O562,费用项目!B:C,2,0),"")</f>
        <v/>
      </c>
      <c r="CV562" s="32" t="str">
        <f>IFERROR(VLOOKUP(CU562,费用项目!A:B,2,0),"")</f>
        <v/>
      </c>
      <c r="CW562" s="29" t="str">
        <f>IF(N562="银行账户",VLOOKUP(O562,银行变二级!B:C,2,0),"")</f>
        <v>农发行专户9951</v>
      </c>
      <c r="CX562" s="29" t="str">
        <f>IFERROR(VLOOKUP(O562,银行变二级!A:B,2,0),"")</f>
        <v>农发行专户9951</v>
      </c>
    </row>
    <row r="563" ht="25.5" spans="1:102">
      <c r="A563" s="35" t="s">
        <v>567</v>
      </c>
      <c r="B563" s="36" t="s">
        <v>242</v>
      </c>
      <c r="C563" s="36" t="s">
        <v>132</v>
      </c>
      <c r="D563" s="37" t="s">
        <v>575</v>
      </c>
      <c r="E563" s="37" t="s">
        <v>114</v>
      </c>
      <c r="F563" s="39" t="s">
        <v>107</v>
      </c>
      <c r="G563" s="38">
        <v>61510000</v>
      </c>
      <c r="H563" s="40" t="str">
        <f t="shared" si="165"/>
        <v>1221</v>
      </c>
      <c r="I563" s="40" t="str">
        <f t="shared" si="166"/>
        <v>122108</v>
      </c>
      <c r="J563" s="46" t="str">
        <f t="shared" si="167"/>
        <v>其他应收款</v>
      </c>
      <c r="K563" s="47" t="str">
        <f t="shared" si="168"/>
        <v>单位</v>
      </c>
      <c r="L563" s="46" t="str">
        <f t="shared" si="169"/>
        <v>昌邑市城市建设发展投资集团有限公司</v>
      </c>
      <c r="M563" s="46" t="str">
        <f>IFERROR(IF(H563="1002",1002,VLOOKUP(I563,亿企科目!A:H,6,0)),VLOOKUP(H563,亿企科目!A:G,6,0))</f>
        <v>122102</v>
      </c>
      <c r="N563" s="48" t="str">
        <f>IFERROR(IF(H563="1002","银行账户",IF(H563="1123","供应商",VLOOKUP(I563,亿企科目!A:H,8,0))),"")</f>
        <v>客户</v>
      </c>
      <c r="O563" s="49" t="str">
        <f t="shared" si="183"/>
        <v>昌邑市城市建设发展投资集团有限公司</v>
      </c>
      <c r="P563" s="29" t="str">
        <f>VLOOKUP(A563,账簿!B:C,2,0)</f>
        <v>002012</v>
      </c>
      <c r="Q563" s="29" t="str">
        <f>VLOOKUP(P563,账簿!A:B,2,0)</f>
        <v>昌邑市城投环保科技有限公司</v>
      </c>
      <c r="W563" s="29" t="str">
        <f t="shared" si="184"/>
        <v>0020122026-04-287</v>
      </c>
      <c r="X563" s="29" t="str">
        <f t="shared" si="170"/>
        <v>002012</v>
      </c>
      <c r="Y563" s="29" t="str">
        <f t="shared" si="171"/>
        <v>002012</v>
      </c>
      <c r="Z563" s="29" t="str">
        <f t="shared" si="172"/>
        <v>昌邑市城投环保科技有限公司</v>
      </c>
      <c r="AA563" s="29" t="str">
        <f t="shared" si="173"/>
        <v>2026-04</v>
      </c>
      <c r="AB563" s="29" t="str">
        <f t="shared" si="174"/>
        <v>2026-04-28</v>
      </c>
      <c r="AC563" s="29" t="s">
        <v>108</v>
      </c>
      <c r="AD563" s="29">
        <f t="shared" si="175"/>
        <v>7</v>
      </c>
      <c r="AE563" s="29" t="str">
        <f t="shared" si="176"/>
        <v>2026-04-28,普通汇兑,昌邑市城市建设发展投资集团有限公司</v>
      </c>
      <c r="AF563" s="29" t="s">
        <v>109</v>
      </c>
      <c r="AG563" s="29" t="s">
        <v>109</v>
      </c>
      <c r="AH563" s="29"/>
      <c r="AI563" s="29"/>
      <c r="AJ563" s="29"/>
      <c r="AK563" s="29"/>
      <c r="AL563" s="29"/>
      <c r="AM563" s="29"/>
      <c r="AN563" s="29" t="str">
        <f t="shared" si="177"/>
        <v>122102</v>
      </c>
      <c r="AO563" s="29"/>
      <c r="AP563" s="29" t="str">
        <f t="shared" si="178"/>
        <v>2026-04-28,普通汇兑,昌邑市城市建设发展投资集团有限公司</v>
      </c>
      <c r="AQ563" t="s">
        <v>110</v>
      </c>
      <c r="AR563" s="29" t="str">
        <f t="shared" si="179"/>
        <v/>
      </c>
      <c r="AS563" s="29">
        <f t="shared" si="180"/>
        <v>61510000</v>
      </c>
      <c r="AT563" t="s">
        <v>111</v>
      </c>
      <c r="AU563" t="s">
        <v>112</v>
      </c>
      <c r="AV563" t="s">
        <v>113</v>
      </c>
      <c r="AW563" s="29" t="str">
        <f t="shared" si="181"/>
        <v/>
      </c>
      <c r="AX563" s="29">
        <f t="shared" si="182"/>
        <v>61510000</v>
      </c>
      <c r="AY563" s="29"/>
      <c r="AZ563" s="29"/>
      <c r="BA563" s="29"/>
      <c r="BB563" s="29"/>
      <c r="BC563" s="29"/>
      <c r="BD563" s="29"/>
      <c r="BE563" s="29"/>
      <c r="BF563" s="29"/>
      <c r="BG563" s="29"/>
      <c r="BH563" s="29"/>
      <c r="BI563" s="29"/>
      <c r="BJ563" s="29"/>
      <c r="BK563" s="29"/>
      <c r="BL563" s="29"/>
      <c r="BM563" s="29"/>
      <c r="BN563" s="29"/>
      <c r="BO563" s="29"/>
      <c r="BP563" s="29"/>
      <c r="BQ563" s="32" t="str">
        <f>IF(N563="项目",VLOOKUP(O563,项目!B:C,2,0),IF(K563="空项目",VLOOKUP(K563,项目!B:C,2,0),""))</f>
        <v/>
      </c>
      <c r="BR563" s="32" t="str">
        <f>IFERROR(VLOOKUP(BQ563,项目!A:B,2,0),"")</f>
        <v/>
      </c>
      <c r="BS563" s="29"/>
      <c r="BT563" s="29"/>
      <c r="BU563" s="32" t="str">
        <f>IF(N563="供应商",VLOOKUP(O563,供应商!B:C,2,0),"")</f>
        <v/>
      </c>
      <c r="BV563" s="32" t="str">
        <f>IFERROR(VLOOKUP(BU563,供应商!A:B,2,0),"")</f>
        <v/>
      </c>
      <c r="BW563" s="32" t="str">
        <f>IF(N563="客户",VLOOKUP(O563,客户!B:C,2,0),"")</f>
        <v>002</v>
      </c>
      <c r="BX563" s="32" t="str">
        <f>IFERROR(VLOOKUP(BW563,客户!A:B,2,0),"")</f>
        <v>昌邑市城市建设发展投资集团有限公司</v>
      </c>
      <c r="BY563" s="29"/>
      <c r="BZ563" s="29"/>
      <c r="CA563" s="29"/>
      <c r="CB563" s="29"/>
      <c r="CC563" s="29"/>
      <c r="CD563" s="29"/>
      <c r="CE563" s="29"/>
      <c r="CF563" s="29"/>
      <c r="CG563" s="29"/>
      <c r="CH563" s="29"/>
      <c r="CI563" s="29"/>
      <c r="CJ563" s="29"/>
      <c r="CK563" s="29"/>
      <c r="CL563" s="29"/>
      <c r="CM563" s="29"/>
      <c r="CN563" s="29"/>
      <c r="CO563" s="29"/>
      <c r="CP563" s="29"/>
      <c r="CQ563" s="29"/>
      <c r="CR563" s="29"/>
      <c r="CS563" s="29"/>
      <c r="CT563" s="29"/>
      <c r="CU563" s="32" t="str">
        <f>IF(N563="费用项目",VLOOKUP(O563,费用项目!B:C,2,0),"")</f>
        <v/>
      </c>
      <c r="CV563" s="32" t="str">
        <f>IFERROR(VLOOKUP(CU563,费用项目!A:B,2,0),"")</f>
        <v/>
      </c>
      <c r="CW563" s="29" t="str">
        <f>IF(N563="银行账户",VLOOKUP(O563,银行变二级!B:C,2,0),"")</f>
        <v/>
      </c>
      <c r="CX563" s="29" t="str">
        <f>IFERROR(VLOOKUP(O563,银行变二级!A:B,2,0),"")</f>
        <v/>
      </c>
    </row>
    <row r="564" ht="25.5" spans="1:102">
      <c r="A564" s="35" t="s">
        <v>567</v>
      </c>
      <c r="B564" s="36" t="s">
        <v>242</v>
      </c>
      <c r="C564" s="36" t="s">
        <v>135</v>
      </c>
      <c r="D564" s="37" t="s">
        <v>577</v>
      </c>
      <c r="E564" s="37" t="s">
        <v>498</v>
      </c>
      <c r="F564" s="38">
        <v>15380000</v>
      </c>
      <c r="G564" s="39" t="s">
        <v>107</v>
      </c>
      <c r="H564" s="40" t="str">
        <f t="shared" si="165"/>
        <v>2241</v>
      </c>
      <c r="I564" s="40" t="str">
        <f t="shared" si="166"/>
        <v>224102</v>
      </c>
      <c r="J564" s="46" t="str">
        <f t="shared" si="167"/>
        <v>其他应付款</v>
      </c>
      <c r="K564" s="47" t="str">
        <f t="shared" si="168"/>
        <v>单位</v>
      </c>
      <c r="L564" s="46" t="str">
        <f t="shared" si="169"/>
        <v>昌邑鼎基建设工程有限公司</v>
      </c>
      <c r="M564" s="46" t="str">
        <f>IFERROR(IF(H564="1002",1002,VLOOKUP(I564,亿企科目!A:H,6,0)),VLOOKUP(H564,亿企科目!A:G,6,0))</f>
        <v>224102</v>
      </c>
      <c r="N564" s="48" t="str">
        <f>IFERROR(IF(H564="1002","银行账户",IF(H564="1123","供应商",VLOOKUP(I564,亿企科目!A:H,8,0))),"")</f>
        <v>供应商</v>
      </c>
      <c r="O564" s="49" t="str">
        <f t="shared" si="183"/>
        <v>昌邑鼎基建设工程有限公司</v>
      </c>
      <c r="P564" s="29" t="str">
        <f>VLOOKUP(A564,账簿!B:C,2,0)</f>
        <v>002012</v>
      </c>
      <c r="Q564" s="29" t="str">
        <f>VLOOKUP(P564,账簿!A:B,2,0)</f>
        <v>昌邑市城投环保科技有限公司</v>
      </c>
      <c r="W564" s="29" t="str">
        <f t="shared" si="184"/>
        <v>0020122026-04-288</v>
      </c>
      <c r="X564" s="29" t="str">
        <f t="shared" si="170"/>
        <v>002012</v>
      </c>
      <c r="Y564" s="29" t="str">
        <f t="shared" si="171"/>
        <v>002012</v>
      </c>
      <c r="Z564" s="29" t="str">
        <f t="shared" si="172"/>
        <v>昌邑市城投环保科技有限公司</v>
      </c>
      <c r="AA564" s="29" t="str">
        <f t="shared" si="173"/>
        <v>2026-04</v>
      </c>
      <c r="AB564" s="29" t="str">
        <f t="shared" si="174"/>
        <v>2026-04-28</v>
      </c>
      <c r="AC564" s="29" t="s">
        <v>108</v>
      </c>
      <c r="AD564" s="29">
        <f t="shared" si="175"/>
        <v>8</v>
      </c>
      <c r="AE564" s="29" t="str">
        <f t="shared" si="176"/>
        <v>2026-04-28,普通汇兑,昌邑鼎基建设工程有限公司</v>
      </c>
      <c r="AF564" s="29" t="s">
        <v>109</v>
      </c>
      <c r="AG564" s="29" t="s">
        <v>109</v>
      </c>
      <c r="AH564" s="29"/>
      <c r="AI564" s="29"/>
      <c r="AJ564" s="29"/>
      <c r="AK564" s="29"/>
      <c r="AL564" s="29"/>
      <c r="AM564" s="29"/>
      <c r="AN564" s="29" t="str">
        <f t="shared" si="177"/>
        <v>224102</v>
      </c>
      <c r="AO564" s="29"/>
      <c r="AP564" s="29" t="str">
        <f t="shared" si="178"/>
        <v>2026-04-28,普通汇兑,昌邑鼎基建设工程有限公司</v>
      </c>
      <c r="AQ564" t="s">
        <v>110</v>
      </c>
      <c r="AR564" s="29">
        <f t="shared" si="179"/>
        <v>15380000</v>
      </c>
      <c r="AS564" s="29" t="str">
        <f t="shared" si="180"/>
        <v/>
      </c>
      <c r="AT564" t="s">
        <v>111</v>
      </c>
      <c r="AU564" t="s">
        <v>112</v>
      </c>
      <c r="AV564" t="s">
        <v>113</v>
      </c>
      <c r="AW564" s="29">
        <f t="shared" si="181"/>
        <v>15380000</v>
      </c>
      <c r="AX564" s="29" t="str">
        <f t="shared" si="182"/>
        <v/>
      </c>
      <c r="AY564" s="29"/>
      <c r="AZ564" s="29"/>
      <c r="BA564" s="29"/>
      <c r="BB564" s="29"/>
      <c r="BC564" s="29"/>
      <c r="BD564" s="29"/>
      <c r="BE564" s="29"/>
      <c r="BF564" s="29"/>
      <c r="BG564" s="29"/>
      <c r="BH564" s="29"/>
      <c r="BI564" s="29"/>
      <c r="BJ564" s="29"/>
      <c r="BK564" s="29"/>
      <c r="BL564" s="29"/>
      <c r="BM564" s="29"/>
      <c r="BN564" s="29"/>
      <c r="BO564" s="29"/>
      <c r="BP564" s="29"/>
      <c r="BQ564" s="32" t="str">
        <f>IF(N564="项目",VLOOKUP(O564,项目!B:C,2,0),IF(K564="空项目",VLOOKUP(K564,项目!B:C,2,0),""))</f>
        <v/>
      </c>
      <c r="BR564" s="32" t="str">
        <f>IFERROR(VLOOKUP(BQ564,项目!A:B,2,0),"")</f>
        <v/>
      </c>
      <c r="BS564" s="29"/>
      <c r="BT564" s="29"/>
      <c r="BU564" s="32" t="str">
        <f>IF(N564="供应商",VLOOKUP(O564,供应商!B:C,2,0),"")</f>
        <v>0016345</v>
      </c>
      <c r="BV564" s="32" t="str">
        <f>IFERROR(VLOOKUP(BU564,供应商!A:B,2,0),"")</f>
        <v>昌邑鼎基建设工程有限公司</v>
      </c>
      <c r="BW564" s="32" t="str">
        <f>IF(N564="客户",VLOOKUP(O564,客户!B:C,2,0),"")</f>
        <v/>
      </c>
      <c r="BX564" s="32" t="str">
        <f>IFERROR(VLOOKUP(BW564,客户!A:B,2,0),"")</f>
        <v/>
      </c>
      <c r="BY564" s="29"/>
      <c r="BZ564" s="29"/>
      <c r="CA564" s="29"/>
      <c r="CB564" s="29"/>
      <c r="CC564" s="29"/>
      <c r="CD564" s="29"/>
      <c r="CE564" s="29"/>
      <c r="CF564" s="29"/>
      <c r="CG564" s="29"/>
      <c r="CH564" s="29"/>
      <c r="CI564" s="29"/>
      <c r="CJ564" s="29"/>
      <c r="CK564" s="29"/>
      <c r="CL564" s="29"/>
      <c r="CM564" s="29"/>
      <c r="CN564" s="29"/>
      <c r="CO564" s="29"/>
      <c r="CP564" s="29"/>
      <c r="CQ564" s="29"/>
      <c r="CR564" s="29"/>
      <c r="CS564" s="29"/>
      <c r="CT564" s="29"/>
      <c r="CU564" s="32" t="str">
        <f>IF(N564="费用项目",VLOOKUP(O564,费用项目!B:C,2,0),"")</f>
        <v/>
      </c>
      <c r="CV564" s="32" t="str">
        <f>IFERROR(VLOOKUP(CU564,费用项目!A:B,2,0),"")</f>
        <v/>
      </c>
      <c r="CW564" s="29" t="str">
        <f>IF(N564="银行账户",VLOOKUP(O564,银行变二级!B:C,2,0),"")</f>
        <v/>
      </c>
      <c r="CX564" s="29" t="str">
        <f>IFERROR(VLOOKUP(O564,银行变二级!A:B,2,0),"")</f>
        <v/>
      </c>
    </row>
    <row r="565" ht="27" spans="1:102">
      <c r="A565" s="35" t="s">
        <v>567</v>
      </c>
      <c r="B565" s="36" t="s">
        <v>242</v>
      </c>
      <c r="C565" s="36" t="s">
        <v>135</v>
      </c>
      <c r="D565" s="37" t="s">
        <v>577</v>
      </c>
      <c r="E565" s="37" t="s">
        <v>576</v>
      </c>
      <c r="F565" s="39" t="s">
        <v>107</v>
      </c>
      <c r="G565" s="38">
        <v>15380000</v>
      </c>
      <c r="H565" s="40" t="str">
        <f t="shared" si="165"/>
        <v>1002</v>
      </c>
      <c r="I565" s="40" t="str">
        <f t="shared" si="166"/>
        <v>100207</v>
      </c>
      <c r="J565" s="46" t="str">
        <f t="shared" si="167"/>
        <v>银行存款</v>
      </c>
      <c r="K565" s="47" t="str">
        <f t="shared" si="168"/>
        <v>农发行专户9951</v>
      </c>
      <c r="L565" s="46" t="str">
        <f t="shared" si="169"/>
        <v/>
      </c>
      <c r="M565" s="46">
        <f>IFERROR(IF(H565="1002",1002,VLOOKUP(I565,亿企科目!A:H,6,0)),VLOOKUP(H565,亿企科目!A:G,6,0))</f>
        <v>1002</v>
      </c>
      <c r="N565" s="48" t="str">
        <f>IFERROR(IF(H565="1002","银行账户",IF(H565="1123","供应商",VLOOKUP(I565,亿企科目!A:H,8,0))),"")</f>
        <v>银行账户</v>
      </c>
      <c r="O565" s="49" t="str">
        <f t="shared" si="183"/>
        <v>农发行专户9951</v>
      </c>
      <c r="P565" s="29" t="str">
        <f>VLOOKUP(A565,账簿!B:C,2,0)</f>
        <v>002012</v>
      </c>
      <c r="Q565" s="29" t="str">
        <f>VLOOKUP(P565,账簿!A:B,2,0)</f>
        <v>昌邑市城投环保科技有限公司</v>
      </c>
      <c r="W565" s="29" t="str">
        <f t="shared" si="184"/>
        <v>0020122026-04-288</v>
      </c>
      <c r="X565" s="29" t="str">
        <f t="shared" si="170"/>
        <v>002012</v>
      </c>
      <c r="Y565" s="29" t="str">
        <f t="shared" si="171"/>
        <v>002012</v>
      </c>
      <c r="Z565" s="29" t="str">
        <f t="shared" si="172"/>
        <v>昌邑市城投环保科技有限公司</v>
      </c>
      <c r="AA565" s="29" t="str">
        <f t="shared" si="173"/>
        <v>2026-04</v>
      </c>
      <c r="AB565" s="29" t="str">
        <f t="shared" si="174"/>
        <v>2026-04-28</v>
      </c>
      <c r="AC565" s="29" t="s">
        <v>108</v>
      </c>
      <c r="AD565" s="29">
        <f t="shared" si="175"/>
        <v>8</v>
      </c>
      <c r="AE565" s="29" t="str">
        <f t="shared" si="176"/>
        <v>2026-04-28,普通汇兑,昌邑鼎基建设工程有限公司</v>
      </c>
      <c r="AF565" s="29" t="s">
        <v>109</v>
      </c>
      <c r="AG565" s="29" t="s">
        <v>109</v>
      </c>
      <c r="AH565" s="29"/>
      <c r="AI565" s="29"/>
      <c r="AJ565" s="29"/>
      <c r="AK565" s="29"/>
      <c r="AL565" s="29"/>
      <c r="AM565" s="29"/>
      <c r="AN565" s="29">
        <f t="shared" si="177"/>
        <v>1002</v>
      </c>
      <c r="AO565" s="29"/>
      <c r="AP565" s="29" t="str">
        <f t="shared" si="178"/>
        <v>2026-04-28,普通汇兑,昌邑鼎基建设工程有限公司</v>
      </c>
      <c r="AQ565" t="s">
        <v>110</v>
      </c>
      <c r="AR565" s="29" t="str">
        <f t="shared" si="179"/>
        <v/>
      </c>
      <c r="AS565" s="29">
        <f t="shared" si="180"/>
        <v>15380000</v>
      </c>
      <c r="AT565" t="s">
        <v>111</v>
      </c>
      <c r="AU565" t="s">
        <v>112</v>
      </c>
      <c r="AV565" t="s">
        <v>113</v>
      </c>
      <c r="AW565" s="29" t="str">
        <f t="shared" si="181"/>
        <v/>
      </c>
      <c r="AX565" s="29">
        <f t="shared" si="182"/>
        <v>15380000</v>
      </c>
      <c r="AY565" s="29"/>
      <c r="AZ565" s="29"/>
      <c r="BA565" s="29"/>
      <c r="BB565" s="29"/>
      <c r="BC565" s="29"/>
      <c r="BD565" s="29"/>
      <c r="BE565" s="29"/>
      <c r="BF565" s="29"/>
      <c r="BG565" s="29"/>
      <c r="BH565" s="29"/>
      <c r="BI565" s="29"/>
      <c r="BJ565" s="29"/>
      <c r="BK565" s="29"/>
      <c r="BL565" s="29"/>
      <c r="BM565" s="29"/>
      <c r="BN565" s="29"/>
      <c r="BO565" s="29"/>
      <c r="BP565" s="29"/>
      <c r="BQ565" s="32" t="str">
        <f>IF(N565="项目",VLOOKUP(O565,项目!B:C,2,0),IF(K565="空项目",VLOOKUP(K565,项目!B:C,2,0),""))</f>
        <v/>
      </c>
      <c r="BR565" s="32" t="str">
        <f>IFERROR(VLOOKUP(BQ565,项目!A:B,2,0),"")</f>
        <v/>
      </c>
      <c r="BS565" s="29"/>
      <c r="BT565" s="29"/>
      <c r="BU565" s="32" t="str">
        <f>IF(N565="供应商",VLOOKUP(O565,供应商!B:C,2,0),"")</f>
        <v/>
      </c>
      <c r="BV565" s="32" t="str">
        <f>IFERROR(VLOOKUP(BU565,供应商!A:B,2,0),"")</f>
        <v/>
      </c>
      <c r="BW565" s="32" t="str">
        <f>IF(N565="客户",VLOOKUP(O565,客户!B:C,2,0),"")</f>
        <v/>
      </c>
      <c r="BX565" s="32" t="str">
        <f>IFERROR(VLOOKUP(BW565,客户!A:B,2,0),"")</f>
        <v/>
      </c>
      <c r="BY565" s="29"/>
      <c r="BZ565" s="29"/>
      <c r="CA565" s="29"/>
      <c r="CB565" s="29"/>
      <c r="CC565" s="29"/>
      <c r="CD565" s="29"/>
      <c r="CE565" s="29"/>
      <c r="CF565" s="29"/>
      <c r="CG565" s="29"/>
      <c r="CH565" s="29"/>
      <c r="CI565" s="29"/>
      <c r="CJ565" s="29"/>
      <c r="CK565" s="29"/>
      <c r="CL565" s="29"/>
      <c r="CM565" s="29"/>
      <c r="CN565" s="29"/>
      <c r="CO565" s="29"/>
      <c r="CP565" s="29"/>
      <c r="CQ565" s="29"/>
      <c r="CR565" s="29"/>
      <c r="CS565" s="29"/>
      <c r="CT565" s="29"/>
      <c r="CU565" s="32" t="str">
        <f>IF(N565="费用项目",VLOOKUP(O565,费用项目!B:C,2,0),"")</f>
        <v/>
      </c>
      <c r="CV565" s="32" t="str">
        <f>IFERROR(VLOOKUP(CU565,费用项目!A:B,2,0),"")</f>
        <v/>
      </c>
      <c r="CW565" s="29" t="str">
        <f>IF(N565="银行账户",VLOOKUP(O565,银行变二级!B:C,2,0),"")</f>
        <v>农发行专户9951</v>
      </c>
      <c r="CX565" s="29" t="str">
        <f>IFERROR(VLOOKUP(O565,银行变二级!A:B,2,0),"")</f>
        <v>农发行专户9951</v>
      </c>
    </row>
    <row r="566" ht="25.5" spans="1:102">
      <c r="A566" s="35" t="s">
        <v>567</v>
      </c>
      <c r="B566" s="36" t="s">
        <v>242</v>
      </c>
      <c r="C566" s="36" t="s">
        <v>153</v>
      </c>
      <c r="D566" s="37" t="s">
        <v>578</v>
      </c>
      <c r="E566" s="37" t="s">
        <v>579</v>
      </c>
      <c r="F566" s="38">
        <v>46130000</v>
      </c>
      <c r="G566" s="39" t="s">
        <v>107</v>
      </c>
      <c r="H566" s="40" t="str">
        <f t="shared" si="165"/>
        <v>2241</v>
      </c>
      <c r="I566" s="40" t="str">
        <f t="shared" si="166"/>
        <v>224102</v>
      </c>
      <c r="J566" s="46" t="str">
        <f t="shared" si="167"/>
        <v>其他应付款</v>
      </c>
      <c r="K566" s="47" t="str">
        <f t="shared" si="168"/>
        <v>单位</v>
      </c>
      <c r="L566" s="46" t="str">
        <f t="shared" si="169"/>
        <v>山东昌源供应链有限公司</v>
      </c>
      <c r="M566" s="46" t="str">
        <f>IFERROR(IF(H566="1002",1002,VLOOKUP(I566,亿企科目!A:H,6,0)),VLOOKUP(H566,亿企科目!A:G,6,0))</f>
        <v>224102</v>
      </c>
      <c r="N566" s="48" t="str">
        <f>IFERROR(IF(H566="1002","银行账户",IF(H566="1123","供应商",VLOOKUP(I566,亿企科目!A:H,8,0))),"")</f>
        <v>供应商</v>
      </c>
      <c r="O566" s="49" t="str">
        <f t="shared" si="183"/>
        <v>山东昌源供应链有限公司</v>
      </c>
      <c r="P566" s="29" t="str">
        <f>VLOOKUP(A566,账簿!B:C,2,0)</f>
        <v>002012</v>
      </c>
      <c r="Q566" s="29" t="str">
        <f>VLOOKUP(P566,账簿!A:B,2,0)</f>
        <v>昌邑市城投环保科技有限公司</v>
      </c>
      <c r="W566" s="29" t="str">
        <f t="shared" si="184"/>
        <v>0020122026-04-289</v>
      </c>
      <c r="X566" s="29" t="str">
        <f t="shared" si="170"/>
        <v>002012</v>
      </c>
      <c r="Y566" s="29" t="str">
        <f t="shared" si="171"/>
        <v>002012</v>
      </c>
      <c r="Z566" s="29" t="str">
        <f t="shared" si="172"/>
        <v>昌邑市城投环保科技有限公司</v>
      </c>
      <c r="AA566" s="29" t="str">
        <f t="shared" si="173"/>
        <v>2026-04</v>
      </c>
      <c r="AB566" s="29" t="str">
        <f t="shared" si="174"/>
        <v>2026-04-28</v>
      </c>
      <c r="AC566" s="29" t="s">
        <v>108</v>
      </c>
      <c r="AD566" s="29">
        <f t="shared" si="175"/>
        <v>9</v>
      </c>
      <c r="AE566" s="29" t="str">
        <f t="shared" si="176"/>
        <v>2026-04-28,普通汇兑,山东昌源供应链有限公司</v>
      </c>
      <c r="AF566" s="29" t="s">
        <v>109</v>
      </c>
      <c r="AG566" s="29" t="s">
        <v>109</v>
      </c>
      <c r="AH566" s="29"/>
      <c r="AI566" s="29"/>
      <c r="AJ566" s="29"/>
      <c r="AK566" s="29"/>
      <c r="AL566" s="29"/>
      <c r="AM566" s="29"/>
      <c r="AN566" s="29" t="str">
        <f t="shared" si="177"/>
        <v>224102</v>
      </c>
      <c r="AO566" s="29"/>
      <c r="AP566" s="29" t="str">
        <f t="shared" si="178"/>
        <v>2026-04-28,普通汇兑,山东昌源供应链有限公司</v>
      </c>
      <c r="AQ566" t="s">
        <v>110</v>
      </c>
      <c r="AR566" s="29">
        <f t="shared" si="179"/>
        <v>46130000</v>
      </c>
      <c r="AS566" s="29" t="str">
        <f t="shared" si="180"/>
        <v/>
      </c>
      <c r="AT566" t="s">
        <v>111</v>
      </c>
      <c r="AU566" t="s">
        <v>112</v>
      </c>
      <c r="AV566" t="s">
        <v>113</v>
      </c>
      <c r="AW566" s="29">
        <f t="shared" si="181"/>
        <v>46130000</v>
      </c>
      <c r="AX566" s="29" t="str">
        <f t="shared" si="182"/>
        <v/>
      </c>
      <c r="AY566" s="29"/>
      <c r="AZ566" s="29"/>
      <c r="BA566" s="29"/>
      <c r="BB566" s="29"/>
      <c r="BC566" s="29"/>
      <c r="BD566" s="29"/>
      <c r="BE566" s="29"/>
      <c r="BF566" s="29"/>
      <c r="BG566" s="29"/>
      <c r="BH566" s="29"/>
      <c r="BI566" s="29"/>
      <c r="BJ566" s="29"/>
      <c r="BK566" s="29"/>
      <c r="BL566" s="29"/>
      <c r="BM566" s="29"/>
      <c r="BN566" s="29"/>
      <c r="BO566" s="29"/>
      <c r="BP566" s="29"/>
      <c r="BQ566" s="32" t="str">
        <f>IF(N566="项目",VLOOKUP(O566,项目!B:C,2,0),IF(K566="空项目",VLOOKUP(K566,项目!B:C,2,0),""))</f>
        <v/>
      </c>
      <c r="BR566" s="32" t="str">
        <f>IFERROR(VLOOKUP(BQ566,项目!A:B,2,0),"")</f>
        <v/>
      </c>
      <c r="BS566" s="29"/>
      <c r="BT566" s="29"/>
      <c r="BU566" s="32" t="str">
        <f>IF(N566="供应商",VLOOKUP(O566,供应商!B:C,2,0),"")</f>
        <v>0011526</v>
      </c>
      <c r="BV566" s="32" t="str">
        <f>IFERROR(VLOOKUP(BU566,供应商!A:B,2,0),"")</f>
        <v>山东昌源供应链有限公司</v>
      </c>
      <c r="BW566" s="32" t="str">
        <f>IF(N566="客户",VLOOKUP(O566,客户!B:C,2,0),"")</f>
        <v/>
      </c>
      <c r="BX566" s="32" t="str">
        <f>IFERROR(VLOOKUP(BW566,客户!A:B,2,0),"")</f>
        <v/>
      </c>
      <c r="BY566" s="29"/>
      <c r="BZ566" s="29"/>
      <c r="CA566" s="29"/>
      <c r="CB566" s="29"/>
      <c r="CC566" s="29"/>
      <c r="CD566" s="29"/>
      <c r="CE566" s="29"/>
      <c r="CF566" s="29"/>
      <c r="CG566" s="29"/>
      <c r="CH566" s="29"/>
      <c r="CI566" s="29"/>
      <c r="CJ566" s="29"/>
      <c r="CK566" s="29"/>
      <c r="CL566" s="29"/>
      <c r="CM566" s="29"/>
      <c r="CN566" s="29"/>
      <c r="CO566" s="29"/>
      <c r="CP566" s="29"/>
      <c r="CQ566" s="29"/>
      <c r="CR566" s="29"/>
      <c r="CS566" s="29"/>
      <c r="CT566" s="29"/>
      <c r="CU566" s="32" t="str">
        <f>IF(N566="费用项目",VLOOKUP(O566,费用项目!B:C,2,0),"")</f>
        <v/>
      </c>
      <c r="CV566" s="32" t="str">
        <f>IFERROR(VLOOKUP(CU566,费用项目!A:B,2,0),"")</f>
        <v/>
      </c>
      <c r="CW566" s="29" t="str">
        <f>IF(N566="银行账户",VLOOKUP(O566,银行变二级!B:C,2,0),"")</f>
        <v/>
      </c>
      <c r="CX566" s="29" t="str">
        <f>IFERROR(VLOOKUP(O566,银行变二级!A:B,2,0),"")</f>
        <v/>
      </c>
    </row>
    <row r="567" ht="27" spans="1:102">
      <c r="A567" s="35" t="s">
        <v>567</v>
      </c>
      <c r="B567" s="36" t="s">
        <v>242</v>
      </c>
      <c r="C567" s="36" t="s">
        <v>153</v>
      </c>
      <c r="D567" s="37" t="s">
        <v>578</v>
      </c>
      <c r="E567" s="37" t="s">
        <v>576</v>
      </c>
      <c r="F567" s="39" t="s">
        <v>107</v>
      </c>
      <c r="G567" s="38">
        <v>46130000</v>
      </c>
      <c r="H567" s="40" t="str">
        <f t="shared" si="165"/>
        <v>1002</v>
      </c>
      <c r="I567" s="40" t="str">
        <f t="shared" si="166"/>
        <v>100207</v>
      </c>
      <c r="J567" s="46" t="str">
        <f t="shared" si="167"/>
        <v>银行存款</v>
      </c>
      <c r="K567" s="47" t="str">
        <f t="shared" si="168"/>
        <v>农发行专户9951</v>
      </c>
      <c r="L567" s="46" t="str">
        <f t="shared" si="169"/>
        <v/>
      </c>
      <c r="M567" s="46">
        <f>IFERROR(IF(H567="1002",1002,VLOOKUP(I567,亿企科目!A:H,6,0)),VLOOKUP(H567,亿企科目!A:G,6,0))</f>
        <v>1002</v>
      </c>
      <c r="N567" s="48" t="str">
        <f>IFERROR(IF(H567="1002","银行账户",IF(H567="1123","供应商",VLOOKUP(I567,亿企科目!A:H,8,0))),"")</f>
        <v>银行账户</v>
      </c>
      <c r="O567" s="49" t="str">
        <f t="shared" si="183"/>
        <v>农发行专户9951</v>
      </c>
      <c r="P567" s="29" t="str">
        <f>VLOOKUP(A567,账簿!B:C,2,0)</f>
        <v>002012</v>
      </c>
      <c r="Q567" s="29" t="str">
        <f>VLOOKUP(P567,账簿!A:B,2,0)</f>
        <v>昌邑市城投环保科技有限公司</v>
      </c>
      <c r="W567" s="29" t="str">
        <f t="shared" si="184"/>
        <v>0020122026-04-289</v>
      </c>
      <c r="X567" s="29" t="str">
        <f t="shared" si="170"/>
        <v>002012</v>
      </c>
      <c r="Y567" s="29" t="str">
        <f t="shared" si="171"/>
        <v>002012</v>
      </c>
      <c r="Z567" s="29" t="str">
        <f t="shared" si="172"/>
        <v>昌邑市城投环保科技有限公司</v>
      </c>
      <c r="AA567" s="29" t="str">
        <f t="shared" si="173"/>
        <v>2026-04</v>
      </c>
      <c r="AB567" s="29" t="str">
        <f t="shared" si="174"/>
        <v>2026-04-28</v>
      </c>
      <c r="AC567" s="29" t="s">
        <v>108</v>
      </c>
      <c r="AD567" s="29">
        <f t="shared" si="175"/>
        <v>9</v>
      </c>
      <c r="AE567" s="29" t="str">
        <f t="shared" si="176"/>
        <v>2026-04-28,普通汇兑,山东昌源供应链有限公司</v>
      </c>
      <c r="AF567" s="29" t="s">
        <v>109</v>
      </c>
      <c r="AG567" s="29" t="s">
        <v>109</v>
      </c>
      <c r="AH567" s="29"/>
      <c r="AI567" s="29"/>
      <c r="AJ567" s="29"/>
      <c r="AK567" s="29"/>
      <c r="AL567" s="29"/>
      <c r="AM567" s="29"/>
      <c r="AN567" s="29">
        <f t="shared" si="177"/>
        <v>1002</v>
      </c>
      <c r="AO567" s="29"/>
      <c r="AP567" s="29" t="str">
        <f t="shared" si="178"/>
        <v>2026-04-28,普通汇兑,山东昌源供应链有限公司</v>
      </c>
      <c r="AQ567" t="s">
        <v>110</v>
      </c>
      <c r="AR567" s="29" t="str">
        <f t="shared" si="179"/>
        <v/>
      </c>
      <c r="AS567" s="29">
        <f t="shared" si="180"/>
        <v>46130000</v>
      </c>
      <c r="AT567" t="s">
        <v>111</v>
      </c>
      <c r="AU567" t="s">
        <v>112</v>
      </c>
      <c r="AV567" t="s">
        <v>113</v>
      </c>
      <c r="AW567" s="29" t="str">
        <f t="shared" si="181"/>
        <v/>
      </c>
      <c r="AX567" s="29">
        <f t="shared" si="182"/>
        <v>46130000</v>
      </c>
      <c r="AY567" s="29"/>
      <c r="AZ567" s="29"/>
      <c r="BA567" s="29"/>
      <c r="BB567" s="29"/>
      <c r="BC567" s="29"/>
      <c r="BD567" s="29"/>
      <c r="BE567" s="29"/>
      <c r="BF567" s="29"/>
      <c r="BG567" s="29"/>
      <c r="BH567" s="29"/>
      <c r="BI567" s="29"/>
      <c r="BJ567" s="29"/>
      <c r="BK567" s="29"/>
      <c r="BL567" s="29"/>
      <c r="BM567" s="29"/>
      <c r="BN567" s="29"/>
      <c r="BO567" s="29"/>
      <c r="BP567" s="29"/>
      <c r="BQ567" s="32" t="str">
        <f>IF(N567="项目",VLOOKUP(O567,项目!B:C,2,0),IF(K567="空项目",VLOOKUP(K567,项目!B:C,2,0),""))</f>
        <v/>
      </c>
      <c r="BR567" s="32" t="str">
        <f>IFERROR(VLOOKUP(BQ567,项目!A:B,2,0),"")</f>
        <v/>
      </c>
      <c r="BS567" s="29"/>
      <c r="BT567" s="29"/>
      <c r="BU567" s="32" t="str">
        <f>IF(N567="供应商",VLOOKUP(O567,供应商!B:C,2,0),"")</f>
        <v/>
      </c>
      <c r="BV567" s="32" t="str">
        <f>IFERROR(VLOOKUP(BU567,供应商!A:B,2,0),"")</f>
        <v/>
      </c>
      <c r="BW567" s="32" t="str">
        <f>IF(N567="客户",VLOOKUP(O567,客户!B:C,2,0),"")</f>
        <v/>
      </c>
      <c r="BX567" s="32" t="str">
        <f>IFERROR(VLOOKUP(BW567,客户!A:B,2,0),"")</f>
        <v/>
      </c>
      <c r="BY567" s="29"/>
      <c r="BZ567" s="29"/>
      <c r="CA567" s="29"/>
      <c r="CB567" s="29"/>
      <c r="CC567" s="29"/>
      <c r="CD567" s="29"/>
      <c r="CE567" s="29"/>
      <c r="CF567" s="29"/>
      <c r="CG567" s="29"/>
      <c r="CH567" s="29"/>
      <c r="CI567" s="29"/>
      <c r="CJ567" s="29"/>
      <c r="CK567" s="29"/>
      <c r="CL567" s="29"/>
      <c r="CM567" s="29"/>
      <c r="CN567" s="29"/>
      <c r="CO567" s="29"/>
      <c r="CP567" s="29"/>
      <c r="CQ567" s="29"/>
      <c r="CR567" s="29"/>
      <c r="CS567" s="29"/>
      <c r="CT567" s="29"/>
      <c r="CU567" s="32" t="str">
        <f>IF(N567="费用项目",VLOOKUP(O567,费用项目!B:C,2,0),"")</f>
        <v/>
      </c>
      <c r="CV567" s="32" t="str">
        <f>IFERROR(VLOOKUP(CU567,费用项目!A:B,2,0),"")</f>
        <v/>
      </c>
      <c r="CW567" s="29" t="str">
        <f>IF(N567="银行账户",VLOOKUP(O567,银行变二级!B:C,2,0),"")</f>
        <v>农发行专户9951</v>
      </c>
      <c r="CX567" s="29" t="str">
        <f>IFERROR(VLOOKUP(O567,银行变二级!A:B,2,0),"")</f>
        <v>农发行专户9951</v>
      </c>
    </row>
    <row r="568" ht="25.5" spans="1:102">
      <c r="A568" s="35" t="s">
        <v>567</v>
      </c>
      <c r="B568" s="36" t="s">
        <v>131</v>
      </c>
      <c r="C568" s="36" t="s">
        <v>157</v>
      </c>
      <c r="D568" s="37" t="s">
        <v>580</v>
      </c>
      <c r="E568" s="37" t="s">
        <v>134</v>
      </c>
      <c r="F568" s="38">
        <v>15380000</v>
      </c>
      <c r="G568" s="39" t="s">
        <v>107</v>
      </c>
      <c r="H568" s="40" t="str">
        <f t="shared" si="165"/>
        <v>1221</v>
      </c>
      <c r="I568" s="40" t="str">
        <f t="shared" si="166"/>
        <v>122108</v>
      </c>
      <c r="J568" s="46" t="str">
        <f t="shared" si="167"/>
        <v>其他应收款</v>
      </c>
      <c r="K568" s="47" t="str">
        <f t="shared" si="168"/>
        <v>单位</v>
      </c>
      <c r="L568" s="46" t="str">
        <f t="shared" si="169"/>
        <v>昌邑市城投股权投资管理有限公司</v>
      </c>
      <c r="M568" s="46" t="str">
        <f>IFERROR(IF(H568="1002",1002,VLOOKUP(I568,亿企科目!A:H,6,0)),VLOOKUP(H568,亿企科目!A:G,6,0))</f>
        <v>122102</v>
      </c>
      <c r="N568" s="48" t="str">
        <f>IFERROR(IF(H568="1002","银行账户",IF(H568="1123","供应商",VLOOKUP(I568,亿企科目!A:H,8,0))),"")</f>
        <v>客户</v>
      </c>
      <c r="O568" s="49" t="str">
        <f t="shared" si="183"/>
        <v>昌邑市城投股权投资管理有限公司</v>
      </c>
      <c r="P568" s="29" t="str">
        <f>VLOOKUP(A568,账簿!B:C,2,0)</f>
        <v>002012</v>
      </c>
      <c r="Q568" s="29" t="str">
        <f>VLOOKUP(P568,账簿!A:B,2,0)</f>
        <v>昌邑市城投环保科技有限公司</v>
      </c>
      <c r="W568" s="29" t="str">
        <f t="shared" si="184"/>
        <v>0020122026-04-3010</v>
      </c>
      <c r="X568" s="29" t="str">
        <f t="shared" si="170"/>
        <v>002012</v>
      </c>
      <c r="Y568" s="29" t="str">
        <f t="shared" si="171"/>
        <v>002012</v>
      </c>
      <c r="Z568" s="29" t="str">
        <f t="shared" si="172"/>
        <v>昌邑市城投环保科技有限公司</v>
      </c>
      <c r="AA568" s="29" t="str">
        <f t="shared" si="173"/>
        <v>2026-04</v>
      </c>
      <c r="AB568" s="29" t="str">
        <f t="shared" si="174"/>
        <v>2026-04-30</v>
      </c>
      <c r="AC568" s="29" t="s">
        <v>108</v>
      </c>
      <c r="AD568" s="29">
        <f t="shared" si="175"/>
        <v>10</v>
      </c>
      <c r="AE568" s="29" t="str">
        <f t="shared" si="176"/>
        <v>调整三方协议</v>
      </c>
      <c r="AF568" s="29" t="s">
        <v>109</v>
      </c>
      <c r="AG568" s="29" t="s">
        <v>109</v>
      </c>
      <c r="AH568" s="29"/>
      <c r="AI568" s="29"/>
      <c r="AJ568" s="29"/>
      <c r="AK568" s="29"/>
      <c r="AL568" s="29"/>
      <c r="AM568" s="29"/>
      <c r="AN568" s="29" t="str">
        <f t="shared" si="177"/>
        <v>122102</v>
      </c>
      <c r="AO568" s="29"/>
      <c r="AP568" s="29" t="str">
        <f t="shared" si="178"/>
        <v>调整三方协议</v>
      </c>
      <c r="AQ568" t="s">
        <v>110</v>
      </c>
      <c r="AR568" s="29">
        <f t="shared" si="179"/>
        <v>15380000</v>
      </c>
      <c r="AS568" s="29" t="str">
        <f t="shared" si="180"/>
        <v/>
      </c>
      <c r="AT568" t="s">
        <v>111</v>
      </c>
      <c r="AU568" t="s">
        <v>112</v>
      </c>
      <c r="AV568" t="s">
        <v>113</v>
      </c>
      <c r="AW568" s="29">
        <f t="shared" si="181"/>
        <v>15380000</v>
      </c>
      <c r="AX568" s="29" t="str">
        <f t="shared" si="182"/>
        <v/>
      </c>
      <c r="AY568" s="29"/>
      <c r="AZ568" s="29"/>
      <c r="BA568" s="29"/>
      <c r="BB568" s="29"/>
      <c r="BC568" s="29"/>
      <c r="BD568" s="29"/>
      <c r="BE568" s="29"/>
      <c r="BF568" s="29"/>
      <c r="BG568" s="29"/>
      <c r="BH568" s="29"/>
      <c r="BI568" s="29"/>
      <c r="BJ568" s="29"/>
      <c r="BK568" s="29"/>
      <c r="BL568" s="29"/>
      <c r="BM568" s="29"/>
      <c r="BN568" s="29"/>
      <c r="BO568" s="29"/>
      <c r="BP568" s="29"/>
      <c r="BQ568" s="32" t="str">
        <f>IF(N568="项目",VLOOKUP(O568,项目!B:C,2,0),IF(K568="空项目",VLOOKUP(K568,项目!B:C,2,0),""))</f>
        <v/>
      </c>
      <c r="BR568" s="32" t="str">
        <f>IFERROR(VLOOKUP(BQ568,项目!A:B,2,0),"")</f>
        <v/>
      </c>
      <c r="BS568" s="29"/>
      <c r="BT568" s="29"/>
      <c r="BU568" s="32" t="str">
        <f>IF(N568="供应商",VLOOKUP(O568,供应商!B:C,2,0),"")</f>
        <v/>
      </c>
      <c r="BV568" s="32" t="str">
        <f>IFERROR(VLOOKUP(BU568,供应商!A:B,2,0),"")</f>
        <v/>
      </c>
      <c r="BW568" s="32" t="str">
        <f>IF(N568="客户",VLOOKUP(O568,客户!B:C,2,0),"")</f>
        <v>002008</v>
      </c>
      <c r="BX568" s="32" t="str">
        <f>IFERROR(VLOOKUP(BW568,客户!A:B,2,0),"")</f>
        <v>昌邑市城投股权投资管理有限公司</v>
      </c>
      <c r="BY568" s="29"/>
      <c r="BZ568" s="29"/>
      <c r="CA568" s="29"/>
      <c r="CB568" s="29"/>
      <c r="CC568" s="29"/>
      <c r="CD568" s="29"/>
      <c r="CE568" s="29"/>
      <c r="CF568" s="29"/>
      <c r="CG568" s="29"/>
      <c r="CH568" s="29"/>
      <c r="CI568" s="29"/>
      <c r="CJ568" s="29"/>
      <c r="CK568" s="29"/>
      <c r="CL568" s="29"/>
      <c r="CM568" s="29"/>
      <c r="CN568" s="29"/>
      <c r="CO568" s="29"/>
      <c r="CP568" s="29"/>
      <c r="CQ568" s="29"/>
      <c r="CR568" s="29"/>
      <c r="CS568" s="29"/>
      <c r="CT568" s="29"/>
      <c r="CU568" s="32" t="str">
        <f>IF(N568="费用项目",VLOOKUP(O568,费用项目!B:C,2,0),"")</f>
        <v/>
      </c>
      <c r="CV568" s="32" t="str">
        <f>IFERROR(VLOOKUP(CU568,费用项目!A:B,2,0),"")</f>
        <v/>
      </c>
      <c r="CW568" s="29" t="str">
        <f>IF(N568="银行账户",VLOOKUP(O568,银行变二级!B:C,2,0),"")</f>
        <v/>
      </c>
      <c r="CX568" s="29" t="str">
        <f>IFERROR(VLOOKUP(O568,银行变二级!A:B,2,0),"")</f>
        <v/>
      </c>
    </row>
    <row r="569" ht="25.5" spans="1:102">
      <c r="A569" s="35" t="s">
        <v>567</v>
      </c>
      <c r="B569" s="36" t="s">
        <v>131</v>
      </c>
      <c r="C569" s="36" t="s">
        <v>157</v>
      </c>
      <c r="D569" s="37" t="s">
        <v>580</v>
      </c>
      <c r="E569" s="37" t="s">
        <v>498</v>
      </c>
      <c r="F569" s="39" t="s">
        <v>107</v>
      </c>
      <c r="G569" s="38">
        <v>15380000</v>
      </c>
      <c r="H569" s="40" t="str">
        <f t="shared" si="165"/>
        <v>2241</v>
      </c>
      <c r="I569" s="40" t="str">
        <f t="shared" si="166"/>
        <v>224102</v>
      </c>
      <c r="J569" s="46" t="str">
        <f t="shared" si="167"/>
        <v>其他应付款</v>
      </c>
      <c r="K569" s="47" t="str">
        <f t="shared" si="168"/>
        <v>单位</v>
      </c>
      <c r="L569" s="46" t="str">
        <f t="shared" si="169"/>
        <v>昌邑鼎基建设工程有限公司</v>
      </c>
      <c r="M569" s="46" t="str">
        <f>IFERROR(IF(H569="1002",1002,VLOOKUP(I569,亿企科目!A:H,6,0)),VLOOKUP(H569,亿企科目!A:G,6,0))</f>
        <v>224102</v>
      </c>
      <c r="N569" s="48" t="str">
        <f>IFERROR(IF(H569="1002","银行账户",IF(H569="1123","供应商",VLOOKUP(I569,亿企科目!A:H,8,0))),"")</f>
        <v>供应商</v>
      </c>
      <c r="O569" s="49" t="str">
        <f t="shared" si="183"/>
        <v>昌邑鼎基建设工程有限公司</v>
      </c>
      <c r="P569" s="29" t="str">
        <f>VLOOKUP(A569,账簿!B:C,2,0)</f>
        <v>002012</v>
      </c>
      <c r="Q569" s="29" t="str">
        <f>VLOOKUP(P569,账簿!A:B,2,0)</f>
        <v>昌邑市城投环保科技有限公司</v>
      </c>
      <c r="W569" s="29" t="str">
        <f t="shared" si="184"/>
        <v>0020122026-04-3010</v>
      </c>
      <c r="X569" s="29" t="str">
        <f t="shared" si="170"/>
        <v>002012</v>
      </c>
      <c r="Y569" s="29" t="str">
        <f t="shared" si="171"/>
        <v>002012</v>
      </c>
      <c r="Z569" s="29" t="str">
        <f t="shared" si="172"/>
        <v>昌邑市城投环保科技有限公司</v>
      </c>
      <c r="AA569" s="29" t="str">
        <f t="shared" si="173"/>
        <v>2026-04</v>
      </c>
      <c r="AB569" s="29" t="str">
        <f t="shared" si="174"/>
        <v>2026-04-30</v>
      </c>
      <c r="AC569" s="29" t="s">
        <v>108</v>
      </c>
      <c r="AD569" s="29">
        <f t="shared" si="175"/>
        <v>10</v>
      </c>
      <c r="AE569" s="29" t="str">
        <f t="shared" si="176"/>
        <v>调整三方协议</v>
      </c>
      <c r="AF569" s="29" t="s">
        <v>109</v>
      </c>
      <c r="AG569" s="29" t="s">
        <v>109</v>
      </c>
      <c r="AH569" s="29"/>
      <c r="AI569" s="29"/>
      <c r="AJ569" s="29"/>
      <c r="AK569" s="29"/>
      <c r="AL569" s="29"/>
      <c r="AM569" s="29"/>
      <c r="AN569" s="29" t="str">
        <f t="shared" si="177"/>
        <v>224102</v>
      </c>
      <c r="AO569" s="29"/>
      <c r="AP569" s="29" t="str">
        <f t="shared" si="178"/>
        <v>调整三方协议</v>
      </c>
      <c r="AQ569" t="s">
        <v>110</v>
      </c>
      <c r="AR569" s="29" t="str">
        <f t="shared" si="179"/>
        <v/>
      </c>
      <c r="AS569" s="29">
        <f t="shared" si="180"/>
        <v>15380000</v>
      </c>
      <c r="AT569" t="s">
        <v>111</v>
      </c>
      <c r="AU569" t="s">
        <v>112</v>
      </c>
      <c r="AV569" t="s">
        <v>113</v>
      </c>
      <c r="AW569" s="29" t="str">
        <f t="shared" si="181"/>
        <v/>
      </c>
      <c r="AX569" s="29">
        <f t="shared" si="182"/>
        <v>15380000</v>
      </c>
      <c r="AY569" s="29"/>
      <c r="AZ569" s="29"/>
      <c r="BA569" s="29"/>
      <c r="BB569" s="29"/>
      <c r="BC569" s="29"/>
      <c r="BD569" s="29"/>
      <c r="BE569" s="29"/>
      <c r="BF569" s="29"/>
      <c r="BG569" s="29"/>
      <c r="BH569" s="29"/>
      <c r="BI569" s="29"/>
      <c r="BJ569" s="29"/>
      <c r="BK569" s="29"/>
      <c r="BL569" s="29"/>
      <c r="BM569" s="29"/>
      <c r="BN569" s="29"/>
      <c r="BO569" s="29"/>
      <c r="BP569" s="29"/>
      <c r="BQ569" s="32" t="str">
        <f>IF(N569="项目",VLOOKUP(O569,项目!B:C,2,0),IF(K569="空项目",VLOOKUP(K569,项目!B:C,2,0),""))</f>
        <v/>
      </c>
      <c r="BR569" s="32" t="str">
        <f>IFERROR(VLOOKUP(BQ569,项目!A:B,2,0),"")</f>
        <v/>
      </c>
      <c r="BS569" s="29"/>
      <c r="BT569" s="29"/>
      <c r="BU569" s="32" t="str">
        <f>IF(N569="供应商",VLOOKUP(O569,供应商!B:C,2,0),"")</f>
        <v>0016345</v>
      </c>
      <c r="BV569" s="32" t="str">
        <f>IFERROR(VLOOKUP(BU569,供应商!A:B,2,0),"")</f>
        <v>昌邑鼎基建设工程有限公司</v>
      </c>
      <c r="BW569" s="32" t="str">
        <f>IF(N569="客户",VLOOKUP(O569,客户!B:C,2,0),"")</f>
        <v/>
      </c>
      <c r="BX569" s="32" t="str">
        <f>IFERROR(VLOOKUP(BW569,客户!A:B,2,0),"")</f>
        <v/>
      </c>
      <c r="BY569" s="29"/>
      <c r="BZ569" s="29"/>
      <c r="CA569" s="29"/>
      <c r="CB569" s="29"/>
      <c r="CC569" s="29"/>
      <c r="CD569" s="29"/>
      <c r="CE569" s="29"/>
      <c r="CF569" s="29"/>
      <c r="CG569" s="29"/>
      <c r="CH569" s="29"/>
      <c r="CI569" s="29"/>
      <c r="CJ569" s="29"/>
      <c r="CK569" s="29"/>
      <c r="CL569" s="29"/>
      <c r="CM569" s="29"/>
      <c r="CN569" s="29"/>
      <c r="CO569" s="29"/>
      <c r="CP569" s="29"/>
      <c r="CQ569" s="29"/>
      <c r="CR569" s="29"/>
      <c r="CS569" s="29"/>
      <c r="CT569" s="29"/>
      <c r="CU569" s="32" t="str">
        <f>IF(N569="费用项目",VLOOKUP(O569,费用项目!B:C,2,0),"")</f>
        <v/>
      </c>
      <c r="CV569" s="32" t="str">
        <f>IFERROR(VLOOKUP(CU569,费用项目!A:B,2,0),"")</f>
        <v/>
      </c>
      <c r="CW569" s="29" t="str">
        <f>IF(N569="银行账户",VLOOKUP(O569,银行变二级!B:C,2,0),"")</f>
        <v/>
      </c>
      <c r="CX569" s="29" t="str">
        <f>IFERROR(VLOOKUP(O569,银行变二级!A:B,2,0),"")</f>
        <v/>
      </c>
    </row>
    <row r="570" ht="25.5" spans="1:102">
      <c r="A570" s="35" t="s">
        <v>567</v>
      </c>
      <c r="B570" s="36" t="s">
        <v>131</v>
      </c>
      <c r="C570" s="36" t="s">
        <v>161</v>
      </c>
      <c r="D570" s="37" t="s">
        <v>580</v>
      </c>
      <c r="E570" s="37" t="s">
        <v>134</v>
      </c>
      <c r="F570" s="38">
        <v>46130000</v>
      </c>
      <c r="G570" s="39" t="s">
        <v>107</v>
      </c>
      <c r="H570" s="40" t="str">
        <f t="shared" si="165"/>
        <v>1221</v>
      </c>
      <c r="I570" s="40" t="str">
        <f t="shared" si="166"/>
        <v>122108</v>
      </c>
      <c r="J570" s="46" t="str">
        <f t="shared" si="167"/>
        <v>其他应收款</v>
      </c>
      <c r="K570" s="47" t="str">
        <f t="shared" si="168"/>
        <v>单位</v>
      </c>
      <c r="L570" s="46" t="str">
        <f t="shared" si="169"/>
        <v>昌邑市城投股权投资管理有限公司</v>
      </c>
      <c r="M570" s="46" t="str">
        <f>IFERROR(IF(H570="1002",1002,VLOOKUP(I570,亿企科目!A:H,6,0)),VLOOKUP(H570,亿企科目!A:G,6,0))</f>
        <v>122102</v>
      </c>
      <c r="N570" s="48" t="str">
        <f>IFERROR(IF(H570="1002","银行账户",IF(H570="1123","供应商",VLOOKUP(I570,亿企科目!A:H,8,0))),"")</f>
        <v>客户</v>
      </c>
      <c r="O570" s="49" t="str">
        <f t="shared" si="183"/>
        <v>昌邑市城投股权投资管理有限公司</v>
      </c>
      <c r="P570" s="29" t="str">
        <f>VLOOKUP(A570,账簿!B:C,2,0)</f>
        <v>002012</v>
      </c>
      <c r="Q570" s="29" t="str">
        <f>VLOOKUP(P570,账簿!A:B,2,0)</f>
        <v>昌邑市城投环保科技有限公司</v>
      </c>
      <c r="W570" s="29" t="str">
        <f t="shared" si="184"/>
        <v>0020122026-04-3011</v>
      </c>
      <c r="X570" s="29" t="str">
        <f t="shared" si="170"/>
        <v>002012</v>
      </c>
      <c r="Y570" s="29" t="str">
        <f t="shared" si="171"/>
        <v>002012</v>
      </c>
      <c r="Z570" s="29" t="str">
        <f t="shared" si="172"/>
        <v>昌邑市城投环保科技有限公司</v>
      </c>
      <c r="AA570" s="29" t="str">
        <f t="shared" si="173"/>
        <v>2026-04</v>
      </c>
      <c r="AB570" s="29" t="str">
        <f t="shared" si="174"/>
        <v>2026-04-30</v>
      </c>
      <c r="AC570" s="29" t="s">
        <v>108</v>
      </c>
      <c r="AD570" s="29">
        <f t="shared" si="175"/>
        <v>11</v>
      </c>
      <c r="AE570" s="29" t="str">
        <f t="shared" si="176"/>
        <v>调整三方协议</v>
      </c>
      <c r="AF570" s="29" t="s">
        <v>109</v>
      </c>
      <c r="AG570" s="29" t="s">
        <v>109</v>
      </c>
      <c r="AH570" s="29"/>
      <c r="AI570" s="29"/>
      <c r="AJ570" s="29"/>
      <c r="AK570" s="29"/>
      <c r="AL570" s="29"/>
      <c r="AM570" s="29"/>
      <c r="AN570" s="29" t="str">
        <f t="shared" si="177"/>
        <v>122102</v>
      </c>
      <c r="AO570" s="29"/>
      <c r="AP570" s="29" t="str">
        <f t="shared" si="178"/>
        <v>调整三方协议</v>
      </c>
      <c r="AQ570" t="s">
        <v>110</v>
      </c>
      <c r="AR570" s="29">
        <f t="shared" si="179"/>
        <v>46130000</v>
      </c>
      <c r="AS570" s="29" t="str">
        <f t="shared" si="180"/>
        <v/>
      </c>
      <c r="AT570" t="s">
        <v>111</v>
      </c>
      <c r="AU570" t="s">
        <v>112</v>
      </c>
      <c r="AV570" t="s">
        <v>113</v>
      </c>
      <c r="AW570" s="29">
        <f t="shared" si="181"/>
        <v>46130000</v>
      </c>
      <c r="AX570" s="29" t="str">
        <f t="shared" si="182"/>
        <v/>
      </c>
      <c r="AY570" s="29"/>
      <c r="AZ570" s="29"/>
      <c r="BA570" s="29"/>
      <c r="BB570" s="29"/>
      <c r="BC570" s="29"/>
      <c r="BD570" s="29"/>
      <c r="BE570" s="29"/>
      <c r="BF570" s="29"/>
      <c r="BG570" s="29"/>
      <c r="BH570" s="29"/>
      <c r="BI570" s="29"/>
      <c r="BJ570" s="29"/>
      <c r="BK570" s="29"/>
      <c r="BL570" s="29"/>
      <c r="BM570" s="29"/>
      <c r="BN570" s="29"/>
      <c r="BO570" s="29"/>
      <c r="BP570" s="29"/>
      <c r="BQ570" s="32" t="str">
        <f>IF(N570="项目",VLOOKUP(O570,项目!B:C,2,0),IF(K570="空项目",VLOOKUP(K570,项目!B:C,2,0),""))</f>
        <v/>
      </c>
      <c r="BR570" s="32" t="str">
        <f>IFERROR(VLOOKUP(BQ570,项目!A:B,2,0),"")</f>
        <v/>
      </c>
      <c r="BS570" s="29"/>
      <c r="BT570" s="29"/>
      <c r="BU570" s="32" t="str">
        <f>IF(N570="供应商",VLOOKUP(O570,供应商!B:C,2,0),"")</f>
        <v/>
      </c>
      <c r="BV570" s="32" t="str">
        <f>IFERROR(VLOOKUP(BU570,供应商!A:B,2,0),"")</f>
        <v/>
      </c>
      <c r="BW570" s="32" t="str">
        <f>IF(N570="客户",VLOOKUP(O570,客户!B:C,2,0),"")</f>
        <v>002008</v>
      </c>
      <c r="BX570" s="32" t="str">
        <f>IFERROR(VLOOKUP(BW570,客户!A:B,2,0),"")</f>
        <v>昌邑市城投股权投资管理有限公司</v>
      </c>
      <c r="BY570" s="29"/>
      <c r="BZ570" s="29"/>
      <c r="CA570" s="29"/>
      <c r="CB570" s="29"/>
      <c r="CC570" s="29"/>
      <c r="CD570" s="29"/>
      <c r="CE570" s="29"/>
      <c r="CF570" s="29"/>
      <c r="CG570" s="29"/>
      <c r="CH570" s="29"/>
      <c r="CI570" s="29"/>
      <c r="CJ570" s="29"/>
      <c r="CK570" s="29"/>
      <c r="CL570" s="29"/>
      <c r="CM570" s="29"/>
      <c r="CN570" s="29"/>
      <c r="CO570" s="29"/>
      <c r="CP570" s="29"/>
      <c r="CQ570" s="29"/>
      <c r="CR570" s="29"/>
      <c r="CS570" s="29"/>
      <c r="CT570" s="29"/>
      <c r="CU570" s="32" t="str">
        <f>IF(N570="费用项目",VLOOKUP(O570,费用项目!B:C,2,0),"")</f>
        <v/>
      </c>
      <c r="CV570" s="32" t="str">
        <f>IFERROR(VLOOKUP(CU570,费用项目!A:B,2,0),"")</f>
        <v/>
      </c>
      <c r="CW570" s="29" t="str">
        <f>IF(N570="银行账户",VLOOKUP(O570,银行变二级!B:C,2,0),"")</f>
        <v/>
      </c>
      <c r="CX570" s="29" t="str">
        <f>IFERROR(VLOOKUP(O570,银行变二级!A:B,2,0),"")</f>
        <v/>
      </c>
    </row>
    <row r="571" ht="25.5" spans="1:102">
      <c r="A571" s="35" t="s">
        <v>567</v>
      </c>
      <c r="B571" s="36" t="s">
        <v>131</v>
      </c>
      <c r="C571" s="36" t="s">
        <v>161</v>
      </c>
      <c r="D571" s="37" t="s">
        <v>580</v>
      </c>
      <c r="E571" s="37" t="s">
        <v>579</v>
      </c>
      <c r="F571" s="39" t="s">
        <v>107</v>
      </c>
      <c r="G571" s="38">
        <v>46130000</v>
      </c>
      <c r="H571" s="40" t="str">
        <f t="shared" si="165"/>
        <v>2241</v>
      </c>
      <c r="I571" s="40" t="str">
        <f t="shared" si="166"/>
        <v>224102</v>
      </c>
      <c r="J571" s="46" t="str">
        <f t="shared" si="167"/>
        <v>其他应付款</v>
      </c>
      <c r="K571" s="47" t="str">
        <f t="shared" si="168"/>
        <v>单位</v>
      </c>
      <c r="L571" s="46" t="str">
        <f t="shared" si="169"/>
        <v>山东昌源供应链有限公司</v>
      </c>
      <c r="M571" s="46" t="str">
        <f>IFERROR(IF(H571="1002",1002,VLOOKUP(I571,亿企科目!A:H,6,0)),VLOOKUP(H571,亿企科目!A:G,6,0))</f>
        <v>224102</v>
      </c>
      <c r="N571" s="48" t="str">
        <f>IFERROR(IF(H571="1002","银行账户",IF(H571="1123","供应商",VLOOKUP(I571,亿企科目!A:H,8,0))),"")</f>
        <v>供应商</v>
      </c>
      <c r="O571" s="49" t="str">
        <f t="shared" si="183"/>
        <v>山东昌源供应链有限公司</v>
      </c>
      <c r="P571" s="29" t="str">
        <f>VLOOKUP(A571,账簿!B:C,2,0)</f>
        <v>002012</v>
      </c>
      <c r="Q571" s="29" t="str">
        <f>VLOOKUP(P571,账簿!A:B,2,0)</f>
        <v>昌邑市城投环保科技有限公司</v>
      </c>
      <c r="W571" s="29" t="str">
        <f t="shared" si="184"/>
        <v>0020122026-04-3011</v>
      </c>
      <c r="X571" s="29" t="str">
        <f t="shared" si="170"/>
        <v>002012</v>
      </c>
      <c r="Y571" s="29" t="str">
        <f t="shared" si="171"/>
        <v>002012</v>
      </c>
      <c r="Z571" s="29" t="str">
        <f t="shared" si="172"/>
        <v>昌邑市城投环保科技有限公司</v>
      </c>
      <c r="AA571" s="29" t="str">
        <f t="shared" si="173"/>
        <v>2026-04</v>
      </c>
      <c r="AB571" s="29" t="str">
        <f t="shared" si="174"/>
        <v>2026-04-30</v>
      </c>
      <c r="AC571" s="29" t="s">
        <v>108</v>
      </c>
      <c r="AD571" s="29">
        <f t="shared" si="175"/>
        <v>11</v>
      </c>
      <c r="AE571" s="29" t="str">
        <f t="shared" si="176"/>
        <v>调整三方协议</v>
      </c>
      <c r="AF571" s="29" t="s">
        <v>109</v>
      </c>
      <c r="AG571" s="29" t="s">
        <v>109</v>
      </c>
      <c r="AH571" s="29"/>
      <c r="AI571" s="29"/>
      <c r="AJ571" s="29"/>
      <c r="AK571" s="29"/>
      <c r="AL571" s="29"/>
      <c r="AM571" s="29"/>
      <c r="AN571" s="29" t="str">
        <f t="shared" si="177"/>
        <v>224102</v>
      </c>
      <c r="AO571" s="29"/>
      <c r="AP571" s="29" t="str">
        <f t="shared" si="178"/>
        <v>调整三方协议</v>
      </c>
      <c r="AQ571" t="s">
        <v>110</v>
      </c>
      <c r="AR571" s="29" t="str">
        <f t="shared" si="179"/>
        <v/>
      </c>
      <c r="AS571" s="29">
        <f t="shared" si="180"/>
        <v>46130000</v>
      </c>
      <c r="AT571" t="s">
        <v>111</v>
      </c>
      <c r="AU571" t="s">
        <v>112</v>
      </c>
      <c r="AV571" t="s">
        <v>113</v>
      </c>
      <c r="AW571" s="29" t="str">
        <f t="shared" si="181"/>
        <v/>
      </c>
      <c r="AX571" s="29">
        <f t="shared" si="182"/>
        <v>46130000</v>
      </c>
      <c r="AY571" s="29"/>
      <c r="AZ571" s="29"/>
      <c r="BA571" s="29"/>
      <c r="BB571" s="29"/>
      <c r="BC571" s="29"/>
      <c r="BD571" s="29"/>
      <c r="BE571" s="29"/>
      <c r="BF571" s="29"/>
      <c r="BG571" s="29"/>
      <c r="BH571" s="29"/>
      <c r="BI571" s="29"/>
      <c r="BJ571" s="29"/>
      <c r="BK571" s="29"/>
      <c r="BL571" s="29"/>
      <c r="BM571" s="29"/>
      <c r="BN571" s="29"/>
      <c r="BO571" s="29"/>
      <c r="BP571" s="29"/>
      <c r="BQ571" s="32" t="str">
        <f>IF(N571="项目",VLOOKUP(O571,项目!B:C,2,0),IF(K571="空项目",VLOOKUP(K571,项目!B:C,2,0),""))</f>
        <v/>
      </c>
      <c r="BR571" s="32" t="str">
        <f>IFERROR(VLOOKUP(BQ571,项目!A:B,2,0),"")</f>
        <v/>
      </c>
      <c r="BS571" s="29"/>
      <c r="BT571" s="29"/>
      <c r="BU571" s="32" t="str">
        <f>IF(N571="供应商",VLOOKUP(O571,供应商!B:C,2,0),"")</f>
        <v>0011526</v>
      </c>
      <c r="BV571" s="32" t="str">
        <f>IFERROR(VLOOKUP(BU571,供应商!A:B,2,0),"")</f>
        <v>山东昌源供应链有限公司</v>
      </c>
      <c r="BW571" s="32" t="str">
        <f>IF(N571="客户",VLOOKUP(O571,客户!B:C,2,0),"")</f>
        <v/>
      </c>
      <c r="BX571" s="32" t="str">
        <f>IFERROR(VLOOKUP(BW571,客户!A:B,2,0),"")</f>
        <v/>
      </c>
      <c r="BY571" s="29"/>
      <c r="BZ571" s="29"/>
      <c r="CA571" s="29"/>
      <c r="CB571" s="29"/>
      <c r="CC571" s="29"/>
      <c r="CD571" s="29"/>
      <c r="CE571" s="29"/>
      <c r="CF571" s="29"/>
      <c r="CG571" s="29"/>
      <c r="CH571" s="29"/>
      <c r="CI571" s="29"/>
      <c r="CJ571" s="29"/>
      <c r="CK571" s="29"/>
      <c r="CL571" s="29"/>
      <c r="CM571" s="29"/>
      <c r="CN571" s="29"/>
      <c r="CO571" s="29"/>
      <c r="CP571" s="29"/>
      <c r="CQ571" s="29"/>
      <c r="CR571" s="29"/>
      <c r="CS571" s="29"/>
      <c r="CT571" s="29"/>
      <c r="CU571" s="32" t="str">
        <f>IF(N571="费用项目",VLOOKUP(O571,费用项目!B:C,2,0),"")</f>
        <v/>
      </c>
      <c r="CV571" s="32" t="str">
        <f>IFERROR(VLOOKUP(CU571,费用项目!A:B,2,0),"")</f>
        <v/>
      </c>
      <c r="CW571" s="29" t="str">
        <f>IF(N571="银行账户",VLOOKUP(O571,银行变二级!B:C,2,0),"")</f>
        <v/>
      </c>
      <c r="CX571" s="29" t="str">
        <f>IFERROR(VLOOKUP(O571,银行变二级!A:B,2,0),"")</f>
        <v/>
      </c>
    </row>
    <row r="572" spans="1:102">
      <c r="A572" s="35" t="s">
        <v>567</v>
      </c>
      <c r="B572" s="36" t="s">
        <v>131</v>
      </c>
      <c r="C572" s="36" t="s">
        <v>229</v>
      </c>
      <c r="D572" s="37" t="s">
        <v>136</v>
      </c>
      <c r="E572" s="37" t="s">
        <v>137</v>
      </c>
      <c r="F572" s="38">
        <v>2356552.1</v>
      </c>
      <c r="G572" s="39" t="s">
        <v>107</v>
      </c>
      <c r="H572" s="40" t="str">
        <f t="shared" si="165"/>
        <v>4103</v>
      </c>
      <c r="I572" s="40" t="str">
        <f t="shared" si="166"/>
        <v>4103</v>
      </c>
      <c r="J572" s="46" t="str">
        <f t="shared" si="167"/>
        <v>本年利润</v>
      </c>
      <c r="K572" s="47" t="str">
        <f t="shared" si="168"/>
        <v/>
      </c>
      <c r="L572" s="46" t="str">
        <f t="shared" si="169"/>
        <v/>
      </c>
      <c r="M572" s="46" t="str">
        <f>IFERROR(IF(H572="1002",1002,VLOOKUP(I572,亿企科目!A:H,6,0)),VLOOKUP(H572,亿企科目!A:G,6,0))</f>
        <v>4103</v>
      </c>
      <c r="N572" s="48">
        <f>IFERROR(IF(H572="1002","银行账户",IF(H572="1123","供应商",VLOOKUP(I572,亿企科目!A:H,8,0))),"")</f>
        <v>0</v>
      </c>
      <c r="O572" s="49" t="str">
        <f t="shared" si="183"/>
        <v/>
      </c>
      <c r="P572" s="29" t="str">
        <f>VLOOKUP(A572,账簿!B:C,2,0)</f>
        <v>002012</v>
      </c>
      <c r="Q572" s="29" t="str">
        <f>VLOOKUP(P572,账簿!A:B,2,0)</f>
        <v>昌邑市城投环保科技有限公司</v>
      </c>
      <c r="W572" s="29" t="str">
        <f t="shared" si="184"/>
        <v>0020122026-04-3012</v>
      </c>
      <c r="X572" s="29" t="str">
        <f t="shared" si="170"/>
        <v>002012</v>
      </c>
      <c r="Y572" s="29" t="str">
        <f t="shared" si="171"/>
        <v>002012</v>
      </c>
      <c r="Z572" s="29" t="str">
        <f t="shared" si="172"/>
        <v>昌邑市城投环保科技有限公司</v>
      </c>
      <c r="AA572" s="29" t="str">
        <f t="shared" si="173"/>
        <v>2026-04</v>
      </c>
      <c r="AB572" s="29" t="str">
        <f t="shared" si="174"/>
        <v>2026-04-30</v>
      </c>
      <c r="AC572" s="29" t="s">
        <v>108</v>
      </c>
      <c r="AD572" s="29">
        <f t="shared" si="175"/>
        <v>12</v>
      </c>
      <c r="AE572" s="29" t="str">
        <f t="shared" si="176"/>
        <v>结转本月损益</v>
      </c>
      <c r="AF572" s="29" t="s">
        <v>109</v>
      </c>
      <c r="AG572" s="29" t="s">
        <v>109</v>
      </c>
      <c r="AH572" s="29"/>
      <c r="AI572" s="29"/>
      <c r="AJ572" s="29"/>
      <c r="AK572" s="29"/>
      <c r="AL572" s="29"/>
      <c r="AM572" s="29"/>
      <c r="AN572" s="29" t="str">
        <f t="shared" si="177"/>
        <v>4103</v>
      </c>
      <c r="AO572" s="29"/>
      <c r="AP572" s="29" t="str">
        <f t="shared" si="178"/>
        <v>结转本月损益</v>
      </c>
      <c r="AQ572" t="s">
        <v>110</v>
      </c>
      <c r="AR572" s="29">
        <f t="shared" si="179"/>
        <v>2356552.1</v>
      </c>
      <c r="AS572" s="29" t="str">
        <f t="shared" si="180"/>
        <v/>
      </c>
      <c r="AT572" t="s">
        <v>111</v>
      </c>
      <c r="AU572" t="s">
        <v>112</v>
      </c>
      <c r="AV572" t="s">
        <v>113</v>
      </c>
      <c r="AW572" s="29">
        <f t="shared" si="181"/>
        <v>2356552.1</v>
      </c>
      <c r="AX572" s="29" t="str">
        <f t="shared" si="182"/>
        <v/>
      </c>
      <c r="AY572" s="29"/>
      <c r="AZ572" s="29"/>
      <c r="BA572" s="29"/>
      <c r="BB572" s="29"/>
      <c r="BC572" s="29"/>
      <c r="BD572" s="29"/>
      <c r="BE572" s="29"/>
      <c r="BF572" s="29"/>
      <c r="BG572" s="29"/>
      <c r="BH572" s="29"/>
      <c r="BI572" s="29"/>
      <c r="BJ572" s="29"/>
      <c r="BK572" s="29"/>
      <c r="BL572" s="29"/>
      <c r="BM572" s="29"/>
      <c r="BN572" s="29"/>
      <c r="BO572" s="29"/>
      <c r="BP572" s="29"/>
      <c r="BQ572" s="32" t="str">
        <f>IF(N572="项目",VLOOKUP(O572,项目!B:C,2,0),IF(K572="空项目",VLOOKUP(K572,项目!B:C,2,0),""))</f>
        <v/>
      </c>
      <c r="BR572" s="32" t="str">
        <f>IFERROR(VLOOKUP(BQ572,项目!A:B,2,0),"")</f>
        <v/>
      </c>
      <c r="BS572" s="29"/>
      <c r="BT572" s="29"/>
      <c r="BU572" s="32" t="str">
        <f>IF(N572="供应商",VLOOKUP(O572,供应商!B:C,2,0),"")</f>
        <v/>
      </c>
      <c r="BV572" s="32" t="str">
        <f>IFERROR(VLOOKUP(BU572,供应商!A:B,2,0),"")</f>
        <v/>
      </c>
      <c r="BW572" s="32" t="str">
        <f>IF(N572="客户",VLOOKUP(O572,客户!B:C,2,0),"")</f>
        <v/>
      </c>
      <c r="BX572" s="32" t="str">
        <f>IFERROR(VLOOKUP(BW572,客户!A:B,2,0),"")</f>
        <v/>
      </c>
      <c r="BY572" s="29"/>
      <c r="BZ572" s="29"/>
      <c r="CA572" s="29"/>
      <c r="CB572" s="29"/>
      <c r="CC572" s="29"/>
      <c r="CD572" s="29"/>
      <c r="CE572" s="29"/>
      <c r="CF572" s="29"/>
      <c r="CG572" s="29"/>
      <c r="CH572" s="29"/>
      <c r="CI572" s="29"/>
      <c r="CJ572" s="29"/>
      <c r="CK572" s="29"/>
      <c r="CL572" s="29"/>
      <c r="CM572" s="29"/>
      <c r="CN572" s="29"/>
      <c r="CO572" s="29"/>
      <c r="CP572" s="29"/>
      <c r="CQ572" s="29"/>
      <c r="CR572" s="29"/>
      <c r="CS572" s="29"/>
      <c r="CT572" s="29"/>
      <c r="CU572" s="32" t="str">
        <f>IF(N572="费用项目",VLOOKUP(O572,费用项目!B:C,2,0),"")</f>
        <v/>
      </c>
      <c r="CV572" s="32" t="str">
        <f>IFERROR(VLOOKUP(CU572,费用项目!A:B,2,0),"")</f>
        <v/>
      </c>
      <c r="CW572" s="29" t="str">
        <f>IF(N572="银行账户",VLOOKUP(O572,银行变二级!B:C,2,0),"")</f>
        <v/>
      </c>
      <c r="CX572" s="29" t="str">
        <f>IFERROR(VLOOKUP(O572,银行变二级!A:B,2,0),"")</f>
        <v/>
      </c>
    </row>
    <row r="573" spans="1:102">
      <c r="A573" s="35" t="s">
        <v>567</v>
      </c>
      <c r="B573" s="36" t="s">
        <v>131</v>
      </c>
      <c r="C573" s="36" t="s">
        <v>229</v>
      </c>
      <c r="D573" s="37" t="s">
        <v>136</v>
      </c>
      <c r="E573" s="37" t="s">
        <v>127</v>
      </c>
      <c r="F573" s="39" t="s">
        <v>107</v>
      </c>
      <c r="G573" s="38">
        <v>2356452.1</v>
      </c>
      <c r="H573" s="40" t="str">
        <f t="shared" si="165"/>
        <v>6603</v>
      </c>
      <c r="I573" s="40" t="str">
        <f t="shared" si="166"/>
        <v>6603</v>
      </c>
      <c r="J573" s="46" t="str">
        <f t="shared" si="167"/>
        <v>财务费用</v>
      </c>
      <c r="K573" s="47" t="str">
        <f t="shared" si="168"/>
        <v>利息支出</v>
      </c>
      <c r="L573" s="46" t="str">
        <f t="shared" si="169"/>
        <v/>
      </c>
      <c r="M573" s="46" t="str">
        <f>IFERROR(IF(H573="1002",1002,VLOOKUP(I573,亿企科目!A:H,6,0)),VLOOKUP(H573,亿企科目!A:G,6,0))</f>
        <v>6603</v>
      </c>
      <c r="N573" s="48" t="str">
        <f>IFERROR(IF(H573="1002","银行账户",IF(H573="1123","供应商",VLOOKUP(I573,亿企科目!A:H,8,0))),"")</f>
        <v>费用项目</v>
      </c>
      <c r="O573" s="49" t="str">
        <f t="shared" si="183"/>
        <v>利息支出</v>
      </c>
      <c r="P573" s="29" t="str">
        <f>VLOOKUP(A573,账簿!B:C,2,0)</f>
        <v>002012</v>
      </c>
      <c r="Q573" s="29" t="str">
        <f>VLOOKUP(P573,账簿!A:B,2,0)</f>
        <v>昌邑市城投环保科技有限公司</v>
      </c>
      <c r="W573" s="29" t="str">
        <f t="shared" si="184"/>
        <v>0020122026-04-3012</v>
      </c>
      <c r="X573" s="29" t="str">
        <f t="shared" si="170"/>
        <v>002012</v>
      </c>
      <c r="Y573" s="29" t="str">
        <f t="shared" si="171"/>
        <v>002012</v>
      </c>
      <c r="Z573" s="29" t="str">
        <f t="shared" si="172"/>
        <v>昌邑市城投环保科技有限公司</v>
      </c>
      <c r="AA573" s="29" t="str">
        <f t="shared" si="173"/>
        <v>2026-04</v>
      </c>
      <c r="AB573" s="29" t="str">
        <f t="shared" si="174"/>
        <v>2026-04-30</v>
      </c>
      <c r="AC573" s="29" t="s">
        <v>108</v>
      </c>
      <c r="AD573" s="29">
        <f t="shared" si="175"/>
        <v>12</v>
      </c>
      <c r="AE573" s="29" t="str">
        <f t="shared" si="176"/>
        <v>结转本月损益</v>
      </c>
      <c r="AF573" s="29" t="s">
        <v>109</v>
      </c>
      <c r="AG573" s="29" t="s">
        <v>109</v>
      </c>
      <c r="AH573" s="29"/>
      <c r="AI573" s="29"/>
      <c r="AJ573" s="29"/>
      <c r="AK573" s="29"/>
      <c r="AL573" s="29"/>
      <c r="AM573" s="29"/>
      <c r="AN573" s="29" t="str">
        <f t="shared" si="177"/>
        <v>6603</v>
      </c>
      <c r="AO573" s="29"/>
      <c r="AP573" s="29" t="str">
        <f t="shared" si="178"/>
        <v>结转本月损益</v>
      </c>
      <c r="AQ573" t="s">
        <v>110</v>
      </c>
      <c r="AR573" s="29" t="str">
        <f t="shared" si="179"/>
        <v/>
      </c>
      <c r="AS573" s="29">
        <f t="shared" si="180"/>
        <v>2356452.1</v>
      </c>
      <c r="AT573" t="s">
        <v>111</v>
      </c>
      <c r="AU573" t="s">
        <v>112</v>
      </c>
      <c r="AV573" t="s">
        <v>113</v>
      </c>
      <c r="AW573" s="29" t="str">
        <f t="shared" si="181"/>
        <v/>
      </c>
      <c r="AX573" s="29">
        <f t="shared" si="182"/>
        <v>2356452.1</v>
      </c>
      <c r="AY573" s="29"/>
      <c r="AZ573" s="29"/>
      <c r="BA573" s="29"/>
      <c r="BB573" s="29"/>
      <c r="BC573" s="29"/>
      <c r="BD573" s="29"/>
      <c r="BE573" s="29"/>
      <c r="BF573" s="29"/>
      <c r="BG573" s="29"/>
      <c r="BH573" s="29"/>
      <c r="BI573" s="29"/>
      <c r="BJ573" s="29"/>
      <c r="BK573" s="29"/>
      <c r="BL573" s="29"/>
      <c r="BM573" s="29"/>
      <c r="BN573" s="29"/>
      <c r="BO573" s="29"/>
      <c r="BP573" s="29"/>
      <c r="BQ573" s="32" t="str">
        <f>IF(N573="项目",VLOOKUP(O573,项目!B:C,2,0),IF(K573="空项目",VLOOKUP(K573,项目!B:C,2,0),""))</f>
        <v/>
      </c>
      <c r="BR573" s="32" t="str">
        <f>IFERROR(VLOOKUP(BQ573,项目!A:B,2,0),"")</f>
        <v/>
      </c>
      <c r="BS573" s="29"/>
      <c r="BT573" s="29"/>
      <c r="BU573" s="32" t="str">
        <f>IF(N573="供应商",VLOOKUP(O573,供应商!B:C,2,0),"")</f>
        <v/>
      </c>
      <c r="BV573" s="32" t="str">
        <f>IFERROR(VLOOKUP(BU573,供应商!A:B,2,0),"")</f>
        <v/>
      </c>
      <c r="BW573" s="32" t="str">
        <f>IF(N573="客户",VLOOKUP(O573,客户!B:C,2,0),"")</f>
        <v/>
      </c>
      <c r="BX573" s="32" t="str">
        <f>IFERROR(VLOOKUP(BW573,客户!A:B,2,0),"")</f>
        <v/>
      </c>
      <c r="BY573" s="29"/>
      <c r="BZ573" s="29"/>
      <c r="CA573" s="29"/>
      <c r="CB573" s="29"/>
      <c r="CC573" s="29"/>
      <c r="CD573" s="29"/>
      <c r="CE573" s="29"/>
      <c r="CF573" s="29"/>
      <c r="CG573" s="29"/>
      <c r="CH573" s="29"/>
      <c r="CI573" s="29"/>
      <c r="CJ573" s="29"/>
      <c r="CK573" s="29"/>
      <c r="CL573" s="29"/>
      <c r="CM573" s="29"/>
      <c r="CN573" s="29"/>
      <c r="CO573" s="29"/>
      <c r="CP573" s="29"/>
      <c r="CQ573" s="29"/>
      <c r="CR573" s="29"/>
      <c r="CS573" s="29"/>
      <c r="CT573" s="29"/>
      <c r="CU573" s="32" t="str">
        <f>IF(N573="费用项目",VLOOKUP(O573,费用项目!B:C,2,0),"")</f>
        <v>660302</v>
      </c>
      <c r="CV573" s="32" t="str">
        <f>IFERROR(VLOOKUP(CU573,费用项目!A:B,2,0),"")</f>
        <v>利息支出</v>
      </c>
      <c r="CW573" s="29" t="str">
        <f>IF(N573="银行账户",VLOOKUP(O573,银行变二级!B:C,2,0),"")</f>
        <v/>
      </c>
      <c r="CX573" s="29" t="str">
        <f>IFERROR(VLOOKUP(O573,银行变二级!A:B,2,0),"")</f>
        <v/>
      </c>
    </row>
    <row r="574" spans="1:102">
      <c r="A574" s="35" t="s">
        <v>567</v>
      </c>
      <c r="B574" s="36" t="s">
        <v>131</v>
      </c>
      <c r="C574" s="36" t="s">
        <v>229</v>
      </c>
      <c r="D574" s="37" t="s">
        <v>136</v>
      </c>
      <c r="E574" s="37" t="s">
        <v>130</v>
      </c>
      <c r="F574" s="39" t="s">
        <v>107</v>
      </c>
      <c r="G574" s="41">
        <v>100</v>
      </c>
      <c r="H574" s="40" t="str">
        <f t="shared" si="165"/>
        <v>6603</v>
      </c>
      <c r="I574" s="40" t="str">
        <f t="shared" si="166"/>
        <v>6603</v>
      </c>
      <c r="J574" s="46" t="str">
        <f t="shared" si="167"/>
        <v>财务费用</v>
      </c>
      <c r="K574" s="47" t="str">
        <f t="shared" si="168"/>
        <v>手续费</v>
      </c>
      <c r="L574" s="46" t="str">
        <f t="shared" si="169"/>
        <v/>
      </c>
      <c r="M574" s="46" t="str">
        <f>IFERROR(IF(H574="1002",1002,VLOOKUP(I574,亿企科目!A:H,6,0)),VLOOKUP(H574,亿企科目!A:G,6,0))</f>
        <v>6603</v>
      </c>
      <c r="N574" s="48" t="str">
        <f>IFERROR(IF(H574="1002","银行账户",IF(H574="1123","供应商",VLOOKUP(I574,亿企科目!A:H,8,0))),"")</f>
        <v>费用项目</v>
      </c>
      <c r="O574" s="49" t="str">
        <f t="shared" si="183"/>
        <v>手续费</v>
      </c>
      <c r="P574" s="29" t="str">
        <f>VLOOKUP(A574,账簿!B:C,2,0)</f>
        <v>002012</v>
      </c>
      <c r="Q574" s="29" t="str">
        <f>VLOOKUP(P574,账簿!A:B,2,0)</f>
        <v>昌邑市城投环保科技有限公司</v>
      </c>
      <c r="W574" s="29" t="str">
        <f t="shared" si="184"/>
        <v>0020122026-04-3012</v>
      </c>
      <c r="X574" s="29" t="str">
        <f t="shared" si="170"/>
        <v>002012</v>
      </c>
      <c r="Y574" s="29" t="str">
        <f t="shared" si="171"/>
        <v>002012</v>
      </c>
      <c r="Z574" s="29" t="str">
        <f t="shared" si="172"/>
        <v>昌邑市城投环保科技有限公司</v>
      </c>
      <c r="AA574" s="29" t="str">
        <f t="shared" si="173"/>
        <v>2026-04</v>
      </c>
      <c r="AB574" s="29" t="str">
        <f t="shared" si="174"/>
        <v>2026-04-30</v>
      </c>
      <c r="AC574" s="29" t="s">
        <v>108</v>
      </c>
      <c r="AD574" s="29">
        <f t="shared" si="175"/>
        <v>12</v>
      </c>
      <c r="AE574" s="29" t="str">
        <f t="shared" si="176"/>
        <v>结转本月损益</v>
      </c>
      <c r="AF574" s="29" t="s">
        <v>109</v>
      </c>
      <c r="AG574" s="29" t="s">
        <v>109</v>
      </c>
      <c r="AH574" s="29"/>
      <c r="AI574" s="29"/>
      <c r="AJ574" s="29"/>
      <c r="AK574" s="29"/>
      <c r="AL574" s="29"/>
      <c r="AM574" s="29"/>
      <c r="AN574" s="29" t="str">
        <f t="shared" si="177"/>
        <v>6603</v>
      </c>
      <c r="AO574" s="29"/>
      <c r="AP574" s="29" t="str">
        <f t="shared" si="178"/>
        <v>结转本月损益</v>
      </c>
      <c r="AQ574" t="s">
        <v>110</v>
      </c>
      <c r="AR574" s="29" t="str">
        <f t="shared" si="179"/>
        <v/>
      </c>
      <c r="AS574" s="29">
        <f t="shared" si="180"/>
        <v>100</v>
      </c>
      <c r="AT574" t="s">
        <v>111</v>
      </c>
      <c r="AU574" t="s">
        <v>112</v>
      </c>
      <c r="AV574" t="s">
        <v>113</v>
      </c>
      <c r="AW574" s="29" t="str">
        <f t="shared" si="181"/>
        <v/>
      </c>
      <c r="AX574" s="29">
        <f t="shared" si="182"/>
        <v>100</v>
      </c>
      <c r="AY574" s="29"/>
      <c r="AZ574" s="29"/>
      <c r="BA574" s="29"/>
      <c r="BB574" s="29"/>
      <c r="BC574" s="29"/>
      <c r="BD574" s="29"/>
      <c r="BE574" s="29"/>
      <c r="BF574" s="29"/>
      <c r="BG574" s="29"/>
      <c r="BH574" s="29"/>
      <c r="BI574" s="29"/>
      <c r="BJ574" s="29"/>
      <c r="BK574" s="29"/>
      <c r="BL574" s="29"/>
      <c r="BM574" s="29"/>
      <c r="BN574" s="29"/>
      <c r="BO574" s="29"/>
      <c r="BP574" s="29"/>
      <c r="BQ574" s="32" t="str">
        <f>IF(N574="项目",VLOOKUP(O574,项目!B:C,2,0),IF(K574="空项目",VLOOKUP(K574,项目!B:C,2,0),""))</f>
        <v/>
      </c>
      <c r="BR574" s="32" t="str">
        <f>IFERROR(VLOOKUP(BQ574,项目!A:B,2,0),"")</f>
        <v/>
      </c>
      <c r="BS574" s="29"/>
      <c r="BT574" s="29"/>
      <c r="BU574" s="32" t="str">
        <f>IF(N574="供应商",VLOOKUP(O574,供应商!B:C,2,0),"")</f>
        <v/>
      </c>
      <c r="BV574" s="32" t="str">
        <f>IFERROR(VLOOKUP(BU574,供应商!A:B,2,0),"")</f>
        <v/>
      </c>
      <c r="BW574" s="32" t="str">
        <f>IF(N574="客户",VLOOKUP(O574,客户!B:C,2,0),"")</f>
        <v/>
      </c>
      <c r="BX574" s="32" t="str">
        <f>IFERROR(VLOOKUP(BW574,客户!A:B,2,0),"")</f>
        <v/>
      </c>
      <c r="BY574" s="29"/>
      <c r="BZ574" s="29"/>
      <c r="CA574" s="29"/>
      <c r="CB574" s="29"/>
      <c r="CC574" s="29"/>
      <c r="CD574" s="29"/>
      <c r="CE574" s="29"/>
      <c r="CF574" s="29"/>
      <c r="CG574" s="29"/>
      <c r="CH574" s="29"/>
      <c r="CI574" s="29"/>
      <c r="CJ574" s="29"/>
      <c r="CK574" s="29"/>
      <c r="CL574" s="29"/>
      <c r="CM574" s="29"/>
      <c r="CN574" s="29"/>
      <c r="CO574" s="29"/>
      <c r="CP574" s="29"/>
      <c r="CQ574" s="29"/>
      <c r="CR574" s="29"/>
      <c r="CS574" s="29"/>
      <c r="CT574" s="29"/>
      <c r="CU574" s="32" t="str">
        <f>IF(N574="费用项目",VLOOKUP(O574,费用项目!B:C,2,0),"")</f>
        <v>660304</v>
      </c>
      <c r="CV574" s="32" t="str">
        <f>IFERROR(VLOOKUP(CU574,费用项目!A:B,2,0),"")</f>
        <v>手续费</v>
      </c>
      <c r="CW574" s="29" t="str">
        <f>IF(N574="银行账户",VLOOKUP(O574,银行变二级!B:C,2,0),"")</f>
        <v/>
      </c>
      <c r="CX574" s="29" t="str">
        <f>IFERROR(VLOOKUP(O574,银行变二级!A:B,2,0),"")</f>
        <v/>
      </c>
    </row>
    <row r="575" ht="25.5" spans="1:102">
      <c r="A575" s="35" t="s">
        <v>581</v>
      </c>
      <c r="B575" s="36" t="s">
        <v>288</v>
      </c>
      <c r="C575" s="36" t="s">
        <v>104</v>
      </c>
      <c r="D575" s="37" t="s">
        <v>582</v>
      </c>
      <c r="E575" s="37" t="s">
        <v>583</v>
      </c>
      <c r="F575" s="38">
        <v>6000000</v>
      </c>
      <c r="G575" s="39" t="s">
        <v>107</v>
      </c>
      <c r="H575" s="40" t="str">
        <f t="shared" si="165"/>
        <v>1002</v>
      </c>
      <c r="I575" s="40" t="str">
        <f t="shared" si="166"/>
        <v>100207</v>
      </c>
      <c r="J575" s="46" t="str">
        <f t="shared" si="167"/>
        <v>银行存款</v>
      </c>
      <c r="K575" s="47" t="str">
        <f t="shared" si="168"/>
        <v>潍坊银行36375</v>
      </c>
      <c r="L575" s="46" t="str">
        <f t="shared" si="169"/>
        <v/>
      </c>
      <c r="M575" s="46">
        <f>IFERROR(IF(H575="1002",1002,VLOOKUP(I575,亿企科目!A:H,6,0)),VLOOKUP(H575,亿企科目!A:G,6,0))</f>
        <v>1002</v>
      </c>
      <c r="N575" s="48" t="str">
        <f>IFERROR(IF(H575="1002","银行账户",IF(H575="1123","供应商",VLOOKUP(I575,亿企科目!A:H,8,0))),"")</f>
        <v>银行账户</v>
      </c>
      <c r="O575" s="49" t="str">
        <f t="shared" si="183"/>
        <v>潍坊银行36375</v>
      </c>
      <c r="P575" s="29" t="str">
        <f>VLOOKUP(A575,账簿!B:C,2,0)</f>
        <v>001001002</v>
      </c>
      <c r="Q575" s="29" t="str">
        <f>VLOOKUP(P575,账簿!A:B,2,0)</f>
        <v>昌邑市城投建设工程有限公司</v>
      </c>
      <c r="W575" s="29" t="str">
        <f t="shared" si="184"/>
        <v>0010010022026-04-011</v>
      </c>
      <c r="X575" s="29" t="str">
        <f t="shared" si="170"/>
        <v>001001002</v>
      </c>
      <c r="Y575" s="29" t="str">
        <f t="shared" si="171"/>
        <v>001001002</v>
      </c>
      <c r="Z575" s="29" t="str">
        <f t="shared" si="172"/>
        <v>昌邑市城投建设工程有限公司</v>
      </c>
      <c r="AA575" s="29" t="str">
        <f t="shared" si="173"/>
        <v>2026-04</v>
      </c>
      <c r="AB575" s="29" t="str">
        <f t="shared" si="174"/>
        <v>2026-04-01</v>
      </c>
      <c r="AC575" s="29" t="s">
        <v>108</v>
      </c>
      <c r="AD575" s="29">
        <f t="shared" si="175"/>
        <v>1</v>
      </c>
      <c r="AE575" s="29" t="str">
        <f t="shared" si="176"/>
        <v>2026-04-01,网银转账,昌邑市盛汇农业科技有限公司,往来款</v>
      </c>
      <c r="AF575" s="29" t="s">
        <v>109</v>
      </c>
      <c r="AG575" s="29" t="s">
        <v>109</v>
      </c>
      <c r="AH575" s="29"/>
      <c r="AI575" s="29"/>
      <c r="AJ575" s="29"/>
      <c r="AK575" s="29"/>
      <c r="AL575" s="29"/>
      <c r="AM575" s="29"/>
      <c r="AN575" s="29">
        <f t="shared" si="177"/>
        <v>1002</v>
      </c>
      <c r="AO575" s="29"/>
      <c r="AP575" s="29" t="str">
        <f t="shared" si="178"/>
        <v>2026-04-01,网银转账,昌邑市盛汇农业科技有限公司,往来款</v>
      </c>
      <c r="AQ575" t="s">
        <v>110</v>
      </c>
      <c r="AR575" s="29">
        <f t="shared" si="179"/>
        <v>6000000</v>
      </c>
      <c r="AS575" s="29" t="str">
        <f t="shared" si="180"/>
        <v/>
      </c>
      <c r="AT575" t="s">
        <v>111</v>
      </c>
      <c r="AU575" t="s">
        <v>112</v>
      </c>
      <c r="AV575" t="s">
        <v>113</v>
      </c>
      <c r="AW575" s="29">
        <f t="shared" si="181"/>
        <v>6000000</v>
      </c>
      <c r="AX575" s="29" t="str">
        <f t="shared" si="182"/>
        <v/>
      </c>
      <c r="AY575" s="29"/>
      <c r="AZ575" s="29"/>
      <c r="BA575" s="29"/>
      <c r="BB575" s="29"/>
      <c r="BC575" s="29"/>
      <c r="BD575" s="29"/>
      <c r="BE575" s="29"/>
      <c r="BF575" s="29"/>
      <c r="BG575" s="29"/>
      <c r="BH575" s="29"/>
      <c r="BI575" s="29"/>
      <c r="BJ575" s="29"/>
      <c r="BK575" s="29"/>
      <c r="BL575" s="29"/>
      <c r="BM575" s="29"/>
      <c r="BN575" s="29"/>
      <c r="BO575" s="29"/>
      <c r="BP575" s="29"/>
      <c r="BQ575" s="32" t="str">
        <f>IF(N575="项目",VLOOKUP(O575,项目!B:C,2,0),IF(K575="空项目",VLOOKUP(K575,项目!B:C,2,0),""))</f>
        <v/>
      </c>
      <c r="BR575" s="32" t="str">
        <f>IFERROR(VLOOKUP(BQ575,项目!A:B,2,0),"")</f>
        <v/>
      </c>
      <c r="BS575" s="29"/>
      <c r="BT575" s="29"/>
      <c r="BU575" s="32" t="str">
        <f>IF(N575="供应商",VLOOKUP(O575,供应商!B:C,2,0),"")</f>
        <v/>
      </c>
      <c r="BV575" s="32" t="str">
        <f>IFERROR(VLOOKUP(BU575,供应商!A:B,2,0),"")</f>
        <v/>
      </c>
      <c r="BW575" s="32" t="str">
        <f>IF(N575="客户",VLOOKUP(O575,客户!B:C,2,0),"")</f>
        <v/>
      </c>
      <c r="BX575" s="32" t="str">
        <f>IFERROR(VLOOKUP(BW575,客户!A:B,2,0),"")</f>
        <v/>
      </c>
      <c r="BY575" s="29"/>
      <c r="BZ575" s="29"/>
      <c r="CA575" s="29"/>
      <c r="CB575" s="29"/>
      <c r="CC575" s="29"/>
      <c r="CD575" s="29"/>
      <c r="CE575" s="29"/>
      <c r="CF575" s="29"/>
      <c r="CG575" s="29"/>
      <c r="CH575" s="29"/>
      <c r="CI575" s="29"/>
      <c r="CJ575" s="29"/>
      <c r="CK575" s="29"/>
      <c r="CL575" s="29"/>
      <c r="CM575" s="29"/>
      <c r="CN575" s="29"/>
      <c r="CO575" s="29"/>
      <c r="CP575" s="29"/>
      <c r="CQ575" s="29"/>
      <c r="CR575" s="29"/>
      <c r="CS575" s="29"/>
      <c r="CT575" s="29"/>
      <c r="CU575" s="32" t="str">
        <f>IF(N575="费用项目",VLOOKUP(O575,费用项目!B:C,2,0),"")</f>
        <v/>
      </c>
      <c r="CV575" s="32" t="str">
        <f>IFERROR(VLOOKUP(CU575,费用项目!A:B,2,0),"")</f>
        <v/>
      </c>
      <c r="CW575" s="29" t="str">
        <f>IF(N575="银行账户",VLOOKUP(O575,银行变二级!B:C,2,0),"")</f>
        <v>潍坊银行36375</v>
      </c>
      <c r="CX575" s="29" t="str">
        <f>IFERROR(VLOOKUP(O575,银行变二级!A:B,2,0),"")</f>
        <v>潍坊银行36375</v>
      </c>
    </row>
    <row r="576" ht="25.5" spans="1:102">
      <c r="A576" s="35" t="s">
        <v>581</v>
      </c>
      <c r="B576" s="36" t="s">
        <v>288</v>
      </c>
      <c r="C576" s="36" t="s">
        <v>104</v>
      </c>
      <c r="D576" s="37" t="s">
        <v>582</v>
      </c>
      <c r="E576" s="37" t="s">
        <v>348</v>
      </c>
      <c r="F576" s="39" t="s">
        <v>107</v>
      </c>
      <c r="G576" s="38">
        <v>6000000</v>
      </c>
      <c r="H576" s="40" t="str">
        <f t="shared" ref="H576:H639" si="185">LEFT(E576,4)</f>
        <v>1221</v>
      </c>
      <c r="I576" s="40" t="str">
        <f t="shared" ref="I576:I639" si="186">IFERROR(LEFT(E576,FIND(" ",E576)-1),E576)</f>
        <v>122108</v>
      </c>
      <c r="J576" s="46" t="str">
        <f t="shared" ref="J576:J639" si="187">LEFT(MID(E576,FIND(" ",E576)+1,LEN(E576)),FIND("-",MID(E576,FIND(" ",E576)+1,LEN(E576))&amp;"-")-1)</f>
        <v>其他应收款</v>
      </c>
      <c r="K576" s="47" t="str">
        <f t="shared" ref="K576:K639" si="188">IFERROR(MID(MID(E576,FIND(" ",E576)+1,LEN(E576)),FIND("-",MID(E576,FIND(" ",E576)+1,LEN(E576)))+1,IFERROR(FIND("-",MID(E576,FIND(" ",E576)+1,LEN(E576)),FIND("-",MID(E576,FIND(" ",E576)+1,LEN(E576)))+1),LEN(MID(E576,FIND(" ",E576)+1,LEN(E576)))+1)-FIND("-",MID(E576,FIND(" ",E576)+1,LEN(E576)))-1),"")</f>
        <v>单位</v>
      </c>
      <c r="L576" s="46" t="str">
        <f t="shared" ref="L576:L639" si="189">IFERROR(MID(MID(E576,FIND(" ",E576)+1,LEN(E576)),FIND("-",MID(E576,FIND(" ",E576)+1,LEN(E576)),FIND("-",MID(E576,FIND(" ",E576)+1,LEN(E576)))+1)+1,LEN(E576)),"")</f>
        <v>昌邑市盛汇农业科技有限公司</v>
      </c>
      <c r="M576" s="46" t="str">
        <f>IFERROR(IF(H576="1002",1002,VLOOKUP(I576,亿企科目!A:H,6,0)),VLOOKUP(H576,亿企科目!A:G,6,0))</f>
        <v>122102</v>
      </c>
      <c r="N576" s="48" t="str">
        <f>IFERROR(IF(H576="1002","银行账户",IF(H576="1123","供应商",VLOOKUP(I576,亿企科目!A:H,8,0))),"")</f>
        <v>客户</v>
      </c>
      <c r="O576" s="49" t="str">
        <f t="shared" si="183"/>
        <v>昌邑市盛汇农业科技有限公司</v>
      </c>
      <c r="P576" s="29" t="str">
        <f>VLOOKUP(A576,账簿!B:C,2,0)</f>
        <v>001001002</v>
      </c>
      <c r="Q576" s="29" t="str">
        <f>VLOOKUP(P576,账簿!A:B,2,0)</f>
        <v>昌邑市城投建设工程有限公司</v>
      </c>
      <c r="W576" s="29" t="str">
        <f t="shared" si="184"/>
        <v>0010010022026-04-011</v>
      </c>
      <c r="X576" s="29" t="str">
        <f t="shared" si="170"/>
        <v>001001002</v>
      </c>
      <c r="Y576" s="29" t="str">
        <f t="shared" si="171"/>
        <v>001001002</v>
      </c>
      <c r="Z576" s="29" t="str">
        <f t="shared" si="172"/>
        <v>昌邑市城投建设工程有限公司</v>
      </c>
      <c r="AA576" s="29" t="str">
        <f t="shared" si="173"/>
        <v>2026-04</v>
      </c>
      <c r="AB576" s="29" t="str">
        <f t="shared" si="174"/>
        <v>2026-04-01</v>
      </c>
      <c r="AC576" s="29" t="s">
        <v>108</v>
      </c>
      <c r="AD576" s="29">
        <f t="shared" si="175"/>
        <v>1</v>
      </c>
      <c r="AE576" s="29" t="str">
        <f t="shared" si="176"/>
        <v>2026-04-01,网银转账,昌邑市盛汇农业科技有限公司,往来款</v>
      </c>
      <c r="AF576" s="29" t="s">
        <v>109</v>
      </c>
      <c r="AG576" s="29" t="s">
        <v>109</v>
      </c>
      <c r="AH576" s="29"/>
      <c r="AI576" s="29"/>
      <c r="AJ576" s="29"/>
      <c r="AK576" s="29"/>
      <c r="AL576" s="29"/>
      <c r="AM576" s="29"/>
      <c r="AN576" s="29" t="str">
        <f t="shared" si="177"/>
        <v>122102</v>
      </c>
      <c r="AO576" s="29"/>
      <c r="AP576" s="29" t="str">
        <f t="shared" si="178"/>
        <v>2026-04-01,网银转账,昌邑市盛汇农业科技有限公司,往来款</v>
      </c>
      <c r="AQ576" t="s">
        <v>110</v>
      </c>
      <c r="AR576" s="29" t="str">
        <f t="shared" si="179"/>
        <v/>
      </c>
      <c r="AS576" s="29">
        <f t="shared" si="180"/>
        <v>6000000</v>
      </c>
      <c r="AT576" t="s">
        <v>111</v>
      </c>
      <c r="AU576" t="s">
        <v>112</v>
      </c>
      <c r="AV576" t="s">
        <v>113</v>
      </c>
      <c r="AW576" s="29" t="str">
        <f t="shared" si="181"/>
        <v/>
      </c>
      <c r="AX576" s="29">
        <f t="shared" si="182"/>
        <v>6000000</v>
      </c>
      <c r="AY576" s="29"/>
      <c r="AZ576" s="29"/>
      <c r="BA576" s="29"/>
      <c r="BB576" s="29"/>
      <c r="BC576" s="29"/>
      <c r="BD576" s="29"/>
      <c r="BE576" s="29"/>
      <c r="BF576" s="29"/>
      <c r="BG576" s="29"/>
      <c r="BH576" s="29"/>
      <c r="BI576" s="29"/>
      <c r="BJ576" s="29"/>
      <c r="BK576" s="29"/>
      <c r="BL576" s="29"/>
      <c r="BM576" s="29"/>
      <c r="BN576" s="29"/>
      <c r="BO576" s="29"/>
      <c r="BP576" s="29"/>
      <c r="BQ576" s="32" t="str">
        <f>IF(N576="项目",VLOOKUP(O576,项目!B:C,2,0),IF(K576="空项目",VLOOKUP(K576,项目!B:C,2,0),""))</f>
        <v/>
      </c>
      <c r="BR576" s="32" t="str">
        <f>IFERROR(VLOOKUP(BQ576,项目!A:B,2,0),"")</f>
        <v/>
      </c>
      <c r="BS576" s="29"/>
      <c r="BT576" s="29"/>
      <c r="BU576" s="32" t="str">
        <f>IF(N576="供应商",VLOOKUP(O576,供应商!B:C,2,0),"")</f>
        <v/>
      </c>
      <c r="BV576" s="32" t="str">
        <f>IFERROR(VLOOKUP(BU576,供应商!A:B,2,0),"")</f>
        <v/>
      </c>
      <c r="BW576" s="32" t="str">
        <f>IF(N576="客户",VLOOKUP(O576,客户!B:C,2,0),"")</f>
        <v>003017</v>
      </c>
      <c r="BX576" s="32" t="str">
        <f>IFERROR(VLOOKUP(BW576,客户!A:B,2,0),"")</f>
        <v>昌邑市盛汇农业科技有限公司</v>
      </c>
      <c r="BY576" s="29"/>
      <c r="BZ576" s="29"/>
      <c r="CA576" s="29"/>
      <c r="CB576" s="29"/>
      <c r="CC576" s="29"/>
      <c r="CD576" s="29"/>
      <c r="CE576" s="29"/>
      <c r="CF576" s="29"/>
      <c r="CG576" s="29"/>
      <c r="CH576" s="29"/>
      <c r="CI576" s="29"/>
      <c r="CJ576" s="29"/>
      <c r="CK576" s="29"/>
      <c r="CL576" s="29"/>
      <c r="CM576" s="29"/>
      <c r="CN576" s="29"/>
      <c r="CO576" s="29"/>
      <c r="CP576" s="29"/>
      <c r="CQ576" s="29"/>
      <c r="CR576" s="29"/>
      <c r="CS576" s="29"/>
      <c r="CT576" s="29"/>
      <c r="CU576" s="32" t="str">
        <f>IF(N576="费用项目",VLOOKUP(O576,费用项目!B:C,2,0),"")</f>
        <v/>
      </c>
      <c r="CV576" s="32" t="str">
        <f>IFERROR(VLOOKUP(CU576,费用项目!A:B,2,0),"")</f>
        <v/>
      </c>
      <c r="CW576" s="29" t="str">
        <f>IF(N576="银行账户",VLOOKUP(O576,银行变二级!B:C,2,0),"")</f>
        <v/>
      </c>
      <c r="CX576" s="29" t="str">
        <f>IFERROR(VLOOKUP(O576,银行变二级!A:B,2,0),"")</f>
        <v/>
      </c>
    </row>
    <row r="577" ht="25.5" spans="1:102">
      <c r="A577" s="35" t="s">
        <v>581</v>
      </c>
      <c r="B577" s="36" t="s">
        <v>288</v>
      </c>
      <c r="C577" s="36" t="s">
        <v>115</v>
      </c>
      <c r="D577" s="37" t="s">
        <v>584</v>
      </c>
      <c r="E577" s="37" t="s">
        <v>583</v>
      </c>
      <c r="F577" s="38">
        <v>8000000</v>
      </c>
      <c r="G577" s="39" t="s">
        <v>107</v>
      </c>
      <c r="H577" s="40" t="str">
        <f t="shared" si="185"/>
        <v>1002</v>
      </c>
      <c r="I577" s="40" t="str">
        <f t="shared" si="186"/>
        <v>100207</v>
      </c>
      <c r="J577" s="46" t="str">
        <f t="shared" si="187"/>
        <v>银行存款</v>
      </c>
      <c r="K577" s="47" t="str">
        <f t="shared" si="188"/>
        <v>潍坊银行36375</v>
      </c>
      <c r="L577" s="46" t="str">
        <f t="shared" si="189"/>
        <v/>
      </c>
      <c r="M577" s="46">
        <f>IFERROR(IF(H577="1002",1002,VLOOKUP(I577,亿企科目!A:H,6,0)),VLOOKUP(H577,亿企科目!A:G,6,0))</f>
        <v>1002</v>
      </c>
      <c r="N577" s="48" t="str">
        <f>IFERROR(IF(H577="1002","银行账户",IF(H577="1123","供应商",VLOOKUP(I577,亿企科目!A:H,8,0))),"")</f>
        <v>银行账户</v>
      </c>
      <c r="O577" s="49" t="str">
        <f t="shared" si="183"/>
        <v>潍坊银行36375</v>
      </c>
      <c r="P577" s="29" t="str">
        <f>VLOOKUP(A577,账簿!B:C,2,0)</f>
        <v>001001002</v>
      </c>
      <c r="Q577" s="29" t="str">
        <f>VLOOKUP(P577,账簿!A:B,2,0)</f>
        <v>昌邑市城投建设工程有限公司</v>
      </c>
      <c r="W577" s="29" t="str">
        <f t="shared" si="184"/>
        <v>0010010022026-04-012</v>
      </c>
      <c r="X577" s="29" t="str">
        <f t="shared" si="170"/>
        <v>001001002</v>
      </c>
      <c r="Y577" s="29" t="str">
        <f t="shared" si="171"/>
        <v>001001002</v>
      </c>
      <c r="Z577" s="29" t="str">
        <f t="shared" si="172"/>
        <v>昌邑市城投建设工程有限公司</v>
      </c>
      <c r="AA577" s="29" t="str">
        <f t="shared" si="173"/>
        <v>2026-04</v>
      </c>
      <c r="AB577" s="29" t="str">
        <f t="shared" si="174"/>
        <v>2026-04-01</v>
      </c>
      <c r="AC577" s="29" t="s">
        <v>108</v>
      </c>
      <c r="AD577" s="29">
        <f t="shared" si="175"/>
        <v>2</v>
      </c>
      <c r="AE577" s="29" t="str">
        <f t="shared" si="176"/>
        <v>2026-04-01,网银转账,昌邑市城投股权投资管理有限公司,往来款</v>
      </c>
      <c r="AF577" s="29" t="s">
        <v>109</v>
      </c>
      <c r="AG577" s="29" t="s">
        <v>109</v>
      </c>
      <c r="AH577" s="29"/>
      <c r="AI577" s="29"/>
      <c r="AJ577" s="29"/>
      <c r="AK577" s="29"/>
      <c r="AL577" s="29"/>
      <c r="AM577" s="29"/>
      <c r="AN577" s="29">
        <f t="shared" si="177"/>
        <v>1002</v>
      </c>
      <c r="AO577" s="29"/>
      <c r="AP577" s="29" t="str">
        <f t="shared" si="178"/>
        <v>2026-04-01,网银转账,昌邑市城投股权投资管理有限公司,往来款</v>
      </c>
      <c r="AQ577" t="s">
        <v>110</v>
      </c>
      <c r="AR577" s="29">
        <f t="shared" si="179"/>
        <v>8000000</v>
      </c>
      <c r="AS577" s="29" t="str">
        <f t="shared" si="180"/>
        <v/>
      </c>
      <c r="AT577" t="s">
        <v>111</v>
      </c>
      <c r="AU577" t="s">
        <v>112</v>
      </c>
      <c r="AV577" t="s">
        <v>113</v>
      </c>
      <c r="AW577" s="29">
        <f t="shared" si="181"/>
        <v>8000000</v>
      </c>
      <c r="AX577" s="29" t="str">
        <f t="shared" si="182"/>
        <v/>
      </c>
      <c r="AY577" s="29"/>
      <c r="AZ577" s="29"/>
      <c r="BA577" s="29"/>
      <c r="BB577" s="29"/>
      <c r="BC577" s="29"/>
      <c r="BD577" s="29"/>
      <c r="BE577" s="29"/>
      <c r="BF577" s="29"/>
      <c r="BG577" s="29"/>
      <c r="BH577" s="29"/>
      <c r="BI577" s="29"/>
      <c r="BJ577" s="29"/>
      <c r="BK577" s="29"/>
      <c r="BL577" s="29"/>
      <c r="BM577" s="29"/>
      <c r="BN577" s="29"/>
      <c r="BO577" s="29"/>
      <c r="BP577" s="29"/>
      <c r="BQ577" s="32" t="str">
        <f>IF(N577="项目",VLOOKUP(O577,项目!B:C,2,0),IF(K577="空项目",VLOOKUP(K577,项目!B:C,2,0),""))</f>
        <v/>
      </c>
      <c r="BR577" s="32" t="str">
        <f>IFERROR(VLOOKUP(BQ577,项目!A:B,2,0),"")</f>
        <v/>
      </c>
      <c r="BS577" s="29"/>
      <c r="BT577" s="29"/>
      <c r="BU577" s="32" t="str">
        <f>IF(N577="供应商",VLOOKUP(O577,供应商!B:C,2,0),"")</f>
        <v/>
      </c>
      <c r="BV577" s="32" t="str">
        <f>IFERROR(VLOOKUP(BU577,供应商!A:B,2,0),"")</f>
        <v/>
      </c>
      <c r="BW577" s="32" t="str">
        <f>IF(N577="客户",VLOOKUP(O577,客户!B:C,2,0),"")</f>
        <v/>
      </c>
      <c r="BX577" s="32" t="str">
        <f>IFERROR(VLOOKUP(BW577,客户!A:B,2,0),"")</f>
        <v/>
      </c>
      <c r="BY577" s="29"/>
      <c r="BZ577" s="29"/>
      <c r="CA577" s="29"/>
      <c r="CB577" s="29"/>
      <c r="CC577" s="29"/>
      <c r="CD577" s="29"/>
      <c r="CE577" s="29"/>
      <c r="CF577" s="29"/>
      <c r="CG577" s="29"/>
      <c r="CH577" s="29"/>
      <c r="CI577" s="29"/>
      <c r="CJ577" s="29"/>
      <c r="CK577" s="29"/>
      <c r="CL577" s="29"/>
      <c r="CM577" s="29"/>
      <c r="CN577" s="29"/>
      <c r="CO577" s="29"/>
      <c r="CP577" s="29"/>
      <c r="CQ577" s="29"/>
      <c r="CR577" s="29"/>
      <c r="CS577" s="29"/>
      <c r="CT577" s="29"/>
      <c r="CU577" s="32" t="str">
        <f>IF(N577="费用项目",VLOOKUP(O577,费用项目!B:C,2,0),"")</f>
        <v/>
      </c>
      <c r="CV577" s="32" t="str">
        <f>IFERROR(VLOOKUP(CU577,费用项目!A:B,2,0),"")</f>
        <v/>
      </c>
      <c r="CW577" s="29" t="str">
        <f>IF(N577="银行账户",VLOOKUP(O577,银行变二级!B:C,2,0),"")</f>
        <v>潍坊银行36375</v>
      </c>
      <c r="CX577" s="29" t="str">
        <f>IFERROR(VLOOKUP(O577,银行变二级!A:B,2,0),"")</f>
        <v>潍坊银行36375</v>
      </c>
    </row>
    <row r="578" ht="25.5" spans="1:102">
      <c r="A578" s="35" t="s">
        <v>581</v>
      </c>
      <c r="B578" s="36" t="s">
        <v>288</v>
      </c>
      <c r="C578" s="36" t="s">
        <v>115</v>
      </c>
      <c r="D578" s="37" t="s">
        <v>584</v>
      </c>
      <c r="E578" s="37" t="s">
        <v>134</v>
      </c>
      <c r="F578" s="39" t="s">
        <v>107</v>
      </c>
      <c r="G578" s="38">
        <v>8000000</v>
      </c>
      <c r="H578" s="40" t="str">
        <f t="shared" si="185"/>
        <v>1221</v>
      </c>
      <c r="I578" s="40" t="str">
        <f t="shared" si="186"/>
        <v>122108</v>
      </c>
      <c r="J578" s="46" t="str">
        <f t="shared" si="187"/>
        <v>其他应收款</v>
      </c>
      <c r="K578" s="47" t="str">
        <f t="shared" si="188"/>
        <v>单位</v>
      </c>
      <c r="L578" s="46" t="str">
        <f t="shared" si="189"/>
        <v>昌邑市城投股权投资管理有限公司</v>
      </c>
      <c r="M578" s="46" t="str">
        <f>IFERROR(IF(H578="1002",1002,VLOOKUP(I578,亿企科目!A:H,6,0)),VLOOKUP(H578,亿企科目!A:G,6,0))</f>
        <v>122102</v>
      </c>
      <c r="N578" s="48" t="str">
        <f>IFERROR(IF(H578="1002","银行账户",IF(H578="1123","供应商",VLOOKUP(I578,亿企科目!A:H,8,0))),"")</f>
        <v>客户</v>
      </c>
      <c r="O578" s="49" t="str">
        <f t="shared" si="183"/>
        <v>昌邑市城投股权投资管理有限公司</v>
      </c>
      <c r="P578" s="29" t="str">
        <f>VLOOKUP(A578,账簿!B:C,2,0)</f>
        <v>001001002</v>
      </c>
      <c r="Q578" s="29" t="str">
        <f>VLOOKUP(P578,账簿!A:B,2,0)</f>
        <v>昌邑市城投建设工程有限公司</v>
      </c>
      <c r="W578" s="29" t="str">
        <f t="shared" si="184"/>
        <v>0010010022026-04-012</v>
      </c>
      <c r="X578" s="29" t="str">
        <f t="shared" ref="X578:X641" si="190">P578</f>
        <v>001001002</v>
      </c>
      <c r="Y578" s="29" t="str">
        <f t="shared" ref="Y578:Y641" si="191">X578</f>
        <v>001001002</v>
      </c>
      <c r="Z578" s="29" t="str">
        <f t="shared" ref="Z578:Z641" si="192">Q578</f>
        <v>昌邑市城投建设工程有限公司</v>
      </c>
      <c r="AA578" s="29" t="str">
        <f t="shared" ref="AA578:AA641" si="193">LEFT(B578,7)</f>
        <v>2026-04</v>
      </c>
      <c r="AB578" s="29" t="str">
        <f t="shared" ref="AB578:AB641" si="194">B578</f>
        <v>2026-04-01</v>
      </c>
      <c r="AC578" s="29" t="s">
        <v>108</v>
      </c>
      <c r="AD578" s="29">
        <f t="shared" ref="AD578:AD641" si="195">VALUE(_xlfn.TEXTAFTER(C578,"-"))</f>
        <v>2</v>
      </c>
      <c r="AE578" s="29" t="str">
        <f t="shared" ref="AE578:AE641" si="196">D578</f>
        <v>2026-04-01,网银转账,昌邑市城投股权投资管理有限公司,往来款</v>
      </c>
      <c r="AF578" s="29" t="s">
        <v>109</v>
      </c>
      <c r="AG578" s="29" t="s">
        <v>109</v>
      </c>
      <c r="AH578" s="29"/>
      <c r="AI578" s="29"/>
      <c r="AJ578" s="29"/>
      <c r="AK578" s="29"/>
      <c r="AL578" s="29"/>
      <c r="AM578" s="29"/>
      <c r="AN578" s="29" t="str">
        <f t="shared" ref="AN578:AN641" si="197">M578</f>
        <v>122102</v>
      </c>
      <c r="AO578" s="29"/>
      <c r="AP578" s="29" t="str">
        <f t="shared" ref="AP578:AP641" si="198">D578</f>
        <v>2026-04-01,网银转账,昌邑市城投股权投资管理有限公司,往来款</v>
      </c>
      <c r="AQ578" t="s">
        <v>110</v>
      </c>
      <c r="AR578" s="29" t="str">
        <f t="shared" ref="AR578:AR641" si="199">F578</f>
        <v/>
      </c>
      <c r="AS578" s="29">
        <f t="shared" ref="AS578:AS641" si="200">G578</f>
        <v>8000000</v>
      </c>
      <c r="AT578" t="s">
        <v>111</v>
      </c>
      <c r="AU578" t="s">
        <v>112</v>
      </c>
      <c r="AV578" t="s">
        <v>113</v>
      </c>
      <c r="AW578" s="29" t="str">
        <f t="shared" ref="AW578:AW641" si="201">AR578</f>
        <v/>
      </c>
      <c r="AX578" s="29">
        <f t="shared" ref="AX578:AX641" si="202">AS578</f>
        <v>8000000</v>
      </c>
      <c r="AY578" s="29"/>
      <c r="AZ578" s="29"/>
      <c r="BA578" s="29"/>
      <c r="BB578" s="29"/>
      <c r="BC578" s="29"/>
      <c r="BD578" s="29"/>
      <c r="BE578" s="29"/>
      <c r="BF578" s="29"/>
      <c r="BG578" s="29"/>
      <c r="BH578" s="29"/>
      <c r="BI578" s="29"/>
      <c r="BJ578" s="29"/>
      <c r="BK578" s="29"/>
      <c r="BL578" s="29"/>
      <c r="BM578" s="29"/>
      <c r="BN578" s="29"/>
      <c r="BO578" s="29"/>
      <c r="BP578" s="29"/>
      <c r="BQ578" s="32" t="str">
        <f>IF(N578="项目",VLOOKUP(O578,项目!B:C,2,0),IF(K578="空项目",VLOOKUP(K578,项目!B:C,2,0),""))</f>
        <v/>
      </c>
      <c r="BR578" s="32" t="str">
        <f>IFERROR(VLOOKUP(BQ578,项目!A:B,2,0),"")</f>
        <v/>
      </c>
      <c r="BS578" s="29"/>
      <c r="BT578" s="29"/>
      <c r="BU578" s="32" t="str">
        <f>IF(N578="供应商",VLOOKUP(O578,供应商!B:C,2,0),"")</f>
        <v/>
      </c>
      <c r="BV578" s="32" t="str">
        <f>IFERROR(VLOOKUP(BU578,供应商!A:B,2,0),"")</f>
        <v/>
      </c>
      <c r="BW578" s="32" t="str">
        <f>IF(N578="客户",VLOOKUP(O578,客户!B:C,2,0),"")</f>
        <v>002008</v>
      </c>
      <c r="BX578" s="32" t="str">
        <f>IFERROR(VLOOKUP(BW578,客户!A:B,2,0),"")</f>
        <v>昌邑市城投股权投资管理有限公司</v>
      </c>
      <c r="BY578" s="29"/>
      <c r="BZ578" s="29"/>
      <c r="CA578" s="29"/>
      <c r="CB578" s="29"/>
      <c r="CC578" s="29"/>
      <c r="CD578" s="29"/>
      <c r="CE578" s="29"/>
      <c r="CF578" s="29"/>
      <c r="CG578" s="29"/>
      <c r="CH578" s="29"/>
      <c r="CI578" s="29"/>
      <c r="CJ578" s="29"/>
      <c r="CK578" s="29"/>
      <c r="CL578" s="29"/>
      <c r="CM578" s="29"/>
      <c r="CN578" s="29"/>
      <c r="CO578" s="29"/>
      <c r="CP578" s="29"/>
      <c r="CQ578" s="29"/>
      <c r="CR578" s="29"/>
      <c r="CS578" s="29"/>
      <c r="CT578" s="29"/>
      <c r="CU578" s="32" t="str">
        <f>IF(N578="费用项目",VLOOKUP(O578,费用项目!B:C,2,0),"")</f>
        <v/>
      </c>
      <c r="CV578" s="32" t="str">
        <f>IFERROR(VLOOKUP(CU578,费用项目!A:B,2,0),"")</f>
        <v/>
      </c>
      <c r="CW578" s="29" t="str">
        <f>IF(N578="银行账户",VLOOKUP(O578,银行变二级!B:C,2,0),"")</f>
        <v/>
      </c>
      <c r="CX578" s="29" t="str">
        <f>IFERROR(VLOOKUP(O578,银行变二级!A:B,2,0),"")</f>
        <v/>
      </c>
    </row>
    <row r="579" ht="25.5" spans="1:102">
      <c r="A579" s="35" t="s">
        <v>581</v>
      </c>
      <c r="B579" s="36" t="s">
        <v>288</v>
      </c>
      <c r="C579" s="36" t="s">
        <v>118</v>
      </c>
      <c r="D579" s="37" t="s">
        <v>585</v>
      </c>
      <c r="E579" s="37" t="s">
        <v>300</v>
      </c>
      <c r="F579" s="38">
        <v>14000000</v>
      </c>
      <c r="G579" s="39" t="s">
        <v>107</v>
      </c>
      <c r="H579" s="40" t="str">
        <f t="shared" si="185"/>
        <v>2241</v>
      </c>
      <c r="I579" s="40" t="str">
        <f t="shared" si="186"/>
        <v>224102</v>
      </c>
      <c r="J579" s="46" t="str">
        <f t="shared" si="187"/>
        <v>其他应付款</v>
      </c>
      <c r="K579" s="47" t="str">
        <f t="shared" si="188"/>
        <v>单位</v>
      </c>
      <c r="L579" s="46" t="str">
        <f t="shared" si="189"/>
        <v>潍坊华创普惠产业投资合伙企业（有限合伙）</v>
      </c>
      <c r="M579" s="46" t="str">
        <f>IFERROR(IF(H579="1002",1002,VLOOKUP(I579,亿企科目!A:H,6,0)),VLOOKUP(H579,亿企科目!A:G,6,0))</f>
        <v>224102</v>
      </c>
      <c r="N579" s="48" t="str">
        <f>IFERROR(IF(H579="1002","银行账户",IF(H579="1123","供应商",VLOOKUP(I579,亿企科目!A:H,8,0))),"")</f>
        <v>供应商</v>
      </c>
      <c r="O579" s="49" t="str">
        <f t="shared" ref="O579:O642" si="203">IF(N579=0,IF(M579="1002",K579,""),_xlfn.TEXTAFTER(E579,"-",-1))</f>
        <v>潍坊华创普惠产业投资合伙企业（有限合伙）</v>
      </c>
      <c r="P579" s="29" t="str">
        <f>VLOOKUP(A579,账簿!B:C,2,0)</f>
        <v>001001002</v>
      </c>
      <c r="Q579" s="29" t="str">
        <f>VLOOKUP(P579,账簿!A:B,2,0)</f>
        <v>昌邑市城投建设工程有限公司</v>
      </c>
      <c r="W579" s="29" t="str">
        <f t="shared" ref="W579:W642" si="204">X579&amp;AB579&amp;AD579</f>
        <v>0010010022026-04-013</v>
      </c>
      <c r="X579" s="29" t="str">
        <f t="shared" si="190"/>
        <v>001001002</v>
      </c>
      <c r="Y579" s="29" t="str">
        <f t="shared" si="191"/>
        <v>001001002</v>
      </c>
      <c r="Z579" s="29" t="str">
        <f t="shared" si="192"/>
        <v>昌邑市城投建设工程有限公司</v>
      </c>
      <c r="AA579" s="29" t="str">
        <f t="shared" si="193"/>
        <v>2026-04</v>
      </c>
      <c r="AB579" s="29" t="str">
        <f t="shared" si="194"/>
        <v>2026-04-01</v>
      </c>
      <c r="AC579" s="29" t="s">
        <v>108</v>
      </c>
      <c r="AD579" s="29">
        <f t="shared" si="195"/>
        <v>3</v>
      </c>
      <c r="AE579" s="29" t="str">
        <f t="shared" si="196"/>
        <v>2026-04-01,汇兑,潍坊华创普惠产业投资合伙企业（有限合伙）,还款</v>
      </c>
      <c r="AF579" s="29" t="s">
        <v>109</v>
      </c>
      <c r="AG579" s="29" t="s">
        <v>109</v>
      </c>
      <c r="AH579" s="29"/>
      <c r="AI579" s="29"/>
      <c r="AJ579" s="29"/>
      <c r="AK579" s="29"/>
      <c r="AL579" s="29"/>
      <c r="AM579" s="29"/>
      <c r="AN579" s="29" t="str">
        <f t="shared" si="197"/>
        <v>224102</v>
      </c>
      <c r="AO579" s="29"/>
      <c r="AP579" s="29" t="str">
        <f t="shared" si="198"/>
        <v>2026-04-01,汇兑,潍坊华创普惠产业投资合伙企业（有限合伙）,还款</v>
      </c>
      <c r="AQ579" t="s">
        <v>110</v>
      </c>
      <c r="AR579" s="29">
        <f t="shared" si="199"/>
        <v>14000000</v>
      </c>
      <c r="AS579" s="29" t="str">
        <f t="shared" si="200"/>
        <v/>
      </c>
      <c r="AT579" t="s">
        <v>111</v>
      </c>
      <c r="AU579" t="s">
        <v>112</v>
      </c>
      <c r="AV579" t="s">
        <v>113</v>
      </c>
      <c r="AW579" s="29">
        <f t="shared" si="201"/>
        <v>14000000</v>
      </c>
      <c r="AX579" s="29" t="str">
        <f t="shared" si="202"/>
        <v/>
      </c>
      <c r="AY579" s="29"/>
      <c r="AZ579" s="29"/>
      <c r="BA579" s="29"/>
      <c r="BB579" s="29"/>
      <c r="BC579" s="29"/>
      <c r="BD579" s="29"/>
      <c r="BE579" s="29"/>
      <c r="BF579" s="29"/>
      <c r="BG579" s="29"/>
      <c r="BH579" s="29"/>
      <c r="BI579" s="29"/>
      <c r="BJ579" s="29"/>
      <c r="BK579" s="29"/>
      <c r="BL579" s="29"/>
      <c r="BM579" s="29"/>
      <c r="BN579" s="29"/>
      <c r="BO579" s="29"/>
      <c r="BP579" s="29"/>
      <c r="BQ579" s="32" t="str">
        <f>IF(N579="项目",VLOOKUP(O579,项目!B:C,2,0),IF(K579="空项目",VLOOKUP(K579,项目!B:C,2,0),""))</f>
        <v/>
      </c>
      <c r="BR579" s="32" t="str">
        <f>IFERROR(VLOOKUP(BQ579,项目!A:B,2,0),"")</f>
        <v/>
      </c>
      <c r="BS579" s="29"/>
      <c r="BT579" s="29"/>
      <c r="BU579" s="32" t="str">
        <f>IF(N579="供应商",VLOOKUP(O579,供应商!B:C,2,0),"")</f>
        <v>0008219</v>
      </c>
      <c r="BV579" s="32" t="str">
        <f>IFERROR(VLOOKUP(BU579,供应商!A:B,2,0),"")</f>
        <v>潍坊华创普惠产业投资合伙企业（有限合伙）</v>
      </c>
      <c r="BW579" s="32" t="str">
        <f>IF(N579="客户",VLOOKUP(O579,客户!B:C,2,0),"")</f>
        <v/>
      </c>
      <c r="BX579" s="32" t="str">
        <f>IFERROR(VLOOKUP(BW579,客户!A:B,2,0),"")</f>
        <v/>
      </c>
      <c r="BY579" s="29"/>
      <c r="BZ579" s="29"/>
      <c r="CA579" s="29"/>
      <c r="CB579" s="29"/>
      <c r="CC579" s="29"/>
      <c r="CD579" s="29"/>
      <c r="CE579" s="29"/>
      <c r="CF579" s="29"/>
      <c r="CG579" s="29"/>
      <c r="CH579" s="29"/>
      <c r="CI579" s="29"/>
      <c r="CJ579" s="29"/>
      <c r="CK579" s="29"/>
      <c r="CL579" s="29"/>
      <c r="CM579" s="29"/>
      <c r="CN579" s="29"/>
      <c r="CO579" s="29"/>
      <c r="CP579" s="29"/>
      <c r="CQ579" s="29"/>
      <c r="CR579" s="29"/>
      <c r="CS579" s="29"/>
      <c r="CT579" s="29"/>
      <c r="CU579" s="32" t="str">
        <f>IF(N579="费用项目",VLOOKUP(O579,费用项目!B:C,2,0),"")</f>
        <v/>
      </c>
      <c r="CV579" s="32" t="str">
        <f>IFERROR(VLOOKUP(CU579,费用项目!A:B,2,0),"")</f>
        <v/>
      </c>
      <c r="CW579" s="29" t="str">
        <f>IF(N579="银行账户",VLOOKUP(O579,银行变二级!B:C,2,0),"")</f>
        <v/>
      </c>
      <c r="CX579" s="29" t="str">
        <f>IFERROR(VLOOKUP(O579,银行变二级!A:B,2,0),"")</f>
        <v/>
      </c>
    </row>
    <row r="580" ht="25.5" spans="1:102">
      <c r="A580" s="35" t="s">
        <v>581</v>
      </c>
      <c r="B580" s="36" t="s">
        <v>288</v>
      </c>
      <c r="C580" s="36" t="s">
        <v>118</v>
      </c>
      <c r="D580" s="37" t="s">
        <v>585</v>
      </c>
      <c r="E580" s="37" t="s">
        <v>583</v>
      </c>
      <c r="F580" s="39" t="s">
        <v>107</v>
      </c>
      <c r="G580" s="38">
        <v>14000000</v>
      </c>
      <c r="H580" s="40" t="str">
        <f t="shared" si="185"/>
        <v>1002</v>
      </c>
      <c r="I580" s="40" t="str">
        <f t="shared" si="186"/>
        <v>100207</v>
      </c>
      <c r="J580" s="46" t="str">
        <f t="shared" si="187"/>
        <v>银行存款</v>
      </c>
      <c r="K580" s="47" t="str">
        <f t="shared" si="188"/>
        <v>潍坊银行36375</v>
      </c>
      <c r="L580" s="46" t="str">
        <f t="shared" si="189"/>
        <v/>
      </c>
      <c r="M580" s="46">
        <f>IFERROR(IF(H580="1002",1002,VLOOKUP(I580,亿企科目!A:H,6,0)),VLOOKUP(H580,亿企科目!A:G,6,0))</f>
        <v>1002</v>
      </c>
      <c r="N580" s="48" t="str">
        <f>IFERROR(IF(H580="1002","银行账户",IF(H580="1123","供应商",VLOOKUP(I580,亿企科目!A:H,8,0))),"")</f>
        <v>银行账户</v>
      </c>
      <c r="O580" s="49" t="str">
        <f t="shared" si="203"/>
        <v>潍坊银行36375</v>
      </c>
      <c r="P580" s="29" t="str">
        <f>VLOOKUP(A580,账簿!B:C,2,0)</f>
        <v>001001002</v>
      </c>
      <c r="Q580" s="29" t="str">
        <f>VLOOKUP(P580,账簿!A:B,2,0)</f>
        <v>昌邑市城投建设工程有限公司</v>
      </c>
      <c r="W580" s="29" t="str">
        <f t="shared" si="204"/>
        <v>0010010022026-04-013</v>
      </c>
      <c r="X580" s="29" t="str">
        <f t="shared" si="190"/>
        <v>001001002</v>
      </c>
      <c r="Y580" s="29" t="str">
        <f t="shared" si="191"/>
        <v>001001002</v>
      </c>
      <c r="Z580" s="29" t="str">
        <f t="shared" si="192"/>
        <v>昌邑市城投建设工程有限公司</v>
      </c>
      <c r="AA580" s="29" t="str">
        <f t="shared" si="193"/>
        <v>2026-04</v>
      </c>
      <c r="AB580" s="29" t="str">
        <f t="shared" si="194"/>
        <v>2026-04-01</v>
      </c>
      <c r="AC580" s="29" t="s">
        <v>108</v>
      </c>
      <c r="AD580" s="29">
        <f t="shared" si="195"/>
        <v>3</v>
      </c>
      <c r="AE580" s="29" t="str">
        <f t="shared" si="196"/>
        <v>2026-04-01,汇兑,潍坊华创普惠产业投资合伙企业（有限合伙）,还款</v>
      </c>
      <c r="AF580" s="29" t="s">
        <v>109</v>
      </c>
      <c r="AG580" s="29" t="s">
        <v>109</v>
      </c>
      <c r="AH580" s="29"/>
      <c r="AI580" s="29"/>
      <c r="AJ580" s="29"/>
      <c r="AK580" s="29"/>
      <c r="AL580" s="29"/>
      <c r="AM580" s="29"/>
      <c r="AN580" s="29">
        <f t="shared" si="197"/>
        <v>1002</v>
      </c>
      <c r="AO580" s="29"/>
      <c r="AP580" s="29" t="str">
        <f t="shared" si="198"/>
        <v>2026-04-01,汇兑,潍坊华创普惠产业投资合伙企业（有限合伙）,还款</v>
      </c>
      <c r="AQ580" t="s">
        <v>110</v>
      </c>
      <c r="AR580" s="29" t="str">
        <f t="shared" si="199"/>
        <v/>
      </c>
      <c r="AS580" s="29">
        <f t="shared" si="200"/>
        <v>14000000</v>
      </c>
      <c r="AT580" t="s">
        <v>111</v>
      </c>
      <c r="AU580" t="s">
        <v>112</v>
      </c>
      <c r="AV580" t="s">
        <v>113</v>
      </c>
      <c r="AW580" s="29" t="str">
        <f t="shared" si="201"/>
        <v/>
      </c>
      <c r="AX580" s="29">
        <f t="shared" si="202"/>
        <v>14000000</v>
      </c>
      <c r="AY580" s="29"/>
      <c r="AZ580" s="29"/>
      <c r="BA580" s="29"/>
      <c r="BB580" s="29"/>
      <c r="BC580" s="29"/>
      <c r="BD580" s="29"/>
      <c r="BE580" s="29"/>
      <c r="BF580" s="29"/>
      <c r="BG580" s="29"/>
      <c r="BH580" s="29"/>
      <c r="BI580" s="29"/>
      <c r="BJ580" s="29"/>
      <c r="BK580" s="29"/>
      <c r="BL580" s="29"/>
      <c r="BM580" s="29"/>
      <c r="BN580" s="29"/>
      <c r="BO580" s="29"/>
      <c r="BP580" s="29"/>
      <c r="BQ580" s="32" t="str">
        <f>IF(N580="项目",VLOOKUP(O580,项目!B:C,2,0),IF(K580="空项目",VLOOKUP(K580,项目!B:C,2,0),""))</f>
        <v/>
      </c>
      <c r="BR580" s="32" t="str">
        <f>IFERROR(VLOOKUP(BQ580,项目!A:B,2,0),"")</f>
        <v/>
      </c>
      <c r="BS580" s="29"/>
      <c r="BT580" s="29"/>
      <c r="BU580" s="32" t="str">
        <f>IF(N580="供应商",VLOOKUP(O580,供应商!B:C,2,0),"")</f>
        <v/>
      </c>
      <c r="BV580" s="32" t="str">
        <f>IFERROR(VLOOKUP(BU580,供应商!A:B,2,0),"")</f>
        <v/>
      </c>
      <c r="BW580" s="32" t="str">
        <f>IF(N580="客户",VLOOKUP(O580,客户!B:C,2,0),"")</f>
        <v/>
      </c>
      <c r="BX580" s="32" t="str">
        <f>IFERROR(VLOOKUP(BW580,客户!A:B,2,0),"")</f>
        <v/>
      </c>
      <c r="BY580" s="29"/>
      <c r="BZ580" s="29"/>
      <c r="CA580" s="29"/>
      <c r="CB580" s="29"/>
      <c r="CC580" s="29"/>
      <c r="CD580" s="29"/>
      <c r="CE580" s="29"/>
      <c r="CF580" s="29"/>
      <c r="CG580" s="29"/>
      <c r="CH580" s="29"/>
      <c r="CI580" s="29"/>
      <c r="CJ580" s="29"/>
      <c r="CK580" s="29"/>
      <c r="CL580" s="29"/>
      <c r="CM580" s="29"/>
      <c r="CN580" s="29"/>
      <c r="CO580" s="29"/>
      <c r="CP580" s="29"/>
      <c r="CQ580" s="29"/>
      <c r="CR580" s="29"/>
      <c r="CS580" s="29"/>
      <c r="CT580" s="29"/>
      <c r="CU580" s="32" t="str">
        <f>IF(N580="费用项目",VLOOKUP(O580,费用项目!B:C,2,0),"")</f>
        <v/>
      </c>
      <c r="CV580" s="32" t="str">
        <f>IFERROR(VLOOKUP(CU580,费用项目!A:B,2,0),"")</f>
        <v/>
      </c>
      <c r="CW580" s="29" t="str">
        <f>IF(N580="银行账户",VLOOKUP(O580,银行变二级!B:C,2,0),"")</f>
        <v>潍坊银行36375</v>
      </c>
      <c r="CX580" s="29" t="str">
        <f>IFERROR(VLOOKUP(O580,银行变二级!A:B,2,0),"")</f>
        <v>潍坊银行36375</v>
      </c>
    </row>
    <row r="581" ht="25.5" spans="1:102">
      <c r="A581" s="35" t="s">
        <v>581</v>
      </c>
      <c r="B581" s="36" t="s">
        <v>173</v>
      </c>
      <c r="C581" s="36" t="s">
        <v>121</v>
      </c>
      <c r="D581" s="37" t="s">
        <v>586</v>
      </c>
      <c r="E581" s="37" t="s">
        <v>583</v>
      </c>
      <c r="F581" s="38">
        <v>400000</v>
      </c>
      <c r="G581" s="39" t="s">
        <v>107</v>
      </c>
      <c r="H581" s="40" t="str">
        <f t="shared" si="185"/>
        <v>1002</v>
      </c>
      <c r="I581" s="40" t="str">
        <f t="shared" si="186"/>
        <v>100207</v>
      </c>
      <c r="J581" s="46" t="str">
        <f t="shared" si="187"/>
        <v>银行存款</v>
      </c>
      <c r="K581" s="47" t="str">
        <f t="shared" si="188"/>
        <v>潍坊银行36375</v>
      </c>
      <c r="L581" s="46" t="str">
        <f t="shared" si="189"/>
        <v/>
      </c>
      <c r="M581" s="46">
        <f>IFERROR(IF(H581="1002",1002,VLOOKUP(I581,亿企科目!A:H,6,0)),VLOOKUP(H581,亿企科目!A:G,6,0))</f>
        <v>1002</v>
      </c>
      <c r="N581" s="48" t="str">
        <f>IFERROR(IF(H581="1002","银行账户",IF(H581="1123","供应商",VLOOKUP(I581,亿企科目!A:H,8,0))),"")</f>
        <v>银行账户</v>
      </c>
      <c r="O581" s="49" t="str">
        <f t="shared" si="203"/>
        <v>潍坊银行36375</v>
      </c>
      <c r="P581" s="29" t="str">
        <f>VLOOKUP(A581,账簿!B:C,2,0)</f>
        <v>001001002</v>
      </c>
      <c r="Q581" s="29" t="str">
        <f>VLOOKUP(P581,账簿!A:B,2,0)</f>
        <v>昌邑市城投建设工程有限公司</v>
      </c>
      <c r="W581" s="29" t="str">
        <f t="shared" si="204"/>
        <v>0010010022026-04-024</v>
      </c>
      <c r="X581" s="29" t="str">
        <f t="shared" si="190"/>
        <v>001001002</v>
      </c>
      <c r="Y581" s="29" t="str">
        <f t="shared" si="191"/>
        <v>001001002</v>
      </c>
      <c r="Z581" s="29" t="str">
        <f t="shared" si="192"/>
        <v>昌邑市城投建设工程有限公司</v>
      </c>
      <c r="AA581" s="29" t="str">
        <f t="shared" si="193"/>
        <v>2026-04</v>
      </c>
      <c r="AB581" s="29" t="str">
        <f t="shared" si="194"/>
        <v>2026-04-02</v>
      </c>
      <c r="AC581" s="29" t="s">
        <v>108</v>
      </c>
      <c r="AD581" s="29">
        <f t="shared" si="195"/>
        <v>4</v>
      </c>
      <c r="AE581" s="29" t="str">
        <f t="shared" si="196"/>
        <v>2026-04-02,汇兑,广德市汇迎企业管理咨询服务有限公司,汇兑</v>
      </c>
      <c r="AF581" s="29" t="s">
        <v>109</v>
      </c>
      <c r="AG581" s="29" t="s">
        <v>109</v>
      </c>
      <c r="AH581" s="29"/>
      <c r="AI581" s="29"/>
      <c r="AJ581" s="29"/>
      <c r="AK581" s="29"/>
      <c r="AL581" s="29"/>
      <c r="AM581" s="29"/>
      <c r="AN581" s="29">
        <f t="shared" si="197"/>
        <v>1002</v>
      </c>
      <c r="AO581" s="29"/>
      <c r="AP581" s="29" t="str">
        <f t="shared" si="198"/>
        <v>2026-04-02,汇兑,广德市汇迎企业管理咨询服务有限公司,汇兑</v>
      </c>
      <c r="AQ581" t="s">
        <v>110</v>
      </c>
      <c r="AR581" s="29">
        <f t="shared" si="199"/>
        <v>400000</v>
      </c>
      <c r="AS581" s="29" t="str">
        <f t="shared" si="200"/>
        <v/>
      </c>
      <c r="AT581" t="s">
        <v>111</v>
      </c>
      <c r="AU581" t="s">
        <v>112</v>
      </c>
      <c r="AV581" t="s">
        <v>113</v>
      </c>
      <c r="AW581" s="29">
        <f t="shared" si="201"/>
        <v>400000</v>
      </c>
      <c r="AX581" s="29" t="str">
        <f t="shared" si="202"/>
        <v/>
      </c>
      <c r="AY581" s="29"/>
      <c r="AZ581" s="29"/>
      <c r="BA581" s="29"/>
      <c r="BB581" s="29"/>
      <c r="BC581" s="29"/>
      <c r="BD581" s="29"/>
      <c r="BE581" s="29"/>
      <c r="BF581" s="29"/>
      <c r="BG581" s="29"/>
      <c r="BH581" s="29"/>
      <c r="BI581" s="29"/>
      <c r="BJ581" s="29"/>
      <c r="BK581" s="29"/>
      <c r="BL581" s="29"/>
      <c r="BM581" s="29"/>
      <c r="BN581" s="29"/>
      <c r="BO581" s="29"/>
      <c r="BP581" s="29"/>
      <c r="BQ581" s="32" t="str">
        <f>IF(N581="项目",VLOOKUP(O581,项目!B:C,2,0),IF(K581="空项目",VLOOKUP(K581,项目!B:C,2,0),""))</f>
        <v/>
      </c>
      <c r="BR581" s="32" t="str">
        <f>IFERROR(VLOOKUP(BQ581,项目!A:B,2,0),"")</f>
        <v/>
      </c>
      <c r="BS581" s="29"/>
      <c r="BT581" s="29"/>
      <c r="BU581" s="32" t="str">
        <f>IF(N581="供应商",VLOOKUP(O581,供应商!B:C,2,0),"")</f>
        <v/>
      </c>
      <c r="BV581" s="32" t="str">
        <f>IFERROR(VLOOKUP(BU581,供应商!A:B,2,0),"")</f>
        <v/>
      </c>
      <c r="BW581" s="32" t="str">
        <f>IF(N581="客户",VLOOKUP(O581,客户!B:C,2,0),"")</f>
        <v/>
      </c>
      <c r="BX581" s="32" t="str">
        <f>IFERROR(VLOOKUP(BW581,客户!A:B,2,0),"")</f>
        <v/>
      </c>
      <c r="BY581" s="29"/>
      <c r="BZ581" s="29"/>
      <c r="CA581" s="29"/>
      <c r="CB581" s="29"/>
      <c r="CC581" s="29"/>
      <c r="CD581" s="29"/>
      <c r="CE581" s="29"/>
      <c r="CF581" s="29"/>
      <c r="CG581" s="29"/>
      <c r="CH581" s="29"/>
      <c r="CI581" s="29"/>
      <c r="CJ581" s="29"/>
      <c r="CK581" s="29"/>
      <c r="CL581" s="29"/>
      <c r="CM581" s="29"/>
      <c r="CN581" s="29"/>
      <c r="CO581" s="29"/>
      <c r="CP581" s="29"/>
      <c r="CQ581" s="29"/>
      <c r="CR581" s="29"/>
      <c r="CS581" s="29"/>
      <c r="CT581" s="29"/>
      <c r="CU581" s="32" t="str">
        <f>IF(N581="费用项目",VLOOKUP(O581,费用项目!B:C,2,0),"")</f>
        <v/>
      </c>
      <c r="CV581" s="32" t="str">
        <f>IFERROR(VLOOKUP(CU581,费用项目!A:B,2,0),"")</f>
        <v/>
      </c>
      <c r="CW581" s="29" t="str">
        <f>IF(N581="银行账户",VLOOKUP(O581,银行变二级!B:C,2,0),"")</f>
        <v>潍坊银行36375</v>
      </c>
      <c r="CX581" s="29" t="str">
        <f>IFERROR(VLOOKUP(O581,银行变二级!A:B,2,0),"")</f>
        <v>潍坊银行36375</v>
      </c>
    </row>
    <row r="582" ht="25.5" spans="1:102">
      <c r="A582" s="35" t="s">
        <v>581</v>
      </c>
      <c r="B582" s="36" t="s">
        <v>173</v>
      </c>
      <c r="C582" s="36" t="s">
        <v>121</v>
      </c>
      <c r="D582" s="37" t="s">
        <v>586</v>
      </c>
      <c r="E582" s="37" t="s">
        <v>587</v>
      </c>
      <c r="F582" s="39" t="s">
        <v>107</v>
      </c>
      <c r="G582" s="38">
        <v>400000</v>
      </c>
      <c r="H582" s="40" t="str">
        <f t="shared" si="185"/>
        <v>2241</v>
      </c>
      <c r="I582" s="40" t="str">
        <f t="shared" si="186"/>
        <v>224102</v>
      </c>
      <c r="J582" s="46" t="str">
        <f t="shared" si="187"/>
        <v>其他应付款</v>
      </c>
      <c r="K582" s="47" t="str">
        <f t="shared" si="188"/>
        <v>单位</v>
      </c>
      <c r="L582" s="46" t="str">
        <f t="shared" si="189"/>
        <v>广德市汇迎企业管理咨询服务有限公司</v>
      </c>
      <c r="M582" s="46" t="str">
        <f>IFERROR(IF(H582="1002",1002,VLOOKUP(I582,亿企科目!A:H,6,0)),VLOOKUP(H582,亿企科目!A:G,6,0))</f>
        <v>224102</v>
      </c>
      <c r="N582" s="48" t="str">
        <f>IFERROR(IF(H582="1002","银行账户",IF(H582="1123","供应商",VLOOKUP(I582,亿企科目!A:H,8,0))),"")</f>
        <v>供应商</v>
      </c>
      <c r="O582" s="49" t="str">
        <f t="shared" si="203"/>
        <v>广德市汇迎企业管理咨询服务有限公司</v>
      </c>
      <c r="P582" s="29" t="str">
        <f>VLOOKUP(A582,账簿!B:C,2,0)</f>
        <v>001001002</v>
      </c>
      <c r="Q582" s="29" t="str">
        <f>VLOOKUP(P582,账簿!A:B,2,0)</f>
        <v>昌邑市城投建设工程有限公司</v>
      </c>
      <c r="W582" s="29" t="str">
        <f t="shared" si="204"/>
        <v>0010010022026-04-024</v>
      </c>
      <c r="X582" s="29" t="str">
        <f t="shared" si="190"/>
        <v>001001002</v>
      </c>
      <c r="Y582" s="29" t="str">
        <f t="shared" si="191"/>
        <v>001001002</v>
      </c>
      <c r="Z582" s="29" t="str">
        <f t="shared" si="192"/>
        <v>昌邑市城投建设工程有限公司</v>
      </c>
      <c r="AA582" s="29" t="str">
        <f t="shared" si="193"/>
        <v>2026-04</v>
      </c>
      <c r="AB582" s="29" t="str">
        <f t="shared" si="194"/>
        <v>2026-04-02</v>
      </c>
      <c r="AC582" s="29" t="s">
        <v>108</v>
      </c>
      <c r="AD582" s="29">
        <f t="shared" si="195"/>
        <v>4</v>
      </c>
      <c r="AE582" s="29" t="str">
        <f t="shared" si="196"/>
        <v>2026-04-02,汇兑,广德市汇迎企业管理咨询服务有限公司,汇兑</v>
      </c>
      <c r="AF582" s="29" t="s">
        <v>109</v>
      </c>
      <c r="AG582" s="29" t="s">
        <v>109</v>
      </c>
      <c r="AH582" s="29"/>
      <c r="AI582" s="29"/>
      <c r="AJ582" s="29"/>
      <c r="AK582" s="29"/>
      <c r="AL582" s="29"/>
      <c r="AM582" s="29"/>
      <c r="AN582" s="29" t="str">
        <f t="shared" si="197"/>
        <v>224102</v>
      </c>
      <c r="AO582" s="29"/>
      <c r="AP582" s="29" t="str">
        <f t="shared" si="198"/>
        <v>2026-04-02,汇兑,广德市汇迎企业管理咨询服务有限公司,汇兑</v>
      </c>
      <c r="AQ582" t="s">
        <v>110</v>
      </c>
      <c r="AR582" s="29" t="str">
        <f t="shared" si="199"/>
        <v/>
      </c>
      <c r="AS582" s="29">
        <f t="shared" si="200"/>
        <v>400000</v>
      </c>
      <c r="AT582" t="s">
        <v>111</v>
      </c>
      <c r="AU582" t="s">
        <v>112</v>
      </c>
      <c r="AV582" t="s">
        <v>113</v>
      </c>
      <c r="AW582" s="29" t="str">
        <f t="shared" si="201"/>
        <v/>
      </c>
      <c r="AX582" s="29">
        <f t="shared" si="202"/>
        <v>400000</v>
      </c>
      <c r="AY582" s="29"/>
      <c r="AZ582" s="29"/>
      <c r="BA582" s="29"/>
      <c r="BB582" s="29"/>
      <c r="BC582" s="29"/>
      <c r="BD582" s="29"/>
      <c r="BE582" s="29"/>
      <c r="BF582" s="29"/>
      <c r="BG582" s="29"/>
      <c r="BH582" s="29"/>
      <c r="BI582" s="29"/>
      <c r="BJ582" s="29"/>
      <c r="BK582" s="29"/>
      <c r="BL582" s="29"/>
      <c r="BM582" s="29"/>
      <c r="BN582" s="29"/>
      <c r="BO582" s="29"/>
      <c r="BP582" s="29"/>
      <c r="BQ582" s="32" t="str">
        <f>IF(N582="项目",VLOOKUP(O582,项目!B:C,2,0),IF(K582="空项目",VLOOKUP(K582,项目!B:C,2,0),""))</f>
        <v/>
      </c>
      <c r="BR582" s="32" t="str">
        <f>IFERROR(VLOOKUP(BQ582,项目!A:B,2,0),"")</f>
        <v/>
      </c>
      <c r="BS582" s="29"/>
      <c r="BT582" s="29"/>
      <c r="BU582" s="32" t="str">
        <f>IF(N582="供应商",VLOOKUP(O582,供应商!B:C,2,0),"")</f>
        <v>0002000016</v>
      </c>
      <c r="BV582" s="32" t="str">
        <f>IFERROR(VLOOKUP(BU582,供应商!A:B,2,0),"")</f>
        <v>广德市汇迎企业管理咨询服务有限公司</v>
      </c>
      <c r="BW582" s="32" t="str">
        <f>IF(N582="客户",VLOOKUP(O582,客户!B:C,2,0),"")</f>
        <v/>
      </c>
      <c r="BX582" s="32" t="str">
        <f>IFERROR(VLOOKUP(BW582,客户!A:B,2,0),"")</f>
        <v/>
      </c>
      <c r="BY582" s="29"/>
      <c r="BZ582" s="29"/>
      <c r="CA582" s="29"/>
      <c r="CB582" s="29"/>
      <c r="CC582" s="29"/>
      <c r="CD582" s="29"/>
      <c r="CE582" s="29"/>
      <c r="CF582" s="29"/>
      <c r="CG582" s="29"/>
      <c r="CH582" s="29"/>
      <c r="CI582" s="29"/>
      <c r="CJ582" s="29"/>
      <c r="CK582" s="29"/>
      <c r="CL582" s="29"/>
      <c r="CM582" s="29"/>
      <c r="CN582" s="29"/>
      <c r="CO582" s="29"/>
      <c r="CP582" s="29"/>
      <c r="CQ582" s="29"/>
      <c r="CR582" s="29"/>
      <c r="CS582" s="29"/>
      <c r="CT582" s="29"/>
      <c r="CU582" s="32" t="str">
        <f>IF(N582="费用项目",VLOOKUP(O582,费用项目!B:C,2,0),"")</f>
        <v/>
      </c>
      <c r="CV582" s="32" t="str">
        <f>IFERROR(VLOOKUP(CU582,费用项目!A:B,2,0),"")</f>
        <v/>
      </c>
      <c r="CW582" s="29" t="str">
        <f>IF(N582="银行账户",VLOOKUP(O582,银行变二级!B:C,2,0),"")</f>
        <v/>
      </c>
      <c r="CX582" s="29" t="str">
        <f>IFERROR(VLOOKUP(O582,银行变二级!A:B,2,0),"")</f>
        <v/>
      </c>
    </row>
    <row r="583" ht="25.5" spans="1:102">
      <c r="A583" s="35" t="s">
        <v>581</v>
      </c>
      <c r="B583" s="36" t="s">
        <v>173</v>
      </c>
      <c r="C583" s="36" t="s">
        <v>125</v>
      </c>
      <c r="D583" s="37" t="s">
        <v>588</v>
      </c>
      <c r="E583" s="37" t="s">
        <v>583</v>
      </c>
      <c r="F583" s="38">
        <v>60500000</v>
      </c>
      <c r="G583" s="39" t="s">
        <v>107</v>
      </c>
      <c r="H583" s="40" t="str">
        <f t="shared" si="185"/>
        <v>1002</v>
      </c>
      <c r="I583" s="40" t="str">
        <f t="shared" si="186"/>
        <v>100207</v>
      </c>
      <c r="J583" s="46" t="str">
        <f t="shared" si="187"/>
        <v>银行存款</v>
      </c>
      <c r="K583" s="47" t="str">
        <f t="shared" si="188"/>
        <v>潍坊银行36375</v>
      </c>
      <c r="L583" s="46" t="str">
        <f t="shared" si="189"/>
        <v/>
      </c>
      <c r="M583" s="46">
        <f>IFERROR(IF(H583="1002",1002,VLOOKUP(I583,亿企科目!A:H,6,0)),VLOOKUP(H583,亿企科目!A:G,6,0))</f>
        <v>1002</v>
      </c>
      <c r="N583" s="48" t="str">
        <f>IFERROR(IF(H583="1002","银行账户",IF(H583="1123","供应商",VLOOKUP(I583,亿企科目!A:H,8,0))),"")</f>
        <v>银行账户</v>
      </c>
      <c r="O583" s="49" t="str">
        <f t="shared" si="203"/>
        <v>潍坊银行36375</v>
      </c>
      <c r="P583" s="29" t="str">
        <f>VLOOKUP(A583,账簿!B:C,2,0)</f>
        <v>001001002</v>
      </c>
      <c r="Q583" s="29" t="str">
        <f>VLOOKUP(P583,账簿!A:B,2,0)</f>
        <v>昌邑市城投建设工程有限公司</v>
      </c>
      <c r="W583" s="29" t="str">
        <f t="shared" si="204"/>
        <v>0010010022026-04-025</v>
      </c>
      <c r="X583" s="29" t="str">
        <f t="shared" si="190"/>
        <v>001001002</v>
      </c>
      <c r="Y583" s="29" t="str">
        <f t="shared" si="191"/>
        <v>001001002</v>
      </c>
      <c r="Z583" s="29" t="str">
        <f t="shared" si="192"/>
        <v>昌邑市城投建设工程有限公司</v>
      </c>
      <c r="AA583" s="29" t="str">
        <f t="shared" si="193"/>
        <v>2026-04</v>
      </c>
      <c r="AB583" s="29" t="str">
        <f t="shared" si="194"/>
        <v>2026-04-02</v>
      </c>
      <c r="AC583" s="29" t="s">
        <v>108</v>
      </c>
      <c r="AD583" s="29">
        <f t="shared" si="195"/>
        <v>5</v>
      </c>
      <c r="AE583" s="29" t="str">
        <f t="shared" si="196"/>
        <v>2026-04-02,网银转账,昌邑市昌盛管网建设投资有限公司,往来款</v>
      </c>
      <c r="AF583" s="29" t="s">
        <v>109</v>
      </c>
      <c r="AG583" s="29" t="s">
        <v>109</v>
      </c>
      <c r="AH583" s="29"/>
      <c r="AI583" s="29"/>
      <c r="AJ583" s="29"/>
      <c r="AK583" s="29"/>
      <c r="AL583" s="29"/>
      <c r="AM583" s="29"/>
      <c r="AN583" s="29">
        <f t="shared" si="197"/>
        <v>1002</v>
      </c>
      <c r="AO583" s="29"/>
      <c r="AP583" s="29" t="str">
        <f t="shared" si="198"/>
        <v>2026-04-02,网银转账,昌邑市昌盛管网建设投资有限公司,往来款</v>
      </c>
      <c r="AQ583" t="s">
        <v>110</v>
      </c>
      <c r="AR583" s="29">
        <f t="shared" si="199"/>
        <v>60500000</v>
      </c>
      <c r="AS583" s="29" t="str">
        <f t="shared" si="200"/>
        <v/>
      </c>
      <c r="AT583" t="s">
        <v>111</v>
      </c>
      <c r="AU583" t="s">
        <v>112</v>
      </c>
      <c r="AV583" t="s">
        <v>113</v>
      </c>
      <c r="AW583" s="29">
        <f t="shared" si="201"/>
        <v>60500000</v>
      </c>
      <c r="AX583" s="29" t="str">
        <f t="shared" si="202"/>
        <v/>
      </c>
      <c r="AY583" s="29"/>
      <c r="AZ583" s="29"/>
      <c r="BA583" s="29"/>
      <c r="BB583" s="29"/>
      <c r="BC583" s="29"/>
      <c r="BD583" s="29"/>
      <c r="BE583" s="29"/>
      <c r="BF583" s="29"/>
      <c r="BG583" s="29"/>
      <c r="BH583" s="29"/>
      <c r="BI583" s="29"/>
      <c r="BJ583" s="29"/>
      <c r="BK583" s="29"/>
      <c r="BL583" s="29"/>
      <c r="BM583" s="29"/>
      <c r="BN583" s="29"/>
      <c r="BO583" s="29"/>
      <c r="BP583" s="29"/>
      <c r="BQ583" s="32" t="str">
        <f>IF(N583="项目",VLOOKUP(O583,项目!B:C,2,0),IF(K583="空项目",VLOOKUP(K583,项目!B:C,2,0),""))</f>
        <v/>
      </c>
      <c r="BR583" s="32" t="str">
        <f>IFERROR(VLOOKUP(BQ583,项目!A:B,2,0),"")</f>
        <v/>
      </c>
      <c r="BS583" s="29"/>
      <c r="BT583" s="29"/>
      <c r="BU583" s="32" t="str">
        <f>IF(N583="供应商",VLOOKUP(O583,供应商!B:C,2,0),"")</f>
        <v/>
      </c>
      <c r="BV583" s="32" t="str">
        <f>IFERROR(VLOOKUP(BU583,供应商!A:B,2,0),"")</f>
        <v/>
      </c>
      <c r="BW583" s="32" t="str">
        <f>IF(N583="客户",VLOOKUP(O583,客户!B:C,2,0),"")</f>
        <v/>
      </c>
      <c r="BX583" s="32" t="str">
        <f>IFERROR(VLOOKUP(BW583,客户!A:B,2,0),"")</f>
        <v/>
      </c>
      <c r="BY583" s="29"/>
      <c r="BZ583" s="29"/>
      <c r="CA583" s="29"/>
      <c r="CB583" s="29"/>
      <c r="CC583" s="29"/>
      <c r="CD583" s="29"/>
      <c r="CE583" s="29"/>
      <c r="CF583" s="29"/>
      <c r="CG583" s="29"/>
      <c r="CH583" s="29"/>
      <c r="CI583" s="29"/>
      <c r="CJ583" s="29"/>
      <c r="CK583" s="29"/>
      <c r="CL583" s="29"/>
      <c r="CM583" s="29"/>
      <c r="CN583" s="29"/>
      <c r="CO583" s="29"/>
      <c r="CP583" s="29"/>
      <c r="CQ583" s="29"/>
      <c r="CR583" s="29"/>
      <c r="CS583" s="29"/>
      <c r="CT583" s="29"/>
      <c r="CU583" s="32" t="str">
        <f>IF(N583="费用项目",VLOOKUP(O583,费用项目!B:C,2,0),"")</f>
        <v/>
      </c>
      <c r="CV583" s="32" t="str">
        <f>IFERROR(VLOOKUP(CU583,费用项目!A:B,2,0),"")</f>
        <v/>
      </c>
      <c r="CW583" s="29" t="str">
        <f>IF(N583="银行账户",VLOOKUP(O583,银行变二级!B:C,2,0),"")</f>
        <v>潍坊银行36375</v>
      </c>
      <c r="CX583" s="29" t="str">
        <f>IFERROR(VLOOKUP(O583,银行变二级!A:B,2,0),"")</f>
        <v>潍坊银行36375</v>
      </c>
    </row>
    <row r="584" ht="25.5" spans="1:102">
      <c r="A584" s="35" t="s">
        <v>581</v>
      </c>
      <c r="B584" s="36" t="s">
        <v>173</v>
      </c>
      <c r="C584" s="36" t="s">
        <v>125</v>
      </c>
      <c r="D584" s="37" t="s">
        <v>588</v>
      </c>
      <c r="E584" s="37" t="s">
        <v>151</v>
      </c>
      <c r="F584" s="39" t="s">
        <v>107</v>
      </c>
      <c r="G584" s="38">
        <v>60500000</v>
      </c>
      <c r="H584" s="40" t="str">
        <f t="shared" si="185"/>
        <v>1221</v>
      </c>
      <c r="I584" s="40" t="str">
        <f t="shared" si="186"/>
        <v>122108</v>
      </c>
      <c r="J584" s="46" t="str">
        <f t="shared" si="187"/>
        <v>其他应收款</v>
      </c>
      <c r="K584" s="47" t="str">
        <f t="shared" si="188"/>
        <v>单位</v>
      </c>
      <c r="L584" s="46" t="str">
        <f t="shared" si="189"/>
        <v>昌邑市昌盛管网建设投资有限公司</v>
      </c>
      <c r="M584" s="46" t="str">
        <f>IFERROR(IF(H584="1002",1002,VLOOKUP(I584,亿企科目!A:H,6,0)),VLOOKUP(H584,亿企科目!A:G,6,0))</f>
        <v>122102</v>
      </c>
      <c r="N584" s="48" t="str">
        <f>IFERROR(IF(H584="1002","银行账户",IF(H584="1123","供应商",VLOOKUP(I584,亿企科目!A:H,8,0))),"")</f>
        <v>客户</v>
      </c>
      <c r="O584" s="49" t="str">
        <f t="shared" si="203"/>
        <v>昌邑市昌盛管网建设投资有限公司</v>
      </c>
      <c r="P584" s="29" t="str">
        <f>VLOOKUP(A584,账簿!B:C,2,0)</f>
        <v>001001002</v>
      </c>
      <c r="Q584" s="29" t="str">
        <f>VLOOKUP(P584,账簿!A:B,2,0)</f>
        <v>昌邑市城投建设工程有限公司</v>
      </c>
      <c r="W584" s="29" t="str">
        <f t="shared" si="204"/>
        <v>0010010022026-04-025</v>
      </c>
      <c r="X584" s="29" t="str">
        <f t="shared" si="190"/>
        <v>001001002</v>
      </c>
      <c r="Y584" s="29" t="str">
        <f t="shared" si="191"/>
        <v>001001002</v>
      </c>
      <c r="Z584" s="29" t="str">
        <f t="shared" si="192"/>
        <v>昌邑市城投建设工程有限公司</v>
      </c>
      <c r="AA584" s="29" t="str">
        <f t="shared" si="193"/>
        <v>2026-04</v>
      </c>
      <c r="AB584" s="29" t="str">
        <f t="shared" si="194"/>
        <v>2026-04-02</v>
      </c>
      <c r="AC584" s="29" t="s">
        <v>108</v>
      </c>
      <c r="AD584" s="29">
        <f t="shared" si="195"/>
        <v>5</v>
      </c>
      <c r="AE584" s="29" t="str">
        <f t="shared" si="196"/>
        <v>2026-04-02,网银转账,昌邑市昌盛管网建设投资有限公司,往来款</v>
      </c>
      <c r="AF584" s="29" t="s">
        <v>109</v>
      </c>
      <c r="AG584" s="29" t="s">
        <v>109</v>
      </c>
      <c r="AH584" s="29"/>
      <c r="AI584" s="29"/>
      <c r="AJ584" s="29"/>
      <c r="AK584" s="29"/>
      <c r="AL584" s="29"/>
      <c r="AM584" s="29"/>
      <c r="AN584" s="29" t="str">
        <f t="shared" si="197"/>
        <v>122102</v>
      </c>
      <c r="AO584" s="29"/>
      <c r="AP584" s="29" t="str">
        <f t="shared" si="198"/>
        <v>2026-04-02,网银转账,昌邑市昌盛管网建设投资有限公司,往来款</v>
      </c>
      <c r="AQ584" t="s">
        <v>110</v>
      </c>
      <c r="AR584" s="29" t="str">
        <f t="shared" si="199"/>
        <v/>
      </c>
      <c r="AS584" s="29">
        <f t="shared" si="200"/>
        <v>60500000</v>
      </c>
      <c r="AT584" t="s">
        <v>111</v>
      </c>
      <c r="AU584" t="s">
        <v>112</v>
      </c>
      <c r="AV584" t="s">
        <v>113</v>
      </c>
      <c r="AW584" s="29" t="str">
        <f t="shared" si="201"/>
        <v/>
      </c>
      <c r="AX584" s="29">
        <f t="shared" si="202"/>
        <v>60500000</v>
      </c>
      <c r="AY584" s="29"/>
      <c r="AZ584" s="29"/>
      <c r="BA584" s="29"/>
      <c r="BB584" s="29"/>
      <c r="BC584" s="29"/>
      <c r="BD584" s="29"/>
      <c r="BE584" s="29"/>
      <c r="BF584" s="29"/>
      <c r="BG584" s="29"/>
      <c r="BH584" s="29"/>
      <c r="BI584" s="29"/>
      <c r="BJ584" s="29"/>
      <c r="BK584" s="29"/>
      <c r="BL584" s="29"/>
      <c r="BM584" s="29"/>
      <c r="BN584" s="29"/>
      <c r="BO584" s="29"/>
      <c r="BP584" s="29"/>
      <c r="BQ584" s="32" t="str">
        <f>IF(N584="项目",VLOOKUP(O584,项目!B:C,2,0),IF(K584="空项目",VLOOKUP(K584,项目!B:C,2,0),""))</f>
        <v/>
      </c>
      <c r="BR584" s="32" t="str">
        <f>IFERROR(VLOOKUP(BQ584,项目!A:B,2,0),"")</f>
        <v/>
      </c>
      <c r="BS584" s="29"/>
      <c r="BT584" s="29"/>
      <c r="BU584" s="32" t="str">
        <f>IF(N584="供应商",VLOOKUP(O584,供应商!B:C,2,0),"")</f>
        <v/>
      </c>
      <c r="BV584" s="32" t="str">
        <f>IFERROR(VLOOKUP(BU584,供应商!A:B,2,0),"")</f>
        <v/>
      </c>
      <c r="BW584" s="32" t="str">
        <f>IF(N584="客户",VLOOKUP(O584,客户!B:C,2,0),"")</f>
        <v>001001001</v>
      </c>
      <c r="BX584" s="32" t="str">
        <f>IFERROR(VLOOKUP(BW584,客户!A:B,2,0),"")</f>
        <v>昌邑市昌盛管网建设投资有限公司</v>
      </c>
      <c r="BY584" s="29"/>
      <c r="BZ584" s="29"/>
      <c r="CA584" s="29"/>
      <c r="CB584" s="29"/>
      <c r="CC584" s="29"/>
      <c r="CD584" s="29"/>
      <c r="CE584" s="29"/>
      <c r="CF584" s="29"/>
      <c r="CG584" s="29"/>
      <c r="CH584" s="29"/>
      <c r="CI584" s="29"/>
      <c r="CJ584" s="29"/>
      <c r="CK584" s="29"/>
      <c r="CL584" s="29"/>
      <c r="CM584" s="29"/>
      <c r="CN584" s="29"/>
      <c r="CO584" s="29"/>
      <c r="CP584" s="29"/>
      <c r="CQ584" s="29"/>
      <c r="CR584" s="29"/>
      <c r="CS584" s="29"/>
      <c r="CT584" s="29"/>
      <c r="CU584" s="32" t="str">
        <f>IF(N584="费用项目",VLOOKUP(O584,费用项目!B:C,2,0),"")</f>
        <v/>
      </c>
      <c r="CV584" s="32" t="str">
        <f>IFERROR(VLOOKUP(CU584,费用项目!A:B,2,0),"")</f>
        <v/>
      </c>
      <c r="CW584" s="29" t="str">
        <f>IF(N584="银行账户",VLOOKUP(O584,银行变二级!B:C,2,0),"")</f>
        <v/>
      </c>
      <c r="CX584" s="29" t="str">
        <f>IFERROR(VLOOKUP(O584,银行变二级!A:B,2,0),"")</f>
        <v/>
      </c>
    </row>
    <row r="585" ht="25.5" spans="1:102">
      <c r="A585" s="35" t="s">
        <v>581</v>
      </c>
      <c r="B585" s="36" t="s">
        <v>173</v>
      </c>
      <c r="C585" s="36" t="s">
        <v>128</v>
      </c>
      <c r="D585" s="37" t="s">
        <v>589</v>
      </c>
      <c r="E585" s="37" t="s">
        <v>300</v>
      </c>
      <c r="F585" s="38">
        <v>60500000</v>
      </c>
      <c r="G585" s="39" t="s">
        <v>107</v>
      </c>
      <c r="H585" s="40" t="str">
        <f t="shared" si="185"/>
        <v>2241</v>
      </c>
      <c r="I585" s="40" t="str">
        <f t="shared" si="186"/>
        <v>224102</v>
      </c>
      <c r="J585" s="46" t="str">
        <f t="shared" si="187"/>
        <v>其他应付款</v>
      </c>
      <c r="K585" s="47" t="str">
        <f t="shared" si="188"/>
        <v>单位</v>
      </c>
      <c r="L585" s="46" t="str">
        <f t="shared" si="189"/>
        <v>潍坊华创普惠产业投资合伙企业（有限合伙）</v>
      </c>
      <c r="M585" s="46" t="str">
        <f>IFERROR(IF(H585="1002",1002,VLOOKUP(I585,亿企科目!A:H,6,0)),VLOOKUP(H585,亿企科目!A:G,6,0))</f>
        <v>224102</v>
      </c>
      <c r="N585" s="48" t="str">
        <f>IFERROR(IF(H585="1002","银行账户",IF(H585="1123","供应商",VLOOKUP(I585,亿企科目!A:H,8,0))),"")</f>
        <v>供应商</v>
      </c>
      <c r="O585" s="49" t="str">
        <f t="shared" si="203"/>
        <v>潍坊华创普惠产业投资合伙企业（有限合伙）</v>
      </c>
      <c r="P585" s="29" t="str">
        <f>VLOOKUP(A585,账簿!B:C,2,0)</f>
        <v>001001002</v>
      </c>
      <c r="Q585" s="29" t="str">
        <f>VLOOKUP(P585,账簿!A:B,2,0)</f>
        <v>昌邑市城投建设工程有限公司</v>
      </c>
      <c r="W585" s="29" t="str">
        <f t="shared" si="204"/>
        <v>0010010022026-04-026</v>
      </c>
      <c r="X585" s="29" t="str">
        <f t="shared" si="190"/>
        <v>001001002</v>
      </c>
      <c r="Y585" s="29" t="str">
        <f t="shared" si="191"/>
        <v>001001002</v>
      </c>
      <c r="Z585" s="29" t="str">
        <f t="shared" si="192"/>
        <v>昌邑市城投建设工程有限公司</v>
      </c>
      <c r="AA585" s="29" t="str">
        <f t="shared" si="193"/>
        <v>2026-04</v>
      </c>
      <c r="AB585" s="29" t="str">
        <f t="shared" si="194"/>
        <v>2026-04-02</v>
      </c>
      <c r="AC585" s="29" t="s">
        <v>108</v>
      </c>
      <c r="AD585" s="29">
        <f t="shared" si="195"/>
        <v>6</v>
      </c>
      <c r="AE585" s="29" t="str">
        <f t="shared" si="196"/>
        <v>2026-04-02,汇兑,潍坊华创普惠产业投资合伙企业（有限合伙）,还款</v>
      </c>
      <c r="AF585" s="29" t="s">
        <v>109</v>
      </c>
      <c r="AG585" s="29" t="s">
        <v>109</v>
      </c>
      <c r="AH585" s="29"/>
      <c r="AI585" s="29"/>
      <c r="AJ585" s="29"/>
      <c r="AK585" s="29"/>
      <c r="AL585" s="29"/>
      <c r="AM585" s="29"/>
      <c r="AN585" s="29" t="str">
        <f t="shared" si="197"/>
        <v>224102</v>
      </c>
      <c r="AO585" s="29"/>
      <c r="AP585" s="29" t="str">
        <f t="shared" si="198"/>
        <v>2026-04-02,汇兑,潍坊华创普惠产业投资合伙企业（有限合伙）,还款</v>
      </c>
      <c r="AQ585" t="s">
        <v>110</v>
      </c>
      <c r="AR585" s="29">
        <f t="shared" si="199"/>
        <v>60500000</v>
      </c>
      <c r="AS585" s="29" t="str">
        <f t="shared" si="200"/>
        <v/>
      </c>
      <c r="AT585" t="s">
        <v>111</v>
      </c>
      <c r="AU585" t="s">
        <v>112</v>
      </c>
      <c r="AV585" t="s">
        <v>113</v>
      </c>
      <c r="AW585" s="29">
        <f t="shared" si="201"/>
        <v>60500000</v>
      </c>
      <c r="AX585" s="29" t="str">
        <f t="shared" si="202"/>
        <v/>
      </c>
      <c r="AY585" s="29"/>
      <c r="AZ585" s="29"/>
      <c r="BA585" s="29"/>
      <c r="BB585" s="29"/>
      <c r="BC585" s="29"/>
      <c r="BD585" s="29"/>
      <c r="BE585" s="29"/>
      <c r="BF585" s="29"/>
      <c r="BG585" s="29"/>
      <c r="BH585" s="29"/>
      <c r="BI585" s="29"/>
      <c r="BJ585" s="29"/>
      <c r="BK585" s="29"/>
      <c r="BL585" s="29"/>
      <c r="BM585" s="29"/>
      <c r="BN585" s="29"/>
      <c r="BO585" s="29"/>
      <c r="BP585" s="29"/>
      <c r="BQ585" s="32" t="str">
        <f>IF(N585="项目",VLOOKUP(O585,项目!B:C,2,0),IF(K585="空项目",VLOOKUP(K585,项目!B:C,2,0),""))</f>
        <v/>
      </c>
      <c r="BR585" s="32" t="str">
        <f>IFERROR(VLOOKUP(BQ585,项目!A:B,2,0),"")</f>
        <v/>
      </c>
      <c r="BS585" s="29"/>
      <c r="BT585" s="29"/>
      <c r="BU585" s="32" t="str">
        <f>IF(N585="供应商",VLOOKUP(O585,供应商!B:C,2,0),"")</f>
        <v>0008219</v>
      </c>
      <c r="BV585" s="32" t="str">
        <f>IFERROR(VLOOKUP(BU585,供应商!A:B,2,0),"")</f>
        <v>潍坊华创普惠产业投资合伙企业（有限合伙）</v>
      </c>
      <c r="BW585" s="32" t="str">
        <f>IF(N585="客户",VLOOKUP(O585,客户!B:C,2,0),"")</f>
        <v/>
      </c>
      <c r="BX585" s="32" t="str">
        <f>IFERROR(VLOOKUP(BW585,客户!A:B,2,0),"")</f>
        <v/>
      </c>
      <c r="BY585" s="29"/>
      <c r="BZ585" s="29"/>
      <c r="CA585" s="29"/>
      <c r="CB585" s="29"/>
      <c r="CC585" s="29"/>
      <c r="CD585" s="29"/>
      <c r="CE585" s="29"/>
      <c r="CF585" s="29"/>
      <c r="CG585" s="29"/>
      <c r="CH585" s="29"/>
      <c r="CI585" s="29"/>
      <c r="CJ585" s="29"/>
      <c r="CK585" s="29"/>
      <c r="CL585" s="29"/>
      <c r="CM585" s="29"/>
      <c r="CN585" s="29"/>
      <c r="CO585" s="29"/>
      <c r="CP585" s="29"/>
      <c r="CQ585" s="29"/>
      <c r="CR585" s="29"/>
      <c r="CS585" s="29"/>
      <c r="CT585" s="29"/>
      <c r="CU585" s="32" t="str">
        <f>IF(N585="费用项目",VLOOKUP(O585,费用项目!B:C,2,0),"")</f>
        <v/>
      </c>
      <c r="CV585" s="32" t="str">
        <f>IFERROR(VLOOKUP(CU585,费用项目!A:B,2,0),"")</f>
        <v/>
      </c>
      <c r="CW585" s="29" t="str">
        <f>IF(N585="银行账户",VLOOKUP(O585,银行变二级!B:C,2,0),"")</f>
        <v/>
      </c>
      <c r="CX585" s="29" t="str">
        <f>IFERROR(VLOOKUP(O585,银行变二级!A:B,2,0),"")</f>
        <v/>
      </c>
    </row>
    <row r="586" ht="25.5" spans="1:102">
      <c r="A586" s="35" t="s">
        <v>581</v>
      </c>
      <c r="B586" s="36" t="s">
        <v>173</v>
      </c>
      <c r="C586" s="36" t="s">
        <v>128</v>
      </c>
      <c r="D586" s="37" t="s">
        <v>589</v>
      </c>
      <c r="E586" s="37" t="s">
        <v>583</v>
      </c>
      <c r="F586" s="39" t="s">
        <v>107</v>
      </c>
      <c r="G586" s="38">
        <v>60500000</v>
      </c>
      <c r="H586" s="40" t="str">
        <f t="shared" si="185"/>
        <v>1002</v>
      </c>
      <c r="I586" s="40" t="str">
        <f t="shared" si="186"/>
        <v>100207</v>
      </c>
      <c r="J586" s="46" t="str">
        <f t="shared" si="187"/>
        <v>银行存款</v>
      </c>
      <c r="K586" s="47" t="str">
        <f t="shared" si="188"/>
        <v>潍坊银行36375</v>
      </c>
      <c r="L586" s="46" t="str">
        <f t="shared" si="189"/>
        <v/>
      </c>
      <c r="M586" s="46">
        <f>IFERROR(IF(H586="1002",1002,VLOOKUP(I586,亿企科目!A:H,6,0)),VLOOKUP(H586,亿企科目!A:G,6,0))</f>
        <v>1002</v>
      </c>
      <c r="N586" s="48" t="str">
        <f>IFERROR(IF(H586="1002","银行账户",IF(H586="1123","供应商",VLOOKUP(I586,亿企科目!A:H,8,0))),"")</f>
        <v>银行账户</v>
      </c>
      <c r="O586" s="49" t="str">
        <f t="shared" si="203"/>
        <v>潍坊银行36375</v>
      </c>
      <c r="P586" s="29" t="str">
        <f>VLOOKUP(A586,账簿!B:C,2,0)</f>
        <v>001001002</v>
      </c>
      <c r="Q586" s="29" t="str">
        <f>VLOOKUP(P586,账簿!A:B,2,0)</f>
        <v>昌邑市城投建设工程有限公司</v>
      </c>
      <c r="W586" s="29" t="str">
        <f t="shared" si="204"/>
        <v>0010010022026-04-026</v>
      </c>
      <c r="X586" s="29" t="str">
        <f t="shared" si="190"/>
        <v>001001002</v>
      </c>
      <c r="Y586" s="29" t="str">
        <f t="shared" si="191"/>
        <v>001001002</v>
      </c>
      <c r="Z586" s="29" t="str">
        <f t="shared" si="192"/>
        <v>昌邑市城投建设工程有限公司</v>
      </c>
      <c r="AA586" s="29" t="str">
        <f t="shared" si="193"/>
        <v>2026-04</v>
      </c>
      <c r="AB586" s="29" t="str">
        <f t="shared" si="194"/>
        <v>2026-04-02</v>
      </c>
      <c r="AC586" s="29" t="s">
        <v>108</v>
      </c>
      <c r="AD586" s="29">
        <f t="shared" si="195"/>
        <v>6</v>
      </c>
      <c r="AE586" s="29" t="str">
        <f t="shared" si="196"/>
        <v>2026-04-02,汇兑,潍坊华创普惠产业投资合伙企业（有限合伙）,还款</v>
      </c>
      <c r="AF586" s="29" t="s">
        <v>109</v>
      </c>
      <c r="AG586" s="29" t="s">
        <v>109</v>
      </c>
      <c r="AH586" s="29"/>
      <c r="AI586" s="29"/>
      <c r="AJ586" s="29"/>
      <c r="AK586" s="29"/>
      <c r="AL586" s="29"/>
      <c r="AM586" s="29"/>
      <c r="AN586" s="29">
        <f t="shared" si="197"/>
        <v>1002</v>
      </c>
      <c r="AO586" s="29"/>
      <c r="AP586" s="29" t="str">
        <f t="shared" si="198"/>
        <v>2026-04-02,汇兑,潍坊华创普惠产业投资合伙企业（有限合伙）,还款</v>
      </c>
      <c r="AQ586" t="s">
        <v>110</v>
      </c>
      <c r="AR586" s="29" t="str">
        <f t="shared" si="199"/>
        <v/>
      </c>
      <c r="AS586" s="29">
        <f t="shared" si="200"/>
        <v>60500000</v>
      </c>
      <c r="AT586" t="s">
        <v>111</v>
      </c>
      <c r="AU586" t="s">
        <v>112</v>
      </c>
      <c r="AV586" t="s">
        <v>113</v>
      </c>
      <c r="AW586" s="29" t="str">
        <f t="shared" si="201"/>
        <v/>
      </c>
      <c r="AX586" s="29">
        <f t="shared" si="202"/>
        <v>60500000</v>
      </c>
      <c r="AY586" s="29"/>
      <c r="AZ586" s="29"/>
      <c r="BA586" s="29"/>
      <c r="BB586" s="29"/>
      <c r="BC586" s="29"/>
      <c r="BD586" s="29"/>
      <c r="BE586" s="29"/>
      <c r="BF586" s="29"/>
      <c r="BG586" s="29"/>
      <c r="BH586" s="29"/>
      <c r="BI586" s="29"/>
      <c r="BJ586" s="29"/>
      <c r="BK586" s="29"/>
      <c r="BL586" s="29"/>
      <c r="BM586" s="29"/>
      <c r="BN586" s="29"/>
      <c r="BO586" s="29"/>
      <c r="BP586" s="29"/>
      <c r="BQ586" s="32" t="str">
        <f>IF(N586="项目",VLOOKUP(O586,项目!B:C,2,0),IF(K586="空项目",VLOOKUP(K586,项目!B:C,2,0),""))</f>
        <v/>
      </c>
      <c r="BR586" s="32" t="str">
        <f>IFERROR(VLOOKUP(BQ586,项目!A:B,2,0),"")</f>
        <v/>
      </c>
      <c r="BS586" s="29"/>
      <c r="BT586" s="29"/>
      <c r="BU586" s="32" t="str">
        <f>IF(N586="供应商",VLOOKUP(O586,供应商!B:C,2,0),"")</f>
        <v/>
      </c>
      <c r="BV586" s="32" t="str">
        <f>IFERROR(VLOOKUP(BU586,供应商!A:B,2,0),"")</f>
        <v/>
      </c>
      <c r="BW586" s="32" t="str">
        <f>IF(N586="客户",VLOOKUP(O586,客户!B:C,2,0),"")</f>
        <v/>
      </c>
      <c r="BX586" s="32" t="str">
        <f>IFERROR(VLOOKUP(BW586,客户!A:B,2,0),"")</f>
        <v/>
      </c>
      <c r="BY586" s="29"/>
      <c r="BZ586" s="29"/>
      <c r="CA586" s="29"/>
      <c r="CB586" s="29"/>
      <c r="CC586" s="29"/>
      <c r="CD586" s="29"/>
      <c r="CE586" s="29"/>
      <c r="CF586" s="29"/>
      <c r="CG586" s="29"/>
      <c r="CH586" s="29"/>
      <c r="CI586" s="29"/>
      <c r="CJ586" s="29"/>
      <c r="CK586" s="29"/>
      <c r="CL586" s="29"/>
      <c r="CM586" s="29"/>
      <c r="CN586" s="29"/>
      <c r="CO586" s="29"/>
      <c r="CP586" s="29"/>
      <c r="CQ586" s="29"/>
      <c r="CR586" s="29"/>
      <c r="CS586" s="29"/>
      <c r="CT586" s="29"/>
      <c r="CU586" s="32" t="str">
        <f>IF(N586="费用项目",VLOOKUP(O586,费用项目!B:C,2,0),"")</f>
        <v/>
      </c>
      <c r="CV586" s="32" t="str">
        <f>IFERROR(VLOOKUP(CU586,费用项目!A:B,2,0),"")</f>
        <v/>
      </c>
      <c r="CW586" s="29" t="str">
        <f>IF(N586="银行账户",VLOOKUP(O586,银行变二级!B:C,2,0),"")</f>
        <v>潍坊银行36375</v>
      </c>
      <c r="CX586" s="29" t="str">
        <f>IFERROR(VLOOKUP(O586,银行变二级!A:B,2,0),"")</f>
        <v>潍坊银行36375</v>
      </c>
    </row>
    <row r="587" ht="25.5" spans="1:102">
      <c r="A587" s="35" t="s">
        <v>581</v>
      </c>
      <c r="B587" s="36" t="s">
        <v>315</v>
      </c>
      <c r="C587" s="36" t="s">
        <v>132</v>
      </c>
      <c r="D587" s="37" t="s">
        <v>590</v>
      </c>
      <c r="E587" s="37" t="s">
        <v>300</v>
      </c>
      <c r="F587" s="38">
        <v>7600</v>
      </c>
      <c r="G587" s="39" t="s">
        <v>107</v>
      </c>
      <c r="H587" s="40" t="str">
        <f t="shared" si="185"/>
        <v>2241</v>
      </c>
      <c r="I587" s="40" t="str">
        <f t="shared" si="186"/>
        <v>224102</v>
      </c>
      <c r="J587" s="46" t="str">
        <f t="shared" si="187"/>
        <v>其他应付款</v>
      </c>
      <c r="K587" s="47" t="str">
        <f t="shared" si="188"/>
        <v>单位</v>
      </c>
      <c r="L587" s="46" t="str">
        <f t="shared" si="189"/>
        <v>潍坊华创普惠产业投资合伙企业（有限合伙）</v>
      </c>
      <c r="M587" s="46" t="str">
        <f>IFERROR(IF(H587="1002",1002,VLOOKUP(I587,亿企科目!A:H,6,0)),VLOOKUP(H587,亿企科目!A:G,6,0))</f>
        <v>224102</v>
      </c>
      <c r="N587" s="48" t="str">
        <f>IFERROR(IF(H587="1002","银行账户",IF(H587="1123","供应商",VLOOKUP(I587,亿企科目!A:H,8,0))),"")</f>
        <v>供应商</v>
      </c>
      <c r="O587" s="49" t="str">
        <f t="shared" si="203"/>
        <v>潍坊华创普惠产业投资合伙企业（有限合伙）</v>
      </c>
      <c r="P587" s="29" t="str">
        <f>VLOOKUP(A587,账簿!B:C,2,0)</f>
        <v>001001002</v>
      </c>
      <c r="Q587" s="29" t="str">
        <f>VLOOKUP(P587,账簿!A:B,2,0)</f>
        <v>昌邑市城投建设工程有限公司</v>
      </c>
      <c r="W587" s="29" t="str">
        <f t="shared" si="204"/>
        <v>0010010022026-04-097</v>
      </c>
      <c r="X587" s="29" t="str">
        <f t="shared" si="190"/>
        <v>001001002</v>
      </c>
      <c r="Y587" s="29" t="str">
        <f t="shared" si="191"/>
        <v>001001002</v>
      </c>
      <c r="Z587" s="29" t="str">
        <f t="shared" si="192"/>
        <v>昌邑市城投建设工程有限公司</v>
      </c>
      <c r="AA587" s="29" t="str">
        <f t="shared" si="193"/>
        <v>2026-04</v>
      </c>
      <c r="AB587" s="29" t="str">
        <f t="shared" si="194"/>
        <v>2026-04-09</v>
      </c>
      <c r="AC587" s="29" t="s">
        <v>108</v>
      </c>
      <c r="AD587" s="29">
        <f t="shared" si="195"/>
        <v>7</v>
      </c>
      <c r="AE587" s="29" t="str">
        <f t="shared" si="196"/>
        <v>2026-04-09,汇兑,潍坊华创普惠产业投资合伙企业（有限合伙）,服务费</v>
      </c>
      <c r="AF587" s="29" t="s">
        <v>109</v>
      </c>
      <c r="AG587" s="29" t="s">
        <v>109</v>
      </c>
      <c r="AH587" s="29"/>
      <c r="AI587" s="29"/>
      <c r="AJ587" s="29"/>
      <c r="AK587" s="29"/>
      <c r="AL587" s="29"/>
      <c r="AM587" s="29"/>
      <c r="AN587" s="29" t="str">
        <f t="shared" si="197"/>
        <v>224102</v>
      </c>
      <c r="AO587" s="29"/>
      <c r="AP587" s="29" t="str">
        <f t="shared" si="198"/>
        <v>2026-04-09,汇兑,潍坊华创普惠产业投资合伙企业（有限合伙）,服务费</v>
      </c>
      <c r="AQ587" t="s">
        <v>110</v>
      </c>
      <c r="AR587" s="29">
        <f t="shared" si="199"/>
        <v>7600</v>
      </c>
      <c r="AS587" s="29" t="str">
        <f t="shared" si="200"/>
        <v/>
      </c>
      <c r="AT587" t="s">
        <v>111</v>
      </c>
      <c r="AU587" t="s">
        <v>112</v>
      </c>
      <c r="AV587" t="s">
        <v>113</v>
      </c>
      <c r="AW587" s="29">
        <f t="shared" si="201"/>
        <v>7600</v>
      </c>
      <c r="AX587" s="29" t="str">
        <f t="shared" si="202"/>
        <v/>
      </c>
      <c r="AY587" s="29"/>
      <c r="AZ587" s="29"/>
      <c r="BA587" s="29"/>
      <c r="BB587" s="29"/>
      <c r="BC587" s="29"/>
      <c r="BD587" s="29"/>
      <c r="BE587" s="29"/>
      <c r="BF587" s="29"/>
      <c r="BG587" s="29"/>
      <c r="BH587" s="29"/>
      <c r="BI587" s="29"/>
      <c r="BJ587" s="29"/>
      <c r="BK587" s="29"/>
      <c r="BL587" s="29"/>
      <c r="BM587" s="29"/>
      <c r="BN587" s="29"/>
      <c r="BO587" s="29"/>
      <c r="BP587" s="29"/>
      <c r="BQ587" s="32" t="str">
        <f>IF(N587="项目",VLOOKUP(O587,项目!B:C,2,0),IF(K587="空项目",VLOOKUP(K587,项目!B:C,2,0),""))</f>
        <v/>
      </c>
      <c r="BR587" s="32" t="str">
        <f>IFERROR(VLOOKUP(BQ587,项目!A:B,2,0),"")</f>
        <v/>
      </c>
      <c r="BS587" s="29"/>
      <c r="BT587" s="29"/>
      <c r="BU587" s="32" t="str">
        <f>IF(N587="供应商",VLOOKUP(O587,供应商!B:C,2,0),"")</f>
        <v>0008219</v>
      </c>
      <c r="BV587" s="32" t="str">
        <f>IFERROR(VLOOKUP(BU587,供应商!A:B,2,0),"")</f>
        <v>潍坊华创普惠产业投资合伙企业（有限合伙）</v>
      </c>
      <c r="BW587" s="32" t="str">
        <f>IF(N587="客户",VLOOKUP(O587,客户!B:C,2,0),"")</f>
        <v/>
      </c>
      <c r="BX587" s="32" t="str">
        <f>IFERROR(VLOOKUP(BW587,客户!A:B,2,0),"")</f>
        <v/>
      </c>
      <c r="BY587" s="29"/>
      <c r="BZ587" s="29"/>
      <c r="CA587" s="29"/>
      <c r="CB587" s="29"/>
      <c r="CC587" s="29"/>
      <c r="CD587" s="29"/>
      <c r="CE587" s="29"/>
      <c r="CF587" s="29"/>
      <c r="CG587" s="29"/>
      <c r="CH587" s="29"/>
      <c r="CI587" s="29"/>
      <c r="CJ587" s="29"/>
      <c r="CK587" s="29"/>
      <c r="CL587" s="29"/>
      <c r="CM587" s="29"/>
      <c r="CN587" s="29"/>
      <c r="CO587" s="29"/>
      <c r="CP587" s="29"/>
      <c r="CQ587" s="29"/>
      <c r="CR587" s="29"/>
      <c r="CS587" s="29"/>
      <c r="CT587" s="29"/>
      <c r="CU587" s="32" t="str">
        <f>IF(N587="费用项目",VLOOKUP(O587,费用项目!B:C,2,0),"")</f>
        <v/>
      </c>
      <c r="CV587" s="32" t="str">
        <f>IFERROR(VLOOKUP(CU587,费用项目!A:B,2,0),"")</f>
        <v/>
      </c>
      <c r="CW587" s="29" t="str">
        <f>IF(N587="银行账户",VLOOKUP(O587,银行变二级!B:C,2,0),"")</f>
        <v/>
      </c>
      <c r="CX587" s="29" t="str">
        <f>IFERROR(VLOOKUP(O587,银行变二级!A:B,2,0),"")</f>
        <v/>
      </c>
    </row>
    <row r="588" ht="25.5" spans="1:102">
      <c r="A588" s="35" t="s">
        <v>581</v>
      </c>
      <c r="B588" s="36" t="s">
        <v>315</v>
      </c>
      <c r="C588" s="36" t="s">
        <v>132</v>
      </c>
      <c r="D588" s="37" t="s">
        <v>590</v>
      </c>
      <c r="E588" s="37" t="s">
        <v>583</v>
      </c>
      <c r="F588" s="39" t="s">
        <v>107</v>
      </c>
      <c r="G588" s="38">
        <v>7600</v>
      </c>
      <c r="H588" s="40" t="str">
        <f t="shared" si="185"/>
        <v>1002</v>
      </c>
      <c r="I588" s="40" t="str">
        <f t="shared" si="186"/>
        <v>100207</v>
      </c>
      <c r="J588" s="46" t="str">
        <f t="shared" si="187"/>
        <v>银行存款</v>
      </c>
      <c r="K588" s="47" t="str">
        <f t="shared" si="188"/>
        <v>潍坊银行36375</v>
      </c>
      <c r="L588" s="46" t="str">
        <f t="shared" si="189"/>
        <v/>
      </c>
      <c r="M588" s="46">
        <f>IFERROR(IF(H588="1002",1002,VLOOKUP(I588,亿企科目!A:H,6,0)),VLOOKUP(H588,亿企科目!A:G,6,0))</f>
        <v>1002</v>
      </c>
      <c r="N588" s="48" t="str">
        <f>IFERROR(IF(H588="1002","银行账户",IF(H588="1123","供应商",VLOOKUP(I588,亿企科目!A:H,8,0))),"")</f>
        <v>银行账户</v>
      </c>
      <c r="O588" s="49" t="str">
        <f t="shared" si="203"/>
        <v>潍坊银行36375</v>
      </c>
      <c r="P588" s="29" t="str">
        <f>VLOOKUP(A588,账簿!B:C,2,0)</f>
        <v>001001002</v>
      </c>
      <c r="Q588" s="29" t="str">
        <f>VLOOKUP(P588,账簿!A:B,2,0)</f>
        <v>昌邑市城投建设工程有限公司</v>
      </c>
      <c r="W588" s="29" t="str">
        <f t="shared" si="204"/>
        <v>0010010022026-04-097</v>
      </c>
      <c r="X588" s="29" t="str">
        <f t="shared" si="190"/>
        <v>001001002</v>
      </c>
      <c r="Y588" s="29" t="str">
        <f t="shared" si="191"/>
        <v>001001002</v>
      </c>
      <c r="Z588" s="29" t="str">
        <f t="shared" si="192"/>
        <v>昌邑市城投建设工程有限公司</v>
      </c>
      <c r="AA588" s="29" t="str">
        <f t="shared" si="193"/>
        <v>2026-04</v>
      </c>
      <c r="AB588" s="29" t="str">
        <f t="shared" si="194"/>
        <v>2026-04-09</v>
      </c>
      <c r="AC588" s="29" t="s">
        <v>108</v>
      </c>
      <c r="AD588" s="29">
        <f t="shared" si="195"/>
        <v>7</v>
      </c>
      <c r="AE588" s="29" t="str">
        <f t="shared" si="196"/>
        <v>2026-04-09,汇兑,潍坊华创普惠产业投资合伙企业（有限合伙）,服务费</v>
      </c>
      <c r="AF588" s="29" t="s">
        <v>109</v>
      </c>
      <c r="AG588" s="29" t="s">
        <v>109</v>
      </c>
      <c r="AH588" s="29"/>
      <c r="AI588" s="29"/>
      <c r="AJ588" s="29"/>
      <c r="AK588" s="29"/>
      <c r="AL588" s="29"/>
      <c r="AM588" s="29"/>
      <c r="AN588" s="29">
        <f t="shared" si="197"/>
        <v>1002</v>
      </c>
      <c r="AO588" s="29"/>
      <c r="AP588" s="29" t="str">
        <f t="shared" si="198"/>
        <v>2026-04-09,汇兑,潍坊华创普惠产业投资合伙企业（有限合伙）,服务费</v>
      </c>
      <c r="AQ588" t="s">
        <v>110</v>
      </c>
      <c r="AR588" s="29" t="str">
        <f t="shared" si="199"/>
        <v/>
      </c>
      <c r="AS588" s="29">
        <f t="shared" si="200"/>
        <v>7600</v>
      </c>
      <c r="AT588" t="s">
        <v>111</v>
      </c>
      <c r="AU588" t="s">
        <v>112</v>
      </c>
      <c r="AV588" t="s">
        <v>113</v>
      </c>
      <c r="AW588" s="29" t="str">
        <f t="shared" si="201"/>
        <v/>
      </c>
      <c r="AX588" s="29">
        <f t="shared" si="202"/>
        <v>7600</v>
      </c>
      <c r="AY588" s="29"/>
      <c r="AZ588" s="29"/>
      <c r="BA588" s="29"/>
      <c r="BB588" s="29"/>
      <c r="BC588" s="29"/>
      <c r="BD588" s="29"/>
      <c r="BE588" s="29"/>
      <c r="BF588" s="29"/>
      <c r="BG588" s="29"/>
      <c r="BH588" s="29"/>
      <c r="BI588" s="29"/>
      <c r="BJ588" s="29"/>
      <c r="BK588" s="29"/>
      <c r="BL588" s="29"/>
      <c r="BM588" s="29"/>
      <c r="BN588" s="29"/>
      <c r="BO588" s="29"/>
      <c r="BP588" s="29"/>
      <c r="BQ588" s="32" t="str">
        <f>IF(N588="项目",VLOOKUP(O588,项目!B:C,2,0),IF(K588="空项目",VLOOKUP(K588,项目!B:C,2,0),""))</f>
        <v/>
      </c>
      <c r="BR588" s="32" t="str">
        <f>IFERROR(VLOOKUP(BQ588,项目!A:B,2,0),"")</f>
        <v/>
      </c>
      <c r="BS588" s="29"/>
      <c r="BT588" s="29"/>
      <c r="BU588" s="32" t="str">
        <f>IF(N588="供应商",VLOOKUP(O588,供应商!B:C,2,0),"")</f>
        <v/>
      </c>
      <c r="BV588" s="32" t="str">
        <f>IFERROR(VLOOKUP(BU588,供应商!A:B,2,0),"")</f>
        <v/>
      </c>
      <c r="BW588" s="32" t="str">
        <f>IF(N588="客户",VLOOKUP(O588,客户!B:C,2,0),"")</f>
        <v/>
      </c>
      <c r="BX588" s="32" t="str">
        <f>IFERROR(VLOOKUP(BW588,客户!A:B,2,0),"")</f>
        <v/>
      </c>
      <c r="BY588" s="29"/>
      <c r="BZ588" s="29"/>
      <c r="CA588" s="29"/>
      <c r="CB588" s="29"/>
      <c r="CC588" s="29"/>
      <c r="CD588" s="29"/>
      <c r="CE588" s="29"/>
      <c r="CF588" s="29"/>
      <c r="CG588" s="29"/>
      <c r="CH588" s="29"/>
      <c r="CI588" s="29"/>
      <c r="CJ588" s="29"/>
      <c r="CK588" s="29"/>
      <c r="CL588" s="29"/>
      <c r="CM588" s="29"/>
      <c r="CN588" s="29"/>
      <c r="CO588" s="29"/>
      <c r="CP588" s="29"/>
      <c r="CQ588" s="29"/>
      <c r="CR588" s="29"/>
      <c r="CS588" s="29"/>
      <c r="CT588" s="29"/>
      <c r="CU588" s="32" t="str">
        <f>IF(N588="费用项目",VLOOKUP(O588,费用项目!B:C,2,0),"")</f>
        <v/>
      </c>
      <c r="CV588" s="32" t="str">
        <f>IFERROR(VLOOKUP(CU588,费用项目!A:B,2,0),"")</f>
        <v/>
      </c>
      <c r="CW588" s="29" t="str">
        <f>IF(N588="银行账户",VLOOKUP(O588,银行变二级!B:C,2,0),"")</f>
        <v>潍坊银行36375</v>
      </c>
      <c r="CX588" s="29" t="str">
        <f>IFERROR(VLOOKUP(O588,银行变二级!A:B,2,0),"")</f>
        <v>潍坊银行36375</v>
      </c>
    </row>
    <row r="589" ht="25.5" spans="1:102">
      <c r="A589" s="35" t="s">
        <v>581</v>
      </c>
      <c r="B589" s="36" t="s">
        <v>196</v>
      </c>
      <c r="C589" s="36" t="s">
        <v>135</v>
      </c>
      <c r="D589" s="37" t="s">
        <v>591</v>
      </c>
      <c r="E589" s="37" t="s">
        <v>583</v>
      </c>
      <c r="F589" s="38">
        <v>300000</v>
      </c>
      <c r="G589" s="39" t="s">
        <v>107</v>
      </c>
      <c r="H589" s="40" t="str">
        <f t="shared" si="185"/>
        <v>1002</v>
      </c>
      <c r="I589" s="40" t="str">
        <f t="shared" si="186"/>
        <v>100207</v>
      </c>
      <c r="J589" s="46" t="str">
        <f t="shared" si="187"/>
        <v>银行存款</v>
      </c>
      <c r="K589" s="47" t="str">
        <f t="shared" si="188"/>
        <v>潍坊银行36375</v>
      </c>
      <c r="L589" s="46" t="str">
        <f t="shared" si="189"/>
        <v/>
      </c>
      <c r="M589" s="46">
        <f>IFERROR(IF(H589="1002",1002,VLOOKUP(I589,亿企科目!A:H,6,0)),VLOOKUP(H589,亿企科目!A:G,6,0))</f>
        <v>1002</v>
      </c>
      <c r="N589" s="48" t="str">
        <f>IFERROR(IF(H589="1002","银行账户",IF(H589="1123","供应商",VLOOKUP(I589,亿企科目!A:H,8,0))),"")</f>
        <v>银行账户</v>
      </c>
      <c r="O589" s="49" t="str">
        <f t="shared" si="203"/>
        <v>潍坊银行36375</v>
      </c>
      <c r="P589" s="29" t="str">
        <f>VLOOKUP(A589,账簿!B:C,2,0)</f>
        <v>001001002</v>
      </c>
      <c r="Q589" s="29" t="str">
        <f>VLOOKUP(P589,账簿!A:B,2,0)</f>
        <v>昌邑市城投建设工程有限公司</v>
      </c>
      <c r="W589" s="29" t="str">
        <f t="shared" si="204"/>
        <v>0010010022026-04-108</v>
      </c>
      <c r="X589" s="29" t="str">
        <f t="shared" si="190"/>
        <v>001001002</v>
      </c>
      <c r="Y589" s="29" t="str">
        <f t="shared" si="191"/>
        <v>001001002</v>
      </c>
      <c r="Z589" s="29" t="str">
        <f t="shared" si="192"/>
        <v>昌邑市城投建设工程有限公司</v>
      </c>
      <c r="AA589" s="29" t="str">
        <f t="shared" si="193"/>
        <v>2026-04</v>
      </c>
      <c r="AB589" s="29" t="str">
        <f t="shared" si="194"/>
        <v>2026-04-10</v>
      </c>
      <c r="AC589" s="29" t="s">
        <v>108</v>
      </c>
      <c r="AD589" s="29">
        <f t="shared" si="195"/>
        <v>8</v>
      </c>
      <c r="AE589" s="29" t="str">
        <f t="shared" si="196"/>
        <v>2026-04-10,网银转账,昌邑市城投股权投资管理有限公司,往来款</v>
      </c>
      <c r="AF589" s="29" t="s">
        <v>109</v>
      </c>
      <c r="AG589" s="29" t="s">
        <v>109</v>
      </c>
      <c r="AH589" s="29"/>
      <c r="AI589" s="29"/>
      <c r="AJ589" s="29"/>
      <c r="AK589" s="29"/>
      <c r="AL589" s="29"/>
      <c r="AM589" s="29"/>
      <c r="AN589" s="29">
        <f t="shared" si="197"/>
        <v>1002</v>
      </c>
      <c r="AO589" s="29"/>
      <c r="AP589" s="29" t="str">
        <f t="shared" si="198"/>
        <v>2026-04-10,网银转账,昌邑市城投股权投资管理有限公司,往来款</v>
      </c>
      <c r="AQ589" t="s">
        <v>110</v>
      </c>
      <c r="AR589" s="29">
        <f t="shared" si="199"/>
        <v>300000</v>
      </c>
      <c r="AS589" s="29" t="str">
        <f t="shared" si="200"/>
        <v/>
      </c>
      <c r="AT589" t="s">
        <v>111</v>
      </c>
      <c r="AU589" t="s">
        <v>112</v>
      </c>
      <c r="AV589" t="s">
        <v>113</v>
      </c>
      <c r="AW589" s="29">
        <f t="shared" si="201"/>
        <v>300000</v>
      </c>
      <c r="AX589" s="29" t="str">
        <f t="shared" si="202"/>
        <v/>
      </c>
      <c r="AY589" s="29"/>
      <c r="AZ589" s="29"/>
      <c r="BA589" s="29"/>
      <c r="BB589" s="29"/>
      <c r="BC589" s="29"/>
      <c r="BD589" s="29"/>
      <c r="BE589" s="29"/>
      <c r="BF589" s="29"/>
      <c r="BG589" s="29"/>
      <c r="BH589" s="29"/>
      <c r="BI589" s="29"/>
      <c r="BJ589" s="29"/>
      <c r="BK589" s="29"/>
      <c r="BL589" s="29"/>
      <c r="BM589" s="29"/>
      <c r="BN589" s="29"/>
      <c r="BO589" s="29"/>
      <c r="BP589" s="29"/>
      <c r="BQ589" s="32" t="str">
        <f>IF(N589="项目",VLOOKUP(O589,项目!B:C,2,0),IF(K589="空项目",VLOOKUP(K589,项目!B:C,2,0),""))</f>
        <v/>
      </c>
      <c r="BR589" s="32" t="str">
        <f>IFERROR(VLOOKUP(BQ589,项目!A:B,2,0),"")</f>
        <v/>
      </c>
      <c r="BS589" s="29"/>
      <c r="BT589" s="29"/>
      <c r="BU589" s="32" t="str">
        <f>IF(N589="供应商",VLOOKUP(O589,供应商!B:C,2,0),"")</f>
        <v/>
      </c>
      <c r="BV589" s="32" t="str">
        <f>IFERROR(VLOOKUP(BU589,供应商!A:B,2,0),"")</f>
        <v/>
      </c>
      <c r="BW589" s="32" t="str">
        <f>IF(N589="客户",VLOOKUP(O589,客户!B:C,2,0),"")</f>
        <v/>
      </c>
      <c r="BX589" s="32" t="str">
        <f>IFERROR(VLOOKUP(BW589,客户!A:B,2,0),"")</f>
        <v/>
      </c>
      <c r="BY589" s="29"/>
      <c r="BZ589" s="29"/>
      <c r="CA589" s="29"/>
      <c r="CB589" s="29"/>
      <c r="CC589" s="29"/>
      <c r="CD589" s="29"/>
      <c r="CE589" s="29"/>
      <c r="CF589" s="29"/>
      <c r="CG589" s="29"/>
      <c r="CH589" s="29"/>
      <c r="CI589" s="29"/>
      <c r="CJ589" s="29"/>
      <c r="CK589" s="29"/>
      <c r="CL589" s="29"/>
      <c r="CM589" s="29"/>
      <c r="CN589" s="29"/>
      <c r="CO589" s="29"/>
      <c r="CP589" s="29"/>
      <c r="CQ589" s="29"/>
      <c r="CR589" s="29"/>
      <c r="CS589" s="29"/>
      <c r="CT589" s="29"/>
      <c r="CU589" s="32" t="str">
        <f>IF(N589="费用项目",VLOOKUP(O589,费用项目!B:C,2,0),"")</f>
        <v/>
      </c>
      <c r="CV589" s="32" t="str">
        <f>IFERROR(VLOOKUP(CU589,费用项目!A:B,2,0),"")</f>
        <v/>
      </c>
      <c r="CW589" s="29" t="str">
        <f>IF(N589="银行账户",VLOOKUP(O589,银行变二级!B:C,2,0),"")</f>
        <v>潍坊银行36375</v>
      </c>
      <c r="CX589" s="29" t="str">
        <f>IFERROR(VLOOKUP(O589,银行变二级!A:B,2,0),"")</f>
        <v>潍坊银行36375</v>
      </c>
    </row>
    <row r="590" ht="25.5" spans="1:102">
      <c r="A590" s="35" t="s">
        <v>581</v>
      </c>
      <c r="B590" s="36" t="s">
        <v>196</v>
      </c>
      <c r="C590" s="36" t="s">
        <v>135</v>
      </c>
      <c r="D590" s="37" t="s">
        <v>591</v>
      </c>
      <c r="E590" s="37" t="s">
        <v>134</v>
      </c>
      <c r="F590" s="39" t="s">
        <v>107</v>
      </c>
      <c r="G590" s="38">
        <v>300000</v>
      </c>
      <c r="H590" s="40" t="str">
        <f t="shared" si="185"/>
        <v>1221</v>
      </c>
      <c r="I590" s="40" t="str">
        <f t="shared" si="186"/>
        <v>122108</v>
      </c>
      <c r="J590" s="46" t="str">
        <f t="shared" si="187"/>
        <v>其他应收款</v>
      </c>
      <c r="K590" s="47" t="str">
        <f t="shared" si="188"/>
        <v>单位</v>
      </c>
      <c r="L590" s="46" t="str">
        <f t="shared" si="189"/>
        <v>昌邑市城投股权投资管理有限公司</v>
      </c>
      <c r="M590" s="46" t="str">
        <f>IFERROR(IF(H590="1002",1002,VLOOKUP(I590,亿企科目!A:H,6,0)),VLOOKUP(H590,亿企科目!A:G,6,0))</f>
        <v>122102</v>
      </c>
      <c r="N590" s="48" t="str">
        <f>IFERROR(IF(H590="1002","银行账户",IF(H590="1123","供应商",VLOOKUP(I590,亿企科目!A:H,8,0))),"")</f>
        <v>客户</v>
      </c>
      <c r="O590" s="49" t="str">
        <f t="shared" si="203"/>
        <v>昌邑市城投股权投资管理有限公司</v>
      </c>
      <c r="P590" s="29" t="str">
        <f>VLOOKUP(A590,账簿!B:C,2,0)</f>
        <v>001001002</v>
      </c>
      <c r="Q590" s="29" t="str">
        <f>VLOOKUP(P590,账簿!A:B,2,0)</f>
        <v>昌邑市城投建设工程有限公司</v>
      </c>
      <c r="W590" s="29" t="str">
        <f t="shared" si="204"/>
        <v>0010010022026-04-108</v>
      </c>
      <c r="X590" s="29" t="str">
        <f t="shared" si="190"/>
        <v>001001002</v>
      </c>
      <c r="Y590" s="29" t="str">
        <f t="shared" si="191"/>
        <v>001001002</v>
      </c>
      <c r="Z590" s="29" t="str">
        <f t="shared" si="192"/>
        <v>昌邑市城投建设工程有限公司</v>
      </c>
      <c r="AA590" s="29" t="str">
        <f t="shared" si="193"/>
        <v>2026-04</v>
      </c>
      <c r="AB590" s="29" t="str">
        <f t="shared" si="194"/>
        <v>2026-04-10</v>
      </c>
      <c r="AC590" s="29" t="s">
        <v>108</v>
      </c>
      <c r="AD590" s="29">
        <f t="shared" si="195"/>
        <v>8</v>
      </c>
      <c r="AE590" s="29" t="str">
        <f t="shared" si="196"/>
        <v>2026-04-10,网银转账,昌邑市城投股权投资管理有限公司,往来款</v>
      </c>
      <c r="AF590" s="29" t="s">
        <v>109</v>
      </c>
      <c r="AG590" s="29" t="s">
        <v>109</v>
      </c>
      <c r="AH590" s="29"/>
      <c r="AI590" s="29"/>
      <c r="AJ590" s="29"/>
      <c r="AK590" s="29"/>
      <c r="AL590" s="29"/>
      <c r="AM590" s="29"/>
      <c r="AN590" s="29" t="str">
        <f t="shared" si="197"/>
        <v>122102</v>
      </c>
      <c r="AO590" s="29"/>
      <c r="AP590" s="29" t="str">
        <f t="shared" si="198"/>
        <v>2026-04-10,网银转账,昌邑市城投股权投资管理有限公司,往来款</v>
      </c>
      <c r="AQ590" t="s">
        <v>110</v>
      </c>
      <c r="AR590" s="29" t="str">
        <f t="shared" si="199"/>
        <v/>
      </c>
      <c r="AS590" s="29">
        <f t="shared" si="200"/>
        <v>300000</v>
      </c>
      <c r="AT590" t="s">
        <v>111</v>
      </c>
      <c r="AU590" t="s">
        <v>112</v>
      </c>
      <c r="AV590" t="s">
        <v>113</v>
      </c>
      <c r="AW590" s="29" t="str">
        <f t="shared" si="201"/>
        <v/>
      </c>
      <c r="AX590" s="29">
        <f t="shared" si="202"/>
        <v>300000</v>
      </c>
      <c r="AY590" s="29"/>
      <c r="AZ590" s="29"/>
      <c r="BA590" s="29"/>
      <c r="BB590" s="29"/>
      <c r="BC590" s="29"/>
      <c r="BD590" s="29"/>
      <c r="BE590" s="29"/>
      <c r="BF590" s="29"/>
      <c r="BG590" s="29"/>
      <c r="BH590" s="29"/>
      <c r="BI590" s="29"/>
      <c r="BJ590" s="29"/>
      <c r="BK590" s="29"/>
      <c r="BL590" s="29"/>
      <c r="BM590" s="29"/>
      <c r="BN590" s="29"/>
      <c r="BO590" s="29"/>
      <c r="BP590" s="29"/>
      <c r="BQ590" s="32" t="str">
        <f>IF(N590="项目",VLOOKUP(O590,项目!B:C,2,0),IF(K590="空项目",VLOOKUP(K590,项目!B:C,2,0),""))</f>
        <v/>
      </c>
      <c r="BR590" s="32" t="str">
        <f>IFERROR(VLOOKUP(BQ590,项目!A:B,2,0),"")</f>
        <v/>
      </c>
      <c r="BS590" s="29"/>
      <c r="BT590" s="29"/>
      <c r="BU590" s="32" t="str">
        <f>IF(N590="供应商",VLOOKUP(O590,供应商!B:C,2,0),"")</f>
        <v/>
      </c>
      <c r="BV590" s="32" t="str">
        <f>IFERROR(VLOOKUP(BU590,供应商!A:B,2,0),"")</f>
        <v/>
      </c>
      <c r="BW590" s="32" t="str">
        <f>IF(N590="客户",VLOOKUP(O590,客户!B:C,2,0),"")</f>
        <v>002008</v>
      </c>
      <c r="BX590" s="32" t="str">
        <f>IFERROR(VLOOKUP(BW590,客户!A:B,2,0),"")</f>
        <v>昌邑市城投股权投资管理有限公司</v>
      </c>
      <c r="BY590" s="29"/>
      <c r="BZ590" s="29"/>
      <c r="CA590" s="29"/>
      <c r="CB590" s="29"/>
      <c r="CC590" s="29"/>
      <c r="CD590" s="29"/>
      <c r="CE590" s="29"/>
      <c r="CF590" s="29"/>
      <c r="CG590" s="29"/>
      <c r="CH590" s="29"/>
      <c r="CI590" s="29"/>
      <c r="CJ590" s="29"/>
      <c r="CK590" s="29"/>
      <c r="CL590" s="29"/>
      <c r="CM590" s="29"/>
      <c r="CN590" s="29"/>
      <c r="CO590" s="29"/>
      <c r="CP590" s="29"/>
      <c r="CQ590" s="29"/>
      <c r="CR590" s="29"/>
      <c r="CS590" s="29"/>
      <c r="CT590" s="29"/>
      <c r="CU590" s="32" t="str">
        <f>IF(N590="费用项目",VLOOKUP(O590,费用项目!B:C,2,0),"")</f>
        <v/>
      </c>
      <c r="CV590" s="32" t="str">
        <f>IFERROR(VLOOKUP(CU590,费用项目!A:B,2,0),"")</f>
        <v/>
      </c>
      <c r="CW590" s="29" t="str">
        <f>IF(N590="银行账户",VLOOKUP(O590,银行变二级!B:C,2,0),"")</f>
        <v/>
      </c>
      <c r="CX590" s="29" t="str">
        <f>IFERROR(VLOOKUP(O590,银行变二级!A:B,2,0),"")</f>
        <v/>
      </c>
    </row>
    <row r="591" spans="1:102">
      <c r="A591" s="35" t="s">
        <v>581</v>
      </c>
      <c r="B591" s="36" t="s">
        <v>196</v>
      </c>
      <c r="C591" s="36" t="s">
        <v>153</v>
      </c>
      <c r="D591" s="37" t="s">
        <v>592</v>
      </c>
      <c r="E591" s="37" t="s">
        <v>593</v>
      </c>
      <c r="F591" s="38">
        <v>34100</v>
      </c>
      <c r="G591" s="39" t="s">
        <v>107</v>
      </c>
      <c r="H591" s="40" t="str">
        <f t="shared" si="185"/>
        <v>2241</v>
      </c>
      <c r="I591" s="40" t="str">
        <f t="shared" si="186"/>
        <v>224103</v>
      </c>
      <c r="J591" s="46" t="str">
        <f t="shared" si="187"/>
        <v>其他应付款</v>
      </c>
      <c r="K591" s="47" t="str">
        <f t="shared" si="188"/>
        <v>个人</v>
      </c>
      <c r="L591" s="46" t="str">
        <f t="shared" si="189"/>
        <v>王松</v>
      </c>
      <c r="M591" s="46" t="str">
        <f>IFERROR(IF(H591="1002",1002,VLOOKUP(I591,亿企科目!A:H,6,0)),VLOOKUP(H591,亿企科目!A:G,6,0))</f>
        <v>224103</v>
      </c>
      <c r="N591" s="48" t="str">
        <f>IFERROR(IF(H591="1002","银行账户",IF(H591="1123","供应商",VLOOKUP(I591,亿企科目!A:H,8,0))),"")</f>
        <v>供应商</v>
      </c>
      <c r="O591" s="49" t="str">
        <f t="shared" si="203"/>
        <v>王松</v>
      </c>
      <c r="P591" s="29" t="str">
        <f>VLOOKUP(A591,账簿!B:C,2,0)</f>
        <v>001001002</v>
      </c>
      <c r="Q591" s="29" t="str">
        <f>VLOOKUP(P591,账簿!A:B,2,0)</f>
        <v>昌邑市城投建设工程有限公司</v>
      </c>
      <c r="W591" s="29" t="str">
        <f t="shared" si="204"/>
        <v>0010010022026-04-109</v>
      </c>
      <c r="X591" s="29" t="str">
        <f t="shared" si="190"/>
        <v>001001002</v>
      </c>
      <c r="Y591" s="29" t="str">
        <f t="shared" si="191"/>
        <v>001001002</v>
      </c>
      <c r="Z591" s="29" t="str">
        <f t="shared" si="192"/>
        <v>昌邑市城投建设工程有限公司</v>
      </c>
      <c r="AA591" s="29" t="str">
        <f t="shared" si="193"/>
        <v>2026-04</v>
      </c>
      <c r="AB591" s="29" t="str">
        <f t="shared" si="194"/>
        <v>2026-04-10</v>
      </c>
      <c r="AC591" s="29" t="s">
        <v>108</v>
      </c>
      <c r="AD591" s="29">
        <f t="shared" si="195"/>
        <v>9</v>
      </c>
      <c r="AE591" s="29" t="str">
        <f t="shared" si="196"/>
        <v>付利息,转账支取,王松,利息</v>
      </c>
      <c r="AF591" s="29" t="s">
        <v>109</v>
      </c>
      <c r="AG591" s="29" t="s">
        <v>109</v>
      </c>
      <c r="AH591" s="29"/>
      <c r="AI591" s="29"/>
      <c r="AJ591" s="29"/>
      <c r="AK591" s="29"/>
      <c r="AL591" s="29"/>
      <c r="AM591" s="29"/>
      <c r="AN591" s="29" t="str">
        <f t="shared" si="197"/>
        <v>224103</v>
      </c>
      <c r="AO591" s="29"/>
      <c r="AP591" s="29" t="str">
        <f t="shared" si="198"/>
        <v>付利息,转账支取,王松,利息</v>
      </c>
      <c r="AQ591" t="s">
        <v>110</v>
      </c>
      <c r="AR591" s="29">
        <f t="shared" si="199"/>
        <v>34100</v>
      </c>
      <c r="AS591" s="29" t="str">
        <f t="shared" si="200"/>
        <v/>
      </c>
      <c r="AT591" t="s">
        <v>111</v>
      </c>
      <c r="AU591" t="s">
        <v>112</v>
      </c>
      <c r="AV591" t="s">
        <v>113</v>
      </c>
      <c r="AW591" s="29">
        <f t="shared" si="201"/>
        <v>34100</v>
      </c>
      <c r="AX591" s="29" t="str">
        <f t="shared" si="202"/>
        <v/>
      </c>
      <c r="AY591" s="29"/>
      <c r="AZ591" s="29"/>
      <c r="BA591" s="29"/>
      <c r="BB591" s="29"/>
      <c r="BC591" s="29"/>
      <c r="BD591" s="29"/>
      <c r="BE591" s="29"/>
      <c r="BF591" s="29"/>
      <c r="BG591" s="29"/>
      <c r="BH591" s="29"/>
      <c r="BI591" s="29"/>
      <c r="BJ591" s="29"/>
      <c r="BK591" s="29"/>
      <c r="BL591" s="29"/>
      <c r="BM591" s="29"/>
      <c r="BN591" s="29"/>
      <c r="BO591" s="29"/>
      <c r="BP591" s="29"/>
      <c r="BQ591" s="32" t="str">
        <f>IF(N591="项目",VLOOKUP(O591,项目!B:C,2,0),IF(K591="空项目",VLOOKUP(K591,项目!B:C,2,0),""))</f>
        <v/>
      </c>
      <c r="BR591" s="32" t="str">
        <f>IFERROR(VLOOKUP(BQ591,项目!A:B,2,0),"")</f>
        <v/>
      </c>
      <c r="BS591" s="29"/>
      <c r="BT591" s="29"/>
      <c r="BU591" s="32" t="str">
        <f>IF(N591="供应商",VLOOKUP(O591,供应商!B:C,2,0),"")</f>
        <v>0012880</v>
      </c>
      <c r="BV591" s="32" t="str">
        <f>IFERROR(VLOOKUP(BU591,供应商!A:B,2,0),"")</f>
        <v>王松</v>
      </c>
      <c r="BW591" s="32" t="str">
        <f>IF(N591="客户",VLOOKUP(O591,客户!B:C,2,0),"")</f>
        <v/>
      </c>
      <c r="BX591" s="32" t="str">
        <f>IFERROR(VLOOKUP(BW591,客户!A:B,2,0),"")</f>
        <v/>
      </c>
      <c r="BY591" s="29"/>
      <c r="BZ591" s="29"/>
      <c r="CA591" s="29"/>
      <c r="CB591" s="29"/>
      <c r="CC591" s="29"/>
      <c r="CD591" s="29"/>
      <c r="CE591" s="29"/>
      <c r="CF591" s="29"/>
      <c r="CG591" s="29"/>
      <c r="CH591" s="29"/>
      <c r="CI591" s="29"/>
      <c r="CJ591" s="29"/>
      <c r="CK591" s="29"/>
      <c r="CL591" s="29"/>
      <c r="CM591" s="29"/>
      <c r="CN591" s="29"/>
      <c r="CO591" s="29"/>
      <c r="CP591" s="29"/>
      <c r="CQ591" s="29"/>
      <c r="CR591" s="29"/>
      <c r="CS591" s="29"/>
      <c r="CT591" s="29"/>
      <c r="CU591" s="32" t="str">
        <f>IF(N591="费用项目",VLOOKUP(O591,费用项目!B:C,2,0),"")</f>
        <v/>
      </c>
      <c r="CV591" s="32" t="str">
        <f>IFERROR(VLOOKUP(CU591,费用项目!A:B,2,0),"")</f>
        <v/>
      </c>
      <c r="CW591" s="29" t="str">
        <f>IF(N591="银行账户",VLOOKUP(O591,银行变二级!B:C,2,0),"")</f>
        <v/>
      </c>
      <c r="CX591" s="29" t="str">
        <f>IFERROR(VLOOKUP(O591,银行变二级!A:B,2,0),"")</f>
        <v/>
      </c>
    </row>
    <row r="592" spans="1:102">
      <c r="A592" s="35" t="s">
        <v>581</v>
      </c>
      <c r="B592" s="36" t="s">
        <v>196</v>
      </c>
      <c r="C592" s="36" t="s">
        <v>153</v>
      </c>
      <c r="D592" s="37" t="s">
        <v>592</v>
      </c>
      <c r="E592" s="37" t="s">
        <v>583</v>
      </c>
      <c r="F592" s="39" t="s">
        <v>107</v>
      </c>
      <c r="G592" s="38">
        <v>34100</v>
      </c>
      <c r="H592" s="40" t="str">
        <f t="shared" si="185"/>
        <v>1002</v>
      </c>
      <c r="I592" s="40" t="str">
        <f t="shared" si="186"/>
        <v>100207</v>
      </c>
      <c r="J592" s="46" t="str">
        <f t="shared" si="187"/>
        <v>银行存款</v>
      </c>
      <c r="K592" s="47" t="str">
        <f t="shared" si="188"/>
        <v>潍坊银行36375</v>
      </c>
      <c r="L592" s="46" t="str">
        <f t="shared" si="189"/>
        <v/>
      </c>
      <c r="M592" s="46">
        <f>IFERROR(IF(H592="1002",1002,VLOOKUP(I592,亿企科目!A:H,6,0)),VLOOKUP(H592,亿企科目!A:G,6,0))</f>
        <v>1002</v>
      </c>
      <c r="N592" s="48" t="str">
        <f>IFERROR(IF(H592="1002","银行账户",IF(H592="1123","供应商",VLOOKUP(I592,亿企科目!A:H,8,0))),"")</f>
        <v>银行账户</v>
      </c>
      <c r="O592" s="49" t="str">
        <f t="shared" si="203"/>
        <v>潍坊银行36375</v>
      </c>
      <c r="P592" s="29" t="str">
        <f>VLOOKUP(A592,账簿!B:C,2,0)</f>
        <v>001001002</v>
      </c>
      <c r="Q592" s="29" t="str">
        <f>VLOOKUP(P592,账簿!A:B,2,0)</f>
        <v>昌邑市城投建设工程有限公司</v>
      </c>
      <c r="W592" s="29" t="str">
        <f t="shared" si="204"/>
        <v>0010010022026-04-109</v>
      </c>
      <c r="X592" s="29" t="str">
        <f t="shared" si="190"/>
        <v>001001002</v>
      </c>
      <c r="Y592" s="29" t="str">
        <f t="shared" si="191"/>
        <v>001001002</v>
      </c>
      <c r="Z592" s="29" t="str">
        <f t="shared" si="192"/>
        <v>昌邑市城投建设工程有限公司</v>
      </c>
      <c r="AA592" s="29" t="str">
        <f t="shared" si="193"/>
        <v>2026-04</v>
      </c>
      <c r="AB592" s="29" t="str">
        <f t="shared" si="194"/>
        <v>2026-04-10</v>
      </c>
      <c r="AC592" s="29" t="s">
        <v>108</v>
      </c>
      <c r="AD592" s="29">
        <f t="shared" si="195"/>
        <v>9</v>
      </c>
      <c r="AE592" s="29" t="str">
        <f t="shared" si="196"/>
        <v>付利息,转账支取,王松,利息</v>
      </c>
      <c r="AF592" s="29" t="s">
        <v>109</v>
      </c>
      <c r="AG592" s="29" t="s">
        <v>109</v>
      </c>
      <c r="AH592" s="29"/>
      <c r="AI592" s="29"/>
      <c r="AJ592" s="29"/>
      <c r="AK592" s="29"/>
      <c r="AL592" s="29"/>
      <c r="AM592" s="29"/>
      <c r="AN592" s="29">
        <f t="shared" si="197"/>
        <v>1002</v>
      </c>
      <c r="AO592" s="29"/>
      <c r="AP592" s="29" t="str">
        <f t="shared" si="198"/>
        <v>付利息,转账支取,王松,利息</v>
      </c>
      <c r="AQ592" t="s">
        <v>110</v>
      </c>
      <c r="AR592" s="29" t="str">
        <f t="shared" si="199"/>
        <v/>
      </c>
      <c r="AS592" s="29">
        <f t="shared" si="200"/>
        <v>34100</v>
      </c>
      <c r="AT592" t="s">
        <v>111</v>
      </c>
      <c r="AU592" t="s">
        <v>112</v>
      </c>
      <c r="AV592" t="s">
        <v>113</v>
      </c>
      <c r="AW592" s="29" t="str">
        <f t="shared" si="201"/>
        <v/>
      </c>
      <c r="AX592" s="29">
        <f t="shared" si="202"/>
        <v>34100</v>
      </c>
      <c r="AY592" s="29"/>
      <c r="AZ592" s="29"/>
      <c r="BA592" s="29"/>
      <c r="BB592" s="29"/>
      <c r="BC592" s="29"/>
      <c r="BD592" s="29"/>
      <c r="BE592" s="29"/>
      <c r="BF592" s="29"/>
      <c r="BG592" s="29"/>
      <c r="BH592" s="29"/>
      <c r="BI592" s="29"/>
      <c r="BJ592" s="29"/>
      <c r="BK592" s="29"/>
      <c r="BL592" s="29"/>
      <c r="BM592" s="29"/>
      <c r="BN592" s="29"/>
      <c r="BO592" s="29"/>
      <c r="BP592" s="29"/>
      <c r="BQ592" s="32" t="str">
        <f>IF(N592="项目",VLOOKUP(O592,项目!B:C,2,0),IF(K592="空项目",VLOOKUP(K592,项目!B:C,2,0),""))</f>
        <v/>
      </c>
      <c r="BR592" s="32" t="str">
        <f>IFERROR(VLOOKUP(BQ592,项目!A:B,2,0),"")</f>
        <v/>
      </c>
      <c r="BS592" s="29"/>
      <c r="BT592" s="29"/>
      <c r="BU592" s="32" t="str">
        <f>IF(N592="供应商",VLOOKUP(O592,供应商!B:C,2,0),"")</f>
        <v/>
      </c>
      <c r="BV592" s="32" t="str">
        <f>IFERROR(VLOOKUP(BU592,供应商!A:B,2,0),"")</f>
        <v/>
      </c>
      <c r="BW592" s="32" t="str">
        <f>IF(N592="客户",VLOOKUP(O592,客户!B:C,2,0),"")</f>
        <v/>
      </c>
      <c r="BX592" s="32" t="str">
        <f>IFERROR(VLOOKUP(BW592,客户!A:B,2,0),"")</f>
        <v/>
      </c>
      <c r="BY592" s="29"/>
      <c r="BZ592" s="29"/>
      <c r="CA592" s="29"/>
      <c r="CB592" s="29"/>
      <c r="CC592" s="29"/>
      <c r="CD592" s="29"/>
      <c r="CE592" s="29"/>
      <c r="CF592" s="29"/>
      <c r="CG592" s="29"/>
      <c r="CH592" s="29"/>
      <c r="CI592" s="29"/>
      <c r="CJ592" s="29"/>
      <c r="CK592" s="29"/>
      <c r="CL592" s="29"/>
      <c r="CM592" s="29"/>
      <c r="CN592" s="29"/>
      <c r="CO592" s="29"/>
      <c r="CP592" s="29"/>
      <c r="CQ592" s="29"/>
      <c r="CR592" s="29"/>
      <c r="CS592" s="29"/>
      <c r="CT592" s="29"/>
      <c r="CU592" s="32" t="str">
        <f>IF(N592="费用项目",VLOOKUP(O592,费用项目!B:C,2,0),"")</f>
        <v/>
      </c>
      <c r="CV592" s="32" t="str">
        <f>IFERROR(VLOOKUP(CU592,费用项目!A:B,2,0),"")</f>
        <v/>
      </c>
      <c r="CW592" s="29" t="str">
        <f>IF(N592="银行账户",VLOOKUP(O592,银行变二级!B:C,2,0),"")</f>
        <v>潍坊银行36375</v>
      </c>
      <c r="CX592" s="29" t="str">
        <f>IFERROR(VLOOKUP(O592,银行变二级!A:B,2,0),"")</f>
        <v>潍坊银行36375</v>
      </c>
    </row>
    <row r="593" ht="25.5" spans="1:102">
      <c r="A593" s="35" t="s">
        <v>581</v>
      </c>
      <c r="B593" s="36" t="s">
        <v>196</v>
      </c>
      <c r="C593" s="36" t="s">
        <v>157</v>
      </c>
      <c r="D593" s="37" t="s">
        <v>594</v>
      </c>
      <c r="E593" s="37" t="s">
        <v>595</v>
      </c>
      <c r="F593" s="38">
        <v>20439.33</v>
      </c>
      <c r="G593" s="39" t="s">
        <v>107</v>
      </c>
      <c r="H593" s="40" t="str">
        <f t="shared" si="185"/>
        <v>1221</v>
      </c>
      <c r="I593" s="40" t="str">
        <f t="shared" si="186"/>
        <v>122108</v>
      </c>
      <c r="J593" s="46" t="str">
        <f t="shared" si="187"/>
        <v>其他应收款</v>
      </c>
      <c r="K593" s="47" t="str">
        <f t="shared" si="188"/>
        <v>单位</v>
      </c>
      <c r="L593" s="46" t="str">
        <f t="shared" si="189"/>
        <v>淮安市清河区新星装璜部</v>
      </c>
      <c r="M593" s="46" t="str">
        <f>IFERROR(IF(H593="1002",1002,VLOOKUP(I593,亿企科目!A:H,6,0)),VLOOKUP(H593,亿企科目!A:G,6,0))</f>
        <v>122102</v>
      </c>
      <c r="N593" s="48" t="str">
        <f>IFERROR(IF(H593="1002","银行账户",IF(H593="1123","供应商",VLOOKUP(I593,亿企科目!A:H,8,0))),"")</f>
        <v>客户</v>
      </c>
      <c r="O593" s="49" t="str">
        <f t="shared" si="203"/>
        <v>淮安市清河区新星装璜部</v>
      </c>
      <c r="P593" s="29" t="str">
        <f>VLOOKUP(A593,账簿!B:C,2,0)</f>
        <v>001001002</v>
      </c>
      <c r="Q593" s="29" t="str">
        <f>VLOOKUP(P593,账簿!A:B,2,0)</f>
        <v>昌邑市城投建设工程有限公司</v>
      </c>
      <c r="W593" s="29" t="str">
        <f t="shared" si="204"/>
        <v>0010010022026-04-1010</v>
      </c>
      <c r="X593" s="29" t="str">
        <f t="shared" si="190"/>
        <v>001001002</v>
      </c>
      <c r="Y593" s="29" t="str">
        <f t="shared" si="191"/>
        <v>001001002</v>
      </c>
      <c r="Z593" s="29" t="str">
        <f t="shared" si="192"/>
        <v>昌邑市城投建设工程有限公司</v>
      </c>
      <c r="AA593" s="29" t="str">
        <f t="shared" si="193"/>
        <v>2026-04</v>
      </c>
      <c r="AB593" s="29" t="str">
        <f t="shared" si="194"/>
        <v>2026-04-10</v>
      </c>
      <c r="AC593" s="29" t="s">
        <v>108</v>
      </c>
      <c r="AD593" s="29">
        <f t="shared" si="195"/>
        <v>10</v>
      </c>
      <c r="AE593" s="29" t="str">
        <f t="shared" si="196"/>
        <v>付利息,转账支取,淮安市清河区新星装璜部,利息</v>
      </c>
      <c r="AF593" s="29" t="s">
        <v>109</v>
      </c>
      <c r="AG593" s="29" t="s">
        <v>109</v>
      </c>
      <c r="AH593" s="29"/>
      <c r="AI593" s="29"/>
      <c r="AJ593" s="29"/>
      <c r="AK593" s="29"/>
      <c r="AL593" s="29"/>
      <c r="AM593" s="29"/>
      <c r="AN593" s="29" t="str">
        <f t="shared" si="197"/>
        <v>122102</v>
      </c>
      <c r="AO593" s="29"/>
      <c r="AP593" s="29" t="str">
        <f t="shared" si="198"/>
        <v>付利息,转账支取,淮安市清河区新星装璜部,利息</v>
      </c>
      <c r="AQ593" t="s">
        <v>110</v>
      </c>
      <c r="AR593" s="29">
        <f t="shared" si="199"/>
        <v>20439.33</v>
      </c>
      <c r="AS593" s="29" t="str">
        <f t="shared" si="200"/>
        <v/>
      </c>
      <c r="AT593" t="s">
        <v>111</v>
      </c>
      <c r="AU593" t="s">
        <v>112</v>
      </c>
      <c r="AV593" t="s">
        <v>113</v>
      </c>
      <c r="AW593" s="29">
        <f t="shared" si="201"/>
        <v>20439.33</v>
      </c>
      <c r="AX593" s="29" t="str">
        <f t="shared" si="202"/>
        <v/>
      </c>
      <c r="AY593" s="29"/>
      <c r="AZ593" s="29"/>
      <c r="BA593" s="29"/>
      <c r="BB593" s="29"/>
      <c r="BC593" s="29"/>
      <c r="BD593" s="29"/>
      <c r="BE593" s="29"/>
      <c r="BF593" s="29"/>
      <c r="BG593" s="29"/>
      <c r="BH593" s="29"/>
      <c r="BI593" s="29"/>
      <c r="BJ593" s="29"/>
      <c r="BK593" s="29"/>
      <c r="BL593" s="29"/>
      <c r="BM593" s="29"/>
      <c r="BN593" s="29"/>
      <c r="BO593" s="29"/>
      <c r="BP593" s="29"/>
      <c r="BQ593" s="32" t="str">
        <f>IF(N593="项目",VLOOKUP(O593,项目!B:C,2,0),IF(K593="空项目",VLOOKUP(K593,项目!B:C,2,0),""))</f>
        <v/>
      </c>
      <c r="BR593" s="32" t="str">
        <f>IFERROR(VLOOKUP(BQ593,项目!A:B,2,0),"")</f>
        <v/>
      </c>
      <c r="BS593" s="29"/>
      <c r="BT593" s="29"/>
      <c r="BU593" s="32" t="str">
        <f>IF(N593="供应商",VLOOKUP(O593,供应商!B:C,2,0),"")</f>
        <v/>
      </c>
      <c r="BV593" s="32" t="str">
        <f>IFERROR(VLOOKUP(BU593,供应商!A:B,2,0),"")</f>
        <v/>
      </c>
      <c r="BW593" s="32" t="str">
        <f>IF(N593="客户",VLOOKUP(O593,客户!B:C,2,0),"")</f>
        <v>010698</v>
      </c>
      <c r="BX593" s="32" t="str">
        <f>IFERROR(VLOOKUP(BW593,客户!A:B,2,0),"")</f>
        <v>淮安市清河区新星装璜部</v>
      </c>
      <c r="BY593" s="29"/>
      <c r="BZ593" s="29"/>
      <c r="CA593" s="29"/>
      <c r="CB593" s="29"/>
      <c r="CC593" s="29"/>
      <c r="CD593" s="29"/>
      <c r="CE593" s="29"/>
      <c r="CF593" s="29"/>
      <c r="CG593" s="29"/>
      <c r="CH593" s="29"/>
      <c r="CI593" s="29"/>
      <c r="CJ593" s="29"/>
      <c r="CK593" s="29"/>
      <c r="CL593" s="29"/>
      <c r="CM593" s="29"/>
      <c r="CN593" s="29"/>
      <c r="CO593" s="29"/>
      <c r="CP593" s="29"/>
      <c r="CQ593" s="29"/>
      <c r="CR593" s="29"/>
      <c r="CS593" s="29"/>
      <c r="CT593" s="29"/>
      <c r="CU593" s="32" t="str">
        <f>IF(N593="费用项目",VLOOKUP(O593,费用项目!B:C,2,0),"")</f>
        <v/>
      </c>
      <c r="CV593" s="32" t="str">
        <f>IFERROR(VLOOKUP(CU593,费用项目!A:B,2,0),"")</f>
        <v/>
      </c>
      <c r="CW593" s="29" t="str">
        <f>IF(N593="银行账户",VLOOKUP(O593,银行变二级!B:C,2,0),"")</f>
        <v/>
      </c>
      <c r="CX593" s="29" t="str">
        <f>IFERROR(VLOOKUP(O593,银行变二级!A:B,2,0),"")</f>
        <v/>
      </c>
    </row>
    <row r="594" ht="25.5" spans="1:102">
      <c r="A594" s="35" t="s">
        <v>581</v>
      </c>
      <c r="B594" s="36" t="s">
        <v>196</v>
      </c>
      <c r="C594" s="36" t="s">
        <v>157</v>
      </c>
      <c r="D594" s="37" t="s">
        <v>594</v>
      </c>
      <c r="E594" s="37" t="s">
        <v>583</v>
      </c>
      <c r="F594" s="39" t="s">
        <v>107</v>
      </c>
      <c r="G594" s="38">
        <v>20439.33</v>
      </c>
      <c r="H594" s="40" t="str">
        <f t="shared" si="185"/>
        <v>1002</v>
      </c>
      <c r="I594" s="40" t="str">
        <f t="shared" si="186"/>
        <v>100207</v>
      </c>
      <c r="J594" s="46" t="str">
        <f t="shared" si="187"/>
        <v>银行存款</v>
      </c>
      <c r="K594" s="47" t="str">
        <f t="shared" si="188"/>
        <v>潍坊银行36375</v>
      </c>
      <c r="L594" s="46" t="str">
        <f t="shared" si="189"/>
        <v/>
      </c>
      <c r="M594" s="46">
        <f>IFERROR(IF(H594="1002",1002,VLOOKUP(I594,亿企科目!A:H,6,0)),VLOOKUP(H594,亿企科目!A:G,6,0))</f>
        <v>1002</v>
      </c>
      <c r="N594" s="48" t="str">
        <f>IFERROR(IF(H594="1002","银行账户",IF(H594="1123","供应商",VLOOKUP(I594,亿企科目!A:H,8,0))),"")</f>
        <v>银行账户</v>
      </c>
      <c r="O594" s="49" t="str">
        <f t="shared" si="203"/>
        <v>潍坊银行36375</v>
      </c>
      <c r="P594" s="29" t="str">
        <f>VLOOKUP(A594,账簿!B:C,2,0)</f>
        <v>001001002</v>
      </c>
      <c r="Q594" s="29" t="str">
        <f>VLOOKUP(P594,账簿!A:B,2,0)</f>
        <v>昌邑市城投建设工程有限公司</v>
      </c>
      <c r="W594" s="29" t="str">
        <f t="shared" si="204"/>
        <v>0010010022026-04-1010</v>
      </c>
      <c r="X594" s="29" t="str">
        <f t="shared" si="190"/>
        <v>001001002</v>
      </c>
      <c r="Y594" s="29" t="str">
        <f t="shared" si="191"/>
        <v>001001002</v>
      </c>
      <c r="Z594" s="29" t="str">
        <f t="shared" si="192"/>
        <v>昌邑市城投建设工程有限公司</v>
      </c>
      <c r="AA594" s="29" t="str">
        <f t="shared" si="193"/>
        <v>2026-04</v>
      </c>
      <c r="AB594" s="29" t="str">
        <f t="shared" si="194"/>
        <v>2026-04-10</v>
      </c>
      <c r="AC594" s="29" t="s">
        <v>108</v>
      </c>
      <c r="AD594" s="29">
        <f t="shared" si="195"/>
        <v>10</v>
      </c>
      <c r="AE594" s="29" t="str">
        <f t="shared" si="196"/>
        <v>付利息,转账支取,淮安市清河区新星装璜部,利息</v>
      </c>
      <c r="AF594" s="29" t="s">
        <v>109</v>
      </c>
      <c r="AG594" s="29" t="s">
        <v>109</v>
      </c>
      <c r="AH594" s="29"/>
      <c r="AI594" s="29"/>
      <c r="AJ594" s="29"/>
      <c r="AK594" s="29"/>
      <c r="AL594" s="29"/>
      <c r="AM594" s="29"/>
      <c r="AN594" s="29">
        <f t="shared" si="197"/>
        <v>1002</v>
      </c>
      <c r="AO594" s="29"/>
      <c r="AP594" s="29" t="str">
        <f t="shared" si="198"/>
        <v>付利息,转账支取,淮安市清河区新星装璜部,利息</v>
      </c>
      <c r="AQ594" t="s">
        <v>110</v>
      </c>
      <c r="AR594" s="29" t="str">
        <f t="shared" si="199"/>
        <v/>
      </c>
      <c r="AS594" s="29">
        <f t="shared" si="200"/>
        <v>20439.33</v>
      </c>
      <c r="AT594" t="s">
        <v>111</v>
      </c>
      <c r="AU594" t="s">
        <v>112</v>
      </c>
      <c r="AV594" t="s">
        <v>113</v>
      </c>
      <c r="AW594" s="29" t="str">
        <f t="shared" si="201"/>
        <v/>
      </c>
      <c r="AX594" s="29">
        <f t="shared" si="202"/>
        <v>20439.33</v>
      </c>
      <c r="AY594" s="29"/>
      <c r="AZ594" s="29"/>
      <c r="BA594" s="29"/>
      <c r="BB594" s="29"/>
      <c r="BC594" s="29"/>
      <c r="BD594" s="29"/>
      <c r="BE594" s="29"/>
      <c r="BF594" s="29"/>
      <c r="BG594" s="29"/>
      <c r="BH594" s="29"/>
      <c r="BI594" s="29"/>
      <c r="BJ594" s="29"/>
      <c r="BK594" s="29"/>
      <c r="BL594" s="29"/>
      <c r="BM594" s="29"/>
      <c r="BN594" s="29"/>
      <c r="BO594" s="29"/>
      <c r="BP594" s="29"/>
      <c r="BQ594" s="32" t="str">
        <f>IF(N594="项目",VLOOKUP(O594,项目!B:C,2,0),IF(K594="空项目",VLOOKUP(K594,项目!B:C,2,0),""))</f>
        <v/>
      </c>
      <c r="BR594" s="32" t="str">
        <f>IFERROR(VLOOKUP(BQ594,项目!A:B,2,0),"")</f>
        <v/>
      </c>
      <c r="BS594" s="29"/>
      <c r="BT594" s="29"/>
      <c r="BU594" s="32" t="str">
        <f>IF(N594="供应商",VLOOKUP(O594,供应商!B:C,2,0),"")</f>
        <v/>
      </c>
      <c r="BV594" s="32" t="str">
        <f>IFERROR(VLOOKUP(BU594,供应商!A:B,2,0),"")</f>
        <v/>
      </c>
      <c r="BW594" s="32" t="str">
        <f>IF(N594="客户",VLOOKUP(O594,客户!B:C,2,0),"")</f>
        <v/>
      </c>
      <c r="BX594" s="32" t="str">
        <f>IFERROR(VLOOKUP(BW594,客户!A:B,2,0),"")</f>
        <v/>
      </c>
      <c r="BY594" s="29"/>
      <c r="BZ594" s="29"/>
      <c r="CA594" s="29"/>
      <c r="CB594" s="29"/>
      <c r="CC594" s="29"/>
      <c r="CD594" s="29"/>
      <c r="CE594" s="29"/>
      <c r="CF594" s="29"/>
      <c r="CG594" s="29"/>
      <c r="CH594" s="29"/>
      <c r="CI594" s="29"/>
      <c r="CJ594" s="29"/>
      <c r="CK594" s="29"/>
      <c r="CL594" s="29"/>
      <c r="CM594" s="29"/>
      <c r="CN594" s="29"/>
      <c r="CO594" s="29"/>
      <c r="CP594" s="29"/>
      <c r="CQ594" s="29"/>
      <c r="CR594" s="29"/>
      <c r="CS594" s="29"/>
      <c r="CT594" s="29"/>
      <c r="CU594" s="32" t="str">
        <f>IF(N594="费用项目",VLOOKUP(O594,费用项目!B:C,2,0),"")</f>
        <v/>
      </c>
      <c r="CV594" s="32" t="str">
        <f>IFERROR(VLOOKUP(CU594,费用项目!A:B,2,0),"")</f>
        <v/>
      </c>
      <c r="CW594" s="29" t="str">
        <f>IF(N594="银行账户",VLOOKUP(O594,银行变二级!B:C,2,0),"")</f>
        <v>潍坊银行36375</v>
      </c>
      <c r="CX594" s="29" t="str">
        <f>IFERROR(VLOOKUP(O594,银行变二级!A:B,2,0),"")</f>
        <v>潍坊银行36375</v>
      </c>
    </row>
    <row r="595" ht="25.5" spans="1:102">
      <c r="A595" s="35" t="s">
        <v>581</v>
      </c>
      <c r="B595" s="36" t="s">
        <v>196</v>
      </c>
      <c r="C595" s="36" t="s">
        <v>161</v>
      </c>
      <c r="D595" s="37" t="s">
        <v>596</v>
      </c>
      <c r="E595" s="37" t="s">
        <v>597</v>
      </c>
      <c r="F595" s="38">
        <v>29708.33</v>
      </c>
      <c r="G595" s="39" t="s">
        <v>107</v>
      </c>
      <c r="H595" s="40" t="str">
        <f t="shared" si="185"/>
        <v>2241</v>
      </c>
      <c r="I595" s="40" t="str">
        <f t="shared" si="186"/>
        <v>224102</v>
      </c>
      <c r="J595" s="46" t="str">
        <f t="shared" si="187"/>
        <v>其他应付款</v>
      </c>
      <c r="K595" s="47" t="str">
        <f t="shared" si="188"/>
        <v>单位</v>
      </c>
      <c r="L595" s="46" t="str">
        <f t="shared" si="189"/>
        <v>淮安市洪泽区璩成兵建材经营部（个体工商户）</v>
      </c>
      <c r="M595" s="46" t="str">
        <f>IFERROR(IF(H595="1002",1002,VLOOKUP(I595,亿企科目!A:H,6,0)),VLOOKUP(H595,亿企科目!A:G,6,0))</f>
        <v>224102</v>
      </c>
      <c r="N595" s="48" t="str">
        <f>IFERROR(IF(H595="1002","银行账户",IF(H595="1123","供应商",VLOOKUP(I595,亿企科目!A:H,8,0))),"")</f>
        <v>供应商</v>
      </c>
      <c r="O595" s="49" t="str">
        <f t="shared" si="203"/>
        <v>淮安市洪泽区璩成兵建材经营部（个体工商户）</v>
      </c>
      <c r="P595" s="29" t="str">
        <f>VLOOKUP(A595,账簿!B:C,2,0)</f>
        <v>001001002</v>
      </c>
      <c r="Q595" s="29" t="str">
        <f>VLOOKUP(P595,账簿!A:B,2,0)</f>
        <v>昌邑市城投建设工程有限公司</v>
      </c>
      <c r="W595" s="29" t="str">
        <f t="shared" si="204"/>
        <v>0010010022026-04-1011</v>
      </c>
      <c r="X595" s="29" t="str">
        <f t="shared" si="190"/>
        <v>001001002</v>
      </c>
      <c r="Y595" s="29" t="str">
        <f t="shared" si="191"/>
        <v>001001002</v>
      </c>
      <c r="Z595" s="29" t="str">
        <f t="shared" si="192"/>
        <v>昌邑市城投建设工程有限公司</v>
      </c>
      <c r="AA595" s="29" t="str">
        <f t="shared" si="193"/>
        <v>2026-04</v>
      </c>
      <c r="AB595" s="29" t="str">
        <f t="shared" si="194"/>
        <v>2026-04-10</v>
      </c>
      <c r="AC595" s="29" t="s">
        <v>108</v>
      </c>
      <c r="AD595" s="29">
        <f t="shared" si="195"/>
        <v>11</v>
      </c>
      <c r="AE595" s="29" t="str">
        <f t="shared" si="196"/>
        <v>付利息,转账支取,淮安市洪泽区璩成兵建材经营部（个体工商户）,利息</v>
      </c>
      <c r="AF595" s="29" t="s">
        <v>109</v>
      </c>
      <c r="AG595" s="29" t="s">
        <v>109</v>
      </c>
      <c r="AH595" s="29"/>
      <c r="AI595" s="29"/>
      <c r="AJ595" s="29"/>
      <c r="AK595" s="29"/>
      <c r="AL595" s="29"/>
      <c r="AM595" s="29"/>
      <c r="AN595" s="29" t="str">
        <f t="shared" si="197"/>
        <v>224102</v>
      </c>
      <c r="AO595" s="29"/>
      <c r="AP595" s="29" t="str">
        <f t="shared" si="198"/>
        <v>付利息,转账支取,淮安市洪泽区璩成兵建材经营部（个体工商户）,利息</v>
      </c>
      <c r="AQ595" t="s">
        <v>110</v>
      </c>
      <c r="AR595" s="29">
        <f t="shared" si="199"/>
        <v>29708.33</v>
      </c>
      <c r="AS595" s="29" t="str">
        <f t="shared" si="200"/>
        <v/>
      </c>
      <c r="AT595" t="s">
        <v>111</v>
      </c>
      <c r="AU595" t="s">
        <v>112</v>
      </c>
      <c r="AV595" t="s">
        <v>113</v>
      </c>
      <c r="AW595" s="29">
        <f t="shared" si="201"/>
        <v>29708.33</v>
      </c>
      <c r="AX595" s="29" t="str">
        <f t="shared" si="202"/>
        <v/>
      </c>
      <c r="AY595" s="29"/>
      <c r="AZ595" s="29"/>
      <c r="BA595" s="29"/>
      <c r="BB595" s="29"/>
      <c r="BC595" s="29"/>
      <c r="BD595" s="29"/>
      <c r="BE595" s="29"/>
      <c r="BF595" s="29"/>
      <c r="BG595" s="29"/>
      <c r="BH595" s="29"/>
      <c r="BI595" s="29"/>
      <c r="BJ595" s="29"/>
      <c r="BK595" s="29"/>
      <c r="BL595" s="29"/>
      <c r="BM595" s="29"/>
      <c r="BN595" s="29"/>
      <c r="BO595" s="29"/>
      <c r="BP595" s="29"/>
      <c r="BQ595" s="32" t="str">
        <f>IF(N595="项目",VLOOKUP(O595,项目!B:C,2,0),IF(K595="空项目",VLOOKUP(K595,项目!B:C,2,0),""))</f>
        <v/>
      </c>
      <c r="BR595" s="32" t="str">
        <f>IFERROR(VLOOKUP(BQ595,项目!A:B,2,0),"")</f>
        <v/>
      </c>
      <c r="BS595" s="29"/>
      <c r="BT595" s="29"/>
      <c r="BU595" s="32" t="str">
        <f>IF(N595="供应商",VLOOKUP(O595,供应商!B:C,2,0),"")</f>
        <v>0002000007</v>
      </c>
      <c r="BV595" s="32" t="str">
        <f>IFERROR(VLOOKUP(BU595,供应商!A:B,2,0),"")</f>
        <v>淮安市洪泽区璩成兵建材经营部（个体工商户）</v>
      </c>
      <c r="BW595" s="32" t="str">
        <f>IF(N595="客户",VLOOKUP(O595,客户!B:C,2,0),"")</f>
        <v/>
      </c>
      <c r="BX595" s="32" t="str">
        <f>IFERROR(VLOOKUP(BW595,客户!A:B,2,0),"")</f>
        <v/>
      </c>
      <c r="BY595" s="29"/>
      <c r="BZ595" s="29"/>
      <c r="CA595" s="29"/>
      <c r="CB595" s="29"/>
      <c r="CC595" s="29"/>
      <c r="CD595" s="29"/>
      <c r="CE595" s="29"/>
      <c r="CF595" s="29"/>
      <c r="CG595" s="29"/>
      <c r="CH595" s="29"/>
      <c r="CI595" s="29"/>
      <c r="CJ595" s="29"/>
      <c r="CK595" s="29"/>
      <c r="CL595" s="29"/>
      <c r="CM595" s="29"/>
      <c r="CN595" s="29"/>
      <c r="CO595" s="29"/>
      <c r="CP595" s="29"/>
      <c r="CQ595" s="29"/>
      <c r="CR595" s="29"/>
      <c r="CS595" s="29"/>
      <c r="CT595" s="29"/>
      <c r="CU595" s="32" t="str">
        <f>IF(N595="费用项目",VLOOKUP(O595,费用项目!B:C,2,0),"")</f>
        <v/>
      </c>
      <c r="CV595" s="32" t="str">
        <f>IFERROR(VLOOKUP(CU595,费用项目!A:B,2,0),"")</f>
        <v/>
      </c>
      <c r="CW595" s="29" t="str">
        <f>IF(N595="银行账户",VLOOKUP(O595,银行变二级!B:C,2,0),"")</f>
        <v/>
      </c>
      <c r="CX595" s="29" t="str">
        <f>IFERROR(VLOOKUP(O595,银行变二级!A:B,2,0),"")</f>
        <v/>
      </c>
    </row>
    <row r="596" ht="25.5" spans="1:102">
      <c r="A596" s="35" t="s">
        <v>581</v>
      </c>
      <c r="B596" s="36" t="s">
        <v>196</v>
      </c>
      <c r="C596" s="36" t="s">
        <v>161</v>
      </c>
      <c r="D596" s="37" t="s">
        <v>596</v>
      </c>
      <c r="E596" s="37" t="s">
        <v>583</v>
      </c>
      <c r="F596" s="39" t="s">
        <v>107</v>
      </c>
      <c r="G596" s="38">
        <v>29708.33</v>
      </c>
      <c r="H596" s="40" t="str">
        <f t="shared" si="185"/>
        <v>1002</v>
      </c>
      <c r="I596" s="40" t="str">
        <f t="shared" si="186"/>
        <v>100207</v>
      </c>
      <c r="J596" s="46" t="str">
        <f t="shared" si="187"/>
        <v>银行存款</v>
      </c>
      <c r="K596" s="47" t="str">
        <f t="shared" si="188"/>
        <v>潍坊银行36375</v>
      </c>
      <c r="L596" s="46" t="str">
        <f t="shared" si="189"/>
        <v/>
      </c>
      <c r="M596" s="46">
        <f>IFERROR(IF(H596="1002",1002,VLOOKUP(I596,亿企科目!A:H,6,0)),VLOOKUP(H596,亿企科目!A:G,6,0))</f>
        <v>1002</v>
      </c>
      <c r="N596" s="48" t="str">
        <f>IFERROR(IF(H596="1002","银行账户",IF(H596="1123","供应商",VLOOKUP(I596,亿企科目!A:H,8,0))),"")</f>
        <v>银行账户</v>
      </c>
      <c r="O596" s="49" t="str">
        <f t="shared" si="203"/>
        <v>潍坊银行36375</v>
      </c>
      <c r="P596" s="29" t="str">
        <f>VLOOKUP(A596,账簿!B:C,2,0)</f>
        <v>001001002</v>
      </c>
      <c r="Q596" s="29" t="str">
        <f>VLOOKUP(P596,账簿!A:B,2,0)</f>
        <v>昌邑市城投建设工程有限公司</v>
      </c>
      <c r="W596" s="29" t="str">
        <f t="shared" si="204"/>
        <v>0010010022026-04-1011</v>
      </c>
      <c r="X596" s="29" t="str">
        <f t="shared" si="190"/>
        <v>001001002</v>
      </c>
      <c r="Y596" s="29" t="str">
        <f t="shared" si="191"/>
        <v>001001002</v>
      </c>
      <c r="Z596" s="29" t="str">
        <f t="shared" si="192"/>
        <v>昌邑市城投建设工程有限公司</v>
      </c>
      <c r="AA596" s="29" t="str">
        <f t="shared" si="193"/>
        <v>2026-04</v>
      </c>
      <c r="AB596" s="29" t="str">
        <f t="shared" si="194"/>
        <v>2026-04-10</v>
      </c>
      <c r="AC596" s="29" t="s">
        <v>108</v>
      </c>
      <c r="AD596" s="29">
        <f t="shared" si="195"/>
        <v>11</v>
      </c>
      <c r="AE596" s="29" t="str">
        <f t="shared" si="196"/>
        <v>付利息,转账支取,淮安市洪泽区璩成兵建材经营部（个体工商户）,利息</v>
      </c>
      <c r="AF596" s="29" t="s">
        <v>109</v>
      </c>
      <c r="AG596" s="29" t="s">
        <v>109</v>
      </c>
      <c r="AH596" s="29"/>
      <c r="AI596" s="29"/>
      <c r="AJ596" s="29"/>
      <c r="AK596" s="29"/>
      <c r="AL596" s="29"/>
      <c r="AM596" s="29"/>
      <c r="AN596" s="29">
        <f t="shared" si="197"/>
        <v>1002</v>
      </c>
      <c r="AO596" s="29"/>
      <c r="AP596" s="29" t="str">
        <f t="shared" si="198"/>
        <v>付利息,转账支取,淮安市洪泽区璩成兵建材经营部（个体工商户）,利息</v>
      </c>
      <c r="AQ596" t="s">
        <v>110</v>
      </c>
      <c r="AR596" s="29" t="str">
        <f t="shared" si="199"/>
        <v/>
      </c>
      <c r="AS596" s="29">
        <f t="shared" si="200"/>
        <v>29708.33</v>
      </c>
      <c r="AT596" t="s">
        <v>111</v>
      </c>
      <c r="AU596" t="s">
        <v>112</v>
      </c>
      <c r="AV596" t="s">
        <v>113</v>
      </c>
      <c r="AW596" s="29" t="str">
        <f t="shared" si="201"/>
        <v/>
      </c>
      <c r="AX596" s="29">
        <f t="shared" si="202"/>
        <v>29708.33</v>
      </c>
      <c r="AY596" s="29"/>
      <c r="AZ596" s="29"/>
      <c r="BA596" s="29"/>
      <c r="BB596" s="29"/>
      <c r="BC596" s="29"/>
      <c r="BD596" s="29"/>
      <c r="BE596" s="29"/>
      <c r="BF596" s="29"/>
      <c r="BG596" s="29"/>
      <c r="BH596" s="29"/>
      <c r="BI596" s="29"/>
      <c r="BJ596" s="29"/>
      <c r="BK596" s="29"/>
      <c r="BL596" s="29"/>
      <c r="BM596" s="29"/>
      <c r="BN596" s="29"/>
      <c r="BO596" s="29"/>
      <c r="BP596" s="29"/>
      <c r="BQ596" s="32" t="str">
        <f>IF(N596="项目",VLOOKUP(O596,项目!B:C,2,0),IF(K596="空项目",VLOOKUP(K596,项目!B:C,2,0),""))</f>
        <v/>
      </c>
      <c r="BR596" s="32" t="str">
        <f>IFERROR(VLOOKUP(BQ596,项目!A:B,2,0),"")</f>
        <v/>
      </c>
      <c r="BS596" s="29"/>
      <c r="BT596" s="29"/>
      <c r="BU596" s="32" t="str">
        <f>IF(N596="供应商",VLOOKUP(O596,供应商!B:C,2,0),"")</f>
        <v/>
      </c>
      <c r="BV596" s="32" t="str">
        <f>IFERROR(VLOOKUP(BU596,供应商!A:B,2,0),"")</f>
        <v/>
      </c>
      <c r="BW596" s="32" t="str">
        <f>IF(N596="客户",VLOOKUP(O596,客户!B:C,2,0),"")</f>
        <v/>
      </c>
      <c r="BX596" s="32" t="str">
        <f>IFERROR(VLOOKUP(BW596,客户!A:B,2,0),"")</f>
        <v/>
      </c>
      <c r="BY596" s="29"/>
      <c r="BZ596" s="29"/>
      <c r="CA596" s="29"/>
      <c r="CB596" s="29"/>
      <c r="CC596" s="29"/>
      <c r="CD596" s="29"/>
      <c r="CE596" s="29"/>
      <c r="CF596" s="29"/>
      <c r="CG596" s="29"/>
      <c r="CH596" s="29"/>
      <c r="CI596" s="29"/>
      <c r="CJ596" s="29"/>
      <c r="CK596" s="29"/>
      <c r="CL596" s="29"/>
      <c r="CM596" s="29"/>
      <c r="CN596" s="29"/>
      <c r="CO596" s="29"/>
      <c r="CP596" s="29"/>
      <c r="CQ596" s="29"/>
      <c r="CR596" s="29"/>
      <c r="CS596" s="29"/>
      <c r="CT596" s="29"/>
      <c r="CU596" s="32" t="str">
        <f>IF(N596="费用项目",VLOOKUP(O596,费用项目!B:C,2,0),"")</f>
        <v/>
      </c>
      <c r="CV596" s="32" t="str">
        <f>IFERROR(VLOOKUP(CU596,费用项目!A:B,2,0),"")</f>
        <v/>
      </c>
      <c r="CW596" s="29" t="str">
        <f>IF(N596="银行账户",VLOOKUP(O596,银行变二级!B:C,2,0),"")</f>
        <v>潍坊银行36375</v>
      </c>
      <c r="CX596" s="29" t="str">
        <f>IFERROR(VLOOKUP(O596,银行变二级!A:B,2,0),"")</f>
        <v>潍坊银行36375</v>
      </c>
    </row>
    <row r="597" ht="25.5" spans="1:102">
      <c r="A597" s="35" t="s">
        <v>581</v>
      </c>
      <c r="B597" s="36" t="s">
        <v>196</v>
      </c>
      <c r="C597" s="36" t="s">
        <v>229</v>
      </c>
      <c r="D597" s="37" t="s">
        <v>598</v>
      </c>
      <c r="E597" s="37" t="s">
        <v>599</v>
      </c>
      <c r="F597" s="38">
        <v>33273.33</v>
      </c>
      <c r="G597" s="39" t="s">
        <v>107</v>
      </c>
      <c r="H597" s="40" t="str">
        <f t="shared" si="185"/>
        <v>2241</v>
      </c>
      <c r="I597" s="40" t="str">
        <f t="shared" si="186"/>
        <v>224102</v>
      </c>
      <c r="J597" s="46" t="str">
        <f t="shared" si="187"/>
        <v>其他应付款</v>
      </c>
      <c r="K597" s="47" t="str">
        <f t="shared" si="188"/>
        <v>单位</v>
      </c>
      <c r="L597" s="46" t="str">
        <f t="shared" si="189"/>
        <v>淮安弘时企业管理有限公司</v>
      </c>
      <c r="M597" s="46" t="str">
        <f>IFERROR(IF(H597="1002",1002,VLOOKUP(I597,亿企科目!A:H,6,0)),VLOOKUP(H597,亿企科目!A:G,6,0))</f>
        <v>224102</v>
      </c>
      <c r="N597" s="48" t="str">
        <f>IFERROR(IF(H597="1002","银行账户",IF(H597="1123","供应商",VLOOKUP(I597,亿企科目!A:H,8,0))),"")</f>
        <v>供应商</v>
      </c>
      <c r="O597" s="49" t="str">
        <f t="shared" si="203"/>
        <v>淮安弘时企业管理有限公司</v>
      </c>
      <c r="P597" s="29" t="str">
        <f>VLOOKUP(A597,账簿!B:C,2,0)</f>
        <v>001001002</v>
      </c>
      <c r="Q597" s="29" t="str">
        <f>VLOOKUP(P597,账簿!A:B,2,0)</f>
        <v>昌邑市城投建设工程有限公司</v>
      </c>
      <c r="W597" s="29" t="str">
        <f t="shared" si="204"/>
        <v>0010010022026-04-1012</v>
      </c>
      <c r="X597" s="29" t="str">
        <f t="shared" si="190"/>
        <v>001001002</v>
      </c>
      <c r="Y597" s="29" t="str">
        <f t="shared" si="191"/>
        <v>001001002</v>
      </c>
      <c r="Z597" s="29" t="str">
        <f t="shared" si="192"/>
        <v>昌邑市城投建设工程有限公司</v>
      </c>
      <c r="AA597" s="29" t="str">
        <f t="shared" si="193"/>
        <v>2026-04</v>
      </c>
      <c r="AB597" s="29" t="str">
        <f t="shared" si="194"/>
        <v>2026-04-10</v>
      </c>
      <c r="AC597" s="29" t="s">
        <v>108</v>
      </c>
      <c r="AD597" s="29">
        <f t="shared" si="195"/>
        <v>12</v>
      </c>
      <c r="AE597" s="29" t="str">
        <f t="shared" si="196"/>
        <v>付利息,转账支取,淮安弘时企业管理有限公司,利息</v>
      </c>
      <c r="AF597" s="29" t="s">
        <v>109</v>
      </c>
      <c r="AG597" s="29" t="s">
        <v>109</v>
      </c>
      <c r="AH597" s="29"/>
      <c r="AI597" s="29"/>
      <c r="AJ597" s="29"/>
      <c r="AK597" s="29"/>
      <c r="AL597" s="29"/>
      <c r="AM597" s="29"/>
      <c r="AN597" s="29" t="str">
        <f t="shared" si="197"/>
        <v>224102</v>
      </c>
      <c r="AO597" s="29"/>
      <c r="AP597" s="29" t="str">
        <f t="shared" si="198"/>
        <v>付利息,转账支取,淮安弘时企业管理有限公司,利息</v>
      </c>
      <c r="AQ597" t="s">
        <v>110</v>
      </c>
      <c r="AR597" s="29">
        <f t="shared" si="199"/>
        <v>33273.33</v>
      </c>
      <c r="AS597" s="29" t="str">
        <f t="shared" si="200"/>
        <v/>
      </c>
      <c r="AT597" t="s">
        <v>111</v>
      </c>
      <c r="AU597" t="s">
        <v>112</v>
      </c>
      <c r="AV597" t="s">
        <v>113</v>
      </c>
      <c r="AW597" s="29">
        <f t="shared" si="201"/>
        <v>33273.33</v>
      </c>
      <c r="AX597" s="29" t="str">
        <f t="shared" si="202"/>
        <v/>
      </c>
      <c r="AY597" s="29"/>
      <c r="AZ597" s="29"/>
      <c r="BA597" s="29"/>
      <c r="BB597" s="29"/>
      <c r="BC597" s="29"/>
      <c r="BD597" s="29"/>
      <c r="BE597" s="29"/>
      <c r="BF597" s="29"/>
      <c r="BG597" s="29"/>
      <c r="BH597" s="29"/>
      <c r="BI597" s="29"/>
      <c r="BJ597" s="29"/>
      <c r="BK597" s="29"/>
      <c r="BL597" s="29"/>
      <c r="BM597" s="29"/>
      <c r="BN597" s="29"/>
      <c r="BO597" s="29"/>
      <c r="BP597" s="29"/>
      <c r="BQ597" s="32" t="str">
        <f>IF(N597="项目",VLOOKUP(O597,项目!B:C,2,0),IF(K597="空项目",VLOOKUP(K597,项目!B:C,2,0),""))</f>
        <v/>
      </c>
      <c r="BR597" s="32" t="str">
        <f>IFERROR(VLOOKUP(BQ597,项目!A:B,2,0),"")</f>
        <v/>
      </c>
      <c r="BS597" s="29"/>
      <c r="BT597" s="29"/>
      <c r="BU597" s="32" t="str">
        <f>IF(N597="供应商",VLOOKUP(O597,供应商!B:C,2,0),"")</f>
        <v>0002000008</v>
      </c>
      <c r="BV597" s="32" t="str">
        <f>IFERROR(VLOOKUP(BU597,供应商!A:B,2,0),"")</f>
        <v>淮安弘时企业管理有限公司</v>
      </c>
      <c r="BW597" s="32" t="str">
        <f>IF(N597="客户",VLOOKUP(O597,客户!B:C,2,0),"")</f>
        <v/>
      </c>
      <c r="BX597" s="32" t="str">
        <f>IFERROR(VLOOKUP(BW597,客户!A:B,2,0),"")</f>
        <v/>
      </c>
      <c r="BY597" s="29"/>
      <c r="BZ597" s="29"/>
      <c r="CA597" s="29"/>
      <c r="CB597" s="29"/>
      <c r="CC597" s="29"/>
      <c r="CD597" s="29"/>
      <c r="CE597" s="29"/>
      <c r="CF597" s="29"/>
      <c r="CG597" s="29"/>
      <c r="CH597" s="29"/>
      <c r="CI597" s="29"/>
      <c r="CJ597" s="29"/>
      <c r="CK597" s="29"/>
      <c r="CL597" s="29"/>
      <c r="CM597" s="29"/>
      <c r="CN597" s="29"/>
      <c r="CO597" s="29"/>
      <c r="CP597" s="29"/>
      <c r="CQ597" s="29"/>
      <c r="CR597" s="29"/>
      <c r="CS597" s="29"/>
      <c r="CT597" s="29"/>
      <c r="CU597" s="32" t="str">
        <f>IF(N597="费用项目",VLOOKUP(O597,费用项目!B:C,2,0),"")</f>
        <v/>
      </c>
      <c r="CV597" s="32" t="str">
        <f>IFERROR(VLOOKUP(CU597,费用项目!A:B,2,0),"")</f>
        <v/>
      </c>
      <c r="CW597" s="29" t="str">
        <f>IF(N597="银行账户",VLOOKUP(O597,银行变二级!B:C,2,0),"")</f>
        <v/>
      </c>
      <c r="CX597" s="29" t="str">
        <f>IFERROR(VLOOKUP(O597,银行变二级!A:B,2,0),"")</f>
        <v/>
      </c>
    </row>
    <row r="598" ht="25.5" spans="1:102">
      <c r="A598" s="35" t="s">
        <v>581</v>
      </c>
      <c r="B598" s="36" t="s">
        <v>196</v>
      </c>
      <c r="C598" s="36" t="s">
        <v>229</v>
      </c>
      <c r="D598" s="37" t="s">
        <v>598</v>
      </c>
      <c r="E598" s="37" t="s">
        <v>583</v>
      </c>
      <c r="F598" s="39" t="s">
        <v>107</v>
      </c>
      <c r="G598" s="38">
        <v>33273.33</v>
      </c>
      <c r="H598" s="40" t="str">
        <f t="shared" si="185"/>
        <v>1002</v>
      </c>
      <c r="I598" s="40" t="str">
        <f t="shared" si="186"/>
        <v>100207</v>
      </c>
      <c r="J598" s="46" t="str">
        <f t="shared" si="187"/>
        <v>银行存款</v>
      </c>
      <c r="K598" s="47" t="str">
        <f t="shared" si="188"/>
        <v>潍坊银行36375</v>
      </c>
      <c r="L598" s="46" t="str">
        <f t="shared" si="189"/>
        <v/>
      </c>
      <c r="M598" s="46">
        <f>IFERROR(IF(H598="1002",1002,VLOOKUP(I598,亿企科目!A:H,6,0)),VLOOKUP(H598,亿企科目!A:G,6,0))</f>
        <v>1002</v>
      </c>
      <c r="N598" s="48" t="str">
        <f>IFERROR(IF(H598="1002","银行账户",IF(H598="1123","供应商",VLOOKUP(I598,亿企科目!A:H,8,0))),"")</f>
        <v>银行账户</v>
      </c>
      <c r="O598" s="49" t="str">
        <f t="shared" si="203"/>
        <v>潍坊银行36375</v>
      </c>
      <c r="P598" s="29" t="str">
        <f>VLOOKUP(A598,账簿!B:C,2,0)</f>
        <v>001001002</v>
      </c>
      <c r="Q598" s="29" t="str">
        <f>VLOOKUP(P598,账簿!A:B,2,0)</f>
        <v>昌邑市城投建设工程有限公司</v>
      </c>
      <c r="W598" s="29" t="str">
        <f t="shared" si="204"/>
        <v>0010010022026-04-1012</v>
      </c>
      <c r="X598" s="29" t="str">
        <f t="shared" si="190"/>
        <v>001001002</v>
      </c>
      <c r="Y598" s="29" t="str">
        <f t="shared" si="191"/>
        <v>001001002</v>
      </c>
      <c r="Z598" s="29" t="str">
        <f t="shared" si="192"/>
        <v>昌邑市城投建设工程有限公司</v>
      </c>
      <c r="AA598" s="29" t="str">
        <f t="shared" si="193"/>
        <v>2026-04</v>
      </c>
      <c r="AB598" s="29" t="str">
        <f t="shared" si="194"/>
        <v>2026-04-10</v>
      </c>
      <c r="AC598" s="29" t="s">
        <v>108</v>
      </c>
      <c r="AD598" s="29">
        <f t="shared" si="195"/>
        <v>12</v>
      </c>
      <c r="AE598" s="29" t="str">
        <f t="shared" si="196"/>
        <v>付利息,转账支取,淮安弘时企业管理有限公司,利息</v>
      </c>
      <c r="AF598" s="29" t="s">
        <v>109</v>
      </c>
      <c r="AG598" s="29" t="s">
        <v>109</v>
      </c>
      <c r="AH598" s="29"/>
      <c r="AI598" s="29"/>
      <c r="AJ598" s="29"/>
      <c r="AK598" s="29"/>
      <c r="AL598" s="29"/>
      <c r="AM598" s="29"/>
      <c r="AN598" s="29">
        <f t="shared" si="197"/>
        <v>1002</v>
      </c>
      <c r="AO598" s="29"/>
      <c r="AP598" s="29" t="str">
        <f t="shared" si="198"/>
        <v>付利息,转账支取,淮安弘时企业管理有限公司,利息</v>
      </c>
      <c r="AQ598" t="s">
        <v>110</v>
      </c>
      <c r="AR598" s="29" t="str">
        <f t="shared" si="199"/>
        <v/>
      </c>
      <c r="AS598" s="29">
        <f t="shared" si="200"/>
        <v>33273.33</v>
      </c>
      <c r="AT598" t="s">
        <v>111</v>
      </c>
      <c r="AU598" t="s">
        <v>112</v>
      </c>
      <c r="AV598" t="s">
        <v>113</v>
      </c>
      <c r="AW598" s="29" t="str">
        <f t="shared" si="201"/>
        <v/>
      </c>
      <c r="AX598" s="29">
        <f t="shared" si="202"/>
        <v>33273.33</v>
      </c>
      <c r="AY598" s="29"/>
      <c r="AZ598" s="29"/>
      <c r="BA598" s="29"/>
      <c r="BB598" s="29"/>
      <c r="BC598" s="29"/>
      <c r="BD598" s="29"/>
      <c r="BE598" s="29"/>
      <c r="BF598" s="29"/>
      <c r="BG598" s="29"/>
      <c r="BH598" s="29"/>
      <c r="BI598" s="29"/>
      <c r="BJ598" s="29"/>
      <c r="BK598" s="29"/>
      <c r="BL598" s="29"/>
      <c r="BM598" s="29"/>
      <c r="BN598" s="29"/>
      <c r="BO598" s="29"/>
      <c r="BP598" s="29"/>
      <c r="BQ598" s="32" t="str">
        <f>IF(N598="项目",VLOOKUP(O598,项目!B:C,2,0),IF(K598="空项目",VLOOKUP(K598,项目!B:C,2,0),""))</f>
        <v/>
      </c>
      <c r="BR598" s="32" t="str">
        <f>IFERROR(VLOOKUP(BQ598,项目!A:B,2,0),"")</f>
        <v/>
      </c>
      <c r="BS598" s="29"/>
      <c r="BT598" s="29"/>
      <c r="BU598" s="32" t="str">
        <f>IF(N598="供应商",VLOOKUP(O598,供应商!B:C,2,0),"")</f>
        <v/>
      </c>
      <c r="BV598" s="32" t="str">
        <f>IFERROR(VLOOKUP(BU598,供应商!A:B,2,0),"")</f>
        <v/>
      </c>
      <c r="BW598" s="32" t="str">
        <f>IF(N598="客户",VLOOKUP(O598,客户!B:C,2,0),"")</f>
        <v/>
      </c>
      <c r="BX598" s="32" t="str">
        <f>IFERROR(VLOOKUP(BW598,客户!A:B,2,0),"")</f>
        <v/>
      </c>
      <c r="BY598" s="29"/>
      <c r="BZ598" s="29"/>
      <c r="CA598" s="29"/>
      <c r="CB598" s="29"/>
      <c r="CC598" s="29"/>
      <c r="CD598" s="29"/>
      <c r="CE598" s="29"/>
      <c r="CF598" s="29"/>
      <c r="CG598" s="29"/>
      <c r="CH598" s="29"/>
      <c r="CI598" s="29"/>
      <c r="CJ598" s="29"/>
      <c r="CK598" s="29"/>
      <c r="CL598" s="29"/>
      <c r="CM598" s="29"/>
      <c r="CN598" s="29"/>
      <c r="CO598" s="29"/>
      <c r="CP598" s="29"/>
      <c r="CQ598" s="29"/>
      <c r="CR598" s="29"/>
      <c r="CS598" s="29"/>
      <c r="CT598" s="29"/>
      <c r="CU598" s="32" t="str">
        <f>IF(N598="费用项目",VLOOKUP(O598,费用项目!B:C,2,0),"")</f>
        <v/>
      </c>
      <c r="CV598" s="32" t="str">
        <f>IFERROR(VLOOKUP(CU598,费用项目!A:B,2,0),"")</f>
        <v/>
      </c>
      <c r="CW598" s="29" t="str">
        <f>IF(N598="银行账户",VLOOKUP(O598,银行变二级!B:C,2,0),"")</f>
        <v>潍坊银行36375</v>
      </c>
      <c r="CX598" s="29" t="str">
        <f>IFERROR(VLOOKUP(O598,银行变二级!A:B,2,0),"")</f>
        <v>潍坊银行36375</v>
      </c>
    </row>
    <row r="599" ht="25.5" spans="1:102">
      <c r="A599" s="35" t="s">
        <v>581</v>
      </c>
      <c r="B599" s="36" t="s">
        <v>196</v>
      </c>
      <c r="C599" s="36" t="s">
        <v>231</v>
      </c>
      <c r="D599" s="37" t="s">
        <v>600</v>
      </c>
      <c r="E599" s="37" t="s">
        <v>601</v>
      </c>
      <c r="F599" s="38">
        <v>264404.17</v>
      </c>
      <c r="G599" s="39" t="s">
        <v>107</v>
      </c>
      <c r="H599" s="40" t="str">
        <f t="shared" si="185"/>
        <v>2241</v>
      </c>
      <c r="I599" s="40" t="str">
        <f t="shared" si="186"/>
        <v>224102</v>
      </c>
      <c r="J599" s="46" t="str">
        <f t="shared" si="187"/>
        <v>其他应付款</v>
      </c>
      <c r="K599" s="47" t="str">
        <f t="shared" si="188"/>
        <v>单位</v>
      </c>
      <c r="L599" s="46" t="str">
        <f t="shared" si="189"/>
        <v>江苏乐开机电有限公司</v>
      </c>
      <c r="M599" s="46" t="str">
        <f>IFERROR(IF(H599="1002",1002,VLOOKUP(I599,亿企科目!A:H,6,0)),VLOOKUP(H599,亿企科目!A:G,6,0))</f>
        <v>224102</v>
      </c>
      <c r="N599" s="48" t="str">
        <f>IFERROR(IF(H599="1002","银行账户",IF(H599="1123","供应商",VLOOKUP(I599,亿企科目!A:H,8,0))),"")</f>
        <v>供应商</v>
      </c>
      <c r="O599" s="49" t="str">
        <f t="shared" si="203"/>
        <v>江苏乐开机电有限公司</v>
      </c>
      <c r="P599" s="29" t="str">
        <f>VLOOKUP(A599,账簿!B:C,2,0)</f>
        <v>001001002</v>
      </c>
      <c r="Q599" s="29" t="str">
        <f>VLOOKUP(P599,账簿!A:B,2,0)</f>
        <v>昌邑市城投建设工程有限公司</v>
      </c>
      <c r="W599" s="29" t="str">
        <f t="shared" si="204"/>
        <v>0010010022026-04-1013</v>
      </c>
      <c r="X599" s="29" t="str">
        <f t="shared" si="190"/>
        <v>001001002</v>
      </c>
      <c r="Y599" s="29" t="str">
        <f t="shared" si="191"/>
        <v>001001002</v>
      </c>
      <c r="Z599" s="29" t="str">
        <f t="shared" si="192"/>
        <v>昌邑市城投建设工程有限公司</v>
      </c>
      <c r="AA599" s="29" t="str">
        <f t="shared" si="193"/>
        <v>2026-04</v>
      </c>
      <c r="AB599" s="29" t="str">
        <f t="shared" si="194"/>
        <v>2026-04-10</v>
      </c>
      <c r="AC599" s="29" t="s">
        <v>108</v>
      </c>
      <c r="AD599" s="29">
        <f t="shared" si="195"/>
        <v>13</v>
      </c>
      <c r="AE599" s="29" t="str">
        <f t="shared" si="196"/>
        <v>付利息,转账支取,江苏乐开机电有限公司,利息</v>
      </c>
      <c r="AF599" s="29" t="s">
        <v>109</v>
      </c>
      <c r="AG599" s="29" t="s">
        <v>109</v>
      </c>
      <c r="AH599" s="29"/>
      <c r="AI599" s="29"/>
      <c r="AJ599" s="29"/>
      <c r="AK599" s="29"/>
      <c r="AL599" s="29"/>
      <c r="AM599" s="29"/>
      <c r="AN599" s="29" t="str">
        <f t="shared" si="197"/>
        <v>224102</v>
      </c>
      <c r="AO599" s="29"/>
      <c r="AP599" s="29" t="str">
        <f t="shared" si="198"/>
        <v>付利息,转账支取,江苏乐开机电有限公司,利息</v>
      </c>
      <c r="AQ599" t="s">
        <v>110</v>
      </c>
      <c r="AR599" s="29">
        <f t="shared" si="199"/>
        <v>264404.17</v>
      </c>
      <c r="AS599" s="29" t="str">
        <f t="shared" si="200"/>
        <v/>
      </c>
      <c r="AT599" t="s">
        <v>111</v>
      </c>
      <c r="AU599" t="s">
        <v>112</v>
      </c>
      <c r="AV599" t="s">
        <v>113</v>
      </c>
      <c r="AW599" s="29">
        <f t="shared" si="201"/>
        <v>264404.17</v>
      </c>
      <c r="AX599" s="29" t="str">
        <f t="shared" si="202"/>
        <v/>
      </c>
      <c r="AY599" s="29"/>
      <c r="AZ599" s="29"/>
      <c r="BA599" s="29"/>
      <c r="BB599" s="29"/>
      <c r="BC599" s="29"/>
      <c r="BD599" s="29"/>
      <c r="BE599" s="29"/>
      <c r="BF599" s="29"/>
      <c r="BG599" s="29"/>
      <c r="BH599" s="29"/>
      <c r="BI599" s="29"/>
      <c r="BJ599" s="29"/>
      <c r="BK599" s="29"/>
      <c r="BL599" s="29"/>
      <c r="BM599" s="29"/>
      <c r="BN599" s="29"/>
      <c r="BO599" s="29"/>
      <c r="BP599" s="29"/>
      <c r="BQ599" s="32" t="str">
        <f>IF(N599="项目",VLOOKUP(O599,项目!B:C,2,0),IF(K599="空项目",VLOOKUP(K599,项目!B:C,2,0),""))</f>
        <v/>
      </c>
      <c r="BR599" s="32" t="str">
        <f>IFERROR(VLOOKUP(BQ599,项目!A:B,2,0),"")</f>
        <v/>
      </c>
      <c r="BS599" s="29"/>
      <c r="BT599" s="29"/>
      <c r="BU599" s="32" t="str">
        <f>IF(N599="供应商",VLOOKUP(O599,供应商!B:C,2,0),"")</f>
        <v>0002000009</v>
      </c>
      <c r="BV599" s="32" t="str">
        <f>IFERROR(VLOOKUP(BU599,供应商!A:B,2,0),"")</f>
        <v>江苏乐开机电有限公司</v>
      </c>
      <c r="BW599" s="32" t="str">
        <f>IF(N599="客户",VLOOKUP(O599,客户!B:C,2,0),"")</f>
        <v/>
      </c>
      <c r="BX599" s="32" t="str">
        <f>IFERROR(VLOOKUP(BW599,客户!A:B,2,0),"")</f>
        <v/>
      </c>
      <c r="BY599" s="29"/>
      <c r="BZ599" s="29"/>
      <c r="CA599" s="29"/>
      <c r="CB599" s="29"/>
      <c r="CC599" s="29"/>
      <c r="CD599" s="29"/>
      <c r="CE599" s="29"/>
      <c r="CF599" s="29"/>
      <c r="CG599" s="29"/>
      <c r="CH599" s="29"/>
      <c r="CI599" s="29"/>
      <c r="CJ599" s="29"/>
      <c r="CK599" s="29"/>
      <c r="CL599" s="29"/>
      <c r="CM599" s="29"/>
      <c r="CN599" s="29"/>
      <c r="CO599" s="29"/>
      <c r="CP599" s="29"/>
      <c r="CQ599" s="29"/>
      <c r="CR599" s="29"/>
      <c r="CS599" s="29"/>
      <c r="CT599" s="29"/>
      <c r="CU599" s="32" t="str">
        <f>IF(N599="费用项目",VLOOKUP(O599,费用项目!B:C,2,0),"")</f>
        <v/>
      </c>
      <c r="CV599" s="32" t="str">
        <f>IFERROR(VLOOKUP(CU599,费用项目!A:B,2,0),"")</f>
        <v/>
      </c>
      <c r="CW599" s="29" t="str">
        <f>IF(N599="银行账户",VLOOKUP(O599,银行变二级!B:C,2,0),"")</f>
        <v/>
      </c>
      <c r="CX599" s="29" t="str">
        <f>IFERROR(VLOOKUP(O599,银行变二级!A:B,2,0),"")</f>
        <v/>
      </c>
    </row>
    <row r="600" ht="25.5" spans="1:102">
      <c r="A600" s="35" t="s">
        <v>581</v>
      </c>
      <c r="B600" s="36" t="s">
        <v>196</v>
      </c>
      <c r="C600" s="36" t="s">
        <v>231</v>
      </c>
      <c r="D600" s="37" t="s">
        <v>600</v>
      </c>
      <c r="E600" s="37" t="s">
        <v>583</v>
      </c>
      <c r="F600" s="39" t="s">
        <v>107</v>
      </c>
      <c r="G600" s="38">
        <v>264404.17</v>
      </c>
      <c r="H600" s="40" t="str">
        <f t="shared" si="185"/>
        <v>1002</v>
      </c>
      <c r="I600" s="40" t="str">
        <f t="shared" si="186"/>
        <v>100207</v>
      </c>
      <c r="J600" s="46" t="str">
        <f t="shared" si="187"/>
        <v>银行存款</v>
      </c>
      <c r="K600" s="47" t="str">
        <f t="shared" si="188"/>
        <v>潍坊银行36375</v>
      </c>
      <c r="L600" s="46" t="str">
        <f t="shared" si="189"/>
        <v/>
      </c>
      <c r="M600" s="46">
        <f>IFERROR(IF(H600="1002",1002,VLOOKUP(I600,亿企科目!A:H,6,0)),VLOOKUP(H600,亿企科目!A:G,6,0))</f>
        <v>1002</v>
      </c>
      <c r="N600" s="48" t="str">
        <f>IFERROR(IF(H600="1002","银行账户",IF(H600="1123","供应商",VLOOKUP(I600,亿企科目!A:H,8,0))),"")</f>
        <v>银行账户</v>
      </c>
      <c r="O600" s="49" t="str">
        <f t="shared" si="203"/>
        <v>潍坊银行36375</v>
      </c>
      <c r="P600" s="29" t="str">
        <f>VLOOKUP(A600,账簿!B:C,2,0)</f>
        <v>001001002</v>
      </c>
      <c r="Q600" s="29" t="str">
        <f>VLOOKUP(P600,账簿!A:B,2,0)</f>
        <v>昌邑市城投建设工程有限公司</v>
      </c>
      <c r="W600" s="29" t="str">
        <f t="shared" si="204"/>
        <v>0010010022026-04-1013</v>
      </c>
      <c r="X600" s="29" t="str">
        <f t="shared" si="190"/>
        <v>001001002</v>
      </c>
      <c r="Y600" s="29" t="str">
        <f t="shared" si="191"/>
        <v>001001002</v>
      </c>
      <c r="Z600" s="29" t="str">
        <f t="shared" si="192"/>
        <v>昌邑市城投建设工程有限公司</v>
      </c>
      <c r="AA600" s="29" t="str">
        <f t="shared" si="193"/>
        <v>2026-04</v>
      </c>
      <c r="AB600" s="29" t="str">
        <f t="shared" si="194"/>
        <v>2026-04-10</v>
      </c>
      <c r="AC600" s="29" t="s">
        <v>108</v>
      </c>
      <c r="AD600" s="29">
        <f t="shared" si="195"/>
        <v>13</v>
      </c>
      <c r="AE600" s="29" t="str">
        <f t="shared" si="196"/>
        <v>付利息,转账支取,江苏乐开机电有限公司,利息</v>
      </c>
      <c r="AF600" s="29" t="s">
        <v>109</v>
      </c>
      <c r="AG600" s="29" t="s">
        <v>109</v>
      </c>
      <c r="AH600" s="29"/>
      <c r="AI600" s="29"/>
      <c r="AJ600" s="29"/>
      <c r="AK600" s="29"/>
      <c r="AL600" s="29"/>
      <c r="AM600" s="29"/>
      <c r="AN600" s="29">
        <f t="shared" si="197"/>
        <v>1002</v>
      </c>
      <c r="AO600" s="29"/>
      <c r="AP600" s="29" t="str">
        <f t="shared" si="198"/>
        <v>付利息,转账支取,江苏乐开机电有限公司,利息</v>
      </c>
      <c r="AQ600" t="s">
        <v>110</v>
      </c>
      <c r="AR600" s="29" t="str">
        <f t="shared" si="199"/>
        <v/>
      </c>
      <c r="AS600" s="29">
        <f t="shared" si="200"/>
        <v>264404.17</v>
      </c>
      <c r="AT600" t="s">
        <v>111</v>
      </c>
      <c r="AU600" t="s">
        <v>112</v>
      </c>
      <c r="AV600" t="s">
        <v>113</v>
      </c>
      <c r="AW600" s="29" t="str">
        <f t="shared" si="201"/>
        <v/>
      </c>
      <c r="AX600" s="29">
        <f t="shared" si="202"/>
        <v>264404.17</v>
      </c>
      <c r="AY600" s="29"/>
      <c r="AZ600" s="29"/>
      <c r="BA600" s="29"/>
      <c r="BB600" s="29"/>
      <c r="BC600" s="29"/>
      <c r="BD600" s="29"/>
      <c r="BE600" s="29"/>
      <c r="BF600" s="29"/>
      <c r="BG600" s="29"/>
      <c r="BH600" s="29"/>
      <c r="BI600" s="29"/>
      <c r="BJ600" s="29"/>
      <c r="BK600" s="29"/>
      <c r="BL600" s="29"/>
      <c r="BM600" s="29"/>
      <c r="BN600" s="29"/>
      <c r="BO600" s="29"/>
      <c r="BP600" s="29"/>
      <c r="BQ600" s="32" t="str">
        <f>IF(N600="项目",VLOOKUP(O600,项目!B:C,2,0),IF(K600="空项目",VLOOKUP(K600,项目!B:C,2,0),""))</f>
        <v/>
      </c>
      <c r="BR600" s="32" t="str">
        <f>IFERROR(VLOOKUP(BQ600,项目!A:B,2,0),"")</f>
        <v/>
      </c>
      <c r="BS600" s="29"/>
      <c r="BT600" s="29"/>
      <c r="BU600" s="32" t="str">
        <f>IF(N600="供应商",VLOOKUP(O600,供应商!B:C,2,0),"")</f>
        <v/>
      </c>
      <c r="BV600" s="32" t="str">
        <f>IFERROR(VLOOKUP(BU600,供应商!A:B,2,0),"")</f>
        <v/>
      </c>
      <c r="BW600" s="32" t="str">
        <f>IF(N600="客户",VLOOKUP(O600,客户!B:C,2,0),"")</f>
        <v/>
      </c>
      <c r="BX600" s="32" t="str">
        <f>IFERROR(VLOOKUP(BW600,客户!A:B,2,0),"")</f>
        <v/>
      </c>
      <c r="BY600" s="29"/>
      <c r="BZ600" s="29"/>
      <c r="CA600" s="29"/>
      <c r="CB600" s="29"/>
      <c r="CC600" s="29"/>
      <c r="CD600" s="29"/>
      <c r="CE600" s="29"/>
      <c r="CF600" s="29"/>
      <c r="CG600" s="29"/>
      <c r="CH600" s="29"/>
      <c r="CI600" s="29"/>
      <c r="CJ600" s="29"/>
      <c r="CK600" s="29"/>
      <c r="CL600" s="29"/>
      <c r="CM600" s="29"/>
      <c r="CN600" s="29"/>
      <c r="CO600" s="29"/>
      <c r="CP600" s="29"/>
      <c r="CQ600" s="29"/>
      <c r="CR600" s="29"/>
      <c r="CS600" s="29"/>
      <c r="CT600" s="29"/>
      <c r="CU600" s="32" t="str">
        <f>IF(N600="费用项目",VLOOKUP(O600,费用项目!B:C,2,0),"")</f>
        <v/>
      </c>
      <c r="CV600" s="32" t="str">
        <f>IFERROR(VLOOKUP(CU600,费用项目!A:B,2,0),"")</f>
        <v/>
      </c>
      <c r="CW600" s="29" t="str">
        <f>IF(N600="银行账户",VLOOKUP(O600,银行变二级!B:C,2,0),"")</f>
        <v>潍坊银行36375</v>
      </c>
      <c r="CX600" s="29" t="str">
        <f>IFERROR(VLOOKUP(O600,银行变二级!A:B,2,0),"")</f>
        <v>潍坊银行36375</v>
      </c>
    </row>
    <row r="601" ht="25.5" spans="1:102">
      <c r="A601" s="35" t="s">
        <v>581</v>
      </c>
      <c r="B601" s="36" t="s">
        <v>196</v>
      </c>
      <c r="C601" s="36" t="s">
        <v>233</v>
      </c>
      <c r="D601" s="37" t="s">
        <v>602</v>
      </c>
      <c r="E601" s="37" t="s">
        <v>603</v>
      </c>
      <c r="F601" s="38">
        <v>26143.33</v>
      </c>
      <c r="G601" s="39" t="s">
        <v>107</v>
      </c>
      <c r="H601" s="40" t="str">
        <f t="shared" si="185"/>
        <v>2241</v>
      </c>
      <c r="I601" s="40" t="str">
        <f t="shared" si="186"/>
        <v>224102</v>
      </c>
      <c r="J601" s="46" t="str">
        <f t="shared" si="187"/>
        <v>其他应付款</v>
      </c>
      <c r="K601" s="47" t="str">
        <f t="shared" si="188"/>
        <v>单位</v>
      </c>
      <c r="L601" s="46" t="str">
        <f t="shared" si="189"/>
        <v>洪泽区高良涧伍福临门养生馆</v>
      </c>
      <c r="M601" s="46" t="str">
        <f>IFERROR(IF(H601="1002",1002,VLOOKUP(I601,亿企科目!A:H,6,0)),VLOOKUP(H601,亿企科目!A:G,6,0))</f>
        <v>224102</v>
      </c>
      <c r="N601" s="48" t="str">
        <f>IFERROR(IF(H601="1002","银行账户",IF(H601="1123","供应商",VLOOKUP(I601,亿企科目!A:H,8,0))),"")</f>
        <v>供应商</v>
      </c>
      <c r="O601" s="49" t="str">
        <f t="shared" si="203"/>
        <v>洪泽区高良涧伍福临门养生馆</v>
      </c>
      <c r="P601" s="29" t="str">
        <f>VLOOKUP(A601,账簿!B:C,2,0)</f>
        <v>001001002</v>
      </c>
      <c r="Q601" s="29" t="str">
        <f>VLOOKUP(P601,账簿!A:B,2,0)</f>
        <v>昌邑市城投建设工程有限公司</v>
      </c>
      <c r="W601" s="29" t="str">
        <f t="shared" si="204"/>
        <v>0010010022026-04-1014</v>
      </c>
      <c r="X601" s="29" t="str">
        <f t="shared" si="190"/>
        <v>001001002</v>
      </c>
      <c r="Y601" s="29" t="str">
        <f t="shared" si="191"/>
        <v>001001002</v>
      </c>
      <c r="Z601" s="29" t="str">
        <f t="shared" si="192"/>
        <v>昌邑市城投建设工程有限公司</v>
      </c>
      <c r="AA601" s="29" t="str">
        <f t="shared" si="193"/>
        <v>2026-04</v>
      </c>
      <c r="AB601" s="29" t="str">
        <f t="shared" si="194"/>
        <v>2026-04-10</v>
      </c>
      <c r="AC601" s="29" t="s">
        <v>108</v>
      </c>
      <c r="AD601" s="29">
        <f t="shared" si="195"/>
        <v>14</v>
      </c>
      <c r="AE601" s="29" t="str">
        <f t="shared" si="196"/>
        <v>付利息,转账支取,洪泽区高良涧伍福临门养生馆,利息</v>
      </c>
      <c r="AF601" s="29" t="s">
        <v>109</v>
      </c>
      <c r="AG601" s="29" t="s">
        <v>109</v>
      </c>
      <c r="AH601" s="29"/>
      <c r="AI601" s="29"/>
      <c r="AJ601" s="29"/>
      <c r="AK601" s="29"/>
      <c r="AL601" s="29"/>
      <c r="AM601" s="29"/>
      <c r="AN601" s="29" t="str">
        <f t="shared" si="197"/>
        <v>224102</v>
      </c>
      <c r="AO601" s="29"/>
      <c r="AP601" s="29" t="str">
        <f t="shared" si="198"/>
        <v>付利息,转账支取,洪泽区高良涧伍福临门养生馆,利息</v>
      </c>
      <c r="AQ601" t="s">
        <v>110</v>
      </c>
      <c r="AR601" s="29">
        <f t="shared" si="199"/>
        <v>26143.33</v>
      </c>
      <c r="AS601" s="29" t="str">
        <f t="shared" si="200"/>
        <v/>
      </c>
      <c r="AT601" t="s">
        <v>111</v>
      </c>
      <c r="AU601" t="s">
        <v>112</v>
      </c>
      <c r="AV601" t="s">
        <v>113</v>
      </c>
      <c r="AW601" s="29">
        <f t="shared" si="201"/>
        <v>26143.33</v>
      </c>
      <c r="AX601" s="29" t="str">
        <f t="shared" si="202"/>
        <v/>
      </c>
      <c r="AY601" s="29"/>
      <c r="AZ601" s="29"/>
      <c r="BA601" s="29"/>
      <c r="BB601" s="29"/>
      <c r="BC601" s="29"/>
      <c r="BD601" s="29"/>
      <c r="BE601" s="29"/>
      <c r="BF601" s="29"/>
      <c r="BG601" s="29"/>
      <c r="BH601" s="29"/>
      <c r="BI601" s="29"/>
      <c r="BJ601" s="29"/>
      <c r="BK601" s="29"/>
      <c r="BL601" s="29"/>
      <c r="BM601" s="29"/>
      <c r="BN601" s="29"/>
      <c r="BO601" s="29"/>
      <c r="BP601" s="29"/>
      <c r="BQ601" s="32" t="str">
        <f>IF(N601="项目",VLOOKUP(O601,项目!B:C,2,0),IF(K601="空项目",VLOOKUP(K601,项目!B:C,2,0),""))</f>
        <v/>
      </c>
      <c r="BR601" s="32" t="str">
        <f>IFERROR(VLOOKUP(BQ601,项目!A:B,2,0),"")</f>
        <v/>
      </c>
      <c r="BS601" s="29"/>
      <c r="BT601" s="29"/>
      <c r="BU601" s="32" t="str">
        <f>IF(N601="供应商",VLOOKUP(O601,供应商!B:C,2,0),"")</f>
        <v>0002000011</v>
      </c>
      <c r="BV601" s="32" t="str">
        <f>IFERROR(VLOOKUP(BU601,供应商!A:B,2,0),"")</f>
        <v>洪泽区高良涧伍福临门养生馆</v>
      </c>
      <c r="BW601" s="32" t="str">
        <f>IF(N601="客户",VLOOKUP(O601,客户!B:C,2,0),"")</f>
        <v/>
      </c>
      <c r="BX601" s="32" t="str">
        <f>IFERROR(VLOOKUP(BW601,客户!A:B,2,0),"")</f>
        <v/>
      </c>
      <c r="BY601" s="29"/>
      <c r="BZ601" s="29"/>
      <c r="CA601" s="29"/>
      <c r="CB601" s="29"/>
      <c r="CC601" s="29"/>
      <c r="CD601" s="29"/>
      <c r="CE601" s="29"/>
      <c r="CF601" s="29"/>
      <c r="CG601" s="29"/>
      <c r="CH601" s="29"/>
      <c r="CI601" s="29"/>
      <c r="CJ601" s="29"/>
      <c r="CK601" s="29"/>
      <c r="CL601" s="29"/>
      <c r="CM601" s="29"/>
      <c r="CN601" s="29"/>
      <c r="CO601" s="29"/>
      <c r="CP601" s="29"/>
      <c r="CQ601" s="29"/>
      <c r="CR601" s="29"/>
      <c r="CS601" s="29"/>
      <c r="CT601" s="29"/>
      <c r="CU601" s="32" t="str">
        <f>IF(N601="费用项目",VLOOKUP(O601,费用项目!B:C,2,0),"")</f>
        <v/>
      </c>
      <c r="CV601" s="32" t="str">
        <f>IFERROR(VLOOKUP(CU601,费用项目!A:B,2,0),"")</f>
        <v/>
      </c>
      <c r="CW601" s="29" t="str">
        <f>IF(N601="银行账户",VLOOKUP(O601,银行变二级!B:C,2,0),"")</f>
        <v/>
      </c>
      <c r="CX601" s="29" t="str">
        <f>IFERROR(VLOOKUP(O601,银行变二级!A:B,2,0),"")</f>
        <v/>
      </c>
    </row>
    <row r="602" ht="25.5" spans="1:102">
      <c r="A602" s="35" t="s">
        <v>581</v>
      </c>
      <c r="B602" s="36" t="s">
        <v>196</v>
      </c>
      <c r="C602" s="36" t="s">
        <v>233</v>
      </c>
      <c r="D602" s="37" t="s">
        <v>602</v>
      </c>
      <c r="E602" s="37" t="s">
        <v>583</v>
      </c>
      <c r="F602" s="39" t="s">
        <v>107</v>
      </c>
      <c r="G602" s="38">
        <v>26143.33</v>
      </c>
      <c r="H602" s="40" t="str">
        <f t="shared" si="185"/>
        <v>1002</v>
      </c>
      <c r="I602" s="40" t="str">
        <f t="shared" si="186"/>
        <v>100207</v>
      </c>
      <c r="J602" s="46" t="str">
        <f t="shared" si="187"/>
        <v>银行存款</v>
      </c>
      <c r="K602" s="47" t="str">
        <f t="shared" si="188"/>
        <v>潍坊银行36375</v>
      </c>
      <c r="L602" s="46" t="str">
        <f t="shared" si="189"/>
        <v/>
      </c>
      <c r="M602" s="46">
        <f>IFERROR(IF(H602="1002",1002,VLOOKUP(I602,亿企科目!A:H,6,0)),VLOOKUP(H602,亿企科目!A:G,6,0))</f>
        <v>1002</v>
      </c>
      <c r="N602" s="48" t="str">
        <f>IFERROR(IF(H602="1002","银行账户",IF(H602="1123","供应商",VLOOKUP(I602,亿企科目!A:H,8,0))),"")</f>
        <v>银行账户</v>
      </c>
      <c r="O602" s="49" t="str">
        <f t="shared" si="203"/>
        <v>潍坊银行36375</v>
      </c>
      <c r="P602" s="29" t="str">
        <f>VLOOKUP(A602,账簿!B:C,2,0)</f>
        <v>001001002</v>
      </c>
      <c r="Q602" s="29" t="str">
        <f>VLOOKUP(P602,账簿!A:B,2,0)</f>
        <v>昌邑市城投建设工程有限公司</v>
      </c>
      <c r="W602" s="29" t="str">
        <f t="shared" si="204"/>
        <v>0010010022026-04-1014</v>
      </c>
      <c r="X602" s="29" t="str">
        <f t="shared" si="190"/>
        <v>001001002</v>
      </c>
      <c r="Y602" s="29" t="str">
        <f t="shared" si="191"/>
        <v>001001002</v>
      </c>
      <c r="Z602" s="29" t="str">
        <f t="shared" si="192"/>
        <v>昌邑市城投建设工程有限公司</v>
      </c>
      <c r="AA602" s="29" t="str">
        <f t="shared" si="193"/>
        <v>2026-04</v>
      </c>
      <c r="AB602" s="29" t="str">
        <f t="shared" si="194"/>
        <v>2026-04-10</v>
      </c>
      <c r="AC602" s="29" t="s">
        <v>108</v>
      </c>
      <c r="AD602" s="29">
        <f t="shared" si="195"/>
        <v>14</v>
      </c>
      <c r="AE602" s="29" t="str">
        <f t="shared" si="196"/>
        <v>付利息,转账支取,洪泽区高良涧伍福临门养生馆,利息</v>
      </c>
      <c r="AF602" s="29" t="s">
        <v>109</v>
      </c>
      <c r="AG602" s="29" t="s">
        <v>109</v>
      </c>
      <c r="AH602" s="29"/>
      <c r="AI602" s="29"/>
      <c r="AJ602" s="29"/>
      <c r="AK602" s="29"/>
      <c r="AL602" s="29"/>
      <c r="AM602" s="29"/>
      <c r="AN602" s="29">
        <f t="shared" si="197"/>
        <v>1002</v>
      </c>
      <c r="AO602" s="29"/>
      <c r="AP602" s="29" t="str">
        <f t="shared" si="198"/>
        <v>付利息,转账支取,洪泽区高良涧伍福临门养生馆,利息</v>
      </c>
      <c r="AQ602" t="s">
        <v>110</v>
      </c>
      <c r="AR602" s="29" t="str">
        <f t="shared" si="199"/>
        <v/>
      </c>
      <c r="AS602" s="29">
        <f t="shared" si="200"/>
        <v>26143.33</v>
      </c>
      <c r="AT602" t="s">
        <v>111</v>
      </c>
      <c r="AU602" t="s">
        <v>112</v>
      </c>
      <c r="AV602" t="s">
        <v>113</v>
      </c>
      <c r="AW602" s="29" t="str">
        <f t="shared" si="201"/>
        <v/>
      </c>
      <c r="AX602" s="29">
        <f t="shared" si="202"/>
        <v>26143.33</v>
      </c>
      <c r="AY602" s="29"/>
      <c r="AZ602" s="29"/>
      <c r="BA602" s="29"/>
      <c r="BB602" s="29"/>
      <c r="BC602" s="29"/>
      <c r="BD602" s="29"/>
      <c r="BE602" s="29"/>
      <c r="BF602" s="29"/>
      <c r="BG602" s="29"/>
      <c r="BH602" s="29"/>
      <c r="BI602" s="29"/>
      <c r="BJ602" s="29"/>
      <c r="BK602" s="29"/>
      <c r="BL602" s="29"/>
      <c r="BM602" s="29"/>
      <c r="BN602" s="29"/>
      <c r="BO602" s="29"/>
      <c r="BP602" s="29"/>
      <c r="BQ602" s="32" t="str">
        <f>IF(N602="项目",VLOOKUP(O602,项目!B:C,2,0),IF(K602="空项目",VLOOKUP(K602,项目!B:C,2,0),""))</f>
        <v/>
      </c>
      <c r="BR602" s="32" t="str">
        <f>IFERROR(VLOOKUP(BQ602,项目!A:B,2,0),"")</f>
        <v/>
      </c>
      <c r="BS602" s="29"/>
      <c r="BT602" s="29"/>
      <c r="BU602" s="32" t="str">
        <f>IF(N602="供应商",VLOOKUP(O602,供应商!B:C,2,0),"")</f>
        <v/>
      </c>
      <c r="BV602" s="32" t="str">
        <f>IFERROR(VLOOKUP(BU602,供应商!A:B,2,0),"")</f>
        <v/>
      </c>
      <c r="BW602" s="32" t="str">
        <f>IF(N602="客户",VLOOKUP(O602,客户!B:C,2,0),"")</f>
        <v/>
      </c>
      <c r="BX602" s="32" t="str">
        <f>IFERROR(VLOOKUP(BW602,客户!A:B,2,0),"")</f>
        <v/>
      </c>
      <c r="BY602" s="29"/>
      <c r="BZ602" s="29"/>
      <c r="CA602" s="29"/>
      <c r="CB602" s="29"/>
      <c r="CC602" s="29"/>
      <c r="CD602" s="29"/>
      <c r="CE602" s="29"/>
      <c r="CF602" s="29"/>
      <c r="CG602" s="29"/>
      <c r="CH602" s="29"/>
      <c r="CI602" s="29"/>
      <c r="CJ602" s="29"/>
      <c r="CK602" s="29"/>
      <c r="CL602" s="29"/>
      <c r="CM602" s="29"/>
      <c r="CN602" s="29"/>
      <c r="CO602" s="29"/>
      <c r="CP602" s="29"/>
      <c r="CQ602" s="29"/>
      <c r="CR602" s="29"/>
      <c r="CS602" s="29"/>
      <c r="CT602" s="29"/>
      <c r="CU602" s="32" t="str">
        <f>IF(N602="费用项目",VLOOKUP(O602,费用项目!B:C,2,0),"")</f>
        <v/>
      </c>
      <c r="CV602" s="32" t="str">
        <f>IFERROR(VLOOKUP(CU602,费用项目!A:B,2,0),"")</f>
        <v/>
      </c>
      <c r="CW602" s="29" t="str">
        <f>IF(N602="银行账户",VLOOKUP(O602,银行变二级!B:C,2,0),"")</f>
        <v>潍坊银行36375</v>
      </c>
      <c r="CX602" s="29" t="str">
        <f>IFERROR(VLOOKUP(O602,银行变二级!A:B,2,0),"")</f>
        <v>潍坊银行36375</v>
      </c>
    </row>
    <row r="603" ht="25.5" spans="1:102">
      <c r="A603" s="35" t="s">
        <v>581</v>
      </c>
      <c r="B603" s="36" t="s">
        <v>196</v>
      </c>
      <c r="C603" s="36" t="s">
        <v>234</v>
      </c>
      <c r="D603" s="37" t="s">
        <v>604</v>
      </c>
      <c r="E603" s="37" t="s">
        <v>605</v>
      </c>
      <c r="F603" s="38">
        <v>79618.33</v>
      </c>
      <c r="G603" s="39" t="s">
        <v>107</v>
      </c>
      <c r="H603" s="40" t="str">
        <f t="shared" si="185"/>
        <v>2241</v>
      </c>
      <c r="I603" s="40" t="str">
        <f t="shared" si="186"/>
        <v>224102</v>
      </c>
      <c r="J603" s="46" t="str">
        <f t="shared" si="187"/>
        <v>其他应付款</v>
      </c>
      <c r="K603" s="47" t="str">
        <f t="shared" si="188"/>
        <v>单位</v>
      </c>
      <c r="L603" s="46" t="str">
        <f t="shared" si="189"/>
        <v>盐城朗春商贸有限公司</v>
      </c>
      <c r="M603" s="46" t="str">
        <f>IFERROR(IF(H603="1002",1002,VLOOKUP(I603,亿企科目!A:H,6,0)),VLOOKUP(H603,亿企科目!A:G,6,0))</f>
        <v>224102</v>
      </c>
      <c r="N603" s="48" t="str">
        <f>IFERROR(IF(H603="1002","银行账户",IF(H603="1123","供应商",VLOOKUP(I603,亿企科目!A:H,8,0))),"")</f>
        <v>供应商</v>
      </c>
      <c r="O603" s="49" t="str">
        <f t="shared" si="203"/>
        <v>盐城朗春商贸有限公司</v>
      </c>
      <c r="P603" s="29" t="str">
        <f>VLOOKUP(A603,账簿!B:C,2,0)</f>
        <v>001001002</v>
      </c>
      <c r="Q603" s="29" t="str">
        <f>VLOOKUP(P603,账簿!A:B,2,0)</f>
        <v>昌邑市城投建设工程有限公司</v>
      </c>
      <c r="W603" s="29" t="str">
        <f t="shared" si="204"/>
        <v>0010010022026-04-1015</v>
      </c>
      <c r="X603" s="29" t="str">
        <f t="shared" si="190"/>
        <v>001001002</v>
      </c>
      <c r="Y603" s="29" t="str">
        <f t="shared" si="191"/>
        <v>001001002</v>
      </c>
      <c r="Z603" s="29" t="str">
        <f t="shared" si="192"/>
        <v>昌邑市城投建设工程有限公司</v>
      </c>
      <c r="AA603" s="29" t="str">
        <f t="shared" si="193"/>
        <v>2026-04</v>
      </c>
      <c r="AB603" s="29" t="str">
        <f t="shared" si="194"/>
        <v>2026-04-10</v>
      </c>
      <c r="AC603" s="29" t="s">
        <v>108</v>
      </c>
      <c r="AD603" s="29">
        <f t="shared" si="195"/>
        <v>15</v>
      </c>
      <c r="AE603" s="29" t="str">
        <f t="shared" si="196"/>
        <v>付利息,转账支取,盐城朗春商贸有限公司,利息</v>
      </c>
      <c r="AF603" s="29" t="s">
        <v>109</v>
      </c>
      <c r="AG603" s="29" t="s">
        <v>109</v>
      </c>
      <c r="AH603" s="29"/>
      <c r="AI603" s="29"/>
      <c r="AJ603" s="29"/>
      <c r="AK603" s="29"/>
      <c r="AL603" s="29"/>
      <c r="AM603" s="29"/>
      <c r="AN603" s="29" t="str">
        <f t="shared" si="197"/>
        <v>224102</v>
      </c>
      <c r="AO603" s="29"/>
      <c r="AP603" s="29" t="str">
        <f t="shared" si="198"/>
        <v>付利息,转账支取,盐城朗春商贸有限公司,利息</v>
      </c>
      <c r="AQ603" t="s">
        <v>110</v>
      </c>
      <c r="AR603" s="29">
        <f t="shared" si="199"/>
        <v>79618.33</v>
      </c>
      <c r="AS603" s="29" t="str">
        <f t="shared" si="200"/>
        <v/>
      </c>
      <c r="AT603" t="s">
        <v>111</v>
      </c>
      <c r="AU603" t="s">
        <v>112</v>
      </c>
      <c r="AV603" t="s">
        <v>113</v>
      </c>
      <c r="AW603" s="29">
        <f t="shared" si="201"/>
        <v>79618.33</v>
      </c>
      <c r="AX603" s="29" t="str">
        <f t="shared" si="202"/>
        <v/>
      </c>
      <c r="AY603" s="29"/>
      <c r="AZ603" s="29"/>
      <c r="BA603" s="29"/>
      <c r="BB603" s="29"/>
      <c r="BC603" s="29"/>
      <c r="BD603" s="29"/>
      <c r="BE603" s="29"/>
      <c r="BF603" s="29"/>
      <c r="BG603" s="29"/>
      <c r="BH603" s="29"/>
      <c r="BI603" s="29"/>
      <c r="BJ603" s="29"/>
      <c r="BK603" s="29"/>
      <c r="BL603" s="29"/>
      <c r="BM603" s="29"/>
      <c r="BN603" s="29"/>
      <c r="BO603" s="29"/>
      <c r="BP603" s="29"/>
      <c r="BQ603" s="32" t="str">
        <f>IF(N603="项目",VLOOKUP(O603,项目!B:C,2,0),IF(K603="空项目",VLOOKUP(K603,项目!B:C,2,0),""))</f>
        <v/>
      </c>
      <c r="BR603" s="32" t="str">
        <f>IFERROR(VLOOKUP(BQ603,项目!A:B,2,0),"")</f>
        <v/>
      </c>
      <c r="BS603" s="29"/>
      <c r="BT603" s="29"/>
      <c r="BU603" s="32" t="str">
        <f>IF(N603="供应商",VLOOKUP(O603,供应商!B:C,2,0),"")</f>
        <v>0002000014</v>
      </c>
      <c r="BV603" s="32" t="str">
        <f>IFERROR(VLOOKUP(BU603,供应商!A:B,2,0),"")</f>
        <v>盐城朗春商贸有限公司</v>
      </c>
      <c r="BW603" s="32" t="str">
        <f>IF(N603="客户",VLOOKUP(O603,客户!B:C,2,0),"")</f>
        <v/>
      </c>
      <c r="BX603" s="32" t="str">
        <f>IFERROR(VLOOKUP(BW603,客户!A:B,2,0),"")</f>
        <v/>
      </c>
      <c r="BY603" s="29"/>
      <c r="BZ603" s="29"/>
      <c r="CA603" s="29"/>
      <c r="CB603" s="29"/>
      <c r="CC603" s="29"/>
      <c r="CD603" s="29"/>
      <c r="CE603" s="29"/>
      <c r="CF603" s="29"/>
      <c r="CG603" s="29"/>
      <c r="CH603" s="29"/>
      <c r="CI603" s="29"/>
      <c r="CJ603" s="29"/>
      <c r="CK603" s="29"/>
      <c r="CL603" s="29"/>
      <c r="CM603" s="29"/>
      <c r="CN603" s="29"/>
      <c r="CO603" s="29"/>
      <c r="CP603" s="29"/>
      <c r="CQ603" s="29"/>
      <c r="CR603" s="29"/>
      <c r="CS603" s="29"/>
      <c r="CT603" s="29"/>
      <c r="CU603" s="32" t="str">
        <f>IF(N603="费用项目",VLOOKUP(O603,费用项目!B:C,2,0),"")</f>
        <v/>
      </c>
      <c r="CV603" s="32" t="str">
        <f>IFERROR(VLOOKUP(CU603,费用项目!A:B,2,0),"")</f>
        <v/>
      </c>
      <c r="CW603" s="29" t="str">
        <f>IF(N603="银行账户",VLOOKUP(O603,银行变二级!B:C,2,0),"")</f>
        <v/>
      </c>
      <c r="CX603" s="29" t="str">
        <f>IFERROR(VLOOKUP(O603,银行变二级!A:B,2,0),"")</f>
        <v/>
      </c>
    </row>
    <row r="604" ht="25.5" spans="1:102">
      <c r="A604" s="35" t="s">
        <v>581</v>
      </c>
      <c r="B604" s="36" t="s">
        <v>196</v>
      </c>
      <c r="C604" s="36" t="s">
        <v>234</v>
      </c>
      <c r="D604" s="37" t="s">
        <v>604</v>
      </c>
      <c r="E604" s="37" t="s">
        <v>583</v>
      </c>
      <c r="F604" s="39" t="s">
        <v>107</v>
      </c>
      <c r="G604" s="38">
        <v>79618.33</v>
      </c>
      <c r="H604" s="40" t="str">
        <f t="shared" si="185"/>
        <v>1002</v>
      </c>
      <c r="I604" s="40" t="str">
        <f t="shared" si="186"/>
        <v>100207</v>
      </c>
      <c r="J604" s="46" t="str">
        <f t="shared" si="187"/>
        <v>银行存款</v>
      </c>
      <c r="K604" s="47" t="str">
        <f t="shared" si="188"/>
        <v>潍坊银行36375</v>
      </c>
      <c r="L604" s="46" t="str">
        <f t="shared" si="189"/>
        <v/>
      </c>
      <c r="M604" s="46">
        <f>IFERROR(IF(H604="1002",1002,VLOOKUP(I604,亿企科目!A:H,6,0)),VLOOKUP(H604,亿企科目!A:G,6,0))</f>
        <v>1002</v>
      </c>
      <c r="N604" s="48" t="str">
        <f>IFERROR(IF(H604="1002","银行账户",IF(H604="1123","供应商",VLOOKUP(I604,亿企科目!A:H,8,0))),"")</f>
        <v>银行账户</v>
      </c>
      <c r="O604" s="49" t="str">
        <f t="shared" si="203"/>
        <v>潍坊银行36375</v>
      </c>
      <c r="P604" s="29" t="str">
        <f>VLOOKUP(A604,账簿!B:C,2,0)</f>
        <v>001001002</v>
      </c>
      <c r="Q604" s="29" t="str">
        <f>VLOOKUP(P604,账簿!A:B,2,0)</f>
        <v>昌邑市城投建设工程有限公司</v>
      </c>
      <c r="W604" s="29" t="str">
        <f t="shared" si="204"/>
        <v>0010010022026-04-1015</v>
      </c>
      <c r="X604" s="29" t="str">
        <f t="shared" si="190"/>
        <v>001001002</v>
      </c>
      <c r="Y604" s="29" t="str">
        <f t="shared" si="191"/>
        <v>001001002</v>
      </c>
      <c r="Z604" s="29" t="str">
        <f t="shared" si="192"/>
        <v>昌邑市城投建设工程有限公司</v>
      </c>
      <c r="AA604" s="29" t="str">
        <f t="shared" si="193"/>
        <v>2026-04</v>
      </c>
      <c r="AB604" s="29" t="str">
        <f t="shared" si="194"/>
        <v>2026-04-10</v>
      </c>
      <c r="AC604" s="29" t="s">
        <v>108</v>
      </c>
      <c r="AD604" s="29">
        <f t="shared" si="195"/>
        <v>15</v>
      </c>
      <c r="AE604" s="29" t="str">
        <f t="shared" si="196"/>
        <v>付利息,转账支取,盐城朗春商贸有限公司,利息</v>
      </c>
      <c r="AF604" s="29" t="s">
        <v>109</v>
      </c>
      <c r="AG604" s="29" t="s">
        <v>109</v>
      </c>
      <c r="AH604" s="29"/>
      <c r="AI604" s="29"/>
      <c r="AJ604" s="29"/>
      <c r="AK604" s="29"/>
      <c r="AL604" s="29"/>
      <c r="AM604" s="29"/>
      <c r="AN604" s="29">
        <f t="shared" si="197"/>
        <v>1002</v>
      </c>
      <c r="AO604" s="29"/>
      <c r="AP604" s="29" t="str">
        <f t="shared" si="198"/>
        <v>付利息,转账支取,盐城朗春商贸有限公司,利息</v>
      </c>
      <c r="AQ604" t="s">
        <v>110</v>
      </c>
      <c r="AR604" s="29" t="str">
        <f t="shared" si="199"/>
        <v/>
      </c>
      <c r="AS604" s="29">
        <f t="shared" si="200"/>
        <v>79618.33</v>
      </c>
      <c r="AT604" t="s">
        <v>111</v>
      </c>
      <c r="AU604" t="s">
        <v>112</v>
      </c>
      <c r="AV604" t="s">
        <v>113</v>
      </c>
      <c r="AW604" s="29" t="str">
        <f t="shared" si="201"/>
        <v/>
      </c>
      <c r="AX604" s="29">
        <f t="shared" si="202"/>
        <v>79618.33</v>
      </c>
      <c r="AY604" s="29"/>
      <c r="AZ604" s="29"/>
      <c r="BA604" s="29"/>
      <c r="BB604" s="29"/>
      <c r="BC604" s="29"/>
      <c r="BD604" s="29"/>
      <c r="BE604" s="29"/>
      <c r="BF604" s="29"/>
      <c r="BG604" s="29"/>
      <c r="BH604" s="29"/>
      <c r="BI604" s="29"/>
      <c r="BJ604" s="29"/>
      <c r="BK604" s="29"/>
      <c r="BL604" s="29"/>
      <c r="BM604" s="29"/>
      <c r="BN604" s="29"/>
      <c r="BO604" s="29"/>
      <c r="BP604" s="29"/>
      <c r="BQ604" s="32" t="str">
        <f>IF(N604="项目",VLOOKUP(O604,项目!B:C,2,0),IF(K604="空项目",VLOOKUP(K604,项目!B:C,2,0),""))</f>
        <v/>
      </c>
      <c r="BR604" s="32" t="str">
        <f>IFERROR(VLOOKUP(BQ604,项目!A:B,2,0),"")</f>
        <v/>
      </c>
      <c r="BS604" s="29"/>
      <c r="BT604" s="29"/>
      <c r="BU604" s="32" t="str">
        <f>IF(N604="供应商",VLOOKUP(O604,供应商!B:C,2,0),"")</f>
        <v/>
      </c>
      <c r="BV604" s="32" t="str">
        <f>IFERROR(VLOOKUP(BU604,供应商!A:B,2,0),"")</f>
        <v/>
      </c>
      <c r="BW604" s="32" t="str">
        <f>IF(N604="客户",VLOOKUP(O604,客户!B:C,2,0),"")</f>
        <v/>
      </c>
      <c r="BX604" s="32" t="str">
        <f>IFERROR(VLOOKUP(BW604,客户!A:B,2,0),"")</f>
        <v/>
      </c>
      <c r="BY604" s="29"/>
      <c r="BZ604" s="29"/>
      <c r="CA604" s="29"/>
      <c r="CB604" s="29"/>
      <c r="CC604" s="29"/>
      <c r="CD604" s="29"/>
      <c r="CE604" s="29"/>
      <c r="CF604" s="29"/>
      <c r="CG604" s="29"/>
      <c r="CH604" s="29"/>
      <c r="CI604" s="29"/>
      <c r="CJ604" s="29"/>
      <c r="CK604" s="29"/>
      <c r="CL604" s="29"/>
      <c r="CM604" s="29"/>
      <c r="CN604" s="29"/>
      <c r="CO604" s="29"/>
      <c r="CP604" s="29"/>
      <c r="CQ604" s="29"/>
      <c r="CR604" s="29"/>
      <c r="CS604" s="29"/>
      <c r="CT604" s="29"/>
      <c r="CU604" s="32" t="str">
        <f>IF(N604="费用项目",VLOOKUP(O604,费用项目!B:C,2,0),"")</f>
        <v/>
      </c>
      <c r="CV604" s="32" t="str">
        <f>IFERROR(VLOOKUP(CU604,费用项目!A:B,2,0),"")</f>
        <v/>
      </c>
      <c r="CW604" s="29" t="str">
        <f>IF(N604="银行账户",VLOOKUP(O604,银行变二级!B:C,2,0),"")</f>
        <v>潍坊银行36375</v>
      </c>
      <c r="CX604" s="29" t="str">
        <f>IFERROR(VLOOKUP(O604,银行变二级!A:B,2,0),"")</f>
        <v>潍坊银行36375</v>
      </c>
    </row>
    <row r="605" ht="25.5" spans="1:102">
      <c r="A605" s="35" t="s">
        <v>581</v>
      </c>
      <c r="B605" s="36" t="s">
        <v>196</v>
      </c>
      <c r="C605" s="36" t="s">
        <v>236</v>
      </c>
      <c r="D605" s="37" t="s">
        <v>606</v>
      </c>
      <c r="E605" s="37" t="s">
        <v>607</v>
      </c>
      <c r="F605" s="38">
        <v>27925.83</v>
      </c>
      <c r="G605" s="39" t="s">
        <v>107</v>
      </c>
      <c r="H605" s="40" t="str">
        <f t="shared" si="185"/>
        <v>2241</v>
      </c>
      <c r="I605" s="40" t="str">
        <f t="shared" si="186"/>
        <v>224102</v>
      </c>
      <c r="J605" s="46" t="str">
        <f t="shared" si="187"/>
        <v>其他应付款</v>
      </c>
      <c r="K605" s="47" t="str">
        <f t="shared" si="188"/>
        <v>单位</v>
      </c>
      <c r="L605" s="46" t="str">
        <f t="shared" si="189"/>
        <v>阜宁联宝计算机维修服务有限公司</v>
      </c>
      <c r="M605" s="46" t="str">
        <f>IFERROR(IF(H605="1002",1002,VLOOKUP(I605,亿企科目!A:H,6,0)),VLOOKUP(H605,亿企科目!A:G,6,0))</f>
        <v>224102</v>
      </c>
      <c r="N605" s="48" t="str">
        <f>IFERROR(IF(H605="1002","银行账户",IF(H605="1123","供应商",VLOOKUP(I605,亿企科目!A:H,8,0))),"")</f>
        <v>供应商</v>
      </c>
      <c r="O605" s="49" t="str">
        <f t="shared" si="203"/>
        <v>阜宁联宝计算机维修服务有限公司</v>
      </c>
      <c r="P605" s="29" t="str">
        <f>VLOOKUP(A605,账簿!B:C,2,0)</f>
        <v>001001002</v>
      </c>
      <c r="Q605" s="29" t="str">
        <f>VLOOKUP(P605,账簿!A:B,2,0)</f>
        <v>昌邑市城投建设工程有限公司</v>
      </c>
      <c r="W605" s="29" t="str">
        <f t="shared" si="204"/>
        <v>0010010022026-04-1016</v>
      </c>
      <c r="X605" s="29" t="str">
        <f t="shared" si="190"/>
        <v>001001002</v>
      </c>
      <c r="Y605" s="29" t="str">
        <f t="shared" si="191"/>
        <v>001001002</v>
      </c>
      <c r="Z605" s="29" t="str">
        <f t="shared" si="192"/>
        <v>昌邑市城投建设工程有限公司</v>
      </c>
      <c r="AA605" s="29" t="str">
        <f t="shared" si="193"/>
        <v>2026-04</v>
      </c>
      <c r="AB605" s="29" t="str">
        <f t="shared" si="194"/>
        <v>2026-04-10</v>
      </c>
      <c r="AC605" s="29" t="s">
        <v>108</v>
      </c>
      <c r="AD605" s="29">
        <f t="shared" si="195"/>
        <v>16</v>
      </c>
      <c r="AE605" s="29" t="str">
        <f t="shared" si="196"/>
        <v>付利息,转账支取,阜宁联宝计算机维修服务有限公司,利息</v>
      </c>
      <c r="AF605" s="29" t="s">
        <v>109</v>
      </c>
      <c r="AG605" s="29" t="s">
        <v>109</v>
      </c>
      <c r="AH605" s="29"/>
      <c r="AI605" s="29"/>
      <c r="AJ605" s="29"/>
      <c r="AK605" s="29"/>
      <c r="AL605" s="29"/>
      <c r="AM605" s="29"/>
      <c r="AN605" s="29" t="str">
        <f t="shared" si="197"/>
        <v>224102</v>
      </c>
      <c r="AO605" s="29"/>
      <c r="AP605" s="29" t="str">
        <f t="shared" si="198"/>
        <v>付利息,转账支取,阜宁联宝计算机维修服务有限公司,利息</v>
      </c>
      <c r="AQ605" t="s">
        <v>110</v>
      </c>
      <c r="AR605" s="29">
        <f t="shared" si="199"/>
        <v>27925.83</v>
      </c>
      <c r="AS605" s="29" t="str">
        <f t="shared" si="200"/>
        <v/>
      </c>
      <c r="AT605" t="s">
        <v>111</v>
      </c>
      <c r="AU605" t="s">
        <v>112</v>
      </c>
      <c r="AV605" t="s">
        <v>113</v>
      </c>
      <c r="AW605" s="29">
        <f t="shared" si="201"/>
        <v>27925.83</v>
      </c>
      <c r="AX605" s="29" t="str">
        <f t="shared" si="202"/>
        <v/>
      </c>
      <c r="AY605" s="29"/>
      <c r="AZ605" s="29"/>
      <c r="BA605" s="29"/>
      <c r="BB605" s="29"/>
      <c r="BC605" s="29"/>
      <c r="BD605" s="29"/>
      <c r="BE605" s="29"/>
      <c r="BF605" s="29"/>
      <c r="BG605" s="29"/>
      <c r="BH605" s="29"/>
      <c r="BI605" s="29"/>
      <c r="BJ605" s="29"/>
      <c r="BK605" s="29"/>
      <c r="BL605" s="29"/>
      <c r="BM605" s="29"/>
      <c r="BN605" s="29"/>
      <c r="BO605" s="29"/>
      <c r="BP605" s="29"/>
      <c r="BQ605" s="32" t="str">
        <f>IF(N605="项目",VLOOKUP(O605,项目!B:C,2,0),IF(K605="空项目",VLOOKUP(K605,项目!B:C,2,0),""))</f>
        <v/>
      </c>
      <c r="BR605" s="32" t="str">
        <f>IFERROR(VLOOKUP(BQ605,项目!A:B,2,0),"")</f>
        <v/>
      </c>
      <c r="BS605" s="29"/>
      <c r="BT605" s="29"/>
      <c r="BU605" s="32" t="str">
        <f>IF(N605="供应商",VLOOKUP(O605,供应商!B:C,2,0),"")</f>
        <v>0002000010</v>
      </c>
      <c r="BV605" s="32" t="str">
        <f>IFERROR(VLOOKUP(BU605,供应商!A:B,2,0),"")</f>
        <v>阜宁联宝计算机维修服务有限公司</v>
      </c>
      <c r="BW605" s="32" t="str">
        <f>IF(N605="客户",VLOOKUP(O605,客户!B:C,2,0),"")</f>
        <v/>
      </c>
      <c r="BX605" s="32" t="str">
        <f>IFERROR(VLOOKUP(BW605,客户!A:B,2,0),"")</f>
        <v/>
      </c>
      <c r="BY605" s="29"/>
      <c r="BZ605" s="29"/>
      <c r="CA605" s="29"/>
      <c r="CB605" s="29"/>
      <c r="CC605" s="29"/>
      <c r="CD605" s="29"/>
      <c r="CE605" s="29"/>
      <c r="CF605" s="29"/>
      <c r="CG605" s="29"/>
      <c r="CH605" s="29"/>
      <c r="CI605" s="29"/>
      <c r="CJ605" s="29"/>
      <c r="CK605" s="29"/>
      <c r="CL605" s="29"/>
      <c r="CM605" s="29"/>
      <c r="CN605" s="29"/>
      <c r="CO605" s="29"/>
      <c r="CP605" s="29"/>
      <c r="CQ605" s="29"/>
      <c r="CR605" s="29"/>
      <c r="CS605" s="29"/>
      <c r="CT605" s="29"/>
      <c r="CU605" s="32" t="str">
        <f>IF(N605="费用项目",VLOOKUP(O605,费用项目!B:C,2,0),"")</f>
        <v/>
      </c>
      <c r="CV605" s="32" t="str">
        <f>IFERROR(VLOOKUP(CU605,费用项目!A:B,2,0),"")</f>
        <v/>
      </c>
      <c r="CW605" s="29" t="str">
        <f>IF(N605="银行账户",VLOOKUP(O605,银行变二级!B:C,2,0),"")</f>
        <v/>
      </c>
      <c r="CX605" s="29" t="str">
        <f>IFERROR(VLOOKUP(O605,银行变二级!A:B,2,0),"")</f>
        <v/>
      </c>
    </row>
    <row r="606" ht="25.5" spans="1:102">
      <c r="A606" s="35" t="s">
        <v>581</v>
      </c>
      <c r="B606" s="36" t="s">
        <v>196</v>
      </c>
      <c r="C606" s="36" t="s">
        <v>236</v>
      </c>
      <c r="D606" s="37" t="s">
        <v>606</v>
      </c>
      <c r="E606" s="37" t="s">
        <v>583</v>
      </c>
      <c r="F606" s="39" t="s">
        <v>107</v>
      </c>
      <c r="G606" s="38">
        <v>27925.83</v>
      </c>
      <c r="H606" s="40" t="str">
        <f t="shared" si="185"/>
        <v>1002</v>
      </c>
      <c r="I606" s="40" t="str">
        <f t="shared" si="186"/>
        <v>100207</v>
      </c>
      <c r="J606" s="46" t="str">
        <f t="shared" si="187"/>
        <v>银行存款</v>
      </c>
      <c r="K606" s="47" t="str">
        <f t="shared" si="188"/>
        <v>潍坊银行36375</v>
      </c>
      <c r="L606" s="46" t="str">
        <f t="shared" si="189"/>
        <v/>
      </c>
      <c r="M606" s="46">
        <f>IFERROR(IF(H606="1002",1002,VLOOKUP(I606,亿企科目!A:H,6,0)),VLOOKUP(H606,亿企科目!A:G,6,0))</f>
        <v>1002</v>
      </c>
      <c r="N606" s="48" t="str">
        <f>IFERROR(IF(H606="1002","银行账户",IF(H606="1123","供应商",VLOOKUP(I606,亿企科目!A:H,8,0))),"")</f>
        <v>银行账户</v>
      </c>
      <c r="O606" s="49" t="str">
        <f t="shared" si="203"/>
        <v>潍坊银行36375</v>
      </c>
      <c r="P606" s="29" t="str">
        <f>VLOOKUP(A606,账簿!B:C,2,0)</f>
        <v>001001002</v>
      </c>
      <c r="Q606" s="29" t="str">
        <f>VLOOKUP(P606,账簿!A:B,2,0)</f>
        <v>昌邑市城投建设工程有限公司</v>
      </c>
      <c r="W606" s="29" t="str">
        <f t="shared" si="204"/>
        <v>0010010022026-04-1016</v>
      </c>
      <c r="X606" s="29" t="str">
        <f t="shared" si="190"/>
        <v>001001002</v>
      </c>
      <c r="Y606" s="29" t="str">
        <f t="shared" si="191"/>
        <v>001001002</v>
      </c>
      <c r="Z606" s="29" t="str">
        <f t="shared" si="192"/>
        <v>昌邑市城投建设工程有限公司</v>
      </c>
      <c r="AA606" s="29" t="str">
        <f t="shared" si="193"/>
        <v>2026-04</v>
      </c>
      <c r="AB606" s="29" t="str">
        <f t="shared" si="194"/>
        <v>2026-04-10</v>
      </c>
      <c r="AC606" s="29" t="s">
        <v>108</v>
      </c>
      <c r="AD606" s="29">
        <f t="shared" si="195"/>
        <v>16</v>
      </c>
      <c r="AE606" s="29" t="str">
        <f t="shared" si="196"/>
        <v>付利息,转账支取,阜宁联宝计算机维修服务有限公司,利息</v>
      </c>
      <c r="AF606" s="29" t="s">
        <v>109</v>
      </c>
      <c r="AG606" s="29" t="s">
        <v>109</v>
      </c>
      <c r="AH606" s="29"/>
      <c r="AI606" s="29"/>
      <c r="AJ606" s="29"/>
      <c r="AK606" s="29"/>
      <c r="AL606" s="29"/>
      <c r="AM606" s="29"/>
      <c r="AN606" s="29">
        <f t="shared" si="197"/>
        <v>1002</v>
      </c>
      <c r="AO606" s="29"/>
      <c r="AP606" s="29" t="str">
        <f t="shared" si="198"/>
        <v>付利息,转账支取,阜宁联宝计算机维修服务有限公司,利息</v>
      </c>
      <c r="AQ606" t="s">
        <v>110</v>
      </c>
      <c r="AR606" s="29" t="str">
        <f t="shared" si="199"/>
        <v/>
      </c>
      <c r="AS606" s="29">
        <f t="shared" si="200"/>
        <v>27925.83</v>
      </c>
      <c r="AT606" t="s">
        <v>111</v>
      </c>
      <c r="AU606" t="s">
        <v>112</v>
      </c>
      <c r="AV606" t="s">
        <v>113</v>
      </c>
      <c r="AW606" s="29" t="str">
        <f t="shared" si="201"/>
        <v/>
      </c>
      <c r="AX606" s="29">
        <f t="shared" si="202"/>
        <v>27925.83</v>
      </c>
      <c r="AY606" s="29"/>
      <c r="AZ606" s="29"/>
      <c r="BA606" s="29"/>
      <c r="BB606" s="29"/>
      <c r="BC606" s="29"/>
      <c r="BD606" s="29"/>
      <c r="BE606" s="29"/>
      <c r="BF606" s="29"/>
      <c r="BG606" s="29"/>
      <c r="BH606" s="29"/>
      <c r="BI606" s="29"/>
      <c r="BJ606" s="29"/>
      <c r="BK606" s="29"/>
      <c r="BL606" s="29"/>
      <c r="BM606" s="29"/>
      <c r="BN606" s="29"/>
      <c r="BO606" s="29"/>
      <c r="BP606" s="29"/>
      <c r="BQ606" s="32" t="str">
        <f>IF(N606="项目",VLOOKUP(O606,项目!B:C,2,0),IF(K606="空项目",VLOOKUP(K606,项目!B:C,2,0),""))</f>
        <v/>
      </c>
      <c r="BR606" s="32" t="str">
        <f>IFERROR(VLOOKUP(BQ606,项目!A:B,2,0),"")</f>
        <v/>
      </c>
      <c r="BS606" s="29"/>
      <c r="BT606" s="29"/>
      <c r="BU606" s="32" t="str">
        <f>IF(N606="供应商",VLOOKUP(O606,供应商!B:C,2,0),"")</f>
        <v/>
      </c>
      <c r="BV606" s="32" t="str">
        <f>IFERROR(VLOOKUP(BU606,供应商!A:B,2,0),"")</f>
        <v/>
      </c>
      <c r="BW606" s="32" t="str">
        <f>IF(N606="客户",VLOOKUP(O606,客户!B:C,2,0),"")</f>
        <v/>
      </c>
      <c r="BX606" s="32" t="str">
        <f>IFERROR(VLOOKUP(BW606,客户!A:B,2,0),"")</f>
        <v/>
      </c>
      <c r="BY606" s="29"/>
      <c r="BZ606" s="29"/>
      <c r="CA606" s="29"/>
      <c r="CB606" s="29"/>
      <c r="CC606" s="29"/>
      <c r="CD606" s="29"/>
      <c r="CE606" s="29"/>
      <c r="CF606" s="29"/>
      <c r="CG606" s="29"/>
      <c r="CH606" s="29"/>
      <c r="CI606" s="29"/>
      <c r="CJ606" s="29"/>
      <c r="CK606" s="29"/>
      <c r="CL606" s="29"/>
      <c r="CM606" s="29"/>
      <c r="CN606" s="29"/>
      <c r="CO606" s="29"/>
      <c r="CP606" s="29"/>
      <c r="CQ606" s="29"/>
      <c r="CR606" s="29"/>
      <c r="CS606" s="29"/>
      <c r="CT606" s="29"/>
      <c r="CU606" s="32" t="str">
        <f>IF(N606="费用项目",VLOOKUP(O606,费用项目!B:C,2,0),"")</f>
        <v/>
      </c>
      <c r="CV606" s="32" t="str">
        <f>IFERROR(VLOOKUP(CU606,费用项目!A:B,2,0),"")</f>
        <v/>
      </c>
      <c r="CW606" s="29" t="str">
        <f>IF(N606="银行账户",VLOOKUP(O606,银行变二级!B:C,2,0),"")</f>
        <v>潍坊银行36375</v>
      </c>
      <c r="CX606" s="29" t="str">
        <f>IFERROR(VLOOKUP(O606,银行变二级!A:B,2,0),"")</f>
        <v>潍坊银行36375</v>
      </c>
    </row>
    <row r="607" ht="25.5" spans="1:102">
      <c r="A607" s="35" t="s">
        <v>581</v>
      </c>
      <c r="B607" s="36" t="s">
        <v>196</v>
      </c>
      <c r="C607" s="36" t="s">
        <v>238</v>
      </c>
      <c r="D607" s="37" t="s">
        <v>608</v>
      </c>
      <c r="E607" s="37" t="s">
        <v>609</v>
      </c>
      <c r="F607" s="38">
        <v>29114.17</v>
      </c>
      <c r="G607" s="39" t="s">
        <v>107</v>
      </c>
      <c r="H607" s="40" t="str">
        <f t="shared" si="185"/>
        <v>2241</v>
      </c>
      <c r="I607" s="40" t="str">
        <f t="shared" si="186"/>
        <v>224102</v>
      </c>
      <c r="J607" s="46" t="str">
        <f t="shared" si="187"/>
        <v>其他应付款</v>
      </c>
      <c r="K607" s="47" t="str">
        <f t="shared" si="188"/>
        <v>单位</v>
      </c>
      <c r="L607" s="46" t="str">
        <f t="shared" si="189"/>
        <v>江苏清云居餐饮管理有限公司</v>
      </c>
      <c r="M607" s="46" t="str">
        <f>IFERROR(IF(H607="1002",1002,VLOOKUP(I607,亿企科目!A:H,6,0)),VLOOKUP(H607,亿企科目!A:G,6,0))</f>
        <v>224102</v>
      </c>
      <c r="N607" s="48" t="str">
        <f>IFERROR(IF(H607="1002","银行账户",IF(H607="1123","供应商",VLOOKUP(I607,亿企科目!A:H,8,0))),"")</f>
        <v>供应商</v>
      </c>
      <c r="O607" s="49" t="str">
        <f t="shared" si="203"/>
        <v>江苏清云居餐饮管理有限公司</v>
      </c>
      <c r="P607" s="29" t="str">
        <f>VLOOKUP(A607,账簿!B:C,2,0)</f>
        <v>001001002</v>
      </c>
      <c r="Q607" s="29" t="str">
        <f>VLOOKUP(P607,账簿!A:B,2,0)</f>
        <v>昌邑市城投建设工程有限公司</v>
      </c>
      <c r="W607" s="29" t="str">
        <f t="shared" si="204"/>
        <v>0010010022026-04-1017</v>
      </c>
      <c r="X607" s="29" t="str">
        <f t="shared" si="190"/>
        <v>001001002</v>
      </c>
      <c r="Y607" s="29" t="str">
        <f t="shared" si="191"/>
        <v>001001002</v>
      </c>
      <c r="Z607" s="29" t="str">
        <f t="shared" si="192"/>
        <v>昌邑市城投建设工程有限公司</v>
      </c>
      <c r="AA607" s="29" t="str">
        <f t="shared" si="193"/>
        <v>2026-04</v>
      </c>
      <c r="AB607" s="29" t="str">
        <f t="shared" si="194"/>
        <v>2026-04-10</v>
      </c>
      <c r="AC607" s="29" t="s">
        <v>108</v>
      </c>
      <c r="AD607" s="29">
        <f t="shared" si="195"/>
        <v>17</v>
      </c>
      <c r="AE607" s="29" t="str">
        <f t="shared" si="196"/>
        <v>付利息,转账支取,江苏清云居餐饮管理有限公司,利息</v>
      </c>
      <c r="AF607" s="29" t="s">
        <v>109</v>
      </c>
      <c r="AG607" s="29" t="s">
        <v>109</v>
      </c>
      <c r="AH607" s="29"/>
      <c r="AI607" s="29"/>
      <c r="AJ607" s="29"/>
      <c r="AK607" s="29"/>
      <c r="AL607" s="29"/>
      <c r="AM607" s="29"/>
      <c r="AN607" s="29" t="str">
        <f t="shared" si="197"/>
        <v>224102</v>
      </c>
      <c r="AO607" s="29"/>
      <c r="AP607" s="29" t="str">
        <f t="shared" si="198"/>
        <v>付利息,转账支取,江苏清云居餐饮管理有限公司,利息</v>
      </c>
      <c r="AQ607" t="s">
        <v>110</v>
      </c>
      <c r="AR607" s="29">
        <f t="shared" si="199"/>
        <v>29114.17</v>
      </c>
      <c r="AS607" s="29" t="str">
        <f t="shared" si="200"/>
        <v/>
      </c>
      <c r="AT607" t="s">
        <v>111</v>
      </c>
      <c r="AU607" t="s">
        <v>112</v>
      </c>
      <c r="AV607" t="s">
        <v>113</v>
      </c>
      <c r="AW607" s="29">
        <f t="shared" si="201"/>
        <v>29114.17</v>
      </c>
      <c r="AX607" s="29" t="str">
        <f t="shared" si="202"/>
        <v/>
      </c>
      <c r="AY607" s="29"/>
      <c r="AZ607" s="29"/>
      <c r="BA607" s="29"/>
      <c r="BB607" s="29"/>
      <c r="BC607" s="29"/>
      <c r="BD607" s="29"/>
      <c r="BE607" s="29"/>
      <c r="BF607" s="29"/>
      <c r="BG607" s="29"/>
      <c r="BH607" s="29"/>
      <c r="BI607" s="29"/>
      <c r="BJ607" s="29"/>
      <c r="BK607" s="29"/>
      <c r="BL607" s="29"/>
      <c r="BM607" s="29"/>
      <c r="BN607" s="29"/>
      <c r="BO607" s="29"/>
      <c r="BP607" s="29"/>
      <c r="BQ607" s="32" t="str">
        <f>IF(N607="项目",VLOOKUP(O607,项目!B:C,2,0),IF(K607="空项目",VLOOKUP(K607,项目!B:C,2,0),""))</f>
        <v/>
      </c>
      <c r="BR607" s="32" t="str">
        <f>IFERROR(VLOOKUP(BQ607,项目!A:B,2,0),"")</f>
        <v/>
      </c>
      <c r="BS607" s="29"/>
      <c r="BT607" s="29"/>
      <c r="BU607" s="32" t="str">
        <f>IF(N607="供应商",VLOOKUP(O607,供应商!B:C,2,0),"")</f>
        <v>0002000012</v>
      </c>
      <c r="BV607" s="32" t="str">
        <f>IFERROR(VLOOKUP(BU607,供应商!A:B,2,0),"")</f>
        <v>江苏清云居餐饮管理有限公司</v>
      </c>
      <c r="BW607" s="32" t="str">
        <f>IF(N607="客户",VLOOKUP(O607,客户!B:C,2,0),"")</f>
        <v/>
      </c>
      <c r="BX607" s="32" t="str">
        <f>IFERROR(VLOOKUP(BW607,客户!A:B,2,0),"")</f>
        <v/>
      </c>
      <c r="BY607" s="29"/>
      <c r="BZ607" s="29"/>
      <c r="CA607" s="29"/>
      <c r="CB607" s="29"/>
      <c r="CC607" s="29"/>
      <c r="CD607" s="29"/>
      <c r="CE607" s="29"/>
      <c r="CF607" s="29"/>
      <c r="CG607" s="29"/>
      <c r="CH607" s="29"/>
      <c r="CI607" s="29"/>
      <c r="CJ607" s="29"/>
      <c r="CK607" s="29"/>
      <c r="CL607" s="29"/>
      <c r="CM607" s="29"/>
      <c r="CN607" s="29"/>
      <c r="CO607" s="29"/>
      <c r="CP607" s="29"/>
      <c r="CQ607" s="29"/>
      <c r="CR607" s="29"/>
      <c r="CS607" s="29"/>
      <c r="CT607" s="29"/>
      <c r="CU607" s="32" t="str">
        <f>IF(N607="费用项目",VLOOKUP(O607,费用项目!B:C,2,0),"")</f>
        <v/>
      </c>
      <c r="CV607" s="32" t="str">
        <f>IFERROR(VLOOKUP(CU607,费用项目!A:B,2,0),"")</f>
        <v/>
      </c>
      <c r="CW607" s="29" t="str">
        <f>IF(N607="银行账户",VLOOKUP(O607,银行变二级!B:C,2,0),"")</f>
        <v/>
      </c>
      <c r="CX607" s="29" t="str">
        <f>IFERROR(VLOOKUP(O607,银行变二级!A:B,2,0),"")</f>
        <v/>
      </c>
    </row>
    <row r="608" ht="25.5" spans="1:102">
      <c r="A608" s="35" t="s">
        <v>581</v>
      </c>
      <c r="B608" s="36" t="s">
        <v>196</v>
      </c>
      <c r="C608" s="36" t="s">
        <v>238</v>
      </c>
      <c r="D608" s="37" t="s">
        <v>608</v>
      </c>
      <c r="E608" s="37" t="s">
        <v>583</v>
      </c>
      <c r="F608" s="39" t="s">
        <v>107</v>
      </c>
      <c r="G608" s="38">
        <v>29114.17</v>
      </c>
      <c r="H608" s="40" t="str">
        <f t="shared" si="185"/>
        <v>1002</v>
      </c>
      <c r="I608" s="40" t="str">
        <f t="shared" si="186"/>
        <v>100207</v>
      </c>
      <c r="J608" s="46" t="str">
        <f t="shared" si="187"/>
        <v>银行存款</v>
      </c>
      <c r="K608" s="47" t="str">
        <f t="shared" si="188"/>
        <v>潍坊银行36375</v>
      </c>
      <c r="L608" s="46" t="str">
        <f t="shared" si="189"/>
        <v/>
      </c>
      <c r="M608" s="46">
        <f>IFERROR(IF(H608="1002",1002,VLOOKUP(I608,亿企科目!A:H,6,0)),VLOOKUP(H608,亿企科目!A:G,6,0))</f>
        <v>1002</v>
      </c>
      <c r="N608" s="48" t="str">
        <f>IFERROR(IF(H608="1002","银行账户",IF(H608="1123","供应商",VLOOKUP(I608,亿企科目!A:H,8,0))),"")</f>
        <v>银行账户</v>
      </c>
      <c r="O608" s="49" t="str">
        <f t="shared" si="203"/>
        <v>潍坊银行36375</v>
      </c>
      <c r="P608" s="29" t="str">
        <f>VLOOKUP(A608,账簿!B:C,2,0)</f>
        <v>001001002</v>
      </c>
      <c r="Q608" s="29" t="str">
        <f>VLOOKUP(P608,账簿!A:B,2,0)</f>
        <v>昌邑市城投建设工程有限公司</v>
      </c>
      <c r="W608" s="29" t="str">
        <f t="shared" si="204"/>
        <v>0010010022026-04-1017</v>
      </c>
      <c r="X608" s="29" t="str">
        <f t="shared" si="190"/>
        <v>001001002</v>
      </c>
      <c r="Y608" s="29" t="str">
        <f t="shared" si="191"/>
        <v>001001002</v>
      </c>
      <c r="Z608" s="29" t="str">
        <f t="shared" si="192"/>
        <v>昌邑市城投建设工程有限公司</v>
      </c>
      <c r="AA608" s="29" t="str">
        <f t="shared" si="193"/>
        <v>2026-04</v>
      </c>
      <c r="AB608" s="29" t="str">
        <f t="shared" si="194"/>
        <v>2026-04-10</v>
      </c>
      <c r="AC608" s="29" t="s">
        <v>108</v>
      </c>
      <c r="AD608" s="29">
        <f t="shared" si="195"/>
        <v>17</v>
      </c>
      <c r="AE608" s="29" t="str">
        <f t="shared" si="196"/>
        <v>付利息,转账支取,江苏清云居餐饮管理有限公司,利息</v>
      </c>
      <c r="AF608" s="29" t="s">
        <v>109</v>
      </c>
      <c r="AG608" s="29" t="s">
        <v>109</v>
      </c>
      <c r="AH608" s="29"/>
      <c r="AI608" s="29"/>
      <c r="AJ608" s="29"/>
      <c r="AK608" s="29"/>
      <c r="AL608" s="29"/>
      <c r="AM608" s="29"/>
      <c r="AN608" s="29">
        <f t="shared" si="197"/>
        <v>1002</v>
      </c>
      <c r="AO608" s="29"/>
      <c r="AP608" s="29" t="str">
        <f t="shared" si="198"/>
        <v>付利息,转账支取,江苏清云居餐饮管理有限公司,利息</v>
      </c>
      <c r="AQ608" t="s">
        <v>110</v>
      </c>
      <c r="AR608" s="29" t="str">
        <f t="shared" si="199"/>
        <v/>
      </c>
      <c r="AS608" s="29">
        <f t="shared" si="200"/>
        <v>29114.17</v>
      </c>
      <c r="AT608" t="s">
        <v>111</v>
      </c>
      <c r="AU608" t="s">
        <v>112</v>
      </c>
      <c r="AV608" t="s">
        <v>113</v>
      </c>
      <c r="AW608" s="29" t="str">
        <f t="shared" si="201"/>
        <v/>
      </c>
      <c r="AX608" s="29">
        <f t="shared" si="202"/>
        <v>29114.17</v>
      </c>
      <c r="AY608" s="29"/>
      <c r="AZ608" s="29"/>
      <c r="BA608" s="29"/>
      <c r="BB608" s="29"/>
      <c r="BC608" s="29"/>
      <c r="BD608" s="29"/>
      <c r="BE608" s="29"/>
      <c r="BF608" s="29"/>
      <c r="BG608" s="29"/>
      <c r="BH608" s="29"/>
      <c r="BI608" s="29"/>
      <c r="BJ608" s="29"/>
      <c r="BK608" s="29"/>
      <c r="BL608" s="29"/>
      <c r="BM608" s="29"/>
      <c r="BN608" s="29"/>
      <c r="BO608" s="29"/>
      <c r="BP608" s="29"/>
      <c r="BQ608" s="32" t="str">
        <f>IF(N608="项目",VLOOKUP(O608,项目!B:C,2,0),IF(K608="空项目",VLOOKUP(K608,项目!B:C,2,0),""))</f>
        <v/>
      </c>
      <c r="BR608" s="32" t="str">
        <f>IFERROR(VLOOKUP(BQ608,项目!A:B,2,0),"")</f>
        <v/>
      </c>
      <c r="BS608" s="29"/>
      <c r="BT608" s="29"/>
      <c r="BU608" s="32" t="str">
        <f>IF(N608="供应商",VLOOKUP(O608,供应商!B:C,2,0),"")</f>
        <v/>
      </c>
      <c r="BV608" s="32" t="str">
        <f>IFERROR(VLOOKUP(BU608,供应商!A:B,2,0),"")</f>
        <v/>
      </c>
      <c r="BW608" s="32" t="str">
        <f>IF(N608="客户",VLOOKUP(O608,客户!B:C,2,0),"")</f>
        <v/>
      </c>
      <c r="BX608" s="32" t="str">
        <f>IFERROR(VLOOKUP(BW608,客户!A:B,2,0),"")</f>
        <v/>
      </c>
      <c r="BY608" s="29"/>
      <c r="BZ608" s="29"/>
      <c r="CA608" s="29"/>
      <c r="CB608" s="29"/>
      <c r="CC608" s="29"/>
      <c r="CD608" s="29"/>
      <c r="CE608" s="29"/>
      <c r="CF608" s="29"/>
      <c r="CG608" s="29"/>
      <c r="CH608" s="29"/>
      <c r="CI608" s="29"/>
      <c r="CJ608" s="29"/>
      <c r="CK608" s="29"/>
      <c r="CL608" s="29"/>
      <c r="CM608" s="29"/>
      <c r="CN608" s="29"/>
      <c r="CO608" s="29"/>
      <c r="CP608" s="29"/>
      <c r="CQ608" s="29"/>
      <c r="CR608" s="29"/>
      <c r="CS608" s="29"/>
      <c r="CT608" s="29"/>
      <c r="CU608" s="32" t="str">
        <f>IF(N608="费用项目",VLOOKUP(O608,费用项目!B:C,2,0),"")</f>
        <v/>
      </c>
      <c r="CV608" s="32" t="str">
        <f>IFERROR(VLOOKUP(CU608,费用项目!A:B,2,0),"")</f>
        <v/>
      </c>
      <c r="CW608" s="29" t="str">
        <f>IF(N608="银行账户",VLOOKUP(O608,银行变二级!B:C,2,0),"")</f>
        <v>潍坊银行36375</v>
      </c>
      <c r="CX608" s="29" t="str">
        <f>IFERROR(VLOOKUP(O608,银行变二级!A:B,2,0),"")</f>
        <v>潍坊银行36375</v>
      </c>
    </row>
    <row r="609" ht="25.5" spans="1:102">
      <c r="A609" s="35" t="s">
        <v>581</v>
      </c>
      <c r="B609" s="36" t="s">
        <v>196</v>
      </c>
      <c r="C609" s="36" t="s">
        <v>239</v>
      </c>
      <c r="D609" s="37" t="s">
        <v>610</v>
      </c>
      <c r="E609" s="37" t="s">
        <v>611</v>
      </c>
      <c r="F609" s="38">
        <v>13368.75</v>
      </c>
      <c r="G609" s="39" t="s">
        <v>107</v>
      </c>
      <c r="H609" s="40" t="str">
        <f t="shared" si="185"/>
        <v>2241</v>
      </c>
      <c r="I609" s="40" t="str">
        <f t="shared" si="186"/>
        <v>224102</v>
      </c>
      <c r="J609" s="46" t="str">
        <f t="shared" si="187"/>
        <v>其他应付款</v>
      </c>
      <c r="K609" s="47" t="str">
        <f t="shared" si="188"/>
        <v>单位</v>
      </c>
      <c r="L609" s="46" t="str">
        <f t="shared" si="189"/>
        <v>苏州每人雅企业咨询有限公司</v>
      </c>
      <c r="M609" s="46" t="str">
        <f>IFERROR(IF(H609="1002",1002,VLOOKUP(I609,亿企科目!A:H,6,0)),VLOOKUP(H609,亿企科目!A:G,6,0))</f>
        <v>224102</v>
      </c>
      <c r="N609" s="48" t="str">
        <f>IFERROR(IF(H609="1002","银行账户",IF(H609="1123","供应商",VLOOKUP(I609,亿企科目!A:H,8,0))),"")</f>
        <v>供应商</v>
      </c>
      <c r="O609" s="49" t="str">
        <f t="shared" si="203"/>
        <v>苏州每人雅企业咨询有限公司</v>
      </c>
      <c r="P609" s="29" t="str">
        <f>VLOOKUP(A609,账簿!B:C,2,0)</f>
        <v>001001002</v>
      </c>
      <c r="Q609" s="29" t="str">
        <f>VLOOKUP(P609,账簿!A:B,2,0)</f>
        <v>昌邑市城投建设工程有限公司</v>
      </c>
      <c r="W609" s="29" t="str">
        <f t="shared" si="204"/>
        <v>0010010022026-04-1018</v>
      </c>
      <c r="X609" s="29" t="str">
        <f t="shared" si="190"/>
        <v>001001002</v>
      </c>
      <c r="Y609" s="29" t="str">
        <f t="shared" si="191"/>
        <v>001001002</v>
      </c>
      <c r="Z609" s="29" t="str">
        <f t="shared" si="192"/>
        <v>昌邑市城投建设工程有限公司</v>
      </c>
      <c r="AA609" s="29" t="str">
        <f t="shared" si="193"/>
        <v>2026-04</v>
      </c>
      <c r="AB609" s="29" t="str">
        <f t="shared" si="194"/>
        <v>2026-04-10</v>
      </c>
      <c r="AC609" s="29" t="s">
        <v>108</v>
      </c>
      <c r="AD609" s="29">
        <f t="shared" si="195"/>
        <v>18</v>
      </c>
      <c r="AE609" s="29" t="str">
        <f t="shared" si="196"/>
        <v>付利息,转账支取,苏州每人雅企业咨询有限公司,利息</v>
      </c>
      <c r="AF609" s="29" t="s">
        <v>109</v>
      </c>
      <c r="AG609" s="29" t="s">
        <v>109</v>
      </c>
      <c r="AH609" s="29"/>
      <c r="AI609" s="29"/>
      <c r="AJ609" s="29"/>
      <c r="AK609" s="29"/>
      <c r="AL609" s="29"/>
      <c r="AM609" s="29"/>
      <c r="AN609" s="29" t="str">
        <f t="shared" si="197"/>
        <v>224102</v>
      </c>
      <c r="AO609" s="29"/>
      <c r="AP609" s="29" t="str">
        <f t="shared" si="198"/>
        <v>付利息,转账支取,苏州每人雅企业咨询有限公司,利息</v>
      </c>
      <c r="AQ609" t="s">
        <v>110</v>
      </c>
      <c r="AR609" s="29">
        <f t="shared" si="199"/>
        <v>13368.75</v>
      </c>
      <c r="AS609" s="29" t="str">
        <f t="shared" si="200"/>
        <v/>
      </c>
      <c r="AT609" t="s">
        <v>111</v>
      </c>
      <c r="AU609" t="s">
        <v>112</v>
      </c>
      <c r="AV609" t="s">
        <v>113</v>
      </c>
      <c r="AW609" s="29">
        <f t="shared" si="201"/>
        <v>13368.75</v>
      </c>
      <c r="AX609" s="29" t="str">
        <f t="shared" si="202"/>
        <v/>
      </c>
      <c r="AY609" s="29"/>
      <c r="AZ609" s="29"/>
      <c r="BA609" s="29"/>
      <c r="BB609" s="29"/>
      <c r="BC609" s="29"/>
      <c r="BD609" s="29"/>
      <c r="BE609" s="29"/>
      <c r="BF609" s="29"/>
      <c r="BG609" s="29"/>
      <c r="BH609" s="29"/>
      <c r="BI609" s="29"/>
      <c r="BJ609" s="29"/>
      <c r="BK609" s="29"/>
      <c r="BL609" s="29"/>
      <c r="BM609" s="29"/>
      <c r="BN609" s="29"/>
      <c r="BO609" s="29"/>
      <c r="BP609" s="29"/>
      <c r="BQ609" s="32" t="str">
        <f>IF(N609="项目",VLOOKUP(O609,项目!B:C,2,0),IF(K609="空项目",VLOOKUP(K609,项目!B:C,2,0),""))</f>
        <v/>
      </c>
      <c r="BR609" s="32" t="str">
        <f>IFERROR(VLOOKUP(BQ609,项目!A:B,2,0),"")</f>
        <v/>
      </c>
      <c r="BS609" s="29"/>
      <c r="BT609" s="29"/>
      <c r="BU609" s="32" t="str">
        <f>IF(N609="供应商",VLOOKUP(O609,供应商!B:C,2,0),"")</f>
        <v>0002000013</v>
      </c>
      <c r="BV609" s="32" t="str">
        <f>IFERROR(VLOOKUP(BU609,供应商!A:B,2,0),"")</f>
        <v>苏州每人雅企业咨询有限公司</v>
      </c>
      <c r="BW609" s="32" t="str">
        <f>IF(N609="客户",VLOOKUP(O609,客户!B:C,2,0),"")</f>
        <v/>
      </c>
      <c r="BX609" s="32" t="str">
        <f>IFERROR(VLOOKUP(BW609,客户!A:B,2,0),"")</f>
        <v/>
      </c>
      <c r="BY609" s="29"/>
      <c r="BZ609" s="29"/>
      <c r="CA609" s="29"/>
      <c r="CB609" s="29"/>
      <c r="CC609" s="29"/>
      <c r="CD609" s="29"/>
      <c r="CE609" s="29"/>
      <c r="CF609" s="29"/>
      <c r="CG609" s="29"/>
      <c r="CH609" s="29"/>
      <c r="CI609" s="29"/>
      <c r="CJ609" s="29"/>
      <c r="CK609" s="29"/>
      <c r="CL609" s="29"/>
      <c r="CM609" s="29"/>
      <c r="CN609" s="29"/>
      <c r="CO609" s="29"/>
      <c r="CP609" s="29"/>
      <c r="CQ609" s="29"/>
      <c r="CR609" s="29"/>
      <c r="CS609" s="29"/>
      <c r="CT609" s="29"/>
      <c r="CU609" s="32" t="str">
        <f>IF(N609="费用项目",VLOOKUP(O609,费用项目!B:C,2,0),"")</f>
        <v/>
      </c>
      <c r="CV609" s="32" t="str">
        <f>IFERROR(VLOOKUP(CU609,费用项目!A:B,2,0),"")</f>
        <v/>
      </c>
      <c r="CW609" s="29" t="str">
        <f>IF(N609="银行账户",VLOOKUP(O609,银行变二级!B:C,2,0),"")</f>
        <v/>
      </c>
      <c r="CX609" s="29" t="str">
        <f>IFERROR(VLOOKUP(O609,银行变二级!A:B,2,0),"")</f>
        <v/>
      </c>
    </row>
    <row r="610" ht="25.5" spans="1:102">
      <c r="A610" s="35" t="s">
        <v>581</v>
      </c>
      <c r="B610" s="36" t="s">
        <v>196</v>
      </c>
      <c r="C610" s="36" t="s">
        <v>239</v>
      </c>
      <c r="D610" s="37" t="s">
        <v>610</v>
      </c>
      <c r="E610" s="37" t="s">
        <v>583</v>
      </c>
      <c r="F610" s="39" t="s">
        <v>107</v>
      </c>
      <c r="G610" s="38">
        <v>13368.75</v>
      </c>
      <c r="H610" s="40" t="str">
        <f t="shared" si="185"/>
        <v>1002</v>
      </c>
      <c r="I610" s="40" t="str">
        <f t="shared" si="186"/>
        <v>100207</v>
      </c>
      <c r="J610" s="46" t="str">
        <f t="shared" si="187"/>
        <v>银行存款</v>
      </c>
      <c r="K610" s="47" t="str">
        <f t="shared" si="188"/>
        <v>潍坊银行36375</v>
      </c>
      <c r="L610" s="46" t="str">
        <f t="shared" si="189"/>
        <v/>
      </c>
      <c r="M610" s="46">
        <f>IFERROR(IF(H610="1002",1002,VLOOKUP(I610,亿企科目!A:H,6,0)),VLOOKUP(H610,亿企科目!A:G,6,0))</f>
        <v>1002</v>
      </c>
      <c r="N610" s="48" t="str">
        <f>IFERROR(IF(H610="1002","银行账户",IF(H610="1123","供应商",VLOOKUP(I610,亿企科目!A:H,8,0))),"")</f>
        <v>银行账户</v>
      </c>
      <c r="O610" s="49" t="str">
        <f t="shared" si="203"/>
        <v>潍坊银行36375</v>
      </c>
      <c r="P610" s="29" t="str">
        <f>VLOOKUP(A610,账簿!B:C,2,0)</f>
        <v>001001002</v>
      </c>
      <c r="Q610" s="29" t="str">
        <f>VLOOKUP(P610,账簿!A:B,2,0)</f>
        <v>昌邑市城投建设工程有限公司</v>
      </c>
      <c r="W610" s="29" t="str">
        <f t="shared" si="204"/>
        <v>0010010022026-04-1018</v>
      </c>
      <c r="X610" s="29" t="str">
        <f t="shared" si="190"/>
        <v>001001002</v>
      </c>
      <c r="Y610" s="29" t="str">
        <f t="shared" si="191"/>
        <v>001001002</v>
      </c>
      <c r="Z610" s="29" t="str">
        <f t="shared" si="192"/>
        <v>昌邑市城投建设工程有限公司</v>
      </c>
      <c r="AA610" s="29" t="str">
        <f t="shared" si="193"/>
        <v>2026-04</v>
      </c>
      <c r="AB610" s="29" t="str">
        <f t="shared" si="194"/>
        <v>2026-04-10</v>
      </c>
      <c r="AC610" s="29" t="s">
        <v>108</v>
      </c>
      <c r="AD610" s="29">
        <f t="shared" si="195"/>
        <v>18</v>
      </c>
      <c r="AE610" s="29" t="str">
        <f t="shared" si="196"/>
        <v>付利息,转账支取,苏州每人雅企业咨询有限公司,利息</v>
      </c>
      <c r="AF610" s="29" t="s">
        <v>109</v>
      </c>
      <c r="AG610" s="29" t="s">
        <v>109</v>
      </c>
      <c r="AH610" s="29"/>
      <c r="AI610" s="29"/>
      <c r="AJ610" s="29"/>
      <c r="AK610" s="29"/>
      <c r="AL610" s="29"/>
      <c r="AM610" s="29"/>
      <c r="AN610" s="29">
        <f t="shared" si="197"/>
        <v>1002</v>
      </c>
      <c r="AO610" s="29"/>
      <c r="AP610" s="29" t="str">
        <f t="shared" si="198"/>
        <v>付利息,转账支取,苏州每人雅企业咨询有限公司,利息</v>
      </c>
      <c r="AQ610" t="s">
        <v>110</v>
      </c>
      <c r="AR610" s="29" t="str">
        <f t="shared" si="199"/>
        <v/>
      </c>
      <c r="AS610" s="29">
        <f t="shared" si="200"/>
        <v>13368.75</v>
      </c>
      <c r="AT610" t="s">
        <v>111</v>
      </c>
      <c r="AU610" t="s">
        <v>112</v>
      </c>
      <c r="AV610" t="s">
        <v>113</v>
      </c>
      <c r="AW610" s="29" t="str">
        <f t="shared" si="201"/>
        <v/>
      </c>
      <c r="AX610" s="29">
        <f t="shared" si="202"/>
        <v>13368.75</v>
      </c>
      <c r="AY610" s="29"/>
      <c r="AZ610" s="29"/>
      <c r="BA610" s="29"/>
      <c r="BB610" s="29"/>
      <c r="BC610" s="29"/>
      <c r="BD610" s="29"/>
      <c r="BE610" s="29"/>
      <c r="BF610" s="29"/>
      <c r="BG610" s="29"/>
      <c r="BH610" s="29"/>
      <c r="BI610" s="29"/>
      <c r="BJ610" s="29"/>
      <c r="BK610" s="29"/>
      <c r="BL610" s="29"/>
      <c r="BM610" s="29"/>
      <c r="BN610" s="29"/>
      <c r="BO610" s="29"/>
      <c r="BP610" s="29"/>
      <c r="BQ610" s="32" t="str">
        <f>IF(N610="项目",VLOOKUP(O610,项目!B:C,2,0),IF(K610="空项目",VLOOKUP(K610,项目!B:C,2,0),""))</f>
        <v/>
      </c>
      <c r="BR610" s="32" t="str">
        <f>IFERROR(VLOOKUP(BQ610,项目!A:B,2,0),"")</f>
        <v/>
      </c>
      <c r="BS610" s="29"/>
      <c r="BT610" s="29"/>
      <c r="BU610" s="32" t="str">
        <f>IF(N610="供应商",VLOOKUP(O610,供应商!B:C,2,0),"")</f>
        <v/>
      </c>
      <c r="BV610" s="32" t="str">
        <f>IFERROR(VLOOKUP(BU610,供应商!A:B,2,0),"")</f>
        <v/>
      </c>
      <c r="BW610" s="32" t="str">
        <f>IF(N610="客户",VLOOKUP(O610,客户!B:C,2,0),"")</f>
        <v/>
      </c>
      <c r="BX610" s="32" t="str">
        <f>IFERROR(VLOOKUP(BW610,客户!A:B,2,0),"")</f>
        <v/>
      </c>
      <c r="BY610" s="29"/>
      <c r="BZ610" s="29"/>
      <c r="CA610" s="29"/>
      <c r="CB610" s="29"/>
      <c r="CC610" s="29"/>
      <c r="CD610" s="29"/>
      <c r="CE610" s="29"/>
      <c r="CF610" s="29"/>
      <c r="CG610" s="29"/>
      <c r="CH610" s="29"/>
      <c r="CI610" s="29"/>
      <c r="CJ610" s="29"/>
      <c r="CK610" s="29"/>
      <c r="CL610" s="29"/>
      <c r="CM610" s="29"/>
      <c r="CN610" s="29"/>
      <c r="CO610" s="29"/>
      <c r="CP610" s="29"/>
      <c r="CQ610" s="29"/>
      <c r="CR610" s="29"/>
      <c r="CS610" s="29"/>
      <c r="CT610" s="29"/>
      <c r="CU610" s="32" t="str">
        <f>IF(N610="费用项目",VLOOKUP(O610,费用项目!B:C,2,0),"")</f>
        <v/>
      </c>
      <c r="CV610" s="32" t="str">
        <f>IFERROR(VLOOKUP(CU610,费用项目!A:B,2,0),"")</f>
        <v/>
      </c>
      <c r="CW610" s="29" t="str">
        <f>IF(N610="银行账户",VLOOKUP(O610,银行变二级!B:C,2,0),"")</f>
        <v>潍坊银行36375</v>
      </c>
      <c r="CX610" s="29" t="str">
        <f>IFERROR(VLOOKUP(O610,银行变二级!A:B,2,0),"")</f>
        <v>潍坊银行36375</v>
      </c>
    </row>
    <row r="611" ht="25.5" spans="1:102">
      <c r="A611" s="35" t="s">
        <v>581</v>
      </c>
      <c r="B611" s="36" t="s">
        <v>196</v>
      </c>
      <c r="C611" s="36" t="s">
        <v>240</v>
      </c>
      <c r="D611" s="37" t="s">
        <v>612</v>
      </c>
      <c r="E611" s="37" t="s">
        <v>613</v>
      </c>
      <c r="F611" s="38">
        <v>13071.67</v>
      </c>
      <c r="G611" s="39" t="s">
        <v>107</v>
      </c>
      <c r="H611" s="40" t="str">
        <f t="shared" si="185"/>
        <v>2241</v>
      </c>
      <c r="I611" s="40" t="str">
        <f t="shared" si="186"/>
        <v>224102</v>
      </c>
      <c r="J611" s="46" t="str">
        <f t="shared" si="187"/>
        <v>其他应付款</v>
      </c>
      <c r="K611" s="47" t="str">
        <f t="shared" si="188"/>
        <v>单位</v>
      </c>
      <c r="L611" s="46" t="str">
        <f t="shared" si="189"/>
        <v>太仓市金盾消防工程有限公司淮安分公司</v>
      </c>
      <c r="M611" s="46" t="str">
        <f>IFERROR(IF(H611="1002",1002,VLOOKUP(I611,亿企科目!A:H,6,0)),VLOOKUP(H611,亿企科目!A:G,6,0))</f>
        <v>224102</v>
      </c>
      <c r="N611" s="48" t="str">
        <f>IFERROR(IF(H611="1002","银行账户",IF(H611="1123","供应商",VLOOKUP(I611,亿企科目!A:H,8,0))),"")</f>
        <v>供应商</v>
      </c>
      <c r="O611" s="49" t="str">
        <f t="shared" si="203"/>
        <v>太仓市金盾消防工程有限公司淮安分公司</v>
      </c>
      <c r="P611" s="29" t="str">
        <f>VLOOKUP(A611,账簿!B:C,2,0)</f>
        <v>001001002</v>
      </c>
      <c r="Q611" s="29" t="str">
        <f>VLOOKUP(P611,账簿!A:B,2,0)</f>
        <v>昌邑市城投建设工程有限公司</v>
      </c>
      <c r="W611" s="29" t="str">
        <f t="shared" si="204"/>
        <v>0010010022026-04-1019</v>
      </c>
      <c r="X611" s="29" t="str">
        <f t="shared" si="190"/>
        <v>001001002</v>
      </c>
      <c r="Y611" s="29" t="str">
        <f t="shared" si="191"/>
        <v>001001002</v>
      </c>
      <c r="Z611" s="29" t="str">
        <f t="shared" si="192"/>
        <v>昌邑市城投建设工程有限公司</v>
      </c>
      <c r="AA611" s="29" t="str">
        <f t="shared" si="193"/>
        <v>2026-04</v>
      </c>
      <c r="AB611" s="29" t="str">
        <f t="shared" si="194"/>
        <v>2026-04-10</v>
      </c>
      <c r="AC611" s="29" t="s">
        <v>108</v>
      </c>
      <c r="AD611" s="29">
        <f t="shared" si="195"/>
        <v>19</v>
      </c>
      <c r="AE611" s="29" t="str">
        <f t="shared" si="196"/>
        <v>付利息,转账支取,太仓市金盾消防工程有限公司淮安分公司,利息</v>
      </c>
      <c r="AF611" s="29" t="s">
        <v>109</v>
      </c>
      <c r="AG611" s="29" t="s">
        <v>109</v>
      </c>
      <c r="AH611" s="29"/>
      <c r="AI611" s="29"/>
      <c r="AJ611" s="29"/>
      <c r="AK611" s="29"/>
      <c r="AL611" s="29"/>
      <c r="AM611" s="29"/>
      <c r="AN611" s="29" t="str">
        <f t="shared" si="197"/>
        <v>224102</v>
      </c>
      <c r="AO611" s="29"/>
      <c r="AP611" s="29" t="str">
        <f t="shared" si="198"/>
        <v>付利息,转账支取,太仓市金盾消防工程有限公司淮安分公司,利息</v>
      </c>
      <c r="AQ611" t="s">
        <v>110</v>
      </c>
      <c r="AR611" s="29">
        <f t="shared" si="199"/>
        <v>13071.67</v>
      </c>
      <c r="AS611" s="29" t="str">
        <f t="shared" si="200"/>
        <v/>
      </c>
      <c r="AT611" t="s">
        <v>111</v>
      </c>
      <c r="AU611" t="s">
        <v>112</v>
      </c>
      <c r="AV611" t="s">
        <v>113</v>
      </c>
      <c r="AW611" s="29">
        <f t="shared" si="201"/>
        <v>13071.67</v>
      </c>
      <c r="AX611" s="29" t="str">
        <f t="shared" si="202"/>
        <v/>
      </c>
      <c r="AY611" s="29"/>
      <c r="AZ611" s="29"/>
      <c r="BA611" s="29"/>
      <c r="BB611" s="29"/>
      <c r="BC611" s="29"/>
      <c r="BD611" s="29"/>
      <c r="BE611" s="29"/>
      <c r="BF611" s="29"/>
      <c r="BG611" s="29"/>
      <c r="BH611" s="29"/>
      <c r="BI611" s="29"/>
      <c r="BJ611" s="29"/>
      <c r="BK611" s="29"/>
      <c r="BL611" s="29"/>
      <c r="BM611" s="29"/>
      <c r="BN611" s="29"/>
      <c r="BO611" s="29"/>
      <c r="BP611" s="29"/>
      <c r="BQ611" s="32" t="str">
        <f>IF(N611="项目",VLOOKUP(O611,项目!B:C,2,0),IF(K611="空项目",VLOOKUP(K611,项目!B:C,2,0),""))</f>
        <v/>
      </c>
      <c r="BR611" s="32" t="str">
        <f>IFERROR(VLOOKUP(BQ611,项目!A:B,2,0),"")</f>
        <v/>
      </c>
      <c r="BS611" s="29"/>
      <c r="BT611" s="29"/>
      <c r="BU611" s="32" t="str">
        <f>IF(N611="供应商",VLOOKUP(O611,供应商!B:C,2,0),"")</f>
        <v>0002000015</v>
      </c>
      <c r="BV611" s="32" t="str">
        <f>IFERROR(VLOOKUP(BU611,供应商!A:B,2,0),"")</f>
        <v>太仓市金盾消防工程有限公司淮安分公司</v>
      </c>
      <c r="BW611" s="32" t="str">
        <f>IF(N611="客户",VLOOKUP(O611,客户!B:C,2,0),"")</f>
        <v/>
      </c>
      <c r="BX611" s="32" t="str">
        <f>IFERROR(VLOOKUP(BW611,客户!A:B,2,0),"")</f>
        <v/>
      </c>
      <c r="BY611" s="29"/>
      <c r="BZ611" s="29"/>
      <c r="CA611" s="29"/>
      <c r="CB611" s="29"/>
      <c r="CC611" s="29"/>
      <c r="CD611" s="29"/>
      <c r="CE611" s="29"/>
      <c r="CF611" s="29"/>
      <c r="CG611" s="29"/>
      <c r="CH611" s="29"/>
      <c r="CI611" s="29"/>
      <c r="CJ611" s="29"/>
      <c r="CK611" s="29"/>
      <c r="CL611" s="29"/>
      <c r="CM611" s="29"/>
      <c r="CN611" s="29"/>
      <c r="CO611" s="29"/>
      <c r="CP611" s="29"/>
      <c r="CQ611" s="29"/>
      <c r="CR611" s="29"/>
      <c r="CS611" s="29"/>
      <c r="CT611" s="29"/>
      <c r="CU611" s="32" t="str">
        <f>IF(N611="费用项目",VLOOKUP(O611,费用项目!B:C,2,0),"")</f>
        <v/>
      </c>
      <c r="CV611" s="32" t="str">
        <f>IFERROR(VLOOKUP(CU611,费用项目!A:B,2,0),"")</f>
        <v/>
      </c>
      <c r="CW611" s="29" t="str">
        <f>IF(N611="银行账户",VLOOKUP(O611,银行变二级!B:C,2,0),"")</f>
        <v/>
      </c>
      <c r="CX611" s="29" t="str">
        <f>IFERROR(VLOOKUP(O611,银行变二级!A:B,2,0),"")</f>
        <v/>
      </c>
    </row>
    <row r="612" ht="25.5" spans="1:102">
      <c r="A612" s="35" t="s">
        <v>581</v>
      </c>
      <c r="B612" s="36" t="s">
        <v>196</v>
      </c>
      <c r="C612" s="36" t="s">
        <v>240</v>
      </c>
      <c r="D612" s="37" t="s">
        <v>612</v>
      </c>
      <c r="E612" s="37" t="s">
        <v>583</v>
      </c>
      <c r="F612" s="39" t="s">
        <v>107</v>
      </c>
      <c r="G612" s="38">
        <v>13071.67</v>
      </c>
      <c r="H612" s="40" t="str">
        <f t="shared" si="185"/>
        <v>1002</v>
      </c>
      <c r="I612" s="40" t="str">
        <f t="shared" si="186"/>
        <v>100207</v>
      </c>
      <c r="J612" s="46" t="str">
        <f t="shared" si="187"/>
        <v>银行存款</v>
      </c>
      <c r="K612" s="47" t="str">
        <f t="shared" si="188"/>
        <v>潍坊银行36375</v>
      </c>
      <c r="L612" s="46" t="str">
        <f t="shared" si="189"/>
        <v/>
      </c>
      <c r="M612" s="46">
        <f>IFERROR(IF(H612="1002",1002,VLOOKUP(I612,亿企科目!A:H,6,0)),VLOOKUP(H612,亿企科目!A:G,6,0))</f>
        <v>1002</v>
      </c>
      <c r="N612" s="48" t="str">
        <f>IFERROR(IF(H612="1002","银行账户",IF(H612="1123","供应商",VLOOKUP(I612,亿企科目!A:H,8,0))),"")</f>
        <v>银行账户</v>
      </c>
      <c r="O612" s="49" t="str">
        <f t="shared" si="203"/>
        <v>潍坊银行36375</v>
      </c>
      <c r="P612" s="29" t="str">
        <f>VLOOKUP(A612,账簿!B:C,2,0)</f>
        <v>001001002</v>
      </c>
      <c r="Q612" s="29" t="str">
        <f>VLOOKUP(P612,账簿!A:B,2,0)</f>
        <v>昌邑市城投建设工程有限公司</v>
      </c>
      <c r="W612" s="29" t="str">
        <f t="shared" si="204"/>
        <v>0010010022026-04-1019</v>
      </c>
      <c r="X612" s="29" t="str">
        <f t="shared" si="190"/>
        <v>001001002</v>
      </c>
      <c r="Y612" s="29" t="str">
        <f t="shared" si="191"/>
        <v>001001002</v>
      </c>
      <c r="Z612" s="29" t="str">
        <f t="shared" si="192"/>
        <v>昌邑市城投建设工程有限公司</v>
      </c>
      <c r="AA612" s="29" t="str">
        <f t="shared" si="193"/>
        <v>2026-04</v>
      </c>
      <c r="AB612" s="29" t="str">
        <f t="shared" si="194"/>
        <v>2026-04-10</v>
      </c>
      <c r="AC612" s="29" t="s">
        <v>108</v>
      </c>
      <c r="AD612" s="29">
        <f t="shared" si="195"/>
        <v>19</v>
      </c>
      <c r="AE612" s="29" t="str">
        <f t="shared" si="196"/>
        <v>付利息,转账支取,太仓市金盾消防工程有限公司淮安分公司,利息</v>
      </c>
      <c r="AF612" s="29" t="s">
        <v>109</v>
      </c>
      <c r="AG612" s="29" t="s">
        <v>109</v>
      </c>
      <c r="AH612" s="29"/>
      <c r="AI612" s="29"/>
      <c r="AJ612" s="29"/>
      <c r="AK612" s="29"/>
      <c r="AL612" s="29"/>
      <c r="AM612" s="29"/>
      <c r="AN612" s="29">
        <f t="shared" si="197"/>
        <v>1002</v>
      </c>
      <c r="AO612" s="29"/>
      <c r="AP612" s="29" t="str">
        <f t="shared" si="198"/>
        <v>付利息,转账支取,太仓市金盾消防工程有限公司淮安分公司,利息</v>
      </c>
      <c r="AQ612" t="s">
        <v>110</v>
      </c>
      <c r="AR612" s="29" t="str">
        <f t="shared" si="199"/>
        <v/>
      </c>
      <c r="AS612" s="29">
        <f t="shared" si="200"/>
        <v>13071.67</v>
      </c>
      <c r="AT612" t="s">
        <v>111</v>
      </c>
      <c r="AU612" t="s">
        <v>112</v>
      </c>
      <c r="AV612" t="s">
        <v>113</v>
      </c>
      <c r="AW612" s="29" t="str">
        <f t="shared" si="201"/>
        <v/>
      </c>
      <c r="AX612" s="29">
        <f t="shared" si="202"/>
        <v>13071.67</v>
      </c>
      <c r="AY612" s="29"/>
      <c r="AZ612" s="29"/>
      <c r="BA612" s="29"/>
      <c r="BB612" s="29"/>
      <c r="BC612" s="29"/>
      <c r="BD612" s="29"/>
      <c r="BE612" s="29"/>
      <c r="BF612" s="29"/>
      <c r="BG612" s="29"/>
      <c r="BH612" s="29"/>
      <c r="BI612" s="29"/>
      <c r="BJ612" s="29"/>
      <c r="BK612" s="29"/>
      <c r="BL612" s="29"/>
      <c r="BM612" s="29"/>
      <c r="BN612" s="29"/>
      <c r="BO612" s="29"/>
      <c r="BP612" s="29"/>
      <c r="BQ612" s="32" t="str">
        <f>IF(N612="项目",VLOOKUP(O612,项目!B:C,2,0),IF(K612="空项目",VLOOKUP(K612,项目!B:C,2,0),""))</f>
        <v/>
      </c>
      <c r="BR612" s="32" t="str">
        <f>IFERROR(VLOOKUP(BQ612,项目!A:B,2,0),"")</f>
        <v/>
      </c>
      <c r="BS612" s="29"/>
      <c r="BT612" s="29"/>
      <c r="BU612" s="32" t="str">
        <f>IF(N612="供应商",VLOOKUP(O612,供应商!B:C,2,0),"")</f>
        <v/>
      </c>
      <c r="BV612" s="32" t="str">
        <f>IFERROR(VLOOKUP(BU612,供应商!A:B,2,0),"")</f>
        <v/>
      </c>
      <c r="BW612" s="32" t="str">
        <f>IF(N612="客户",VLOOKUP(O612,客户!B:C,2,0),"")</f>
        <v/>
      </c>
      <c r="BX612" s="32" t="str">
        <f>IFERROR(VLOOKUP(BW612,客户!A:B,2,0),"")</f>
        <v/>
      </c>
      <c r="BY612" s="29"/>
      <c r="BZ612" s="29"/>
      <c r="CA612" s="29"/>
      <c r="CB612" s="29"/>
      <c r="CC612" s="29"/>
      <c r="CD612" s="29"/>
      <c r="CE612" s="29"/>
      <c r="CF612" s="29"/>
      <c r="CG612" s="29"/>
      <c r="CH612" s="29"/>
      <c r="CI612" s="29"/>
      <c r="CJ612" s="29"/>
      <c r="CK612" s="29"/>
      <c r="CL612" s="29"/>
      <c r="CM612" s="29"/>
      <c r="CN612" s="29"/>
      <c r="CO612" s="29"/>
      <c r="CP612" s="29"/>
      <c r="CQ612" s="29"/>
      <c r="CR612" s="29"/>
      <c r="CS612" s="29"/>
      <c r="CT612" s="29"/>
      <c r="CU612" s="32" t="str">
        <f>IF(N612="费用项目",VLOOKUP(O612,费用项目!B:C,2,0),"")</f>
        <v/>
      </c>
      <c r="CV612" s="32" t="str">
        <f>IFERROR(VLOOKUP(CU612,费用项目!A:B,2,0),"")</f>
        <v/>
      </c>
      <c r="CW612" s="29" t="str">
        <f>IF(N612="银行账户",VLOOKUP(O612,银行变二级!B:C,2,0),"")</f>
        <v>潍坊银行36375</v>
      </c>
      <c r="CX612" s="29" t="str">
        <f>IFERROR(VLOOKUP(O612,银行变二级!A:B,2,0),"")</f>
        <v>潍坊银行36375</v>
      </c>
    </row>
    <row r="613" ht="25.5" spans="1:102">
      <c r="A613" s="35" t="s">
        <v>581</v>
      </c>
      <c r="B613" s="36" t="s">
        <v>196</v>
      </c>
      <c r="C613" s="36" t="s">
        <v>243</v>
      </c>
      <c r="D613" s="37" t="s">
        <v>614</v>
      </c>
      <c r="E613" s="37" t="s">
        <v>615</v>
      </c>
      <c r="F613" s="38">
        <v>9775</v>
      </c>
      <c r="G613" s="39" t="s">
        <v>107</v>
      </c>
      <c r="H613" s="40" t="str">
        <f t="shared" si="185"/>
        <v>2241</v>
      </c>
      <c r="I613" s="40" t="str">
        <f t="shared" si="186"/>
        <v>224102</v>
      </c>
      <c r="J613" s="46" t="str">
        <f t="shared" si="187"/>
        <v>其他应付款</v>
      </c>
      <c r="K613" s="47" t="str">
        <f t="shared" si="188"/>
        <v>单位</v>
      </c>
      <c r="L613" s="46" t="str">
        <f t="shared" si="189"/>
        <v>盐城翰淼信息咨询有限公司</v>
      </c>
      <c r="M613" s="46" t="str">
        <f>IFERROR(IF(H613="1002",1002,VLOOKUP(I613,亿企科目!A:H,6,0)),VLOOKUP(H613,亿企科目!A:G,6,0))</f>
        <v>224102</v>
      </c>
      <c r="N613" s="48" t="str">
        <f>IFERROR(IF(H613="1002","银行账户",IF(H613="1123","供应商",VLOOKUP(I613,亿企科目!A:H,8,0))),"")</f>
        <v>供应商</v>
      </c>
      <c r="O613" s="49" t="str">
        <f t="shared" si="203"/>
        <v>盐城翰淼信息咨询有限公司</v>
      </c>
      <c r="P613" s="29" t="str">
        <f>VLOOKUP(A613,账簿!B:C,2,0)</f>
        <v>001001002</v>
      </c>
      <c r="Q613" s="29" t="str">
        <f>VLOOKUP(P613,账簿!A:B,2,0)</f>
        <v>昌邑市城投建设工程有限公司</v>
      </c>
      <c r="W613" s="29" t="str">
        <f t="shared" si="204"/>
        <v>0010010022026-04-1020</v>
      </c>
      <c r="X613" s="29" t="str">
        <f t="shared" si="190"/>
        <v>001001002</v>
      </c>
      <c r="Y613" s="29" t="str">
        <f t="shared" si="191"/>
        <v>001001002</v>
      </c>
      <c r="Z613" s="29" t="str">
        <f t="shared" si="192"/>
        <v>昌邑市城投建设工程有限公司</v>
      </c>
      <c r="AA613" s="29" t="str">
        <f t="shared" si="193"/>
        <v>2026-04</v>
      </c>
      <c r="AB613" s="29" t="str">
        <f t="shared" si="194"/>
        <v>2026-04-10</v>
      </c>
      <c r="AC613" s="29" t="s">
        <v>108</v>
      </c>
      <c r="AD613" s="29">
        <f t="shared" si="195"/>
        <v>20</v>
      </c>
      <c r="AE613" s="29" t="str">
        <f t="shared" si="196"/>
        <v>付利息,转账支取,盐城瀚淼信息咨询有限公司,利息</v>
      </c>
      <c r="AF613" s="29" t="s">
        <v>109</v>
      </c>
      <c r="AG613" s="29" t="s">
        <v>109</v>
      </c>
      <c r="AH613" s="29"/>
      <c r="AI613" s="29"/>
      <c r="AJ613" s="29"/>
      <c r="AK613" s="29"/>
      <c r="AL613" s="29"/>
      <c r="AM613" s="29"/>
      <c r="AN613" s="29" t="str">
        <f t="shared" si="197"/>
        <v>224102</v>
      </c>
      <c r="AO613" s="29"/>
      <c r="AP613" s="29" t="str">
        <f t="shared" si="198"/>
        <v>付利息,转账支取,盐城瀚淼信息咨询有限公司,利息</v>
      </c>
      <c r="AQ613" t="s">
        <v>110</v>
      </c>
      <c r="AR613" s="29">
        <f t="shared" si="199"/>
        <v>9775</v>
      </c>
      <c r="AS613" s="29" t="str">
        <f t="shared" si="200"/>
        <v/>
      </c>
      <c r="AT613" t="s">
        <v>111</v>
      </c>
      <c r="AU613" t="s">
        <v>112</v>
      </c>
      <c r="AV613" t="s">
        <v>113</v>
      </c>
      <c r="AW613" s="29">
        <f t="shared" si="201"/>
        <v>9775</v>
      </c>
      <c r="AX613" s="29" t="str">
        <f t="shared" si="202"/>
        <v/>
      </c>
      <c r="AY613" s="29"/>
      <c r="AZ613" s="29"/>
      <c r="BA613" s="29"/>
      <c r="BB613" s="29"/>
      <c r="BC613" s="29"/>
      <c r="BD613" s="29"/>
      <c r="BE613" s="29"/>
      <c r="BF613" s="29"/>
      <c r="BG613" s="29"/>
      <c r="BH613" s="29"/>
      <c r="BI613" s="29"/>
      <c r="BJ613" s="29"/>
      <c r="BK613" s="29"/>
      <c r="BL613" s="29"/>
      <c r="BM613" s="29"/>
      <c r="BN613" s="29"/>
      <c r="BO613" s="29"/>
      <c r="BP613" s="29"/>
      <c r="BQ613" s="32" t="str">
        <f>IF(N613="项目",VLOOKUP(O613,项目!B:C,2,0),IF(K613="空项目",VLOOKUP(K613,项目!B:C,2,0),""))</f>
        <v/>
      </c>
      <c r="BR613" s="32" t="str">
        <f>IFERROR(VLOOKUP(BQ613,项目!A:B,2,0),"")</f>
        <v/>
      </c>
      <c r="BS613" s="29"/>
      <c r="BT613" s="29"/>
      <c r="BU613" s="32" t="str">
        <f>IF(N613="供应商",VLOOKUP(O613,供应商!B:C,2,0),"")</f>
        <v>0002000060</v>
      </c>
      <c r="BV613" s="32" t="str">
        <f>IFERROR(VLOOKUP(BU613,供应商!A:B,2,0),"")</f>
        <v>盐城翰淼信息咨询有限公司</v>
      </c>
      <c r="BW613" s="32" t="str">
        <f>IF(N613="客户",VLOOKUP(O613,客户!B:C,2,0),"")</f>
        <v/>
      </c>
      <c r="BX613" s="32" t="str">
        <f>IFERROR(VLOOKUP(BW613,客户!A:B,2,0),"")</f>
        <v/>
      </c>
      <c r="BY613" s="29"/>
      <c r="BZ613" s="29"/>
      <c r="CA613" s="29"/>
      <c r="CB613" s="29"/>
      <c r="CC613" s="29"/>
      <c r="CD613" s="29"/>
      <c r="CE613" s="29"/>
      <c r="CF613" s="29"/>
      <c r="CG613" s="29"/>
      <c r="CH613" s="29"/>
      <c r="CI613" s="29"/>
      <c r="CJ613" s="29"/>
      <c r="CK613" s="29"/>
      <c r="CL613" s="29"/>
      <c r="CM613" s="29"/>
      <c r="CN613" s="29"/>
      <c r="CO613" s="29"/>
      <c r="CP613" s="29"/>
      <c r="CQ613" s="29"/>
      <c r="CR613" s="29"/>
      <c r="CS613" s="29"/>
      <c r="CT613" s="29"/>
      <c r="CU613" s="32" t="str">
        <f>IF(N613="费用项目",VLOOKUP(O613,费用项目!B:C,2,0),"")</f>
        <v/>
      </c>
      <c r="CV613" s="32" t="str">
        <f>IFERROR(VLOOKUP(CU613,费用项目!A:B,2,0),"")</f>
        <v/>
      </c>
      <c r="CW613" s="29" t="str">
        <f>IF(N613="银行账户",VLOOKUP(O613,银行变二级!B:C,2,0),"")</f>
        <v/>
      </c>
      <c r="CX613" s="29" t="str">
        <f>IFERROR(VLOOKUP(O613,银行变二级!A:B,2,0),"")</f>
        <v/>
      </c>
    </row>
    <row r="614" ht="25.5" spans="1:102">
      <c r="A614" s="35" t="s">
        <v>581</v>
      </c>
      <c r="B614" s="36" t="s">
        <v>196</v>
      </c>
      <c r="C614" s="36" t="s">
        <v>243</v>
      </c>
      <c r="D614" s="37" t="s">
        <v>614</v>
      </c>
      <c r="E614" s="37" t="s">
        <v>583</v>
      </c>
      <c r="F614" s="39" t="s">
        <v>107</v>
      </c>
      <c r="G614" s="38">
        <v>9775</v>
      </c>
      <c r="H614" s="40" t="str">
        <f t="shared" si="185"/>
        <v>1002</v>
      </c>
      <c r="I614" s="40" t="str">
        <f t="shared" si="186"/>
        <v>100207</v>
      </c>
      <c r="J614" s="46" t="str">
        <f t="shared" si="187"/>
        <v>银行存款</v>
      </c>
      <c r="K614" s="47" t="str">
        <f t="shared" si="188"/>
        <v>潍坊银行36375</v>
      </c>
      <c r="L614" s="46" t="str">
        <f t="shared" si="189"/>
        <v/>
      </c>
      <c r="M614" s="46">
        <f>IFERROR(IF(H614="1002",1002,VLOOKUP(I614,亿企科目!A:H,6,0)),VLOOKUP(H614,亿企科目!A:G,6,0))</f>
        <v>1002</v>
      </c>
      <c r="N614" s="48" t="str">
        <f>IFERROR(IF(H614="1002","银行账户",IF(H614="1123","供应商",VLOOKUP(I614,亿企科目!A:H,8,0))),"")</f>
        <v>银行账户</v>
      </c>
      <c r="O614" s="49" t="str">
        <f t="shared" si="203"/>
        <v>潍坊银行36375</v>
      </c>
      <c r="P614" s="29" t="str">
        <f>VLOOKUP(A614,账簿!B:C,2,0)</f>
        <v>001001002</v>
      </c>
      <c r="Q614" s="29" t="str">
        <f>VLOOKUP(P614,账簿!A:B,2,0)</f>
        <v>昌邑市城投建设工程有限公司</v>
      </c>
      <c r="W614" s="29" t="str">
        <f t="shared" si="204"/>
        <v>0010010022026-04-1020</v>
      </c>
      <c r="X614" s="29" t="str">
        <f t="shared" si="190"/>
        <v>001001002</v>
      </c>
      <c r="Y614" s="29" t="str">
        <f t="shared" si="191"/>
        <v>001001002</v>
      </c>
      <c r="Z614" s="29" t="str">
        <f t="shared" si="192"/>
        <v>昌邑市城投建设工程有限公司</v>
      </c>
      <c r="AA614" s="29" t="str">
        <f t="shared" si="193"/>
        <v>2026-04</v>
      </c>
      <c r="AB614" s="29" t="str">
        <f t="shared" si="194"/>
        <v>2026-04-10</v>
      </c>
      <c r="AC614" s="29" t="s">
        <v>108</v>
      </c>
      <c r="AD614" s="29">
        <f t="shared" si="195"/>
        <v>20</v>
      </c>
      <c r="AE614" s="29" t="str">
        <f t="shared" si="196"/>
        <v>付利息,转账支取,盐城瀚淼信息咨询有限公司,利息</v>
      </c>
      <c r="AF614" s="29" t="s">
        <v>109</v>
      </c>
      <c r="AG614" s="29" t="s">
        <v>109</v>
      </c>
      <c r="AH614" s="29"/>
      <c r="AI614" s="29"/>
      <c r="AJ614" s="29"/>
      <c r="AK614" s="29"/>
      <c r="AL614" s="29"/>
      <c r="AM614" s="29"/>
      <c r="AN614" s="29">
        <f t="shared" si="197"/>
        <v>1002</v>
      </c>
      <c r="AO614" s="29"/>
      <c r="AP614" s="29" t="str">
        <f t="shared" si="198"/>
        <v>付利息,转账支取,盐城瀚淼信息咨询有限公司,利息</v>
      </c>
      <c r="AQ614" t="s">
        <v>110</v>
      </c>
      <c r="AR614" s="29" t="str">
        <f t="shared" si="199"/>
        <v/>
      </c>
      <c r="AS614" s="29">
        <f t="shared" si="200"/>
        <v>9775</v>
      </c>
      <c r="AT614" t="s">
        <v>111</v>
      </c>
      <c r="AU614" t="s">
        <v>112</v>
      </c>
      <c r="AV614" t="s">
        <v>113</v>
      </c>
      <c r="AW614" s="29" t="str">
        <f t="shared" si="201"/>
        <v/>
      </c>
      <c r="AX614" s="29">
        <f t="shared" si="202"/>
        <v>9775</v>
      </c>
      <c r="AY614" s="29"/>
      <c r="AZ614" s="29"/>
      <c r="BA614" s="29"/>
      <c r="BB614" s="29"/>
      <c r="BC614" s="29"/>
      <c r="BD614" s="29"/>
      <c r="BE614" s="29"/>
      <c r="BF614" s="29"/>
      <c r="BG614" s="29"/>
      <c r="BH614" s="29"/>
      <c r="BI614" s="29"/>
      <c r="BJ614" s="29"/>
      <c r="BK614" s="29"/>
      <c r="BL614" s="29"/>
      <c r="BM614" s="29"/>
      <c r="BN614" s="29"/>
      <c r="BO614" s="29"/>
      <c r="BP614" s="29"/>
      <c r="BQ614" s="32" t="str">
        <f>IF(N614="项目",VLOOKUP(O614,项目!B:C,2,0),IF(K614="空项目",VLOOKUP(K614,项目!B:C,2,0),""))</f>
        <v/>
      </c>
      <c r="BR614" s="32" t="str">
        <f>IFERROR(VLOOKUP(BQ614,项目!A:B,2,0),"")</f>
        <v/>
      </c>
      <c r="BS614" s="29"/>
      <c r="BT614" s="29"/>
      <c r="BU614" s="32" t="str">
        <f>IF(N614="供应商",VLOOKUP(O614,供应商!B:C,2,0),"")</f>
        <v/>
      </c>
      <c r="BV614" s="32" t="str">
        <f>IFERROR(VLOOKUP(BU614,供应商!A:B,2,0),"")</f>
        <v/>
      </c>
      <c r="BW614" s="32" t="str">
        <f>IF(N614="客户",VLOOKUP(O614,客户!B:C,2,0),"")</f>
        <v/>
      </c>
      <c r="BX614" s="32" t="str">
        <f>IFERROR(VLOOKUP(BW614,客户!A:B,2,0),"")</f>
        <v/>
      </c>
      <c r="BY614" s="29"/>
      <c r="BZ614" s="29"/>
      <c r="CA614" s="29"/>
      <c r="CB614" s="29"/>
      <c r="CC614" s="29"/>
      <c r="CD614" s="29"/>
      <c r="CE614" s="29"/>
      <c r="CF614" s="29"/>
      <c r="CG614" s="29"/>
      <c r="CH614" s="29"/>
      <c r="CI614" s="29"/>
      <c r="CJ614" s="29"/>
      <c r="CK614" s="29"/>
      <c r="CL614" s="29"/>
      <c r="CM614" s="29"/>
      <c r="CN614" s="29"/>
      <c r="CO614" s="29"/>
      <c r="CP614" s="29"/>
      <c r="CQ614" s="29"/>
      <c r="CR614" s="29"/>
      <c r="CS614" s="29"/>
      <c r="CT614" s="29"/>
      <c r="CU614" s="32" t="str">
        <f>IF(N614="费用项目",VLOOKUP(O614,费用项目!B:C,2,0),"")</f>
        <v/>
      </c>
      <c r="CV614" s="32" t="str">
        <f>IFERROR(VLOOKUP(CU614,费用项目!A:B,2,0),"")</f>
        <v/>
      </c>
      <c r="CW614" s="29" t="str">
        <f>IF(N614="银行账户",VLOOKUP(O614,银行变二级!B:C,2,0),"")</f>
        <v>潍坊银行36375</v>
      </c>
      <c r="CX614" s="29" t="str">
        <f>IFERROR(VLOOKUP(O614,银行变二级!A:B,2,0),"")</f>
        <v>潍坊银行36375</v>
      </c>
    </row>
    <row r="615" ht="25.5" spans="1:102">
      <c r="A615" s="35" t="s">
        <v>581</v>
      </c>
      <c r="B615" s="36" t="s">
        <v>196</v>
      </c>
      <c r="C615" s="36" t="s">
        <v>247</v>
      </c>
      <c r="D615" s="37" t="s">
        <v>614</v>
      </c>
      <c r="E615" s="37" t="s">
        <v>615</v>
      </c>
      <c r="F615" s="38">
        <v>5520</v>
      </c>
      <c r="G615" s="39" t="s">
        <v>107</v>
      </c>
      <c r="H615" s="40" t="str">
        <f t="shared" si="185"/>
        <v>2241</v>
      </c>
      <c r="I615" s="40" t="str">
        <f t="shared" si="186"/>
        <v>224102</v>
      </c>
      <c r="J615" s="46" t="str">
        <f t="shared" si="187"/>
        <v>其他应付款</v>
      </c>
      <c r="K615" s="47" t="str">
        <f t="shared" si="188"/>
        <v>单位</v>
      </c>
      <c r="L615" s="46" t="str">
        <f t="shared" si="189"/>
        <v>盐城翰淼信息咨询有限公司</v>
      </c>
      <c r="M615" s="46" t="str">
        <f>IFERROR(IF(H615="1002",1002,VLOOKUP(I615,亿企科目!A:H,6,0)),VLOOKUP(H615,亿企科目!A:G,6,0))</f>
        <v>224102</v>
      </c>
      <c r="N615" s="48" t="str">
        <f>IFERROR(IF(H615="1002","银行账户",IF(H615="1123","供应商",VLOOKUP(I615,亿企科目!A:H,8,0))),"")</f>
        <v>供应商</v>
      </c>
      <c r="O615" s="49" t="str">
        <f t="shared" si="203"/>
        <v>盐城翰淼信息咨询有限公司</v>
      </c>
      <c r="P615" s="29" t="str">
        <f>VLOOKUP(A615,账簿!B:C,2,0)</f>
        <v>001001002</v>
      </c>
      <c r="Q615" s="29" t="str">
        <f>VLOOKUP(P615,账簿!A:B,2,0)</f>
        <v>昌邑市城投建设工程有限公司</v>
      </c>
      <c r="W615" s="29" t="str">
        <f t="shared" si="204"/>
        <v>0010010022026-04-1021</v>
      </c>
      <c r="X615" s="29" t="str">
        <f t="shared" si="190"/>
        <v>001001002</v>
      </c>
      <c r="Y615" s="29" t="str">
        <f t="shared" si="191"/>
        <v>001001002</v>
      </c>
      <c r="Z615" s="29" t="str">
        <f t="shared" si="192"/>
        <v>昌邑市城投建设工程有限公司</v>
      </c>
      <c r="AA615" s="29" t="str">
        <f t="shared" si="193"/>
        <v>2026-04</v>
      </c>
      <c r="AB615" s="29" t="str">
        <f t="shared" si="194"/>
        <v>2026-04-10</v>
      </c>
      <c r="AC615" s="29" t="s">
        <v>108</v>
      </c>
      <c r="AD615" s="29">
        <f t="shared" si="195"/>
        <v>21</v>
      </c>
      <c r="AE615" s="29" t="str">
        <f t="shared" si="196"/>
        <v>付利息,转账支取,盐城瀚淼信息咨询有限公司,利息</v>
      </c>
      <c r="AF615" s="29" t="s">
        <v>109</v>
      </c>
      <c r="AG615" s="29" t="s">
        <v>109</v>
      </c>
      <c r="AH615" s="29"/>
      <c r="AI615" s="29"/>
      <c r="AJ615" s="29"/>
      <c r="AK615" s="29"/>
      <c r="AL615" s="29"/>
      <c r="AM615" s="29"/>
      <c r="AN615" s="29" t="str">
        <f t="shared" si="197"/>
        <v>224102</v>
      </c>
      <c r="AO615" s="29"/>
      <c r="AP615" s="29" t="str">
        <f t="shared" si="198"/>
        <v>付利息,转账支取,盐城瀚淼信息咨询有限公司,利息</v>
      </c>
      <c r="AQ615" t="s">
        <v>110</v>
      </c>
      <c r="AR615" s="29">
        <f t="shared" si="199"/>
        <v>5520</v>
      </c>
      <c r="AS615" s="29" t="str">
        <f t="shared" si="200"/>
        <v/>
      </c>
      <c r="AT615" t="s">
        <v>111</v>
      </c>
      <c r="AU615" t="s">
        <v>112</v>
      </c>
      <c r="AV615" t="s">
        <v>113</v>
      </c>
      <c r="AW615" s="29">
        <f t="shared" si="201"/>
        <v>5520</v>
      </c>
      <c r="AX615" s="29" t="str">
        <f t="shared" si="202"/>
        <v/>
      </c>
      <c r="AY615" s="29"/>
      <c r="AZ615" s="29"/>
      <c r="BA615" s="29"/>
      <c r="BB615" s="29"/>
      <c r="BC615" s="29"/>
      <c r="BD615" s="29"/>
      <c r="BE615" s="29"/>
      <c r="BF615" s="29"/>
      <c r="BG615" s="29"/>
      <c r="BH615" s="29"/>
      <c r="BI615" s="29"/>
      <c r="BJ615" s="29"/>
      <c r="BK615" s="29"/>
      <c r="BL615" s="29"/>
      <c r="BM615" s="29"/>
      <c r="BN615" s="29"/>
      <c r="BO615" s="29"/>
      <c r="BP615" s="29"/>
      <c r="BQ615" s="32" t="str">
        <f>IF(N615="项目",VLOOKUP(O615,项目!B:C,2,0),IF(K615="空项目",VLOOKUP(K615,项目!B:C,2,0),""))</f>
        <v/>
      </c>
      <c r="BR615" s="32" t="str">
        <f>IFERROR(VLOOKUP(BQ615,项目!A:B,2,0),"")</f>
        <v/>
      </c>
      <c r="BS615" s="29"/>
      <c r="BT615" s="29"/>
      <c r="BU615" s="32" t="str">
        <f>IF(N615="供应商",VLOOKUP(O615,供应商!B:C,2,0),"")</f>
        <v>0002000060</v>
      </c>
      <c r="BV615" s="32" t="str">
        <f>IFERROR(VLOOKUP(BU615,供应商!A:B,2,0),"")</f>
        <v>盐城翰淼信息咨询有限公司</v>
      </c>
      <c r="BW615" s="32" t="str">
        <f>IF(N615="客户",VLOOKUP(O615,客户!B:C,2,0),"")</f>
        <v/>
      </c>
      <c r="BX615" s="32" t="str">
        <f>IFERROR(VLOOKUP(BW615,客户!A:B,2,0),"")</f>
        <v/>
      </c>
      <c r="BY615" s="29"/>
      <c r="BZ615" s="29"/>
      <c r="CA615" s="29"/>
      <c r="CB615" s="29"/>
      <c r="CC615" s="29"/>
      <c r="CD615" s="29"/>
      <c r="CE615" s="29"/>
      <c r="CF615" s="29"/>
      <c r="CG615" s="29"/>
      <c r="CH615" s="29"/>
      <c r="CI615" s="29"/>
      <c r="CJ615" s="29"/>
      <c r="CK615" s="29"/>
      <c r="CL615" s="29"/>
      <c r="CM615" s="29"/>
      <c r="CN615" s="29"/>
      <c r="CO615" s="29"/>
      <c r="CP615" s="29"/>
      <c r="CQ615" s="29"/>
      <c r="CR615" s="29"/>
      <c r="CS615" s="29"/>
      <c r="CT615" s="29"/>
      <c r="CU615" s="32" t="str">
        <f>IF(N615="费用项目",VLOOKUP(O615,费用项目!B:C,2,0),"")</f>
        <v/>
      </c>
      <c r="CV615" s="32" t="str">
        <f>IFERROR(VLOOKUP(CU615,费用项目!A:B,2,0),"")</f>
        <v/>
      </c>
      <c r="CW615" s="29" t="str">
        <f>IF(N615="银行账户",VLOOKUP(O615,银行变二级!B:C,2,0),"")</f>
        <v/>
      </c>
      <c r="CX615" s="29" t="str">
        <f>IFERROR(VLOOKUP(O615,银行变二级!A:B,2,0),"")</f>
        <v/>
      </c>
    </row>
    <row r="616" ht="25.5" spans="1:102">
      <c r="A616" s="35" t="s">
        <v>581</v>
      </c>
      <c r="B616" s="36" t="s">
        <v>196</v>
      </c>
      <c r="C616" s="36" t="s">
        <v>247</v>
      </c>
      <c r="D616" s="37" t="s">
        <v>614</v>
      </c>
      <c r="E616" s="37" t="s">
        <v>583</v>
      </c>
      <c r="F616" s="39" t="s">
        <v>107</v>
      </c>
      <c r="G616" s="38">
        <v>5520</v>
      </c>
      <c r="H616" s="40" t="str">
        <f t="shared" si="185"/>
        <v>1002</v>
      </c>
      <c r="I616" s="40" t="str">
        <f t="shared" si="186"/>
        <v>100207</v>
      </c>
      <c r="J616" s="46" t="str">
        <f t="shared" si="187"/>
        <v>银行存款</v>
      </c>
      <c r="K616" s="47" t="str">
        <f t="shared" si="188"/>
        <v>潍坊银行36375</v>
      </c>
      <c r="L616" s="46" t="str">
        <f t="shared" si="189"/>
        <v/>
      </c>
      <c r="M616" s="46">
        <f>IFERROR(IF(H616="1002",1002,VLOOKUP(I616,亿企科目!A:H,6,0)),VLOOKUP(H616,亿企科目!A:G,6,0))</f>
        <v>1002</v>
      </c>
      <c r="N616" s="48" t="str">
        <f>IFERROR(IF(H616="1002","银行账户",IF(H616="1123","供应商",VLOOKUP(I616,亿企科目!A:H,8,0))),"")</f>
        <v>银行账户</v>
      </c>
      <c r="O616" s="49" t="str">
        <f t="shared" si="203"/>
        <v>潍坊银行36375</v>
      </c>
      <c r="P616" s="29" t="str">
        <f>VLOOKUP(A616,账簿!B:C,2,0)</f>
        <v>001001002</v>
      </c>
      <c r="Q616" s="29" t="str">
        <f>VLOOKUP(P616,账簿!A:B,2,0)</f>
        <v>昌邑市城投建设工程有限公司</v>
      </c>
      <c r="W616" s="29" t="str">
        <f t="shared" si="204"/>
        <v>0010010022026-04-1021</v>
      </c>
      <c r="X616" s="29" t="str">
        <f t="shared" si="190"/>
        <v>001001002</v>
      </c>
      <c r="Y616" s="29" t="str">
        <f t="shared" si="191"/>
        <v>001001002</v>
      </c>
      <c r="Z616" s="29" t="str">
        <f t="shared" si="192"/>
        <v>昌邑市城投建设工程有限公司</v>
      </c>
      <c r="AA616" s="29" t="str">
        <f t="shared" si="193"/>
        <v>2026-04</v>
      </c>
      <c r="AB616" s="29" t="str">
        <f t="shared" si="194"/>
        <v>2026-04-10</v>
      </c>
      <c r="AC616" s="29" t="s">
        <v>108</v>
      </c>
      <c r="AD616" s="29">
        <f t="shared" si="195"/>
        <v>21</v>
      </c>
      <c r="AE616" s="29" t="str">
        <f t="shared" si="196"/>
        <v>付利息,转账支取,盐城瀚淼信息咨询有限公司,利息</v>
      </c>
      <c r="AF616" s="29" t="s">
        <v>109</v>
      </c>
      <c r="AG616" s="29" t="s">
        <v>109</v>
      </c>
      <c r="AH616" s="29"/>
      <c r="AI616" s="29"/>
      <c r="AJ616" s="29"/>
      <c r="AK616" s="29"/>
      <c r="AL616" s="29"/>
      <c r="AM616" s="29"/>
      <c r="AN616" s="29">
        <f t="shared" si="197"/>
        <v>1002</v>
      </c>
      <c r="AO616" s="29"/>
      <c r="AP616" s="29" t="str">
        <f t="shared" si="198"/>
        <v>付利息,转账支取,盐城瀚淼信息咨询有限公司,利息</v>
      </c>
      <c r="AQ616" t="s">
        <v>110</v>
      </c>
      <c r="AR616" s="29" t="str">
        <f t="shared" si="199"/>
        <v/>
      </c>
      <c r="AS616" s="29">
        <f t="shared" si="200"/>
        <v>5520</v>
      </c>
      <c r="AT616" t="s">
        <v>111</v>
      </c>
      <c r="AU616" t="s">
        <v>112</v>
      </c>
      <c r="AV616" t="s">
        <v>113</v>
      </c>
      <c r="AW616" s="29" t="str">
        <f t="shared" si="201"/>
        <v/>
      </c>
      <c r="AX616" s="29">
        <f t="shared" si="202"/>
        <v>5520</v>
      </c>
      <c r="AY616" s="29"/>
      <c r="AZ616" s="29"/>
      <c r="BA616" s="29"/>
      <c r="BB616" s="29"/>
      <c r="BC616" s="29"/>
      <c r="BD616" s="29"/>
      <c r="BE616" s="29"/>
      <c r="BF616" s="29"/>
      <c r="BG616" s="29"/>
      <c r="BH616" s="29"/>
      <c r="BI616" s="29"/>
      <c r="BJ616" s="29"/>
      <c r="BK616" s="29"/>
      <c r="BL616" s="29"/>
      <c r="BM616" s="29"/>
      <c r="BN616" s="29"/>
      <c r="BO616" s="29"/>
      <c r="BP616" s="29"/>
      <c r="BQ616" s="32" t="str">
        <f>IF(N616="项目",VLOOKUP(O616,项目!B:C,2,0),IF(K616="空项目",VLOOKUP(K616,项目!B:C,2,0),""))</f>
        <v/>
      </c>
      <c r="BR616" s="32" t="str">
        <f>IFERROR(VLOOKUP(BQ616,项目!A:B,2,0),"")</f>
        <v/>
      </c>
      <c r="BS616" s="29"/>
      <c r="BT616" s="29"/>
      <c r="BU616" s="32" t="str">
        <f>IF(N616="供应商",VLOOKUP(O616,供应商!B:C,2,0),"")</f>
        <v/>
      </c>
      <c r="BV616" s="32" t="str">
        <f>IFERROR(VLOOKUP(BU616,供应商!A:B,2,0),"")</f>
        <v/>
      </c>
      <c r="BW616" s="32" t="str">
        <f>IF(N616="客户",VLOOKUP(O616,客户!B:C,2,0),"")</f>
        <v/>
      </c>
      <c r="BX616" s="32" t="str">
        <f>IFERROR(VLOOKUP(BW616,客户!A:B,2,0),"")</f>
        <v/>
      </c>
      <c r="BY616" s="29"/>
      <c r="BZ616" s="29"/>
      <c r="CA616" s="29"/>
      <c r="CB616" s="29"/>
      <c r="CC616" s="29"/>
      <c r="CD616" s="29"/>
      <c r="CE616" s="29"/>
      <c r="CF616" s="29"/>
      <c r="CG616" s="29"/>
      <c r="CH616" s="29"/>
      <c r="CI616" s="29"/>
      <c r="CJ616" s="29"/>
      <c r="CK616" s="29"/>
      <c r="CL616" s="29"/>
      <c r="CM616" s="29"/>
      <c r="CN616" s="29"/>
      <c r="CO616" s="29"/>
      <c r="CP616" s="29"/>
      <c r="CQ616" s="29"/>
      <c r="CR616" s="29"/>
      <c r="CS616" s="29"/>
      <c r="CT616" s="29"/>
      <c r="CU616" s="32" t="str">
        <f>IF(N616="费用项目",VLOOKUP(O616,费用项目!B:C,2,0),"")</f>
        <v/>
      </c>
      <c r="CV616" s="32" t="str">
        <f>IFERROR(VLOOKUP(CU616,费用项目!A:B,2,0),"")</f>
        <v/>
      </c>
      <c r="CW616" s="29" t="str">
        <f>IF(N616="银行账户",VLOOKUP(O616,银行变二级!B:C,2,0),"")</f>
        <v>潍坊银行36375</v>
      </c>
      <c r="CX616" s="29" t="str">
        <f>IFERROR(VLOOKUP(O616,银行变二级!A:B,2,0),"")</f>
        <v>潍坊银行36375</v>
      </c>
    </row>
    <row r="617" ht="25.5" spans="1:102">
      <c r="A617" s="35" t="s">
        <v>581</v>
      </c>
      <c r="B617" s="36" t="s">
        <v>196</v>
      </c>
      <c r="C617" s="36" t="s">
        <v>249</v>
      </c>
      <c r="D617" s="37" t="s">
        <v>616</v>
      </c>
      <c r="E617" s="37" t="s">
        <v>617</v>
      </c>
      <c r="F617" s="38">
        <v>83183.33</v>
      </c>
      <c r="G617" s="39" t="s">
        <v>107</v>
      </c>
      <c r="H617" s="40" t="str">
        <f t="shared" si="185"/>
        <v>2241</v>
      </c>
      <c r="I617" s="40" t="str">
        <f t="shared" si="186"/>
        <v>224102</v>
      </c>
      <c r="J617" s="46" t="str">
        <f t="shared" si="187"/>
        <v>其他应付款</v>
      </c>
      <c r="K617" s="47" t="str">
        <f t="shared" si="188"/>
        <v>单位</v>
      </c>
      <c r="L617" s="46" t="str">
        <f t="shared" si="189"/>
        <v>山东郑家矿业有限公司</v>
      </c>
      <c r="M617" s="46" t="str">
        <f>IFERROR(IF(H617="1002",1002,VLOOKUP(I617,亿企科目!A:H,6,0)),VLOOKUP(H617,亿企科目!A:G,6,0))</f>
        <v>224102</v>
      </c>
      <c r="N617" s="48" t="str">
        <f>IFERROR(IF(H617="1002","银行账户",IF(H617="1123","供应商",VLOOKUP(I617,亿企科目!A:H,8,0))),"")</f>
        <v>供应商</v>
      </c>
      <c r="O617" s="49" t="str">
        <f t="shared" si="203"/>
        <v>山东郑家矿业有限公司</v>
      </c>
      <c r="P617" s="29" t="str">
        <f>VLOOKUP(A617,账簿!B:C,2,0)</f>
        <v>001001002</v>
      </c>
      <c r="Q617" s="29" t="str">
        <f>VLOOKUP(P617,账簿!A:B,2,0)</f>
        <v>昌邑市城投建设工程有限公司</v>
      </c>
      <c r="W617" s="29" t="str">
        <f t="shared" si="204"/>
        <v>0010010022026-04-1022</v>
      </c>
      <c r="X617" s="29" t="str">
        <f t="shared" si="190"/>
        <v>001001002</v>
      </c>
      <c r="Y617" s="29" t="str">
        <f t="shared" si="191"/>
        <v>001001002</v>
      </c>
      <c r="Z617" s="29" t="str">
        <f t="shared" si="192"/>
        <v>昌邑市城投建设工程有限公司</v>
      </c>
      <c r="AA617" s="29" t="str">
        <f t="shared" si="193"/>
        <v>2026-04</v>
      </c>
      <c r="AB617" s="29" t="str">
        <f t="shared" si="194"/>
        <v>2026-04-10</v>
      </c>
      <c r="AC617" s="29" t="s">
        <v>108</v>
      </c>
      <c r="AD617" s="29">
        <f t="shared" si="195"/>
        <v>22</v>
      </c>
      <c r="AE617" s="29" t="str">
        <f t="shared" si="196"/>
        <v>付利息,转账支取,山东郑家矿业有限公司,利息</v>
      </c>
      <c r="AF617" s="29" t="s">
        <v>109</v>
      </c>
      <c r="AG617" s="29" t="s">
        <v>109</v>
      </c>
      <c r="AH617" s="29"/>
      <c r="AI617" s="29"/>
      <c r="AJ617" s="29"/>
      <c r="AK617" s="29"/>
      <c r="AL617" s="29"/>
      <c r="AM617" s="29"/>
      <c r="AN617" s="29" t="str">
        <f t="shared" si="197"/>
        <v>224102</v>
      </c>
      <c r="AO617" s="29"/>
      <c r="AP617" s="29" t="str">
        <f t="shared" si="198"/>
        <v>付利息,转账支取,山东郑家矿业有限公司,利息</v>
      </c>
      <c r="AQ617" t="s">
        <v>110</v>
      </c>
      <c r="AR617" s="29">
        <f t="shared" si="199"/>
        <v>83183.33</v>
      </c>
      <c r="AS617" s="29" t="str">
        <f t="shared" si="200"/>
        <v/>
      </c>
      <c r="AT617" t="s">
        <v>111</v>
      </c>
      <c r="AU617" t="s">
        <v>112</v>
      </c>
      <c r="AV617" t="s">
        <v>113</v>
      </c>
      <c r="AW617" s="29">
        <f t="shared" si="201"/>
        <v>83183.33</v>
      </c>
      <c r="AX617" s="29" t="str">
        <f t="shared" si="202"/>
        <v/>
      </c>
      <c r="AY617" s="29"/>
      <c r="AZ617" s="29"/>
      <c r="BA617" s="29"/>
      <c r="BB617" s="29"/>
      <c r="BC617" s="29"/>
      <c r="BD617" s="29"/>
      <c r="BE617" s="29"/>
      <c r="BF617" s="29"/>
      <c r="BG617" s="29"/>
      <c r="BH617" s="29"/>
      <c r="BI617" s="29"/>
      <c r="BJ617" s="29"/>
      <c r="BK617" s="29"/>
      <c r="BL617" s="29"/>
      <c r="BM617" s="29"/>
      <c r="BN617" s="29"/>
      <c r="BO617" s="29"/>
      <c r="BP617" s="29"/>
      <c r="BQ617" s="32" t="str">
        <f>IF(N617="项目",VLOOKUP(O617,项目!B:C,2,0),IF(K617="空项目",VLOOKUP(K617,项目!B:C,2,0),""))</f>
        <v/>
      </c>
      <c r="BR617" s="32" t="str">
        <f>IFERROR(VLOOKUP(BQ617,项目!A:B,2,0),"")</f>
        <v/>
      </c>
      <c r="BS617" s="29"/>
      <c r="BT617" s="29"/>
      <c r="BU617" s="32" t="str">
        <f>IF(N617="供应商",VLOOKUP(O617,供应商!B:C,2,0),"")</f>
        <v>0001817</v>
      </c>
      <c r="BV617" s="32" t="str">
        <f>IFERROR(VLOOKUP(BU617,供应商!A:B,2,0),"")</f>
        <v>山东郑家矿业有限公司</v>
      </c>
      <c r="BW617" s="32" t="str">
        <f>IF(N617="客户",VLOOKUP(O617,客户!B:C,2,0),"")</f>
        <v/>
      </c>
      <c r="BX617" s="32" t="str">
        <f>IFERROR(VLOOKUP(BW617,客户!A:B,2,0),"")</f>
        <v/>
      </c>
      <c r="BY617" s="29"/>
      <c r="BZ617" s="29"/>
      <c r="CA617" s="29"/>
      <c r="CB617" s="29"/>
      <c r="CC617" s="29"/>
      <c r="CD617" s="29"/>
      <c r="CE617" s="29"/>
      <c r="CF617" s="29"/>
      <c r="CG617" s="29"/>
      <c r="CH617" s="29"/>
      <c r="CI617" s="29"/>
      <c r="CJ617" s="29"/>
      <c r="CK617" s="29"/>
      <c r="CL617" s="29"/>
      <c r="CM617" s="29"/>
      <c r="CN617" s="29"/>
      <c r="CO617" s="29"/>
      <c r="CP617" s="29"/>
      <c r="CQ617" s="29"/>
      <c r="CR617" s="29"/>
      <c r="CS617" s="29"/>
      <c r="CT617" s="29"/>
      <c r="CU617" s="32" t="str">
        <f>IF(N617="费用项目",VLOOKUP(O617,费用项目!B:C,2,0),"")</f>
        <v/>
      </c>
      <c r="CV617" s="32" t="str">
        <f>IFERROR(VLOOKUP(CU617,费用项目!A:B,2,0),"")</f>
        <v/>
      </c>
      <c r="CW617" s="29" t="str">
        <f>IF(N617="银行账户",VLOOKUP(O617,银行变二级!B:C,2,0),"")</f>
        <v/>
      </c>
      <c r="CX617" s="29" t="str">
        <f>IFERROR(VLOOKUP(O617,银行变二级!A:B,2,0),"")</f>
        <v/>
      </c>
    </row>
    <row r="618" ht="25.5" spans="1:102">
      <c r="A618" s="35" t="s">
        <v>581</v>
      </c>
      <c r="B618" s="36" t="s">
        <v>196</v>
      </c>
      <c r="C618" s="36" t="s">
        <v>249</v>
      </c>
      <c r="D618" s="37" t="s">
        <v>616</v>
      </c>
      <c r="E618" s="37" t="s">
        <v>583</v>
      </c>
      <c r="F618" s="39" t="s">
        <v>107</v>
      </c>
      <c r="G618" s="38">
        <v>83183.33</v>
      </c>
      <c r="H618" s="40" t="str">
        <f t="shared" si="185"/>
        <v>1002</v>
      </c>
      <c r="I618" s="40" t="str">
        <f t="shared" si="186"/>
        <v>100207</v>
      </c>
      <c r="J618" s="46" t="str">
        <f t="shared" si="187"/>
        <v>银行存款</v>
      </c>
      <c r="K618" s="47" t="str">
        <f t="shared" si="188"/>
        <v>潍坊银行36375</v>
      </c>
      <c r="L618" s="46" t="str">
        <f t="shared" si="189"/>
        <v/>
      </c>
      <c r="M618" s="46">
        <f>IFERROR(IF(H618="1002",1002,VLOOKUP(I618,亿企科目!A:H,6,0)),VLOOKUP(H618,亿企科目!A:G,6,0))</f>
        <v>1002</v>
      </c>
      <c r="N618" s="48" t="str">
        <f>IFERROR(IF(H618="1002","银行账户",IF(H618="1123","供应商",VLOOKUP(I618,亿企科目!A:H,8,0))),"")</f>
        <v>银行账户</v>
      </c>
      <c r="O618" s="49" t="str">
        <f t="shared" si="203"/>
        <v>潍坊银行36375</v>
      </c>
      <c r="P618" s="29" t="str">
        <f>VLOOKUP(A618,账簿!B:C,2,0)</f>
        <v>001001002</v>
      </c>
      <c r="Q618" s="29" t="str">
        <f>VLOOKUP(P618,账簿!A:B,2,0)</f>
        <v>昌邑市城投建设工程有限公司</v>
      </c>
      <c r="W618" s="29" t="str">
        <f t="shared" si="204"/>
        <v>0010010022026-04-1022</v>
      </c>
      <c r="X618" s="29" t="str">
        <f t="shared" si="190"/>
        <v>001001002</v>
      </c>
      <c r="Y618" s="29" t="str">
        <f t="shared" si="191"/>
        <v>001001002</v>
      </c>
      <c r="Z618" s="29" t="str">
        <f t="shared" si="192"/>
        <v>昌邑市城投建设工程有限公司</v>
      </c>
      <c r="AA618" s="29" t="str">
        <f t="shared" si="193"/>
        <v>2026-04</v>
      </c>
      <c r="AB618" s="29" t="str">
        <f t="shared" si="194"/>
        <v>2026-04-10</v>
      </c>
      <c r="AC618" s="29" t="s">
        <v>108</v>
      </c>
      <c r="AD618" s="29">
        <f t="shared" si="195"/>
        <v>22</v>
      </c>
      <c r="AE618" s="29" t="str">
        <f t="shared" si="196"/>
        <v>付利息,转账支取,山东郑家矿业有限公司,利息</v>
      </c>
      <c r="AF618" s="29" t="s">
        <v>109</v>
      </c>
      <c r="AG618" s="29" t="s">
        <v>109</v>
      </c>
      <c r="AH618" s="29"/>
      <c r="AI618" s="29"/>
      <c r="AJ618" s="29"/>
      <c r="AK618" s="29"/>
      <c r="AL618" s="29"/>
      <c r="AM618" s="29"/>
      <c r="AN618" s="29">
        <f t="shared" si="197"/>
        <v>1002</v>
      </c>
      <c r="AO618" s="29"/>
      <c r="AP618" s="29" t="str">
        <f t="shared" si="198"/>
        <v>付利息,转账支取,山东郑家矿业有限公司,利息</v>
      </c>
      <c r="AQ618" t="s">
        <v>110</v>
      </c>
      <c r="AR618" s="29" t="str">
        <f t="shared" si="199"/>
        <v/>
      </c>
      <c r="AS618" s="29">
        <f t="shared" si="200"/>
        <v>83183.33</v>
      </c>
      <c r="AT618" t="s">
        <v>111</v>
      </c>
      <c r="AU618" t="s">
        <v>112</v>
      </c>
      <c r="AV618" t="s">
        <v>113</v>
      </c>
      <c r="AW618" s="29" t="str">
        <f t="shared" si="201"/>
        <v/>
      </c>
      <c r="AX618" s="29">
        <f t="shared" si="202"/>
        <v>83183.33</v>
      </c>
      <c r="AY618" s="29"/>
      <c r="AZ618" s="29"/>
      <c r="BA618" s="29"/>
      <c r="BB618" s="29"/>
      <c r="BC618" s="29"/>
      <c r="BD618" s="29"/>
      <c r="BE618" s="29"/>
      <c r="BF618" s="29"/>
      <c r="BG618" s="29"/>
      <c r="BH618" s="29"/>
      <c r="BI618" s="29"/>
      <c r="BJ618" s="29"/>
      <c r="BK618" s="29"/>
      <c r="BL618" s="29"/>
      <c r="BM618" s="29"/>
      <c r="BN618" s="29"/>
      <c r="BO618" s="29"/>
      <c r="BP618" s="29"/>
      <c r="BQ618" s="32" t="str">
        <f>IF(N618="项目",VLOOKUP(O618,项目!B:C,2,0),IF(K618="空项目",VLOOKUP(K618,项目!B:C,2,0),""))</f>
        <v/>
      </c>
      <c r="BR618" s="32" t="str">
        <f>IFERROR(VLOOKUP(BQ618,项目!A:B,2,0),"")</f>
        <v/>
      </c>
      <c r="BS618" s="29"/>
      <c r="BT618" s="29"/>
      <c r="BU618" s="32" t="str">
        <f>IF(N618="供应商",VLOOKUP(O618,供应商!B:C,2,0),"")</f>
        <v/>
      </c>
      <c r="BV618" s="32" t="str">
        <f>IFERROR(VLOOKUP(BU618,供应商!A:B,2,0),"")</f>
        <v/>
      </c>
      <c r="BW618" s="32" t="str">
        <f>IF(N618="客户",VLOOKUP(O618,客户!B:C,2,0),"")</f>
        <v/>
      </c>
      <c r="BX618" s="32" t="str">
        <f>IFERROR(VLOOKUP(BW618,客户!A:B,2,0),"")</f>
        <v/>
      </c>
      <c r="BY618" s="29"/>
      <c r="BZ618" s="29"/>
      <c r="CA618" s="29"/>
      <c r="CB618" s="29"/>
      <c r="CC618" s="29"/>
      <c r="CD618" s="29"/>
      <c r="CE618" s="29"/>
      <c r="CF618" s="29"/>
      <c r="CG618" s="29"/>
      <c r="CH618" s="29"/>
      <c r="CI618" s="29"/>
      <c r="CJ618" s="29"/>
      <c r="CK618" s="29"/>
      <c r="CL618" s="29"/>
      <c r="CM618" s="29"/>
      <c r="CN618" s="29"/>
      <c r="CO618" s="29"/>
      <c r="CP618" s="29"/>
      <c r="CQ618" s="29"/>
      <c r="CR618" s="29"/>
      <c r="CS618" s="29"/>
      <c r="CT618" s="29"/>
      <c r="CU618" s="32" t="str">
        <f>IF(N618="费用项目",VLOOKUP(O618,费用项目!B:C,2,0),"")</f>
        <v/>
      </c>
      <c r="CV618" s="32" t="str">
        <f>IFERROR(VLOOKUP(CU618,费用项目!A:B,2,0),"")</f>
        <v/>
      </c>
      <c r="CW618" s="29" t="str">
        <f>IF(N618="银行账户",VLOOKUP(O618,银行变二级!B:C,2,0),"")</f>
        <v>潍坊银行36375</v>
      </c>
      <c r="CX618" s="29" t="str">
        <f>IFERROR(VLOOKUP(O618,银行变二级!A:B,2,0),"")</f>
        <v>潍坊银行36375</v>
      </c>
    </row>
    <row r="619" ht="25.5" spans="1:102">
      <c r="A619" s="35" t="s">
        <v>581</v>
      </c>
      <c r="B619" s="36" t="s">
        <v>196</v>
      </c>
      <c r="C619" s="36" t="s">
        <v>252</v>
      </c>
      <c r="D619" s="37" t="s">
        <v>618</v>
      </c>
      <c r="E619" s="37" t="s">
        <v>619</v>
      </c>
      <c r="F619" s="38">
        <v>19749.12</v>
      </c>
      <c r="G619" s="39" t="s">
        <v>107</v>
      </c>
      <c r="H619" s="40" t="str">
        <f t="shared" si="185"/>
        <v>2241</v>
      </c>
      <c r="I619" s="40" t="str">
        <f t="shared" si="186"/>
        <v>224102</v>
      </c>
      <c r="J619" s="46" t="str">
        <f t="shared" si="187"/>
        <v>其他应付款</v>
      </c>
      <c r="K619" s="47" t="str">
        <f t="shared" si="188"/>
        <v>单位</v>
      </c>
      <c r="L619" s="46" t="str">
        <f t="shared" si="189"/>
        <v>潍坊丰瑞农业科技有限公司</v>
      </c>
      <c r="M619" s="46" t="str">
        <f>IFERROR(IF(H619="1002",1002,VLOOKUP(I619,亿企科目!A:H,6,0)),VLOOKUP(H619,亿企科目!A:G,6,0))</f>
        <v>224102</v>
      </c>
      <c r="N619" s="48" t="str">
        <f>IFERROR(IF(H619="1002","银行账户",IF(H619="1123","供应商",VLOOKUP(I619,亿企科目!A:H,8,0))),"")</f>
        <v>供应商</v>
      </c>
      <c r="O619" s="49" t="str">
        <f t="shared" si="203"/>
        <v>潍坊丰瑞农业科技有限公司</v>
      </c>
      <c r="P619" s="29" t="str">
        <f>VLOOKUP(A619,账簿!B:C,2,0)</f>
        <v>001001002</v>
      </c>
      <c r="Q619" s="29" t="str">
        <f>VLOOKUP(P619,账簿!A:B,2,0)</f>
        <v>昌邑市城投建设工程有限公司</v>
      </c>
      <c r="W619" s="29" t="str">
        <f t="shared" si="204"/>
        <v>0010010022026-04-1023</v>
      </c>
      <c r="X619" s="29" t="str">
        <f t="shared" si="190"/>
        <v>001001002</v>
      </c>
      <c r="Y619" s="29" t="str">
        <f t="shared" si="191"/>
        <v>001001002</v>
      </c>
      <c r="Z619" s="29" t="str">
        <f t="shared" si="192"/>
        <v>昌邑市城投建设工程有限公司</v>
      </c>
      <c r="AA619" s="29" t="str">
        <f t="shared" si="193"/>
        <v>2026-04</v>
      </c>
      <c r="AB619" s="29" t="str">
        <f t="shared" si="194"/>
        <v>2026-04-10</v>
      </c>
      <c r="AC619" s="29" t="s">
        <v>108</v>
      </c>
      <c r="AD619" s="29">
        <f t="shared" si="195"/>
        <v>23</v>
      </c>
      <c r="AE619" s="29" t="str">
        <f t="shared" si="196"/>
        <v>付利息,转账支取,潍坊丰瑞农业科技有限公司,利息</v>
      </c>
      <c r="AF619" s="29" t="s">
        <v>109</v>
      </c>
      <c r="AG619" s="29" t="s">
        <v>109</v>
      </c>
      <c r="AH619" s="29"/>
      <c r="AI619" s="29"/>
      <c r="AJ619" s="29"/>
      <c r="AK619" s="29"/>
      <c r="AL619" s="29"/>
      <c r="AM619" s="29"/>
      <c r="AN619" s="29" t="str">
        <f t="shared" si="197"/>
        <v>224102</v>
      </c>
      <c r="AO619" s="29"/>
      <c r="AP619" s="29" t="str">
        <f t="shared" si="198"/>
        <v>付利息,转账支取,潍坊丰瑞农业科技有限公司,利息</v>
      </c>
      <c r="AQ619" t="s">
        <v>110</v>
      </c>
      <c r="AR619" s="29">
        <f t="shared" si="199"/>
        <v>19749.12</v>
      </c>
      <c r="AS619" s="29" t="str">
        <f t="shared" si="200"/>
        <v/>
      </c>
      <c r="AT619" t="s">
        <v>111</v>
      </c>
      <c r="AU619" t="s">
        <v>112</v>
      </c>
      <c r="AV619" t="s">
        <v>113</v>
      </c>
      <c r="AW619" s="29">
        <f t="shared" si="201"/>
        <v>19749.12</v>
      </c>
      <c r="AX619" s="29" t="str">
        <f t="shared" si="202"/>
        <v/>
      </c>
      <c r="AY619" s="29"/>
      <c r="AZ619" s="29"/>
      <c r="BA619" s="29"/>
      <c r="BB619" s="29"/>
      <c r="BC619" s="29"/>
      <c r="BD619" s="29"/>
      <c r="BE619" s="29"/>
      <c r="BF619" s="29"/>
      <c r="BG619" s="29"/>
      <c r="BH619" s="29"/>
      <c r="BI619" s="29"/>
      <c r="BJ619" s="29"/>
      <c r="BK619" s="29"/>
      <c r="BL619" s="29"/>
      <c r="BM619" s="29"/>
      <c r="BN619" s="29"/>
      <c r="BO619" s="29"/>
      <c r="BP619" s="29"/>
      <c r="BQ619" s="32" t="str">
        <f>IF(N619="项目",VLOOKUP(O619,项目!B:C,2,0),IF(K619="空项目",VLOOKUP(K619,项目!B:C,2,0),""))</f>
        <v/>
      </c>
      <c r="BR619" s="32" t="str">
        <f>IFERROR(VLOOKUP(BQ619,项目!A:B,2,0),"")</f>
        <v/>
      </c>
      <c r="BS619" s="29"/>
      <c r="BT619" s="29"/>
      <c r="BU619" s="32" t="str">
        <f>IF(N619="供应商",VLOOKUP(O619,供应商!B:C,2,0),"")</f>
        <v>0002000021</v>
      </c>
      <c r="BV619" s="32" t="str">
        <f>IFERROR(VLOOKUP(BU619,供应商!A:B,2,0),"")</f>
        <v>潍坊丰瑞农业科技有限公司</v>
      </c>
      <c r="BW619" s="32" t="str">
        <f>IF(N619="客户",VLOOKUP(O619,客户!B:C,2,0),"")</f>
        <v/>
      </c>
      <c r="BX619" s="32" t="str">
        <f>IFERROR(VLOOKUP(BW619,客户!A:B,2,0),"")</f>
        <v/>
      </c>
      <c r="BY619" s="29"/>
      <c r="BZ619" s="29"/>
      <c r="CA619" s="29"/>
      <c r="CB619" s="29"/>
      <c r="CC619" s="29"/>
      <c r="CD619" s="29"/>
      <c r="CE619" s="29"/>
      <c r="CF619" s="29"/>
      <c r="CG619" s="29"/>
      <c r="CH619" s="29"/>
      <c r="CI619" s="29"/>
      <c r="CJ619" s="29"/>
      <c r="CK619" s="29"/>
      <c r="CL619" s="29"/>
      <c r="CM619" s="29"/>
      <c r="CN619" s="29"/>
      <c r="CO619" s="29"/>
      <c r="CP619" s="29"/>
      <c r="CQ619" s="29"/>
      <c r="CR619" s="29"/>
      <c r="CS619" s="29"/>
      <c r="CT619" s="29"/>
      <c r="CU619" s="32" t="str">
        <f>IF(N619="费用项目",VLOOKUP(O619,费用项目!B:C,2,0),"")</f>
        <v/>
      </c>
      <c r="CV619" s="32" t="str">
        <f>IFERROR(VLOOKUP(CU619,费用项目!A:B,2,0),"")</f>
        <v/>
      </c>
      <c r="CW619" s="29" t="str">
        <f>IF(N619="银行账户",VLOOKUP(O619,银行变二级!B:C,2,0),"")</f>
        <v/>
      </c>
      <c r="CX619" s="29" t="str">
        <f>IFERROR(VLOOKUP(O619,银行变二级!A:B,2,0),"")</f>
        <v/>
      </c>
    </row>
    <row r="620" ht="25.5" spans="1:102">
      <c r="A620" s="35" t="s">
        <v>581</v>
      </c>
      <c r="B620" s="36" t="s">
        <v>196</v>
      </c>
      <c r="C620" s="36" t="s">
        <v>252</v>
      </c>
      <c r="D620" s="37" t="s">
        <v>618</v>
      </c>
      <c r="E620" s="37" t="s">
        <v>583</v>
      </c>
      <c r="F620" s="39" t="s">
        <v>107</v>
      </c>
      <c r="G620" s="38">
        <v>19749.12</v>
      </c>
      <c r="H620" s="40" t="str">
        <f t="shared" si="185"/>
        <v>1002</v>
      </c>
      <c r="I620" s="40" t="str">
        <f t="shared" si="186"/>
        <v>100207</v>
      </c>
      <c r="J620" s="46" t="str">
        <f t="shared" si="187"/>
        <v>银行存款</v>
      </c>
      <c r="K620" s="47" t="str">
        <f t="shared" si="188"/>
        <v>潍坊银行36375</v>
      </c>
      <c r="L620" s="46" t="str">
        <f t="shared" si="189"/>
        <v/>
      </c>
      <c r="M620" s="46">
        <f>IFERROR(IF(H620="1002",1002,VLOOKUP(I620,亿企科目!A:H,6,0)),VLOOKUP(H620,亿企科目!A:G,6,0))</f>
        <v>1002</v>
      </c>
      <c r="N620" s="48" t="str">
        <f>IFERROR(IF(H620="1002","银行账户",IF(H620="1123","供应商",VLOOKUP(I620,亿企科目!A:H,8,0))),"")</f>
        <v>银行账户</v>
      </c>
      <c r="O620" s="49" t="str">
        <f t="shared" si="203"/>
        <v>潍坊银行36375</v>
      </c>
      <c r="P620" s="29" t="str">
        <f>VLOOKUP(A620,账簿!B:C,2,0)</f>
        <v>001001002</v>
      </c>
      <c r="Q620" s="29" t="str">
        <f>VLOOKUP(P620,账簿!A:B,2,0)</f>
        <v>昌邑市城投建设工程有限公司</v>
      </c>
      <c r="W620" s="29" t="str">
        <f t="shared" si="204"/>
        <v>0010010022026-04-1023</v>
      </c>
      <c r="X620" s="29" t="str">
        <f t="shared" si="190"/>
        <v>001001002</v>
      </c>
      <c r="Y620" s="29" t="str">
        <f t="shared" si="191"/>
        <v>001001002</v>
      </c>
      <c r="Z620" s="29" t="str">
        <f t="shared" si="192"/>
        <v>昌邑市城投建设工程有限公司</v>
      </c>
      <c r="AA620" s="29" t="str">
        <f t="shared" si="193"/>
        <v>2026-04</v>
      </c>
      <c r="AB620" s="29" t="str">
        <f t="shared" si="194"/>
        <v>2026-04-10</v>
      </c>
      <c r="AC620" s="29" t="s">
        <v>108</v>
      </c>
      <c r="AD620" s="29">
        <f t="shared" si="195"/>
        <v>23</v>
      </c>
      <c r="AE620" s="29" t="str">
        <f t="shared" si="196"/>
        <v>付利息,转账支取,潍坊丰瑞农业科技有限公司,利息</v>
      </c>
      <c r="AF620" s="29" t="s">
        <v>109</v>
      </c>
      <c r="AG620" s="29" t="s">
        <v>109</v>
      </c>
      <c r="AH620" s="29"/>
      <c r="AI620" s="29"/>
      <c r="AJ620" s="29"/>
      <c r="AK620" s="29"/>
      <c r="AL620" s="29"/>
      <c r="AM620" s="29"/>
      <c r="AN620" s="29">
        <f t="shared" si="197"/>
        <v>1002</v>
      </c>
      <c r="AO620" s="29"/>
      <c r="AP620" s="29" t="str">
        <f t="shared" si="198"/>
        <v>付利息,转账支取,潍坊丰瑞农业科技有限公司,利息</v>
      </c>
      <c r="AQ620" t="s">
        <v>110</v>
      </c>
      <c r="AR620" s="29" t="str">
        <f t="shared" si="199"/>
        <v/>
      </c>
      <c r="AS620" s="29">
        <f t="shared" si="200"/>
        <v>19749.12</v>
      </c>
      <c r="AT620" t="s">
        <v>111</v>
      </c>
      <c r="AU620" t="s">
        <v>112</v>
      </c>
      <c r="AV620" t="s">
        <v>113</v>
      </c>
      <c r="AW620" s="29" t="str">
        <f t="shared" si="201"/>
        <v/>
      </c>
      <c r="AX620" s="29">
        <f t="shared" si="202"/>
        <v>19749.12</v>
      </c>
      <c r="AY620" s="29"/>
      <c r="AZ620" s="29"/>
      <c r="BA620" s="29"/>
      <c r="BB620" s="29"/>
      <c r="BC620" s="29"/>
      <c r="BD620" s="29"/>
      <c r="BE620" s="29"/>
      <c r="BF620" s="29"/>
      <c r="BG620" s="29"/>
      <c r="BH620" s="29"/>
      <c r="BI620" s="29"/>
      <c r="BJ620" s="29"/>
      <c r="BK620" s="29"/>
      <c r="BL620" s="29"/>
      <c r="BM620" s="29"/>
      <c r="BN620" s="29"/>
      <c r="BO620" s="29"/>
      <c r="BP620" s="29"/>
      <c r="BQ620" s="32" t="str">
        <f>IF(N620="项目",VLOOKUP(O620,项目!B:C,2,0),IF(K620="空项目",VLOOKUP(K620,项目!B:C,2,0),""))</f>
        <v/>
      </c>
      <c r="BR620" s="32" t="str">
        <f>IFERROR(VLOOKUP(BQ620,项目!A:B,2,0),"")</f>
        <v/>
      </c>
      <c r="BS620" s="29"/>
      <c r="BT620" s="29"/>
      <c r="BU620" s="32" t="str">
        <f>IF(N620="供应商",VLOOKUP(O620,供应商!B:C,2,0),"")</f>
        <v/>
      </c>
      <c r="BV620" s="32" t="str">
        <f>IFERROR(VLOOKUP(BU620,供应商!A:B,2,0),"")</f>
        <v/>
      </c>
      <c r="BW620" s="32" t="str">
        <f>IF(N620="客户",VLOOKUP(O620,客户!B:C,2,0),"")</f>
        <v/>
      </c>
      <c r="BX620" s="32" t="str">
        <f>IFERROR(VLOOKUP(BW620,客户!A:B,2,0),"")</f>
        <v/>
      </c>
      <c r="BY620" s="29"/>
      <c r="BZ620" s="29"/>
      <c r="CA620" s="29"/>
      <c r="CB620" s="29"/>
      <c r="CC620" s="29"/>
      <c r="CD620" s="29"/>
      <c r="CE620" s="29"/>
      <c r="CF620" s="29"/>
      <c r="CG620" s="29"/>
      <c r="CH620" s="29"/>
      <c r="CI620" s="29"/>
      <c r="CJ620" s="29"/>
      <c r="CK620" s="29"/>
      <c r="CL620" s="29"/>
      <c r="CM620" s="29"/>
      <c r="CN620" s="29"/>
      <c r="CO620" s="29"/>
      <c r="CP620" s="29"/>
      <c r="CQ620" s="29"/>
      <c r="CR620" s="29"/>
      <c r="CS620" s="29"/>
      <c r="CT620" s="29"/>
      <c r="CU620" s="32" t="str">
        <f>IF(N620="费用项目",VLOOKUP(O620,费用项目!B:C,2,0),"")</f>
        <v/>
      </c>
      <c r="CV620" s="32" t="str">
        <f>IFERROR(VLOOKUP(CU620,费用项目!A:B,2,0),"")</f>
        <v/>
      </c>
      <c r="CW620" s="29" t="str">
        <f>IF(N620="银行账户",VLOOKUP(O620,银行变二级!B:C,2,0),"")</f>
        <v>潍坊银行36375</v>
      </c>
      <c r="CX620" s="29" t="str">
        <f>IFERROR(VLOOKUP(O620,银行变二级!A:B,2,0),"")</f>
        <v>潍坊银行36375</v>
      </c>
    </row>
    <row r="621" spans="1:102">
      <c r="A621" s="35" t="s">
        <v>581</v>
      </c>
      <c r="B621" s="36" t="s">
        <v>196</v>
      </c>
      <c r="C621" s="36" t="s">
        <v>254</v>
      </c>
      <c r="D621" s="37" t="s">
        <v>620</v>
      </c>
      <c r="E621" s="37" t="s">
        <v>130</v>
      </c>
      <c r="F621" s="41">
        <v>200</v>
      </c>
      <c r="G621" s="39" t="s">
        <v>107</v>
      </c>
      <c r="H621" s="40" t="str">
        <f t="shared" si="185"/>
        <v>6603</v>
      </c>
      <c r="I621" s="40" t="str">
        <f t="shared" si="186"/>
        <v>6603</v>
      </c>
      <c r="J621" s="46" t="str">
        <f t="shared" si="187"/>
        <v>财务费用</v>
      </c>
      <c r="K621" s="47" t="str">
        <f t="shared" si="188"/>
        <v>手续费</v>
      </c>
      <c r="L621" s="46" t="str">
        <f t="shared" si="189"/>
        <v/>
      </c>
      <c r="M621" s="46" t="str">
        <f>IFERROR(IF(H621="1002",1002,VLOOKUP(I621,亿企科目!A:H,6,0)),VLOOKUP(H621,亿企科目!A:G,6,0))</f>
        <v>6603</v>
      </c>
      <c r="N621" s="48" t="str">
        <f>IFERROR(IF(H621="1002","银行账户",IF(H621="1123","供应商",VLOOKUP(I621,亿企科目!A:H,8,0))),"")</f>
        <v>费用项目</v>
      </c>
      <c r="O621" s="49" t="str">
        <f t="shared" si="203"/>
        <v>手续费</v>
      </c>
      <c r="P621" s="29" t="str">
        <f>VLOOKUP(A621,账簿!B:C,2,0)</f>
        <v>001001002</v>
      </c>
      <c r="Q621" s="29" t="str">
        <f>VLOOKUP(P621,账簿!A:B,2,0)</f>
        <v>昌邑市城投建设工程有限公司</v>
      </c>
      <c r="W621" s="29" t="str">
        <f t="shared" si="204"/>
        <v>0010010022026-04-1024</v>
      </c>
      <c r="X621" s="29" t="str">
        <f t="shared" si="190"/>
        <v>001001002</v>
      </c>
      <c r="Y621" s="29" t="str">
        <f t="shared" si="191"/>
        <v>001001002</v>
      </c>
      <c r="Z621" s="29" t="str">
        <f t="shared" si="192"/>
        <v>昌邑市城投建设工程有限公司</v>
      </c>
      <c r="AA621" s="29" t="str">
        <f t="shared" si="193"/>
        <v>2026-04</v>
      </c>
      <c r="AB621" s="29" t="str">
        <f t="shared" si="194"/>
        <v>2026-04-10</v>
      </c>
      <c r="AC621" s="29" t="s">
        <v>108</v>
      </c>
      <c r="AD621" s="29">
        <f t="shared" si="195"/>
        <v>24</v>
      </c>
      <c r="AE621" s="29" t="str">
        <f t="shared" si="196"/>
        <v>询证函手续费</v>
      </c>
      <c r="AF621" s="29" t="s">
        <v>109</v>
      </c>
      <c r="AG621" s="29" t="s">
        <v>109</v>
      </c>
      <c r="AH621" s="29"/>
      <c r="AI621" s="29"/>
      <c r="AJ621" s="29"/>
      <c r="AK621" s="29"/>
      <c r="AL621" s="29"/>
      <c r="AM621" s="29"/>
      <c r="AN621" s="29" t="str">
        <f t="shared" si="197"/>
        <v>6603</v>
      </c>
      <c r="AO621" s="29"/>
      <c r="AP621" s="29" t="str">
        <f t="shared" si="198"/>
        <v>询证函手续费</v>
      </c>
      <c r="AQ621" t="s">
        <v>110</v>
      </c>
      <c r="AR621" s="29">
        <f t="shared" si="199"/>
        <v>200</v>
      </c>
      <c r="AS621" s="29" t="str">
        <f t="shared" si="200"/>
        <v/>
      </c>
      <c r="AT621" t="s">
        <v>111</v>
      </c>
      <c r="AU621" t="s">
        <v>112</v>
      </c>
      <c r="AV621" t="s">
        <v>113</v>
      </c>
      <c r="AW621" s="29">
        <f t="shared" si="201"/>
        <v>200</v>
      </c>
      <c r="AX621" s="29" t="str">
        <f t="shared" si="202"/>
        <v/>
      </c>
      <c r="AY621" s="29"/>
      <c r="AZ621" s="29"/>
      <c r="BA621" s="29"/>
      <c r="BB621" s="29"/>
      <c r="BC621" s="29"/>
      <c r="BD621" s="29"/>
      <c r="BE621" s="29"/>
      <c r="BF621" s="29"/>
      <c r="BG621" s="29"/>
      <c r="BH621" s="29"/>
      <c r="BI621" s="29"/>
      <c r="BJ621" s="29"/>
      <c r="BK621" s="29"/>
      <c r="BL621" s="29"/>
      <c r="BM621" s="29"/>
      <c r="BN621" s="29"/>
      <c r="BO621" s="29"/>
      <c r="BP621" s="29"/>
      <c r="BQ621" s="32" t="str">
        <f>IF(N621="项目",VLOOKUP(O621,项目!B:C,2,0),IF(K621="空项目",VLOOKUP(K621,项目!B:C,2,0),""))</f>
        <v/>
      </c>
      <c r="BR621" s="32" t="str">
        <f>IFERROR(VLOOKUP(BQ621,项目!A:B,2,0),"")</f>
        <v/>
      </c>
      <c r="BS621" s="29"/>
      <c r="BT621" s="29"/>
      <c r="BU621" s="32" t="str">
        <f>IF(N621="供应商",VLOOKUP(O621,供应商!B:C,2,0),"")</f>
        <v/>
      </c>
      <c r="BV621" s="32" t="str">
        <f>IFERROR(VLOOKUP(BU621,供应商!A:B,2,0),"")</f>
        <v/>
      </c>
      <c r="BW621" s="32" t="str">
        <f>IF(N621="客户",VLOOKUP(O621,客户!B:C,2,0),"")</f>
        <v/>
      </c>
      <c r="BX621" s="32" t="str">
        <f>IFERROR(VLOOKUP(BW621,客户!A:B,2,0),"")</f>
        <v/>
      </c>
      <c r="BY621" s="29"/>
      <c r="BZ621" s="29"/>
      <c r="CA621" s="29"/>
      <c r="CB621" s="29"/>
      <c r="CC621" s="29"/>
      <c r="CD621" s="29"/>
      <c r="CE621" s="29"/>
      <c r="CF621" s="29"/>
      <c r="CG621" s="29"/>
      <c r="CH621" s="29"/>
      <c r="CI621" s="29"/>
      <c r="CJ621" s="29"/>
      <c r="CK621" s="29"/>
      <c r="CL621" s="29"/>
      <c r="CM621" s="29"/>
      <c r="CN621" s="29"/>
      <c r="CO621" s="29"/>
      <c r="CP621" s="29"/>
      <c r="CQ621" s="29"/>
      <c r="CR621" s="29"/>
      <c r="CS621" s="29"/>
      <c r="CT621" s="29"/>
      <c r="CU621" s="32" t="str">
        <f>IF(N621="费用项目",VLOOKUP(O621,费用项目!B:C,2,0),"")</f>
        <v>660304</v>
      </c>
      <c r="CV621" s="32" t="str">
        <f>IFERROR(VLOOKUP(CU621,费用项目!A:B,2,0),"")</f>
        <v>手续费</v>
      </c>
      <c r="CW621" s="29" t="str">
        <f>IF(N621="银行账户",VLOOKUP(O621,银行变二级!B:C,2,0),"")</f>
        <v/>
      </c>
      <c r="CX621" s="29" t="str">
        <f>IFERROR(VLOOKUP(O621,银行变二级!A:B,2,0),"")</f>
        <v/>
      </c>
    </row>
    <row r="622" ht="27" spans="1:102">
      <c r="A622" s="35" t="s">
        <v>581</v>
      </c>
      <c r="B622" s="36" t="s">
        <v>196</v>
      </c>
      <c r="C622" s="36" t="s">
        <v>254</v>
      </c>
      <c r="D622" s="37" t="s">
        <v>620</v>
      </c>
      <c r="E622" s="37" t="s">
        <v>621</v>
      </c>
      <c r="F622" s="39" t="s">
        <v>107</v>
      </c>
      <c r="G622" s="41">
        <v>200</v>
      </c>
      <c r="H622" s="40" t="str">
        <f t="shared" si="185"/>
        <v>1002</v>
      </c>
      <c r="I622" s="40" t="str">
        <f t="shared" si="186"/>
        <v>100203</v>
      </c>
      <c r="J622" s="46" t="str">
        <f t="shared" si="187"/>
        <v>银行存款</v>
      </c>
      <c r="K622" s="47" t="str">
        <f t="shared" si="188"/>
        <v>农商行基本户1182</v>
      </c>
      <c r="L622" s="46" t="str">
        <f t="shared" si="189"/>
        <v/>
      </c>
      <c r="M622" s="46">
        <f>IFERROR(IF(H622="1002",1002,VLOOKUP(I622,亿企科目!A:H,6,0)),VLOOKUP(H622,亿企科目!A:G,6,0))</f>
        <v>1002</v>
      </c>
      <c r="N622" s="48" t="str">
        <f>IFERROR(IF(H622="1002","银行账户",IF(H622="1123","供应商",VLOOKUP(I622,亿企科目!A:H,8,0))),"")</f>
        <v>银行账户</v>
      </c>
      <c r="O622" s="49" t="str">
        <f t="shared" si="203"/>
        <v>农商行基本户1182</v>
      </c>
      <c r="P622" s="29" t="str">
        <f>VLOOKUP(A622,账簿!B:C,2,0)</f>
        <v>001001002</v>
      </c>
      <c r="Q622" s="29" t="str">
        <f>VLOOKUP(P622,账簿!A:B,2,0)</f>
        <v>昌邑市城投建设工程有限公司</v>
      </c>
      <c r="W622" s="29" t="str">
        <f t="shared" si="204"/>
        <v>0010010022026-04-1024</v>
      </c>
      <c r="X622" s="29" t="str">
        <f t="shared" si="190"/>
        <v>001001002</v>
      </c>
      <c r="Y622" s="29" t="str">
        <f t="shared" si="191"/>
        <v>001001002</v>
      </c>
      <c r="Z622" s="29" t="str">
        <f t="shared" si="192"/>
        <v>昌邑市城投建设工程有限公司</v>
      </c>
      <c r="AA622" s="29" t="str">
        <f t="shared" si="193"/>
        <v>2026-04</v>
      </c>
      <c r="AB622" s="29" t="str">
        <f t="shared" si="194"/>
        <v>2026-04-10</v>
      </c>
      <c r="AC622" s="29" t="s">
        <v>108</v>
      </c>
      <c r="AD622" s="29">
        <f t="shared" si="195"/>
        <v>24</v>
      </c>
      <c r="AE622" s="29" t="str">
        <f t="shared" si="196"/>
        <v>询证函手续费</v>
      </c>
      <c r="AF622" s="29" t="s">
        <v>109</v>
      </c>
      <c r="AG622" s="29" t="s">
        <v>109</v>
      </c>
      <c r="AH622" s="29"/>
      <c r="AI622" s="29"/>
      <c r="AJ622" s="29"/>
      <c r="AK622" s="29"/>
      <c r="AL622" s="29"/>
      <c r="AM622" s="29"/>
      <c r="AN622" s="29">
        <f t="shared" si="197"/>
        <v>1002</v>
      </c>
      <c r="AO622" s="29"/>
      <c r="AP622" s="29" t="str">
        <f t="shared" si="198"/>
        <v>询证函手续费</v>
      </c>
      <c r="AQ622" t="s">
        <v>110</v>
      </c>
      <c r="AR622" s="29" t="str">
        <f t="shared" si="199"/>
        <v/>
      </c>
      <c r="AS622" s="29">
        <f t="shared" si="200"/>
        <v>200</v>
      </c>
      <c r="AT622" t="s">
        <v>111</v>
      </c>
      <c r="AU622" t="s">
        <v>112</v>
      </c>
      <c r="AV622" t="s">
        <v>113</v>
      </c>
      <c r="AW622" s="29" t="str">
        <f t="shared" si="201"/>
        <v/>
      </c>
      <c r="AX622" s="29">
        <f t="shared" si="202"/>
        <v>200</v>
      </c>
      <c r="AY622" s="29"/>
      <c r="AZ622" s="29"/>
      <c r="BA622" s="29"/>
      <c r="BB622" s="29"/>
      <c r="BC622" s="29"/>
      <c r="BD622" s="29"/>
      <c r="BE622" s="29"/>
      <c r="BF622" s="29"/>
      <c r="BG622" s="29"/>
      <c r="BH622" s="29"/>
      <c r="BI622" s="29"/>
      <c r="BJ622" s="29"/>
      <c r="BK622" s="29"/>
      <c r="BL622" s="29"/>
      <c r="BM622" s="29"/>
      <c r="BN622" s="29"/>
      <c r="BO622" s="29"/>
      <c r="BP622" s="29"/>
      <c r="BQ622" s="32" t="str">
        <f>IF(N622="项目",VLOOKUP(O622,项目!B:C,2,0),IF(K622="空项目",VLOOKUP(K622,项目!B:C,2,0),""))</f>
        <v/>
      </c>
      <c r="BR622" s="32" t="str">
        <f>IFERROR(VLOOKUP(BQ622,项目!A:B,2,0),"")</f>
        <v/>
      </c>
      <c r="BS622" s="29"/>
      <c r="BT622" s="29"/>
      <c r="BU622" s="32" t="str">
        <f>IF(N622="供应商",VLOOKUP(O622,供应商!B:C,2,0),"")</f>
        <v/>
      </c>
      <c r="BV622" s="32" t="str">
        <f>IFERROR(VLOOKUP(BU622,供应商!A:B,2,0),"")</f>
        <v/>
      </c>
      <c r="BW622" s="32" t="str">
        <f>IF(N622="客户",VLOOKUP(O622,客户!B:C,2,0),"")</f>
        <v/>
      </c>
      <c r="BX622" s="32" t="str">
        <f>IFERROR(VLOOKUP(BW622,客户!A:B,2,0),"")</f>
        <v/>
      </c>
      <c r="BY622" s="29"/>
      <c r="BZ622" s="29"/>
      <c r="CA622" s="29"/>
      <c r="CB622" s="29"/>
      <c r="CC622" s="29"/>
      <c r="CD622" s="29"/>
      <c r="CE622" s="29"/>
      <c r="CF622" s="29"/>
      <c r="CG622" s="29"/>
      <c r="CH622" s="29"/>
      <c r="CI622" s="29"/>
      <c r="CJ622" s="29"/>
      <c r="CK622" s="29"/>
      <c r="CL622" s="29"/>
      <c r="CM622" s="29"/>
      <c r="CN622" s="29"/>
      <c r="CO622" s="29"/>
      <c r="CP622" s="29"/>
      <c r="CQ622" s="29"/>
      <c r="CR622" s="29"/>
      <c r="CS622" s="29"/>
      <c r="CT622" s="29"/>
      <c r="CU622" s="32" t="str">
        <f>IF(N622="费用项目",VLOOKUP(O622,费用项目!B:C,2,0),"")</f>
        <v/>
      </c>
      <c r="CV622" s="32" t="str">
        <f>IFERROR(VLOOKUP(CU622,费用项目!A:B,2,0),"")</f>
        <v/>
      </c>
      <c r="CW622" s="29" t="str">
        <f>IF(N622="银行账户",VLOOKUP(O622,银行变二级!B:C,2,0),"")</f>
        <v>农商行基本户1182</v>
      </c>
      <c r="CX622" s="29" t="str">
        <f>IFERROR(VLOOKUP(O622,银行变二级!A:B,2,0),"")</f>
        <v>农商行基本户1182</v>
      </c>
    </row>
    <row r="623" ht="25.5" spans="1:102">
      <c r="A623" s="35" t="s">
        <v>581</v>
      </c>
      <c r="B623" s="36" t="s">
        <v>368</v>
      </c>
      <c r="C623" s="36" t="s">
        <v>257</v>
      </c>
      <c r="D623" s="37" t="s">
        <v>622</v>
      </c>
      <c r="E623" s="37" t="s">
        <v>583</v>
      </c>
      <c r="F623" s="38">
        <v>300000</v>
      </c>
      <c r="G623" s="39" t="s">
        <v>107</v>
      </c>
      <c r="H623" s="40" t="str">
        <f t="shared" si="185"/>
        <v>1002</v>
      </c>
      <c r="I623" s="40" t="str">
        <f t="shared" si="186"/>
        <v>100207</v>
      </c>
      <c r="J623" s="46" t="str">
        <f t="shared" si="187"/>
        <v>银行存款</v>
      </c>
      <c r="K623" s="47" t="str">
        <f t="shared" si="188"/>
        <v>潍坊银行36375</v>
      </c>
      <c r="L623" s="46" t="str">
        <f t="shared" si="189"/>
        <v/>
      </c>
      <c r="M623" s="46">
        <f>IFERROR(IF(H623="1002",1002,VLOOKUP(I623,亿企科目!A:H,6,0)),VLOOKUP(H623,亿企科目!A:G,6,0))</f>
        <v>1002</v>
      </c>
      <c r="N623" s="48" t="str">
        <f>IFERROR(IF(H623="1002","银行账户",IF(H623="1123","供应商",VLOOKUP(I623,亿企科目!A:H,8,0))),"")</f>
        <v>银行账户</v>
      </c>
      <c r="O623" s="49" t="str">
        <f t="shared" si="203"/>
        <v>潍坊银行36375</v>
      </c>
      <c r="P623" s="29" t="str">
        <f>VLOOKUP(A623,账簿!B:C,2,0)</f>
        <v>001001002</v>
      </c>
      <c r="Q623" s="29" t="str">
        <f>VLOOKUP(P623,账簿!A:B,2,0)</f>
        <v>昌邑市城投建设工程有限公司</v>
      </c>
      <c r="W623" s="29" t="str">
        <f t="shared" si="204"/>
        <v>0010010022026-04-1525</v>
      </c>
      <c r="X623" s="29" t="str">
        <f t="shared" si="190"/>
        <v>001001002</v>
      </c>
      <c r="Y623" s="29" t="str">
        <f t="shared" si="191"/>
        <v>001001002</v>
      </c>
      <c r="Z623" s="29" t="str">
        <f t="shared" si="192"/>
        <v>昌邑市城投建设工程有限公司</v>
      </c>
      <c r="AA623" s="29" t="str">
        <f t="shared" si="193"/>
        <v>2026-04</v>
      </c>
      <c r="AB623" s="29" t="str">
        <f t="shared" si="194"/>
        <v>2026-04-15</v>
      </c>
      <c r="AC623" s="29" t="s">
        <v>108</v>
      </c>
      <c r="AD623" s="29">
        <f t="shared" si="195"/>
        <v>25</v>
      </c>
      <c r="AE623" s="29" t="str">
        <f t="shared" si="196"/>
        <v>汇兑,广德市汇迎企业管理咨询服务有限公司,汇兑</v>
      </c>
      <c r="AF623" s="29" t="s">
        <v>109</v>
      </c>
      <c r="AG623" s="29" t="s">
        <v>109</v>
      </c>
      <c r="AH623" s="29"/>
      <c r="AI623" s="29"/>
      <c r="AJ623" s="29"/>
      <c r="AK623" s="29"/>
      <c r="AL623" s="29"/>
      <c r="AM623" s="29"/>
      <c r="AN623" s="29">
        <f t="shared" si="197"/>
        <v>1002</v>
      </c>
      <c r="AO623" s="29"/>
      <c r="AP623" s="29" t="str">
        <f t="shared" si="198"/>
        <v>汇兑,广德市汇迎企业管理咨询服务有限公司,汇兑</v>
      </c>
      <c r="AQ623" t="s">
        <v>110</v>
      </c>
      <c r="AR623" s="29">
        <f t="shared" si="199"/>
        <v>300000</v>
      </c>
      <c r="AS623" s="29" t="str">
        <f t="shared" si="200"/>
        <v/>
      </c>
      <c r="AT623" t="s">
        <v>111</v>
      </c>
      <c r="AU623" t="s">
        <v>112</v>
      </c>
      <c r="AV623" t="s">
        <v>113</v>
      </c>
      <c r="AW623" s="29">
        <f t="shared" si="201"/>
        <v>300000</v>
      </c>
      <c r="AX623" s="29" t="str">
        <f t="shared" si="202"/>
        <v/>
      </c>
      <c r="AY623" s="29"/>
      <c r="AZ623" s="29"/>
      <c r="BA623" s="29"/>
      <c r="BB623" s="29"/>
      <c r="BC623" s="29"/>
      <c r="BD623" s="29"/>
      <c r="BE623" s="29"/>
      <c r="BF623" s="29"/>
      <c r="BG623" s="29"/>
      <c r="BH623" s="29"/>
      <c r="BI623" s="29"/>
      <c r="BJ623" s="29"/>
      <c r="BK623" s="29"/>
      <c r="BL623" s="29"/>
      <c r="BM623" s="29"/>
      <c r="BN623" s="29"/>
      <c r="BO623" s="29"/>
      <c r="BP623" s="29"/>
      <c r="BQ623" s="32" t="str">
        <f>IF(N623="项目",VLOOKUP(O623,项目!B:C,2,0),IF(K623="空项目",VLOOKUP(K623,项目!B:C,2,0),""))</f>
        <v/>
      </c>
      <c r="BR623" s="32" t="str">
        <f>IFERROR(VLOOKUP(BQ623,项目!A:B,2,0),"")</f>
        <v/>
      </c>
      <c r="BS623" s="29"/>
      <c r="BT623" s="29"/>
      <c r="BU623" s="32" t="str">
        <f>IF(N623="供应商",VLOOKUP(O623,供应商!B:C,2,0),"")</f>
        <v/>
      </c>
      <c r="BV623" s="32" t="str">
        <f>IFERROR(VLOOKUP(BU623,供应商!A:B,2,0),"")</f>
        <v/>
      </c>
      <c r="BW623" s="32" t="str">
        <f>IF(N623="客户",VLOOKUP(O623,客户!B:C,2,0),"")</f>
        <v/>
      </c>
      <c r="BX623" s="32" t="str">
        <f>IFERROR(VLOOKUP(BW623,客户!A:B,2,0),"")</f>
        <v/>
      </c>
      <c r="BY623" s="29"/>
      <c r="BZ623" s="29"/>
      <c r="CA623" s="29"/>
      <c r="CB623" s="29"/>
      <c r="CC623" s="29"/>
      <c r="CD623" s="29"/>
      <c r="CE623" s="29"/>
      <c r="CF623" s="29"/>
      <c r="CG623" s="29"/>
      <c r="CH623" s="29"/>
      <c r="CI623" s="29"/>
      <c r="CJ623" s="29"/>
      <c r="CK623" s="29"/>
      <c r="CL623" s="29"/>
      <c r="CM623" s="29"/>
      <c r="CN623" s="29"/>
      <c r="CO623" s="29"/>
      <c r="CP623" s="29"/>
      <c r="CQ623" s="29"/>
      <c r="CR623" s="29"/>
      <c r="CS623" s="29"/>
      <c r="CT623" s="29"/>
      <c r="CU623" s="32" t="str">
        <f>IF(N623="费用项目",VLOOKUP(O623,费用项目!B:C,2,0),"")</f>
        <v/>
      </c>
      <c r="CV623" s="32" t="str">
        <f>IFERROR(VLOOKUP(CU623,费用项目!A:B,2,0),"")</f>
        <v/>
      </c>
      <c r="CW623" s="29" t="str">
        <f>IF(N623="银行账户",VLOOKUP(O623,银行变二级!B:C,2,0),"")</f>
        <v>潍坊银行36375</v>
      </c>
      <c r="CX623" s="29" t="str">
        <f>IFERROR(VLOOKUP(O623,银行变二级!A:B,2,0),"")</f>
        <v>潍坊银行36375</v>
      </c>
    </row>
    <row r="624" ht="25.5" spans="1:102">
      <c r="A624" s="35" t="s">
        <v>581</v>
      </c>
      <c r="B624" s="36" t="s">
        <v>368</v>
      </c>
      <c r="C624" s="36" t="s">
        <v>257</v>
      </c>
      <c r="D624" s="37" t="s">
        <v>622</v>
      </c>
      <c r="E624" s="37" t="s">
        <v>587</v>
      </c>
      <c r="F624" s="39" t="s">
        <v>107</v>
      </c>
      <c r="G624" s="38">
        <v>300000</v>
      </c>
      <c r="H624" s="40" t="str">
        <f t="shared" si="185"/>
        <v>2241</v>
      </c>
      <c r="I624" s="40" t="str">
        <f t="shared" si="186"/>
        <v>224102</v>
      </c>
      <c r="J624" s="46" t="str">
        <f t="shared" si="187"/>
        <v>其他应付款</v>
      </c>
      <c r="K624" s="47" t="str">
        <f t="shared" si="188"/>
        <v>单位</v>
      </c>
      <c r="L624" s="46" t="str">
        <f t="shared" si="189"/>
        <v>广德市汇迎企业管理咨询服务有限公司</v>
      </c>
      <c r="M624" s="46" t="str">
        <f>IFERROR(IF(H624="1002",1002,VLOOKUP(I624,亿企科目!A:H,6,0)),VLOOKUP(H624,亿企科目!A:G,6,0))</f>
        <v>224102</v>
      </c>
      <c r="N624" s="48" t="str">
        <f>IFERROR(IF(H624="1002","银行账户",IF(H624="1123","供应商",VLOOKUP(I624,亿企科目!A:H,8,0))),"")</f>
        <v>供应商</v>
      </c>
      <c r="O624" s="49" t="str">
        <f t="shared" si="203"/>
        <v>广德市汇迎企业管理咨询服务有限公司</v>
      </c>
      <c r="P624" s="29" t="str">
        <f>VLOOKUP(A624,账簿!B:C,2,0)</f>
        <v>001001002</v>
      </c>
      <c r="Q624" s="29" t="str">
        <f>VLOOKUP(P624,账簿!A:B,2,0)</f>
        <v>昌邑市城投建设工程有限公司</v>
      </c>
      <c r="W624" s="29" t="str">
        <f t="shared" si="204"/>
        <v>0010010022026-04-1525</v>
      </c>
      <c r="X624" s="29" t="str">
        <f t="shared" si="190"/>
        <v>001001002</v>
      </c>
      <c r="Y624" s="29" t="str">
        <f t="shared" si="191"/>
        <v>001001002</v>
      </c>
      <c r="Z624" s="29" t="str">
        <f t="shared" si="192"/>
        <v>昌邑市城投建设工程有限公司</v>
      </c>
      <c r="AA624" s="29" t="str">
        <f t="shared" si="193"/>
        <v>2026-04</v>
      </c>
      <c r="AB624" s="29" t="str">
        <f t="shared" si="194"/>
        <v>2026-04-15</v>
      </c>
      <c r="AC624" s="29" t="s">
        <v>108</v>
      </c>
      <c r="AD624" s="29">
        <f t="shared" si="195"/>
        <v>25</v>
      </c>
      <c r="AE624" s="29" t="str">
        <f t="shared" si="196"/>
        <v>汇兑,广德市汇迎企业管理咨询服务有限公司,汇兑</v>
      </c>
      <c r="AF624" s="29" t="s">
        <v>109</v>
      </c>
      <c r="AG624" s="29" t="s">
        <v>109</v>
      </c>
      <c r="AH624" s="29"/>
      <c r="AI624" s="29"/>
      <c r="AJ624" s="29"/>
      <c r="AK624" s="29"/>
      <c r="AL624" s="29"/>
      <c r="AM624" s="29"/>
      <c r="AN624" s="29" t="str">
        <f t="shared" si="197"/>
        <v>224102</v>
      </c>
      <c r="AO624" s="29"/>
      <c r="AP624" s="29" t="str">
        <f t="shared" si="198"/>
        <v>汇兑,广德市汇迎企业管理咨询服务有限公司,汇兑</v>
      </c>
      <c r="AQ624" t="s">
        <v>110</v>
      </c>
      <c r="AR624" s="29" t="str">
        <f t="shared" si="199"/>
        <v/>
      </c>
      <c r="AS624" s="29">
        <f t="shared" si="200"/>
        <v>300000</v>
      </c>
      <c r="AT624" t="s">
        <v>111</v>
      </c>
      <c r="AU624" t="s">
        <v>112</v>
      </c>
      <c r="AV624" t="s">
        <v>113</v>
      </c>
      <c r="AW624" s="29" t="str">
        <f t="shared" si="201"/>
        <v/>
      </c>
      <c r="AX624" s="29">
        <f t="shared" si="202"/>
        <v>300000</v>
      </c>
      <c r="AY624" s="29"/>
      <c r="AZ624" s="29"/>
      <c r="BA624" s="29"/>
      <c r="BB624" s="29"/>
      <c r="BC624" s="29"/>
      <c r="BD624" s="29"/>
      <c r="BE624" s="29"/>
      <c r="BF624" s="29"/>
      <c r="BG624" s="29"/>
      <c r="BH624" s="29"/>
      <c r="BI624" s="29"/>
      <c r="BJ624" s="29"/>
      <c r="BK624" s="29"/>
      <c r="BL624" s="29"/>
      <c r="BM624" s="29"/>
      <c r="BN624" s="29"/>
      <c r="BO624" s="29"/>
      <c r="BP624" s="29"/>
      <c r="BQ624" s="32" t="str">
        <f>IF(N624="项目",VLOOKUP(O624,项目!B:C,2,0),IF(K624="空项目",VLOOKUP(K624,项目!B:C,2,0),""))</f>
        <v/>
      </c>
      <c r="BR624" s="32" t="str">
        <f>IFERROR(VLOOKUP(BQ624,项目!A:B,2,0),"")</f>
        <v/>
      </c>
      <c r="BS624" s="29"/>
      <c r="BT624" s="29"/>
      <c r="BU624" s="32" t="str">
        <f>IF(N624="供应商",VLOOKUP(O624,供应商!B:C,2,0),"")</f>
        <v>0002000016</v>
      </c>
      <c r="BV624" s="32" t="str">
        <f>IFERROR(VLOOKUP(BU624,供应商!A:B,2,0),"")</f>
        <v>广德市汇迎企业管理咨询服务有限公司</v>
      </c>
      <c r="BW624" s="32" t="str">
        <f>IF(N624="客户",VLOOKUP(O624,客户!B:C,2,0),"")</f>
        <v/>
      </c>
      <c r="BX624" s="32" t="str">
        <f>IFERROR(VLOOKUP(BW624,客户!A:B,2,0),"")</f>
        <v/>
      </c>
      <c r="BY624" s="29"/>
      <c r="BZ624" s="29"/>
      <c r="CA624" s="29"/>
      <c r="CB624" s="29"/>
      <c r="CC624" s="29"/>
      <c r="CD624" s="29"/>
      <c r="CE624" s="29"/>
      <c r="CF624" s="29"/>
      <c r="CG624" s="29"/>
      <c r="CH624" s="29"/>
      <c r="CI624" s="29"/>
      <c r="CJ624" s="29"/>
      <c r="CK624" s="29"/>
      <c r="CL624" s="29"/>
      <c r="CM624" s="29"/>
      <c r="CN624" s="29"/>
      <c r="CO624" s="29"/>
      <c r="CP624" s="29"/>
      <c r="CQ624" s="29"/>
      <c r="CR624" s="29"/>
      <c r="CS624" s="29"/>
      <c r="CT624" s="29"/>
      <c r="CU624" s="32" t="str">
        <f>IF(N624="费用项目",VLOOKUP(O624,费用项目!B:C,2,0),"")</f>
        <v/>
      </c>
      <c r="CV624" s="32" t="str">
        <f>IFERROR(VLOOKUP(CU624,费用项目!A:B,2,0),"")</f>
        <v/>
      </c>
      <c r="CW624" s="29" t="str">
        <f>IF(N624="银行账户",VLOOKUP(O624,银行变二级!B:C,2,0),"")</f>
        <v/>
      </c>
      <c r="CX624" s="29" t="str">
        <f>IFERROR(VLOOKUP(O624,银行变二级!A:B,2,0),"")</f>
        <v/>
      </c>
    </row>
    <row r="625" ht="25.5" spans="1:102">
      <c r="A625" s="35" t="s">
        <v>581</v>
      </c>
      <c r="B625" s="36" t="s">
        <v>368</v>
      </c>
      <c r="C625" s="36" t="s">
        <v>258</v>
      </c>
      <c r="D625" s="37" t="s">
        <v>623</v>
      </c>
      <c r="E625" s="37" t="s">
        <v>389</v>
      </c>
      <c r="F625" s="38">
        <v>300000</v>
      </c>
      <c r="G625" s="39" t="s">
        <v>107</v>
      </c>
      <c r="H625" s="40" t="str">
        <f t="shared" si="185"/>
        <v>1221</v>
      </c>
      <c r="I625" s="40" t="str">
        <f t="shared" si="186"/>
        <v>122108</v>
      </c>
      <c r="J625" s="46" t="str">
        <f t="shared" si="187"/>
        <v>其他应收款</v>
      </c>
      <c r="K625" s="47" t="str">
        <f t="shared" si="188"/>
        <v>单位</v>
      </c>
      <c r="L625" s="46" t="str">
        <f t="shared" si="189"/>
        <v>昌邑市城投资本投资有限公司</v>
      </c>
      <c r="M625" s="46" t="str">
        <f>IFERROR(IF(H625="1002",1002,VLOOKUP(I625,亿企科目!A:H,6,0)),VLOOKUP(H625,亿企科目!A:G,6,0))</f>
        <v>122102</v>
      </c>
      <c r="N625" s="48" t="str">
        <f>IFERROR(IF(H625="1002","银行账户",IF(H625="1123","供应商",VLOOKUP(I625,亿企科目!A:H,8,0))),"")</f>
        <v>客户</v>
      </c>
      <c r="O625" s="49" t="str">
        <f t="shared" si="203"/>
        <v>昌邑市城投资本投资有限公司</v>
      </c>
      <c r="P625" s="29" t="str">
        <f>VLOOKUP(A625,账簿!B:C,2,0)</f>
        <v>001001002</v>
      </c>
      <c r="Q625" s="29" t="str">
        <f>VLOOKUP(P625,账簿!A:B,2,0)</f>
        <v>昌邑市城投建设工程有限公司</v>
      </c>
      <c r="W625" s="29" t="str">
        <f t="shared" si="204"/>
        <v>0010010022026-04-1526</v>
      </c>
      <c r="X625" s="29" t="str">
        <f t="shared" si="190"/>
        <v>001001002</v>
      </c>
      <c r="Y625" s="29" t="str">
        <f t="shared" si="191"/>
        <v>001001002</v>
      </c>
      <c r="Z625" s="29" t="str">
        <f t="shared" si="192"/>
        <v>昌邑市城投建设工程有限公司</v>
      </c>
      <c r="AA625" s="29" t="str">
        <f t="shared" si="193"/>
        <v>2026-04</v>
      </c>
      <c r="AB625" s="29" t="str">
        <f t="shared" si="194"/>
        <v>2026-04-15</v>
      </c>
      <c r="AC625" s="29" t="s">
        <v>108</v>
      </c>
      <c r="AD625" s="29">
        <f t="shared" si="195"/>
        <v>26</v>
      </c>
      <c r="AE625" s="29" t="str">
        <f t="shared" si="196"/>
        <v>汇兑,昌邑市城投资本投资有限公司,往来款</v>
      </c>
      <c r="AF625" s="29" t="s">
        <v>109</v>
      </c>
      <c r="AG625" s="29" t="s">
        <v>109</v>
      </c>
      <c r="AH625" s="29"/>
      <c r="AI625" s="29"/>
      <c r="AJ625" s="29"/>
      <c r="AK625" s="29"/>
      <c r="AL625" s="29"/>
      <c r="AM625" s="29"/>
      <c r="AN625" s="29" t="str">
        <f t="shared" si="197"/>
        <v>122102</v>
      </c>
      <c r="AO625" s="29"/>
      <c r="AP625" s="29" t="str">
        <f t="shared" si="198"/>
        <v>汇兑,昌邑市城投资本投资有限公司,往来款</v>
      </c>
      <c r="AQ625" t="s">
        <v>110</v>
      </c>
      <c r="AR625" s="29">
        <f t="shared" si="199"/>
        <v>300000</v>
      </c>
      <c r="AS625" s="29" t="str">
        <f t="shared" si="200"/>
        <v/>
      </c>
      <c r="AT625" t="s">
        <v>111</v>
      </c>
      <c r="AU625" t="s">
        <v>112</v>
      </c>
      <c r="AV625" t="s">
        <v>113</v>
      </c>
      <c r="AW625" s="29">
        <f t="shared" si="201"/>
        <v>300000</v>
      </c>
      <c r="AX625" s="29" t="str">
        <f t="shared" si="202"/>
        <v/>
      </c>
      <c r="AY625" s="29"/>
      <c r="AZ625" s="29"/>
      <c r="BA625" s="29"/>
      <c r="BB625" s="29"/>
      <c r="BC625" s="29"/>
      <c r="BD625" s="29"/>
      <c r="BE625" s="29"/>
      <c r="BF625" s="29"/>
      <c r="BG625" s="29"/>
      <c r="BH625" s="29"/>
      <c r="BI625" s="29"/>
      <c r="BJ625" s="29"/>
      <c r="BK625" s="29"/>
      <c r="BL625" s="29"/>
      <c r="BM625" s="29"/>
      <c r="BN625" s="29"/>
      <c r="BO625" s="29"/>
      <c r="BP625" s="29"/>
      <c r="BQ625" s="32" t="str">
        <f>IF(N625="项目",VLOOKUP(O625,项目!B:C,2,0),IF(K625="空项目",VLOOKUP(K625,项目!B:C,2,0),""))</f>
        <v/>
      </c>
      <c r="BR625" s="32" t="str">
        <f>IFERROR(VLOOKUP(BQ625,项目!A:B,2,0),"")</f>
        <v/>
      </c>
      <c r="BS625" s="29"/>
      <c r="BT625" s="29"/>
      <c r="BU625" s="32" t="str">
        <f>IF(N625="供应商",VLOOKUP(O625,供应商!B:C,2,0),"")</f>
        <v/>
      </c>
      <c r="BV625" s="32" t="str">
        <f>IFERROR(VLOOKUP(BU625,供应商!A:B,2,0),"")</f>
        <v/>
      </c>
      <c r="BW625" s="32" t="str">
        <f>IF(N625="客户",VLOOKUP(O625,客户!B:C,2,0),"")</f>
        <v>00050000000001</v>
      </c>
      <c r="BX625" s="32" t="str">
        <f>IFERROR(VLOOKUP(BW625,客户!A:B,2,0),"")</f>
        <v>昌邑市城投资本投资有限公司</v>
      </c>
      <c r="BY625" s="29"/>
      <c r="BZ625" s="29"/>
      <c r="CA625" s="29"/>
      <c r="CB625" s="29"/>
      <c r="CC625" s="29"/>
      <c r="CD625" s="29"/>
      <c r="CE625" s="29"/>
      <c r="CF625" s="29"/>
      <c r="CG625" s="29"/>
      <c r="CH625" s="29"/>
      <c r="CI625" s="29"/>
      <c r="CJ625" s="29"/>
      <c r="CK625" s="29"/>
      <c r="CL625" s="29"/>
      <c r="CM625" s="29"/>
      <c r="CN625" s="29"/>
      <c r="CO625" s="29"/>
      <c r="CP625" s="29"/>
      <c r="CQ625" s="29"/>
      <c r="CR625" s="29"/>
      <c r="CS625" s="29"/>
      <c r="CT625" s="29"/>
      <c r="CU625" s="32" t="str">
        <f>IF(N625="费用项目",VLOOKUP(O625,费用项目!B:C,2,0),"")</f>
        <v/>
      </c>
      <c r="CV625" s="32" t="str">
        <f>IFERROR(VLOOKUP(CU625,费用项目!A:B,2,0),"")</f>
        <v/>
      </c>
      <c r="CW625" s="29" t="str">
        <f>IF(N625="银行账户",VLOOKUP(O625,银行变二级!B:C,2,0),"")</f>
        <v/>
      </c>
      <c r="CX625" s="29" t="str">
        <f>IFERROR(VLOOKUP(O625,银行变二级!A:B,2,0),"")</f>
        <v/>
      </c>
    </row>
    <row r="626" spans="1:102">
      <c r="A626" s="35" t="s">
        <v>581</v>
      </c>
      <c r="B626" s="36" t="s">
        <v>368</v>
      </c>
      <c r="C626" s="36" t="s">
        <v>258</v>
      </c>
      <c r="D626" s="37" t="s">
        <v>623</v>
      </c>
      <c r="E626" s="37" t="s">
        <v>583</v>
      </c>
      <c r="F626" s="39" t="s">
        <v>107</v>
      </c>
      <c r="G626" s="38">
        <v>300000</v>
      </c>
      <c r="H626" s="40" t="str">
        <f t="shared" si="185"/>
        <v>1002</v>
      </c>
      <c r="I626" s="40" t="str">
        <f t="shared" si="186"/>
        <v>100207</v>
      </c>
      <c r="J626" s="46" t="str">
        <f t="shared" si="187"/>
        <v>银行存款</v>
      </c>
      <c r="K626" s="47" t="str">
        <f t="shared" si="188"/>
        <v>潍坊银行36375</v>
      </c>
      <c r="L626" s="46" t="str">
        <f t="shared" si="189"/>
        <v/>
      </c>
      <c r="M626" s="46">
        <f>IFERROR(IF(H626="1002",1002,VLOOKUP(I626,亿企科目!A:H,6,0)),VLOOKUP(H626,亿企科目!A:G,6,0))</f>
        <v>1002</v>
      </c>
      <c r="N626" s="48" t="str">
        <f>IFERROR(IF(H626="1002","银行账户",IF(H626="1123","供应商",VLOOKUP(I626,亿企科目!A:H,8,0))),"")</f>
        <v>银行账户</v>
      </c>
      <c r="O626" s="49" t="str">
        <f t="shared" si="203"/>
        <v>潍坊银行36375</v>
      </c>
      <c r="P626" s="29" t="str">
        <f>VLOOKUP(A626,账簿!B:C,2,0)</f>
        <v>001001002</v>
      </c>
      <c r="Q626" s="29" t="str">
        <f>VLOOKUP(P626,账簿!A:B,2,0)</f>
        <v>昌邑市城投建设工程有限公司</v>
      </c>
      <c r="W626" s="29" t="str">
        <f t="shared" si="204"/>
        <v>0010010022026-04-1526</v>
      </c>
      <c r="X626" s="29" t="str">
        <f t="shared" si="190"/>
        <v>001001002</v>
      </c>
      <c r="Y626" s="29" t="str">
        <f t="shared" si="191"/>
        <v>001001002</v>
      </c>
      <c r="Z626" s="29" t="str">
        <f t="shared" si="192"/>
        <v>昌邑市城投建设工程有限公司</v>
      </c>
      <c r="AA626" s="29" t="str">
        <f t="shared" si="193"/>
        <v>2026-04</v>
      </c>
      <c r="AB626" s="29" t="str">
        <f t="shared" si="194"/>
        <v>2026-04-15</v>
      </c>
      <c r="AC626" s="29" t="s">
        <v>108</v>
      </c>
      <c r="AD626" s="29">
        <f t="shared" si="195"/>
        <v>26</v>
      </c>
      <c r="AE626" s="29" t="str">
        <f t="shared" si="196"/>
        <v>汇兑,昌邑市城投资本投资有限公司,往来款</v>
      </c>
      <c r="AF626" s="29" t="s">
        <v>109</v>
      </c>
      <c r="AG626" s="29" t="s">
        <v>109</v>
      </c>
      <c r="AH626" s="29"/>
      <c r="AI626" s="29"/>
      <c r="AJ626" s="29"/>
      <c r="AK626" s="29"/>
      <c r="AL626" s="29"/>
      <c r="AM626" s="29"/>
      <c r="AN626" s="29">
        <f t="shared" si="197"/>
        <v>1002</v>
      </c>
      <c r="AO626" s="29"/>
      <c r="AP626" s="29" t="str">
        <f t="shared" si="198"/>
        <v>汇兑,昌邑市城投资本投资有限公司,往来款</v>
      </c>
      <c r="AQ626" t="s">
        <v>110</v>
      </c>
      <c r="AR626" s="29" t="str">
        <f t="shared" si="199"/>
        <v/>
      </c>
      <c r="AS626" s="29">
        <f t="shared" si="200"/>
        <v>300000</v>
      </c>
      <c r="AT626" t="s">
        <v>111</v>
      </c>
      <c r="AU626" t="s">
        <v>112</v>
      </c>
      <c r="AV626" t="s">
        <v>113</v>
      </c>
      <c r="AW626" s="29" t="str">
        <f t="shared" si="201"/>
        <v/>
      </c>
      <c r="AX626" s="29">
        <f t="shared" si="202"/>
        <v>300000</v>
      </c>
      <c r="AY626" s="29"/>
      <c r="AZ626" s="29"/>
      <c r="BA626" s="29"/>
      <c r="BB626" s="29"/>
      <c r="BC626" s="29"/>
      <c r="BD626" s="29"/>
      <c r="BE626" s="29"/>
      <c r="BF626" s="29"/>
      <c r="BG626" s="29"/>
      <c r="BH626" s="29"/>
      <c r="BI626" s="29"/>
      <c r="BJ626" s="29"/>
      <c r="BK626" s="29"/>
      <c r="BL626" s="29"/>
      <c r="BM626" s="29"/>
      <c r="BN626" s="29"/>
      <c r="BO626" s="29"/>
      <c r="BP626" s="29"/>
      <c r="BQ626" s="32" t="str">
        <f>IF(N626="项目",VLOOKUP(O626,项目!B:C,2,0),IF(K626="空项目",VLOOKUP(K626,项目!B:C,2,0),""))</f>
        <v/>
      </c>
      <c r="BR626" s="32" t="str">
        <f>IFERROR(VLOOKUP(BQ626,项目!A:B,2,0),"")</f>
        <v/>
      </c>
      <c r="BS626" s="29"/>
      <c r="BT626" s="29"/>
      <c r="BU626" s="32" t="str">
        <f>IF(N626="供应商",VLOOKUP(O626,供应商!B:C,2,0),"")</f>
        <v/>
      </c>
      <c r="BV626" s="32" t="str">
        <f>IFERROR(VLOOKUP(BU626,供应商!A:B,2,0),"")</f>
        <v/>
      </c>
      <c r="BW626" s="32" t="str">
        <f>IF(N626="客户",VLOOKUP(O626,客户!B:C,2,0),"")</f>
        <v/>
      </c>
      <c r="BX626" s="32" t="str">
        <f>IFERROR(VLOOKUP(BW626,客户!A:B,2,0),"")</f>
        <v/>
      </c>
      <c r="BY626" s="29"/>
      <c r="BZ626" s="29"/>
      <c r="CA626" s="29"/>
      <c r="CB626" s="29"/>
      <c r="CC626" s="29"/>
      <c r="CD626" s="29"/>
      <c r="CE626" s="29"/>
      <c r="CF626" s="29"/>
      <c r="CG626" s="29"/>
      <c r="CH626" s="29"/>
      <c r="CI626" s="29"/>
      <c r="CJ626" s="29"/>
      <c r="CK626" s="29"/>
      <c r="CL626" s="29"/>
      <c r="CM626" s="29"/>
      <c r="CN626" s="29"/>
      <c r="CO626" s="29"/>
      <c r="CP626" s="29"/>
      <c r="CQ626" s="29"/>
      <c r="CR626" s="29"/>
      <c r="CS626" s="29"/>
      <c r="CT626" s="29"/>
      <c r="CU626" s="32" t="str">
        <f>IF(N626="费用项目",VLOOKUP(O626,费用项目!B:C,2,0),"")</f>
        <v/>
      </c>
      <c r="CV626" s="32" t="str">
        <f>IFERROR(VLOOKUP(CU626,费用项目!A:B,2,0),"")</f>
        <v/>
      </c>
      <c r="CW626" s="29" t="str">
        <f>IF(N626="银行账户",VLOOKUP(O626,银行变二级!B:C,2,0),"")</f>
        <v>潍坊银行36375</v>
      </c>
      <c r="CX626" s="29" t="str">
        <f>IFERROR(VLOOKUP(O626,银行变二级!A:B,2,0),"")</f>
        <v>潍坊银行36375</v>
      </c>
    </row>
    <row r="627" ht="27" spans="1:102">
      <c r="A627" s="35" t="s">
        <v>581</v>
      </c>
      <c r="B627" s="36" t="s">
        <v>103</v>
      </c>
      <c r="C627" s="36" t="s">
        <v>261</v>
      </c>
      <c r="D627" s="37" t="s">
        <v>624</v>
      </c>
      <c r="E627" s="37" t="s">
        <v>625</v>
      </c>
      <c r="F627" s="38">
        <v>320000</v>
      </c>
      <c r="G627" s="39" t="s">
        <v>107</v>
      </c>
      <c r="H627" s="40" t="str">
        <f t="shared" si="185"/>
        <v>1002</v>
      </c>
      <c r="I627" s="40" t="str">
        <f t="shared" si="186"/>
        <v>100202</v>
      </c>
      <c r="J627" s="46" t="str">
        <f t="shared" si="187"/>
        <v>银行存款</v>
      </c>
      <c r="K627" s="47" t="str">
        <f t="shared" si="188"/>
        <v>农商行一般户14068</v>
      </c>
      <c r="L627" s="46" t="str">
        <f t="shared" si="189"/>
        <v/>
      </c>
      <c r="M627" s="46">
        <f>IFERROR(IF(H627="1002",1002,VLOOKUP(I627,亿企科目!A:H,6,0)),VLOOKUP(H627,亿企科目!A:G,6,0))</f>
        <v>1002</v>
      </c>
      <c r="N627" s="48" t="str">
        <f>IFERROR(IF(H627="1002","银行账户",IF(H627="1123","供应商",VLOOKUP(I627,亿企科目!A:H,8,0))),"")</f>
        <v>银行账户</v>
      </c>
      <c r="O627" s="49" t="str">
        <f t="shared" si="203"/>
        <v>农商行一般户14068</v>
      </c>
      <c r="P627" s="29" t="str">
        <f>VLOOKUP(A627,账簿!B:C,2,0)</f>
        <v>001001002</v>
      </c>
      <c r="Q627" s="29" t="str">
        <f>VLOOKUP(P627,账簿!A:B,2,0)</f>
        <v>昌邑市城投建设工程有限公司</v>
      </c>
      <c r="W627" s="29" t="str">
        <f t="shared" si="204"/>
        <v>0010010022026-04-2027</v>
      </c>
      <c r="X627" s="29" t="str">
        <f t="shared" si="190"/>
        <v>001001002</v>
      </c>
      <c r="Y627" s="29" t="str">
        <f t="shared" si="191"/>
        <v>001001002</v>
      </c>
      <c r="Z627" s="29" t="str">
        <f t="shared" si="192"/>
        <v>昌邑市城投建设工程有限公司</v>
      </c>
      <c r="AA627" s="29" t="str">
        <f t="shared" si="193"/>
        <v>2026-04</v>
      </c>
      <c r="AB627" s="29" t="str">
        <f t="shared" si="194"/>
        <v>2026-04-20</v>
      </c>
      <c r="AC627" s="29" t="s">
        <v>108</v>
      </c>
      <c r="AD627" s="29">
        <f t="shared" si="195"/>
        <v>27</v>
      </c>
      <c r="AE627" s="29" t="str">
        <f t="shared" si="196"/>
        <v>2026-04-20,往来款,昌邑市城美苗木有限公司</v>
      </c>
      <c r="AF627" s="29" t="s">
        <v>109</v>
      </c>
      <c r="AG627" s="29" t="s">
        <v>109</v>
      </c>
      <c r="AH627" s="29"/>
      <c r="AI627" s="29"/>
      <c r="AJ627" s="29"/>
      <c r="AK627" s="29"/>
      <c r="AL627" s="29"/>
      <c r="AM627" s="29"/>
      <c r="AN627" s="29">
        <f t="shared" si="197"/>
        <v>1002</v>
      </c>
      <c r="AO627" s="29"/>
      <c r="AP627" s="29" t="str">
        <f t="shared" si="198"/>
        <v>2026-04-20,往来款,昌邑市城美苗木有限公司</v>
      </c>
      <c r="AQ627" t="s">
        <v>110</v>
      </c>
      <c r="AR627" s="29">
        <f t="shared" si="199"/>
        <v>320000</v>
      </c>
      <c r="AS627" s="29" t="str">
        <f t="shared" si="200"/>
        <v/>
      </c>
      <c r="AT627" t="s">
        <v>111</v>
      </c>
      <c r="AU627" t="s">
        <v>112</v>
      </c>
      <c r="AV627" t="s">
        <v>113</v>
      </c>
      <c r="AW627" s="29">
        <f t="shared" si="201"/>
        <v>320000</v>
      </c>
      <c r="AX627" s="29" t="str">
        <f t="shared" si="202"/>
        <v/>
      </c>
      <c r="AY627" s="29"/>
      <c r="AZ627" s="29"/>
      <c r="BA627" s="29"/>
      <c r="BB627" s="29"/>
      <c r="BC627" s="29"/>
      <c r="BD627" s="29"/>
      <c r="BE627" s="29"/>
      <c r="BF627" s="29"/>
      <c r="BG627" s="29"/>
      <c r="BH627" s="29"/>
      <c r="BI627" s="29"/>
      <c r="BJ627" s="29"/>
      <c r="BK627" s="29"/>
      <c r="BL627" s="29"/>
      <c r="BM627" s="29"/>
      <c r="BN627" s="29"/>
      <c r="BO627" s="29"/>
      <c r="BP627" s="29"/>
      <c r="BQ627" s="32" t="str">
        <f>IF(N627="项目",VLOOKUP(O627,项目!B:C,2,0),IF(K627="空项目",VLOOKUP(K627,项目!B:C,2,0),""))</f>
        <v/>
      </c>
      <c r="BR627" s="32" t="str">
        <f>IFERROR(VLOOKUP(BQ627,项目!A:B,2,0),"")</f>
        <v/>
      </c>
      <c r="BS627" s="29"/>
      <c r="BT627" s="29"/>
      <c r="BU627" s="32" t="str">
        <f>IF(N627="供应商",VLOOKUP(O627,供应商!B:C,2,0),"")</f>
        <v/>
      </c>
      <c r="BV627" s="32" t="str">
        <f>IFERROR(VLOOKUP(BU627,供应商!A:B,2,0),"")</f>
        <v/>
      </c>
      <c r="BW627" s="32" t="str">
        <f>IF(N627="客户",VLOOKUP(O627,客户!B:C,2,0),"")</f>
        <v/>
      </c>
      <c r="BX627" s="32" t="str">
        <f>IFERROR(VLOOKUP(BW627,客户!A:B,2,0),"")</f>
        <v/>
      </c>
      <c r="BY627" s="29"/>
      <c r="BZ627" s="29"/>
      <c r="CA627" s="29"/>
      <c r="CB627" s="29"/>
      <c r="CC627" s="29"/>
      <c r="CD627" s="29"/>
      <c r="CE627" s="29"/>
      <c r="CF627" s="29"/>
      <c r="CG627" s="29"/>
      <c r="CH627" s="29"/>
      <c r="CI627" s="29"/>
      <c r="CJ627" s="29"/>
      <c r="CK627" s="29"/>
      <c r="CL627" s="29"/>
      <c r="CM627" s="29"/>
      <c r="CN627" s="29"/>
      <c r="CO627" s="29"/>
      <c r="CP627" s="29"/>
      <c r="CQ627" s="29"/>
      <c r="CR627" s="29"/>
      <c r="CS627" s="29"/>
      <c r="CT627" s="29"/>
      <c r="CU627" s="32" t="str">
        <f>IF(N627="费用项目",VLOOKUP(O627,费用项目!B:C,2,0),"")</f>
        <v/>
      </c>
      <c r="CV627" s="32" t="str">
        <f>IFERROR(VLOOKUP(CU627,费用项目!A:B,2,0),"")</f>
        <v/>
      </c>
      <c r="CW627" s="29" t="str">
        <f>IF(N627="银行账户",VLOOKUP(O627,银行变二级!B:C,2,0),"")</f>
        <v>农商行一般户14068</v>
      </c>
      <c r="CX627" s="29" t="str">
        <f>IFERROR(VLOOKUP(O627,银行变二级!A:B,2,0),"")</f>
        <v>农商行一般户14068</v>
      </c>
    </row>
    <row r="628" ht="25.5" spans="1:102">
      <c r="A628" s="35" t="s">
        <v>581</v>
      </c>
      <c r="B628" s="36" t="s">
        <v>103</v>
      </c>
      <c r="C628" s="36" t="s">
        <v>261</v>
      </c>
      <c r="D628" s="37" t="s">
        <v>624</v>
      </c>
      <c r="E628" s="37" t="s">
        <v>226</v>
      </c>
      <c r="F628" s="39" t="s">
        <v>107</v>
      </c>
      <c r="G628" s="38">
        <v>320000</v>
      </c>
      <c r="H628" s="40" t="str">
        <f t="shared" si="185"/>
        <v>1221</v>
      </c>
      <c r="I628" s="40" t="str">
        <f t="shared" si="186"/>
        <v>122108</v>
      </c>
      <c r="J628" s="46" t="str">
        <f t="shared" si="187"/>
        <v>其他应收款</v>
      </c>
      <c r="K628" s="47" t="str">
        <f t="shared" si="188"/>
        <v>单位</v>
      </c>
      <c r="L628" s="46" t="str">
        <f t="shared" si="189"/>
        <v>昌邑市城美苗木有限公司</v>
      </c>
      <c r="M628" s="46" t="str">
        <f>IFERROR(IF(H628="1002",1002,VLOOKUP(I628,亿企科目!A:H,6,0)),VLOOKUP(H628,亿企科目!A:G,6,0))</f>
        <v>122102</v>
      </c>
      <c r="N628" s="48" t="str">
        <f>IFERROR(IF(H628="1002","银行账户",IF(H628="1123","供应商",VLOOKUP(I628,亿企科目!A:H,8,0))),"")</f>
        <v>客户</v>
      </c>
      <c r="O628" s="49" t="str">
        <f t="shared" si="203"/>
        <v>昌邑市城美苗木有限公司</v>
      </c>
      <c r="P628" s="29" t="str">
        <f>VLOOKUP(A628,账簿!B:C,2,0)</f>
        <v>001001002</v>
      </c>
      <c r="Q628" s="29" t="str">
        <f>VLOOKUP(P628,账簿!A:B,2,0)</f>
        <v>昌邑市城投建设工程有限公司</v>
      </c>
      <c r="W628" s="29" t="str">
        <f t="shared" si="204"/>
        <v>0010010022026-04-2027</v>
      </c>
      <c r="X628" s="29" t="str">
        <f t="shared" si="190"/>
        <v>001001002</v>
      </c>
      <c r="Y628" s="29" t="str">
        <f t="shared" si="191"/>
        <v>001001002</v>
      </c>
      <c r="Z628" s="29" t="str">
        <f t="shared" si="192"/>
        <v>昌邑市城投建设工程有限公司</v>
      </c>
      <c r="AA628" s="29" t="str">
        <f t="shared" si="193"/>
        <v>2026-04</v>
      </c>
      <c r="AB628" s="29" t="str">
        <f t="shared" si="194"/>
        <v>2026-04-20</v>
      </c>
      <c r="AC628" s="29" t="s">
        <v>108</v>
      </c>
      <c r="AD628" s="29">
        <f t="shared" si="195"/>
        <v>27</v>
      </c>
      <c r="AE628" s="29" t="str">
        <f t="shared" si="196"/>
        <v>2026-04-20,往来款,昌邑市城美苗木有限公司</v>
      </c>
      <c r="AF628" s="29" t="s">
        <v>109</v>
      </c>
      <c r="AG628" s="29" t="s">
        <v>109</v>
      </c>
      <c r="AH628" s="29"/>
      <c r="AI628" s="29"/>
      <c r="AJ628" s="29"/>
      <c r="AK628" s="29"/>
      <c r="AL628" s="29"/>
      <c r="AM628" s="29"/>
      <c r="AN628" s="29" t="str">
        <f t="shared" si="197"/>
        <v>122102</v>
      </c>
      <c r="AO628" s="29"/>
      <c r="AP628" s="29" t="str">
        <f t="shared" si="198"/>
        <v>2026-04-20,往来款,昌邑市城美苗木有限公司</v>
      </c>
      <c r="AQ628" t="s">
        <v>110</v>
      </c>
      <c r="AR628" s="29" t="str">
        <f t="shared" si="199"/>
        <v/>
      </c>
      <c r="AS628" s="29">
        <f t="shared" si="200"/>
        <v>320000</v>
      </c>
      <c r="AT628" t="s">
        <v>111</v>
      </c>
      <c r="AU628" t="s">
        <v>112</v>
      </c>
      <c r="AV628" t="s">
        <v>113</v>
      </c>
      <c r="AW628" s="29" t="str">
        <f t="shared" si="201"/>
        <v/>
      </c>
      <c r="AX628" s="29">
        <f t="shared" si="202"/>
        <v>320000</v>
      </c>
      <c r="AY628" s="29"/>
      <c r="AZ628" s="29"/>
      <c r="BA628" s="29"/>
      <c r="BB628" s="29"/>
      <c r="BC628" s="29"/>
      <c r="BD628" s="29"/>
      <c r="BE628" s="29"/>
      <c r="BF628" s="29"/>
      <c r="BG628" s="29"/>
      <c r="BH628" s="29"/>
      <c r="BI628" s="29"/>
      <c r="BJ628" s="29"/>
      <c r="BK628" s="29"/>
      <c r="BL628" s="29"/>
      <c r="BM628" s="29"/>
      <c r="BN628" s="29"/>
      <c r="BO628" s="29"/>
      <c r="BP628" s="29"/>
      <c r="BQ628" s="32" t="str">
        <f>IF(N628="项目",VLOOKUP(O628,项目!B:C,2,0),IF(K628="空项目",VLOOKUP(K628,项目!B:C,2,0),""))</f>
        <v/>
      </c>
      <c r="BR628" s="32" t="str">
        <f>IFERROR(VLOOKUP(BQ628,项目!A:B,2,0),"")</f>
        <v/>
      </c>
      <c r="BS628" s="29"/>
      <c r="BT628" s="29"/>
      <c r="BU628" s="32" t="str">
        <f>IF(N628="供应商",VLOOKUP(O628,供应商!B:C,2,0),"")</f>
        <v/>
      </c>
      <c r="BV628" s="32" t="str">
        <f>IFERROR(VLOOKUP(BU628,供应商!A:B,2,0),"")</f>
        <v/>
      </c>
      <c r="BW628" s="32" t="str">
        <f>IF(N628="客户",VLOOKUP(O628,客户!B:C,2,0),"")</f>
        <v>001001006</v>
      </c>
      <c r="BX628" s="32" t="str">
        <f>IFERROR(VLOOKUP(BW628,客户!A:B,2,0),"")</f>
        <v>昌邑市城美苗木有限公司</v>
      </c>
      <c r="BY628" s="29"/>
      <c r="BZ628" s="29"/>
      <c r="CA628" s="29"/>
      <c r="CB628" s="29"/>
      <c r="CC628" s="29"/>
      <c r="CD628" s="29"/>
      <c r="CE628" s="29"/>
      <c r="CF628" s="29"/>
      <c r="CG628" s="29"/>
      <c r="CH628" s="29"/>
      <c r="CI628" s="29"/>
      <c r="CJ628" s="29"/>
      <c r="CK628" s="29"/>
      <c r="CL628" s="29"/>
      <c r="CM628" s="29"/>
      <c r="CN628" s="29"/>
      <c r="CO628" s="29"/>
      <c r="CP628" s="29"/>
      <c r="CQ628" s="29"/>
      <c r="CR628" s="29"/>
      <c r="CS628" s="29"/>
      <c r="CT628" s="29"/>
      <c r="CU628" s="32" t="str">
        <f>IF(N628="费用项目",VLOOKUP(O628,费用项目!B:C,2,0),"")</f>
        <v/>
      </c>
      <c r="CV628" s="32" t="str">
        <f>IFERROR(VLOOKUP(CU628,费用项目!A:B,2,0),"")</f>
        <v/>
      </c>
      <c r="CW628" s="29" t="str">
        <f>IF(N628="银行账户",VLOOKUP(O628,银行变二级!B:C,2,0),"")</f>
        <v/>
      </c>
      <c r="CX628" s="29" t="str">
        <f>IFERROR(VLOOKUP(O628,银行变二级!A:B,2,0),"")</f>
        <v/>
      </c>
    </row>
    <row r="629" spans="1:102">
      <c r="A629" s="35" t="s">
        <v>581</v>
      </c>
      <c r="B629" s="36" t="s">
        <v>103</v>
      </c>
      <c r="C629" s="36" t="s">
        <v>263</v>
      </c>
      <c r="D629" s="37" t="s">
        <v>626</v>
      </c>
      <c r="E629" s="37" t="s">
        <v>583</v>
      </c>
      <c r="F629" s="38">
        <v>370000</v>
      </c>
      <c r="G629" s="39" t="s">
        <v>107</v>
      </c>
      <c r="H629" s="40" t="str">
        <f t="shared" si="185"/>
        <v>1002</v>
      </c>
      <c r="I629" s="40" t="str">
        <f t="shared" si="186"/>
        <v>100207</v>
      </c>
      <c r="J629" s="46" t="str">
        <f t="shared" si="187"/>
        <v>银行存款</v>
      </c>
      <c r="K629" s="47" t="str">
        <f t="shared" si="188"/>
        <v>潍坊银行36375</v>
      </c>
      <c r="L629" s="46" t="str">
        <f t="shared" si="189"/>
        <v/>
      </c>
      <c r="M629" s="46">
        <f>IFERROR(IF(H629="1002",1002,VLOOKUP(I629,亿企科目!A:H,6,0)),VLOOKUP(H629,亿企科目!A:G,6,0))</f>
        <v>1002</v>
      </c>
      <c r="N629" s="48" t="str">
        <f>IFERROR(IF(H629="1002","银行账户",IF(H629="1123","供应商",VLOOKUP(I629,亿企科目!A:H,8,0))),"")</f>
        <v>银行账户</v>
      </c>
      <c r="O629" s="49" t="str">
        <f t="shared" si="203"/>
        <v>潍坊银行36375</v>
      </c>
      <c r="P629" s="29" t="str">
        <f>VLOOKUP(A629,账簿!B:C,2,0)</f>
        <v>001001002</v>
      </c>
      <c r="Q629" s="29" t="str">
        <f>VLOOKUP(P629,账簿!A:B,2,0)</f>
        <v>昌邑市城投建设工程有限公司</v>
      </c>
      <c r="W629" s="29" t="str">
        <f t="shared" si="204"/>
        <v>0010010022026-04-2028</v>
      </c>
      <c r="X629" s="29" t="str">
        <f t="shared" si="190"/>
        <v>001001002</v>
      </c>
      <c r="Y629" s="29" t="str">
        <f t="shared" si="191"/>
        <v>001001002</v>
      </c>
      <c r="Z629" s="29" t="str">
        <f t="shared" si="192"/>
        <v>昌邑市城投建设工程有限公司</v>
      </c>
      <c r="AA629" s="29" t="str">
        <f t="shared" si="193"/>
        <v>2026-04</v>
      </c>
      <c r="AB629" s="29" t="str">
        <f t="shared" si="194"/>
        <v>2026-04-20</v>
      </c>
      <c r="AC629" s="29" t="s">
        <v>108</v>
      </c>
      <c r="AD629" s="29">
        <f t="shared" si="195"/>
        <v>28</v>
      </c>
      <c r="AE629" s="29" t="str">
        <f t="shared" si="196"/>
        <v>网银转账,昌邑市城美苗木有限公司,往来款</v>
      </c>
      <c r="AF629" s="29" t="s">
        <v>109</v>
      </c>
      <c r="AG629" s="29" t="s">
        <v>109</v>
      </c>
      <c r="AH629" s="29"/>
      <c r="AI629" s="29"/>
      <c r="AJ629" s="29"/>
      <c r="AK629" s="29"/>
      <c r="AL629" s="29"/>
      <c r="AM629" s="29"/>
      <c r="AN629" s="29">
        <f t="shared" si="197"/>
        <v>1002</v>
      </c>
      <c r="AO629" s="29"/>
      <c r="AP629" s="29" t="str">
        <f t="shared" si="198"/>
        <v>网银转账,昌邑市城美苗木有限公司,往来款</v>
      </c>
      <c r="AQ629" t="s">
        <v>110</v>
      </c>
      <c r="AR629" s="29">
        <f t="shared" si="199"/>
        <v>370000</v>
      </c>
      <c r="AS629" s="29" t="str">
        <f t="shared" si="200"/>
        <v/>
      </c>
      <c r="AT629" t="s">
        <v>111</v>
      </c>
      <c r="AU629" t="s">
        <v>112</v>
      </c>
      <c r="AV629" t="s">
        <v>113</v>
      </c>
      <c r="AW629" s="29">
        <f t="shared" si="201"/>
        <v>370000</v>
      </c>
      <c r="AX629" s="29" t="str">
        <f t="shared" si="202"/>
        <v/>
      </c>
      <c r="AY629" s="29"/>
      <c r="AZ629" s="29"/>
      <c r="BA629" s="29"/>
      <c r="BB629" s="29"/>
      <c r="BC629" s="29"/>
      <c r="BD629" s="29"/>
      <c r="BE629" s="29"/>
      <c r="BF629" s="29"/>
      <c r="BG629" s="29"/>
      <c r="BH629" s="29"/>
      <c r="BI629" s="29"/>
      <c r="BJ629" s="29"/>
      <c r="BK629" s="29"/>
      <c r="BL629" s="29"/>
      <c r="BM629" s="29"/>
      <c r="BN629" s="29"/>
      <c r="BO629" s="29"/>
      <c r="BP629" s="29"/>
      <c r="BQ629" s="32" t="str">
        <f>IF(N629="项目",VLOOKUP(O629,项目!B:C,2,0),IF(K629="空项目",VLOOKUP(K629,项目!B:C,2,0),""))</f>
        <v/>
      </c>
      <c r="BR629" s="32" t="str">
        <f>IFERROR(VLOOKUP(BQ629,项目!A:B,2,0),"")</f>
        <v/>
      </c>
      <c r="BS629" s="29"/>
      <c r="BT629" s="29"/>
      <c r="BU629" s="32" t="str">
        <f>IF(N629="供应商",VLOOKUP(O629,供应商!B:C,2,0),"")</f>
        <v/>
      </c>
      <c r="BV629" s="32" t="str">
        <f>IFERROR(VLOOKUP(BU629,供应商!A:B,2,0),"")</f>
        <v/>
      </c>
      <c r="BW629" s="32" t="str">
        <f>IF(N629="客户",VLOOKUP(O629,客户!B:C,2,0),"")</f>
        <v/>
      </c>
      <c r="BX629" s="32" t="str">
        <f>IFERROR(VLOOKUP(BW629,客户!A:B,2,0),"")</f>
        <v/>
      </c>
      <c r="BY629" s="29"/>
      <c r="BZ629" s="29"/>
      <c r="CA629" s="29"/>
      <c r="CB629" s="29"/>
      <c r="CC629" s="29"/>
      <c r="CD629" s="29"/>
      <c r="CE629" s="29"/>
      <c r="CF629" s="29"/>
      <c r="CG629" s="29"/>
      <c r="CH629" s="29"/>
      <c r="CI629" s="29"/>
      <c r="CJ629" s="29"/>
      <c r="CK629" s="29"/>
      <c r="CL629" s="29"/>
      <c r="CM629" s="29"/>
      <c r="CN629" s="29"/>
      <c r="CO629" s="29"/>
      <c r="CP629" s="29"/>
      <c r="CQ629" s="29"/>
      <c r="CR629" s="29"/>
      <c r="CS629" s="29"/>
      <c r="CT629" s="29"/>
      <c r="CU629" s="32" t="str">
        <f>IF(N629="费用项目",VLOOKUP(O629,费用项目!B:C,2,0),"")</f>
        <v/>
      </c>
      <c r="CV629" s="32" t="str">
        <f>IFERROR(VLOOKUP(CU629,费用项目!A:B,2,0),"")</f>
        <v/>
      </c>
      <c r="CW629" s="29" t="str">
        <f>IF(N629="银行账户",VLOOKUP(O629,银行变二级!B:C,2,0),"")</f>
        <v>潍坊银行36375</v>
      </c>
      <c r="CX629" s="29" t="str">
        <f>IFERROR(VLOOKUP(O629,银行变二级!A:B,2,0),"")</f>
        <v>潍坊银行36375</v>
      </c>
    </row>
    <row r="630" ht="25.5" spans="1:102">
      <c r="A630" s="35" t="s">
        <v>581</v>
      </c>
      <c r="B630" s="36" t="s">
        <v>103</v>
      </c>
      <c r="C630" s="36" t="s">
        <v>263</v>
      </c>
      <c r="D630" s="37" t="s">
        <v>626</v>
      </c>
      <c r="E630" s="37" t="s">
        <v>226</v>
      </c>
      <c r="F630" s="39" t="s">
        <v>107</v>
      </c>
      <c r="G630" s="38">
        <v>370000</v>
      </c>
      <c r="H630" s="40" t="str">
        <f t="shared" si="185"/>
        <v>1221</v>
      </c>
      <c r="I630" s="40" t="str">
        <f t="shared" si="186"/>
        <v>122108</v>
      </c>
      <c r="J630" s="46" t="str">
        <f t="shared" si="187"/>
        <v>其他应收款</v>
      </c>
      <c r="K630" s="47" t="str">
        <f t="shared" si="188"/>
        <v>单位</v>
      </c>
      <c r="L630" s="46" t="str">
        <f t="shared" si="189"/>
        <v>昌邑市城美苗木有限公司</v>
      </c>
      <c r="M630" s="46" t="str">
        <f>IFERROR(IF(H630="1002",1002,VLOOKUP(I630,亿企科目!A:H,6,0)),VLOOKUP(H630,亿企科目!A:G,6,0))</f>
        <v>122102</v>
      </c>
      <c r="N630" s="48" t="str">
        <f>IFERROR(IF(H630="1002","银行账户",IF(H630="1123","供应商",VLOOKUP(I630,亿企科目!A:H,8,0))),"")</f>
        <v>客户</v>
      </c>
      <c r="O630" s="49" t="str">
        <f t="shared" si="203"/>
        <v>昌邑市城美苗木有限公司</v>
      </c>
      <c r="P630" s="29" t="str">
        <f>VLOOKUP(A630,账簿!B:C,2,0)</f>
        <v>001001002</v>
      </c>
      <c r="Q630" s="29" t="str">
        <f>VLOOKUP(P630,账簿!A:B,2,0)</f>
        <v>昌邑市城投建设工程有限公司</v>
      </c>
      <c r="W630" s="29" t="str">
        <f t="shared" si="204"/>
        <v>0010010022026-04-2028</v>
      </c>
      <c r="X630" s="29" t="str">
        <f t="shared" si="190"/>
        <v>001001002</v>
      </c>
      <c r="Y630" s="29" t="str">
        <f t="shared" si="191"/>
        <v>001001002</v>
      </c>
      <c r="Z630" s="29" t="str">
        <f t="shared" si="192"/>
        <v>昌邑市城投建设工程有限公司</v>
      </c>
      <c r="AA630" s="29" t="str">
        <f t="shared" si="193"/>
        <v>2026-04</v>
      </c>
      <c r="AB630" s="29" t="str">
        <f t="shared" si="194"/>
        <v>2026-04-20</v>
      </c>
      <c r="AC630" s="29" t="s">
        <v>108</v>
      </c>
      <c r="AD630" s="29">
        <f t="shared" si="195"/>
        <v>28</v>
      </c>
      <c r="AE630" s="29" t="str">
        <f t="shared" si="196"/>
        <v>网银转账,昌邑市城美苗木有限公司,往来款</v>
      </c>
      <c r="AF630" s="29" t="s">
        <v>109</v>
      </c>
      <c r="AG630" s="29" t="s">
        <v>109</v>
      </c>
      <c r="AH630" s="29"/>
      <c r="AI630" s="29"/>
      <c r="AJ630" s="29"/>
      <c r="AK630" s="29"/>
      <c r="AL630" s="29"/>
      <c r="AM630" s="29"/>
      <c r="AN630" s="29" t="str">
        <f t="shared" si="197"/>
        <v>122102</v>
      </c>
      <c r="AO630" s="29"/>
      <c r="AP630" s="29" t="str">
        <f t="shared" si="198"/>
        <v>网银转账,昌邑市城美苗木有限公司,往来款</v>
      </c>
      <c r="AQ630" t="s">
        <v>110</v>
      </c>
      <c r="AR630" s="29" t="str">
        <f t="shared" si="199"/>
        <v/>
      </c>
      <c r="AS630" s="29">
        <f t="shared" si="200"/>
        <v>370000</v>
      </c>
      <c r="AT630" t="s">
        <v>111</v>
      </c>
      <c r="AU630" t="s">
        <v>112</v>
      </c>
      <c r="AV630" t="s">
        <v>113</v>
      </c>
      <c r="AW630" s="29" t="str">
        <f t="shared" si="201"/>
        <v/>
      </c>
      <c r="AX630" s="29">
        <f t="shared" si="202"/>
        <v>370000</v>
      </c>
      <c r="AY630" s="29"/>
      <c r="AZ630" s="29"/>
      <c r="BA630" s="29"/>
      <c r="BB630" s="29"/>
      <c r="BC630" s="29"/>
      <c r="BD630" s="29"/>
      <c r="BE630" s="29"/>
      <c r="BF630" s="29"/>
      <c r="BG630" s="29"/>
      <c r="BH630" s="29"/>
      <c r="BI630" s="29"/>
      <c r="BJ630" s="29"/>
      <c r="BK630" s="29"/>
      <c r="BL630" s="29"/>
      <c r="BM630" s="29"/>
      <c r="BN630" s="29"/>
      <c r="BO630" s="29"/>
      <c r="BP630" s="29"/>
      <c r="BQ630" s="32" t="str">
        <f>IF(N630="项目",VLOOKUP(O630,项目!B:C,2,0),IF(K630="空项目",VLOOKUP(K630,项目!B:C,2,0),""))</f>
        <v/>
      </c>
      <c r="BR630" s="32" t="str">
        <f>IFERROR(VLOOKUP(BQ630,项目!A:B,2,0),"")</f>
        <v/>
      </c>
      <c r="BS630" s="29"/>
      <c r="BT630" s="29"/>
      <c r="BU630" s="32" t="str">
        <f>IF(N630="供应商",VLOOKUP(O630,供应商!B:C,2,0),"")</f>
        <v/>
      </c>
      <c r="BV630" s="32" t="str">
        <f>IFERROR(VLOOKUP(BU630,供应商!A:B,2,0),"")</f>
        <v/>
      </c>
      <c r="BW630" s="32" t="str">
        <f>IF(N630="客户",VLOOKUP(O630,客户!B:C,2,0),"")</f>
        <v>001001006</v>
      </c>
      <c r="BX630" s="32" t="str">
        <f>IFERROR(VLOOKUP(BW630,客户!A:B,2,0),"")</f>
        <v>昌邑市城美苗木有限公司</v>
      </c>
      <c r="BY630" s="29"/>
      <c r="BZ630" s="29"/>
      <c r="CA630" s="29"/>
      <c r="CB630" s="29"/>
      <c r="CC630" s="29"/>
      <c r="CD630" s="29"/>
      <c r="CE630" s="29"/>
      <c r="CF630" s="29"/>
      <c r="CG630" s="29"/>
      <c r="CH630" s="29"/>
      <c r="CI630" s="29"/>
      <c r="CJ630" s="29"/>
      <c r="CK630" s="29"/>
      <c r="CL630" s="29"/>
      <c r="CM630" s="29"/>
      <c r="CN630" s="29"/>
      <c r="CO630" s="29"/>
      <c r="CP630" s="29"/>
      <c r="CQ630" s="29"/>
      <c r="CR630" s="29"/>
      <c r="CS630" s="29"/>
      <c r="CT630" s="29"/>
      <c r="CU630" s="32" t="str">
        <f>IF(N630="费用项目",VLOOKUP(O630,费用项目!B:C,2,0),"")</f>
        <v/>
      </c>
      <c r="CV630" s="32" t="str">
        <f>IFERROR(VLOOKUP(CU630,费用项目!A:B,2,0),"")</f>
        <v/>
      </c>
      <c r="CW630" s="29" t="str">
        <f>IF(N630="银行账户",VLOOKUP(O630,银行变二级!B:C,2,0),"")</f>
        <v/>
      </c>
      <c r="CX630" s="29" t="str">
        <f>IFERROR(VLOOKUP(O630,银行变二级!A:B,2,0),"")</f>
        <v/>
      </c>
    </row>
    <row r="631" spans="1:102">
      <c r="A631" s="35" t="s">
        <v>581</v>
      </c>
      <c r="B631" s="36" t="s">
        <v>103</v>
      </c>
      <c r="C631" s="36" t="s">
        <v>265</v>
      </c>
      <c r="D631" s="37" t="s">
        <v>627</v>
      </c>
      <c r="E631" s="37" t="s">
        <v>628</v>
      </c>
      <c r="F631" s="38">
        <v>14469.17</v>
      </c>
      <c r="G631" s="39" t="s">
        <v>107</v>
      </c>
      <c r="H631" s="40" t="str">
        <f t="shared" si="185"/>
        <v>2241</v>
      </c>
      <c r="I631" s="40" t="str">
        <f t="shared" si="186"/>
        <v>224102</v>
      </c>
      <c r="J631" s="46" t="str">
        <f t="shared" si="187"/>
        <v>其他应付款</v>
      </c>
      <c r="K631" s="47" t="str">
        <f t="shared" si="188"/>
        <v>单位</v>
      </c>
      <c r="L631" s="46" t="str">
        <f t="shared" si="189"/>
        <v>潍坊市工业学校</v>
      </c>
      <c r="M631" s="46" t="str">
        <f>IFERROR(IF(H631="1002",1002,VLOOKUP(I631,亿企科目!A:H,6,0)),VLOOKUP(H631,亿企科目!A:G,6,0))</f>
        <v>224102</v>
      </c>
      <c r="N631" s="48" t="str">
        <f>IFERROR(IF(H631="1002","银行账户",IF(H631="1123","供应商",VLOOKUP(I631,亿企科目!A:H,8,0))),"")</f>
        <v>供应商</v>
      </c>
      <c r="O631" s="49" t="str">
        <f t="shared" si="203"/>
        <v>潍坊市工业学校</v>
      </c>
      <c r="P631" s="29" t="str">
        <f>VLOOKUP(A631,账簿!B:C,2,0)</f>
        <v>001001002</v>
      </c>
      <c r="Q631" s="29" t="str">
        <f>VLOOKUP(P631,账簿!A:B,2,0)</f>
        <v>昌邑市城投建设工程有限公司</v>
      </c>
      <c r="W631" s="29" t="str">
        <f t="shared" si="204"/>
        <v>0010010022026-04-2029</v>
      </c>
      <c r="X631" s="29" t="str">
        <f t="shared" si="190"/>
        <v>001001002</v>
      </c>
      <c r="Y631" s="29" t="str">
        <f t="shared" si="191"/>
        <v>001001002</v>
      </c>
      <c r="Z631" s="29" t="str">
        <f t="shared" si="192"/>
        <v>昌邑市城投建设工程有限公司</v>
      </c>
      <c r="AA631" s="29" t="str">
        <f t="shared" si="193"/>
        <v>2026-04</v>
      </c>
      <c r="AB631" s="29" t="str">
        <f t="shared" si="194"/>
        <v>2026-04-20</v>
      </c>
      <c r="AC631" s="29" t="s">
        <v>108</v>
      </c>
      <c r="AD631" s="29">
        <f t="shared" si="195"/>
        <v>29</v>
      </c>
      <c r="AE631" s="29" t="str">
        <f t="shared" si="196"/>
        <v>支付利息,汇款,潍坊市工业学校,利息</v>
      </c>
      <c r="AF631" s="29" t="s">
        <v>109</v>
      </c>
      <c r="AG631" s="29" t="s">
        <v>109</v>
      </c>
      <c r="AH631" s="29"/>
      <c r="AI631" s="29"/>
      <c r="AJ631" s="29"/>
      <c r="AK631" s="29"/>
      <c r="AL631" s="29"/>
      <c r="AM631" s="29"/>
      <c r="AN631" s="29" t="str">
        <f t="shared" si="197"/>
        <v>224102</v>
      </c>
      <c r="AO631" s="29"/>
      <c r="AP631" s="29" t="str">
        <f t="shared" si="198"/>
        <v>支付利息,汇款,潍坊市工业学校,利息</v>
      </c>
      <c r="AQ631" t="s">
        <v>110</v>
      </c>
      <c r="AR631" s="29">
        <f t="shared" si="199"/>
        <v>14469.17</v>
      </c>
      <c r="AS631" s="29" t="str">
        <f t="shared" si="200"/>
        <v/>
      </c>
      <c r="AT631" t="s">
        <v>111</v>
      </c>
      <c r="AU631" t="s">
        <v>112</v>
      </c>
      <c r="AV631" t="s">
        <v>113</v>
      </c>
      <c r="AW631" s="29">
        <f t="shared" si="201"/>
        <v>14469.17</v>
      </c>
      <c r="AX631" s="29" t="str">
        <f t="shared" si="202"/>
        <v/>
      </c>
      <c r="AY631" s="29"/>
      <c r="AZ631" s="29"/>
      <c r="BA631" s="29"/>
      <c r="BB631" s="29"/>
      <c r="BC631" s="29"/>
      <c r="BD631" s="29"/>
      <c r="BE631" s="29"/>
      <c r="BF631" s="29"/>
      <c r="BG631" s="29"/>
      <c r="BH631" s="29"/>
      <c r="BI631" s="29"/>
      <c r="BJ631" s="29"/>
      <c r="BK631" s="29"/>
      <c r="BL631" s="29"/>
      <c r="BM631" s="29"/>
      <c r="BN631" s="29"/>
      <c r="BO631" s="29"/>
      <c r="BP631" s="29"/>
      <c r="BQ631" s="32" t="str">
        <f>IF(N631="项目",VLOOKUP(O631,项目!B:C,2,0),IF(K631="空项目",VLOOKUP(K631,项目!B:C,2,0),""))</f>
        <v/>
      </c>
      <c r="BR631" s="32" t="str">
        <f>IFERROR(VLOOKUP(BQ631,项目!A:B,2,0),"")</f>
        <v/>
      </c>
      <c r="BS631" s="29"/>
      <c r="BT631" s="29"/>
      <c r="BU631" s="32" t="str">
        <f>IF(N631="供应商",VLOOKUP(O631,供应商!B:C,2,0),"")</f>
        <v>0002000017</v>
      </c>
      <c r="BV631" s="32" t="str">
        <f>IFERROR(VLOOKUP(BU631,供应商!A:B,2,0),"")</f>
        <v>潍坊市工业学校</v>
      </c>
      <c r="BW631" s="32" t="str">
        <f>IF(N631="客户",VLOOKUP(O631,客户!B:C,2,0),"")</f>
        <v/>
      </c>
      <c r="BX631" s="32" t="str">
        <f>IFERROR(VLOOKUP(BW631,客户!A:B,2,0),"")</f>
        <v/>
      </c>
      <c r="BY631" s="29"/>
      <c r="BZ631" s="29"/>
      <c r="CA631" s="29"/>
      <c r="CB631" s="29"/>
      <c r="CC631" s="29"/>
      <c r="CD631" s="29"/>
      <c r="CE631" s="29"/>
      <c r="CF631" s="29"/>
      <c r="CG631" s="29"/>
      <c r="CH631" s="29"/>
      <c r="CI631" s="29"/>
      <c r="CJ631" s="29"/>
      <c r="CK631" s="29"/>
      <c r="CL631" s="29"/>
      <c r="CM631" s="29"/>
      <c r="CN631" s="29"/>
      <c r="CO631" s="29"/>
      <c r="CP631" s="29"/>
      <c r="CQ631" s="29"/>
      <c r="CR631" s="29"/>
      <c r="CS631" s="29"/>
      <c r="CT631" s="29"/>
      <c r="CU631" s="32" t="str">
        <f>IF(N631="费用项目",VLOOKUP(O631,费用项目!B:C,2,0),"")</f>
        <v/>
      </c>
      <c r="CV631" s="32" t="str">
        <f>IFERROR(VLOOKUP(CU631,费用项目!A:B,2,0),"")</f>
        <v/>
      </c>
      <c r="CW631" s="29" t="str">
        <f>IF(N631="银行账户",VLOOKUP(O631,银行变二级!B:C,2,0),"")</f>
        <v/>
      </c>
      <c r="CX631" s="29" t="str">
        <f>IFERROR(VLOOKUP(O631,银行变二级!A:B,2,0),"")</f>
        <v/>
      </c>
    </row>
    <row r="632" spans="1:102">
      <c r="A632" s="35" t="s">
        <v>581</v>
      </c>
      <c r="B632" s="36" t="s">
        <v>103</v>
      </c>
      <c r="C632" s="36" t="s">
        <v>265</v>
      </c>
      <c r="D632" s="37" t="s">
        <v>627</v>
      </c>
      <c r="E632" s="37" t="s">
        <v>583</v>
      </c>
      <c r="F632" s="39" t="s">
        <v>107</v>
      </c>
      <c r="G632" s="38">
        <v>14469.17</v>
      </c>
      <c r="H632" s="40" t="str">
        <f t="shared" si="185"/>
        <v>1002</v>
      </c>
      <c r="I632" s="40" t="str">
        <f t="shared" si="186"/>
        <v>100207</v>
      </c>
      <c r="J632" s="46" t="str">
        <f t="shared" si="187"/>
        <v>银行存款</v>
      </c>
      <c r="K632" s="47" t="str">
        <f t="shared" si="188"/>
        <v>潍坊银行36375</v>
      </c>
      <c r="L632" s="46" t="str">
        <f t="shared" si="189"/>
        <v/>
      </c>
      <c r="M632" s="46">
        <f>IFERROR(IF(H632="1002",1002,VLOOKUP(I632,亿企科目!A:H,6,0)),VLOOKUP(H632,亿企科目!A:G,6,0))</f>
        <v>1002</v>
      </c>
      <c r="N632" s="48" t="str">
        <f>IFERROR(IF(H632="1002","银行账户",IF(H632="1123","供应商",VLOOKUP(I632,亿企科目!A:H,8,0))),"")</f>
        <v>银行账户</v>
      </c>
      <c r="O632" s="49" t="str">
        <f t="shared" si="203"/>
        <v>潍坊银行36375</v>
      </c>
      <c r="P632" s="29" t="str">
        <f>VLOOKUP(A632,账簿!B:C,2,0)</f>
        <v>001001002</v>
      </c>
      <c r="Q632" s="29" t="str">
        <f>VLOOKUP(P632,账簿!A:B,2,0)</f>
        <v>昌邑市城投建设工程有限公司</v>
      </c>
      <c r="W632" s="29" t="str">
        <f t="shared" si="204"/>
        <v>0010010022026-04-2029</v>
      </c>
      <c r="X632" s="29" t="str">
        <f t="shared" si="190"/>
        <v>001001002</v>
      </c>
      <c r="Y632" s="29" t="str">
        <f t="shared" si="191"/>
        <v>001001002</v>
      </c>
      <c r="Z632" s="29" t="str">
        <f t="shared" si="192"/>
        <v>昌邑市城投建设工程有限公司</v>
      </c>
      <c r="AA632" s="29" t="str">
        <f t="shared" si="193"/>
        <v>2026-04</v>
      </c>
      <c r="AB632" s="29" t="str">
        <f t="shared" si="194"/>
        <v>2026-04-20</v>
      </c>
      <c r="AC632" s="29" t="s">
        <v>108</v>
      </c>
      <c r="AD632" s="29">
        <f t="shared" si="195"/>
        <v>29</v>
      </c>
      <c r="AE632" s="29" t="str">
        <f t="shared" si="196"/>
        <v>支付利息,汇款,潍坊市工业学校,利息</v>
      </c>
      <c r="AF632" s="29" t="s">
        <v>109</v>
      </c>
      <c r="AG632" s="29" t="s">
        <v>109</v>
      </c>
      <c r="AH632" s="29"/>
      <c r="AI632" s="29"/>
      <c r="AJ632" s="29"/>
      <c r="AK632" s="29"/>
      <c r="AL632" s="29"/>
      <c r="AM632" s="29"/>
      <c r="AN632" s="29">
        <f t="shared" si="197"/>
        <v>1002</v>
      </c>
      <c r="AO632" s="29"/>
      <c r="AP632" s="29" t="str">
        <f t="shared" si="198"/>
        <v>支付利息,汇款,潍坊市工业学校,利息</v>
      </c>
      <c r="AQ632" t="s">
        <v>110</v>
      </c>
      <c r="AR632" s="29" t="str">
        <f t="shared" si="199"/>
        <v/>
      </c>
      <c r="AS632" s="29">
        <f t="shared" si="200"/>
        <v>14469.17</v>
      </c>
      <c r="AT632" t="s">
        <v>111</v>
      </c>
      <c r="AU632" t="s">
        <v>112</v>
      </c>
      <c r="AV632" t="s">
        <v>113</v>
      </c>
      <c r="AW632" s="29" t="str">
        <f t="shared" si="201"/>
        <v/>
      </c>
      <c r="AX632" s="29">
        <f t="shared" si="202"/>
        <v>14469.17</v>
      </c>
      <c r="AY632" s="29"/>
      <c r="AZ632" s="29"/>
      <c r="BA632" s="29"/>
      <c r="BB632" s="29"/>
      <c r="BC632" s="29"/>
      <c r="BD632" s="29"/>
      <c r="BE632" s="29"/>
      <c r="BF632" s="29"/>
      <c r="BG632" s="29"/>
      <c r="BH632" s="29"/>
      <c r="BI632" s="29"/>
      <c r="BJ632" s="29"/>
      <c r="BK632" s="29"/>
      <c r="BL632" s="29"/>
      <c r="BM632" s="29"/>
      <c r="BN632" s="29"/>
      <c r="BO632" s="29"/>
      <c r="BP632" s="29"/>
      <c r="BQ632" s="32" t="str">
        <f>IF(N632="项目",VLOOKUP(O632,项目!B:C,2,0),IF(K632="空项目",VLOOKUP(K632,项目!B:C,2,0),""))</f>
        <v/>
      </c>
      <c r="BR632" s="32" t="str">
        <f>IFERROR(VLOOKUP(BQ632,项目!A:B,2,0),"")</f>
        <v/>
      </c>
      <c r="BS632" s="29"/>
      <c r="BT632" s="29"/>
      <c r="BU632" s="32" t="str">
        <f>IF(N632="供应商",VLOOKUP(O632,供应商!B:C,2,0),"")</f>
        <v/>
      </c>
      <c r="BV632" s="32" t="str">
        <f>IFERROR(VLOOKUP(BU632,供应商!A:B,2,0),"")</f>
        <v/>
      </c>
      <c r="BW632" s="32" t="str">
        <f>IF(N632="客户",VLOOKUP(O632,客户!B:C,2,0),"")</f>
        <v/>
      </c>
      <c r="BX632" s="32" t="str">
        <f>IFERROR(VLOOKUP(BW632,客户!A:B,2,0),"")</f>
        <v/>
      </c>
      <c r="BY632" s="29"/>
      <c r="BZ632" s="29"/>
      <c r="CA632" s="29"/>
      <c r="CB632" s="29"/>
      <c r="CC632" s="29"/>
      <c r="CD632" s="29"/>
      <c r="CE632" s="29"/>
      <c r="CF632" s="29"/>
      <c r="CG632" s="29"/>
      <c r="CH632" s="29"/>
      <c r="CI632" s="29"/>
      <c r="CJ632" s="29"/>
      <c r="CK632" s="29"/>
      <c r="CL632" s="29"/>
      <c r="CM632" s="29"/>
      <c r="CN632" s="29"/>
      <c r="CO632" s="29"/>
      <c r="CP632" s="29"/>
      <c r="CQ632" s="29"/>
      <c r="CR632" s="29"/>
      <c r="CS632" s="29"/>
      <c r="CT632" s="29"/>
      <c r="CU632" s="32" t="str">
        <f>IF(N632="费用项目",VLOOKUP(O632,费用项目!B:C,2,0),"")</f>
        <v/>
      </c>
      <c r="CV632" s="32" t="str">
        <f>IFERROR(VLOOKUP(CU632,费用项目!A:B,2,0),"")</f>
        <v/>
      </c>
      <c r="CW632" s="29" t="str">
        <f>IF(N632="银行账户",VLOOKUP(O632,银行变二级!B:C,2,0),"")</f>
        <v>潍坊银行36375</v>
      </c>
      <c r="CX632" s="29" t="str">
        <f>IFERROR(VLOOKUP(O632,银行变二级!A:B,2,0),"")</f>
        <v>潍坊银行36375</v>
      </c>
    </row>
    <row r="633" ht="25.5" spans="1:102">
      <c r="A633" s="35" t="s">
        <v>581</v>
      </c>
      <c r="B633" s="36" t="s">
        <v>103</v>
      </c>
      <c r="C633" s="36" t="s">
        <v>267</v>
      </c>
      <c r="D633" s="37" t="s">
        <v>629</v>
      </c>
      <c r="E633" s="37" t="s">
        <v>617</v>
      </c>
      <c r="F633" s="38">
        <v>83183.33</v>
      </c>
      <c r="G633" s="39" t="s">
        <v>107</v>
      </c>
      <c r="H633" s="40" t="str">
        <f t="shared" si="185"/>
        <v>2241</v>
      </c>
      <c r="I633" s="40" t="str">
        <f t="shared" si="186"/>
        <v>224102</v>
      </c>
      <c r="J633" s="46" t="str">
        <f t="shared" si="187"/>
        <v>其他应付款</v>
      </c>
      <c r="K633" s="47" t="str">
        <f t="shared" si="188"/>
        <v>单位</v>
      </c>
      <c r="L633" s="46" t="str">
        <f t="shared" si="189"/>
        <v>山东郑家矿业有限公司</v>
      </c>
      <c r="M633" s="46" t="str">
        <f>IFERROR(IF(H633="1002",1002,VLOOKUP(I633,亿企科目!A:H,6,0)),VLOOKUP(H633,亿企科目!A:G,6,0))</f>
        <v>224102</v>
      </c>
      <c r="N633" s="48" t="str">
        <f>IFERROR(IF(H633="1002","银行账户",IF(H633="1123","供应商",VLOOKUP(I633,亿企科目!A:H,8,0))),"")</f>
        <v>供应商</v>
      </c>
      <c r="O633" s="49" t="str">
        <f t="shared" si="203"/>
        <v>山东郑家矿业有限公司</v>
      </c>
      <c r="P633" s="29" t="str">
        <f>VLOOKUP(A633,账簿!B:C,2,0)</f>
        <v>001001002</v>
      </c>
      <c r="Q633" s="29" t="str">
        <f>VLOOKUP(P633,账簿!A:B,2,0)</f>
        <v>昌邑市城投建设工程有限公司</v>
      </c>
      <c r="W633" s="29" t="str">
        <f t="shared" si="204"/>
        <v>0010010022026-04-2030</v>
      </c>
      <c r="X633" s="29" t="str">
        <f t="shared" si="190"/>
        <v>001001002</v>
      </c>
      <c r="Y633" s="29" t="str">
        <f t="shared" si="191"/>
        <v>001001002</v>
      </c>
      <c r="Z633" s="29" t="str">
        <f t="shared" si="192"/>
        <v>昌邑市城投建设工程有限公司</v>
      </c>
      <c r="AA633" s="29" t="str">
        <f t="shared" si="193"/>
        <v>2026-04</v>
      </c>
      <c r="AB633" s="29" t="str">
        <f t="shared" si="194"/>
        <v>2026-04-20</v>
      </c>
      <c r="AC633" s="29" t="s">
        <v>108</v>
      </c>
      <c r="AD633" s="29">
        <f t="shared" si="195"/>
        <v>30</v>
      </c>
      <c r="AE633" s="29" t="str">
        <f t="shared" si="196"/>
        <v>支付利息,汇兑,山东郑家矿业有限公司,利息</v>
      </c>
      <c r="AF633" s="29" t="s">
        <v>109</v>
      </c>
      <c r="AG633" s="29" t="s">
        <v>109</v>
      </c>
      <c r="AH633" s="29"/>
      <c r="AI633" s="29"/>
      <c r="AJ633" s="29"/>
      <c r="AK633" s="29"/>
      <c r="AL633" s="29"/>
      <c r="AM633" s="29"/>
      <c r="AN633" s="29" t="str">
        <f t="shared" si="197"/>
        <v>224102</v>
      </c>
      <c r="AO633" s="29"/>
      <c r="AP633" s="29" t="str">
        <f t="shared" si="198"/>
        <v>支付利息,汇兑,山东郑家矿业有限公司,利息</v>
      </c>
      <c r="AQ633" t="s">
        <v>110</v>
      </c>
      <c r="AR633" s="29">
        <f t="shared" si="199"/>
        <v>83183.33</v>
      </c>
      <c r="AS633" s="29" t="str">
        <f t="shared" si="200"/>
        <v/>
      </c>
      <c r="AT633" t="s">
        <v>111</v>
      </c>
      <c r="AU633" t="s">
        <v>112</v>
      </c>
      <c r="AV633" t="s">
        <v>113</v>
      </c>
      <c r="AW633" s="29">
        <f t="shared" si="201"/>
        <v>83183.33</v>
      </c>
      <c r="AX633" s="29" t="str">
        <f t="shared" si="202"/>
        <v/>
      </c>
      <c r="AY633" s="29"/>
      <c r="AZ633" s="29"/>
      <c r="BA633" s="29"/>
      <c r="BB633" s="29"/>
      <c r="BC633" s="29"/>
      <c r="BD633" s="29"/>
      <c r="BE633" s="29"/>
      <c r="BF633" s="29"/>
      <c r="BG633" s="29"/>
      <c r="BH633" s="29"/>
      <c r="BI633" s="29"/>
      <c r="BJ633" s="29"/>
      <c r="BK633" s="29"/>
      <c r="BL633" s="29"/>
      <c r="BM633" s="29"/>
      <c r="BN633" s="29"/>
      <c r="BO633" s="29"/>
      <c r="BP633" s="29"/>
      <c r="BQ633" s="32" t="str">
        <f>IF(N633="项目",VLOOKUP(O633,项目!B:C,2,0),IF(K633="空项目",VLOOKUP(K633,项目!B:C,2,0),""))</f>
        <v/>
      </c>
      <c r="BR633" s="32" t="str">
        <f>IFERROR(VLOOKUP(BQ633,项目!A:B,2,0),"")</f>
        <v/>
      </c>
      <c r="BS633" s="29"/>
      <c r="BT633" s="29"/>
      <c r="BU633" s="32" t="str">
        <f>IF(N633="供应商",VLOOKUP(O633,供应商!B:C,2,0),"")</f>
        <v>0001817</v>
      </c>
      <c r="BV633" s="32" t="str">
        <f>IFERROR(VLOOKUP(BU633,供应商!A:B,2,0),"")</f>
        <v>山东郑家矿业有限公司</v>
      </c>
      <c r="BW633" s="32" t="str">
        <f>IF(N633="客户",VLOOKUP(O633,客户!B:C,2,0),"")</f>
        <v/>
      </c>
      <c r="BX633" s="32" t="str">
        <f>IFERROR(VLOOKUP(BW633,客户!A:B,2,0),"")</f>
        <v/>
      </c>
      <c r="BY633" s="29"/>
      <c r="BZ633" s="29"/>
      <c r="CA633" s="29"/>
      <c r="CB633" s="29"/>
      <c r="CC633" s="29"/>
      <c r="CD633" s="29"/>
      <c r="CE633" s="29"/>
      <c r="CF633" s="29"/>
      <c r="CG633" s="29"/>
      <c r="CH633" s="29"/>
      <c r="CI633" s="29"/>
      <c r="CJ633" s="29"/>
      <c r="CK633" s="29"/>
      <c r="CL633" s="29"/>
      <c r="CM633" s="29"/>
      <c r="CN633" s="29"/>
      <c r="CO633" s="29"/>
      <c r="CP633" s="29"/>
      <c r="CQ633" s="29"/>
      <c r="CR633" s="29"/>
      <c r="CS633" s="29"/>
      <c r="CT633" s="29"/>
      <c r="CU633" s="32" t="str">
        <f>IF(N633="费用项目",VLOOKUP(O633,费用项目!B:C,2,0),"")</f>
        <v/>
      </c>
      <c r="CV633" s="32" t="str">
        <f>IFERROR(VLOOKUP(CU633,费用项目!A:B,2,0),"")</f>
        <v/>
      </c>
      <c r="CW633" s="29" t="str">
        <f>IF(N633="银行账户",VLOOKUP(O633,银行变二级!B:C,2,0),"")</f>
        <v/>
      </c>
      <c r="CX633" s="29" t="str">
        <f>IFERROR(VLOOKUP(O633,银行变二级!A:B,2,0),"")</f>
        <v/>
      </c>
    </row>
    <row r="634" ht="25.5" spans="1:102">
      <c r="A634" s="35" t="s">
        <v>581</v>
      </c>
      <c r="B634" s="36" t="s">
        <v>103</v>
      </c>
      <c r="C634" s="36" t="s">
        <v>267</v>
      </c>
      <c r="D634" s="37" t="s">
        <v>629</v>
      </c>
      <c r="E634" s="37" t="s">
        <v>583</v>
      </c>
      <c r="F634" s="39" t="s">
        <v>107</v>
      </c>
      <c r="G634" s="38">
        <v>83183.33</v>
      </c>
      <c r="H634" s="40" t="str">
        <f t="shared" si="185"/>
        <v>1002</v>
      </c>
      <c r="I634" s="40" t="str">
        <f t="shared" si="186"/>
        <v>100207</v>
      </c>
      <c r="J634" s="46" t="str">
        <f t="shared" si="187"/>
        <v>银行存款</v>
      </c>
      <c r="K634" s="47" t="str">
        <f t="shared" si="188"/>
        <v>潍坊银行36375</v>
      </c>
      <c r="L634" s="46" t="str">
        <f t="shared" si="189"/>
        <v/>
      </c>
      <c r="M634" s="46">
        <f>IFERROR(IF(H634="1002",1002,VLOOKUP(I634,亿企科目!A:H,6,0)),VLOOKUP(H634,亿企科目!A:G,6,0))</f>
        <v>1002</v>
      </c>
      <c r="N634" s="48" t="str">
        <f>IFERROR(IF(H634="1002","银行账户",IF(H634="1123","供应商",VLOOKUP(I634,亿企科目!A:H,8,0))),"")</f>
        <v>银行账户</v>
      </c>
      <c r="O634" s="49" t="str">
        <f t="shared" si="203"/>
        <v>潍坊银行36375</v>
      </c>
      <c r="P634" s="29" t="str">
        <f>VLOOKUP(A634,账簿!B:C,2,0)</f>
        <v>001001002</v>
      </c>
      <c r="Q634" s="29" t="str">
        <f>VLOOKUP(P634,账簿!A:B,2,0)</f>
        <v>昌邑市城投建设工程有限公司</v>
      </c>
      <c r="W634" s="29" t="str">
        <f t="shared" si="204"/>
        <v>0010010022026-04-2030</v>
      </c>
      <c r="X634" s="29" t="str">
        <f t="shared" si="190"/>
        <v>001001002</v>
      </c>
      <c r="Y634" s="29" t="str">
        <f t="shared" si="191"/>
        <v>001001002</v>
      </c>
      <c r="Z634" s="29" t="str">
        <f t="shared" si="192"/>
        <v>昌邑市城投建设工程有限公司</v>
      </c>
      <c r="AA634" s="29" t="str">
        <f t="shared" si="193"/>
        <v>2026-04</v>
      </c>
      <c r="AB634" s="29" t="str">
        <f t="shared" si="194"/>
        <v>2026-04-20</v>
      </c>
      <c r="AC634" s="29" t="s">
        <v>108</v>
      </c>
      <c r="AD634" s="29">
        <f t="shared" si="195"/>
        <v>30</v>
      </c>
      <c r="AE634" s="29" t="str">
        <f t="shared" si="196"/>
        <v>支付利息,汇兑,山东郑家矿业有限公司,利息</v>
      </c>
      <c r="AF634" s="29" t="s">
        <v>109</v>
      </c>
      <c r="AG634" s="29" t="s">
        <v>109</v>
      </c>
      <c r="AH634" s="29"/>
      <c r="AI634" s="29"/>
      <c r="AJ634" s="29"/>
      <c r="AK634" s="29"/>
      <c r="AL634" s="29"/>
      <c r="AM634" s="29"/>
      <c r="AN634" s="29">
        <f t="shared" si="197"/>
        <v>1002</v>
      </c>
      <c r="AO634" s="29"/>
      <c r="AP634" s="29" t="str">
        <f t="shared" si="198"/>
        <v>支付利息,汇兑,山东郑家矿业有限公司,利息</v>
      </c>
      <c r="AQ634" t="s">
        <v>110</v>
      </c>
      <c r="AR634" s="29" t="str">
        <f t="shared" si="199"/>
        <v/>
      </c>
      <c r="AS634" s="29">
        <f t="shared" si="200"/>
        <v>83183.33</v>
      </c>
      <c r="AT634" t="s">
        <v>111</v>
      </c>
      <c r="AU634" t="s">
        <v>112</v>
      </c>
      <c r="AV634" t="s">
        <v>113</v>
      </c>
      <c r="AW634" s="29" t="str">
        <f t="shared" si="201"/>
        <v/>
      </c>
      <c r="AX634" s="29">
        <f t="shared" si="202"/>
        <v>83183.33</v>
      </c>
      <c r="AY634" s="29"/>
      <c r="AZ634" s="29"/>
      <c r="BA634" s="29"/>
      <c r="BB634" s="29"/>
      <c r="BC634" s="29"/>
      <c r="BD634" s="29"/>
      <c r="BE634" s="29"/>
      <c r="BF634" s="29"/>
      <c r="BG634" s="29"/>
      <c r="BH634" s="29"/>
      <c r="BI634" s="29"/>
      <c r="BJ634" s="29"/>
      <c r="BK634" s="29"/>
      <c r="BL634" s="29"/>
      <c r="BM634" s="29"/>
      <c r="BN634" s="29"/>
      <c r="BO634" s="29"/>
      <c r="BP634" s="29"/>
      <c r="BQ634" s="32" t="str">
        <f>IF(N634="项目",VLOOKUP(O634,项目!B:C,2,0),IF(K634="空项目",VLOOKUP(K634,项目!B:C,2,0),""))</f>
        <v/>
      </c>
      <c r="BR634" s="32" t="str">
        <f>IFERROR(VLOOKUP(BQ634,项目!A:B,2,0),"")</f>
        <v/>
      </c>
      <c r="BS634" s="29"/>
      <c r="BT634" s="29"/>
      <c r="BU634" s="32" t="str">
        <f>IF(N634="供应商",VLOOKUP(O634,供应商!B:C,2,0),"")</f>
        <v/>
      </c>
      <c r="BV634" s="32" t="str">
        <f>IFERROR(VLOOKUP(BU634,供应商!A:B,2,0),"")</f>
        <v/>
      </c>
      <c r="BW634" s="32" t="str">
        <f>IF(N634="客户",VLOOKUP(O634,客户!B:C,2,0),"")</f>
        <v/>
      </c>
      <c r="BX634" s="32" t="str">
        <f>IFERROR(VLOOKUP(BW634,客户!A:B,2,0),"")</f>
        <v/>
      </c>
      <c r="BY634" s="29"/>
      <c r="BZ634" s="29"/>
      <c r="CA634" s="29"/>
      <c r="CB634" s="29"/>
      <c r="CC634" s="29"/>
      <c r="CD634" s="29"/>
      <c r="CE634" s="29"/>
      <c r="CF634" s="29"/>
      <c r="CG634" s="29"/>
      <c r="CH634" s="29"/>
      <c r="CI634" s="29"/>
      <c r="CJ634" s="29"/>
      <c r="CK634" s="29"/>
      <c r="CL634" s="29"/>
      <c r="CM634" s="29"/>
      <c r="CN634" s="29"/>
      <c r="CO634" s="29"/>
      <c r="CP634" s="29"/>
      <c r="CQ634" s="29"/>
      <c r="CR634" s="29"/>
      <c r="CS634" s="29"/>
      <c r="CT634" s="29"/>
      <c r="CU634" s="32" t="str">
        <f>IF(N634="费用项目",VLOOKUP(O634,费用项目!B:C,2,0),"")</f>
        <v/>
      </c>
      <c r="CV634" s="32" t="str">
        <f>IFERROR(VLOOKUP(CU634,费用项目!A:B,2,0),"")</f>
        <v/>
      </c>
      <c r="CW634" s="29" t="str">
        <f>IF(N634="银行账户",VLOOKUP(O634,银行变二级!B:C,2,0),"")</f>
        <v>潍坊银行36375</v>
      </c>
      <c r="CX634" s="29" t="str">
        <f>IFERROR(VLOOKUP(O634,银行变二级!A:B,2,0),"")</f>
        <v>潍坊银行36375</v>
      </c>
    </row>
    <row r="635" ht="25.5" spans="1:102">
      <c r="A635" s="35" t="s">
        <v>581</v>
      </c>
      <c r="B635" s="36" t="s">
        <v>103</v>
      </c>
      <c r="C635" s="36" t="s">
        <v>268</v>
      </c>
      <c r="D635" s="37" t="s">
        <v>630</v>
      </c>
      <c r="E635" s="37" t="s">
        <v>631</v>
      </c>
      <c r="F635" s="38">
        <v>84973.97</v>
      </c>
      <c r="G635" s="39" t="s">
        <v>107</v>
      </c>
      <c r="H635" s="40" t="str">
        <f t="shared" si="185"/>
        <v>2241</v>
      </c>
      <c r="I635" s="40" t="str">
        <f t="shared" si="186"/>
        <v>224102</v>
      </c>
      <c r="J635" s="46" t="str">
        <f t="shared" si="187"/>
        <v>其他应付款</v>
      </c>
      <c r="K635" s="47" t="str">
        <f t="shared" si="188"/>
        <v>单位</v>
      </c>
      <c r="L635" s="46" t="str">
        <f t="shared" si="189"/>
        <v>潍坊市平安消防工程有限公司</v>
      </c>
      <c r="M635" s="46" t="str">
        <f>IFERROR(IF(H635="1002",1002,VLOOKUP(I635,亿企科目!A:H,6,0)),VLOOKUP(H635,亿企科目!A:G,6,0))</f>
        <v>224102</v>
      </c>
      <c r="N635" s="48" t="str">
        <f>IFERROR(IF(H635="1002","银行账户",IF(H635="1123","供应商",VLOOKUP(I635,亿企科目!A:H,8,0))),"")</f>
        <v>供应商</v>
      </c>
      <c r="O635" s="49" t="str">
        <f t="shared" si="203"/>
        <v>潍坊市平安消防工程有限公司</v>
      </c>
      <c r="P635" s="29" t="str">
        <f>VLOOKUP(A635,账簿!B:C,2,0)</f>
        <v>001001002</v>
      </c>
      <c r="Q635" s="29" t="str">
        <f>VLOOKUP(P635,账簿!A:B,2,0)</f>
        <v>昌邑市城投建设工程有限公司</v>
      </c>
      <c r="W635" s="29" t="str">
        <f t="shared" si="204"/>
        <v>0010010022026-04-2031</v>
      </c>
      <c r="X635" s="29" t="str">
        <f t="shared" si="190"/>
        <v>001001002</v>
      </c>
      <c r="Y635" s="29" t="str">
        <f t="shared" si="191"/>
        <v>001001002</v>
      </c>
      <c r="Z635" s="29" t="str">
        <f t="shared" si="192"/>
        <v>昌邑市城投建设工程有限公司</v>
      </c>
      <c r="AA635" s="29" t="str">
        <f t="shared" si="193"/>
        <v>2026-04</v>
      </c>
      <c r="AB635" s="29" t="str">
        <f t="shared" si="194"/>
        <v>2026-04-20</v>
      </c>
      <c r="AC635" s="29" t="s">
        <v>108</v>
      </c>
      <c r="AD635" s="29">
        <f t="shared" si="195"/>
        <v>31</v>
      </c>
      <c r="AE635" s="29" t="str">
        <f t="shared" si="196"/>
        <v>支付利息,汇兑,潍坊市平安消防工程有限公司,利息</v>
      </c>
      <c r="AF635" s="29" t="s">
        <v>109</v>
      </c>
      <c r="AG635" s="29" t="s">
        <v>109</v>
      </c>
      <c r="AH635" s="29"/>
      <c r="AI635" s="29"/>
      <c r="AJ635" s="29"/>
      <c r="AK635" s="29"/>
      <c r="AL635" s="29"/>
      <c r="AM635" s="29"/>
      <c r="AN635" s="29" t="str">
        <f t="shared" si="197"/>
        <v>224102</v>
      </c>
      <c r="AO635" s="29"/>
      <c r="AP635" s="29" t="str">
        <f t="shared" si="198"/>
        <v>支付利息,汇兑,潍坊市平安消防工程有限公司,利息</v>
      </c>
      <c r="AQ635" t="s">
        <v>110</v>
      </c>
      <c r="AR635" s="29">
        <f t="shared" si="199"/>
        <v>84973.97</v>
      </c>
      <c r="AS635" s="29" t="str">
        <f t="shared" si="200"/>
        <v/>
      </c>
      <c r="AT635" t="s">
        <v>111</v>
      </c>
      <c r="AU635" t="s">
        <v>112</v>
      </c>
      <c r="AV635" t="s">
        <v>113</v>
      </c>
      <c r="AW635" s="29">
        <f t="shared" si="201"/>
        <v>84973.97</v>
      </c>
      <c r="AX635" s="29" t="str">
        <f t="shared" si="202"/>
        <v/>
      </c>
      <c r="AY635" s="29"/>
      <c r="AZ635" s="29"/>
      <c r="BA635" s="29"/>
      <c r="BB635" s="29"/>
      <c r="BC635" s="29"/>
      <c r="BD635" s="29"/>
      <c r="BE635" s="29"/>
      <c r="BF635" s="29"/>
      <c r="BG635" s="29"/>
      <c r="BH635" s="29"/>
      <c r="BI635" s="29"/>
      <c r="BJ635" s="29"/>
      <c r="BK635" s="29"/>
      <c r="BL635" s="29"/>
      <c r="BM635" s="29"/>
      <c r="BN635" s="29"/>
      <c r="BO635" s="29"/>
      <c r="BP635" s="29"/>
      <c r="BQ635" s="32" t="str">
        <f>IF(N635="项目",VLOOKUP(O635,项目!B:C,2,0),IF(K635="空项目",VLOOKUP(K635,项目!B:C,2,0),""))</f>
        <v/>
      </c>
      <c r="BR635" s="32" t="str">
        <f>IFERROR(VLOOKUP(BQ635,项目!A:B,2,0),"")</f>
        <v/>
      </c>
      <c r="BS635" s="29"/>
      <c r="BT635" s="29"/>
      <c r="BU635" s="32" t="str">
        <f>IF(N635="供应商",VLOOKUP(O635,供应商!B:C,2,0),"")</f>
        <v>0001819</v>
      </c>
      <c r="BV635" s="32" t="str">
        <f>IFERROR(VLOOKUP(BU635,供应商!A:B,2,0),"")</f>
        <v>潍坊市平安消防工程有限公司</v>
      </c>
      <c r="BW635" s="32" t="str">
        <f>IF(N635="客户",VLOOKUP(O635,客户!B:C,2,0),"")</f>
        <v/>
      </c>
      <c r="BX635" s="32" t="str">
        <f>IFERROR(VLOOKUP(BW635,客户!A:B,2,0),"")</f>
        <v/>
      </c>
      <c r="BY635" s="29"/>
      <c r="BZ635" s="29"/>
      <c r="CA635" s="29"/>
      <c r="CB635" s="29"/>
      <c r="CC635" s="29"/>
      <c r="CD635" s="29"/>
      <c r="CE635" s="29"/>
      <c r="CF635" s="29"/>
      <c r="CG635" s="29"/>
      <c r="CH635" s="29"/>
      <c r="CI635" s="29"/>
      <c r="CJ635" s="29"/>
      <c r="CK635" s="29"/>
      <c r="CL635" s="29"/>
      <c r="CM635" s="29"/>
      <c r="CN635" s="29"/>
      <c r="CO635" s="29"/>
      <c r="CP635" s="29"/>
      <c r="CQ635" s="29"/>
      <c r="CR635" s="29"/>
      <c r="CS635" s="29"/>
      <c r="CT635" s="29"/>
      <c r="CU635" s="32" t="str">
        <f>IF(N635="费用项目",VLOOKUP(O635,费用项目!B:C,2,0),"")</f>
        <v/>
      </c>
      <c r="CV635" s="32" t="str">
        <f>IFERROR(VLOOKUP(CU635,费用项目!A:B,2,0),"")</f>
        <v/>
      </c>
      <c r="CW635" s="29" t="str">
        <f>IF(N635="银行账户",VLOOKUP(O635,银行变二级!B:C,2,0),"")</f>
        <v/>
      </c>
      <c r="CX635" s="29" t="str">
        <f>IFERROR(VLOOKUP(O635,银行变二级!A:B,2,0),"")</f>
        <v/>
      </c>
    </row>
    <row r="636" ht="25.5" spans="1:102">
      <c r="A636" s="35" t="s">
        <v>581</v>
      </c>
      <c r="B636" s="36" t="s">
        <v>103</v>
      </c>
      <c r="C636" s="36" t="s">
        <v>268</v>
      </c>
      <c r="D636" s="37" t="s">
        <v>630</v>
      </c>
      <c r="E636" s="37" t="s">
        <v>583</v>
      </c>
      <c r="F636" s="39" t="s">
        <v>107</v>
      </c>
      <c r="G636" s="38">
        <v>84973.97</v>
      </c>
      <c r="H636" s="40" t="str">
        <f t="shared" si="185"/>
        <v>1002</v>
      </c>
      <c r="I636" s="40" t="str">
        <f t="shared" si="186"/>
        <v>100207</v>
      </c>
      <c r="J636" s="46" t="str">
        <f t="shared" si="187"/>
        <v>银行存款</v>
      </c>
      <c r="K636" s="47" t="str">
        <f t="shared" si="188"/>
        <v>潍坊银行36375</v>
      </c>
      <c r="L636" s="46" t="str">
        <f t="shared" si="189"/>
        <v/>
      </c>
      <c r="M636" s="46">
        <f>IFERROR(IF(H636="1002",1002,VLOOKUP(I636,亿企科目!A:H,6,0)),VLOOKUP(H636,亿企科目!A:G,6,0))</f>
        <v>1002</v>
      </c>
      <c r="N636" s="48" t="str">
        <f>IFERROR(IF(H636="1002","银行账户",IF(H636="1123","供应商",VLOOKUP(I636,亿企科目!A:H,8,0))),"")</f>
        <v>银行账户</v>
      </c>
      <c r="O636" s="49" t="str">
        <f t="shared" si="203"/>
        <v>潍坊银行36375</v>
      </c>
      <c r="P636" s="29" t="str">
        <f>VLOOKUP(A636,账簿!B:C,2,0)</f>
        <v>001001002</v>
      </c>
      <c r="Q636" s="29" t="str">
        <f>VLOOKUP(P636,账簿!A:B,2,0)</f>
        <v>昌邑市城投建设工程有限公司</v>
      </c>
      <c r="W636" s="29" t="str">
        <f t="shared" si="204"/>
        <v>0010010022026-04-2031</v>
      </c>
      <c r="X636" s="29" t="str">
        <f t="shared" si="190"/>
        <v>001001002</v>
      </c>
      <c r="Y636" s="29" t="str">
        <f t="shared" si="191"/>
        <v>001001002</v>
      </c>
      <c r="Z636" s="29" t="str">
        <f t="shared" si="192"/>
        <v>昌邑市城投建设工程有限公司</v>
      </c>
      <c r="AA636" s="29" t="str">
        <f t="shared" si="193"/>
        <v>2026-04</v>
      </c>
      <c r="AB636" s="29" t="str">
        <f t="shared" si="194"/>
        <v>2026-04-20</v>
      </c>
      <c r="AC636" s="29" t="s">
        <v>108</v>
      </c>
      <c r="AD636" s="29">
        <f t="shared" si="195"/>
        <v>31</v>
      </c>
      <c r="AE636" s="29" t="str">
        <f t="shared" si="196"/>
        <v>支付利息,汇兑,潍坊市平安消防工程有限公司,利息</v>
      </c>
      <c r="AF636" s="29" t="s">
        <v>109</v>
      </c>
      <c r="AG636" s="29" t="s">
        <v>109</v>
      </c>
      <c r="AH636" s="29"/>
      <c r="AI636" s="29"/>
      <c r="AJ636" s="29"/>
      <c r="AK636" s="29"/>
      <c r="AL636" s="29"/>
      <c r="AM636" s="29"/>
      <c r="AN636" s="29">
        <f t="shared" si="197"/>
        <v>1002</v>
      </c>
      <c r="AO636" s="29"/>
      <c r="AP636" s="29" t="str">
        <f t="shared" si="198"/>
        <v>支付利息,汇兑,潍坊市平安消防工程有限公司,利息</v>
      </c>
      <c r="AQ636" t="s">
        <v>110</v>
      </c>
      <c r="AR636" s="29" t="str">
        <f t="shared" si="199"/>
        <v/>
      </c>
      <c r="AS636" s="29">
        <f t="shared" si="200"/>
        <v>84973.97</v>
      </c>
      <c r="AT636" t="s">
        <v>111</v>
      </c>
      <c r="AU636" t="s">
        <v>112</v>
      </c>
      <c r="AV636" t="s">
        <v>113</v>
      </c>
      <c r="AW636" s="29" t="str">
        <f t="shared" si="201"/>
        <v/>
      </c>
      <c r="AX636" s="29">
        <f t="shared" si="202"/>
        <v>84973.97</v>
      </c>
      <c r="AY636" s="29"/>
      <c r="AZ636" s="29"/>
      <c r="BA636" s="29"/>
      <c r="BB636" s="29"/>
      <c r="BC636" s="29"/>
      <c r="BD636" s="29"/>
      <c r="BE636" s="29"/>
      <c r="BF636" s="29"/>
      <c r="BG636" s="29"/>
      <c r="BH636" s="29"/>
      <c r="BI636" s="29"/>
      <c r="BJ636" s="29"/>
      <c r="BK636" s="29"/>
      <c r="BL636" s="29"/>
      <c r="BM636" s="29"/>
      <c r="BN636" s="29"/>
      <c r="BO636" s="29"/>
      <c r="BP636" s="29"/>
      <c r="BQ636" s="32" t="str">
        <f>IF(N636="项目",VLOOKUP(O636,项目!B:C,2,0),IF(K636="空项目",VLOOKUP(K636,项目!B:C,2,0),""))</f>
        <v/>
      </c>
      <c r="BR636" s="32" t="str">
        <f>IFERROR(VLOOKUP(BQ636,项目!A:B,2,0),"")</f>
        <v/>
      </c>
      <c r="BS636" s="29"/>
      <c r="BT636" s="29"/>
      <c r="BU636" s="32" t="str">
        <f>IF(N636="供应商",VLOOKUP(O636,供应商!B:C,2,0),"")</f>
        <v/>
      </c>
      <c r="BV636" s="32" t="str">
        <f>IFERROR(VLOOKUP(BU636,供应商!A:B,2,0),"")</f>
        <v/>
      </c>
      <c r="BW636" s="32" t="str">
        <f>IF(N636="客户",VLOOKUP(O636,客户!B:C,2,0),"")</f>
        <v/>
      </c>
      <c r="BX636" s="32" t="str">
        <f>IFERROR(VLOOKUP(BW636,客户!A:B,2,0),"")</f>
        <v/>
      </c>
      <c r="BY636" s="29"/>
      <c r="BZ636" s="29"/>
      <c r="CA636" s="29"/>
      <c r="CB636" s="29"/>
      <c r="CC636" s="29"/>
      <c r="CD636" s="29"/>
      <c r="CE636" s="29"/>
      <c r="CF636" s="29"/>
      <c r="CG636" s="29"/>
      <c r="CH636" s="29"/>
      <c r="CI636" s="29"/>
      <c r="CJ636" s="29"/>
      <c r="CK636" s="29"/>
      <c r="CL636" s="29"/>
      <c r="CM636" s="29"/>
      <c r="CN636" s="29"/>
      <c r="CO636" s="29"/>
      <c r="CP636" s="29"/>
      <c r="CQ636" s="29"/>
      <c r="CR636" s="29"/>
      <c r="CS636" s="29"/>
      <c r="CT636" s="29"/>
      <c r="CU636" s="32" t="str">
        <f>IF(N636="费用项目",VLOOKUP(O636,费用项目!B:C,2,0),"")</f>
        <v/>
      </c>
      <c r="CV636" s="32" t="str">
        <f>IFERROR(VLOOKUP(CU636,费用项目!A:B,2,0),"")</f>
        <v/>
      </c>
      <c r="CW636" s="29" t="str">
        <f>IF(N636="银行账户",VLOOKUP(O636,银行变二级!B:C,2,0),"")</f>
        <v>潍坊银行36375</v>
      </c>
      <c r="CX636" s="29" t="str">
        <f>IFERROR(VLOOKUP(O636,银行变二级!A:B,2,0),"")</f>
        <v>潍坊银行36375</v>
      </c>
    </row>
    <row r="637" ht="25.5" spans="1:102">
      <c r="A637" s="35" t="s">
        <v>581</v>
      </c>
      <c r="B637" s="36" t="s">
        <v>103</v>
      </c>
      <c r="C637" s="36" t="s">
        <v>270</v>
      </c>
      <c r="D637" s="37" t="s">
        <v>632</v>
      </c>
      <c r="E637" s="37" t="s">
        <v>633</v>
      </c>
      <c r="F637" s="38">
        <v>132421.67</v>
      </c>
      <c r="G637" s="39" t="s">
        <v>107</v>
      </c>
      <c r="H637" s="40" t="str">
        <f t="shared" si="185"/>
        <v>2241</v>
      </c>
      <c r="I637" s="40" t="str">
        <f t="shared" si="186"/>
        <v>224102</v>
      </c>
      <c r="J637" s="46" t="str">
        <f t="shared" si="187"/>
        <v>其他应付款</v>
      </c>
      <c r="K637" s="47" t="str">
        <f t="shared" si="188"/>
        <v>单位</v>
      </c>
      <c r="L637" s="46" t="str">
        <f t="shared" si="189"/>
        <v>山东绿美生态环境工程集团有限公司</v>
      </c>
      <c r="M637" s="46" t="str">
        <f>IFERROR(IF(H637="1002",1002,VLOOKUP(I637,亿企科目!A:H,6,0)),VLOOKUP(H637,亿企科目!A:G,6,0))</f>
        <v>224102</v>
      </c>
      <c r="N637" s="48" t="str">
        <f>IFERROR(IF(H637="1002","银行账户",IF(H637="1123","供应商",VLOOKUP(I637,亿企科目!A:H,8,0))),"")</f>
        <v>供应商</v>
      </c>
      <c r="O637" s="49" t="str">
        <f t="shared" si="203"/>
        <v>山东绿美生态环境工程集团有限公司</v>
      </c>
      <c r="P637" s="29" t="str">
        <f>VLOOKUP(A637,账簿!B:C,2,0)</f>
        <v>001001002</v>
      </c>
      <c r="Q637" s="29" t="str">
        <f>VLOOKUP(P637,账簿!A:B,2,0)</f>
        <v>昌邑市城投建设工程有限公司</v>
      </c>
      <c r="W637" s="29" t="str">
        <f t="shared" si="204"/>
        <v>0010010022026-04-2032</v>
      </c>
      <c r="X637" s="29" t="str">
        <f t="shared" si="190"/>
        <v>001001002</v>
      </c>
      <c r="Y637" s="29" t="str">
        <f t="shared" si="191"/>
        <v>001001002</v>
      </c>
      <c r="Z637" s="29" t="str">
        <f t="shared" si="192"/>
        <v>昌邑市城投建设工程有限公司</v>
      </c>
      <c r="AA637" s="29" t="str">
        <f t="shared" si="193"/>
        <v>2026-04</v>
      </c>
      <c r="AB637" s="29" t="str">
        <f t="shared" si="194"/>
        <v>2026-04-20</v>
      </c>
      <c r="AC637" s="29" t="s">
        <v>108</v>
      </c>
      <c r="AD637" s="29">
        <f t="shared" si="195"/>
        <v>32</v>
      </c>
      <c r="AE637" s="29" t="str">
        <f t="shared" si="196"/>
        <v>支付利息,汇兑,山东绿美生态环境工程集团有限公司,利息</v>
      </c>
      <c r="AF637" s="29" t="s">
        <v>109</v>
      </c>
      <c r="AG637" s="29" t="s">
        <v>109</v>
      </c>
      <c r="AH637" s="29"/>
      <c r="AI637" s="29"/>
      <c r="AJ637" s="29"/>
      <c r="AK637" s="29"/>
      <c r="AL637" s="29"/>
      <c r="AM637" s="29"/>
      <c r="AN637" s="29" t="str">
        <f t="shared" si="197"/>
        <v>224102</v>
      </c>
      <c r="AO637" s="29"/>
      <c r="AP637" s="29" t="str">
        <f t="shared" si="198"/>
        <v>支付利息,汇兑,山东绿美生态环境工程集团有限公司,利息</v>
      </c>
      <c r="AQ637" t="s">
        <v>110</v>
      </c>
      <c r="AR637" s="29">
        <f t="shared" si="199"/>
        <v>132421.67</v>
      </c>
      <c r="AS637" s="29" t="str">
        <f t="shared" si="200"/>
        <v/>
      </c>
      <c r="AT637" t="s">
        <v>111</v>
      </c>
      <c r="AU637" t="s">
        <v>112</v>
      </c>
      <c r="AV637" t="s">
        <v>113</v>
      </c>
      <c r="AW637" s="29">
        <f t="shared" si="201"/>
        <v>132421.67</v>
      </c>
      <c r="AX637" s="29" t="str">
        <f t="shared" si="202"/>
        <v/>
      </c>
      <c r="AY637" s="29"/>
      <c r="AZ637" s="29"/>
      <c r="BA637" s="29"/>
      <c r="BB637" s="29"/>
      <c r="BC637" s="29"/>
      <c r="BD637" s="29"/>
      <c r="BE637" s="29"/>
      <c r="BF637" s="29"/>
      <c r="BG637" s="29"/>
      <c r="BH637" s="29"/>
      <c r="BI637" s="29"/>
      <c r="BJ637" s="29"/>
      <c r="BK637" s="29"/>
      <c r="BL637" s="29"/>
      <c r="BM637" s="29"/>
      <c r="BN637" s="29"/>
      <c r="BO637" s="29"/>
      <c r="BP637" s="29"/>
      <c r="BQ637" s="32" t="str">
        <f>IF(N637="项目",VLOOKUP(O637,项目!B:C,2,0),IF(K637="空项目",VLOOKUP(K637,项目!B:C,2,0),""))</f>
        <v/>
      </c>
      <c r="BR637" s="32" t="str">
        <f>IFERROR(VLOOKUP(BQ637,项目!A:B,2,0),"")</f>
        <v/>
      </c>
      <c r="BS637" s="29"/>
      <c r="BT637" s="29"/>
      <c r="BU637" s="32" t="str">
        <f>IF(N637="供应商",VLOOKUP(O637,供应商!B:C,2,0),"")</f>
        <v>0001026</v>
      </c>
      <c r="BV637" s="32" t="str">
        <f>IFERROR(VLOOKUP(BU637,供应商!A:B,2,0),"")</f>
        <v>山东绿美生态环境工程集团有限公司</v>
      </c>
      <c r="BW637" s="32" t="str">
        <f>IF(N637="客户",VLOOKUP(O637,客户!B:C,2,0),"")</f>
        <v/>
      </c>
      <c r="BX637" s="32" t="str">
        <f>IFERROR(VLOOKUP(BW637,客户!A:B,2,0),"")</f>
        <v/>
      </c>
      <c r="BY637" s="29"/>
      <c r="BZ637" s="29"/>
      <c r="CA637" s="29"/>
      <c r="CB637" s="29"/>
      <c r="CC637" s="29"/>
      <c r="CD637" s="29"/>
      <c r="CE637" s="29"/>
      <c r="CF637" s="29"/>
      <c r="CG637" s="29"/>
      <c r="CH637" s="29"/>
      <c r="CI637" s="29"/>
      <c r="CJ637" s="29"/>
      <c r="CK637" s="29"/>
      <c r="CL637" s="29"/>
      <c r="CM637" s="29"/>
      <c r="CN637" s="29"/>
      <c r="CO637" s="29"/>
      <c r="CP637" s="29"/>
      <c r="CQ637" s="29"/>
      <c r="CR637" s="29"/>
      <c r="CS637" s="29"/>
      <c r="CT637" s="29"/>
      <c r="CU637" s="32" t="str">
        <f>IF(N637="费用项目",VLOOKUP(O637,费用项目!B:C,2,0),"")</f>
        <v/>
      </c>
      <c r="CV637" s="32" t="str">
        <f>IFERROR(VLOOKUP(CU637,费用项目!A:B,2,0),"")</f>
        <v/>
      </c>
      <c r="CW637" s="29" t="str">
        <f>IF(N637="银行账户",VLOOKUP(O637,银行变二级!B:C,2,0),"")</f>
        <v/>
      </c>
      <c r="CX637" s="29" t="str">
        <f>IFERROR(VLOOKUP(O637,银行变二级!A:B,2,0),"")</f>
        <v/>
      </c>
    </row>
    <row r="638" ht="25.5" spans="1:102">
      <c r="A638" s="35" t="s">
        <v>581</v>
      </c>
      <c r="B638" s="36" t="s">
        <v>103</v>
      </c>
      <c r="C638" s="36" t="s">
        <v>270</v>
      </c>
      <c r="D638" s="37" t="s">
        <v>632</v>
      </c>
      <c r="E638" s="37" t="s">
        <v>583</v>
      </c>
      <c r="F638" s="39" t="s">
        <v>107</v>
      </c>
      <c r="G638" s="38">
        <v>132421.67</v>
      </c>
      <c r="H638" s="40" t="str">
        <f t="shared" si="185"/>
        <v>1002</v>
      </c>
      <c r="I638" s="40" t="str">
        <f t="shared" si="186"/>
        <v>100207</v>
      </c>
      <c r="J638" s="46" t="str">
        <f t="shared" si="187"/>
        <v>银行存款</v>
      </c>
      <c r="K638" s="47" t="str">
        <f t="shared" si="188"/>
        <v>潍坊银行36375</v>
      </c>
      <c r="L638" s="46" t="str">
        <f t="shared" si="189"/>
        <v/>
      </c>
      <c r="M638" s="46">
        <f>IFERROR(IF(H638="1002",1002,VLOOKUP(I638,亿企科目!A:H,6,0)),VLOOKUP(H638,亿企科目!A:G,6,0))</f>
        <v>1002</v>
      </c>
      <c r="N638" s="48" t="str">
        <f>IFERROR(IF(H638="1002","银行账户",IF(H638="1123","供应商",VLOOKUP(I638,亿企科目!A:H,8,0))),"")</f>
        <v>银行账户</v>
      </c>
      <c r="O638" s="49" t="str">
        <f t="shared" si="203"/>
        <v>潍坊银行36375</v>
      </c>
      <c r="P638" s="29" t="str">
        <f>VLOOKUP(A638,账簿!B:C,2,0)</f>
        <v>001001002</v>
      </c>
      <c r="Q638" s="29" t="str">
        <f>VLOOKUP(P638,账簿!A:B,2,0)</f>
        <v>昌邑市城投建设工程有限公司</v>
      </c>
      <c r="W638" s="29" t="str">
        <f t="shared" si="204"/>
        <v>0010010022026-04-2032</v>
      </c>
      <c r="X638" s="29" t="str">
        <f t="shared" si="190"/>
        <v>001001002</v>
      </c>
      <c r="Y638" s="29" t="str">
        <f t="shared" si="191"/>
        <v>001001002</v>
      </c>
      <c r="Z638" s="29" t="str">
        <f t="shared" si="192"/>
        <v>昌邑市城投建设工程有限公司</v>
      </c>
      <c r="AA638" s="29" t="str">
        <f t="shared" si="193"/>
        <v>2026-04</v>
      </c>
      <c r="AB638" s="29" t="str">
        <f t="shared" si="194"/>
        <v>2026-04-20</v>
      </c>
      <c r="AC638" s="29" t="s">
        <v>108</v>
      </c>
      <c r="AD638" s="29">
        <f t="shared" si="195"/>
        <v>32</v>
      </c>
      <c r="AE638" s="29" t="str">
        <f t="shared" si="196"/>
        <v>支付利息,汇兑,山东绿美生态环境工程集团有限公司,利息</v>
      </c>
      <c r="AF638" s="29" t="s">
        <v>109</v>
      </c>
      <c r="AG638" s="29" t="s">
        <v>109</v>
      </c>
      <c r="AH638" s="29"/>
      <c r="AI638" s="29"/>
      <c r="AJ638" s="29"/>
      <c r="AK638" s="29"/>
      <c r="AL638" s="29"/>
      <c r="AM638" s="29"/>
      <c r="AN638" s="29">
        <f t="shared" si="197"/>
        <v>1002</v>
      </c>
      <c r="AO638" s="29"/>
      <c r="AP638" s="29" t="str">
        <f t="shared" si="198"/>
        <v>支付利息,汇兑,山东绿美生态环境工程集团有限公司,利息</v>
      </c>
      <c r="AQ638" t="s">
        <v>110</v>
      </c>
      <c r="AR638" s="29" t="str">
        <f t="shared" si="199"/>
        <v/>
      </c>
      <c r="AS638" s="29">
        <f t="shared" si="200"/>
        <v>132421.67</v>
      </c>
      <c r="AT638" t="s">
        <v>111</v>
      </c>
      <c r="AU638" t="s">
        <v>112</v>
      </c>
      <c r="AV638" t="s">
        <v>113</v>
      </c>
      <c r="AW638" s="29" t="str">
        <f t="shared" si="201"/>
        <v/>
      </c>
      <c r="AX638" s="29">
        <f t="shared" si="202"/>
        <v>132421.67</v>
      </c>
      <c r="AY638" s="29"/>
      <c r="AZ638" s="29"/>
      <c r="BA638" s="29"/>
      <c r="BB638" s="29"/>
      <c r="BC638" s="29"/>
      <c r="BD638" s="29"/>
      <c r="BE638" s="29"/>
      <c r="BF638" s="29"/>
      <c r="BG638" s="29"/>
      <c r="BH638" s="29"/>
      <c r="BI638" s="29"/>
      <c r="BJ638" s="29"/>
      <c r="BK638" s="29"/>
      <c r="BL638" s="29"/>
      <c r="BM638" s="29"/>
      <c r="BN638" s="29"/>
      <c r="BO638" s="29"/>
      <c r="BP638" s="29"/>
      <c r="BQ638" s="32" t="str">
        <f>IF(N638="项目",VLOOKUP(O638,项目!B:C,2,0),IF(K638="空项目",VLOOKUP(K638,项目!B:C,2,0),""))</f>
        <v/>
      </c>
      <c r="BR638" s="32" t="str">
        <f>IFERROR(VLOOKUP(BQ638,项目!A:B,2,0),"")</f>
        <v/>
      </c>
      <c r="BS638" s="29"/>
      <c r="BT638" s="29"/>
      <c r="BU638" s="32" t="str">
        <f>IF(N638="供应商",VLOOKUP(O638,供应商!B:C,2,0),"")</f>
        <v/>
      </c>
      <c r="BV638" s="32" t="str">
        <f>IFERROR(VLOOKUP(BU638,供应商!A:B,2,0),"")</f>
        <v/>
      </c>
      <c r="BW638" s="32" t="str">
        <f>IF(N638="客户",VLOOKUP(O638,客户!B:C,2,0),"")</f>
        <v/>
      </c>
      <c r="BX638" s="32" t="str">
        <f>IFERROR(VLOOKUP(BW638,客户!A:B,2,0),"")</f>
        <v/>
      </c>
      <c r="BY638" s="29"/>
      <c r="BZ638" s="29"/>
      <c r="CA638" s="29"/>
      <c r="CB638" s="29"/>
      <c r="CC638" s="29"/>
      <c r="CD638" s="29"/>
      <c r="CE638" s="29"/>
      <c r="CF638" s="29"/>
      <c r="CG638" s="29"/>
      <c r="CH638" s="29"/>
      <c r="CI638" s="29"/>
      <c r="CJ638" s="29"/>
      <c r="CK638" s="29"/>
      <c r="CL638" s="29"/>
      <c r="CM638" s="29"/>
      <c r="CN638" s="29"/>
      <c r="CO638" s="29"/>
      <c r="CP638" s="29"/>
      <c r="CQ638" s="29"/>
      <c r="CR638" s="29"/>
      <c r="CS638" s="29"/>
      <c r="CT638" s="29"/>
      <c r="CU638" s="32" t="str">
        <f>IF(N638="费用项目",VLOOKUP(O638,费用项目!B:C,2,0),"")</f>
        <v/>
      </c>
      <c r="CV638" s="32" t="str">
        <f>IFERROR(VLOOKUP(CU638,费用项目!A:B,2,0),"")</f>
        <v/>
      </c>
      <c r="CW638" s="29" t="str">
        <f>IF(N638="银行账户",VLOOKUP(O638,银行变二级!B:C,2,0),"")</f>
        <v>潍坊银行36375</v>
      </c>
      <c r="CX638" s="29" t="str">
        <f>IFERROR(VLOOKUP(O638,银行变二级!A:B,2,0),"")</f>
        <v>潍坊银行36375</v>
      </c>
    </row>
    <row r="639" spans="1:102">
      <c r="A639" s="35" t="s">
        <v>581</v>
      </c>
      <c r="B639" s="36" t="s">
        <v>103</v>
      </c>
      <c r="C639" s="36" t="s">
        <v>272</v>
      </c>
      <c r="D639" s="37" t="s">
        <v>634</v>
      </c>
      <c r="E639" s="37" t="s">
        <v>635</v>
      </c>
      <c r="F639" s="38">
        <v>23000</v>
      </c>
      <c r="G639" s="39" t="s">
        <v>107</v>
      </c>
      <c r="H639" s="40" t="str">
        <f t="shared" si="185"/>
        <v>1002</v>
      </c>
      <c r="I639" s="40" t="str">
        <f t="shared" si="186"/>
        <v>100208</v>
      </c>
      <c r="J639" s="46" t="str">
        <f t="shared" si="187"/>
        <v>银行存款</v>
      </c>
      <c r="K639" s="47" t="str">
        <f t="shared" si="188"/>
        <v>齐鲁银行2294</v>
      </c>
      <c r="L639" s="46" t="str">
        <f t="shared" si="189"/>
        <v/>
      </c>
      <c r="M639" s="46">
        <f>IFERROR(IF(H639="1002",1002,VLOOKUP(I639,亿企科目!A:H,6,0)),VLOOKUP(H639,亿企科目!A:G,6,0))</f>
        <v>1002</v>
      </c>
      <c r="N639" s="48" t="str">
        <f>IFERROR(IF(H639="1002","银行账户",IF(H639="1123","供应商",VLOOKUP(I639,亿企科目!A:H,8,0))),"")</f>
        <v>银行账户</v>
      </c>
      <c r="O639" s="49" t="str">
        <f t="shared" si="203"/>
        <v>齐鲁银行2294</v>
      </c>
      <c r="P639" s="29" t="str">
        <f>VLOOKUP(A639,账簿!B:C,2,0)</f>
        <v>001001002</v>
      </c>
      <c r="Q639" s="29" t="str">
        <f>VLOOKUP(P639,账簿!A:B,2,0)</f>
        <v>昌邑市城投建设工程有限公司</v>
      </c>
      <c r="W639" s="29" t="str">
        <f t="shared" si="204"/>
        <v>0010010022026-04-2033</v>
      </c>
      <c r="X639" s="29" t="str">
        <f t="shared" si="190"/>
        <v>001001002</v>
      </c>
      <c r="Y639" s="29" t="str">
        <f t="shared" si="191"/>
        <v>001001002</v>
      </c>
      <c r="Z639" s="29" t="str">
        <f t="shared" si="192"/>
        <v>昌邑市城投建设工程有限公司</v>
      </c>
      <c r="AA639" s="29" t="str">
        <f t="shared" si="193"/>
        <v>2026-04</v>
      </c>
      <c r="AB639" s="29" t="str">
        <f t="shared" si="194"/>
        <v>2026-04-20</v>
      </c>
      <c r="AC639" s="29" t="s">
        <v>108</v>
      </c>
      <c r="AD639" s="29">
        <f t="shared" si="195"/>
        <v>33</v>
      </c>
      <c r="AE639" s="29" t="str">
        <f t="shared" si="196"/>
        <v>汇款,昌邑市城美苗木有限公司,往来款</v>
      </c>
      <c r="AF639" s="29" t="s">
        <v>109</v>
      </c>
      <c r="AG639" s="29" t="s">
        <v>109</v>
      </c>
      <c r="AH639" s="29"/>
      <c r="AI639" s="29"/>
      <c r="AJ639" s="29"/>
      <c r="AK639" s="29"/>
      <c r="AL639" s="29"/>
      <c r="AM639" s="29"/>
      <c r="AN639" s="29">
        <f t="shared" si="197"/>
        <v>1002</v>
      </c>
      <c r="AO639" s="29"/>
      <c r="AP639" s="29" t="str">
        <f t="shared" si="198"/>
        <v>汇款,昌邑市城美苗木有限公司,往来款</v>
      </c>
      <c r="AQ639" t="s">
        <v>110</v>
      </c>
      <c r="AR639" s="29">
        <f t="shared" si="199"/>
        <v>23000</v>
      </c>
      <c r="AS639" s="29" t="str">
        <f t="shared" si="200"/>
        <v/>
      </c>
      <c r="AT639" t="s">
        <v>111</v>
      </c>
      <c r="AU639" t="s">
        <v>112</v>
      </c>
      <c r="AV639" t="s">
        <v>113</v>
      </c>
      <c r="AW639" s="29">
        <f t="shared" si="201"/>
        <v>23000</v>
      </c>
      <c r="AX639" s="29" t="str">
        <f t="shared" si="202"/>
        <v/>
      </c>
      <c r="AY639" s="29"/>
      <c r="AZ639" s="29"/>
      <c r="BA639" s="29"/>
      <c r="BB639" s="29"/>
      <c r="BC639" s="29"/>
      <c r="BD639" s="29"/>
      <c r="BE639" s="29"/>
      <c r="BF639" s="29"/>
      <c r="BG639" s="29"/>
      <c r="BH639" s="29"/>
      <c r="BI639" s="29"/>
      <c r="BJ639" s="29"/>
      <c r="BK639" s="29"/>
      <c r="BL639" s="29"/>
      <c r="BM639" s="29"/>
      <c r="BN639" s="29"/>
      <c r="BO639" s="29"/>
      <c r="BP639" s="29"/>
      <c r="BQ639" s="32" t="str">
        <f>IF(N639="项目",VLOOKUP(O639,项目!B:C,2,0),IF(K639="空项目",VLOOKUP(K639,项目!B:C,2,0),""))</f>
        <v/>
      </c>
      <c r="BR639" s="32" t="str">
        <f>IFERROR(VLOOKUP(BQ639,项目!A:B,2,0),"")</f>
        <v/>
      </c>
      <c r="BS639" s="29"/>
      <c r="BT639" s="29"/>
      <c r="BU639" s="32" t="str">
        <f>IF(N639="供应商",VLOOKUP(O639,供应商!B:C,2,0),"")</f>
        <v/>
      </c>
      <c r="BV639" s="32" t="str">
        <f>IFERROR(VLOOKUP(BU639,供应商!A:B,2,0),"")</f>
        <v/>
      </c>
      <c r="BW639" s="32" t="str">
        <f>IF(N639="客户",VLOOKUP(O639,客户!B:C,2,0),"")</f>
        <v/>
      </c>
      <c r="BX639" s="32" t="str">
        <f>IFERROR(VLOOKUP(BW639,客户!A:B,2,0),"")</f>
        <v/>
      </c>
      <c r="BY639" s="29"/>
      <c r="BZ639" s="29"/>
      <c r="CA639" s="29"/>
      <c r="CB639" s="29"/>
      <c r="CC639" s="29"/>
      <c r="CD639" s="29"/>
      <c r="CE639" s="29"/>
      <c r="CF639" s="29"/>
      <c r="CG639" s="29"/>
      <c r="CH639" s="29"/>
      <c r="CI639" s="29"/>
      <c r="CJ639" s="29"/>
      <c r="CK639" s="29"/>
      <c r="CL639" s="29"/>
      <c r="CM639" s="29"/>
      <c r="CN639" s="29"/>
      <c r="CO639" s="29"/>
      <c r="CP639" s="29"/>
      <c r="CQ639" s="29"/>
      <c r="CR639" s="29"/>
      <c r="CS639" s="29"/>
      <c r="CT639" s="29"/>
      <c r="CU639" s="32" t="str">
        <f>IF(N639="费用项目",VLOOKUP(O639,费用项目!B:C,2,0),"")</f>
        <v/>
      </c>
      <c r="CV639" s="32" t="str">
        <f>IFERROR(VLOOKUP(CU639,费用项目!A:B,2,0),"")</f>
        <v/>
      </c>
      <c r="CW639" s="29" t="str">
        <f>IF(N639="银行账户",VLOOKUP(O639,银行变二级!B:C,2,0),"")</f>
        <v>齐鲁银行2294</v>
      </c>
      <c r="CX639" s="29" t="str">
        <f>IFERROR(VLOOKUP(O639,银行变二级!A:B,2,0),"")</f>
        <v>齐鲁银行2294</v>
      </c>
    </row>
    <row r="640" ht="25.5" spans="1:102">
      <c r="A640" s="35" t="s">
        <v>581</v>
      </c>
      <c r="B640" s="36" t="s">
        <v>103</v>
      </c>
      <c r="C640" s="36" t="s">
        <v>272</v>
      </c>
      <c r="D640" s="37" t="s">
        <v>634</v>
      </c>
      <c r="E640" s="37" t="s">
        <v>226</v>
      </c>
      <c r="F640" s="39" t="s">
        <v>107</v>
      </c>
      <c r="G640" s="38">
        <v>23000</v>
      </c>
      <c r="H640" s="40" t="str">
        <f t="shared" ref="H640:H703" si="205">LEFT(E640,4)</f>
        <v>1221</v>
      </c>
      <c r="I640" s="40" t="str">
        <f t="shared" ref="I640:I703" si="206">IFERROR(LEFT(E640,FIND(" ",E640)-1),E640)</f>
        <v>122108</v>
      </c>
      <c r="J640" s="46" t="str">
        <f t="shared" ref="J640:J703" si="207">LEFT(MID(E640,FIND(" ",E640)+1,LEN(E640)),FIND("-",MID(E640,FIND(" ",E640)+1,LEN(E640))&amp;"-")-1)</f>
        <v>其他应收款</v>
      </c>
      <c r="K640" s="47" t="str">
        <f t="shared" ref="K640:K703" si="208">IFERROR(MID(MID(E640,FIND(" ",E640)+1,LEN(E640)),FIND("-",MID(E640,FIND(" ",E640)+1,LEN(E640)))+1,IFERROR(FIND("-",MID(E640,FIND(" ",E640)+1,LEN(E640)),FIND("-",MID(E640,FIND(" ",E640)+1,LEN(E640)))+1),LEN(MID(E640,FIND(" ",E640)+1,LEN(E640)))+1)-FIND("-",MID(E640,FIND(" ",E640)+1,LEN(E640)))-1),"")</f>
        <v>单位</v>
      </c>
      <c r="L640" s="46" t="str">
        <f t="shared" ref="L640:L703" si="209">IFERROR(MID(MID(E640,FIND(" ",E640)+1,LEN(E640)),FIND("-",MID(E640,FIND(" ",E640)+1,LEN(E640)),FIND("-",MID(E640,FIND(" ",E640)+1,LEN(E640)))+1)+1,LEN(E640)),"")</f>
        <v>昌邑市城美苗木有限公司</v>
      </c>
      <c r="M640" s="46" t="str">
        <f>IFERROR(IF(H640="1002",1002,VLOOKUP(I640,亿企科目!A:H,6,0)),VLOOKUP(H640,亿企科目!A:G,6,0))</f>
        <v>122102</v>
      </c>
      <c r="N640" s="48" t="str">
        <f>IFERROR(IF(H640="1002","银行账户",IF(H640="1123","供应商",VLOOKUP(I640,亿企科目!A:H,8,0))),"")</f>
        <v>客户</v>
      </c>
      <c r="O640" s="49" t="str">
        <f t="shared" si="203"/>
        <v>昌邑市城美苗木有限公司</v>
      </c>
      <c r="P640" s="29" t="str">
        <f>VLOOKUP(A640,账簿!B:C,2,0)</f>
        <v>001001002</v>
      </c>
      <c r="Q640" s="29" t="str">
        <f>VLOOKUP(P640,账簿!A:B,2,0)</f>
        <v>昌邑市城投建设工程有限公司</v>
      </c>
      <c r="W640" s="29" t="str">
        <f t="shared" si="204"/>
        <v>0010010022026-04-2033</v>
      </c>
      <c r="X640" s="29" t="str">
        <f t="shared" si="190"/>
        <v>001001002</v>
      </c>
      <c r="Y640" s="29" t="str">
        <f t="shared" si="191"/>
        <v>001001002</v>
      </c>
      <c r="Z640" s="29" t="str">
        <f t="shared" si="192"/>
        <v>昌邑市城投建设工程有限公司</v>
      </c>
      <c r="AA640" s="29" t="str">
        <f t="shared" si="193"/>
        <v>2026-04</v>
      </c>
      <c r="AB640" s="29" t="str">
        <f t="shared" si="194"/>
        <v>2026-04-20</v>
      </c>
      <c r="AC640" s="29" t="s">
        <v>108</v>
      </c>
      <c r="AD640" s="29">
        <f t="shared" si="195"/>
        <v>33</v>
      </c>
      <c r="AE640" s="29" t="str">
        <f t="shared" si="196"/>
        <v>汇款,昌邑市城美苗木有限公司,往来款</v>
      </c>
      <c r="AF640" s="29" t="s">
        <v>109</v>
      </c>
      <c r="AG640" s="29" t="s">
        <v>109</v>
      </c>
      <c r="AH640" s="29"/>
      <c r="AI640" s="29"/>
      <c r="AJ640" s="29"/>
      <c r="AK640" s="29"/>
      <c r="AL640" s="29"/>
      <c r="AM640" s="29"/>
      <c r="AN640" s="29" t="str">
        <f t="shared" si="197"/>
        <v>122102</v>
      </c>
      <c r="AO640" s="29"/>
      <c r="AP640" s="29" t="str">
        <f t="shared" si="198"/>
        <v>汇款,昌邑市城美苗木有限公司,往来款</v>
      </c>
      <c r="AQ640" t="s">
        <v>110</v>
      </c>
      <c r="AR640" s="29" t="str">
        <f t="shared" si="199"/>
        <v/>
      </c>
      <c r="AS640" s="29">
        <f t="shared" si="200"/>
        <v>23000</v>
      </c>
      <c r="AT640" t="s">
        <v>111</v>
      </c>
      <c r="AU640" t="s">
        <v>112</v>
      </c>
      <c r="AV640" t="s">
        <v>113</v>
      </c>
      <c r="AW640" s="29" t="str">
        <f t="shared" si="201"/>
        <v/>
      </c>
      <c r="AX640" s="29">
        <f t="shared" si="202"/>
        <v>23000</v>
      </c>
      <c r="AY640" s="29"/>
      <c r="AZ640" s="29"/>
      <c r="BA640" s="29"/>
      <c r="BB640" s="29"/>
      <c r="BC640" s="29"/>
      <c r="BD640" s="29"/>
      <c r="BE640" s="29"/>
      <c r="BF640" s="29"/>
      <c r="BG640" s="29"/>
      <c r="BH640" s="29"/>
      <c r="BI640" s="29"/>
      <c r="BJ640" s="29"/>
      <c r="BK640" s="29"/>
      <c r="BL640" s="29"/>
      <c r="BM640" s="29"/>
      <c r="BN640" s="29"/>
      <c r="BO640" s="29"/>
      <c r="BP640" s="29"/>
      <c r="BQ640" s="32" t="str">
        <f>IF(N640="项目",VLOOKUP(O640,项目!B:C,2,0),IF(K640="空项目",VLOOKUP(K640,项目!B:C,2,0),""))</f>
        <v/>
      </c>
      <c r="BR640" s="32" t="str">
        <f>IFERROR(VLOOKUP(BQ640,项目!A:B,2,0),"")</f>
        <v/>
      </c>
      <c r="BS640" s="29"/>
      <c r="BT640" s="29"/>
      <c r="BU640" s="32" t="str">
        <f>IF(N640="供应商",VLOOKUP(O640,供应商!B:C,2,0),"")</f>
        <v/>
      </c>
      <c r="BV640" s="32" t="str">
        <f>IFERROR(VLOOKUP(BU640,供应商!A:B,2,0),"")</f>
        <v/>
      </c>
      <c r="BW640" s="32" t="str">
        <f>IF(N640="客户",VLOOKUP(O640,客户!B:C,2,0),"")</f>
        <v>001001006</v>
      </c>
      <c r="BX640" s="32" t="str">
        <f>IFERROR(VLOOKUP(BW640,客户!A:B,2,0),"")</f>
        <v>昌邑市城美苗木有限公司</v>
      </c>
      <c r="BY640" s="29"/>
      <c r="BZ640" s="29"/>
      <c r="CA640" s="29"/>
      <c r="CB640" s="29"/>
      <c r="CC640" s="29"/>
      <c r="CD640" s="29"/>
      <c r="CE640" s="29"/>
      <c r="CF640" s="29"/>
      <c r="CG640" s="29"/>
      <c r="CH640" s="29"/>
      <c r="CI640" s="29"/>
      <c r="CJ640" s="29"/>
      <c r="CK640" s="29"/>
      <c r="CL640" s="29"/>
      <c r="CM640" s="29"/>
      <c r="CN640" s="29"/>
      <c r="CO640" s="29"/>
      <c r="CP640" s="29"/>
      <c r="CQ640" s="29"/>
      <c r="CR640" s="29"/>
      <c r="CS640" s="29"/>
      <c r="CT640" s="29"/>
      <c r="CU640" s="32" t="str">
        <f>IF(N640="费用项目",VLOOKUP(O640,费用项目!B:C,2,0),"")</f>
        <v/>
      </c>
      <c r="CV640" s="32" t="str">
        <f>IFERROR(VLOOKUP(CU640,费用项目!A:B,2,0),"")</f>
        <v/>
      </c>
      <c r="CW640" s="29" t="str">
        <f>IF(N640="银行账户",VLOOKUP(O640,银行变二级!B:C,2,0),"")</f>
        <v/>
      </c>
      <c r="CX640" s="29" t="str">
        <f>IFERROR(VLOOKUP(O640,银行变二级!A:B,2,0),"")</f>
        <v/>
      </c>
    </row>
    <row r="641" ht="25.5" spans="1:102">
      <c r="A641" s="35" t="s">
        <v>581</v>
      </c>
      <c r="B641" s="36" t="s">
        <v>124</v>
      </c>
      <c r="C641" s="36" t="s">
        <v>273</v>
      </c>
      <c r="D641" s="37" t="s">
        <v>636</v>
      </c>
      <c r="E641" s="37" t="s">
        <v>127</v>
      </c>
      <c r="F641" s="38">
        <v>317362.5</v>
      </c>
      <c r="G641" s="39" t="s">
        <v>107</v>
      </c>
      <c r="H641" s="40" t="str">
        <f t="shared" si="205"/>
        <v>6603</v>
      </c>
      <c r="I641" s="40" t="str">
        <f t="shared" si="206"/>
        <v>6603</v>
      </c>
      <c r="J641" s="46" t="str">
        <f t="shared" si="207"/>
        <v>财务费用</v>
      </c>
      <c r="K641" s="47" t="str">
        <f t="shared" si="208"/>
        <v>利息支出</v>
      </c>
      <c r="L641" s="46" t="str">
        <f t="shared" si="209"/>
        <v/>
      </c>
      <c r="M641" s="46" t="str">
        <f>IFERROR(IF(H641="1002",1002,VLOOKUP(I641,亿企科目!A:H,6,0)),VLOOKUP(H641,亿企科目!A:G,6,0))</f>
        <v>6603</v>
      </c>
      <c r="N641" s="48" t="str">
        <f>IFERROR(IF(H641="1002","银行账户",IF(H641="1123","供应商",VLOOKUP(I641,亿企科目!A:H,8,0))),"")</f>
        <v>费用项目</v>
      </c>
      <c r="O641" s="49" t="str">
        <f t="shared" si="203"/>
        <v>利息支出</v>
      </c>
      <c r="P641" s="29" t="str">
        <f>VLOOKUP(A641,账簿!B:C,2,0)</f>
        <v>001001002</v>
      </c>
      <c r="Q641" s="29" t="str">
        <f>VLOOKUP(P641,账簿!A:B,2,0)</f>
        <v>昌邑市城投建设工程有限公司</v>
      </c>
      <c r="W641" s="29" t="str">
        <f t="shared" si="204"/>
        <v>0010010022026-04-2134</v>
      </c>
      <c r="X641" s="29" t="str">
        <f t="shared" si="190"/>
        <v>001001002</v>
      </c>
      <c r="Y641" s="29" t="str">
        <f t="shared" si="191"/>
        <v>001001002</v>
      </c>
      <c r="Z641" s="29" t="str">
        <f t="shared" si="192"/>
        <v>昌邑市城投建设工程有限公司</v>
      </c>
      <c r="AA641" s="29" t="str">
        <f t="shared" si="193"/>
        <v>2026-04</v>
      </c>
      <c r="AB641" s="29" t="str">
        <f t="shared" si="194"/>
        <v>2026-04-21</v>
      </c>
      <c r="AC641" s="29" t="s">
        <v>108</v>
      </c>
      <c r="AD641" s="29">
        <f t="shared" si="195"/>
        <v>34</v>
      </c>
      <c r="AE641" s="29" t="str">
        <f t="shared" si="196"/>
        <v>2026-04-21,当期偿还收回贷款利息,昌邑市城投建设工程有限公司</v>
      </c>
      <c r="AF641" s="29" t="s">
        <v>109</v>
      </c>
      <c r="AG641" s="29" t="s">
        <v>109</v>
      </c>
      <c r="AH641" s="29"/>
      <c r="AI641" s="29"/>
      <c r="AJ641" s="29"/>
      <c r="AK641" s="29"/>
      <c r="AL641" s="29"/>
      <c r="AM641" s="29"/>
      <c r="AN641" s="29" t="str">
        <f t="shared" si="197"/>
        <v>6603</v>
      </c>
      <c r="AO641" s="29"/>
      <c r="AP641" s="29" t="str">
        <f t="shared" si="198"/>
        <v>2026-04-21,当期偿还收回贷款利息,昌邑市城投建设工程有限公司</v>
      </c>
      <c r="AQ641" t="s">
        <v>110</v>
      </c>
      <c r="AR641" s="29">
        <f t="shared" si="199"/>
        <v>317362.5</v>
      </c>
      <c r="AS641" s="29" t="str">
        <f t="shared" si="200"/>
        <v/>
      </c>
      <c r="AT641" t="s">
        <v>111</v>
      </c>
      <c r="AU641" t="s">
        <v>112</v>
      </c>
      <c r="AV641" t="s">
        <v>113</v>
      </c>
      <c r="AW641" s="29">
        <f t="shared" si="201"/>
        <v>317362.5</v>
      </c>
      <c r="AX641" s="29" t="str">
        <f t="shared" si="202"/>
        <v/>
      </c>
      <c r="AY641" s="29"/>
      <c r="AZ641" s="29"/>
      <c r="BA641" s="29"/>
      <c r="BB641" s="29"/>
      <c r="BC641" s="29"/>
      <c r="BD641" s="29"/>
      <c r="BE641" s="29"/>
      <c r="BF641" s="29"/>
      <c r="BG641" s="29"/>
      <c r="BH641" s="29"/>
      <c r="BI641" s="29"/>
      <c r="BJ641" s="29"/>
      <c r="BK641" s="29"/>
      <c r="BL641" s="29"/>
      <c r="BM641" s="29"/>
      <c r="BN641" s="29"/>
      <c r="BO641" s="29"/>
      <c r="BP641" s="29"/>
      <c r="BQ641" s="32" t="str">
        <f>IF(N641="项目",VLOOKUP(O641,项目!B:C,2,0),IF(K641="空项目",VLOOKUP(K641,项目!B:C,2,0),""))</f>
        <v/>
      </c>
      <c r="BR641" s="32" t="str">
        <f>IFERROR(VLOOKUP(BQ641,项目!A:B,2,0),"")</f>
        <v/>
      </c>
      <c r="BS641" s="29"/>
      <c r="BT641" s="29"/>
      <c r="BU641" s="32" t="str">
        <f>IF(N641="供应商",VLOOKUP(O641,供应商!B:C,2,0),"")</f>
        <v/>
      </c>
      <c r="BV641" s="32" t="str">
        <f>IFERROR(VLOOKUP(BU641,供应商!A:B,2,0),"")</f>
        <v/>
      </c>
      <c r="BW641" s="32" t="str">
        <f>IF(N641="客户",VLOOKUP(O641,客户!B:C,2,0),"")</f>
        <v/>
      </c>
      <c r="BX641" s="32" t="str">
        <f>IFERROR(VLOOKUP(BW641,客户!A:B,2,0),"")</f>
        <v/>
      </c>
      <c r="BY641" s="29"/>
      <c r="BZ641" s="29"/>
      <c r="CA641" s="29"/>
      <c r="CB641" s="29"/>
      <c r="CC641" s="29"/>
      <c r="CD641" s="29"/>
      <c r="CE641" s="29"/>
      <c r="CF641" s="29"/>
      <c r="CG641" s="29"/>
      <c r="CH641" s="29"/>
      <c r="CI641" s="29"/>
      <c r="CJ641" s="29"/>
      <c r="CK641" s="29"/>
      <c r="CL641" s="29"/>
      <c r="CM641" s="29"/>
      <c r="CN641" s="29"/>
      <c r="CO641" s="29"/>
      <c r="CP641" s="29"/>
      <c r="CQ641" s="29"/>
      <c r="CR641" s="29"/>
      <c r="CS641" s="29"/>
      <c r="CT641" s="29"/>
      <c r="CU641" s="32" t="str">
        <f>IF(N641="费用项目",VLOOKUP(O641,费用项目!B:C,2,0),"")</f>
        <v>660302</v>
      </c>
      <c r="CV641" s="32" t="str">
        <f>IFERROR(VLOOKUP(CU641,费用项目!A:B,2,0),"")</f>
        <v>利息支出</v>
      </c>
      <c r="CW641" s="29" t="str">
        <f>IF(N641="银行账户",VLOOKUP(O641,银行变二级!B:C,2,0),"")</f>
        <v/>
      </c>
      <c r="CX641" s="29" t="str">
        <f>IFERROR(VLOOKUP(O641,银行变二级!A:B,2,0),"")</f>
        <v/>
      </c>
    </row>
    <row r="642" ht="27" spans="1:102">
      <c r="A642" s="35" t="s">
        <v>581</v>
      </c>
      <c r="B642" s="36" t="s">
        <v>124</v>
      </c>
      <c r="C642" s="36" t="s">
        <v>273</v>
      </c>
      <c r="D642" s="37" t="s">
        <v>636</v>
      </c>
      <c r="E642" s="37" t="s">
        <v>625</v>
      </c>
      <c r="F642" s="39" t="s">
        <v>107</v>
      </c>
      <c r="G642" s="38">
        <v>317362.5</v>
      </c>
      <c r="H642" s="40" t="str">
        <f t="shared" si="205"/>
        <v>1002</v>
      </c>
      <c r="I642" s="40" t="str">
        <f t="shared" si="206"/>
        <v>100202</v>
      </c>
      <c r="J642" s="46" t="str">
        <f t="shared" si="207"/>
        <v>银行存款</v>
      </c>
      <c r="K642" s="47" t="str">
        <f t="shared" si="208"/>
        <v>农商行一般户14068</v>
      </c>
      <c r="L642" s="46" t="str">
        <f t="shared" si="209"/>
        <v/>
      </c>
      <c r="M642" s="46">
        <f>IFERROR(IF(H642="1002",1002,VLOOKUP(I642,亿企科目!A:H,6,0)),VLOOKUP(H642,亿企科目!A:G,6,0))</f>
        <v>1002</v>
      </c>
      <c r="N642" s="48" t="str">
        <f>IFERROR(IF(H642="1002","银行账户",IF(H642="1123","供应商",VLOOKUP(I642,亿企科目!A:H,8,0))),"")</f>
        <v>银行账户</v>
      </c>
      <c r="O642" s="49" t="str">
        <f t="shared" si="203"/>
        <v>农商行一般户14068</v>
      </c>
      <c r="P642" s="29" t="str">
        <f>VLOOKUP(A642,账簿!B:C,2,0)</f>
        <v>001001002</v>
      </c>
      <c r="Q642" s="29" t="str">
        <f>VLOOKUP(P642,账簿!A:B,2,0)</f>
        <v>昌邑市城投建设工程有限公司</v>
      </c>
      <c r="W642" s="29" t="str">
        <f t="shared" si="204"/>
        <v>0010010022026-04-2134</v>
      </c>
      <c r="X642" s="29" t="str">
        <f t="shared" ref="X642:X705" si="210">P642</f>
        <v>001001002</v>
      </c>
      <c r="Y642" s="29" t="str">
        <f t="shared" ref="Y642:Y705" si="211">X642</f>
        <v>001001002</v>
      </c>
      <c r="Z642" s="29" t="str">
        <f t="shared" ref="Z642:Z705" si="212">Q642</f>
        <v>昌邑市城投建设工程有限公司</v>
      </c>
      <c r="AA642" s="29" t="str">
        <f t="shared" ref="AA642:AA705" si="213">LEFT(B642,7)</f>
        <v>2026-04</v>
      </c>
      <c r="AB642" s="29" t="str">
        <f t="shared" ref="AB642:AB705" si="214">B642</f>
        <v>2026-04-21</v>
      </c>
      <c r="AC642" s="29" t="s">
        <v>108</v>
      </c>
      <c r="AD642" s="29">
        <f t="shared" ref="AD642:AD705" si="215">VALUE(_xlfn.TEXTAFTER(C642,"-"))</f>
        <v>34</v>
      </c>
      <c r="AE642" s="29" t="str">
        <f t="shared" ref="AE642:AE705" si="216">D642</f>
        <v>2026-04-21,当期偿还收回贷款利息,昌邑市城投建设工程有限公司</v>
      </c>
      <c r="AF642" s="29" t="s">
        <v>109</v>
      </c>
      <c r="AG642" s="29" t="s">
        <v>109</v>
      </c>
      <c r="AH642" s="29"/>
      <c r="AI642" s="29"/>
      <c r="AJ642" s="29"/>
      <c r="AK642" s="29"/>
      <c r="AL642" s="29"/>
      <c r="AM642" s="29"/>
      <c r="AN642" s="29">
        <f t="shared" ref="AN642:AN705" si="217">M642</f>
        <v>1002</v>
      </c>
      <c r="AO642" s="29"/>
      <c r="AP642" s="29" t="str">
        <f t="shared" ref="AP642:AP705" si="218">D642</f>
        <v>2026-04-21,当期偿还收回贷款利息,昌邑市城投建设工程有限公司</v>
      </c>
      <c r="AQ642" t="s">
        <v>110</v>
      </c>
      <c r="AR642" s="29" t="str">
        <f t="shared" ref="AR642:AR705" si="219">F642</f>
        <v/>
      </c>
      <c r="AS642" s="29">
        <f t="shared" ref="AS642:AS705" si="220">G642</f>
        <v>317362.5</v>
      </c>
      <c r="AT642" t="s">
        <v>111</v>
      </c>
      <c r="AU642" t="s">
        <v>112</v>
      </c>
      <c r="AV642" t="s">
        <v>113</v>
      </c>
      <c r="AW642" s="29" t="str">
        <f t="shared" ref="AW642:AW705" si="221">AR642</f>
        <v/>
      </c>
      <c r="AX642" s="29">
        <f t="shared" ref="AX642:AX705" si="222">AS642</f>
        <v>317362.5</v>
      </c>
      <c r="AY642" s="29"/>
      <c r="AZ642" s="29"/>
      <c r="BA642" s="29"/>
      <c r="BB642" s="29"/>
      <c r="BC642" s="29"/>
      <c r="BD642" s="29"/>
      <c r="BE642" s="29"/>
      <c r="BF642" s="29"/>
      <c r="BG642" s="29"/>
      <c r="BH642" s="29"/>
      <c r="BI642" s="29"/>
      <c r="BJ642" s="29"/>
      <c r="BK642" s="29"/>
      <c r="BL642" s="29"/>
      <c r="BM642" s="29"/>
      <c r="BN642" s="29"/>
      <c r="BO642" s="29"/>
      <c r="BP642" s="29"/>
      <c r="BQ642" s="32" t="str">
        <f>IF(N642="项目",VLOOKUP(O642,项目!B:C,2,0),IF(K642="空项目",VLOOKUP(K642,项目!B:C,2,0),""))</f>
        <v/>
      </c>
      <c r="BR642" s="32" t="str">
        <f>IFERROR(VLOOKUP(BQ642,项目!A:B,2,0),"")</f>
        <v/>
      </c>
      <c r="BS642" s="29"/>
      <c r="BT642" s="29"/>
      <c r="BU642" s="32" t="str">
        <f>IF(N642="供应商",VLOOKUP(O642,供应商!B:C,2,0),"")</f>
        <v/>
      </c>
      <c r="BV642" s="32" t="str">
        <f>IFERROR(VLOOKUP(BU642,供应商!A:B,2,0),"")</f>
        <v/>
      </c>
      <c r="BW642" s="32" t="str">
        <f>IF(N642="客户",VLOOKUP(O642,客户!B:C,2,0),"")</f>
        <v/>
      </c>
      <c r="BX642" s="32" t="str">
        <f>IFERROR(VLOOKUP(BW642,客户!A:B,2,0),"")</f>
        <v/>
      </c>
      <c r="BY642" s="29"/>
      <c r="BZ642" s="29"/>
      <c r="CA642" s="29"/>
      <c r="CB642" s="29"/>
      <c r="CC642" s="29"/>
      <c r="CD642" s="29"/>
      <c r="CE642" s="29"/>
      <c r="CF642" s="29"/>
      <c r="CG642" s="29"/>
      <c r="CH642" s="29"/>
      <c r="CI642" s="29"/>
      <c r="CJ642" s="29"/>
      <c r="CK642" s="29"/>
      <c r="CL642" s="29"/>
      <c r="CM642" s="29"/>
      <c r="CN642" s="29"/>
      <c r="CO642" s="29"/>
      <c r="CP642" s="29"/>
      <c r="CQ642" s="29"/>
      <c r="CR642" s="29"/>
      <c r="CS642" s="29"/>
      <c r="CT642" s="29"/>
      <c r="CU642" s="32" t="str">
        <f>IF(N642="费用项目",VLOOKUP(O642,费用项目!B:C,2,0),"")</f>
        <v/>
      </c>
      <c r="CV642" s="32" t="str">
        <f>IFERROR(VLOOKUP(CU642,费用项目!A:B,2,0),"")</f>
        <v/>
      </c>
      <c r="CW642" s="29" t="str">
        <f>IF(N642="银行账户",VLOOKUP(O642,银行变二级!B:C,2,0),"")</f>
        <v>农商行一般户14068</v>
      </c>
      <c r="CX642" s="29" t="str">
        <f>IFERROR(VLOOKUP(O642,银行变二级!A:B,2,0),"")</f>
        <v>农商行一般户14068</v>
      </c>
    </row>
    <row r="643" ht="25.5" spans="1:102">
      <c r="A643" s="35" t="s">
        <v>581</v>
      </c>
      <c r="B643" s="36" t="s">
        <v>124</v>
      </c>
      <c r="C643" s="36" t="s">
        <v>276</v>
      </c>
      <c r="D643" s="37" t="s">
        <v>637</v>
      </c>
      <c r="E643" s="37" t="s">
        <v>127</v>
      </c>
      <c r="F643" s="38">
        <v>31701.81</v>
      </c>
      <c r="G643" s="39" t="s">
        <v>107</v>
      </c>
      <c r="H643" s="40" t="str">
        <f t="shared" si="205"/>
        <v>6603</v>
      </c>
      <c r="I643" s="40" t="str">
        <f t="shared" si="206"/>
        <v>6603</v>
      </c>
      <c r="J643" s="46" t="str">
        <f t="shared" si="207"/>
        <v>财务费用</v>
      </c>
      <c r="K643" s="47" t="str">
        <f t="shared" si="208"/>
        <v>利息支出</v>
      </c>
      <c r="L643" s="46" t="str">
        <f t="shared" si="209"/>
        <v/>
      </c>
      <c r="M643" s="46" t="str">
        <f>IFERROR(IF(H643="1002",1002,VLOOKUP(I643,亿企科目!A:H,6,0)),VLOOKUP(H643,亿企科目!A:G,6,0))</f>
        <v>6603</v>
      </c>
      <c r="N643" s="48" t="str">
        <f>IFERROR(IF(H643="1002","银行账户",IF(H643="1123","供应商",VLOOKUP(I643,亿企科目!A:H,8,0))),"")</f>
        <v>费用项目</v>
      </c>
      <c r="O643" s="49" t="str">
        <f t="shared" ref="O643:O706" si="223">IF(N643=0,IF(M643="1002",K643,""),_xlfn.TEXTAFTER(E643,"-",-1))</f>
        <v>利息支出</v>
      </c>
      <c r="P643" s="29" t="str">
        <f>VLOOKUP(A643,账簿!B:C,2,0)</f>
        <v>001001002</v>
      </c>
      <c r="Q643" s="29" t="str">
        <f>VLOOKUP(P643,账簿!A:B,2,0)</f>
        <v>昌邑市城投建设工程有限公司</v>
      </c>
      <c r="W643" s="29" t="str">
        <f t="shared" ref="W643:W706" si="224">X643&amp;AB643&amp;AD643</f>
        <v>0010010022026-04-2135</v>
      </c>
      <c r="X643" s="29" t="str">
        <f t="shared" si="210"/>
        <v>001001002</v>
      </c>
      <c r="Y643" s="29" t="str">
        <f t="shared" si="211"/>
        <v>001001002</v>
      </c>
      <c r="Z643" s="29" t="str">
        <f t="shared" si="212"/>
        <v>昌邑市城投建设工程有限公司</v>
      </c>
      <c r="AA643" s="29" t="str">
        <f t="shared" si="213"/>
        <v>2026-04</v>
      </c>
      <c r="AB643" s="29" t="str">
        <f t="shared" si="214"/>
        <v>2026-04-21</v>
      </c>
      <c r="AC643" s="29" t="s">
        <v>108</v>
      </c>
      <c r="AD643" s="29">
        <f t="shared" si="215"/>
        <v>35</v>
      </c>
      <c r="AE643" s="29" t="str">
        <f t="shared" si="216"/>
        <v>贷款还款,昌邑市城投建设工程有限公司,贷款还款</v>
      </c>
      <c r="AF643" s="29" t="s">
        <v>109</v>
      </c>
      <c r="AG643" s="29" t="s">
        <v>109</v>
      </c>
      <c r="AH643" s="29"/>
      <c r="AI643" s="29"/>
      <c r="AJ643" s="29"/>
      <c r="AK643" s="29"/>
      <c r="AL643" s="29"/>
      <c r="AM643" s="29"/>
      <c r="AN643" s="29" t="str">
        <f t="shared" si="217"/>
        <v>6603</v>
      </c>
      <c r="AO643" s="29"/>
      <c r="AP643" s="29" t="str">
        <f t="shared" si="218"/>
        <v>贷款还款,昌邑市城投建设工程有限公司,贷款还款</v>
      </c>
      <c r="AQ643" t="s">
        <v>110</v>
      </c>
      <c r="AR643" s="29">
        <f t="shared" si="219"/>
        <v>31701.81</v>
      </c>
      <c r="AS643" s="29" t="str">
        <f t="shared" si="220"/>
        <v/>
      </c>
      <c r="AT643" t="s">
        <v>111</v>
      </c>
      <c r="AU643" t="s">
        <v>112</v>
      </c>
      <c r="AV643" t="s">
        <v>113</v>
      </c>
      <c r="AW643" s="29">
        <f t="shared" si="221"/>
        <v>31701.81</v>
      </c>
      <c r="AX643" s="29" t="str">
        <f t="shared" si="222"/>
        <v/>
      </c>
      <c r="AY643" s="29"/>
      <c r="AZ643" s="29"/>
      <c r="BA643" s="29"/>
      <c r="BB643" s="29"/>
      <c r="BC643" s="29"/>
      <c r="BD643" s="29"/>
      <c r="BE643" s="29"/>
      <c r="BF643" s="29"/>
      <c r="BG643" s="29"/>
      <c r="BH643" s="29"/>
      <c r="BI643" s="29"/>
      <c r="BJ643" s="29"/>
      <c r="BK643" s="29"/>
      <c r="BL643" s="29"/>
      <c r="BM643" s="29"/>
      <c r="BN643" s="29"/>
      <c r="BO643" s="29"/>
      <c r="BP643" s="29"/>
      <c r="BQ643" s="32" t="str">
        <f>IF(N643="项目",VLOOKUP(O643,项目!B:C,2,0),IF(K643="空项目",VLOOKUP(K643,项目!B:C,2,0),""))</f>
        <v/>
      </c>
      <c r="BR643" s="32" t="str">
        <f>IFERROR(VLOOKUP(BQ643,项目!A:B,2,0),"")</f>
        <v/>
      </c>
      <c r="BS643" s="29"/>
      <c r="BT643" s="29"/>
      <c r="BU643" s="32" t="str">
        <f>IF(N643="供应商",VLOOKUP(O643,供应商!B:C,2,0),"")</f>
        <v/>
      </c>
      <c r="BV643" s="32" t="str">
        <f>IFERROR(VLOOKUP(BU643,供应商!A:B,2,0),"")</f>
        <v/>
      </c>
      <c r="BW643" s="32" t="str">
        <f>IF(N643="客户",VLOOKUP(O643,客户!B:C,2,0),"")</f>
        <v/>
      </c>
      <c r="BX643" s="32" t="str">
        <f>IFERROR(VLOOKUP(BW643,客户!A:B,2,0),"")</f>
        <v/>
      </c>
      <c r="BY643" s="29"/>
      <c r="BZ643" s="29"/>
      <c r="CA643" s="29"/>
      <c r="CB643" s="29"/>
      <c r="CC643" s="29"/>
      <c r="CD643" s="29"/>
      <c r="CE643" s="29"/>
      <c r="CF643" s="29"/>
      <c r="CG643" s="29"/>
      <c r="CH643" s="29"/>
      <c r="CI643" s="29"/>
      <c r="CJ643" s="29"/>
      <c r="CK643" s="29"/>
      <c r="CL643" s="29"/>
      <c r="CM643" s="29"/>
      <c r="CN643" s="29"/>
      <c r="CO643" s="29"/>
      <c r="CP643" s="29"/>
      <c r="CQ643" s="29"/>
      <c r="CR643" s="29"/>
      <c r="CS643" s="29"/>
      <c r="CT643" s="29"/>
      <c r="CU643" s="32" t="str">
        <f>IF(N643="费用项目",VLOOKUP(O643,费用项目!B:C,2,0),"")</f>
        <v>660302</v>
      </c>
      <c r="CV643" s="32" t="str">
        <f>IFERROR(VLOOKUP(CU643,费用项目!A:B,2,0),"")</f>
        <v>利息支出</v>
      </c>
      <c r="CW643" s="29" t="str">
        <f>IF(N643="银行账户",VLOOKUP(O643,银行变二级!B:C,2,0),"")</f>
        <v/>
      </c>
      <c r="CX643" s="29" t="str">
        <f>IFERROR(VLOOKUP(O643,银行变二级!A:B,2,0),"")</f>
        <v/>
      </c>
    </row>
    <row r="644" ht="25.5" spans="1:102">
      <c r="A644" s="35" t="s">
        <v>581</v>
      </c>
      <c r="B644" s="36" t="s">
        <v>124</v>
      </c>
      <c r="C644" s="36" t="s">
        <v>276</v>
      </c>
      <c r="D644" s="37" t="s">
        <v>637</v>
      </c>
      <c r="E644" s="37" t="s">
        <v>583</v>
      </c>
      <c r="F644" s="39" t="s">
        <v>107</v>
      </c>
      <c r="G644" s="38">
        <v>31701.81</v>
      </c>
      <c r="H644" s="40" t="str">
        <f t="shared" si="205"/>
        <v>1002</v>
      </c>
      <c r="I644" s="40" t="str">
        <f t="shared" si="206"/>
        <v>100207</v>
      </c>
      <c r="J644" s="46" t="str">
        <f t="shared" si="207"/>
        <v>银行存款</v>
      </c>
      <c r="K644" s="47" t="str">
        <f t="shared" si="208"/>
        <v>潍坊银行36375</v>
      </c>
      <c r="L644" s="46" t="str">
        <f t="shared" si="209"/>
        <v/>
      </c>
      <c r="M644" s="46">
        <f>IFERROR(IF(H644="1002",1002,VLOOKUP(I644,亿企科目!A:H,6,0)),VLOOKUP(H644,亿企科目!A:G,6,0))</f>
        <v>1002</v>
      </c>
      <c r="N644" s="48" t="str">
        <f>IFERROR(IF(H644="1002","银行账户",IF(H644="1123","供应商",VLOOKUP(I644,亿企科目!A:H,8,0))),"")</f>
        <v>银行账户</v>
      </c>
      <c r="O644" s="49" t="str">
        <f t="shared" si="223"/>
        <v>潍坊银行36375</v>
      </c>
      <c r="P644" s="29" t="str">
        <f>VLOOKUP(A644,账簿!B:C,2,0)</f>
        <v>001001002</v>
      </c>
      <c r="Q644" s="29" t="str">
        <f>VLOOKUP(P644,账簿!A:B,2,0)</f>
        <v>昌邑市城投建设工程有限公司</v>
      </c>
      <c r="W644" s="29" t="str">
        <f t="shared" si="224"/>
        <v>0010010022026-04-2135</v>
      </c>
      <c r="X644" s="29" t="str">
        <f t="shared" si="210"/>
        <v>001001002</v>
      </c>
      <c r="Y644" s="29" t="str">
        <f t="shared" si="211"/>
        <v>001001002</v>
      </c>
      <c r="Z644" s="29" t="str">
        <f t="shared" si="212"/>
        <v>昌邑市城投建设工程有限公司</v>
      </c>
      <c r="AA644" s="29" t="str">
        <f t="shared" si="213"/>
        <v>2026-04</v>
      </c>
      <c r="AB644" s="29" t="str">
        <f t="shared" si="214"/>
        <v>2026-04-21</v>
      </c>
      <c r="AC644" s="29" t="s">
        <v>108</v>
      </c>
      <c r="AD644" s="29">
        <f t="shared" si="215"/>
        <v>35</v>
      </c>
      <c r="AE644" s="29" t="str">
        <f t="shared" si="216"/>
        <v>贷款还款,昌邑市城投建设工程有限公司,贷款还款</v>
      </c>
      <c r="AF644" s="29" t="s">
        <v>109</v>
      </c>
      <c r="AG644" s="29" t="s">
        <v>109</v>
      </c>
      <c r="AH644" s="29"/>
      <c r="AI644" s="29"/>
      <c r="AJ644" s="29"/>
      <c r="AK644" s="29"/>
      <c r="AL644" s="29"/>
      <c r="AM644" s="29"/>
      <c r="AN644" s="29">
        <f t="shared" si="217"/>
        <v>1002</v>
      </c>
      <c r="AO644" s="29"/>
      <c r="AP644" s="29" t="str">
        <f t="shared" si="218"/>
        <v>贷款还款,昌邑市城投建设工程有限公司,贷款还款</v>
      </c>
      <c r="AQ644" t="s">
        <v>110</v>
      </c>
      <c r="AR644" s="29" t="str">
        <f t="shared" si="219"/>
        <v/>
      </c>
      <c r="AS644" s="29">
        <f t="shared" si="220"/>
        <v>31701.81</v>
      </c>
      <c r="AT644" t="s">
        <v>111</v>
      </c>
      <c r="AU644" t="s">
        <v>112</v>
      </c>
      <c r="AV644" t="s">
        <v>113</v>
      </c>
      <c r="AW644" s="29" t="str">
        <f t="shared" si="221"/>
        <v/>
      </c>
      <c r="AX644" s="29">
        <f t="shared" si="222"/>
        <v>31701.81</v>
      </c>
      <c r="AY644" s="29"/>
      <c r="AZ644" s="29"/>
      <c r="BA644" s="29"/>
      <c r="BB644" s="29"/>
      <c r="BC644" s="29"/>
      <c r="BD644" s="29"/>
      <c r="BE644" s="29"/>
      <c r="BF644" s="29"/>
      <c r="BG644" s="29"/>
      <c r="BH644" s="29"/>
      <c r="BI644" s="29"/>
      <c r="BJ644" s="29"/>
      <c r="BK644" s="29"/>
      <c r="BL644" s="29"/>
      <c r="BM644" s="29"/>
      <c r="BN644" s="29"/>
      <c r="BO644" s="29"/>
      <c r="BP644" s="29"/>
      <c r="BQ644" s="32" t="str">
        <f>IF(N644="项目",VLOOKUP(O644,项目!B:C,2,0),IF(K644="空项目",VLOOKUP(K644,项目!B:C,2,0),""))</f>
        <v/>
      </c>
      <c r="BR644" s="32" t="str">
        <f>IFERROR(VLOOKUP(BQ644,项目!A:B,2,0),"")</f>
        <v/>
      </c>
      <c r="BS644" s="29"/>
      <c r="BT644" s="29"/>
      <c r="BU644" s="32" t="str">
        <f>IF(N644="供应商",VLOOKUP(O644,供应商!B:C,2,0),"")</f>
        <v/>
      </c>
      <c r="BV644" s="32" t="str">
        <f>IFERROR(VLOOKUP(BU644,供应商!A:B,2,0),"")</f>
        <v/>
      </c>
      <c r="BW644" s="32" t="str">
        <f>IF(N644="客户",VLOOKUP(O644,客户!B:C,2,0),"")</f>
        <v/>
      </c>
      <c r="BX644" s="32" t="str">
        <f>IFERROR(VLOOKUP(BW644,客户!A:B,2,0),"")</f>
        <v/>
      </c>
      <c r="BY644" s="29"/>
      <c r="BZ644" s="29"/>
      <c r="CA644" s="29"/>
      <c r="CB644" s="29"/>
      <c r="CC644" s="29"/>
      <c r="CD644" s="29"/>
      <c r="CE644" s="29"/>
      <c r="CF644" s="29"/>
      <c r="CG644" s="29"/>
      <c r="CH644" s="29"/>
      <c r="CI644" s="29"/>
      <c r="CJ644" s="29"/>
      <c r="CK644" s="29"/>
      <c r="CL644" s="29"/>
      <c r="CM644" s="29"/>
      <c r="CN644" s="29"/>
      <c r="CO644" s="29"/>
      <c r="CP644" s="29"/>
      <c r="CQ644" s="29"/>
      <c r="CR644" s="29"/>
      <c r="CS644" s="29"/>
      <c r="CT644" s="29"/>
      <c r="CU644" s="32" t="str">
        <f>IF(N644="费用项目",VLOOKUP(O644,费用项目!B:C,2,0),"")</f>
        <v/>
      </c>
      <c r="CV644" s="32" t="str">
        <f>IFERROR(VLOOKUP(CU644,费用项目!A:B,2,0),"")</f>
        <v/>
      </c>
      <c r="CW644" s="29" t="str">
        <f>IF(N644="银行账户",VLOOKUP(O644,银行变二级!B:C,2,0),"")</f>
        <v>潍坊银行36375</v>
      </c>
      <c r="CX644" s="29" t="str">
        <f>IFERROR(VLOOKUP(O644,银行变二级!A:B,2,0),"")</f>
        <v>潍坊银行36375</v>
      </c>
    </row>
    <row r="645" ht="25.5" spans="1:102">
      <c r="A645" s="35" t="s">
        <v>581</v>
      </c>
      <c r="B645" s="36" t="s">
        <v>124</v>
      </c>
      <c r="C645" s="36" t="s">
        <v>277</v>
      </c>
      <c r="D645" s="37" t="s">
        <v>638</v>
      </c>
      <c r="E645" s="37" t="s">
        <v>583</v>
      </c>
      <c r="F645" s="38">
        <v>8830000</v>
      </c>
      <c r="G645" s="39" t="s">
        <v>107</v>
      </c>
      <c r="H645" s="40" t="str">
        <f t="shared" si="205"/>
        <v>1002</v>
      </c>
      <c r="I645" s="40" t="str">
        <f t="shared" si="206"/>
        <v>100207</v>
      </c>
      <c r="J645" s="46" t="str">
        <f t="shared" si="207"/>
        <v>银行存款</v>
      </c>
      <c r="K645" s="47" t="str">
        <f t="shared" si="208"/>
        <v>潍坊银行36375</v>
      </c>
      <c r="L645" s="46" t="str">
        <f t="shared" si="209"/>
        <v/>
      </c>
      <c r="M645" s="46">
        <f>IFERROR(IF(H645="1002",1002,VLOOKUP(I645,亿企科目!A:H,6,0)),VLOOKUP(H645,亿企科目!A:G,6,0))</f>
        <v>1002</v>
      </c>
      <c r="N645" s="48" t="str">
        <f>IFERROR(IF(H645="1002","银行账户",IF(H645="1123","供应商",VLOOKUP(I645,亿企科目!A:H,8,0))),"")</f>
        <v>银行账户</v>
      </c>
      <c r="O645" s="49" t="str">
        <f t="shared" si="223"/>
        <v>潍坊银行36375</v>
      </c>
      <c r="P645" s="29" t="str">
        <f>VLOOKUP(A645,账簿!B:C,2,0)</f>
        <v>001001002</v>
      </c>
      <c r="Q645" s="29" t="str">
        <f>VLOOKUP(P645,账簿!A:B,2,0)</f>
        <v>昌邑市城投建设工程有限公司</v>
      </c>
      <c r="W645" s="29" t="str">
        <f t="shared" si="224"/>
        <v>0010010022026-04-2136</v>
      </c>
      <c r="X645" s="29" t="str">
        <f t="shared" si="210"/>
        <v>001001002</v>
      </c>
      <c r="Y645" s="29" t="str">
        <f t="shared" si="211"/>
        <v>001001002</v>
      </c>
      <c r="Z645" s="29" t="str">
        <f t="shared" si="212"/>
        <v>昌邑市城投建设工程有限公司</v>
      </c>
      <c r="AA645" s="29" t="str">
        <f t="shared" si="213"/>
        <v>2026-04</v>
      </c>
      <c r="AB645" s="29" t="str">
        <f t="shared" si="214"/>
        <v>2026-04-21</v>
      </c>
      <c r="AC645" s="29" t="s">
        <v>108</v>
      </c>
      <c r="AD645" s="29">
        <f t="shared" si="215"/>
        <v>36</v>
      </c>
      <c r="AE645" s="29" t="str">
        <f t="shared" si="216"/>
        <v>汇款,昌邑市三农创新发展集团有限公司,转账</v>
      </c>
      <c r="AF645" s="29" t="s">
        <v>109</v>
      </c>
      <c r="AG645" s="29" t="s">
        <v>109</v>
      </c>
      <c r="AH645" s="29"/>
      <c r="AI645" s="29"/>
      <c r="AJ645" s="29"/>
      <c r="AK645" s="29"/>
      <c r="AL645" s="29"/>
      <c r="AM645" s="29"/>
      <c r="AN645" s="29">
        <f t="shared" si="217"/>
        <v>1002</v>
      </c>
      <c r="AO645" s="29"/>
      <c r="AP645" s="29" t="str">
        <f t="shared" si="218"/>
        <v>汇款,昌邑市三农创新发展集团有限公司,转账</v>
      </c>
      <c r="AQ645" t="s">
        <v>110</v>
      </c>
      <c r="AR645" s="29">
        <f t="shared" si="219"/>
        <v>8830000</v>
      </c>
      <c r="AS645" s="29" t="str">
        <f t="shared" si="220"/>
        <v/>
      </c>
      <c r="AT645" t="s">
        <v>111</v>
      </c>
      <c r="AU645" t="s">
        <v>112</v>
      </c>
      <c r="AV645" t="s">
        <v>113</v>
      </c>
      <c r="AW645" s="29">
        <f t="shared" si="221"/>
        <v>8830000</v>
      </c>
      <c r="AX645" s="29" t="str">
        <f t="shared" si="222"/>
        <v/>
      </c>
      <c r="AY645" s="29"/>
      <c r="AZ645" s="29"/>
      <c r="BA645" s="29"/>
      <c r="BB645" s="29"/>
      <c r="BC645" s="29"/>
      <c r="BD645" s="29"/>
      <c r="BE645" s="29"/>
      <c r="BF645" s="29"/>
      <c r="BG645" s="29"/>
      <c r="BH645" s="29"/>
      <c r="BI645" s="29"/>
      <c r="BJ645" s="29"/>
      <c r="BK645" s="29"/>
      <c r="BL645" s="29"/>
      <c r="BM645" s="29"/>
      <c r="BN645" s="29"/>
      <c r="BO645" s="29"/>
      <c r="BP645" s="29"/>
      <c r="BQ645" s="32" t="str">
        <f>IF(N645="项目",VLOOKUP(O645,项目!B:C,2,0),IF(K645="空项目",VLOOKUP(K645,项目!B:C,2,0),""))</f>
        <v/>
      </c>
      <c r="BR645" s="32" t="str">
        <f>IFERROR(VLOOKUP(BQ645,项目!A:B,2,0),"")</f>
        <v/>
      </c>
      <c r="BS645" s="29"/>
      <c r="BT645" s="29"/>
      <c r="BU645" s="32" t="str">
        <f>IF(N645="供应商",VLOOKUP(O645,供应商!B:C,2,0),"")</f>
        <v/>
      </c>
      <c r="BV645" s="32" t="str">
        <f>IFERROR(VLOOKUP(BU645,供应商!A:B,2,0),"")</f>
        <v/>
      </c>
      <c r="BW645" s="32" t="str">
        <f>IF(N645="客户",VLOOKUP(O645,客户!B:C,2,0),"")</f>
        <v/>
      </c>
      <c r="BX645" s="32" t="str">
        <f>IFERROR(VLOOKUP(BW645,客户!A:B,2,0),"")</f>
        <v/>
      </c>
      <c r="BY645" s="29"/>
      <c r="BZ645" s="29"/>
      <c r="CA645" s="29"/>
      <c r="CB645" s="29"/>
      <c r="CC645" s="29"/>
      <c r="CD645" s="29"/>
      <c r="CE645" s="29"/>
      <c r="CF645" s="29"/>
      <c r="CG645" s="29"/>
      <c r="CH645" s="29"/>
      <c r="CI645" s="29"/>
      <c r="CJ645" s="29"/>
      <c r="CK645" s="29"/>
      <c r="CL645" s="29"/>
      <c r="CM645" s="29"/>
      <c r="CN645" s="29"/>
      <c r="CO645" s="29"/>
      <c r="CP645" s="29"/>
      <c r="CQ645" s="29"/>
      <c r="CR645" s="29"/>
      <c r="CS645" s="29"/>
      <c r="CT645" s="29"/>
      <c r="CU645" s="32" t="str">
        <f>IF(N645="费用项目",VLOOKUP(O645,费用项目!B:C,2,0),"")</f>
        <v/>
      </c>
      <c r="CV645" s="32" t="str">
        <f>IFERROR(VLOOKUP(CU645,费用项目!A:B,2,0),"")</f>
        <v/>
      </c>
      <c r="CW645" s="29" t="str">
        <f>IF(N645="银行账户",VLOOKUP(O645,银行变二级!B:C,2,0),"")</f>
        <v>潍坊银行36375</v>
      </c>
      <c r="CX645" s="29" t="str">
        <f>IFERROR(VLOOKUP(O645,银行变二级!A:B,2,0),"")</f>
        <v>潍坊银行36375</v>
      </c>
    </row>
    <row r="646" ht="25.5" spans="1:102">
      <c r="A646" s="35" t="s">
        <v>581</v>
      </c>
      <c r="B646" s="36" t="s">
        <v>124</v>
      </c>
      <c r="C646" s="36" t="s">
        <v>277</v>
      </c>
      <c r="D646" s="37" t="s">
        <v>638</v>
      </c>
      <c r="E646" s="37" t="s">
        <v>221</v>
      </c>
      <c r="F646" s="39" t="s">
        <v>107</v>
      </c>
      <c r="G646" s="38">
        <v>8830000</v>
      </c>
      <c r="H646" s="40" t="str">
        <f t="shared" si="205"/>
        <v>2241</v>
      </c>
      <c r="I646" s="40" t="str">
        <f t="shared" si="206"/>
        <v>224102</v>
      </c>
      <c r="J646" s="46" t="str">
        <f t="shared" si="207"/>
        <v>其他应付款</v>
      </c>
      <c r="K646" s="47" t="str">
        <f t="shared" si="208"/>
        <v>单位</v>
      </c>
      <c r="L646" s="46" t="str">
        <f t="shared" si="209"/>
        <v>昌邑市三农创新发展集团有限公司</v>
      </c>
      <c r="M646" s="46" t="str">
        <f>IFERROR(IF(H646="1002",1002,VLOOKUP(I646,亿企科目!A:H,6,0)),VLOOKUP(H646,亿企科目!A:G,6,0))</f>
        <v>224102</v>
      </c>
      <c r="N646" s="48" t="str">
        <f>IFERROR(IF(H646="1002","银行账户",IF(H646="1123","供应商",VLOOKUP(I646,亿企科目!A:H,8,0))),"")</f>
        <v>供应商</v>
      </c>
      <c r="O646" s="49" t="str">
        <f t="shared" si="223"/>
        <v>昌邑市三农创新发展集团有限公司</v>
      </c>
      <c r="P646" s="29" t="str">
        <f>VLOOKUP(A646,账簿!B:C,2,0)</f>
        <v>001001002</v>
      </c>
      <c r="Q646" s="29" t="str">
        <f>VLOOKUP(P646,账簿!A:B,2,0)</f>
        <v>昌邑市城投建设工程有限公司</v>
      </c>
      <c r="W646" s="29" t="str">
        <f t="shared" si="224"/>
        <v>0010010022026-04-2136</v>
      </c>
      <c r="X646" s="29" t="str">
        <f t="shared" si="210"/>
        <v>001001002</v>
      </c>
      <c r="Y646" s="29" t="str">
        <f t="shared" si="211"/>
        <v>001001002</v>
      </c>
      <c r="Z646" s="29" t="str">
        <f t="shared" si="212"/>
        <v>昌邑市城投建设工程有限公司</v>
      </c>
      <c r="AA646" s="29" t="str">
        <f t="shared" si="213"/>
        <v>2026-04</v>
      </c>
      <c r="AB646" s="29" t="str">
        <f t="shared" si="214"/>
        <v>2026-04-21</v>
      </c>
      <c r="AC646" s="29" t="s">
        <v>108</v>
      </c>
      <c r="AD646" s="29">
        <f t="shared" si="215"/>
        <v>36</v>
      </c>
      <c r="AE646" s="29" t="str">
        <f t="shared" si="216"/>
        <v>汇款,昌邑市三农创新发展集团有限公司,转账</v>
      </c>
      <c r="AF646" s="29" t="s">
        <v>109</v>
      </c>
      <c r="AG646" s="29" t="s">
        <v>109</v>
      </c>
      <c r="AH646" s="29"/>
      <c r="AI646" s="29"/>
      <c r="AJ646" s="29"/>
      <c r="AK646" s="29"/>
      <c r="AL646" s="29"/>
      <c r="AM646" s="29"/>
      <c r="AN646" s="29" t="str">
        <f t="shared" si="217"/>
        <v>224102</v>
      </c>
      <c r="AO646" s="29"/>
      <c r="AP646" s="29" t="str">
        <f t="shared" si="218"/>
        <v>汇款,昌邑市三农创新发展集团有限公司,转账</v>
      </c>
      <c r="AQ646" t="s">
        <v>110</v>
      </c>
      <c r="AR646" s="29" t="str">
        <f t="shared" si="219"/>
        <v/>
      </c>
      <c r="AS646" s="29">
        <f t="shared" si="220"/>
        <v>8830000</v>
      </c>
      <c r="AT646" t="s">
        <v>111</v>
      </c>
      <c r="AU646" t="s">
        <v>112</v>
      </c>
      <c r="AV646" t="s">
        <v>113</v>
      </c>
      <c r="AW646" s="29" t="str">
        <f t="shared" si="221"/>
        <v/>
      </c>
      <c r="AX646" s="29">
        <f t="shared" si="222"/>
        <v>8830000</v>
      </c>
      <c r="AY646" s="29"/>
      <c r="AZ646" s="29"/>
      <c r="BA646" s="29"/>
      <c r="BB646" s="29"/>
      <c r="BC646" s="29"/>
      <c r="BD646" s="29"/>
      <c r="BE646" s="29"/>
      <c r="BF646" s="29"/>
      <c r="BG646" s="29"/>
      <c r="BH646" s="29"/>
      <c r="BI646" s="29"/>
      <c r="BJ646" s="29"/>
      <c r="BK646" s="29"/>
      <c r="BL646" s="29"/>
      <c r="BM646" s="29"/>
      <c r="BN646" s="29"/>
      <c r="BO646" s="29"/>
      <c r="BP646" s="29"/>
      <c r="BQ646" s="32" t="str">
        <f>IF(N646="项目",VLOOKUP(O646,项目!B:C,2,0),IF(K646="空项目",VLOOKUP(K646,项目!B:C,2,0),""))</f>
        <v/>
      </c>
      <c r="BR646" s="32" t="str">
        <f>IFERROR(VLOOKUP(BQ646,项目!A:B,2,0),"")</f>
        <v/>
      </c>
      <c r="BS646" s="29"/>
      <c r="BT646" s="29"/>
      <c r="BU646" s="32" t="str">
        <f>IF(N646="供应商",VLOOKUP(O646,供应商!B:C,2,0),"")</f>
        <v>0011072</v>
      </c>
      <c r="BV646" s="32" t="str">
        <f>IFERROR(VLOOKUP(BU646,供应商!A:B,2,0),"")</f>
        <v>昌邑市三农创新发展集团有限公司</v>
      </c>
      <c r="BW646" s="32" t="str">
        <f>IF(N646="客户",VLOOKUP(O646,客户!B:C,2,0),"")</f>
        <v/>
      </c>
      <c r="BX646" s="32" t="str">
        <f>IFERROR(VLOOKUP(BW646,客户!A:B,2,0),"")</f>
        <v/>
      </c>
      <c r="BY646" s="29"/>
      <c r="BZ646" s="29"/>
      <c r="CA646" s="29"/>
      <c r="CB646" s="29"/>
      <c r="CC646" s="29"/>
      <c r="CD646" s="29"/>
      <c r="CE646" s="29"/>
      <c r="CF646" s="29"/>
      <c r="CG646" s="29"/>
      <c r="CH646" s="29"/>
      <c r="CI646" s="29"/>
      <c r="CJ646" s="29"/>
      <c r="CK646" s="29"/>
      <c r="CL646" s="29"/>
      <c r="CM646" s="29"/>
      <c r="CN646" s="29"/>
      <c r="CO646" s="29"/>
      <c r="CP646" s="29"/>
      <c r="CQ646" s="29"/>
      <c r="CR646" s="29"/>
      <c r="CS646" s="29"/>
      <c r="CT646" s="29"/>
      <c r="CU646" s="32" t="str">
        <f>IF(N646="费用项目",VLOOKUP(O646,费用项目!B:C,2,0),"")</f>
        <v/>
      </c>
      <c r="CV646" s="32" t="str">
        <f>IFERROR(VLOOKUP(CU646,费用项目!A:B,2,0),"")</f>
        <v/>
      </c>
      <c r="CW646" s="29" t="str">
        <f>IF(N646="银行账户",VLOOKUP(O646,银行变二级!B:C,2,0),"")</f>
        <v/>
      </c>
      <c r="CX646" s="29" t="str">
        <f>IFERROR(VLOOKUP(O646,银行变二级!A:B,2,0),"")</f>
        <v/>
      </c>
    </row>
    <row r="647" ht="25.5" spans="1:102">
      <c r="A647" s="35" t="s">
        <v>581</v>
      </c>
      <c r="B647" s="36" t="s">
        <v>124</v>
      </c>
      <c r="C647" s="36" t="s">
        <v>326</v>
      </c>
      <c r="D647" s="37" t="s">
        <v>639</v>
      </c>
      <c r="E647" s="37" t="s">
        <v>640</v>
      </c>
      <c r="F647" s="38">
        <v>8826991.02</v>
      </c>
      <c r="G647" s="39" t="s">
        <v>107</v>
      </c>
      <c r="H647" s="40" t="str">
        <f t="shared" si="205"/>
        <v>2241</v>
      </c>
      <c r="I647" s="40" t="str">
        <f t="shared" si="206"/>
        <v>224102</v>
      </c>
      <c r="J647" s="46" t="str">
        <f t="shared" si="207"/>
        <v>其他应付款</v>
      </c>
      <c r="K647" s="47" t="str">
        <f t="shared" si="208"/>
        <v>单位</v>
      </c>
      <c r="L647" s="46" t="str">
        <f t="shared" si="209"/>
        <v>潍坊市万森建筑工程有限公司</v>
      </c>
      <c r="M647" s="46" t="str">
        <f>IFERROR(IF(H647="1002",1002,VLOOKUP(I647,亿企科目!A:H,6,0)),VLOOKUP(H647,亿企科目!A:G,6,0))</f>
        <v>224102</v>
      </c>
      <c r="N647" s="48" t="str">
        <f>IFERROR(IF(H647="1002","银行账户",IF(H647="1123","供应商",VLOOKUP(I647,亿企科目!A:H,8,0))),"")</f>
        <v>供应商</v>
      </c>
      <c r="O647" s="49" t="str">
        <f t="shared" si="223"/>
        <v>潍坊市万森建筑工程有限公司</v>
      </c>
      <c r="P647" s="29" t="str">
        <f>VLOOKUP(A647,账簿!B:C,2,0)</f>
        <v>001001002</v>
      </c>
      <c r="Q647" s="29" t="str">
        <f>VLOOKUP(P647,账簿!A:B,2,0)</f>
        <v>昌邑市城投建设工程有限公司</v>
      </c>
      <c r="W647" s="29" t="str">
        <f t="shared" si="224"/>
        <v>0010010022026-04-2137</v>
      </c>
      <c r="X647" s="29" t="str">
        <f t="shared" si="210"/>
        <v>001001002</v>
      </c>
      <c r="Y647" s="29" t="str">
        <f t="shared" si="211"/>
        <v>001001002</v>
      </c>
      <c r="Z647" s="29" t="str">
        <f t="shared" si="212"/>
        <v>昌邑市城投建设工程有限公司</v>
      </c>
      <c r="AA647" s="29" t="str">
        <f t="shared" si="213"/>
        <v>2026-04</v>
      </c>
      <c r="AB647" s="29" t="str">
        <f t="shared" si="214"/>
        <v>2026-04-21</v>
      </c>
      <c r="AC647" s="29" t="s">
        <v>108</v>
      </c>
      <c r="AD647" s="29">
        <f t="shared" si="215"/>
        <v>37</v>
      </c>
      <c r="AE647" s="29" t="str">
        <f t="shared" si="216"/>
        <v>偿还本息,网银转账,潍坊市万森建筑工程有限公司,偿还本息</v>
      </c>
      <c r="AF647" s="29" t="s">
        <v>109</v>
      </c>
      <c r="AG647" s="29" t="s">
        <v>109</v>
      </c>
      <c r="AH647" s="29"/>
      <c r="AI647" s="29"/>
      <c r="AJ647" s="29"/>
      <c r="AK647" s="29"/>
      <c r="AL647" s="29"/>
      <c r="AM647" s="29"/>
      <c r="AN647" s="29" t="str">
        <f t="shared" si="217"/>
        <v>224102</v>
      </c>
      <c r="AO647" s="29"/>
      <c r="AP647" s="29" t="str">
        <f t="shared" si="218"/>
        <v>偿还本息,网银转账,潍坊市万森建筑工程有限公司,偿还本息</v>
      </c>
      <c r="AQ647" t="s">
        <v>110</v>
      </c>
      <c r="AR647" s="29">
        <f t="shared" si="219"/>
        <v>8826991.02</v>
      </c>
      <c r="AS647" s="29" t="str">
        <f t="shared" si="220"/>
        <v/>
      </c>
      <c r="AT647" t="s">
        <v>111</v>
      </c>
      <c r="AU647" t="s">
        <v>112</v>
      </c>
      <c r="AV647" t="s">
        <v>113</v>
      </c>
      <c r="AW647" s="29">
        <f t="shared" si="221"/>
        <v>8826991.02</v>
      </c>
      <c r="AX647" s="29" t="str">
        <f t="shared" si="222"/>
        <v/>
      </c>
      <c r="AY647" s="29"/>
      <c r="AZ647" s="29"/>
      <c r="BA647" s="29"/>
      <c r="BB647" s="29"/>
      <c r="BC647" s="29"/>
      <c r="BD647" s="29"/>
      <c r="BE647" s="29"/>
      <c r="BF647" s="29"/>
      <c r="BG647" s="29"/>
      <c r="BH647" s="29"/>
      <c r="BI647" s="29"/>
      <c r="BJ647" s="29"/>
      <c r="BK647" s="29"/>
      <c r="BL647" s="29"/>
      <c r="BM647" s="29"/>
      <c r="BN647" s="29"/>
      <c r="BO647" s="29"/>
      <c r="BP647" s="29"/>
      <c r="BQ647" s="32" t="str">
        <f>IF(N647="项目",VLOOKUP(O647,项目!B:C,2,0),IF(K647="空项目",VLOOKUP(K647,项目!B:C,2,0),""))</f>
        <v/>
      </c>
      <c r="BR647" s="32" t="str">
        <f>IFERROR(VLOOKUP(BQ647,项目!A:B,2,0),"")</f>
        <v/>
      </c>
      <c r="BS647" s="29"/>
      <c r="BT647" s="29"/>
      <c r="BU647" s="32" t="str">
        <f>IF(N647="供应商",VLOOKUP(O647,供应商!B:C,2,0),"")</f>
        <v>0011196</v>
      </c>
      <c r="BV647" s="32" t="str">
        <f>IFERROR(VLOOKUP(BU647,供应商!A:B,2,0),"")</f>
        <v>潍坊市万森建筑工程有限公司</v>
      </c>
      <c r="BW647" s="32" t="str">
        <f>IF(N647="客户",VLOOKUP(O647,客户!B:C,2,0),"")</f>
        <v/>
      </c>
      <c r="BX647" s="32" t="str">
        <f>IFERROR(VLOOKUP(BW647,客户!A:B,2,0),"")</f>
        <v/>
      </c>
      <c r="BY647" s="29"/>
      <c r="BZ647" s="29"/>
      <c r="CA647" s="29"/>
      <c r="CB647" s="29"/>
      <c r="CC647" s="29"/>
      <c r="CD647" s="29"/>
      <c r="CE647" s="29"/>
      <c r="CF647" s="29"/>
      <c r="CG647" s="29"/>
      <c r="CH647" s="29"/>
      <c r="CI647" s="29"/>
      <c r="CJ647" s="29"/>
      <c r="CK647" s="29"/>
      <c r="CL647" s="29"/>
      <c r="CM647" s="29"/>
      <c r="CN647" s="29"/>
      <c r="CO647" s="29"/>
      <c r="CP647" s="29"/>
      <c r="CQ647" s="29"/>
      <c r="CR647" s="29"/>
      <c r="CS647" s="29"/>
      <c r="CT647" s="29"/>
      <c r="CU647" s="32" t="str">
        <f>IF(N647="费用项目",VLOOKUP(O647,费用项目!B:C,2,0),"")</f>
        <v/>
      </c>
      <c r="CV647" s="32" t="str">
        <f>IFERROR(VLOOKUP(CU647,费用项目!A:B,2,0),"")</f>
        <v/>
      </c>
      <c r="CW647" s="29" t="str">
        <f>IF(N647="银行账户",VLOOKUP(O647,银行变二级!B:C,2,0),"")</f>
        <v/>
      </c>
      <c r="CX647" s="29" t="str">
        <f>IFERROR(VLOOKUP(O647,银行变二级!A:B,2,0),"")</f>
        <v/>
      </c>
    </row>
    <row r="648" ht="25.5" spans="1:102">
      <c r="A648" s="35" t="s">
        <v>581</v>
      </c>
      <c r="B648" s="36" t="s">
        <v>124</v>
      </c>
      <c r="C648" s="36" t="s">
        <v>326</v>
      </c>
      <c r="D648" s="37" t="s">
        <v>639</v>
      </c>
      <c r="E648" s="37" t="s">
        <v>583</v>
      </c>
      <c r="F648" s="39" t="s">
        <v>107</v>
      </c>
      <c r="G648" s="38">
        <v>8826991.02</v>
      </c>
      <c r="H648" s="40" t="str">
        <f t="shared" si="205"/>
        <v>1002</v>
      </c>
      <c r="I648" s="40" t="str">
        <f t="shared" si="206"/>
        <v>100207</v>
      </c>
      <c r="J648" s="46" t="str">
        <f t="shared" si="207"/>
        <v>银行存款</v>
      </c>
      <c r="K648" s="47" t="str">
        <f t="shared" si="208"/>
        <v>潍坊银行36375</v>
      </c>
      <c r="L648" s="46" t="str">
        <f t="shared" si="209"/>
        <v/>
      </c>
      <c r="M648" s="46">
        <f>IFERROR(IF(H648="1002",1002,VLOOKUP(I648,亿企科目!A:H,6,0)),VLOOKUP(H648,亿企科目!A:G,6,0))</f>
        <v>1002</v>
      </c>
      <c r="N648" s="48" t="str">
        <f>IFERROR(IF(H648="1002","银行账户",IF(H648="1123","供应商",VLOOKUP(I648,亿企科目!A:H,8,0))),"")</f>
        <v>银行账户</v>
      </c>
      <c r="O648" s="49" t="str">
        <f t="shared" si="223"/>
        <v>潍坊银行36375</v>
      </c>
      <c r="P648" s="29" t="str">
        <f>VLOOKUP(A648,账簿!B:C,2,0)</f>
        <v>001001002</v>
      </c>
      <c r="Q648" s="29" t="str">
        <f>VLOOKUP(P648,账簿!A:B,2,0)</f>
        <v>昌邑市城投建设工程有限公司</v>
      </c>
      <c r="W648" s="29" t="str">
        <f t="shared" si="224"/>
        <v>0010010022026-04-2137</v>
      </c>
      <c r="X648" s="29" t="str">
        <f t="shared" si="210"/>
        <v>001001002</v>
      </c>
      <c r="Y648" s="29" t="str">
        <f t="shared" si="211"/>
        <v>001001002</v>
      </c>
      <c r="Z648" s="29" t="str">
        <f t="shared" si="212"/>
        <v>昌邑市城投建设工程有限公司</v>
      </c>
      <c r="AA648" s="29" t="str">
        <f t="shared" si="213"/>
        <v>2026-04</v>
      </c>
      <c r="AB648" s="29" t="str">
        <f t="shared" si="214"/>
        <v>2026-04-21</v>
      </c>
      <c r="AC648" s="29" t="s">
        <v>108</v>
      </c>
      <c r="AD648" s="29">
        <f t="shared" si="215"/>
        <v>37</v>
      </c>
      <c r="AE648" s="29" t="str">
        <f t="shared" si="216"/>
        <v>偿还本息,网银转账,潍坊市万森建筑工程有限公司,偿还本息</v>
      </c>
      <c r="AF648" s="29" t="s">
        <v>109</v>
      </c>
      <c r="AG648" s="29" t="s">
        <v>109</v>
      </c>
      <c r="AH648" s="29"/>
      <c r="AI648" s="29"/>
      <c r="AJ648" s="29"/>
      <c r="AK648" s="29"/>
      <c r="AL648" s="29"/>
      <c r="AM648" s="29"/>
      <c r="AN648" s="29">
        <f t="shared" si="217"/>
        <v>1002</v>
      </c>
      <c r="AO648" s="29"/>
      <c r="AP648" s="29" t="str">
        <f t="shared" si="218"/>
        <v>偿还本息,网银转账,潍坊市万森建筑工程有限公司,偿还本息</v>
      </c>
      <c r="AQ648" t="s">
        <v>110</v>
      </c>
      <c r="AR648" s="29" t="str">
        <f t="shared" si="219"/>
        <v/>
      </c>
      <c r="AS648" s="29">
        <f t="shared" si="220"/>
        <v>8826991.02</v>
      </c>
      <c r="AT648" t="s">
        <v>111</v>
      </c>
      <c r="AU648" t="s">
        <v>112</v>
      </c>
      <c r="AV648" t="s">
        <v>113</v>
      </c>
      <c r="AW648" s="29" t="str">
        <f t="shared" si="221"/>
        <v/>
      </c>
      <c r="AX648" s="29">
        <f t="shared" si="222"/>
        <v>8826991.02</v>
      </c>
      <c r="AY648" s="29"/>
      <c r="AZ648" s="29"/>
      <c r="BA648" s="29"/>
      <c r="BB648" s="29"/>
      <c r="BC648" s="29"/>
      <c r="BD648" s="29"/>
      <c r="BE648" s="29"/>
      <c r="BF648" s="29"/>
      <c r="BG648" s="29"/>
      <c r="BH648" s="29"/>
      <c r="BI648" s="29"/>
      <c r="BJ648" s="29"/>
      <c r="BK648" s="29"/>
      <c r="BL648" s="29"/>
      <c r="BM648" s="29"/>
      <c r="BN648" s="29"/>
      <c r="BO648" s="29"/>
      <c r="BP648" s="29"/>
      <c r="BQ648" s="32" t="str">
        <f>IF(N648="项目",VLOOKUP(O648,项目!B:C,2,0),IF(K648="空项目",VLOOKUP(K648,项目!B:C,2,0),""))</f>
        <v/>
      </c>
      <c r="BR648" s="32" t="str">
        <f>IFERROR(VLOOKUP(BQ648,项目!A:B,2,0),"")</f>
        <v/>
      </c>
      <c r="BS648" s="29"/>
      <c r="BT648" s="29"/>
      <c r="BU648" s="32" t="str">
        <f>IF(N648="供应商",VLOOKUP(O648,供应商!B:C,2,0),"")</f>
        <v/>
      </c>
      <c r="BV648" s="32" t="str">
        <f>IFERROR(VLOOKUP(BU648,供应商!A:B,2,0),"")</f>
        <v/>
      </c>
      <c r="BW648" s="32" t="str">
        <f>IF(N648="客户",VLOOKUP(O648,客户!B:C,2,0),"")</f>
        <v/>
      </c>
      <c r="BX648" s="32" t="str">
        <f>IFERROR(VLOOKUP(BW648,客户!A:B,2,0),"")</f>
        <v/>
      </c>
      <c r="BY648" s="29"/>
      <c r="BZ648" s="29"/>
      <c r="CA648" s="29"/>
      <c r="CB648" s="29"/>
      <c r="CC648" s="29"/>
      <c r="CD648" s="29"/>
      <c r="CE648" s="29"/>
      <c r="CF648" s="29"/>
      <c r="CG648" s="29"/>
      <c r="CH648" s="29"/>
      <c r="CI648" s="29"/>
      <c r="CJ648" s="29"/>
      <c r="CK648" s="29"/>
      <c r="CL648" s="29"/>
      <c r="CM648" s="29"/>
      <c r="CN648" s="29"/>
      <c r="CO648" s="29"/>
      <c r="CP648" s="29"/>
      <c r="CQ648" s="29"/>
      <c r="CR648" s="29"/>
      <c r="CS648" s="29"/>
      <c r="CT648" s="29"/>
      <c r="CU648" s="32" t="str">
        <f>IF(N648="费用项目",VLOOKUP(O648,费用项目!B:C,2,0),"")</f>
        <v/>
      </c>
      <c r="CV648" s="32" t="str">
        <f>IFERROR(VLOOKUP(CU648,费用项目!A:B,2,0),"")</f>
        <v/>
      </c>
      <c r="CW648" s="29" t="str">
        <f>IF(N648="银行账户",VLOOKUP(O648,银行变二级!B:C,2,0),"")</f>
        <v>潍坊银行36375</v>
      </c>
      <c r="CX648" s="29" t="str">
        <f>IFERROR(VLOOKUP(O648,银行变二级!A:B,2,0),"")</f>
        <v>潍坊银行36375</v>
      </c>
    </row>
    <row r="649" ht="25.5" spans="1:102">
      <c r="A649" s="35" t="s">
        <v>581</v>
      </c>
      <c r="B649" s="36" t="s">
        <v>124</v>
      </c>
      <c r="C649" s="36" t="s">
        <v>327</v>
      </c>
      <c r="D649" s="37" t="s">
        <v>637</v>
      </c>
      <c r="E649" s="37" t="s">
        <v>127</v>
      </c>
      <c r="F649" s="38">
        <v>22819.44</v>
      </c>
      <c r="G649" s="39" t="s">
        <v>107</v>
      </c>
      <c r="H649" s="40" t="str">
        <f t="shared" si="205"/>
        <v>6603</v>
      </c>
      <c r="I649" s="40" t="str">
        <f t="shared" si="206"/>
        <v>6603</v>
      </c>
      <c r="J649" s="46" t="str">
        <f t="shared" si="207"/>
        <v>财务费用</v>
      </c>
      <c r="K649" s="47" t="str">
        <f t="shared" si="208"/>
        <v>利息支出</v>
      </c>
      <c r="L649" s="46" t="str">
        <f t="shared" si="209"/>
        <v/>
      </c>
      <c r="M649" s="46" t="str">
        <f>IFERROR(IF(H649="1002",1002,VLOOKUP(I649,亿企科目!A:H,6,0)),VLOOKUP(H649,亿企科目!A:G,6,0))</f>
        <v>6603</v>
      </c>
      <c r="N649" s="48" t="str">
        <f>IFERROR(IF(H649="1002","银行账户",IF(H649="1123","供应商",VLOOKUP(I649,亿企科目!A:H,8,0))),"")</f>
        <v>费用项目</v>
      </c>
      <c r="O649" s="49" t="str">
        <f t="shared" si="223"/>
        <v>利息支出</v>
      </c>
      <c r="P649" s="29" t="str">
        <f>VLOOKUP(A649,账簿!B:C,2,0)</f>
        <v>001001002</v>
      </c>
      <c r="Q649" s="29" t="str">
        <f>VLOOKUP(P649,账簿!A:B,2,0)</f>
        <v>昌邑市城投建设工程有限公司</v>
      </c>
      <c r="W649" s="29" t="str">
        <f t="shared" si="224"/>
        <v>0010010022026-04-2138</v>
      </c>
      <c r="X649" s="29" t="str">
        <f t="shared" si="210"/>
        <v>001001002</v>
      </c>
      <c r="Y649" s="29" t="str">
        <f t="shared" si="211"/>
        <v>001001002</v>
      </c>
      <c r="Z649" s="29" t="str">
        <f t="shared" si="212"/>
        <v>昌邑市城投建设工程有限公司</v>
      </c>
      <c r="AA649" s="29" t="str">
        <f t="shared" si="213"/>
        <v>2026-04</v>
      </c>
      <c r="AB649" s="29" t="str">
        <f t="shared" si="214"/>
        <v>2026-04-21</v>
      </c>
      <c r="AC649" s="29" t="s">
        <v>108</v>
      </c>
      <c r="AD649" s="29">
        <f t="shared" si="215"/>
        <v>38</v>
      </c>
      <c r="AE649" s="29" t="str">
        <f t="shared" si="216"/>
        <v>贷款还款,昌邑市城投建设工程有限公司,贷款还款</v>
      </c>
      <c r="AF649" s="29" t="s">
        <v>109</v>
      </c>
      <c r="AG649" s="29" t="s">
        <v>109</v>
      </c>
      <c r="AH649" s="29"/>
      <c r="AI649" s="29"/>
      <c r="AJ649" s="29"/>
      <c r="AK649" s="29"/>
      <c r="AL649" s="29"/>
      <c r="AM649" s="29"/>
      <c r="AN649" s="29" t="str">
        <f t="shared" si="217"/>
        <v>6603</v>
      </c>
      <c r="AO649" s="29"/>
      <c r="AP649" s="29" t="str">
        <f t="shared" si="218"/>
        <v>贷款还款,昌邑市城投建设工程有限公司,贷款还款</v>
      </c>
      <c r="AQ649" t="s">
        <v>110</v>
      </c>
      <c r="AR649" s="29">
        <f t="shared" si="219"/>
        <v>22819.44</v>
      </c>
      <c r="AS649" s="29" t="str">
        <f t="shared" si="220"/>
        <v/>
      </c>
      <c r="AT649" t="s">
        <v>111</v>
      </c>
      <c r="AU649" t="s">
        <v>112</v>
      </c>
      <c r="AV649" t="s">
        <v>113</v>
      </c>
      <c r="AW649" s="29">
        <f t="shared" si="221"/>
        <v>22819.44</v>
      </c>
      <c r="AX649" s="29" t="str">
        <f t="shared" si="222"/>
        <v/>
      </c>
      <c r="AY649" s="29"/>
      <c r="AZ649" s="29"/>
      <c r="BA649" s="29"/>
      <c r="BB649" s="29"/>
      <c r="BC649" s="29"/>
      <c r="BD649" s="29"/>
      <c r="BE649" s="29"/>
      <c r="BF649" s="29"/>
      <c r="BG649" s="29"/>
      <c r="BH649" s="29"/>
      <c r="BI649" s="29"/>
      <c r="BJ649" s="29"/>
      <c r="BK649" s="29"/>
      <c r="BL649" s="29"/>
      <c r="BM649" s="29"/>
      <c r="BN649" s="29"/>
      <c r="BO649" s="29"/>
      <c r="BP649" s="29"/>
      <c r="BQ649" s="32" t="str">
        <f>IF(N649="项目",VLOOKUP(O649,项目!B:C,2,0),IF(K649="空项目",VLOOKUP(K649,项目!B:C,2,0),""))</f>
        <v/>
      </c>
      <c r="BR649" s="32" t="str">
        <f>IFERROR(VLOOKUP(BQ649,项目!A:B,2,0),"")</f>
        <v/>
      </c>
      <c r="BS649" s="29"/>
      <c r="BT649" s="29"/>
      <c r="BU649" s="32" t="str">
        <f>IF(N649="供应商",VLOOKUP(O649,供应商!B:C,2,0),"")</f>
        <v/>
      </c>
      <c r="BV649" s="32" t="str">
        <f>IFERROR(VLOOKUP(BU649,供应商!A:B,2,0),"")</f>
        <v/>
      </c>
      <c r="BW649" s="32" t="str">
        <f>IF(N649="客户",VLOOKUP(O649,客户!B:C,2,0),"")</f>
        <v/>
      </c>
      <c r="BX649" s="32" t="str">
        <f>IFERROR(VLOOKUP(BW649,客户!A:B,2,0),"")</f>
        <v/>
      </c>
      <c r="BY649" s="29"/>
      <c r="BZ649" s="29"/>
      <c r="CA649" s="29"/>
      <c r="CB649" s="29"/>
      <c r="CC649" s="29"/>
      <c r="CD649" s="29"/>
      <c r="CE649" s="29"/>
      <c r="CF649" s="29"/>
      <c r="CG649" s="29"/>
      <c r="CH649" s="29"/>
      <c r="CI649" s="29"/>
      <c r="CJ649" s="29"/>
      <c r="CK649" s="29"/>
      <c r="CL649" s="29"/>
      <c r="CM649" s="29"/>
      <c r="CN649" s="29"/>
      <c r="CO649" s="29"/>
      <c r="CP649" s="29"/>
      <c r="CQ649" s="29"/>
      <c r="CR649" s="29"/>
      <c r="CS649" s="29"/>
      <c r="CT649" s="29"/>
      <c r="CU649" s="32" t="str">
        <f>IF(N649="费用项目",VLOOKUP(O649,费用项目!B:C,2,0),"")</f>
        <v>660302</v>
      </c>
      <c r="CV649" s="32" t="str">
        <f>IFERROR(VLOOKUP(CU649,费用项目!A:B,2,0),"")</f>
        <v>利息支出</v>
      </c>
      <c r="CW649" s="29" t="str">
        <f>IF(N649="银行账户",VLOOKUP(O649,银行变二级!B:C,2,0),"")</f>
        <v/>
      </c>
      <c r="CX649" s="29" t="str">
        <f>IFERROR(VLOOKUP(O649,银行变二级!A:B,2,0),"")</f>
        <v/>
      </c>
    </row>
    <row r="650" ht="25.5" spans="1:102">
      <c r="A650" s="35" t="s">
        <v>581</v>
      </c>
      <c r="B650" s="36" t="s">
        <v>124</v>
      </c>
      <c r="C650" s="36" t="s">
        <v>327</v>
      </c>
      <c r="D650" s="37" t="s">
        <v>637</v>
      </c>
      <c r="E650" s="37" t="s">
        <v>635</v>
      </c>
      <c r="F650" s="39" t="s">
        <v>107</v>
      </c>
      <c r="G650" s="38">
        <v>22819.44</v>
      </c>
      <c r="H650" s="40" t="str">
        <f t="shared" si="205"/>
        <v>1002</v>
      </c>
      <c r="I650" s="40" t="str">
        <f t="shared" si="206"/>
        <v>100208</v>
      </c>
      <c r="J650" s="46" t="str">
        <f t="shared" si="207"/>
        <v>银行存款</v>
      </c>
      <c r="K650" s="47" t="str">
        <f t="shared" si="208"/>
        <v>齐鲁银行2294</v>
      </c>
      <c r="L650" s="46" t="str">
        <f t="shared" si="209"/>
        <v/>
      </c>
      <c r="M650" s="46">
        <f>IFERROR(IF(H650="1002",1002,VLOOKUP(I650,亿企科目!A:H,6,0)),VLOOKUP(H650,亿企科目!A:G,6,0))</f>
        <v>1002</v>
      </c>
      <c r="N650" s="48" t="str">
        <f>IFERROR(IF(H650="1002","银行账户",IF(H650="1123","供应商",VLOOKUP(I650,亿企科目!A:H,8,0))),"")</f>
        <v>银行账户</v>
      </c>
      <c r="O650" s="49" t="str">
        <f t="shared" si="223"/>
        <v>齐鲁银行2294</v>
      </c>
      <c r="P650" s="29" t="str">
        <f>VLOOKUP(A650,账簿!B:C,2,0)</f>
        <v>001001002</v>
      </c>
      <c r="Q650" s="29" t="str">
        <f>VLOOKUP(P650,账簿!A:B,2,0)</f>
        <v>昌邑市城投建设工程有限公司</v>
      </c>
      <c r="W650" s="29" t="str">
        <f t="shared" si="224"/>
        <v>0010010022026-04-2138</v>
      </c>
      <c r="X650" s="29" t="str">
        <f t="shared" si="210"/>
        <v>001001002</v>
      </c>
      <c r="Y650" s="29" t="str">
        <f t="shared" si="211"/>
        <v>001001002</v>
      </c>
      <c r="Z650" s="29" t="str">
        <f t="shared" si="212"/>
        <v>昌邑市城投建设工程有限公司</v>
      </c>
      <c r="AA650" s="29" t="str">
        <f t="shared" si="213"/>
        <v>2026-04</v>
      </c>
      <c r="AB650" s="29" t="str">
        <f t="shared" si="214"/>
        <v>2026-04-21</v>
      </c>
      <c r="AC650" s="29" t="s">
        <v>108</v>
      </c>
      <c r="AD650" s="29">
        <f t="shared" si="215"/>
        <v>38</v>
      </c>
      <c r="AE650" s="29" t="str">
        <f t="shared" si="216"/>
        <v>贷款还款,昌邑市城投建设工程有限公司,贷款还款</v>
      </c>
      <c r="AF650" s="29" t="s">
        <v>109</v>
      </c>
      <c r="AG650" s="29" t="s">
        <v>109</v>
      </c>
      <c r="AH650" s="29"/>
      <c r="AI650" s="29"/>
      <c r="AJ650" s="29"/>
      <c r="AK650" s="29"/>
      <c r="AL650" s="29"/>
      <c r="AM650" s="29"/>
      <c r="AN650" s="29">
        <f t="shared" si="217"/>
        <v>1002</v>
      </c>
      <c r="AO650" s="29"/>
      <c r="AP650" s="29" t="str">
        <f t="shared" si="218"/>
        <v>贷款还款,昌邑市城投建设工程有限公司,贷款还款</v>
      </c>
      <c r="AQ650" t="s">
        <v>110</v>
      </c>
      <c r="AR650" s="29" t="str">
        <f t="shared" si="219"/>
        <v/>
      </c>
      <c r="AS650" s="29">
        <f t="shared" si="220"/>
        <v>22819.44</v>
      </c>
      <c r="AT650" t="s">
        <v>111</v>
      </c>
      <c r="AU650" t="s">
        <v>112</v>
      </c>
      <c r="AV650" t="s">
        <v>113</v>
      </c>
      <c r="AW650" s="29" t="str">
        <f t="shared" si="221"/>
        <v/>
      </c>
      <c r="AX650" s="29">
        <f t="shared" si="222"/>
        <v>22819.44</v>
      </c>
      <c r="AY650" s="29"/>
      <c r="AZ650" s="29"/>
      <c r="BA650" s="29"/>
      <c r="BB650" s="29"/>
      <c r="BC650" s="29"/>
      <c r="BD650" s="29"/>
      <c r="BE650" s="29"/>
      <c r="BF650" s="29"/>
      <c r="BG650" s="29"/>
      <c r="BH650" s="29"/>
      <c r="BI650" s="29"/>
      <c r="BJ650" s="29"/>
      <c r="BK650" s="29"/>
      <c r="BL650" s="29"/>
      <c r="BM650" s="29"/>
      <c r="BN650" s="29"/>
      <c r="BO650" s="29"/>
      <c r="BP650" s="29"/>
      <c r="BQ650" s="32" t="str">
        <f>IF(N650="项目",VLOOKUP(O650,项目!B:C,2,0),IF(K650="空项目",VLOOKUP(K650,项目!B:C,2,0),""))</f>
        <v/>
      </c>
      <c r="BR650" s="32" t="str">
        <f>IFERROR(VLOOKUP(BQ650,项目!A:B,2,0),"")</f>
        <v/>
      </c>
      <c r="BS650" s="29"/>
      <c r="BT650" s="29"/>
      <c r="BU650" s="32" t="str">
        <f>IF(N650="供应商",VLOOKUP(O650,供应商!B:C,2,0),"")</f>
        <v/>
      </c>
      <c r="BV650" s="32" t="str">
        <f>IFERROR(VLOOKUP(BU650,供应商!A:B,2,0),"")</f>
        <v/>
      </c>
      <c r="BW650" s="32" t="str">
        <f>IF(N650="客户",VLOOKUP(O650,客户!B:C,2,0),"")</f>
        <v/>
      </c>
      <c r="BX650" s="32" t="str">
        <f>IFERROR(VLOOKUP(BW650,客户!A:B,2,0),"")</f>
        <v/>
      </c>
      <c r="BY650" s="29"/>
      <c r="BZ650" s="29"/>
      <c r="CA650" s="29"/>
      <c r="CB650" s="29"/>
      <c r="CC650" s="29"/>
      <c r="CD650" s="29"/>
      <c r="CE650" s="29"/>
      <c r="CF650" s="29"/>
      <c r="CG650" s="29"/>
      <c r="CH650" s="29"/>
      <c r="CI650" s="29"/>
      <c r="CJ650" s="29"/>
      <c r="CK650" s="29"/>
      <c r="CL650" s="29"/>
      <c r="CM650" s="29"/>
      <c r="CN650" s="29"/>
      <c r="CO650" s="29"/>
      <c r="CP650" s="29"/>
      <c r="CQ650" s="29"/>
      <c r="CR650" s="29"/>
      <c r="CS650" s="29"/>
      <c r="CT650" s="29"/>
      <c r="CU650" s="32" t="str">
        <f>IF(N650="费用项目",VLOOKUP(O650,费用项目!B:C,2,0),"")</f>
        <v/>
      </c>
      <c r="CV650" s="32" t="str">
        <f>IFERROR(VLOOKUP(CU650,费用项目!A:B,2,0),"")</f>
        <v/>
      </c>
      <c r="CW650" s="29" t="str">
        <f>IF(N650="银行账户",VLOOKUP(O650,银行变二级!B:C,2,0),"")</f>
        <v>齐鲁银行2294</v>
      </c>
      <c r="CX650" s="29" t="str">
        <f>IFERROR(VLOOKUP(O650,银行变二级!A:B,2,0),"")</f>
        <v>齐鲁银行2294</v>
      </c>
    </row>
    <row r="651" ht="25.5" spans="1:102">
      <c r="A651" s="35" t="s">
        <v>581</v>
      </c>
      <c r="B651" s="36" t="s">
        <v>188</v>
      </c>
      <c r="C651" s="36" t="s">
        <v>329</v>
      </c>
      <c r="D651" s="37" t="s">
        <v>641</v>
      </c>
      <c r="E651" s="37" t="s">
        <v>642</v>
      </c>
      <c r="F651" s="38">
        <v>100000000</v>
      </c>
      <c r="G651" s="39" t="s">
        <v>107</v>
      </c>
      <c r="H651" s="40" t="str">
        <f t="shared" si="205"/>
        <v>1002</v>
      </c>
      <c r="I651" s="40" t="str">
        <f t="shared" si="206"/>
        <v>100201</v>
      </c>
      <c r="J651" s="46" t="str">
        <f t="shared" si="207"/>
        <v>银行存款</v>
      </c>
      <c r="K651" s="47" t="str">
        <f t="shared" si="208"/>
        <v>农发行588081</v>
      </c>
      <c r="L651" s="46" t="str">
        <f t="shared" si="209"/>
        <v/>
      </c>
      <c r="M651" s="46">
        <f>IFERROR(IF(H651="1002",1002,VLOOKUP(I651,亿企科目!A:H,6,0)),VLOOKUP(H651,亿企科目!A:G,6,0))</f>
        <v>1002</v>
      </c>
      <c r="N651" s="48" t="str">
        <f>IFERROR(IF(H651="1002","银行账户",IF(H651="1123","供应商",VLOOKUP(I651,亿企科目!A:H,8,0))),"")</f>
        <v>银行账户</v>
      </c>
      <c r="O651" s="49" t="str">
        <f t="shared" si="223"/>
        <v>农发行588081</v>
      </c>
      <c r="P651" s="29" t="str">
        <f>VLOOKUP(A651,账簿!B:C,2,0)</f>
        <v>001001002</v>
      </c>
      <c r="Q651" s="29" t="str">
        <f>VLOOKUP(P651,账簿!A:B,2,0)</f>
        <v>昌邑市城投建设工程有限公司</v>
      </c>
      <c r="W651" s="29" t="str">
        <f t="shared" si="224"/>
        <v>0010010022026-04-2339</v>
      </c>
      <c r="X651" s="29" t="str">
        <f t="shared" si="210"/>
        <v>001001002</v>
      </c>
      <c r="Y651" s="29" t="str">
        <f t="shared" si="211"/>
        <v>001001002</v>
      </c>
      <c r="Z651" s="29" t="str">
        <f t="shared" si="212"/>
        <v>昌邑市城投建设工程有限公司</v>
      </c>
      <c r="AA651" s="29" t="str">
        <f t="shared" si="213"/>
        <v>2026-04</v>
      </c>
      <c r="AB651" s="29" t="str">
        <f t="shared" si="214"/>
        <v>2026-04-23</v>
      </c>
      <c r="AC651" s="29" t="s">
        <v>108</v>
      </c>
      <c r="AD651" s="29">
        <f t="shared" si="215"/>
        <v>39</v>
      </c>
      <c r="AE651" s="29" t="str">
        <f t="shared" si="216"/>
        <v>2026-04-23,普通汇兑,汇兑,潍坊华创普惠产业投资合伙企业（有限合伙）</v>
      </c>
      <c r="AF651" s="29" t="s">
        <v>109</v>
      </c>
      <c r="AG651" s="29" t="s">
        <v>109</v>
      </c>
      <c r="AH651" s="29"/>
      <c r="AI651" s="29"/>
      <c r="AJ651" s="29"/>
      <c r="AK651" s="29"/>
      <c r="AL651" s="29"/>
      <c r="AM651" s="29"/>
      <c r="AN651" s="29">
        <f t="shared" si="217"/>
        <v>1002</v>
      </c>
      <c r="AO651" s="29"/>
      <c r="AP651" s="29" t="str">
        <f t="shared" si="218"/>
        <v>2026-04-23,普通汇兑,汇兑,潍坊华创普惠产业投资合伙企业（有限合伙）</v>
      </c>
      <c r="AQ651" t="s">
        <v>110</v>
      </c>
      <c r="AR651" s="29">
        <f t="shared" si="219"/>
        <v>100000000</v>
      </c>
      <c r="AS651" s="29" t="str">
        <f t="shared" si="220"/>
        <v/>
      </c>
      <c r="AT651" t="s">
        <v>111</v>
      </c>
      <c r="AU651" t="s">
        <v>112</v>
      </c>
      <c r="AV651" t="s">
        <v>113</v>
      </c>
      <c r="AW651" s="29">
        <f t="shared" si="221"/>
        <v>100000000</v>
      </c>
      <c r="AX651" s="29" t="str">
        <f t="shared" si="222"/>
        <v/>
      </c>
      <c r="AY651" s="29"/>
      <c r="AZ651" s="29"/>
      <c r="BA651" s="29"/>
      <c r="BB651" s="29"/>
      <c r="BC651" s="29"/>
      <c r="BD651" s="29"/>
      <c r="BE651" s="29"/>
      <c r="BF651" s="29"/>
      <c r="BG651" s="29"/>
      <c r="BH651" s="29"/>
      <c r="BI651" s="29"/>
      <c r="BJ651" s="29"/>
      <c r="BK651" s="29"/>
      <c r="BL651" s="29"/>
      <c r="BM651" s="29"/>
      <c r="BN651" s="29"/>
      <c r="BO651" s="29"/>
      <c r="BP651" s="29"/>
      <c r="BQ651" s="32" t="str">
        <f>IF(N651="项目",VLOOKUP(O651,项目!B:C,2,0),IF(K651="空项目",VLOOKUP(K651,项目!B:C,2,0),""))</f>
        <v/>
      </c>
      <c r="BR651" s="32" t="str">
        <f>IFERROR(VLOOKUP(BQ651,项目!A:B,2,0),"")</f>
        <v/>
      </c>
      <c r="BS651" s="29"/>
      <c r="BT651" s="29"/>
      <c r="BU651" s="32" t="str">
        <f>IF(N651="供应商",VLOOKUP(O651,供应商!B:C,2,0),"")</f>
        <v/>
      </c>
      <c r="BV651" s="32" t="str">
        <f>IFERROR(VLOOKUP(BU651,供应商!A:B,2,0),"")</f>
        <v/>
      </c>
      <c r="BW651" s="32" t="str">
        <f>IF(N651="客户",VLOOKUP(O651,客户!B:C,2,0),"")</f>
        <v/>
      </c>
      <c r="BX651" s="32" t="str">
        <f>IFERROR(VLOOKUP(BW651,客户!A:B,2,0),"")</f>
        <v/>
      </c>
      <c r="BY651" s="29"/>
      <c r="BZ651" s="29"/>
      <c r="CA651" s="29"/>
      <c r="CB651" s="29"/>
      <c r="CC651" s="29"/>
      <c r="CD651" s="29"/>
      <c r="CE651" s="29"/>
      <c r="CF651" s="29"/>
      <c r="CG651" s="29"/>
      <c r="CH651" s="29"/>
      <c r="CI651" s="29"/>
      <c r="CJ651" s="29"/>
      <c r="CK651" s="29"/>
      <c r="CL651" s="29"/>
      <c r="CM651" s="29"/>
      <c r="CN651" s="29"/>
      <c r="CO651" s="29"/>
      <c r="CP651" s="29"/>
      <c r="CQ651" s="29"/>
      <c r="CR651" s="29"/>
      <c r="CS651" s="29"/>
      <c r="CT651" s="29"/>
      <c r="CU651" s="32" t="str">
        <f>IF(N651="费用项目",VLOOKUP(O651,费用项目!B:C,2,0),"")</f>
        <v/>
      </c>
      <c r="CV651" s="32" t="str">
        <f>IFERROR(VLOOKUP(CU651,费用项目!A:B,2,0),"")</f>
        <v/>
      </c>
      <c r="CW651" s="29" t="str">
        <f>IF(N651="银行账户",VLOOKUP(O651,银行变二级!B:C,2,0),"")</f>
        <v>农发行588081</v>
      </c>
      <c r="CX651" s="29" t="str">
        <f>IFERROR(VLOOKUP(O651,银行变二级!A:B,2,0),"")</f>
        <v>农发行588081</v>
      </c>
    </row>
    <row r="652" ht="25.5" spans="1:102">
      <c r="A652" s="35" t="s">
        <v>581</v>
      </c>
      <c r="B652" s="36" t="s">
        <v>188</v>
      </c>
      <c r="C652" s="36" t="s">
        <v>329</v>
      </c>
      <c r="D652" s="37" t="s">
        <v>641</v>
      </c>
      <c r="E652" s="37" t="s">
        <v>300</v>
      </c>
      <c r="F652" s="39" t="s">
        <v>107</v>
      </c>
      <c r="G652" s="38">
        <v>100000000</v>
      </c>
      <c r="H652" s="40" t="str">
        <f t="shared" si="205"/>
        <v>2241</v>
      </c>
      <c r="I652" s="40" t="str">
        <f t="shared" si="206"/>
        <v>224102</v>
      </c>
      <c r="J652" s="46" t="str">
        <f t="shared" si="207"/>
        <v>其他应付款</v>
      </c>
      <c r="K652" s="47" t="str">
        <f t="shared" si="208"/>
        <v>单位</v>
      </c>
      <c r="L652" s="46" t="str">
        <f t="shared" si="209"/>
        <v>潍坊华创普惠产业投资合伙企业（有限合伙）</v>
      </c>
      <c r="M652" s="46" t="str">
        <f>IFERROR(IF(H652="1002",1002,VLOOKUP(I652,亿企科目!A:H,6,0)),VLOOKUP(H652,亿企科目!A:G,6,0))</f>
        <v>224102</v>
      </c>
      <c r="N652" s="48" t="str">
        <f>IFERROR(IF(H652="1002","银行账户",IF(H652="1123","供应商",VLOOKUP(I652,亿企科目!A:H,8,0))),"")</f>
        <v>供应商</v>
      </c>
      <c r="O652" s="49" t="str">
        <f t="shared" si="223"/>
        <v>潍坊华创普惠产业投资合伙企业（有限合伙）</v>
      </c>
      <c r="P652" s="29" t="str">
        <f>VLOOKUP(A652,账簿!B:C,2,0)</f>
        <v>001001002</v>
      </c>
      <c r="Q652" s="29" t="str">
        <f>VLOOKUP(P652,账簿!A:B,2,0)</f>
        <v>昌邑市城投建设工程有限公司</v>
      </c>
      <c r="W652" s="29" t="str">
        <f t="shared" si="224"/>
        <v>0010010022026-04-2339</v>
      </c>
      <c r="X652" s="29" t="str">
        <f t="shared" si="210"/>
        <v>001001002</v>
      </c>
      <c r="Y652" s="29" t="str">
        <f t="shared" si="211"/>
        <v>001001002</v>
      </c>
      <c r="Z652" s="29" t="str">
        <f t="shared" si="212"/>
        <v>昌邑市城投建设工程有限公司</v>
      </c>
      <c r="AA652" s="29" t="str">
        <f t="shared" si="213"/>
        <v>2026-04</v>
      </c>
      <c r="AB652" s="29" t="str">
        <f t="shared" si="214"/>
        <v>2026-04-23</v>
      </c>
      <c r="AC652" s="29" t="s">
        <v>108</v>
      </c>
      <c r="AD652" s="29">
        <f t="shared" si="215"/>
        <v>39</v>
      </c>
      <c r="AE652" s="29" t="str">
        <f t="shared" si="216"/>
        <v>2026-04-23,普通汇兑,汇兑,潍坊华创普惠产业投资合伙企业（有限合伙）</v>
      </c>
      <c r="AF652" s="29" t="s">
        <v>109</v>
      </c>
      <c r="AG652" s="29" t="s">
        <v>109</v>
      </c>
      <c r="AH652" s="29"/>
      <c r="AI652" s="29"/>
      <c r="AJ652" s="29"/>
      <c r="AK652" s="29"/>
      <c r="AL652" s="29"/>
      <c r="AM652" s="29"/>
      <c r="AN652" s="29" t="str">
        <f t="shared" si="217"/>
        <v>224102</v>
      </c>
      <c r="AO652" s="29"/>
      <c r="AP652" s="29" t="str">
        <f t="shared" si="218"/>
        <v>2026-04-23,普通汇兑,汇兑,潍坊华创普惠产业投资合伙企业（有限合伙）</v>
      </c>
      <c r="AQ652" t="s">
        <v>110</v>
      </c>
      <c r="AR652" s="29" t="str">
        <f t="shared" si="219"/>
        <v/>
      </c>
      <c r="AS652" s="29">
        <f t="shared" si="220"/>
        <v>100000000</v>
      </c>
      <c r="AT652" t="s">
        <v>111</v>
      </c>
      <c r="AU652" t="s">
        <v>112</v>
      </c>
      <c r="AV652" t="s">
        <v>113</v>
      </c>
      <c r="AW652" s="29" t="str">
        <f t="shared" si="221"/>
        <v/>
      </c>
      <c r="AX652" s="29">
        <f t="shared" si="222"/>
        <v>100000000</v>
      </c>
      <c r="AY652" s="29"/>
      <c r="AZ652" s="29"/>
      <c r="BA652" s="29"/>
      <c r="BB652" s="29"/>
      <c r="BC652" s="29"/>
      <c r="BD652" s="29"/>
      <c r="BE652" s="29"/>
      <c r="BF652" s="29"/>
      <c r="BG652" s="29"/>
      <c r="BH652" s="29"/>
      <c r="BI652" s="29"/>
      <c r="BJ652" s="29"/>
      <c r="BK652" s="29"/>
      <c r="BL652" s="29"/>
      <c r="BM652" s="29"/>
      <c r="BN652" s="29"/>
      <c r="BO652" s="29"/>
      <c r="BP652" s="29"/>
      <c r="BQ652" s="32" t="str">
        <f>IF(N652="项目",VLOOKUP(O652,项目!B:C,2,0),IF(K652="空项目",VLOOKUP(K652,项目!B:C,2,0),""))</f>
        <v/>
      </c>
      <c r="BR652" s="32" t="str">
        <f>IFERROR(VLOOKUP(BQ652,项目!A:B,2,0),"")</f>
        <v/>
      </c>
      <c r="BS652" s="29"/>
      <c r="BT652" s="29"/>
      <c r="BU652" s="32" t="str">
        <f>IF(N652="供应商",VLOOKUP(O652,供应商!B:C,2,0),"")</f>
        <v>0008219</v>
      </c>
      <c r="BV652" s="32" t="str">
        <f>IFERROR(VLOOKUP(BU652,供应商!A:B,2,0),"")</f>
        <v>潍坊华创普惠产业投资合伙企业（有限合伙）</v>
      </c>
      <c r="BW652" s="32" t="str">
        <f>IF(N652="客户",VLOOKUP(O652,客户!B:C,2,0),"")</f>
        <v/>
      </c>
      <c r="BX652" s="32" t="str">
        <f>IFERROR(VLOOKUP(BW652,客户!A:B,2,0),"")</f>
        <v/>
      </c>
      <c r="BY652" s="29"/>
      <c r="BZ652" s="29"/>
      <c r="CA652" s="29"/>
      <c r="CB652" s="29"/>
      <c r="CC652" s="29"/>
      <c r="CD652" s="29"/>
      <c r="CE652" s="29"/>
      <c r="CF652" s="29"/>
      <c r="CG652" s="29"/>
      <c r="CH652" s="29"/>
      <c r="CI652" s="29"/>
      <c r="CJ652" s="29"/>
      <c r="CK652" s="29"/>
      <c r="CL652" s="29"/>
      <c r="CM652" s="29"/>
      <c r="CN652" s="29"/>
      <c r="CO652" s="29"/>
      <c r="CP652" s="29"/>
      <c r="CQ652" s="29"/>
      <c r="CR652" s="29"/>
      <c r="CS652" s="29"/>
      <c r="CT652" s="29"/>
      <c r="CU652" s="32" t="str">
        <f>IF(N652="费用项目",VLOOKUP(O652,费用项目!B:C,2,0),"")</f>
        <v/>
      </c>
      <c r="CV652" s="32" t="str">
        <f>IFERROR(VLOOKUP(CU652,费用项目!A:B,2,0),"")</f>
        <v/>
      </c>
      <c r="CW652" s="29" t="str">
        <f>IF(N652="银行账户",VLOOKUP(O652,银行变二级!B:C,2,0),"")</f>
        <v/>
      </c>
      <c r="CX652" s="29" t="str">
        <f>IFERROR(VLOOKUP(O652,银行变二级!A:B,2,0),"")</f>
        <v/>
      </c>
    </row>
    <row r="653" ht="25.5" spans="1:102">
      <c r="A653" s="35" t="s">
        <v>581</v>
      </c>
      <c r="B653" s="36" t="s">
        <v>188</v>
      </c>
      <c r="C653" s="36" t="s">
        <v>331</v>
      </c>
      <c r="D653" s="37" t="s">
        <v>643</v>
      </c>
      <c r="E653" s="37" t="s">
        <v>134</v>
      </c>
      <c r="F653" s="38">
        <v>5000000</v>
      </c>
      <c r="G653" s="39" t="s">
        <v>107</v>
      </c>
      <c r="H653" s="40" t="str">
        <f t="shared" si="205"/>
        <v>1221</v>
      </c>
      <c r="I653" s="40" t="str">
        <f t="shared" si="206"/>
        <v>122108</v>
      </c>
      <c r="J653" s="46" t="str">
        <f t="shared" si="207"/>
        <v>其他应收款</v>
      </c>
      <c r="K653" s="47" t="str">
        <f t="shared" si="208"/>
        <v>单位</v>
      </c>
      <c r="L653" s="46" t="str">
        <f t="shared" si="209"/>
        <v>昌邑市城投股权投资管理有限公司</v>
      </c>
      <c r="M653" s="46" t="str">
        <f>IFERROR(IF(H653="1002",1002,VLOOKUP(I653,亿企科目!A:H,6,0)),VLOOKUP(H653,亿企科目!A:G,6,0))</f>
        <v>122102</v>
      </c>
      <c r="N653" s="48" t="str">
        <f>IFERROR(IF(H653="1002","银行账户",IF(H653="1123","供应商",VLOOKUP(I653,亿企科目!A:H,8,0))),"")</f>
        <v>客户</v>
      </c>
      <c r="O653" s="49" t="str">
        <f t="shared" si="223"/>
        <v>昌邑市城投股权投资管理有限公司</v>
      </c>
      <c r="P653" s="29" t="str">
        <f>VLOOKUP(A653,账簿!B:C,2,0)</f>
        <v>001001002</v>
      </c>
      <c r="Q653" s="29" t="str">
        <f>VLOOKUP(P653,账簿!A:B,2,0)</f>
        <v>昌邑市城投建设工程有限公司</v>
      </c>
      <c r="W653" s="29" t="str">
        <f t="shared" si="224"/>
        <v>0010010022026-04-2340</v>
      </c>
      <c r="X653" s="29" t="str">
        <f t="shared" si="210"/>
        <v>001001002</v>
      </c>
      <c r="Y653" s="29" t="str">
        <f t="shared" si="211"/>
        <v>001001002</v>
      </c>
      <c r="Z653" s="29" t="str">
        <f t="shared" si="212"/>
        <v>昌邑市城投建设工程有限公司</v>
      </c>
      <c r="AA653" s="29" t="str">
        <f t="shared" si="213"/>
        <v>2026-04</v>
      </c>
      <c r="AB653" s="29" t="str">
        <f t="shared" si="214"/>
        <v>2026-04-23</v>
      </c>
      <c r="AC653" s="29" t="s">
        <v>108</v>
      </c>
      <c r="AD653" s="29">
        <f t="shared" si="215"/>
        <v>40</v>
      </c>
      <c r="AE653" s="29" t="str">
        <f t="shared" si="216"/>
        <v>2026-04-23,普通汇兑,昌邑市城投股权投资管理有限公司</v>
      </c>
      <c r="AF653" s="29" t="s">
        <v>109</v>
      </c>
      <c r="AG653" s="29" t="s">
        <v>109</v>
      </c>
      <c r="AH653" s="29"/>
      <c r="AI653" s="29"/>
      <c r="AJ653" s="29"/>
      <c r="AK653" s="29"/>
      <c r="AL653" s="29"/>
      <c r="AM653" s="29"/>
      <c r="AN653" s="29" t="str">
        <f t="shared" si="217"/>
        <v>122102</v>
      </c>
      <c r="AO653" s="29"/>
      <c r="AP653" s="29" t="str">
        <f t="shared" si="218"/>
        <v>2026-04-23,普通汇兑,昌邑市城投股权投资管理有限公司</v>
      </c>
      <c r="AQ653" t="s">
        <v>110</v>
      </c>
      <c r="AR653" s="29">
        <f t="shared" si="219"/>
        <v>5000000</v>
      </c>
      <c r="AS653" s="29" t="str">
        <f t="shared" si="220"/>
        <v/>
      </c>
      <c r="AT653" t="s">
        <v>111</v>
      </c>
      <c r="AU653" t="s">
        <v>112</v>
      </c>
      <c r="AV653" t="s">
        <v>113</v>
      </c>
      <c r="AW653" s="29">
        <f t="shared" si="221"/>
        <v>5000000</v>
      </c>
      <c r="AX653" s="29" t="str">
        <f t="shared" si="222"/>
        <v/>
      </c>
      <c r="AY653" s="29"/>
      <c r="AZ653" s="29"/>
      <c r="BA653" s="29"/>
      <c r="BB653" s="29"/>
      <c r="BC653" s="29"/>
      <c r="BD653" s="29"/>
      <c r="BE653" s="29"/>
      <c r="BF653" s="29"/>
      <c r="BG653" s="29"/>
      <c r="BH653" s="29"/>
      <c r="BI653" s="29"/>
      <c r="BJ653" s="29"/>
      <c r="BK653" s="29"/>
      <c r="BL653" s="29"/>
      <c r="BM653" s="29"/>
      <c r="BN653" s="29"/>
      <c r="BO653" s="29"/>
      <c r="BP653" s="29"/>
      <c r="BQ653" s="32" t="str">
        <f>IF(N653="项目",VLOOKUP(O653,项目!B:C,2,0),IF(K653="空项目",VLOOKUP(K653,项目!B:C,2,0),""))</f>
        <v/>
      </c>
      <c r="BR653" s="32" t="str">
        <f>IFERROR(VLOOKUP(BQ653,项目!A:B,2,0),"")</f>
        <v/>
      </c>
      <c r="BS653" s="29"/>
      <c r="BT653" s="29"/>
      <c r="BU653" s="32" t="str">
        <f>IF(N653="供应商",VLOOKUP(O653,供应商!B:C,2,0),"")</f>
        <v/>
      </c>
      <c r="BV653" s="32" t="str">
        <f>IFERROR(VLOOKUP(BU653,供应商!A:B,2,0),"")</f>
        <v/>
      </c>
      <c r="BW653" s="32" t="str">
        <f>IF(N653="客户",VLOOKUP(O653,客户!B:C,2,0),"")</f>
        <v>002008</v>
      </c>
      <c r="BX653" s="32" t="str">
        <f>IFERROR(VLOOKUP(BW653,客户!A:B,2,0),"")</f>
        <v>昌邑市城投股权投资管理有限公司</v>
      </c>
      <c r="BY653" s="29"/>
      <c r="BZ653" s="29"/>
      <c r="CA653" s="29"/>
      <c r="CB653" s="29"/>
      <c r="CC653" s="29"/>
      <c r="CD653" s="29"/>
      <c r="CE653" s="29"/>
      <c r="CF653" s="29"/>
      <c r="CG653" s="29"/>
      <c r="CH653" s="29"/>
      <c r="CI653" s="29"/>
      <c r="CJ653" s="29"/>
      <c r="CK653" s="29"/>
      <c r="CL653" s="29"/>
      <c r="CM653" s="29"/>
      <c r="CN653" s="29"/>
      <c r="CO653" s="29"/>
      <c r="CP653" s="29"/>
      <c r="CQ653" s="29"/>
      <c r="CR653" s="29"/>
      <c r="CS653" s="29"/>
      <c r="CT653" s="29"/>
      <c r="CU653" s="32" t="str">
        <f>IF(N653="费用项目",VLOOKUP(O653,费用项目!B:C,2,0),"")</f>
        <v/>
      </c>
      <c r="CV653" s="32" t="str">
        <f>IFERROR(VLOOKUP(CU653,费用项目!A:B,2,0),"")</f>
        <v/>
      </c>
      <c r="CW653" s="29" t="str">
        <f>IF(N653="银行账户",VLOOKUP(O653,银行变二级!B:C,2,0),"")</f>
        <v/>
      </c>
      <c r="CX653" s="29" t="str">
        <f>IFERROR(VLOOKUP(O653,银行变二级!A:B,2,0),"")</f>
        <v/>
      </c>
    </row>
    <row r="654" ht="25.5" spans="1:102">
      <c r="A654" s="35" t="s">
        <v>581</v>
      </c>
      <c r="B654" s="36" t="s">
        <v>188</v>
      </c>
      <c r="C654" s="36" t="s">
        <v>331</v>
      </c>
      <c r="D654" s="37" t="s">
        <v>643</v>
      </c>
      <c r="E654" s="37" t="s">
        <v>642</v>
      </c>
      <c r="F654" s="39" t="s">
        <v>107</v>
      </c>
      <c r="G654" s="38">
        <v>5000000</v>
      </c>
      <c r="H654" s="40" t="str">
        <f t="shared" si="205"/>
        <v>1002</v>
      </c>
      <c r="I654" s="40" t="str">
        <f t="shared" si="206"/>
        <v>100201</v>
      </c>
      <c r="J654" s="46" t="str">
        <f t="shared" si="207"/>
        <v>银行存款</v>
      </c>
      <c r="K654" s="47" t="str">
        <f t="shared" si="208"/>
        <v>农发行588081</v>
      </c>
      <c r="L654" s="46" t="str">
        <f t="shared" si="209"/>
        <v/>
      </c>
      <c r="M654" s="46">
        <f>IFERROR(IF(H654="1002",1002,VLOOKUP(I654,亿企科目!A:H,6,0)),VLOOKUP(H654,亿企科目!A:G,6,0))</f>
        <v>1002</v>
      </c>
      <c r="N654" s="48" t="str">
        <f>IFERROR(IF(H654="1002","银行账户",IF(H654="1123","供应商",VLOOKUP(I654,亿企科目!A:H,8,0))),"")</f>
        <v>银行账户</v>
      </c>
      <c r="O654" s="49" t="str">
        <f t="shared" si="223"/>
        <v>农发行588081</v>
      </c>
      <c r="P654" s="29" t="str">
        <f>VLOOKUP(A654,账簿!B:C,2,0)</f>
        <v>001001002</v>
      </c>
      <c r="Q654" s="29" t="str">
        <f>VLOOKUP(P654,账簿!A:B,2,0)</f>
        <v>昌邑市城投建设工程有限公司</v>
      </c>
      <c r="W654" s="29" t="str">
        <f t="shared" si="224"/>
        <v>0010010022026-04-2340</v>
      </c>
      <c r="X654" s="29" t="str">
        <f t="shared" si="210"/>
        <v>001001002</v>
      </c>
      <c r="Y654" s="29" t="str">
        <f t="shared" si="211"/>
        <v>001001002</v>
      </c>
      <c r="Z654" s="29" t="str">
        <f t="shared" si="212"/>
        <v>昌邑市城投建设工程有限公司</v>
      </c>
      <c r="AA654" s="29" t="str">
        <f t="shared" si="213"/>
        <v>2026-04</v>
      </c>
      <c r="AB654" s="29" t="str">
        <f t="shared" si="214"/>
        <v>2026-04-23</v>
      </c>
      <c r="AC654" s="29" t="s">
        <v>108</v>
      </c>
      <c r="AD654" s="29">
        <f t="shared" si="215"/>
        <v>40</v>
      </c>
      <c r="AE654" s="29" t="str">
        <f t="shared" si="216"/>
        <v>2026-04-23,普通汇兑,昌邑市城投股权投资管理有限公司</v>
      </c>
      <c r="AF654" s="29" t="s">
        <v>109</v>
      </c>
      <c r="AG654" s="29" t="s">
        <v>109</v>
      </c>
      <c r="AH654" s="29"/>
      <c r="AI654" s="29"/>
      <c r="AJ654" s="29"/>
      <c r="AK654" s="29"/>
      <c r="AL654" s="29"/>
      <c r="AM654" s="29"/>
      <c r="AN654" s="29">
        <f t="shared" si="217"/>
        <v>1002</v>
      </c>
      <c r="AO654" s="29"/>
      <c r="AP654" s="29" t="str">
        <f t="shared" si="218"/>
        <v>2026-04-23,普通汇兑,昌邑市城投股权投资管理有限公司</v>
      </c>
      <c r="AQ654" t="s">
        <v>110</v>
      </c>
      <c r="AR654" s="29" t="str">
        <f t="shared" si="219"/>
        <v/>
      </c>
      <c r="AS654" s="29">
        <f t="shared" si="220"/>
        <v>5000000</v>
      </c>
      <c r="AT654" t="s">
        <v>111</v>
      </c>
      <c r="AU654" t="s">
        <v>112</v>
      </c>
      <c r="AV654" t="s">
        <v>113</v>
      </c>
      <c r="AW654" s="29" t="str">
        <f t="shared" si="221"/>
        <v/>
      </c>
      <c r="AX654" s="29">
        <f t="shared" si="222"/>
        <v>5000000</v>
      </c>
      <c r="AY654" s="29"/>
      <c r="AZ654" s="29"/>
      <c r="BA654" s="29"/>
      <c r="BB654" s="29"/>
      <c r="BC654" s="29"/>
      <c r="BD654" s="29"/>
      <c r="BE654" s="29"/>
      <c r="BF654" s="29"/>
      <c r="BG654" s="29"/>
      <c r="BH654" s="29"/>
      <c r="BI654" s="29"/>
      <c r="BJ654" s="29"/>
      <c r="BK654" s="29"/>
      <c r="BL654" s="29"/>
      <c r="BM654" s="29"/>
      <c r="BN654" s="29"/>
      <c r="BO654" s="29"/>
      <c r="BP654" s="29"/>
      <c r="BQ654" s="32" t="str">
        <f>IF(N654="项目",VLOOKUP(O654,项目!B:C,2,0),IF(K654="空项目",VLOOKUP(K654,项目!B:C,2,0),""))</f>
        <v/>
      </c>
      <c r="BR654" s="32" t="str">
        <f>IFERROR(VLOOKUP(BQ654,项目!A:B,2,0),"")</f>
        <v/>
      </c>
      <c r="BS654" s="29"/>
      <c r="BT654" s="29"/>
      <c r="BU654" s="32" t="str">
        <f>IF(N654="供应商",VLOOKUP(O654,供应商!B:C,2,0),"")</f>
        <v/>
      </c>
      <c r="BV654" s="32" t="str">
        <f>IFERROR(VLOOKUP(BU654,供应商!A:B,2,0),"")</f>
        <v/>
      </c>
      <c r="BW654" s="32" t="str">
        <f>IF(N654="客户",VLOOKUP(O654,客户!B:C,2,0),"")</f>
        <v/>
      </c>
      <c r="BX654" s="32" t="str">
        <f>IFERROR(VLOOKUP(BW654,客户!A:B,2,0),"")</f>
        <v/>
      </c>
      <c r="BY654" s="29"/>
      <c r="BZ654" s="29"/>
      <c r="CA654" s="29"/>
      <c r="CB654" s="29"/>
      <c r="CC654" s="29"/>
      <c r="CD654" s="29"/>
      <c r="CE654" s="29"/>
      <c r="CF654" s="29"/>
      <c r="CG654" s="29"/>
      <c r="CH654" s="29"/>
      <c r="CI654" s="29"/>
      <c r="CJ654" s="29"/>
      <c r="CK654" s="29"/>
      <c r="CL654" s="29"/>
      <c r="CM654" s="29"/>
      <c r="CN654" s="29"/>
      <c r="CO654" s="29"/>
      <c r="CP654" s="29"/>
      <c r="CQ654" s="29"/>
      <c r="CR654" s="29"/>
      <c r="CS654" s="29"/>
      <c r="CT654" s="29"/>
      <c r="CU654" s="32" t="str">
        <f>IF(N654="费用项目",VLOOKUP(O654,费用项目!B:C,2,0),"")</f>
        <v/>
      </c>
      <c r="CV654" s="32" t="str">
        <f>IFERROR(VLOOKUP(CU654,费用项目!A:B,2,0),"")</f>
        <v/>
      </c>
      <c r="CW654" s="29" t="str">
        <f>IF(N654="银行账户",VLOOKUP(O654,银行变二级!B:C,2,0),"")</f>
        <v>农发行588081</v>
      </c>
      <c r="CX654" s="29" t="str">
        <f>IFERROR(VLOOKUP(O654,银行变二级!A:B,2,0),"")</f>
        <v>农发行588081</v>
      </c>
    </row>
    <row r="655" spans="1:102">
      <c r="A655" s="35" t="s">
        <v>581</v>
      </c>
      <c r="B655" s="36" t="s">
        <v>188</v>
      </c>
      <c r="C655" s="36" t="s">
        <v>333</v>
      </c>
      <c r="D655" s="37" t="s">
        <v>644</v>
      </c>
      <c r="E655" s="37" t="s">
        <v>130</v>
      </c>
      <c r="F655" s="41">
        <v>100</v>
      </c>
      <c r="G655" s="39" t="s">
        <v>107</v>
      </c>
      <c r="H655" s="40" t="str">
        <f t="shared" si="205"/>
        <v>6603</v>
      </c>
      <c r="I655" s="40" t="str">
        <f t="shared" si="206"/>
        <v>6603</v>
      </c>
      <c r="J655" s="46" t="str">
        <f t="shared" si="207"/>
        <v>财务费用</v>
      </c>
      <c r="K655" s="47" t="str">
        <f t="shared" si="208"/>
        <v>手续费</v>
      </c>
      <c r="L655" s="46" t="str">
        <f t="shared" si="209"/>
        <v/>
      </c>
      <c r="M655" s="46" t="str">
        <f>IFERROR(IF(H655="1002",1002,VLOOKUP(I655,亿企科目!A:H,6,0)),VLOOKUP(H655,亿企科目!A:G,6,0))</f>
        <v>6603</v>
      </c>
      <c r="N655" s="48" t="str">
        <f>IFERROR(IF(H655="1002","银行账户",IF(H655="1123","供应商",VLOOKUP(I655,亿企科目!A:H,8,0))),"")</f>
        <v>费用项目</v>
      </c>
      <c r="O655" s="49" t="str">
        <f t="shared" si="223"/>
        <v>手续费</v>
      </c>
      <c r="P655" s="29" t="str">
        <f>VLOOKUP(A655,账簿!B:C,2,0)</f>
        <v>001001002</v>
      </c>
      <c r="Q655" s="29" t="str">
        <f>VLOOKUP(P655,账簿!A:B,2,0)</f>
        <v>昌邑市城投建设工程有限公司</v>
      </c>
      <c r="W655" s="29" t="str">
        <f t="shared" si="224"/>
        <v>0010010022026-04-2341</v>
      </c>
      <c r="X655" s="29" t="str">
        <f t="shared" si="210"/>
        <v>001001002</v>
      </c>
      <c r="Y655" s="29" t="str">
        <f t="shared" si="211"/>
        <v>001001002</v>
      </c>
      <c r="Z655" s="29" t="str">
        <f t="shared" si="212"/>
        <v>昌邑市城投建设工程有限公司</v>
      </c>
      <c r="AA655" s="29" t="str">
        <f t="shared" si="213"/>
        <v>2026-04</v>
      </c>
      <c r="AB655" s="29" t="str">
        <f t="shared" si="214"/>
        <v>2026-04-23</v>
      </c>
      <c r="AC655" s="29" t="s">
        <v>108</v>
      </c>
      <c r="AD655" s="29">
        <f t="shared" si="215"/>
        <v>41</v>
      </c>
      <c r="AE655" s="29" t="str">
        <f t="shared" si="216"/>
        <v>2026-04-23,费用收取</v>
      </c>
      <c r="AF655" s="29" t="s">
        <v>109</v>
      </c>
      <c r="AG655" s="29" t="s">
        <v>109</v>
      </c>
      <c r="AH655" s="29"/>
      <c r="AI655" s="29"/>
      <c r="AJ655" s="29"/>
      <c r="AK655" s="29"/>
      <c r="AL655" s="29"/>
      <c r="AM655" s="29"/>
      <c r="AN655" s="29" t="str">
        <f t="shared" si="217"/>
        <v>6603</v>
      </c>
      <c r="AO655" s="29"/>
      <c r="AP655" s="29" t="str">
        <f t="shared" si="218"/>
        <v>2026-04-23,费用收取</v>
      </c>
      <c r="AQ655" t="s">
        <v>110</v>
      </c>
      <c r="AR655" s="29">
        <f t="shared" si="219"/>
        <v>100</v>
      </c>
      <c r="AS655" s="29" t="str">
        <f t="shared" si="220"/>
        <v/>
      </c>
      <c r="AT655" t="s">
        <v>111</v>
      </c>
      <c r="AU655" t="s">
        <v>112</v>
      </c>
      <c r="AV655" t="s">
        <v>113</v>
      </c>
      <c r="AW655" s="29">
        <f t="shared" si="221"/>
        <v>100</v>
      </c>
      <c r="AX655" s="29" t="str">
        <f t="shared" si="222"/>
        <v/>
      </c>
      <c r="AY655" s="29"/>
      <c r="AZ655" s="29"/>
      <c r="BA655" s="29"/>
      <c r="BB655" s="29"/>
      <c r="BC655" s="29"/>
      <c r="BD655" s="29"/>
      <c r="BE655" s="29"/>
      <c r="BF655" s="29"/>
      <c r="BG655" s="29"/>
      <c r="BH655" s="29"/>
      <c r="BI655" s="29"/>
      <c r="BJ655" s="29"/>
      <c r="BK655" s="29"/>
      <c r="BL655" s="29"/>
      <c r="BM655" s="29"/>
      <c r="BN655" s="29"/>
      <c r="BO655" s="29"/>
      <c r="BP655" s="29"/>
      <c r="BQ655" s="32" t="str">
        <f>IF(N655="项目",VLOOKUP(O655,项目!B:C,2,0),IF(K655="空项目",VLOOKUP(K655,项目!B:C,2,0),""))</f>
        <v/>
      </c>
      <c r="BR655" s="32" t="str">
        <f>IFERROR(VLOOKUP(BQ655,项目!A:B,2,0),"")</f>
        <v/>
      </c>
      <c r="BS655" s="29"/>
      <c r="BT655" s="29"/>
      <c r="BU655" s="32" t="str">
        <f>IF(N655="供应商",VLOOKUP(O655,供应商!B:C,2,0),"")</f>
        <v/>
      </c>
      <c r="BV655" s="32" t="str">
        <f>IFERROR(VLOOKUP(BU655,供应商!A:B,2,0),"")</f>
        <v/>
      </c>
      <c r="BW655" s="32" t="str">
        <f>IF(N655="客户",VLOOKUP(O655,客户!B:C,2,0),"")</f>
        <v/>
      </c>
      <c r="BX655" s="32" t="str">
        <f>IFERROR(VLOOKUP(BW655,客户!A:B,2,0),"")</f>
        <v/>
      </c>
      <c r="BY655" s="29"/>
      <c r="BZ655" s="29"/>
      <c r="CA655" s="29"/>
      <c r="CB655" s="29"/>
      <c r="CC655" s="29"/>
      <c r="CD655" s="29"/>
      <c r="CE655" s="29"/>
      <c r="CF655" s="29"/>
      <c r="CG655" s="29"/>
      <c r="CH655" s="29"/>
      <c r="CI655" s="29"/>
      <c r="CJ655" s="29"/>
      <c r="CK655" s="29"/>
      <c r="CL655" s="29"/>
      <c r="CM655" s="29"/>
      <c r="CN655" s="29"/>
      <c r="CO655" s="29"/>
      <c r="CP655" s="29"/>
      <c r="CQ655" s="29"/>
      <c r="CR655" s="29"/>
      <c r="CS655" s="29"/>
      <c r="CT655" s="29"/>
      <c r="CU655" s="32" t="str">
        <f>IF(N655="费用项目",VLOOKUP(O655,费用项目!B:C,2,0),"")</f>
        <v>660304</v>
      </c>
      <c r="CV655" s="32" t="str">
        <f>IFERROR(VLOOKUP(CU655,费用项目!A:B,2,0),"")</f>
        <v>手续费</v>
      </c>
      <c r="CW655" s="29" t="str">
        <f>IF(N655="银行账户",VLOOKUP(O655,银行变二级!B:C,2,0),"")</f>
        <v/>
      </c>
      <c r="CX655" s="29" t="str">
        <f>IFERROR(VLOOKUP(O655,银行变二级!A:B,2,0),"")</f>
        <v/>
      </c>
    </row>
    <row r="656" spans="1:102">
      <c r="A656" s="35" t="s">
        <v>581</v>
      </c>
      <c r="B656" s="36" t="s">
        <v>188</v>
      </c>
      <c r="C656" s="36" t="s">
        <v>333</v>
      </c>
      <c r="D656" s="37" t="s">
        <v>644</v>
      </c>
      <c r="E656" s="37" t="s">
        <v>642</v>
      </c>
      <c r="F656" s="39" t="s">
        <v>107</v>
      </c>
      <c r="G656" s="41">
        <v>100</v>
      </c>
      <c r="H656" s="40" t="str">
        <f t="shared" si="205"/>
        <v>1002</v>
      </c>
      <c r="I656" s="40" t="str">
        <f t="shared" si="206"/>
        <v>100201</v>
      </c>
      <c r="J656" s="46" t="str">
        <f t="shared" si="207"/>
        <v>银行存款</v>
      </c>
      <c r="K656" s="47" t="str">
        <f t="shared" si="208"/>
        <v>农发行588081</v>
      </c>
      <c r="L656" s="46" t="str">
        <f t="shared" si="209"/>
        <v/>
      </c>
      <c r="M656" s="46">
        <f>IFERROR(IF(H656="1002",1002,VLOOKUP(I656,亿企科目!A:H,6,0)),VLOOKUP(H656,亿企科目!A:G,6,0))</f>
        <v>1002</v>
      </c>
      <c r="N656" s="48" t="str">
        <f>IFERROR(IF(H656="1002","银行账户",IF(H656="1123","供应商",VLOOKUP(I656,亿企科目!A:H,8,0))),"")</f>
        <v>银行账户</v>
      </c>
      <c r="O656" s="49" t="str">
        <f t="shared" si="223"/>
        <v>农发行588081</v>
      </c>
      <c r="P656" s="29" t="str">
        <f>VLOOKUP(A656,账簿!B:C,2,0)</f>
        <v>001001002</v>
      </c>
      <c r="Q656" s="29" t="str">
        <f>VLOOKUP(P656,账簿!A:B,2,0)</f>
        <v>昌邑市城投建设工程有限公司</v>
      </c>
      <c r="W656" s="29" t="str">
        <f t="shared" si="224"/>
        <v>0010010022026-04-2341</v>
      </c>
      <c r="X656" s="29" t="str">
        <f t="shared" si="210"/>
        <v>001001002</v>
      </c>
      <c r="Y656" s="29" t="str">
        <f t="shared" si="211"/>
        <v>001001002</v>
      </c>
      <c r="Z656" s="29" t="str">
        <f t="shared" si="212"/>
        <v>昌邑市城投建设工程有限公司</v>
      </c>
      <c r="AA656" s="29" t="str">
        <f t="shared" si="213"/>
        <v>2026-04</v>
      </c>
      <c r="AB656" s="29" t="str">
        <f t="shared" si="214"/>
        <v>2026-04-23</v>
      </c>
      <c r="AC656" s="29" t="s">
        <v>108</v>
      </c>
      <c r="AD656" s="29">
        <f t="shared" si="215"/>
        <v>41</v>
      </c>
      <c r="AE656" s="29" t="str">
        <f t="shared" si="216"/>
        <v>2026-04-23,费用收取</v>
      </c>
      <c r="AF656" s="29" t="s">
        <v>109</v>
      </c>
      <c r="AG656" s="29" t="s">
        <v>109</v>
      </c>
      <c r="AH656" s="29"/>
      <c r="AI656" s="29"/>
      <c r="AJ656" s="29"/>
      <c r="AK656" s="29"/>
      <c r="AL656" s="29"/>
      <c r="AM656" s="29"/>
      <c r="AN656" s="29">
        <f t="shared" si="217"/>
        <v>1002</v>
      </c>
      <c r="AO656" s="29"/>
      <c r="AP656" s="29" t="str">
        <f t="shared" si="218"/>
        <v>2026-04-23,费用收取</v>
      </c>
      <c r="AQ656" t="s">
        <v>110</v>
      </c>
      <c r="AR656" s="29" t="str">
        <f t="shared" si="219"/>
        <v/>
      </c>
      <c r="AS656" s="29">
        <f t="shared" si="220"/>
        <v>100</v>
      </c>
      <c r="AT656" t="s">
        <v>111</v>
      </c>
      <c r="AU656" t="s">
        <v>112</v>
      </c>
      <c r="AV656" t="s">
        <v>113</v>
      </c>
      <c r="AW656" s="29" t="str">
        <f t="shared" si="221"/>
        <v/>
      </c>
      <c r="AX656" s="29">
        <f t="shared" si="222"/>
        <v>100</v>
      </c>
      <c r="AY656" s="29"/>
      <c r="AZ656" s="29"/>
      <c r="BA656" s="29"/>
      <c r="BB656" s="29"/>
      <c r="BC656" s="29"/>
      <c r="BD656" s="29"/>
      <c r="BE656" s="29"/>
      <c r="BF656" s="29"/>
      <c r="BG656" s="29"/>
      <c r="BH656" s="29"/>
      <c r="BI656" s="29"/>
      <c r="BJ656" s="29"/>
      <c r="BK656" s="29"/>
      <c r="BL656" s="29"/>
      <c r="BM656" s="29"/>
      <c r="BN656" s="29"/>
      <c r="BO656" s="29"/>
      <c r="BP656" s="29"/>
      <c r="BQ656" s="32" t="str">
        <f>IF(N656="项目",VLOOKUP(O656,项目!B:C,2,0),IF(K656="空项目",VLOOKUP(K656,项目!B:C,2,0),""))</f>
        <v/>
      </c>
      <c r="BR656" s="32" t="str">
        <f>IFERROR(VLOOKUP(BQ656,项目!A:B,2,0),"")</f>
        <v/>
      </c>
      <c r="BS656" s="29"/>
      <c r="BT656" s="29"/>
      <c r="BU656" s="32" t="str">
        <f>IF(N656="供应商",VLOOKUP(O656,供应商!B:C,2,0),"")</f>
        <v/>
      </c>
      <c r="BV656" s="32" t="str">
        <f>IFERROR(VLOOKUP(BU656,供应商!A:B,2,0),"")</f>
        <v/>
      </c>
      <c r="BW656" s="32" t="str">
        <f>IF(N656="客户",VLOOKUP(O656,客户!B:C,2,0),"")</f>
        <v/>
      </c>
      <c r="BX656" s="32" t="str">
        <f>IFERROR(VLOOKUP(BW656,客户!A:B,2,0),"")</f>
        <v/>
      </c>
      <c r="BY656" s="29"/>
      <c r="BZ656" s="29"/>
      <c r="CA656" s="29"/>
      <c r="CB656" s="29"/>
      <c r="CC656" s="29"/>
      <c r="CD656" s="29"/>
      <c r="CE656" s="29"/>
      <c r="CF656" s="29"/>
      <c r="CG656" s="29"/>
      <c r="CH656" s="29"/>
      <c r="CI656" s="29"/>
      <c r="CJ656" s="29"/>
      <c r="CK656" s="29"/>
      <c r="CL656" s="29"/>
      <c r="CM656" s="29"/>
      <c r="CN656" s="29"/>
      <c r="CO656" s="29"/>
      <c r="CP656" s="29"/>
      <c r="CQ656" s="29"/>
      <c r="CR656" s="29"/>
      <c r="CS656" s="29"/>
      <c r="CT656" s="29"/>
      <c r="CU656" s="32" t="str">
        <f>IF(N656="费用项目",VLOOKUP(O656,费用项目!B:C,2,0),"")</f>
        <v/>
      </c>
      <c r="CV656" s="32" t="str">
        <f>IFERROR(VLOOKUP(CU656,费用项目!A:B,2,0),"")</f>
        <v/>
      </c>
      <c r="CW656" s="29" t="str">
        <f>IF(N656="银行账户",VLOOKUP(O656,银行变二级!B:C,2,0),"")</f>
        <v>农发行588081</v>
      </c>
      <c r="CX656" s="29" t="str">
        <f>IFERROR(VLOOKUP(O656,银行变二级!A:B,2,0),"")</f>
        <v>农发行588081</v>
      </c>
    </row>
    <row r="657" ht="25.5" spans="1:102">
      <c r="A657" s="35" t="s">
        <v>581</v>
      </c>
      <c r="B657" s="36" t="s">
        <v>188</v>
      </c>
      <c r="C657" s="36" t="s">
        <v>335</v>
      </c>
      <c r="D657" s="37" t="s">
        <v>643</v>
      </c>
      <c r="E657" s="37" t="s">
        <v>642</v>
      </c>
      <c r="F657" s="38">
        <v>1020000</v>
      </c>
      <c r="G657" s="39" t="s">
        <v>107</v>
      </c>
      <c r="H657" s="40" t="str">
        <f t="shared" si="205"/>
        <v>1002</v>
      </c>
      <c r="I657" s="40" t="str">
        <f t="shared" si="206"/>
        <v>100201</v>
      </c>
      <c r="J657" s="46" t="str">
        <f t="shared" si="207"/>
        <v>银行存款</v>
      </c>
      <c r="K657" s="47" t="str">
        <f t="shared" si="208"/>
        <v>农发行588081</v>
      </c>
      <c r="L657" s="46" t="str">
        <f t="shared" si="209"/>
        <v/>
      </c>
      <c r="M657" s="46">
        <f>IFERROR(IF(H657="1002",1002,VLOOKUP(I657,亿企科目!A:H,6,0)),VLOOKUP(H657,亿企科目!A:G,6,0))</f>
        <v>1002</v>
      </c>
      <c r="N657" s="48" t="str">
        <f>IFERROR(IF(H657="1002","银行账户",IF(H657="1123","供应商",VLOOKUP(I657,亿企科目!A:H,8,0))),"")</f>
        <v>银行账户</v>
      </c>
      <c r="O657" s="49" t="str">
        <f t="shared" si="223"/>
        <v>农发行588081</v>
      </c>
      <c r="P657" s="29" t="str">
        <f>VLOOKUP(A657,账簿!B:C,2,0)</f>
        <v>001001002</v>
      </c>
      <c r="Q657" s="29" t="str">
        <f>VLOOKUP(P657,账簿!A:B,2,0)</f>
        <v>昌邑市城投建设工程有限公司</v>
      </c>
      <c r="W657" s="29" t="str">
        <f t="shared" si="224"/>
        <v>0010010022026-04-2342</v>
      </c>
      <c r="X657" s="29" t="str">
        <f t="shared" si="210"/>
        <v>001001002</v>
      </c>
      <c r="Y657" s="29" t="str">
        <f t="shared" si="211"/>
        <v>001001002</v>
      </c>
      <c r="Z657" s="29" t="str">
        <f t="shared" si="212"/>
        <v>昌邑市城投建设工程有限公司</v>
      </c>
      <c r="AA657" s="29" t="str">
        <f t="shared" si="213"/>
        <v>2026-04</v>
      </c>
      <c r="AB657" s="29" t="str">
        <f t="shared" si="214"/>
        <v>2026-04-23</v>
      </c>
      <c r="AC657" s="29" t="s">
        <v>108</v>
      </c>
      <c r="AD657" s="29">
        <f t="shared" si="215"/>
        <v>42</v>
      </c>
      <c r="AE657" s="29" t="str">
        <f t="shared" si="216"/>
        <v>2026-04-23,普通汇兑,昌邑市城投股权投资管理有限公司</v>
      </c>
      <c r="AF657" s="29" t="s">
        <v>109</v>
      </c>
      <c r="AG657" s="29" t="s">
        <v>109</v>
      </c>
      <c r="AH657" s="29"/>
      <c r="AI657" s="29"/>
      <c r="AJ657" s="29"/>
      <c r="AK657" s="29"/>
      <c r="AL657" s="29"/>
      <c r="AM657" s="29"/>
      <c r="AN657" s="29">
        <f t="shared" si="217"/>
        <v>1002</v>
      </c>
      <c r="AO657" s="29"/>
      <c r="AP657" s="29" t="str">
        <f t="shared" si="218"/>
        <v>2026-04-23,普通汇兑,昌邑市城投股权投资管理有限公司</v>
      </c>
      <c r="AQ657" t="s">
        <v>110</v>
      </c>
      <c r="AR657" s="29">
        <f t="shared" si="219"/>
        <v>1020000</v>
      </c>
      <c r="AS657" s="29" t="str">
        <f t="shared" si="220"/>
        <v/>
      </c>
      <c r="AT657" t="s">
        <v>111</v>
      </c>
      <c r="AU657" t="s">
        <v>112</v>
      </c>
      <c r="AV657" t="s">
        <v>113</v>
      </c>
      <c r="AW657" s="29">
        <f t="shared" si="221"/>
        <v>1020000</v>
      </c>
      <c r="AX657" s="29" t="str">
        <f t="shared" si="222"/>
        <v/>
      </c>
      <c r="AY657" s="29"/>
      <c r="AZ657" s="29"/>
      <c r="BA657" s="29"/>
      <c r="BB657" s="29"/>
      <c r="BC657" s="29"/>
      <c r="BD657" s="29"/>
      <c r="BE657" s="29"/>
      <c r="BF657" s="29"/>
      <c r="BG657" s="29"/>
      <c r="BH657" s="29"/>
      <c r="BI657" s="29"/>
      <c r="BJ657" s="29"/>
      <c r="BK657" s="29"/>
      <c r="BL657" s="29"/>
      <c r="BM657" s="29"/>
      <c r="BN657" s="29"/>
      <c r="BO657" s="29"/>
      <c r="BP657" s="29"/>
      <c r="BQ657" s="32" t="str">
        <f>IF(N657="项目",VLOOKUP(O657,项目!B:C,2,0),IF(K657="空项目",VLOOKUP(K657,项目!B:C,2,0),""))</f>
        <v/>
      </c>
      <c r="BR657" s="32" t="str">
        <f>IFERROR(VLOOKUP(BQ657,项目!A:B,2,0),"")</f>
        <v/>
      </c>
      <c r="BS657" s="29"/>
      <c r="BT657" s="29"/>
      <c r="BU657" s="32" t="str">
        <f>IF(N657="供应商",VLOOKUP(O657,供应商!B:C,2,0),"")</f>
        <v/>
      </c>
      <c r="BV657" s="32" t="str">
        <f>IFERROR(VLOOKUP(BU657,供应商!A:B,2,0),"")</f>
        <v/>
      </c>
      <c r="BW657" s="32" t="str">
        <f>IF(N657="客户",VLOOKUP(O657,客户!B:C,2,0),"")</f>
        <v/>
      </c>
      <c r="BX657" s="32" t="str">
        <f>IFERROR(VLOOKUP(BW657,客户!A:B,2,0),"")</f>
        <v/>
      </c>
      <c r="BY657" s="29"/>
      <c r="BZ657" s="29"/>
      <c r="CA657" s="29"/>
      <c r="CB657" s="29"/>
      <c r="CC657" s="29"/>
      <c r="CD657" s="29"/>
      <c r="CE657" s="29"/>
      <c r="CF657" s="29"/>
      <c r="CG657" s="29"/>
      <c r="CH657" s="29"/>
      <c r="CI657" s="29"/>
      <c r="CJ657" s="29"/>
      <c r="CK657" s="29"/>
      <c r="CL657" s="29"/>
      <c r="CM657" s="29"/>
      <c r="CN657" s="29"/>
      <c r="CO657" s="29"/>
      <c r="CP657" s="29"/>
      <c r="CQ657" s="29"/>
      <c r="CR657" s="29"/>
      <c r="CS657" s="29"/>
      <c r="CT657" s="29"/>
      <c r="CU657" s="32" t="str">
        <f>IF(N657="费用项目",VLOOKUP(O657,费用项目!B:C,2,0),"")</f>
        <v/>
      </c>
      <c r="CV657" s="32" t="str">
        <f>IFERROR(VLOOKUP(CU657,费用项目!A:B,2,0),"")</f>
        <v/>
      </c>
      <c r="CW657" s="29" t="str">
        <f>IF(N657="银行账户",VLOOKUP(O657,银行变二级!B:C,2,0),"")</f>
        <v>农发行588081</v>
      </c>
      <c r="CX657" s="29" t="str">
        <f>IFERROR(VLOOKUP(O657,银行变二级!A:B,2,0),"")</f>
        <v>农发行588081</v>
      </c>
    </row>
    <row r="658" ht="25.5" spans="1:102">
      <c r="A658" s="35" t="s">
        <v>581</v>
      </c>
      <c r="B658" s="36" t="s">
        <v>188</v>
      </c>
      <c r="C658" s="36" t="s">
        <v>335</v>
      </c>
      <c r="D658" s="37" t="s">
        <v>643</v>
      </c>
      <c r="E658" s="37" t="s">
        <v>134</v>
      </c>
      <c r="F658" s="39" t="s">
        <v>107</v>
      </c>
      <c r="G658" s="38">
        <v>1020000</v>
      </c>
      <c r="H658" s="40" t="str">
        <f t="shared" si="205"/>
        <v>1221</v>
      </c>
      <c r="I658" s="40" t="str">
        <f t="shared" si="206"/>
        <v>122108</v>
      </c>
      <c r="J658" s="46" t="str">
        <f t="shared" si="207"/>
        <v>其他应收款</v>
      </c>
      <c r="K658" s="47" t="str">
        <f t="shared" si="208"/>
        <v>单位</v>
      </c>
      <c r="L658" s="46" t="str">
        <f t="shared" si="209"/>
        <v>昌邑市城投股权投资管理有限公司</v>
      </c>
      <c r="M658" s="46" t="str">
        <f>IFERROR(IF(H658="1002",1002,VLOOKUP(I658,亿企科目!A:H,6,0)),VLOOKUP(H658,亿企科目!A:G,6,0))</f>
        <v>122102</v>
      </c>
      <c r="N658" s="48" t="str">
        <f>IFERROR(IF(H658="1002","银行账户",IF(H658="1123","供应商",VLOOKUP(I658,亿企科目!A:H,8,0))),"")</f>
        <v>客户</v>
      </c>
      <c r="O658" s="49" t="str">
        <f t="shared" si="223"/>
        <v>昌邑市城投股权投资管理有限公司</v>
      </c>
      <c r="P658" s="29" t="str">
        <f>VLOOKUP(A658,账簿!B:C,2,0)</f>
        <v>001001002</v>
      </c>
      <c r="Q658" s="29" t="str">
        <f>VLOOKUP(P658,账簿!A:B,2,0)</f>
        <v>昌邑市城投建设工程有限公司</v>
      </c>
      <c r="W658" s="29" t="str">
        <f t="shared" si="224"/>
        <v>0010010022026-04-2342</v>
      </c>
      <c r="X658" s="29" t="str">
        <f t="shared" si="210"/>
        <v>001001002</v>
      </c>
      <c r="Y658" s="29" t="str">
        <f t="shared" si="211"/>
        <v>001001002</v>
      </c>
      <c r="Z658" s="29" t="str">
        <f t="shared" si="212"/>
        <v>昌邑市城投建设工程有限公司</v>
      </c>
      <c r="AA658" s="29" t="str">
        <f t="shared" si="213"/>
        <v>2026-04</v>
      </c>
      <c r="AB658" s="29" t="str">
        <f t="shared" si="214"/>
        <v>2026-04-23</v>
      </c>
      <c r="AC658" s="29" t="s">
        <v>108</v>
      </c>
      <c r="AD658" s="29">
        <f t="shared" si="215"/>
        <v>42</v>
      </c>
      <c r="AE658" s="29" t="str">
        <f t="shared" si="216"/>
        <v>2026-04-23,普通汇兑,昌邑市城投股权投资管理有限公司</v>
      </c>
      <c r="AF658" s="29" t="s">
        <v>109</v>
      </c>
      <c r="AG658" s="29" t="s">
        <v>109</v>
      </c>
      <c r="AH658" s="29"/>
      <c r="AI658" s="29"/>
      <c r="AJ658" s="29"/>
      <c r="AK658" s="29"/>
      <c r="AL658" s="29"/>
      <c r="AM658" s="29"/>
      <c r="AN658" s="29" t="str">
        <f t="shared" si="217"/>
        <v>122102</v>
      </c>
      <c r="AO658" s="29"/>
      <c r="AP658" s="29" t="str">
        <f t="shared" si="218"/>
        <v>2026-04-23,普通汇兑,昌邑市城投股权投资管理有限公司</v>
      </c>
      <c r="AQ658" t="s">
        <v>110</v>
      </c>
      <c r="AR658" s="29" t="str">
        <f t="shared" si="219"/>
        <v/>
      </c>
      <c r="AS658" s="29">
        <f t="shared" si="220"/>
        <v>1020000</v>
      </c>
      <c r="AT658" t="s">
        <v>111</v>
      </c>
      <c r="AU658" t="s">
        <v>112</v>
      </c>
      <c r="AV658" t="s">
        <v>113</v>
      </c>
      <c r="AW658" s="29" t="str">
        <f t="shared" si="221"/>
        <v/>
      </c>
      <c r="AX658" s="29">
        <f t="shared" si="222"/>
        <v>1020000</v>
      </c>
      <c r="AY658" s="29"/>
      <c r="AZ658" s="29"/>
      <c r="BA658" s="29"/>
      <c r="BB658" s="29"/>
      <c r="BC658" s="29"/>
      <c r="BD658" s="29"/>
      <c r="BE658" s="29"/>
      <c r="BF658" s="29"/>
      <c r="BG658" s="29"/>
      <c r="BH658" s="29"/>
      <c r="BI658" s="29"/>
      <c r="BJ658" s="29"/>
      <c r="BK658" s="29"/>
      <c r="BL658" s="29"/>
      <c r="BM658" s="29"/>
      <c r="BN658" s="29"/>
      <c r="BO658" s="29"/>
      <c r="BP658" s="29"/>
      <c r="BQ658" s="32" t="str">
        <f>IF(N658="项目",VLOOKUP(O658,项目!B:C,2,0),IF(K658="空项目",VLOOKUP(K658,项目!B:C,2,0),""))</f>
        <v/>
      </c>
      <c r="BR658" s="32" t="str">
        <f>IFERROR(VLOOKUP(BQ658,项目!A:B,2,0),"")</f>
        <v/>
      </c>
      <c r="BS658" s="29"/>
      <c r="BT658" s="29"/>
      <c r="BU658" s="32" t="str">
        <f>IF(N658="供应商",VLOOKUP(O658,供应商!B:C,2,0),"")</f>
        <v/>
      </c>
      <c r="BV658" s="32" t="str">
        <f>IFERROR(VLOOKUP(BU658,供应商!A:B,2,0),"")</f>
        <v/>
      </c>
      <c r="BW658" s="32" t="str">
        <f>IF(N658="客户",VLOOKUP(O658,客户!B:C,2,0),"")</f>
        <v>002008</v>
      </c>
      <c r="BX658" s="32" t="str">
        <f>IFERROR(VLOOKUP(BW658,客户!A:B,2,0),"")</f>
        <v>昌邑市城投股权投资管理有限公司</v>
      </c>
      <c r="BY658" s="29"/>
      <c r="BZ658" s="29"/>
      <c r="CA658" s="29"/>
      <c r="CB658" s="29"/>
      <c r="CC658" s="29"/>
      <c r="CD658" s="29"/>
      <c r="CE658" s="29"/>
      <c r="CF658" s="29"/>
      <c r="CG658" s="29"/>
      <c r="CH658" s="29"/>
      <c r="CI658" s="29"/>
      <c r="CJ658" s="29"/>
      <c r="CK658" s="29"/>
      <c r="CL658" s="29"/>
      <c r="CM658" s="29"/>
      <c r="CN658" s="29"/>
      <c r="CO658" s="29"/>
      <c r="CP658" s="29"/>
      <c r="CQ658" s="29"/>
      <c r="CR658" s="29"/>
      <c r="CS658" s="29"/>
      <c r="CT658" s="29"/>
      <c r="CU658" s="32" t="str">
        <f>IF(N658="费用项目",VLOOKUP(O658,费用项目!B:C,2,0),"")</f>
        <v/>
      </c>
      <c r="CV658" s="32" t="str">
        <f>IFERROR(VLOOKUP(CU658,费用项目!A:B,2,0),"")</f>
        <v/>
      </c>
      <c r="CW658" s="29" t="str">
        <f>IF(N658="银行账户",VLOOKUP(O658,银行变二级!B:C,2,0),"")</f>
        <v/>
      </c>
      <c r="CX658" s="29" t="str">
        <f>IFERROR(VLOOKUP(O658,银行变二级!A:B,2,0),"")</f>
        <v/>
      </c>
    </row>
    <row r="659" ht="25.5" spans="1:102">
      <c r="A659" s="35" t="s">
        <v>581</v>
      </c>
      <c r="B659" s="36" t="s">
        <v>188</v>
      </c>
      <c r="C659" s="36" t="s">
        <v>337</v>
      </c>
      <c r="D659" s="37" t="s">
        <v>645</v>
      </c>
      <c r="E659" s="37" t="s">
        <v>226</v>
      </c>
      <c r="F659" s="38">
        <v>96020000</v>
      </c>
      <c r="G659" s="39" t="s">
        <v>107</v>
      </c>
      <c r="H659" s="40" t="str">
        <f t="shared" si="205"/>
        <v>1221</v>
      </c>
      <c r="I659" s="40" t="str">
        <f t="shared" si="206"/>
        <v>122108</v>
      </c>
      <c r="J659" s="46" t="str">
        <f t="shared" si="207"/>
        <v>其他应收款</v>
      </c>
      <c r="K659" s="47" t="str">
        <f t="shared" si="208"/>
        <v>单位</v>
      </c>
      <c r="L659" s="46" t="str">
        <f t="shared" si="209"/>
        <v>昌邑市城美苗木有限公司</v>
      </c>
      <c r="M659" s="46" t="str">
        <f>IFERROR(IF(H659="1002",1002,VLOOKUP(I659,亿企科目!A:H,6,0)),VLOOKUP(H659,亿企科目!A:G,6,0))</f>
        <v>122102</v>
      </c>
      <c r="N659" s="48" t="str">
        <f>IFERROR(IF(H659="1002","银行账户",IF(H659="1123","供应商",VLOOKUP(I659,亿企科目!A:H,8,0))),"")</f>
        <v>客户</v>
      </c>
      <c r="O659" s="49" t="str">
        <f t="shared" si="223"/>
        <v>昌邑市城美苗木有限公司</v>
      </c>
      <c r="P659" s="29" t="str">
        <f>VLOOKUP(A659,账簿!B:C,2,0)</f>
        <v>001001002</v>
      </c>
      <c r="Q659" s="29" t="str">
        <f>VLOOKUP(P659,账簿!A:B,2,0)</f>
        <v>昌邑市城投建设工程有限公司</v>
      </c>
      <c r="W659" s="29" t="str">
        <f t="shared" si="224"/>
        <v>0010010022026-04-2343</v>
      </c>
      <c r="X659" s="29" t="str">
        <f t="shared" si="210"/>
        <v>001001002</v>
      </c>
      <c r="Y659" s="29" t="str">
        <f t="shared" si="211"/>
        <v>001001002</v>
      </c>
      <c r="Z659" s="29" t="str">
        <f t="shared" si="212"/>
        <v>昌邑市城投建设工程有限公司</v>
      </c>
      <c r="AA659" s="29" t="str">
        <f t="shared" si="213"/>
        <v>2026-04</v>
      </c>
      <c r="AB659" s="29" t="str">
        <f t="shared" si="214"/>
        <v>2026-04-23</v>
      </c>
      <c r="AC659" s="29" t="s">
        <v>108</v>
      </c>
      <c r="AD659" s="29">
        <f t="shared" si="215"/>
        <v>43</v>
      </c>
      <c r="AE659" s="29" t="str">
        <f t="shared" si="216"/>
        <v>2026-04-23,普通汇兑,昌邑市城美苗木有限公司</v>
      </c>
      <c r="AF659" s="29" t="s">
        <v>109</v>
      </c>
      <c r="AG659" s="29" t="s">
        <v>109</v>
      </c>
      <c r="AH659" s="29"/>
      <c r="AI659" s="29"/>
      <c r="AJ659" s="29"/>
      <c r="AK659" s="29"/>
      <c r="AL659" s="29"/>
      <c r="AM659" s="29"/>
      <c r="AN659" s="29" t="str">
        <f t="shared" si="217"/>
        <v>122102</v>
      </c>
      <c r="AO659" s="29"/>
      <c r="AP659" s="29" t="str">
        <f t="shared" si="218"/>
        <v>2026-04-23,普通汇兑,昌邑市城美苗木有限公司</v>
      </c>
      <c r="AQ659" t="s">
        <v>110</v>
      </c>
      <c r="AR659" s="29">
        <f t="shared" si="219"/>
        <v>96020000</v>
      </c>
      <c r="AS659" s="29" t="str">
        <f t="shared" si="220"/>
        <v/>
      </c>
      <c r="AT659" t="s">
        <v>111</v>
      </c>
      <c r="AU659" t="s">
        <v>112</v>
      </c>
      <c r="AV659" t="s">
        <v>113</v>
      </c>
      <c r="AW659" s="29">
        <f t="shared" si="221"/>
        <v>96020000</v>
      </c>
      <c r="AX659" s="29" t="str">
        <f t="shared" si="222"/>
        <v/>
      </c>
      <c r="AY659" s="29"/>
      <c r="AZ659" s="29"/>
      <c r="BA659" s="29"/>
      <c r="BB659" s="29"/>
      <c r="BC659" s="29"/>
      <c r="BD659" s="29"/>
      <c r="BE659" s="29"/>
      <c r="BF659" s="29"/>
      <c r="BG659" s="29"/>
      <c r="BH659" s="29"/>
      <c r="BI659" s="29"/>
      <c r="BJ659" s="29"/>
      <c r="BK659" s="29"/>
      <c r="BL659" s="29"/>
      <c r="BM659" s="29"/>
      <c r="BN659" s="29"/>
      <c r="BO659" s="29"/>
      <c r="BP659" s="29"/>
      <c r="BQ659" s="32" t="str">
        <f>IF(N659="项目",VLOOKUP(O659,项目!B:C,2,0),IF(K659="空项目",VLOOKUP(K659,项目!B:C,2,0),""))</f>
        <v/>
      </c>
      <c r="BR659" s="32" t="str">
        <f>IFERROR(VLOOKUP(BQ659,项目!A:B,2,0),"")</f>
        <v/>
      </c>
      <c r="BS659" s="29"/>
      <c r="BT659" s="29"/>
      <c r="BU659" s="32" t="str">
        <f>IF(N659="供应商",VLOOKUP(O659,供应商!B:C,2,0),"")</f>
        <v/>
      </c>
      <c r="BV659" s="32" t="str">
        <f>IFERROR(VLOOKUP(BU659,供应商!A:B,2,0),"")</f>
        <v/>
      </c>
      <c r="BW659" s="32" t="str">
        <f>IF(N659="客户",VLOOKUP(O659,客户!B:C,2,0),"")</f>
        <v>001001006</v>
      </c>
      <c r="BX659" s="32" t="str">
        <f>IFERROR(VLOOKUP(BW659,客户!A:B,2,0),"")</f>
        <v>昌邑市城美苗木有限公司</v>
      </c>
      <c r="BY659" s="29"/>
      <c r="BZ659" s="29"/>
      <c r="CA659" s="29"/>
      <c r="CB659" s="29"/>
      <c r="CC659" s="29"/>
      <c r="CD659" s="29"/>
      <c r="CE659" s="29"/>
      <c r="CF659" s="29"/>
      <c r="CG659" s="29"/>
      <c r="CH659" s="29"/>
      <c r="CI659" s="29"/>
      <c r="CJ659" s="29"/>
      <c r="CK659" s="29"/>
      <c r="CL659" s="29"/>
      <c r="CM659" s="29"/>
      <c r="CN659" s="29"/>
      <c r="CO659" s="29"/>
      <c r="CP659" s="29"/>
      <c r="CQ659" s="29"/>
      <c r="CR659" s="29"/>
      <c r="CS659" s="29"/>
      <c r="CT659" s="29"/>
      <c r="CU659" s="32" t="str">
        <f>IF(N659="费用项目",VLOOKUP(O659,费用项目!B:C,2,0),"")</f>
        <v/>
      </c>
      <c r="CV659" s="32" t="str">
        <f>IFERROR(VLOOKUP(CU659,费用项目!A:B,2,0),"")</f>
        <v/>
      </c>
      <c r="CW659" s="29" t="str">
        <f>IF(N659="银行账户",VLOOKUP(O659,银行变二级!B:C,2,0),"")</f>
        <v/>
      </c>
      <c r="CX659" s="29" t="str">
        <f>IFERROR(VLOOKUP(O659,银行变二级!A:B,2,0),"")</f>
        <v/>
      </c>
    </row>
    <row r="660" ht="25.5" spans="1:102">
      <c r="A660" s="35" t="s">
        <v>581</v>
      </c>
      <c r="B660" s="36" t="s">
        <v>188</v>
      </c>
      <c r="C660" s="36" t="s">
        <v>337</v>
      </c>
      <c r="D660" s="37" t="s">
        <v>645</v>
      </c>
      <c r="E660" s="37" t="s">
        <v>642</v>
      </c>
      <c r="F660" s="39" t="s">
        <v>107</v>
      </c>
      <c r="G660" s="38">
        <v>96020000</v>
      </c>
      <c r="H660" s="40" t="str">
        <f t="shared" si="205"/>
        <v>1002</v>
      </c>
      <c r="I660" s="40" t="str">
        <f t="shared" si="206"/>
        <v>100201</v>
      </c>
      <c r="J660" s="46" t="str">
        <f t="shared" si="207"/>
        <v>银行存款</v>
      </c>
      <c r="K660" s="47" t="str">
        <f t="shared" si="208"/>
        <v>农发行588081</v>
      </c>
      <c r="L660" s="46" t="str">
        <f t="shared" si="209"/>
        <v/>
      </c>
      <c r="M660" s="46">
        <f>IFERROR(IF(H660="1002",1002,VLOOKUP(I660,亿企科目!A:H,6,0)),VLOOKUP(H660,亿企科目!A:G,6,0))</f>
        <v>1002</v>
      </c>
      <c r="N660" s="48" t="str">
        <f>IFERROR(IF(H660="1002","银行账户",IF(H660="1123","供应商",VLOOKUP(I660,亿企科目!A:H,8,0))),"")</f>
        <v>银行账户</v>
      </c>
      <c r="O660" s="49" t="str">
        <f t="shared" si="223"/>
        <v>农发行588081</v>
      </c>
      <c r="P660" s="29" t="str">
        <f>VLOOKUP(A660,账簿!B:C,2,0)</f>
        <v>001001002</v>
      </c>
      <c r="Q660" s="29" t="str">
        <f>VLOOKUP(P660,账簿!A:B,2,0)</f>
        <v>昌邑市城投建设工程有限公司</v>
      </c>
      <c r="W660" s="29" t="str">
        <f t="shared" si="224"/>
        <v>0010010022026-04-2343</v>
      </c>
      <c r="X660" s="29" t="str">
        <f t="shared" si="210"/>
        <v>001001002</v>
      </c>
      <c r="Y660" s="29" t="str">
        <f t="shared" si="211"/>
        <v>001001002</v>
      </c>
      <c r="Z660" s="29" t="str">
        <f t="shared" si="212"/>
        <v>昌邑市城投建设工程有限公司</v>
      </c>
      <c r="AA660" s="29" t="str">
        <f t="shared" si="213"/>
        <v>2026-04</v>
      </c>
      <c r="AB660" s="29" t="str">
        <f t="shared" si="214"/>
        <v>2026-04-23</v>
      </c>
      <c r="AC660" s="29" t="s">
        <v>108</v>
      </c>
      <c r="AD660" s="29">
        <f t="shared" si="215"/>
        <v>43</v>
      </c>
      <c r="AE660" s="29" t="str">
        <f t="shared" si="216"/>
        <v>2026-04-23,普通汇兑,昌邑市城美苗木有限公司</v>
      </c>
      <c r="AF660" s="29" t="s">
        <v>109</v>
      </c>
      <c r="AG660" s="29" t="s">
        <v>109</v>
      </c>
      <c r="AH660" s="29"/>
      <c r="AI660" s="29"/>
      <c r="AJ660" s="29"/>
      <c r="AK660" s="29"/>
      <c r="AL660" s="29"/>
      <c r="AM660" s="29"/>
      <c r="AN660" s="29">
        <f t="shared" si="217"/>
        <v>1002</v>
      </c>
      <c r="AO660" s="29"/>
      <c r="AP660" s="29" t="str">
        <f t="shared" si="218"/>
        <v>2026-04-23,普通汇兑,昌邑市城美苗木有限公司</v>
      </c>
      <c r="AQ660" t="s">
        <v>110</v>
      </c>
      <c r="AR660" s="29" t="str">
        <f t="shared" si="219"/>
        <v/>
      </c>
      <c r="AS660" s="29">
        <f t="shared" si="220"/>
        <v>96020000</v>
      </c>
      <c r="AT660" t="s">
        <v>111</v>
      </c>
      <c r="AU660" t="s">
        <v>112</v>
      </c>
      <c r="AV660" t="s">
        <v>113</v>
      </c>
      <c r="AW660" s="29" t="str">
        <f t="shared" si="221"/>
        <v/>
      </c>
      <c r="AX660" s="29">
        <f t="shared" si="222"/>
        <v>96020000</v>
      </c>
      <c r="AY660" s="29"/>
      <c r="AZ660" s="29"/>
      <c r="BA660" s="29"/>
      <c r="BB660" s="29"/>
      <c r="BC660" s="29"/>
      <c r="BD660" s="29"/>
      <c r="BE660" s="29"/>
      <c r="BF660" s="29"/>
      <c r="BG660" s="29"/>
      <c r="BH660" s="29"/>
      <c r="BI660" s="29"/>
      <c r="BJ660" s="29"/>
      <c r="BK660" s="29"/>
      <c r="BL660" s="29"/>
      <c r="BM660" s="29"/>
      <c r="BN660" s="29"/>
      <c r="BO660" s="29"/>
      <c r="BP660" s="29"/>
      <c r="BQ660" s="32" t="str">
        <f>IF(N660="项目",VLOOKUP(O660,项目!B:C,2,0),IF(K660="空项目",VLOOKUP(K660,项目!B:C,2,0),""))</f>
        <v/>
      </c>
      <c r="BR660" s="32" t="str">
        <f>IFERROR(VLOOKUP(BQ660,项目!A:B,2,0),"")</f>
        <v/>
      </c>
      <c r="BS660" s="29"/>
      <c r="BT660" s="29"/>
      <c r="BU660" s="32" t="str">
        <f>IF(N660="供应商",VLOOKUP(O660,供应商!B:C,2,0),"")</f>
        <v/>
      </c>
      <c r="BV660" s="32" t="str">
        <f>IFERROR(VLOOKUP(BU660,供应商!A:B,2,0),"")</f>
        <v/>
      </c>
      <c r="BW660" s="32" t="str">
        <f>IF(N660="客户",VLOOKUP(O660,客户!B:C,2,0),"")</f>
        <v/>
      </c>
      <c r="BX660" s="32" t="str">
        <f>IFERROR(VLOOKUP(BW660,客户!A:B,2,0),"")</f>
        <v/>
      </c>
      <c r="BY660" s="29"/>
      <c r="BZ660" s="29"/>
      <c r="CA660" s="29"/>
      <c r="CB660" s="29"/>
      <c r="CC660" s="29"/>
      <c r="CD660" s="29"/>
      <c r="CE660" s="29"/>
      <c r="CF660" s="29"/>
      <c r="CG660" s="29"/>
      <c r="CH660" s="29"/>
      <c r="CI660" s="29"/>
      <c r="CJ660" s="29"/>
      <c r="CK660" s="29"/>
      <c r="CL660" s="29"/>
      <c r="CM660" s="29"/>
      <c r="CN660" s="29"/>
      <c r="CO660" s="29"/>
      <c r="CP660" s="29"/>
      <c r="CQ660" s="29"/>
      <c r="CR660" s="29"/>
      <c r="CS660" s="29"/>
      <c r="CT660" s="29"/>
      <c r="CU660" s="32" t="str">
        <f>IF(N660="费用项目",VLOOKUP(O660,费用项目!B:C,2,0),"")</f>
        <v/>
      </c>
      <c r="CV660" s="32" t="str">
        <f>IFERROR(VLOOKUP(CU660,费用项目!A:B,2,0),"")</f>
        <v/>
      </c>
      <c r="CW660" s="29" t="str">
        <f>IF(N660="银行账户",VLOOKUP(O660,银行变二级!B:C,2,0),"")</f>
        <v>农发行588081</v>
      </c>
      <c r="CX660" s="29" t="str">
        <f>IFERROR(VLOOKUP(O660,银行变二级!A:B,2,0),"")</f>
        <v>农发行588081</v>
      </c>
    </row>
    <row r="661" spans="1:102">
      <c r="A661" s="35" t="s">
        <v>581</v>
      </c>
      <c r="B661" s="36" t="s">
        <v>188</v>
      </c>
      <c r="C661" s="36" t="s">
        <v>340</v>
      </c>
      <c r="D661" s="37" t="s">
        <v>644</v>
      </c>
      <c r="E661" s="37" t="s">
        <v>130</v>
      </c>
      <c r="F661" s="38">
        <v>1930</v>
      </c>
      <c r="G661" s="39" t="s">
        <v>107</v>
      </c>
      <c r="H661" s="40" t="str">
        <f t="shared" si="205"/>
        <v>6603</v>
      </c>
      <c r="I661" s="40" t="str">
        <f t="shared" si="206"/>
        <v>6603</v>
      </c>
      <c r="J661" s="46" t="str">
        <f t="shared" si="207"/>
        <v>财务费用</v>
      </c>
      <c r="K661" s="47" t="str">
        <f t="shared" si="208"/>
        <v>手续费</v>
      </c>
      <c r="L661" s="46" t="str">
        <f t="shared" si="209"/>
        <v/>
      </c>
      <c r="M661" s="46" t="str">
        <f>IFERROR(IF(H661="1002",1002,VLOOKUP(I661,亿企科目!A:H,6,0)),VLOOKUP(H661,亿企科目!A:G,6,0))</f>
        <v>6603</v>
      </c>
      <c r="N661" s="48" t="str">
        <f>IFERROR(IF(H661="1002","银行账户",IF(H661="1123","供应商",VLOOKUP(I661,亿企科目!A:H,8,0))),"")</f>
        <v>费用项目</v>
      </c>
      <c r="O661" s="49" t="str">
        <f t="shared" si="223"/>
        <v>手续费</v>
      </c>
      <c r="P661" s="29" t="str">
        <f>VLOOKUP(A661,账簿!B:C,2,0)</f>
        <v>001001002</v>
      </c>
      <c r="Q661" s="29" t="str">
        <f>VLOOKUP(P661,账簿!A:B,2,0)</f>
        <v>昌邑市城投建设工程有限公司</v>
      </c>
      <c r="W661" s="29" t="str">
        <f t="shared" si="224"/>
        <v>0010010022026-04-2344</v>
      </c>
      <c r="X661" s="29" t="str">
        <f t="shared" si="210"/>
        <v>001001002</v>
      </c>
      <c r="Y661" s="29" t="str">
        <f t="shared" si="211"/>
        <v>001001002</v>
      </c>
      <c r="Z661" s="29" t="str">
        <f t="shared" si="212"/>
        <v>昌邑市城投建设工程有限公司</v>
      </c>
      <c r="AA661" s="29" t="str">
        <f t="shared" si="213"/>
        <v>2026-04</v>
      </c>
      <c r="AB661" s="29" t="str">
        <f t="shared" si="214"/>
        <v>2026-04-23</v>
      </c>
      <c r="AC661" s="29" t="s">
        <v>108</v>
      </c>
      <c r="AD661" s="29">
        <f t="shared" si="215"/>
        <v>44</v>
      </c>
      <c r="AE661" s="29" t="str">
        <f t="shared" si="216"/>
        <v>2026-04-23,费用收取</v>
      </c>
      <c r="AF661" s="29" t="s">
        <v>109</v>
      </c>
      <c r="AG661" s="29" t="s">
        <v>109</v>
      </c>
      <c r="AH661" s="29"/>
      <c r="AI661" s="29"/>
      <c r="AJ661" s="29"/>
      <c r="AK661" s="29"/>
      <c r="AL661" s="29"/>
      <c r="AM661" s="29"/>
      <c r="AN661" s="29" t="str">
        <f t="shared" si="217"/>
        <v>6603</v>
      </c>
      <c r="AO661" s="29"/>
      <c r="AP661" s="29" t="str">
        <f t="shared" si="218"/>
        <v>2026-04-23,费用收取</v>
      </c>
      <c r="AQ661" t="s">
        <v>110</v>
      </c>
      <c r="AR661" s="29">
        <f t="shared" si="219"/>
        <v>1930</v>
      </c>
      <c r="AS661" s="29" t="str">
        <f t="shared" si="220"/>
        <v/>
      </c>
      <c r="AT661" t="s">
        <v>111</v>
      </c>
      <c r="AU661" t="s">
        <v>112</v>
      </c>
      <c r="AV661" t="s">
        <v>113</v>
      </c>
      <c r="AW661" s="29">
        <f t="shared" si="221"/>
        <v>1930</v>
      </c>
      <c r="AX661" s="29" t="str">
        <f t="shared" si="222"/>
        <v/>
      </c>
      <c r="AY661" s="29"/>
      <c r="AZ661" s="29"/>
      <c r="BA661" s="29"/>
      <c r="BB661" s="29"/>
      <c r="BC661" s="29"/>
      <c r="BD661" s="29"/>
      <c r="BE661" s="29"/>
      <c r="BF661" s="29"/>
      <c r="BG661" s="29"/>
      <c r="BH661" s="29"/>
      <c r="BI661" s="29"/>
      <c r="BJ661" s="29"/>
      <c r="BK661" s="29"/>
      <c r="BL661" s="29"/>
      <c r="BM661" s="29"/>
      <c r="BN661" s="29"/>
      <c r="BO661" s="29"/>
      <c r="BP661" s="29"/>
      <c r="BQ661" s="32" t="str">
        <f>IF(N661="项目",VLOOKUP(O661,项目!B:C,2,0),IF(K661="空项目",VLOOKUP(K661,项目!B:C,2,0),""))</f>
        <v/>
      </c>
      <c r="BR661" s="32" t="str">
        <f>IFERROR(VLOOKUP(BQ661,项目!A:B,2,0),"")</f>
        <v/>
      </c>
      <c r="BS661" s="29"/>
      <c r="BT661" s="29"/>
      <c r="BU661" s="32" t="str">
        <f>IF(N661="供应商",VLOOKUP(O661,供应商!B:C,2,0),"")</f>
        <v/>
      </c>
      <c r="BV661" s="32" t="str">
        <f>IFERROR(VLOOKUP(BU661,供应商!A:B,2,0),"")</f>
        <v/>
      </c>
      <c r="BW661" s="32" t="str">
        <f>IF(N661="客户",VLOOKUP(O661,客户!B:C,2,0),"")</f>
        <v/>
      </c>
      <c r="BX661" s="32" t="str">
        <f>IFERROR(VLOOKUP(BW661,客户!A:B,2,0),"")</f>
        <v/>
      </c>
      <c r="BY661" s="29"/>
      <c r="BZ661" s="29"/>
      <c r="CA661" s="29"/>
      <c r="CB661" s="29"/>
      <c r="CC661" s="29"/>
      <c r="CD661" s="29"/>
      <c r="CE661" s="29"/>
      <c r="CF661" s="29"/>
      <c r="CG661" s="29"/>
      <c r="CH661" s="29"/>
      <c r="CI661" s="29"/>
      <c r="CJ661" s="29"/>
      <c r="CK661" s="29"/>
      <c r="CL661" s="29"/>
      <c r="CM661" s="29"/>
      <c r="CN661" s="29"/>
      <c r="CO661" s="29"/>
      <c r="CP661" s="29"/>
      <c r="CQ661" s="29"/>
      <c r="CR661" s="29"/>
      <c r="CS661" s="29"/>
      <c r="CT661" s="29"/>
      <c r="CU661" s="32" t="str">
        <f>IF(N661="费用项目",VLOOKUP(O661,费用项目!B:C,2,0),"")</f>
        <v>660304</v>
      </c>
      <c r="CV661" s="32" t="str">
        <f>IFERROR(VLOOKUP(CU661,费用项目!A:B,2,0),"")</f>
        <v>手续费</v>
      </c>
      <c r="CW661" s="29" t="str">
        <f>IF(N661="银行账户",VLOOKUP(O661,银行变二级!B:C,2,0),"")</f>
        <v/>
      </c>
      <c r="CX661" s="29" t="str">
        <f>IFERROR(VLOOKUP(O661,银行变二级!A:B,2,0),"")</f>
        <v/>
      </c>
    </row>
    <row r="662" spans="1:102">
      <c r="A662" s="35" t="s">
        <v>581</v>
      </c>
      <c r="B662" s="36" t="s">
        <v>188</v>
      </c>
      <c r="C662" s="36" t="s">
        <v>340</v>
      </c>
      <c r="D662" s="37" t="s">
        <v>644</v>
      </c>
      <c r="E662" s="37" t="s">
        <v>642</v>
      </c>
      <c r="F662" s="39" t="s">
        <v>107</v>
      </c>
      <c r="G662" s="38">
        <v>1930</v>
      </c>
      <c r="H662" s="40" t="str">
        <f t="shared" si="205"/>
        <v>1002</v>
      </c>
      <c r="I662" s="40" t="str">
        <f t="shared" si="206"/>
        <v>100201</v>
      </c>
      <c r="J662" s="46" t="str">
        <f t="shared" si="207"/>
        <v>银行存款</v>
      </c>
      <c r="K662" s="47" t="str">
        <f t="shared" si="208"/>
        <v>农发行588081</v>
      </c>
      <c r="L662" s="46" t="str">
        <f t="shared" si="209"/>
        <v/>
      </c>
      <c r="M662" s="46">
        <f>IFERROR(IF(H662="1002",1002,VLOOKUP(I662,亿企科目!A:H,6,0)),VLOOKUP(H662,亿企科目!A:G,6,0))</f>
        <v>1002</v>
      </c>
      <c r="N662" s="48" t="str">
        <f>IFERROR(IF(H662="1002","银行账户",IF(H662="1123","供应商",VLOOKUP(I662,亿企科目!A:H,8,0))),"")</f>
        <v>银行账户</v>
      </c>
      <c r="O662" s="49" t="str">
        <f t="shared" si="223"/>
        <v>农发行588081</v>
      </c>
      <c r="P662" s="29" t="str">
        <f>VLOOKUP(A662,账簿!B:C,2,0)</f>
        <v>001001002</v>
      </c>
      <c r="Q662" s="29" t="str">
        <f>VLOOKUP(P662,账簿!A:B,2,0)</f>
        <v>昌邑市城投建设工程有限公司</v>
      </c>
      <c r="W662" s="29" t="str">
        <f t="shared" si="224"/>
        <v>0010010022026-04-2344</v>
      </c>
      <c r="X662" s="29" t="str">
        <f t="shared" si="210"/>
        <v>001001002</v>
      </c>
      <c r="Y662" s="29" t="str">
        <f t="shared" si="211"/>
        <v>001001002</v>
      </c>
      <c r="Z662" s="29" t="str">
        <f t="shared" si="212"/>
        <v>昌邑市城投建设工程有限公司</v>
      </c>
      <c r="AA662" s="29" t="str">
        <f t="shared" si="213"/>
        <v>2026-04</v>
      </c>
      <c r="AB662" s="29" t="str">
        <f t="shared" si="214"/>
        <v>2026-04-23</v>
      </c>
      <c r="AC662" s="29" t="s">
        <v>108</v>
      </c>
      <c r="AD662" s="29">
        <f t="shared" si="215"/>
        <v>44</v>
      </c>
      <c r="AE662" s="29" t="str">
        <f t="shared" si="216"/>
        <v>2026-04-23,费用收取</v>
      </c>
      <c r="AF662" s="29" t="s">
        <v>109</v>
      </c>
      <c r="AG662" s="29" t="s">
        <v>109</v>
      </c>
      <c r="AH662" s="29"/>
      <c r="AI662" s="29"/>
      <c r="AJ662" s="29"/>
      <c r="AK662" s="29"/>
      <c r="AL662" s="29"/>
      <c r="AM662" s="29"/>
      <c r="AN662" s="29">
        <f t="shared" si="217"/>
        <v>1002</v>
      </c>
      <c r="AO662" s="29"/>
      <c r="AP662" s="29" t="str">
        <f t="shared" si="218"/>
        <v>2026-04-23,费用收取</v>
      </c>
      <c r="AQ662" t="s">
        <v>110</v>
      </c>
      <c r="AR662" s="29" t="str">
        <f t="shared" si="219"/>
        <v/>
      </c>
      <c r="AS662" s="29">
        <f t="shared" si="220"/>
        <v>1930</v>
      </c>
      <c r="AT662" t="s">
        <v>111</v>
      </c>
      <c r="AU662" t="s">
        <v>112</v>
      </c>
      <c r="AV662" t="s">
        <v>113</v>
      </c>
      <c r="AW662" s="29" t="str">
        <f t="shared" si="221"/>
        <v/>
      </c>
      <c r="AX662" s="29">
        <f t="shared" si="222"/>
        <v>1930</v>
      </c>
      <c r="AY662" s="29"/>
      <c r="AZ662" s="29"/>
      <c r="BA662" s="29"/>
      <c r="BB662" s="29"/>
      <c r="BC662" s="29"/>
      <c r="BD662" s="29"/>
      <c r="BE662" s="29"/>
      <c r="BF662" s="29"/>
      <c r="BG662" s="29"/>
      <c r="BH662" s="29"/>
      <c r="BI662" s="29"/>
      <c r="BJ662" s="29"/>
      <c r="BK662" s="29"/>
      <c r="BL662" s="29"/>
      <c r="BM662" s="29"/>
      <c r="BN662" s="29"/>
      <c r="BO662" s="29"/>
      <c r="BP662" s="29"/>
      <c r="BQ662" s="32" t="str">
        <f>IF(N662="项目",VLOOKUP(O662,项目!B:C,2,0),IF(K662="空项目",VLOOKUP(K662,项目!B:C,2,0),""))</f>
        <v/>
      </c>
      <c r="BR662" s="32" t="str">
        <f>IFERROR(VLOOKUP(BQ662,项目!A:B,2,0),"")</f>
        <v/>
      </c>
      <c r="BS662" s="29"/>
      <c r="BT662" s="29"/>
      <c r="BU662" s="32" t="str">
        <f>IF(N662="供应商",VLOOKUP(O662,供应商!B:C,2,0),"")</f>
        <v/>
      </c>
      <c r="BV662" s="32" t="str">
        <f>IFERROR(VLOOKUP(BU662,供应商!A:B,2,0),"")</f>
        <v/>
      </c>
      <c r="BW662" s="32" t="str">
        <f>IF(N662="客户",VLOOKUP(O662,客户!B:C,2,0),"")</f>
        <v/>
      </c>
      <c r="BX662" s="32" t="str">
        <f>IFERROR(VLOOKUP(BW662,客户!A:B,2,0),"")</f>
        <v/>
      </c>
      <c r="BY662" s="29"/>
      <c r="BZ662" s="29"/>
      <c r="CA662" s="29"/>
      <c r="CB662" s="29"/>
      <c r="CC662" s="29"/>
      <c r="CD662" s="29"/>
      <c r="CE662" s="29"/>
      <c r="CF662" s="29"/>
      <c r="CG662" s="29"/>
      <c r="CH662" s="29"/>
      <c r="CI662" s="29"/>
      <c r="CJ662" s="29"/>
      <c r="CK662" s="29"/>
      <c r="CL662" s="29"/>
      <c r="CM662" s="29"/>
      <c r="CN662" s="29"/>
      <c r="CO662" s="29"/>
      <c r="CP662" s="29"/>
      <c r="CQ662" s="29"/>
      <c r="CR662" s="29"/>
      <c r="CS662" s="29"/>
      <c r="CT662" s="29"/>
      <c r="CU662" s="32" t="str">
        <f>IF(N662="费用项目",VLOOKUP(O662,费用项目!B:C,2,0),"")</f>
        <v/>
      </c>
      <c r="CV662" s="32" t="str">
        <f>IFERROR(VLOOKUP(CU662,费用项目!A:B,2,0),"")</f>
        <v/>
      </c>
      <c r="CW662" s="29" t="str">
        <f>IF(N662="银行账户",VLOOKUP(O662,银行变二级!B:C,2,0),"")</f>
        <v>农发行588081</v>
      </c>
      <c r="CX662" s="29" t="str">
        <f>IFERROR(VLOOKUP(O662,银行变二级!A:B,2,0),"")</f>
        <v>农发行588081</v>
      </c>
    </row>
    <row r="663" ht="25.5" spans="1:102">
      <c r="A663" s="35" t="s">
        <v>581</v>
      </c>
      <c r="B663" s="36" t="s">
        <v>188</v>
      </c>
      <c r="C663" s="36" t="s">
        <v>342</v>
      </c>
      <c r="D663" s="37" t="s">
        <v>646</v>
      </c>
      <c r="E663" s="37" t="s">
        <v>642</v>
      </c>
      <c r="F663" s="38">
        <v>1060000</v>
      </c>
      <c r="G663" s="39" t="s">
        <v>107</v>
      </c>
      <c r="H663" s="40" t="str">
        <f t="shared" si="205"/>
        <v>1002</v>
      </c>
      <c r="I663" s="40" t="str">
        <f t="shared" si="206"/>
        <v>100201</v>
      </c>
      <c r="J663" s="46" t="str">
        <f t="shared" si="207"/>
        <v>银行存款</v>
      </c>
      <c r="K663" s="47" t="str">
        <f t="shared" si="208"/>
        <v>农发行588081</v>
      </c>
      <c r="L663" s="46" t="str">
        <f t="shared" si="209"/>
        <v/>
      </c>
      <c r="M663" s="46">
        <f>IFERROR(IF(H663="1002",1002,VLOOKUP(I663,亿企科目!A:H,6,0)),VLOOKUP(H663,亿企科目!A:G,6,0))</f>
        <v>1002</v>
      </c>
      <c r="N663" s="48" t="str">
        <f>IFERROR(IF(H663="1002","银行账户",IF(H663="1123","供应商",VLOOKUP(I663,亿企科目!A:H,8,0))),"")</f>
        <v>银行账户</v>
      </c>
      <c r="O663" s="49" t="str">
        <f t="shared" si="223"/>
        <v>农发行588081</v>
      </c>
      <c r="P663" s="29" t="str">
        <f>VLOOKUP(A663,账簿!B:C,2,0)</f>
        <v>001001002</v>
      </c>
      <c r="Q663" s="29" t="str">
        <f>VLOOKUP(P663,账簿!A:B,2,0)</f>
        <v>昌邑市城投建设工程有限公司</v>
      </c>
      <c r="W663" s="29" t="str">
        <f t="shared" si="224"/>
        <v>0010010022026-04-2345</v>
      </c>
      <c r="X663" s="29" t="str">
        <f t="shared" si="210"/>
        <v>001001002</v>
      </c>
      <c r="Y663" s="29" t="str">
        <f t="shared" si="211"/>
        <v>001001002</v>
      </c>
      <c r="Z663" s="29" t="str">
        <f t="shared" si="212"/>
        <v>昌邑市城投建设工程有限公司</v>
      </c>
      <c r="AA663" s="29" t="str">
        <f t="shared" si="213"/>
        <v>2026-04</v>
      </c>
      <c r="AB663" s="29" t="str">
        <f t="shared" si="214"/>
        <v>2026-04-23</v>
      </c>
      <c r="AC663" s="29" t="s">
        <v>108</v>
      </c>
      <c r="AD663" s="29">
        <f t="shared" si="215"/>
        <v>45</v>
      </c>
      <c r="AE663" s="29" t="str">
        <f t="shared" si="216"/>
        <v>2026-04-23,普通汇兑,昌邑市惠合水务有限公司</v>
      </c>
      <c r="AF663" s="29" t="s">
        <v>109</v>
      </c>
      <c r="AG663" s="29" t="s">
        <v>109</v>
      </c>
      <c r="AH663" s="29"/>
      <c r="AI663" s="29"/>
      <c r="AJ663" s="29"/>
      <c r="AK663" s="29"/>
      <c r="AL663" s="29"/>
      <c r="AM663" s="29"/>
      <c r="AN663" s="29">
        <f t="shared" si="217"/>
        <v>1002</v>
      </c>
      <c r="AO663" s="29"/>
      <c r="AP663" s="29" t="str">
        <f t="shared" si="218"/>
        <v>2026-04-23,普通汇兑,昌邑市惠合水务有限公司</v>
      </c>
      <c r="AQ663" t="s">
        <v>110</v>
      </c>
      <c r="AR663" s="29">
        <f t="shared" si="219"/>
        <v>1060000</v>
      </c>
      <c r="AS663" s="29" t="str">
        <f t="shared" si="220"/>
        <v/>
      </c>
      <c r="AT663" t="s">
        <v>111</v>
      </c>
      <c r="AU663" t="s">
        <v>112</v>
      </c>
      <c r="AV663" t="s">
        <v>113</v>
      </c>
      <c r="AW663" s="29">
        <f t="shared" si="221"/>
        <v>1060000</v>
      </c>
      <c r="AX663" s="29" t="str">
        <f t="shared" si="222"/>
        <v/>
      </c>
      <c r="AY663" s="29"/>
      <c r="AZ663" s="29"/>
      <c r="BA663" s="29"/>
      <c r="BB663" s="29"/>
      <c r="BC663" s="29"/>
      <c r="BD663" s="29"/>
      <c r="BE663" s="29"/>
      <c r="BF663" s="29"/>
      <c r="BG663" s="29"/>
      <c r="BH663" s="29"/>
      <c r="BI663" s="29"/>
      <c r="BJ663" s="29"/>
      <c r="BK663" s="29"/>
      <c r="BL663" s="29"/>
      <c r="BM663" s="29"/>
      <c r="BN663" s="29"/>
      <c r="BO663" s="29"/>
      <c r="BP663" s="29"/>
      <c r="BQ663" s="32" t="str">
        <f>IF(N663="项目",VLOOKUP(O663,项目!B:C,2,0),IF(K663="空项目",VLOOKUP(K663,项目!B:C,2,0),""))</f>
        <v/>
      </c>
      <c r="BR663" s="32" t="str">
        <f>IFERROR(VLOOKUP(BQ663,项目!A:B,2,0),"")</f>
        <v/>
      </c>
      <c r="BS663" s="29"/>
      <c r="BT663" s="29"/>
      <c r="BU663" s="32" t="str">
        <f>IF(N663="供应商",VLOOKUP(O663,供应商!B:C,2,0),"")</f>
        <v/>
      </c>
      <c r="BV663" s="32" t="str">
        <f>IFERROR(VLOOKUP(BU663,供应商!A:B,2,0),"")</f>
        <v/>
      </c>
      <c r="BW663" s="32" t="str">
        <f>IF(N663="客户",VLOOKUP(O663,客户!B:C,2,0),"")</f>
        <v/>
      </c>
      <c r="BX663" s="32" t="str">
        <f>IFERROR(VLOOKUP(BW663,客户!A:B,2,0),"")</f>
        <v/>
      </c>
      <c r="BY663" s="29"/>
      <c r="BZ663" s="29"/>
      <c r="CA663" s="29"/>
      <c r="CB663" s="29"/>
      <c r="CC663" s="29"/>
      <c r="CD663" s="29"/>
      <c r="CE663" s="29"/>
      <c r="CF663" s="29"/>
      <c r="CG663" s="29"/>
      <c r="CH663" s="29"/>
      <c r="CI663" s="29"/>
      <c r="CJ663" s="29"/>
      <c r="CK663" s="29"/>
      <c r="CL663" s="29"/>
      <c r="CM663" s="29"/>
      <c r="CN663" s="29"/>
      <c r="CO663" s="29"/>
      <c r="CP663" s="29"/>
      <c r="CQ663" s="29"/>
      <c r="CR663" s="29"/>
      <c r="CS663" s="29"/>
      <c r="CT663" s="29"/>
      <c r="CU663" s="32" t="str">
        <f>IF(N663="费用项目",VLOOKUP(O663,费用项目!B:C,2,0),"")</f>
        <v/>
      </c>
      <c r="CV663" s="32" t="str">
        <f>IFERROR(VLOOKUP(CU663,费用项目!A:B,2,0),"")</f>
        <v/>
      </c>
      <c r="CW663" s="29" t="str">
        <f>IF(N663="银行账户",VLOOKUP(O663,银行变二级!B:C,2,0),"")</f>
        <v>农发行588081</v>
      </c>
      <c r="CX663" s="29" t="str">
        <f>IFERROR(VLOOKUP(O663,银行变二级!A:B,2,0),"")</f>
        <v>农发行588081</v>
      </c>
    </row>
    <row r="664" ht="25.5" spans="1:102">
      <c r="A664" s="35" t="s">
        <v>581</v>
      </c>
      <c r="B664" s="36" t="s">
        <v>188</v>
      </c>
      <c r="C664" s="36" t="s">
        <v>342</v>
      </c>
      <c r="D664" s="37" t="s">
        <v>646</v>
      </c>
      <c r="E664" s="37" t="s">
        <v>302</v>
      </c>
      <c r="F664" s="39" t="s">
        <v>107</v>
      </c>
      <c r="G664" s="38">
        <v>1060000</v>
      </c>
      <c r="H664" s="40" t="str">
        <f t="shared" si="205"/>
        <v>1221</v>
      </c>
      <c r="I664" s="40" t="str">
        <f t="shared" si="206"/>
        <v>122108</v>
      </c>
      <c r="J664" s="46" t="str">
        <f t="shared" si="207"/>
        <v>其他应收款</v>
      </c>
      <c r="K664" s="47" t="str">
        <f t="shared" si="208"/>
        <v>单位</v>
      </c>
      <c r="L664" s="46" t="str">
        <f t="shared" si="209"/>
        <v>昌邑市惠合水务有限公司</v>
      </c>
      <c r="M664" s="46" t="str">
        <f>IFERROR(IF(H664="1002",1002,VLOOKUP(I664,亿企科目!A:H,6,0)),VLOOKUP(H664,亿企科目!A:G,6,0))</f>
        <v>122102</v>
      </c>
      <c r="N664" s="48" t="str">
        <f>IFERROR(IF(H664="1002","银行账户",IF(H664="1123","供应商",VLOOKUP(I664,亿企科目!A:H,8,0))),"")</f>
        <v>客户</v>
      </c>
      <c r="O664" s="49" t="str">
        <f t="shared" si="223"/>
        <v>昌邑市惠合水务有限公司</v>
      </c>
      <c r="P664" s="29" t="str">
        <f>VLOOKUP(A664,账簿!B:C,2,0)</f>
        <v>001001002</v>
      </c>
      <c r="Q664" s="29" t="str">
        <f>VLOOKUP(P664,账簿!A:B,2,0)</f>
        <v>昌邑市城投建设工程有限公司</v>
      </c>
      <c r="W664" s="29" t="str">
        <f t="shared" si="224"/>
        <v>0010010022026-04-2345</v>
      </c>
      <c r="X664" s="29" t="str">
        <f t="shared" si="210"/>
        <v>001001002</v>
      </c>
      <c r="Y664" s="29" t="str">
        <f t="shared" si="211"/>
        <v>001001002</v>
      </c>
      <c r="Z664" s="29" t="str">
        <f t="shared" si="212"/>
        <v>昌邑市城投建设工程有限公司</v>
      </c>
      <c r="AA664" s="29" t="str">
        <f t="shared" si="213"/>
        <v>2026-04</v>
      </c>
      <c r="AB664" s="29" t="str">
        <f t="shared" si="214"/>
        <v>2026-04-23</v>
      </c>
      <c r="AC664" s="29" t="s">
        <v>108</v>
      </c>
      <c r="AD664" s="29">
        <f t="shared" si="215"/>
        <v>45</v>
      </c>
      <c r="AE664" s="29" t="str">
        <f t="shared" si="216"/>
        <v>2026-04-23,普通汇兑,昌邑市惠合水务有限公司</v>
      </c>
      <c r="AF664" s="29" t="s">
        <v>109</v>
      </c>
      <c r="AG664" s="29" t="s">
        <v>109</v>
      </c>
      <c r="AH664" s="29"/>
      <c r="AI664" s="29"/>
      <c r="AJ664" s="29"/>
      <c r="AK664" s="29"/>
      <c r="AL664" s="29"/>
      <c r="AM664" s="29"/>
      <c r="AN664" s="29" t="str">
        <f t="shared" si="217"/>
        <v>122102</v>
      </c>
      <c r="AO664" s="29"/>
      <c r="AP664" s="29" t="str">
        <f t="shared" si="218"/>
        <v>2026-04-23,普通汇兑,昌邑市惠合水务有限公司</v>
      </c>
      <c r="AQ664" t="s">
        <v>110</v>
      </c>
      <c r="AR664" s="29" t="str">
        <f t="shared" si="219"/>
        <v/>
      </c>
      <c r="AS664" s="29">
        <f t="shared" si="220"/>
        <v>1060000</v>
      </c>
      <c r="AT664" t="s">
        <v>111</v>
      </c>
      <c r="AU664" t="s">
        <v>112</v>
      </c>
      <c r="AV664" t="s">
        <v>113</v>
      </c>
      <c r="AW664" s="29" t="str">
        <f t="shared" si="221"/>
        <v/>
      </c>
      <c r="AX664" s="29">
        <f t="shared" si="222"/>
        <v>1060000</v>
      </c>
      <c r="AY664" s="29"/>
      <c r="AZ664" s="29"/>
      <c r="BA664" s="29"/>
      <c r="BB664" s="29"/>
      <c r="BC664" s="29"/>
      <c r="BD664" s="29"/>
      <c r="BE664" s="29"/>
      <c r="BF664" s="29"/>
      <c r="BG664" s="29"/>
      <c r="BH664" s="29"/>
      <c r="BI664" s="29"/>
      <c r="BJ664" s="29"/>
      <c r="BK664" s="29"/>
      <c r="BL664" s="29"/>
      <c r="BM664" s="29"/>
      <c r="BN664" s="29"/>
      <c r="BO664" s="29"/>
      <c r="BP664" s="29"/>
      <c r="BQ664" s="32" t="str">
        <f>IF(N664="项目",VLOOKUP(O664,项目!B:C,2,0),IF(K664="空项目",VLOOKUP(K664,项目!B:C,2,0),""))</f>
        <v/>
      </c>
      <c r="BR664" s="32" t="str">
        <f>IFERROR(VLOOKUP(BQ664,项目!A:B,2,0),"")</f>
        <v/>
      </c>
      <c r="BS664" s="29"/>
      <c r="BT664" s="29"/>
      <c r="BU664" s="32" t="str">
        <f>IF(N664="供应商",VLOOKUP(O664,供应商!B:C,2,0),"")</f>
        <v/>
      </c>
      <c r="BV664" s="32" t="str">
        <f>IFERROR(VLOOKUP(BU664,供应商!A:B,2,0),"")</f>
        <v/>
      </c>
      <c r="BW664" s="32" t="str">
        <f>IF(N664="客户",VLOOKUP(O664,客户!B:C,2,0),"")</f>
        <v>001001003</v>
      </c>
      <c r="BX664" s="32" t="str">
        <f>IFERROR(VLOOKUP(BW664,客户!A:B,2,0),"")</f>
        <v>昌邑市惠合水务有限公司</v>
      </c>
      <c r="BY664" s="29"/>
      <c r="BZ664" s="29"/>
      <c r="CA664" s="29"/>
      <c r="CB664" s="29"/>
      <c r="CC664" s="29"/>
      <c r="CD664" s="29"/>
      <c r="CE664" s="29"/>
      <c r="CF664" s="29"/>
      <c r="CG664" s="29"/>
      <c r="CH664" s="29"/>
      <c r="CI664" s="29"/>
      <c r="CJ664" s="29"/>
      <c r="CK664" s="29"/>
      <c r="CL664" s="29"/>
      <c r="CM664" s="29"/>
      <c r="CN664" s="29"/>
      <c r="CO664" s="29"/>
      <c r="CP664" s="29"/>
      <c r="CQ664" s="29"/>
      <c r="CR664" s="29"/>
      <c r="CS664" s="29"/>
      <c r="CT664" s="29"/>
      <c r="CU664" s="32" t="str">
        <f>IF(N664="费用项目",VLOOKUP(O664,费用项目!B:C,2,0),"")</f>
        <v/>
      </c>
      <c r="CV664" s="32" t="str">
        <f>IFERROR(VLOOKUP(CU664,费用项目!A:B,2,0),"")</f>
        <v/>
      </c>
      <c r="CW664" s="29" t="str">
        <f>IF(N664="银行账户",VLOOKUP(O664,银行变二级!B:C,2,0),"")</f>
        <v/>
      </c>
      <c r="CX664" s="29" t="str">
        <f>IFERROR(VLOOKUP(O664,银行变二级!A:B,2,0),"")</f>
        <v/>
      </c>
    </row>
    <row r="665" ht="25.5" spans="1:102">
      <c r="A665" s="35" t="s">
        <v>581</v>
      </c>
      <c r="B665" s="36" t="s">
        <v>188</v>
      </c>
      <c r="C665" s="36" t="s">
        <v>343</v>
      </c>
      <c r="D665" s="37" t="s">
        <v>647</v>
      </c>
      <c r="E665" s="37" t="s">
        <v>583</v>
      </c>
      <c r="F665" s="38">
        <v>50000</v>
      </c>
      <c r="G665" s="39" t="s">
        <v>107</v>
      </c>
      <c r="H665" s="40" t="str">
        <f t="shared" si="205"/>
        <v>1002</v>
      </c>
      <c r="I665" s="40" t="str">
        <f t="shared" si="206"/>
        <v>100207</v>
      </c>
      <c r="J665" s="46" t="str">
        <f t="shared" si="207"/>
        <v>银行存款</v>
      </c>
      <c r="K665" s="47" t="str">
        <f t="shared" si="208"/>
        <v>潍坊银行36375</v>
      </c>
      <c r="L665" s="46" t="str">
        <f t="shared" si="209"/>
        <v/>
      </c>
      <c r="M665" s="46">
        <f>IFERROR(IF(H665="1002",1002,VLOOKUP(I665,亿企科目!A:H,6,0)),VLOOKUP(H665,亿企科目!A:G,6,0))</f>
        <v>1002</v>
      </c>
      <c r="N665" s="48" t="str">
        <f>IFERROR(IF(H665="1002","银行账户",IF(H665="1123","供应商",VLOOKUP(I665,亿企科目!A:H,8,0))),"")</f>
        <v>银行账户</v>
      </c>
      <c r="O665" s="49" t="str">
        <f t="shared" si="223"/>
        <v>潍坊银行36375</v>
      </c>
      <c r="P665" s="29" t="str">
        <f>VLOOKUP(A665,账簿!B:C,2,0)</f>
        <v>001001002</v>
      </c>
      <c r="Q665" s="29" t="str">
        <f>VLOOKUP(P665,账簿!A:B,2,0)</f>
        <v>昌邑市城投建设工程有限公司</v>
      </c>
      <c r="W665" s="29" t="str">
        <f t="shared" si="224"/>
        <v>0010010022026-04-2346</v>
      </c>
      <c r="X665" s="29" t="str">
        <f t="shared" si="210"/>
        <v>001001002</v>
      </c>
      <c r="Y665" s="29" t="str">
        <f t="shared" si="211"/>
        <v>001001002</v>
      </c>
      <c r="Z665" s="29" t="str">
        <f t="shared" si="212"/>
        <v>昌邑市城投建设工程有限公司</v>
      </c>
      <c r="AA665" s="29" t="str">
        <f t="shared" si="213"/>
        <v>2026-04</v>
      </c>
      <c r="AB665" s="29" t="str">
        <f t="shared" si="214"/>
        <v>2026-04-23</v>
      </c>
      <c r="AC665" s="29" t="s">
        <v>108</v>
      </c>
      <c r="AD665" s="29">
        <f t="shared" si="215"/>
        <v>46</v>
      </c>
      <c r="AE665" s="29" t="str">
        <f t="shared" si="216"/>
        <v>汇兑,昌邑市昌盛城市建设投资有限公司,往来款</v>
      </c>
      <c r="AF665" s="29" t="s">
        <v>109</v>
      </c>
      <c r="AG665" s="29" t="s">
        <v>109</v>
      </c>
      <c r="AH665" s="29"/>
      <c r="AI665" s="29"/>
      <c r="AJ665" s="29"/>
      <c r="AK665" s="29"/>
      <c r="AL665" s="29"/>
      <c r="AM665" s="29"/>
      <c r="AN665" s="29">
        <f t="shared" si="217"/>
        <v>1002</v>
      </c>
      <c r="AO665" s="29"/>
      <c r="AP665" s="29" t="str">
        <f t="shared" si="218"/>
        <v>汇兑,昌邑市昌盛城市建设投资有限公司,往来款</v>
      </c>
      <c r="AQ665" t="s">
        <v>110</v>
      </c>
      <c r="AR665" s="29">
        <f t="shared" si="219"/>
        <v>50000</v>
      </c>
      <c r="AS665" s="29" t="str">
        <f t="shared" si="220"/>
        <v/>
      </c>
      <c r="AT665" t="s">
        <v>111</v>
      </c>
      <c r="AU665" t="s">
        <v>112</v>
      </c>
      <c r="AV665" t="s">
        <v>113</v>
      </c>
      <c r="AW665" s="29">
        <f t="shared" si="221"/>
        <v>50000</v>
      </c>
      <c r="AX665" s="29" t="str">
        <f t="shared" si="222"/>
        <v/>
      </c>
      <c r="AY665" s="29"/>
      <c r="AZ665" s="29"/>
      <c r="BA665" s="29"/>
      <c r="BB665" s="29"/>
      <c r="BC665" s="29"/>
      <c r="BD665" s="29"/>
      <c r="BE665" s="29"/>
      <c r="BF665" s="29"/>
      <c r="BG665" s="29"/>
      <c r="BH665" s="29"/>
      <c r="BI665" s="29"/>
      <c r="BJ665" s="29"/>
      <c r="BK665" s="29"/>
      <c r="BL665" s="29"/>
      <c r="BM665" s="29"/>
      <c r="BN665" s="29"/>
      <c r="BO665" s="29"/>
      <c r="BP665" s="29"/>
      <c r="BQ665" s="32" t="str">
        <f>IF(N665="项目",VLOOKUP(O665,项目!B:C,2,0),IF(K665="空项目",VLOOKUP(K665,项目!B:C,2,0),""))</f>
        <v/>
      </c>
      <c r="BR665" s="32" t="str">
        <f>IFERROR(VLOOKUP(BQ665,项目!A:B,2,0),"")</f>
        <v/>
      </c>
      <c r="BS665" s="29"/>
      <c r="BT665" s="29"/>
      <c r="BU665" s="32" t="str">
        <f>IF(N665="供应商",VLOOKUP(O665,供应商!B:C,2,0),"")</f>
        <v/>
      </c>
      <c r="BV665" s="32" t="str">
        <f>IFERROR(VLOOKUP(BU665,供应商!A:B,2,0),"")</f>
        <v/>
      </c>
      <c r="BW665" s="32" t="str">
        <f>IF(N665="客户",VLOOKUP(O665,客户!B:C,2,0),"")</f>
        <v/>
      </c>
      <c r="BX665" s="32" t="str">
        <f>IFERROR(VLOOKUP(BW665,客户!A:B,2,0),"")</f>
        <v/>
      </c>
      <c r="BY665" s="29"/>
      <c r="BZ665" s="29"/>
      <c r="CA665" s="29"/>
      <c r="CB665" s="29"/>
      <c r="CC665" s="29"/>
      <c r="CD665" s="29"/>
      <c r="CE665" s="29"/>
      <c r="CF665" s="29"/>
      <c r="CG665" s="29"/>
      <c r="CH665" s="29"/>
      <c r="CI665" s="29"/>
      <c r="CJ665" s="29"/>
      <c r="CK665" s="29"/>
      <c r="CL665" s="29"/>
      <c r="CM665" s="29"/>
      <c r="CN665" s="29"/>
      <c r="CO665" s="29"/>
      <c r="CP665" s="29"/>
      <c r="CQ665" s="29"/>
      <c r="CR665" s="29"/>
      <c r="CS665" s="29"/>
      <c r="CT665" s="29"/>
      <c r="CU665" s="32" t="str">
        <f>IF(N665="费用项目",VLOOKUP(O665,费用项目!B:C,2,0),"")</f>
        <v/>
      </c>
      <c r="CV665" s="32" t="str">
        <f>IFERROR(VLOOKUP(CU665,费用项目!A:B,2,0),"")</f>
        <v/>
      </c>
      <c r="CW665" s="29" t="str">
        <f>IF(N665="银行账户",VLOOKUP(O665,银行变二级!B:C,2,0),"")</f>
        <v>潍坊银行36375</v>
      </c>
      <c r="CX665" s="29" t="str">
        <f>IFERROR(VLOOKUP(O665,银行变二级!A:B,2,0),"")</f>
        <v>潍坊银行36375</v>
      </c>
    </row>
    <row r="666" ht="25.5" spans="1:102">
      <c r="A666" s="35" t="s">
        <v>581</v>
      </c>
      <c r="B666" s="36" t="s">
        <v>188</v>
      </c>
      <c r="C666" s="36" t="s">
        <v>343</v>
      </c>
      <c r="D666" s="37" t="s">
        <v>647</v>
      </c>
      <c r="E666" s="37" t="s">
        <v>436</v>
      </c>
      <c r="F666" s="39" t="s">
        <v>107</v>
      </c>
      <c r="G666" s="38">
        <v>50000</v>
      </c>
      <c r="H666" s="40" t="str">
        <f t="shared" si="205"/>
        <v>1221</v>
      </c>
      <c r="I666" s="40" t="str">
        <f t="shared" si="206"/>
        <v>122108</v>
      </c>
      <c r="J666" s="46" t="str">
        <f t="shared" si="207"/>
        <v>其他应收款</v>
      </c>
      <c r="K666" s="47" t="str">
        <f t="shared" si="208"/>
        <v>单位</v>
      </c>
      <c r="L666" s="46" t="str">
        <f t="shared" si="209"/>
        <v>昌邑市昌盛城市建设投资有限公司</v>
      </c>
      <c r="M666" s="46" t="str">
        <f>IFERROR(IF(H666="1002",1002,VLOOKUP(I666,亿企科目!A:H,6,0)),VLOOKUP(H666,亿企科目!A:G,6,0))</f>
        <v>122102</v>
      </c>
      <c r="N666" s="48" t="str">
        <f>IFERROR(IF(H666="1002","银行账户",IF(H666="1123","供应商",VLOOKUP(I666,亿企科目!A:H,8,0))),"")</f>
        <v>客户</v>
      </c>
      <c r="O666" s="49" t="str">
        <f t="shared" si="223"/>
        <v>昌邑市昌盛城市建设投资有限公司</v>
      </c>
      <c r="P666" s="29" t="str">
        <f>VLOOKUP(A666,账簿!B:C,2,0)</f>
        <v>001001002</v>
      </c>
      <c r="Q666" s="29" t="str">
        <f>VLOOKUP(P666,账簿!A:B,2,0)</f>
        <v>昌邑市城投建设工程有限公司</v>
      </c>
      <c r="W666" s="29" t="str">
        <f t="shared" si="224"/>
        <v>0010010022026-04-2346</v>
      </c>
      <c r="X666" s="29" t="str">
        <f t="shared" si="210"/>
        <v>001001002</v>
      </c>
      <c r="Y666" s="29" t="str">
        <f t="shared" si="211"/>
        <v>001001002</v>
      </c>
      <c r="Z666" s="29" t="str">
        <f t="shared" si="212"/>
        <v>昌邑市城投建设工程有限公司</v>
      </c>
      <c r="AA666" s="29" t="str">
        <f t="shared" si="213"/>
        <v>2026-04</v>
      </c>
      <c r="AB666" s="29" t="str">
        <f t="shared" si="214"/>
        <v>2026-04-23</v>
      </c>
      <c r="AC666" s="29" t="s">
        <v>108</v>
      </c>
      <c r="AD666" s="29">
        <f t="shared" si="215"/>
        <v>46</v>
      </c>
      <c r="AE666" s="29" t="str">
        <f t="shared" si="216"/>
        <v>汇兑,昌邑市昌盛城市建设投资有限公司,往来款</v>
      </c>
      <c r="AF666" s="29" t="s">
        <v>109</v>
      </c>
      <c r="AG666" s="29" t="s">
        <v>109</v>
      </c>
      <c r="AH666" s="29"/>
      <c r="AI666" s="29"/>
      <c r="AJ666" s="29"/>
      <c r="AK666" s="29"/>
      <c r="AL666" s="29"/>
      <c r="AM666" s="29"/>
      <c r="AN666" s="29" t="str">
        <f t="shared" si="217"/>
        <v>122102</v>
      </c>
      <c r="AO666" s="29"/>
      <c r="AP666" s="29" t="str">
        <f t="shared" si="218"/>
        <v>汇兑,昌邑市昌盛城市建设投资有限公司,往来款</v>
      </c>
      <c r="AQ666" t="s">
        <v>110</v>
      </c>
      <c r="AR666" s="29" t="str">
        <f t="shared" si="219"/>
        <v/>
      </c>
      <c r="AS666" s="29">
        <f t="shared" si="220"/>
        <v>50000</v>
      </c>
      <c r="AT666" t="s">
        <v>111</v>
      </c>
      <c r="AU666" t="s">
        <v>112</v>
      </c>
      <c r="AV666" t="s">
        <v>113</v>
      </c>
      <c r="AW666" s="29" t="str">
        <f t="shared" si="221"/>
        <v/>
      </c>
      <c r="AX666" s="29">
        <f t="shared" si="222"/>
        <v>50000</v>
      </c>
      <c r="AY666" s="29"/>
      <c r="AZ666" s="29"/>
      <c r="BA666" s="29"/>
      <c r="BB666" s="29"/>
      <c r="BC666" s="29"/>
      <c r="BD666" s="29"/>
      <c r="BE666" s="29"/>
      <c r="BF666" s="29"/>
      <c r="BG666" s="29"/>
      <c r="BH666" s="29"/>
      <c r="BI666" s="29"/>
      <c r="BJ666" s="29"/>
      <c r="BK666" s="29"/>
      <c r="BL666" s="29"/>
      <c r="BM666" s="29"/>
      <c r="BN666" s="29"/>
      <c r="BO666" s="29"/>
      <c r="BP666" s="29"/>
      <c r="BQ666" s="32" t="str">
        <f>IF(N666="项目",VLOOKUP(O666,项目!B:C,2,0),IF(K666="空项目",VLOOKUP(K666,项目!B:C,2,0),""))</f>
        <v/>
      </c>
      <c r="BR666" s="32" t="str">
        <f>IFERROR(VLOOKUP(BQ666,项目!A:B,2,0),"")</f>
        <v/>
      </c>
      <c r="BS666" s="29"/>
      <c r="BT666" s="29"/>
      <c r="BU666" s="32" t="str">
        <f>IF(N666="供应商",VLOOKUP(O666,供应商!B:C,2,0),"")</f>
        <v/>
      </c>
      <c r="BV666" s="32" t="str">
        <f>IFERROR(VLOOKUP(BU666,供应商!A:B,2,0),"")</f>
        <v/>
      </c>
      <c r="BW666" s="32" t="str">
        <f>IF(N666="客户",VLOOKUP(O666,客户!B:C,2,0),"")</f>
        <v>001001</v>
      </c>
      <c r="BX666" s="32" t="str">
        <f>IFERROR(VLOOKUP(BW666,客户!A:B,2,0),"")</f>
        <v>昌邑市昌盛城市建设投资有限公司</v>
      </c>
      <c r="BY666" s="29"/>
      <c r="BZ666" s="29"/>
      <c r="CA666" s="29"/>
      <c r="CB666" s="29"/>
      <c r="CC666" s="29"/>
      <c r="CD666" s="29"/>
      <c r="CE666" s="29"/>
      <c r="CF666" s="29"/>
      <c r="CG666" s="29"/>
      <c r="CH666" s="29"/>
      <c r="CI666" s="29"/>
      <c r="CJ666" s="29"/>
      <c r="CK666" s="29"/>
      <c r="CL666" s="29"/>
      <c r="CM666" s="29"/>
      <c r="CN666" s="29"/>
      <c r="CO666" s="29"/>
      <c r="CP666" s="29"/>
      <c r="CQ666" s="29"/>
      <c r="CR666" s="29"/>
      <c r="CS666" s="29"/>
      <c r="CT666" s="29"/>
      <c r="CU666" s="32" t="str">
        <f>IF(N666="费用项目",VLOOKUP(O666,费用项目!B:C,2,0),"")</f>
        <v/>
      </c>
      <c r="CV666" s="32" t="str">
        <f>IFERROR(VLOOKUP(CU666,费用项目!A:B,2,0),"")</f>
        <v/>
      </c>
      <c r="CW666" s="29" t="str">
        <f>IF(N666="银行账户",VLOOKUP(O666,银行变二级!B:C,2,0),"")</f>
        <v/>
      </c>
      <c r="CX666" s="29" t="str">
        <f>IFERROR(VLOOKUP(O666,银行变二级!A:B,2,0),"")</f>
        <v/>
      </c>
    </row>
    <row r="667" ht="25.5" spans="1:102">
      <c r="A667" s="35" t="s">
        <v>581</v>
      </c>
      <c r="B667" s="36" t="s">
        <v>188</v>
      </c>
      <c r="C667" s="36" t="s">
        <v>345</v>
      </c>
      <c r="D667" s="37" t="s">
        <v>648</v>
      </c>
      <c r="E667" s="37" t="s">
        <v>300</v>
      </c>
      <c r="F667" s="38">
        <v>80000</v>
      </c>
      <c r="G667" s="39" t="s">
        <v>107</v>
      </c>
      <c r="H667" s="40" t="str">
        <f t="shared" si="205"/>
        <v>2241</v>
      </c>
      <c r="I667" s="40" t="str">
        <f t="shared" si="206"/>
        <v>224102</v>
      </c>
      <c r="J667" s="46" t="str">
        <f t="shared" si="207"/>
        <v>其他应付款</v>
      </c>
      <c r="K667" s="47" t="str">
        <f t="shared" si="208"/>
        <v>单位</v>
      </c>
      <c r="L667" s="46" t="str">
        <f t="shared" si="209"/>
        <v>潍坊华创普惠产业投资合伙企业（有限合伙）</v>
      </c>
      <c r="M667" s="46" t="str">
        <f>IFERROR(IF(H667="1002",1002,VLOOKUP(I667,亿企科目!A:H,6,0)),VLOOKUP(H667,亿企科目!A:G,6,0))</f>
        <v>224102</v>
      </c>
      <c r="N667" s="48" t="str">
        <f>IFERROR(IF(H667="1002","银行账户",IF(H667="1123","供应商",VLOOKUP(I667,亿企科目!A:H,8,0))),"")</f>
        <v>供应商</v>
      </c>
      <c r="O667" s="49" t="str">
        <f t="shared" si="223"/>
        <v>潍坊华创普惠产业投资合伙企业（有限合伙）</v>
      </c>
      <c r="P667" s="29" t="str">
        <f>VLOOKUP(A667,账簿!B:C,2,0)</f>
        <v>001001002</v>
      </c>
      <c r="Q667" s="29" t="str">
        <f>VLOOKUP(P667,账簿!A:B,2,0)</f>
        <v>昌邑市城投建设工程有限公司</v>
      </c>
      <c r="W667" s="29" t="str">
        <f t="shared" si="224"/>
        <v>0010010022026-04-2347</v>
      </c>
      <c r="X667" s="29" t="str">
        <f t="shared" si="210"/>
        <v>001001002</v>
      </c>
      <c r="Y667" s="29" t="str">
        <f t="shared" si="211"/>
        <v>001001002</v>
      </c>
      <c r="Z667" s="29" t="str">
        <f t="shared" si="212"/>
        <v>昌邑市城投建设工程有限公司</v>
      </c>
      <c r="AA667" s="29" t="str">
        <f t="shared" si="213"/>
        <v>2026-04</v>
      </c>
      <c r="AB667" s="29" t="str">
        <f t="shared" si="214"/>
        <v>2026-04-23</v>
      </c>
      <c r="AC667" s="29" t="s">
        <v>108</v>
      </c>
      <c r="AD667" s="29">
        <f t="shared" si="215"/>
        <v>47</v>
      </c>
      <c r="AE667" s="29" t="str">
        <f t="shared" si="216"/>
        <v>汇兑,潍坊华创普惠产业投资合伙企业（有限合伙）,服务费</v>
      </c>
      <c r="AF667" s="29" t="s">
        <v>109</v>
      </c>
      <c r="AG667" s="29" t="s">
        <v>109</v>
      </c>
      <c r="AH667" s="29"/>
      <c r="AI667" s="29"/>
      <c r="AJ667" s="29"/>
      <c r="AK667" s="29"/>
      <c r="AL667" s="29"/>
      <c r="AM667" s="29"/>
      <c r="AN667" s="29" t="str">
        <f t="shared" si="217"/>
        <v>224102</v>
      </c>
      <c r="AO667" s="29"/>
      <c r="AP667" s="29" t="str">
        <f t="shared" si="218"/>
        <v>汇兑,潍坊华创普惠产业投资合伙企业（有限合伙）,服务费</v>
      </c>
      <c r="AQ667" t="s">
        <v>110</v>
      </c>
      <c r="AR667" s="29">
        <f t="shared" si="219"/>
        <v>80000</v>
      </c>
      <c r="AS667" s="29" t="str">
        <f t="shared" si="220"/>
        <v/>
      </c>
      <c r="AT667" t="s">
        <v>111</v>
      </c>
      <c r="AU667" t="s">
        <v>112</v>
      </c>
      <c r="AV667" t="s">
        <v>113</v>
      </c>
      <c r="AW667" s="29">
        <f t="shared" si="221"/>
        <v>80000</v>
      </c>
      <c r="AX667" s="29" t="str">
        <f t="shared" si="222"/>
        <v/>
      </c>
      <c r="AY667" s="29"/>
      <c r="AZ667" s="29"/>
      <c r="BA667" s="29"/>
      <c r="BB667" s="29"/>
      <c r="BC667" s="29"/>
      <c r="BD667" s="29"/>
      <c r="BE667" s="29"/>
      <c r="BF667" s="29"/>
      <c r="BG667" s="29"/>
      <c r="BH667" s="29"/>
      <c r="BI667" s="29"/>
      <c r="BJ667" s="29"/>
      <c r="BK667" s="29"/>
      <c r="BL667" s="29"/>
      <c r="BM667" s="29"/>
      <c r="BN667" s="29"/>
      <c r="BO667" s="29"/>
      <c r="BP667" s="29"/>
      <c r="BQ667" s="32" t="str">
        <f>IF(N667="项目",VLOOKUP(O667,项目!B:C,2,0),IF(K667="空项目",VLOOKUP(K667,项目!B:C,2,0),""))</f>
        <v/>
      </c>
      <c r="BR667" s="32" t="str">
        <f>IFERROR(VLOOKUP(BQ667,项目!A:B,2,0),"")</f>
        <v/>
      </c>
      <c r="BS667" s="29"/>
      <c r="BT667" s="29"/>
      <c r="BU667" s="32" t="str">
        <f>IF(N667="供应商",VLOOKUP(O667,供应商!B:C,2,0),"")</f>
        <v>0008219</v>
      </c>
      <c r="BV667" s="32" t="str">
        <f>IFERROR(VLOOKUP(BU667,供应商!A:B,2,0),"")</f>
        <v>潍坊华创普惠产业投资合伙企业（有限合伙）</v>
      </c>
      <c r="BW667" s="32" t="str">
        <f>IF(N667="客户",VLOOKUP(O667,客户!B:C,2,0),"")</f>
        <v/>
      </c>
      <c r="BX667" s="32" t="str">
        <f>IFERROR(VLOOKUP(BW667,客户!A:B,2,0),"")</f>
        <v/>
      </c>
      <c r="BY667" s="29"/>
      <c r="BZ667" s="29"/>
      <c r="CA667" s="29"/>
      <c r="CB667" s="29"/>
      <c r="CC667" s="29"/>
      <c r="CD667" s="29"/>
      <c r="CE667" s="29"/>
      <c r="CF667" s="29"/>
      <c r="CG667" s="29"/>
      <c r="CH667" s="29"/>
      <c r="CI667" s="29"/>
      <c r="CJ667" s="29"/>
      <c r="CK667" s="29"/>
      <c r="CL667" s="29"/>
      <c r="CM667" s="29"/>
      <c r="CN667" s="29"/>
      <c r="CO667" s="29"/>
      <c r="CP667" s="29"/>
      <c r="CQ667" s="29"/>
      <c r="CR667" s="29"/>
      <c r="CS667" s="29"/>
      <c r="CT667" s="29"/>
      <c r="CU667" s="32" t="str">
        <f>IF(N667="费用项目",VLOOKUP(O667,费用项目!B:C,2,0),"")</f>
        <v/>
      </c>
      <c r="CV667" s="32" t="str">
        <f>IFERROR(VLOOKUP(CU667,费用项目!A:B,2,0),"")</f>
        <v/>
      </c>
      <c r="CW667" s="29" t="str">
        <f>IF(N667="银行账户",VLOOKUP(O667,银行变二级!B:C,2,0),"")</f>
        <v/>
      </c>
      <c r="CX667" s="29" t="str">
        <f>IFERROR(VLOOKUP(O667,银行变二级!A:B,2,0),"")</f>
        <v/>
      </c>
    </row>
    <row r="668" ht="25.5" spans="1:102">
      <c r="A668" s="35" t="s">
        <v>581</v>
      </c>
      <c r="B668" s="36" t="s">
        <v>188</v>
      </c>
      <c r="C668" s="36" t="s">
        <v>345</v>
      </c>
      <c r="D668" s="37" t="s">
        <v>648</v>
      </c>
      <c r="E668" s="37" t="s">
        <v>583</v>
      </c>
      <c r="F668" s="39" t="s">
        <v>107</v>
      </c>
      <c r="G668" s="38">
        <v>80000</v>
      </c>
      <c r="H668" s="40" t="str">
        <f t="shared" si="205"/>
        <v>1002</v>
      </c>
      <c r="I668" s="40" t="str">
        <f t="shared" si="206"/>
        <v>100207</v>
      </c>
      <c r="J668" s="46" t="str">
        <f t="shared" si="207"/>
        <v>银行存款</v>
      </c>
      <c r="K668" s="47" t="str">
        <f t="shared" si="208"/>
        <v>潍坊银行36375</v>
      </c>
      <c r="L668" s="46" t="str">
        <f t="shared" si="209"/>
        <v/>
      </c>
      <c r="M668" s="46">
        <f>IFERROR(IF(H668="1002",1002,VLOOKUP(I668,亿企科目!A:H,6,0)),VLOOKUP(H668,亿企科目!A:G,6,0))</f>
        <v>1002</v>
      </c>
      <c r="N668" s="48" t="str">
        <f>IFERROR(IF(H668="1002","银行账户",IF(H668="1123","供应商",VLOOKUP(I668,亿企科目!A:H,8,0))),"")</f>
        <v>银行账户</v>
      </c>
      <c r="O668" s="49" t="str">
        <f t="shared" si="223"/>
        <v>潍坊银行36375</v>
      </c>
      <c r="P668" s="29" t="str">
        <f>VLOOKUP(A668,账簿!B:C,2,0)</f>
        <v>001001002</v>
      </c>
      <c r="Q668" s="29" t="str">
        <f>VLOOKUP(P668,账簿!A:B,2,0)</f>
        <v>昌邑市城投建设工程有限公司</v>
      </c>
      <c r="W668" s="29" t="str">
        <f t="shared" si="224"/>
        <v>0010010022026-04-2347</v>
      </c>
      <c r="X668" s="29" t="str">
        <f t="shared" si="210"/>
        <v>001001002</v>
      </c>
      <c r="Y668" s="29" t="str">
        <f t="shared" si="211"/>
        <v>001001002</v>
      </c>
      <c r="Z668" s="29" t="str">
        <f t="shared" si="212"/>
        <v>昌邑市城投建设工程有限公司</v>
      </c>
      <c r="AA668" s="29" t="str">
        <f t="shared" si="213"/>
        <v>2026-04</v>
      </c>
      <c r="AB668" s="29" t="str">
        <f t="shared" si="214"/>
        <v>2026-04-23</v>
      </c>
      <c r="AC668" s="29" t="s">
        <v>108</v>
      </c>
      <c r="AD668" s="29">
        <f t="shared" si="215"/>
        <v>47</v>
      </c>
      <c r="AE668" s="29" t="str">
        <f t="shared" si="216"/>
        <v>汇兑,潍坊华创普惠产业投资合伙企业（有限合伙）,服务费</v>
      </c>
      <c r="AF668" s="29" t="s">
        <v>109</v>
      </c>
      <c r="AG668" s="29" t="s">
        <v>109</v>
      </c>
      <c r="AH668" s="29"/>
      <c r="AI668" s="29"/>
      <c r="AJ668" s="29"/>
      <c r="AK668" s="29"/>
      <c r="AL668" s="29"/>
      <c r="AM668" s="29"/>
      <c r="AN668" s="29">
        <f t="shared" si="217"/>
        <v>1002</v>
      </c>
      <c r="AO668" s="29"/>
      <c r="AP668" s="29" t="str">
        <f t="shared" si="218"/>
        <v>汇兑,潍坊华创普惠产业投资合伙企业（有限合伙）,服务费</v>
      </c>
      <c r="AQ668" t="s">
        <v>110</v>
      </c>
      <c r="AR668" s="29" t="str">
        <f t="shared" si="219"/>
        <v/>
      </c>
      <c r="AS668" s="29">
        <f t="shared" si="220"/>
        <v>80000</v>
      </c>
      <c r="AT668" t="s">
        <v>111</v>
      </c>
      <c r="AU668" t="s">
        <v>112</v>
      </c>
      <c r="AV668" t="s">
        <v>113</v>
      </c>
      <c r="AW668" s="29" t="str">
        <f t="shared" si="221"/>
        <v/>
      </c>
      <c r="AX668" s="29">
        <f t="shared" si="222"/>
        <v>80000</v>
      </c>
      <c r="AY668" s="29"/>
      <c r="AZ668" s="29"/>
      <c r="BA668" s="29"/>
      <c r="BB668" s="29"/>
      <c r="BC668" s="29"/>
      <c r="BD668" s="29"/>
      <c r="BE668" s="29"/>
      <c r="BF668" s="29"/>
      <c r="BG668" s="29"/>
      <c r="BH668" s="29"/>
      <c r="BI668" s="29"/>
      <c r="BJ668" s="29"/>
      <c r="BK668" s="29"/>
      <c r="BL668" s="29"/>
      <c r="BM668" s="29"/>
      <c r="BN668" s="29"/>
      <c r="BO668" s="29"/>
      <c r="BP668" s="29"/>
      <c r="BQ668" s="32" t="str">
        <f>IF(N668="项目",VLOOKUP(O668,项目!B:C,2,0),IF(K668="空项目",VLOOKUP(K668,项目!B:C,2,0),""))</f>
        <v/>
      </c>
      <c r="BR668" s="32" t="str">
        <f>IFERROR(VLOOKUP(BQ668,项目!A:B,2,0),"")</f>
        <v/>
      </c>
      <c r="BS668" s="29"/>
      <c r="BT668" s="29"/>
      <c r="BU668" s="32" t="str">
        <f>IF(N668="供应商",VLOOKUP(O668,供应商!B:C,2,0),"")</f>
        <v/>
      </c>
      <c r="BV668" s="32" t="str">
        <f>IFERROR(VLOOKUP(BU668,供应商!A:B,2,0),"")</f>
        <v/>
      </c>
      <c r="BW668" s="32" t="str">
        <f>IF(N668="客户",VLOOKUP(O668,客户!B:C,2,0),"")</f>
        <v/>
      </c>
      <c r="BX668" s="32" t="str">
        <f>IFERROR(VLOOKUP(BW668,客户!A:B,2,0),"")</f>
        <v/>
      </c>
      <c r="BY668" s="29"/>
      <c r="BZ668" s="29"/>
      <c r="CA668" s="29"/>
      <c r="CB668" s="29"/>
      <c r="CC668" s="29"/>
      <c r="CD668" s="29"/>
      <c r="CE668" s="29"/>
      <c r="CF668" s="29"/>
      <c r="CG668" s="29"/>
      <c r="CH668" s="29"/>
      <c r="CI668" s="29"/>
      <c r="CJ668" s="29"/>
      <c r="CK668" s="29"/>
      <c r="CL668" s="29"/>
      <c r="CM668" s="29"/>
      <c r="CN668" s="29"/>
      <c r="CO668" s="29"/>
      <c r="CP668" s="29"/>
      <c r="CQ668" s="29"/>
      <c r="CR668" s="29"/>
      <c r="CS668" s="29"/>
      <c r="CT668" s="29"/>
      <c r="CU668" s="32" t="str">
        <f>IF(N668="费用项目",VLOOKUP(O668,费用项目!B:C,2,0),"")</f>
        <v/>
      </c>
      <c r="CV668" s="32" t="str">
        <f>IFERROR(VLOOKUP(CU668,费用项目!A:B,2,0),"")</f>
        <v/>
      </c>
      <c r="CW668" s="29" t="str">
        <f>IF(N668="银行账户",VLOOKUP(O668,银行变二级!B:C,2,0),"")</f>
        <v>潍坊银行36375</v>
      </c>
      <c r="CX668" s="29" t="str">
        <f>IFERROR(VLOOKUP(O668,银行变二级!A:B,2,0),"")</f>
        <v>潍坊银行36375</v>
      </c>
    </row>
    <row r="669" ht="25.5" spans="1:102">
      <c r="A669" s="35" t="s">
        <v>581</v>
      </c>
      <c r="B669" s="36" t="s">
        <v>453</v>
      </c>
      <c r="C669" s="36" t="s">
        <v>346</v>
      </c>
      <c r="D669" s="37" t="s">
        <v>649</v>
      </c>
      <c r="E669" s="37" t="s">
        <v>389</v>
      </c>
      <c r="F669" s="38">
        <v>1050000</v>
      </c>
      <c r="G669" s="39" t="s">
        <v>107</v>
      </c>
      <c r="H669" s="40" t="str">
        <f t="shared" si="205"/>
        <v>1221</v>
      </c>
      <c r="I669" s="40" t="str">
        <f t="shared" si="206"/>
        <v>122108</v>
      </c>
      <c r="J669" s="46" t="str">
        <f t="shared" si="207"/>
        <v>其他应收款</v>
      </c>
      <c r="K669" s="47" t="str">
        <f t="shared" si="208"/>
        <v>单位</v>
      </c>
      <c r="L669" s="46" t="str">
        <f t="shared" si="209"/>
        <v>昌邑市城投资本投资有限公司</v>
      </c>
      <c r="M669" s="46" t="str">
        <f>IFERROR(IF(H669="1002",1002,VLOOKUP(I669,亿企科目!A:H,6,0)),VLOOKUP(H669,亿企科目!A:G,6,0))</f>
        <v>122102</v>
      </c>
      <c r="N669" s="48" t="str">
        <f>IFERROR(IF(H669="1002","银行账户",IF(H669="1123","供应商",VLOOKUP(I669,亿企科目!A:H,8,0))),"")</f>
        <v>客户</v>
      </c>
      <c r="O669" s="49" t="str">
        <f t="shared" si="223"/>
        <v>昌邑市城投资本投资有限公司</v>
      </c>
      <c r="P669" s="29" t="str">
        <f>VLOOKUP(A669,账簿!B:C,2,0)</f>
        <v>001001002</v>
      </c>
      <c r="Q669" s="29" t="str">
        <f>VLOOKUP(P669,账簿!A:B,2,0)</f>
        <v>昌邑市城投建设工程有限公司</v>
      </c>
      <c r="W669" s="29" t="str">
        <f t="shared" si="224"/>
        <v>0010010022026-04-2448</v>
      </c>
      <c r="X669" s="29" t="str">
        <f t="shared" si="210"/>
        <v>001001002</v>
      </c>
      <c r="Y669" s="29" t="str">
        <f t="shared" si="211"/>
        <v>001001002</v>
      </c>
      <c r="Z669" s="29" t="str">
        <f t="shared" si="212"/>
        <v>昌邑市城投建设工程有限公司</v>
      </c>
      <c r="AA669" s="29" t="str">
        <f t="shared" si="213"/>
        <v>2026-04</v>
      </c>
      <c r="AB669" s="29" t="str">
        <f t="shared" si="214"/>
        <v>2026-04-24</v>
      </c>
      <c r="AC669" s="29" t="s">
        <v>108</v>
      </c>
      <c r="AD669" s="29">
        <f t="shared" si="215"/>
        <v>48</v>
      </c>
      <c r="AE669" s="29" t="str">
        <f t="shared" si="216"/>
        <v>2026-04-24,汇兑,昌邑市城投资本投资有限公司</v>
      </c>
      <c r="AF669" s="29" t="s">
        <v>109</v>
      </c>
      <c r="AG669" s="29" t="s">
        <v>109</v>
      </c>
      <c r="AH669" s="29"/>
      <c r="AI669" s="29"/>
      <c r="AJ669" s="29"/>
      <c r="AK669" s="29"/>
      <c r="AL669" s="29"/>
      <c r="AM669" s="29"/>
      <c r="AN669" s="29" t="str">
        <f t="shared" si="217"/>
        <v>122102</v>
      </c>
      <c r="AO669" s="29"/>
      <c r="AP669" s="29" t="str">
        <f t="shared" si="218"/>
        <v>2026-04-24,汇兑,昌邑市城投资本投资有限公司</v>
      </c>
      <c r="AQ669" t="s">
        <v>110</v>
      </c>
      <c r="AR669" s="29">
        <f t="shared" si="219"/>
        <v>1050000</v>
      </c>
      <c r="AS669" s="29" t="str">
        <f t="shared" si="220"/>
        <v/>
      </c>
      <c r="AT669" t="s">
        <v>111</v>
      </c>
      <c r="AU669" t="s">
        <v>112</v>
      </c>
      <c r="AV669" t="s">
        <v>113</v>
      </c>
      <c r="AW669" s="29">
        <f t="shared" si="221"/>
        <v>1050000</v>
      </c>
      <c r="AX669" s="29" t="str">
        <f t="shared" si="222"/>
        <v/>
      </c>
      <c r="AY669" s="29"/>
      <c r="AZ669" s="29"/>
      <c r="BA669" s="29"/>
      <c r="BB669" s="29"/>
      <c r="BC669" s="29"/>
      <c r="BD669" s="29"/>
      <c r="BE669" s="29"/>
      <c r="BF669" s="29"/>
      <c r="BG669" s="29"/>
      <c r="BH669" s="29"/>
      <c r="BI669" s="29"/>
      <c r="BJ669" s="29"/>
      <c r="BK669" s="29"/>
      <c r="BL669" s="29"/>
      <c r="BM669" s="29"/>
      <c r="BN669" s="29"/>
      <c r="BO669" s="29"/>
      <c r="BP669" s="29"/>
      <c r="BQ669" s="32" t="str">
        <f>IF(N669="项目",VLOOKUP(O669,项目!B:C,2,0),IF(K669="空项目",VLOOKUP(K669,项目!B:C,2,0),""))</f>
        <v/>
      </c>
      <c r="BR669" s="32" t="str">
        <f>IFERROR(VLOOKUP(BQ669,项目!A:B,2,0),"")</f>
        <v/>
      </c>
      <c r="BS669" s="29"/>
      <c r="BT669" s="29"/>
      <c r="BU669" s="32" t="str">
        <f>IF(N669="供应商",VLOOKUP(O669,供应商!B:C,2,0),"")</f>
        <v/>
      </c>
      <c r="BV669" s="32" t="str">
        <f>IFERROR(VLOOKUP(BU669,供应商!A:B,2,0),"")</f>
        <v/>
      </c>
      <c r="BW669" s="32" t="str">
        <f>IF(N669="客户",VLOOKUP(O669,客户!B:C,2,0),"")</f>
        <v>00050000000001</v>
      </c>
      <c r="BX669" s="32" t="str">
        <f>IFERROR(VLOOKUP(BW669,客户!A:B,2,0),"")</f>
        <v>昌邑市城投资本投资有限公司</v>
      </c>
      <c r="BY669" s="29"/>
      <c r="BZ669" s="29"/>
      <c r="CA669" s="29"/>
      <c r="CB669" s="29"/>
      <c r="CC669" s="29"/>
      <c r="CD669" s="29"/>
      <c r="CE669" s="29"/>
      <c r="CF669" s="29"/>
      <c r="CG669" s="29"/>
      <c r="CH669" s="29"/>
      <c r="CI669" s="29"/>
      <c r="CJ669" s="29"/>
      <c r="CK669" s="29"/>
      <c r="CL669" s="29"/>
      <c r="CM669" s="29"/>
      <c r="CN669" s="29"/>
      <c r="CO669" s="29"/>
      <c r="CP669" s="29"/>
      <c r="CQ669" s="29"/>
      <c r="CR669" s="29"/>
      <c r="CS669" s="29"/>
      <c r="CT669" s="29"/>
      <c r="CU669" s="32" t="str">
        <f>IF(N669="费用项目",VLOOKUP(O669,费用项目!B:C,2,0),"")</f>
        <v/>
      </c>
      <c r="CV669" s="32" t="str">
        <f>IFERROR(VLOOKUP(CU669,费用项目!A:B,2,0),"")</f>
        <v/>
      </c>
      <c r="CW669" s="29" t="str">
        <f>IF(N669="银行账户",VLOOKUP(O669,银行变二级!B:C,2,0),"")</f>
        <v/>
      </c>
      <c r="CX669" s="29" t="str">
        <f>IFERROR(VLOOKUP(O669,银行变二级!A:B,2,0),"")</f>
        <v/>
      </c>
    </row>
    <row r="670" ht="25.5" spans="1:102">
      <c r="A670" s="35" t="s">
        <v>581</v>
      </c>
      <c r="B670" s="36" t="s">
        <v>453</v>
      </c>
      <c r="C670" s="36" t="s">
        <v>346</v>
      </c>
      <c r="D670" s="37" t="s">
        <v>649</v>
      </c>
      <c r="E670" s="37" t="s">
        <v>642</v>
      </c>
      <c r="F670" s="39" t="s">
        <v>107</v>
      </c>
      <c r="G670" s="38">
        <v>1050000</v>
      </c>
      <c r="H670" s="40" t="str">
        <f t="shared" si="205"/>
        <v>1002</v>
      </c>
      <c r="I670" s="40" t="str">
        <f t="shared" si="206"/>
        <v>100201</v>
      </c>
      <c r="J670" s="46" t="str">
        <f t="shared" si="207"/>
        <v>银行存款</v>
      </c>
      <c r="K670" s="47" t="str">
        <f t="shared" si="208"/>
        <v>农发行588081</v>
      </c>
      <c r="L670" s="46" t="str">
        <f t="shared" si="209"/>
        <v/>
      </c>
      <c r="M670" s="46">
        <f>IFERROR(IF(H670="1002",1002,VLOOKUP(I670,亿企科目!A:H,6,0)),VLOOKUP(H670,亿企科目!A:G,6,0))</f>
        <v>1002</v>
      </c>
      <c r="N670" s="48" t="str">
        <f>IFERROR(IF(H670="1002","银行账户",IF(H670="1123","供应商",VLOOKUP(I670,亿企科目!A:H,8,0))),"")</f>
        <v>银行账户</v>
      </c>
      <c r="O670" s="49" t="str">
        <f t="shared" si="223"/>
        <v>农发行588081</v>
      </c>
      <c r="P670" s="29" t="str">
        <f>VLOOKUP(A670,账簿!B:C,2,0)</f>
        <v>001001002</v>
      </c>
      <c r="Q670" s="29" t="str">
        <f>VLOOKUP(P670,账簿!A:B,2,0)</f>
        <v>昌邑市城投建设工程有限公司</v>
      </c>
      <c r="W670" s="29" t="str">
        <f t="shared" si="224"/>
        <v>0010010022026-04-2448</v>
      </c>
      <c r="X670" s="29" t="str">
        <f t="shared" si="210"/>
        <v>001001002</v>
      </c>
      <c r="Y670" s="29" t="str">
        <f t="shared" si="211"/>
        <v>001001002</v>
      </c>
      <c r="Z670" s="29" t="str">
        <f t="shared" si="212"/>
        <v>昌邑市城投建设工程有限公司</v>
      </c>
      <c r="AA670" s="29" t="str">
        <f t="shared" si="213"/>
        <v>2026-04</v>
      </c>
      <c r="AB670" s="29" t="str">
        <f t="shared" si="214"/>
        <v>2026-04-24</v>
      </c>
      <c r="AC670" s="29" t="s">
        <v>108</v>
      </c>
      <c r="AD670" s="29">
        <f t="shared" si="215"/>
        <v>48</v>
      </c>
      <c r="AE670" s="29" t="str">
        <f t="shared" si="216"/>
        <v>2026-04-24,汇兑,昌邑市城投资本投资有限公司</v>
      </c>
      <c r="AF670" s="29" t="s">
        <v>109</v>
      </c>
      <c r="AG670" s="29" t="s">
        <v>109</v>
      </c>
      <c r="AH670" s="29"/>
      <c r="AI670" s="29"/>
      <c r="AJ670" s="29"/>
      <c r="AK670" s="29"/>
      <c r="AL670" s="29"/>
      <c r="AM670" s="29"/>
      <c r="AN670" s="29">
        <f t="shared" si="217"/>
        <v>1002</v>
      </c>
      <c r="AO670" s="29"/>
      <c r="AP670" s="29" t="str">
        <f t="shared" si="218"/>
        <v>2026-04-24,汇兑,昌邑市城投资本投资有限公司</v>
      </c>
      <c r="AQ670" t="s">
        <v>110</v>
      </c>
      <c r="AR670" s="29" t="str">
        <f t="shared" si="219"/>
        <v/>
      </c>
      <c r="AS670" s="29">
        <f t="shared" si="220"/>
        <v>1050000</v>
      </c>
      <c r="AT670" t="s">
        <v>111</v>
      </c>
      <c r="AU670" t="s">
        <v>112</v>
      </c>
      <c r="AV670" t="s">
        <v>113</v>
      </c>
      <c r="AW670" s="29" t="str">
        <f t="shared" si="221"/>
        <v/>
      </c>
      <c r="AX670" s="29">
        <f t="shared" si="222"/>
        <v>1050000</v>
      </c>
      <c r="AY670" s="29"/>
      <c r="AZ670" s="29"/>
      <c r="BA670" s="29"/>
      <c r="BB670" s="29"/>
      <c r="BC670" s="29"/>
      <c r="BD670" s="29"/>
      <c r="BE670" s="29"/>
      <c r="BF670" s="29"/>
      <c r="BG670" s="29"/>
      <c r="BH670" s="29"/>
      <c r="BI670" s="29"/>
      <c r="BJ670" s="29"/>
      <c r="BK670" s="29"/>
      <c r="BL670" s="29"/>
      <c r="BM670" s="29"/>
      <c r="BN670" s="29"/>
      <c r="BO670" s="29"/>
      <c r="BP670" s="29"/>
      <c r="BQ670" s="32" t="str">
        <f>IF(N670="项目",VLOOKUP(O670,项目!B:C,2,0),IF(K670="空项目",VLOOKUP(K670,项目!B:C,2,0),""))</f>
        <v/>
      </c>
      <c r="BR670" s="32" t="str">
        <f>IFERROR(VLOOKUP(BQ670,项目!A:B,2,0),"")</f>
        <v/>
      </c>
      <c r="BS670" s="29"/>
      <c r="BT670" s="29"/>
      <c r="BU670" s="32" t="str">
        <f>IF(N670="供应商",VLOOKUP(O670,供应商!B:C,2,0),"")</f>
        <v/>
      </c>
      <c r="BV670" s="32" t="str">
        <f>IFERROR(VLOOKUP(BU670,供应商!A:B,2,0),"")</f>
        <v/>
      </c>
      <c r="BW670" s="32" t="str">
        <f>IF(N670="客户",VLOOKUP(O670,客户!B:C,2,0),"")</f>
        <v/>
      </c>
      <c r="BX670" s="32" t="str">
        <f>IFERROR(VLOOKUP(BW670,客户!A:B,2,0),"")</f>
        <v/>
      </c>
      <c r="BY670" s="29"/>
      <c r="BZ670" s="29"/>
      <c r="CA670" s="29"/>
      <c r="CB670" s="29"/>
      <c r="CC670" s="29"/>
      <c r="CD670" s="29"/>
      <c r="CE670" s="29"/>
      <c r="CF670" s="29"/>
      <c r="CG670" s="29"/>
      <c r="CH670" s="29"/>
      <c r="CI670" s="29"/>
      <c r="CJ670" s="29"/>
      <c r="CK670" s="29"/>
      <c r="CL670" s="29"/>
      <c r="CM670" s="29"/>
      <c r="CN670" s="29"/>
      <c r="CO670" s="29"/>
      <c r="CP670" s="29"/>
      <c r="CQ670" s="29"/>
      <c r="CR670" s="29"/>
      <c r="CS670" s="29"/>
      <c r="CT670" s="29"/>
      <c r="CU670" s="32" t="str">
        <f>IF(N670="费用项目",VLOOKUP(O670,费用项目!B:C,2,0),"")</f>
        <v/>
      </c>
      <c r="CV670" s="32" t="str">
        <f>IFERROR(VLOOKUP(CU670,费用项目!A:B,2,0),"")</f>
        <v/>
      </c>
      <c r="CW670" s="29" t="str">
        <f>IF(N670="银行账户",VLOOKUP(O670,银行变二级!B:C,2,0),"")</f>
        <v>农发行588081</v>
      </c>
      <c r="CX670" s="29" t="str">
        <f>IFERROR(VLOOKUP(O670,银行变二级!A:B,2,0),"")</f>
        <v>农发行588081</v>
      </c>
    </row>
    <row r="671" spans="1:102">
      <c r="A671" s="35" t="s">
        <v>581</v>
      </c>
      <c r="B671" s="36" t="s">
        <v>453</v>
      </c>
      <c r="C671" s="36" t="s">
        <v>349</v>
      </c>
      <c r="D671" s="37" t="s">
        <v>650</v>
      </c>
      <c r="E671" s="37" t="s">
        <v>130</v>
      </c>
      <c r="F671" s="41">
        <v>30</v>
      </c>
      <c r="G671" s="39" t="s">
        <v>107</v>
      </c>
      <c r="H671" s="40" t="str">
        <f t="shared" si="205"/>
        <v>6603</v>
      </c>
      <c r="I671" s="40" t="str">
        <f t="shared" si="206"/>
        <v>6603</v>
      </c>
      <c r="J671" s="46" t="str">
        <f t="shared" si="207"/>
        <v>财务费用</v>
      </c>
      <c r="K671" s="47" t="str">
        <f t="shared" si="208"/>
        <v>手续费</v>
      </c>
      <c r="L671" s="46" t="str">
        <f t="shared" si="209"/>
        <v/>
      </c>
      <c r="M671" s="46" t="str">
        <f>IFERROR(IF(H671="1002",1002,VLOOKUP(I671,亿企科目!A:H,6,0)),VLOOKUP(H671,亿企科目!A:G,6,0))</f>
        <v>6603</v>
      </c>
      <c r="N671" s="48" t="str">
        <f>IFERROR(IF(H671="1002","银行账户",IF(H671="1123","供应商",VLOOKUP(I671,亿企科目!A:H,8,0))),"")</f>
        <v>费用项目</v>
      </c>
      <c r="O671" s="49" t="str">
        <f t="shared" si="223"/>
        <v>手续费</v>
      </c>
      <c r="P671" s="29" t="str">
        <f>VLOOKUP(A671,账簿!B:C,2,0)</f>
        <v>001001002</v>
      </c>
      <c r="Q671" s="29" t="str">
        <f>VLOOKUP(P671,账簿!A:B,2,0)</f>
        <v>昌邑市城投建设工程有限公司</v>
      </c>
      <c r="W671" s="29" t="str">
        <f t="shared" si="224"/>
        <v>0010010022026-04-2449</v>
      </c>
      <c r="X671" s="29" t="str">
        <f t="shared" si="210"/>
        <v>001001002</v>
      </c>
      <c r="Y671" s="29" t="str">
        <f t="shared" si="211"/>
        <v>001001002</v>
      </c>
      <c r="Z671" s="29" t="str">
        <f t="shared" si="212"/>
        <v>昌邑市城投建设工程有限公司</v>
      </c>
      <c r="AA671" s="29" t="str">
        <f t="shared" si="213"/>
        <v>2026-04</v>
      </c>
      <c r="AB671" s="29" t="str">
        <f t="shared" si="214"/>
        <v>2026-04-24</v>
      </c>
      <c r="AC671" s="29" t="s">
        <v>108</v>
      </c>
      <c r="AD671" s="29">
        <f t="shared" si="215"/>
        <v>49</v>
      </c>
      <c r="AE671" s="29" t="str">
        <f t="shared" si="216"/>
        <v>2026-04-24,费用收取</v>
      </c>
      <c r="AF671" s="29" t="s">
        <v>109</v>
      </c>
      <c r="AG671" s="29" t="s">
        <v>109</v>
      </c>
      <c r="AH671" s="29"/>
      <c r="AI671" s="29"/>
      <c r="AJ671" s="29"/>
      <c r="AK671" s="29"/>
      <c r="AL671" s="29"/>
      <c r="AM671" s="29"/>
      <c r="AN671" s="29" t="str">
        <f t="shared" si="217"/>
        <v>6603</v>
      </c>
      <c r="AO671" s="29"/>
      <c r="AP671" s="29" t="str">
        <f t="shared" si="218"/>
        <v>2026-04-24,费用收取</v>
      </c>
      <c r="AQ671" t="s">
        <v>110</v>
      </c>
      <c r="AR671" s="29">
        <f t="shared" si="219"/>
        <v>30</v>
      </c>
      <c r="AS671" s="29" t="str">
        <f t="shared" si="220"/>
        <v/>
      </c>
      <c r="AT671" t="s">
        <v>111</v>
      </c>
      <c r="AU671" t="s">
        <v>112</v>
      </c>
      <c r="AV671" t="s">
        <v>113</v>
      </c>
      <c r="AW671" s="29">
        <f t="shared" si="221"/>
        <v>30</v>
      </c>
      <c r="AX671" s="29" t="str">
        <f t="shared" si="222"/>
        <v/>
      </c>
      <c r="AY671" s="29"/>
      <c r="AZ671" s="29"/>
      <c r="BA671" s="29"/>
      <c r="BB671" s="29"/>
      <c r="BC671" s="29"/>
      <c r="BD671" s="29"/>
      <c r="BE671" s="29"/>
      <c r="BF671" s="29"/>
      <c r="BG671" s="29"/>
      <c r="BH671" s="29"/>
      <c r="BI671" s="29"/>
      <c r="BJ671" s="29"/>
      <c r="BK671" s="29"/>
      <c r="BL671" s="29"/>
      <c r="BM671" s="29"/>
      <c r="BN671" s="29"/>
      <c r="BO671" s="29"/>
      <c r="BP671" s="29"/>
      <c r="BQ671" s="32" t="str">
        <f>IF(N671="项目",VLOOKUP(O671,项目!B:C,2,0),IF(K671="空项目",VLOOKUP(K671,项目!B:C,2,0),""))</f>
        <v/>
      </c>
      <c r="BR671" s="32" t="str">
        <f>IFERROR(VLOOKUP(BQ671,项目!A:B,2,0),"")</f>
        <v/>
      </c>
      <c r="BS671" s="29"/>
      <c r="BT671" s="29"/>
      <c r="BU671" s="32" t="str">
        <f>IF(N671="供应商",VLOOKUP(O671,供应商!B:C,2,0),"")</f>
        <v/>
      </c>
      <c r="BV671" s="32" t="str">
        <f>IFERROR(VLOOKUP(BU671,供应商!A:B,2,0),"")</f>
        <v/>
      </c>
      <c r="BW671" s="32" t="str">
        <f>IF(N671="客户",VLOOKUP(O671,客户!B:C,2,0),"")</f>
        <v/>
      </c>
      <c r="BX671" s="32" t="str">
        <f>IFERROR(VLOOKUP(BW671,客户!A:B,2,0),"")</f>
        <v/>
      </c>
      <c r="BY671" s="29"/>
      <c r="BZ671" s="29"/>
      <c r="CA671" s="29"/>
      <c r="CB671" s="29"/>
      <c r="CC671" s="29"/>
      <c r="CD671" s="29"/>
      <c r="CE671" s="29"/>
      <c r="CF671" s="29"/>
      <c r="CG671" s="29"/>
      <c r="CH671" s="29"/>
      <c r="CI671" s="29"/>
      <c r="CJ671" s="29"/>
      <c r="CK671" s="29"/>
      <c r="CL671" s="29"/>
      <c r="CM671" s="29"/>
      <c r="CN671" s="29"/>
      <c r="CO671" s="29"/>
      <c r="CP671" s="29"/>
      <c r="CQ671" s="29"/>
      <c r="CR671" s="29"/>
      <c r="CS671" s="29"/>
      <c r="CT671" s="29"/>
      <c r="CU671" s="32" t="str">
        <f>IF(N671="费用项目",VLOOKUP(O671,费用项目!B:C,2,0),"")</f>
        <v>660304</v>
      </c>
      <c r="CV671" s="32" t="str">
        <f>IFERROR(VLOOKUP(CU671,费用项目!A:B,2,0),"")</f>
        <v>手续费</v>
      </c>
      <c r="CW671" s="29" t="str">
        <f>IF(N671="银行账户",VLOOKUP(O671,银行变二级!B:C,2,0),"")</f>
        <v/>
      </c>
      <c r="CX671" s="29" t="str">
        <f>IFERROR(VLOOKUP(O671,银行变二级!A:B,2,0),"")</f>
        <v/>
      </c>
    </row>
    <row r="672" spans="1:102">
      <c r="A672" s="35" t="s">
        <v>581</v>
      </c>
      <c r="B672" s="36" t="s">
        <v>453</v>
      </c>
      <c r="C672" s="36" t="s">
        <v>349</v>
      </c>
      <c r="D672" s="37" t="s">
        <v>650</v>
      </c>
      <c r="E672" s="37" t="s">
        <v>642</v>
      </c>
      <c r="F672" s="39" t="s">
        <v>107</v>
      </c>
      <c r="G672" s="41">
        <v>30</v>
      </c>
      <c r="H672" s="40" t="str">
        <f t="shared" si="205"/>
        <v>1002</v>
      </c>
      <c r="I672" s="40" t="str">
        <f t="shared" si="206"/>
        <v>100201</v>
      </c>
      <c r="J672" s="46" t="str">
        <f t="shared" si="207"/>
        <v>银行存款</v>
      </c>
      <c r="K672" s="47" t="str">
        <f t="shared" si="208"/>
        <v>农发行588081</v>
      </c>
      <c r="L672" s="46" t="str">
        <f t="shared" si="209"/>
        <v/>
      </c>
      <c r="M672" s="46">
        <f>IFERROR(IF(H672="1002",1002,VLOOKUP(I672,亿企科目!A:H,6,0)),VLOOKUP(H672,亿企科目!A:G,6,0))</f>
        <v>1002</v>
      </c>
      <c r="N672" s="48" t="str">
        <f>IFERROR(IF(H672="1002","银行账户",IF(H672="1123","供应商",VLOOKUP(I672,亿企科目!A:H,8,0))),"")</f>
        <v>银行账户</v>
      </c>
      <c r="O672" s="49" t="str">
        <f t="shared" si="223"/>
        <v>农发行588081</v>
      </c>
      <c r="P672" s="29" t="str">
        <f>VLOOKUP(A672,账簿!B:C,2,0)</f>
        <v>001001002</v>
      </c>
      <c r="Q672" s="29" t="str">
        <f>VLOOKUP(P672,账簿!A:B,2,0)</f>
        <v>昌邑市城投建设工程有限公司</v>
      </c>
      <c r="W672" s="29" t="str">
        <f t="shared" si="224"/>
        <v>0010010022026-04-2449</v>
      </c>
      <c r="X672" s="29" t="str">
        <f t="shared" si="210"/>
        <v>001001002</v>
      </c>
      <c r="Y672" s="29" t="str">
        <f t="shared" si="211"/>
        <v>001001002</v>
      </c>
      <c r="Z672" s="29" t="str">
        <f t="shared" si="212"/>
        <v>昌邑市城投建设工程有限公司</v>
      </c>
      <c r="AA672" s="29" t="str">
        <f t="shared" si="213"/>
        <v>2026-04</v>
      </c>
      <c r="AB672" s="29" t="str">
        <f t="shared" si="214"/>
        <v>2026-04-24</v>
      </c>
      <c r="AC672" s="29" t="s">
        <v>108</v>
      </c>
      <c r="AD672" s="29">
        <f t="shared" si="215"/>
        <v>49</v>
      </c>
      <c r="AE672" s="29" t="str">
        <f t="shared" si="216"/>
        <v>2026-04-24,费用收取</v>
      </c>
      <c r="AF672" s="29" t="s">
        <v>109</v>
      </c>
      <c r="AG672" s="29" t="s">
        <v>109</v>
      </c>
      <c r="AH672" s="29"/>
      <c r="AI672" s="29"/>
      <c r="AJ672" s="29"/>
      <c r="AK672" s="29"/>
      <c r="AL672" s="29"/>
      <c r="AM672" s="29"/>
      <c r="AN672" s="29">
        <f t="shared" si="217"/>
        <v>1002</v>
      </c>
      <c r="AO672" s="29"/>
      <c r="AP672" s="29" t="str">
        <f t="shared" si="218"/>
        <v>2026-04-24,费用收取</v>
      </c>
      <c r="AQ672" t="s">
        <v>110</v>
      </c>
      <c r="AR672" s="29" t="str">
        <f t="shared" si="219"/>
        <v/>
      </c>
      <c r="AS672" s="29">
        <f t="shared" si="220"/>
        <v>30</v>
      </c>
      <c r="AT672" t="s">
        <v>111</v>
      </c>
      <c r="AU672" t="s">
        <v>112</v>
      </c>
      <c r="AV672" t="s">
        <v>113</v>
      </c>
      <c r="AW672" s="29" t="str">
        <f t="shared" si="221"/>
        <v/>
      </c>
      <c r="AX672" s="29">
        <f t="shared" si="222"/>
        <v>30</v>
      </c>
      <c r="AY672" s="29"/>
      <c r="AZ672" s="29"/>
      <c r="BA672" s="29"/>
      <c r="BB672" s="29"/>
      <c r="BC672" s="29"/>
      <c r="BD672" s="29"/>
      <c r="BE672" s="29"/>
      <c r="BF672" s="29"/>
      <c r="BG672" s="29"/>
      <c r="BH672" s="29"/>
      <c r="BI672" s="29"/>
      <c r="BJ672" s="29"/>
      <c r="BK672" s="29"/>
      <c r="BL672" s="29"/>
      <c r="BM672" s="29"/>
      <c r="BN672" s="29"/>
      <c r="BO672" s="29"/>
      <c r="BP672" s="29"/>
      <c r="BQ672" s="32" t="str">
        <f>IF(N672="项目",VLOOKUP(O672,项目!B:C,2,0),IF(K672="空项目",VLOOKUP(K672,项目!B:C,2,0),""))</f>
        <v/>
      </c>
      <c r="BR672" s="32" t="str">
        <f>IFERROR(VLOOKUP(BQ672,项目!A:B,2,0),"")</f>
        <v/>
      </c>
      <c r="BS672" s="29"/>
      <c r="BT672" s="29"/>
      <c r="BU672" s="32" t="str">
        <f>IF(N672="供应商",VLOOKUP(O672,供应商!B:C,2,0),"")</f>
        <v/>
      </c>
      <c r="BV672" s="32" t="str">
        <f>IFERROR(VLOOKUP(BU672,供应商!A:B,2,0),"")</f>
        <v/>
      </c>
      <c r="BW672" s="32" t="str">
        <f>IF(N672="客户",VLOOKUP(O672,客户!B:C,2,0),"")</f>
        <v/>
      </c>
      <c r="BX672" s="32" t="str">
        <f>IFERROR(VLOOKUP(BW672,客户!A:B,2,0),"")</f>
        <v/>
      </c>
      <c r="BY672" s="29"/>
      <c r="BZ672" s="29"/>
      <c r="CA672" s="29"/>
      <c r="CB672" s="29"/>
      <c r="CC672" s="29"/>
      <c r="CD672" s="29"/>
      <c r="CE672" s="29"/>
      <c r="CF672" s="29"/>
      <c r="CG672" s="29"/>
      <c r="CH672" s="29"/>
      <c r="CI672" s="29"/>
      <c r="CJ672" s="29"/>
      <c r="CK672" s="29"/>
      <c r="CL672" s="29"/>
      <c r="CM672" s="29"/>
      <c r="CN672" s="29"/>
      <c r="CO672" s="29"/>
      <c r="CP672" s="29"/>
      <c r="CQ672" s="29"/>
      <c r="CR672" s="29"/>
      <c r="CS672" s="29"/>
      <c r="CT672" s="29"/>
      <c r="CU672" s="32" t="str">
        <f>IF(N672="费用项目",VLOOKUP(O672,费用项目!B:C,2,0),"")</f>
        <v/>
      </c>
      <c r="CV672" s="32" t="str">
        <f>IFERROR(VLOOKUP(CU672,费用项目!A:B,2,0),"")</f>
        <v/>
      </c>
      <c r="CW672" s="29" t="str">
        <f>IF(N672="银行账户",VLOOKUP(O672,银行变二级!B:C,2,0),"")</f>
        <v>农发行588081</v>
      </c>
      <c r="CX672" s="29" t="str">
        <f>IFERROR(VLOOKUP(O672,银行变二级!A:B,2,0),"")</f>
        <v>农发行588081</v>
      </c>
    </row>
    <row r="673" ht="25.5" spans="1:102">
      <c r="A673" s="35" t="s">
        <v>581</v>
      </c>
      <c r="B673" s="36" t="s">
        <v>453</v>
      </c>
      <c r="C673" s="36" t="s">
        <v>351</v>
      </c>
      <c r="D673" s="37" t="s">
        <v>651</v>
      </c>
      <c r="E673" s="37" t="s">
        <v>642</v>
      </c>
      <c r="F673" s="38">
        <v>51000000</v>
      </c>
      <c r="G673" s="39" t="s">
        <v>107</v>
      </c>
      <c r="H673" s="40" t="str">
        <f t="shared" si="205"/>
        <v>1002</v>
      </c>
      <c r="I673" s="40" t="str">
        <f t="shared" si="206"/>
        <v>100201</v>
      </c>
      <c r="J673" s="46" t="str">
        <f t="shared" si="207"/>
        <v>银行存款</v>
      </c>
      <c r="K673" s="47" t="str">
        <f t="shared" si="208"/>
        <v>农发行588081</v>
      </c>
      <c r="L673" s="46" t="str">
        <f t="shared" si="209"/>
        <v/>
      </c>
      <c r="M673" s="46">
        <f>IFERROR(IF(H673="1002",1002,VLOOKUP(I673,亿企科目!A:H,6,0)),VLOOKUP(H673,亿企科目!A:G,6,0))</f>
        <v>1002</v>
      </c>
      <c r="N673" s="48" t="str">
        <f>IFERROR(IF(H673="1002","银行账户",IF(H673="1123","供应商",VLOOKUP(I673,亿企科目!A:H,8,0))),"")</f>
        <v>银行账户</v>
      </c>
      <c r="O673" s="49" t="str">
        <f t="shared" si="223"/>
        <v>农发行588081</v>
      </c>
      <c r="P673" s="29" t="str">
        <f>VLOOKUP(A673,账簿!B:C,2,0)</f>
        <v>001001002</v>
      </c>
      <c r="Q673" s="29" t="str">
        <f>VLOOKUP(P673,账簿!A:B,2,0)</f>
        <v>昌邑市城投建设工程有限公司</v>
      </c>
      <c r="W673" s="29" t="str">
        <f t="shared" si="224"/>
        <v>0010010022026-04-2450</v>
      </c>
      <c r="X673" s="29" t="str">
        <f t="shared" si="210"/>
        <v>001001002</v>
      </c>
      <c r="Y673" s="29" t="str">
        <f t="shared" si="211"/>
        <v>001001002</v>
      </c>
      <c r="Z673" s="29" t="str">
        <f t="shared" si="212"/>
        <v>昌邑市城投建设工程有限公司</v>
      </c>
      <c r="AA673" s="29" t="str">
        <f t="shared" si="213"/>
        <v>2026-04</v>
      </c>
      <c r="AB673" s="29" t="str">
        <f t="shared" si="214"/>
        <v>2026-04-24</v>
      </c>
      <c r="AC673" s="29" t="s">
        <v>108</v>
      </c>
      <c r="AD673" s="29">
        <f t="shared" si="215"/>
        <v>50</v>
      </c>
      <c r="AE673" s="29" t="str">
        <f t="shared" si="216"/>
        <v>2026-04-24,普通汇兑,昌邑市盛汇农业科技有限公司,往来款</v>
      </c>
      <c r="AF673" s="29" t="s">
        <v>109</v>
      </c>
      <c r="AG673" s="29" t="s">
        <v>109</v>
      </c>
      <c r="AH673" s="29"/>
      <c r="AI673" s="29"/>
      <c r="AJ673" s="29"/>
      <c r="AK673" s="29"/>
      <c r="AL673" s="29"/>
      <c r="AM673" s="29"/>
      <c r="AN673" s="29">
        <f t="shared" si="217"/>
        <v>1002</v>
      </c>
      <c r="AO673" s="29"/>
      <c r="AP673" s="29" t="str">
        <f t="shared" si="218"/>
        <v>2026-04-24,普通汇兑,昌邑市盛汇农业科技有限公司,往来款</v>
      </c>
      <c r="AQ673" t="s">
        <v>110</v>
      </c>
      <c r="AR673" s="29">
        <f t="shared" si="219"/>
        <v>51000000</v>
      </c>
      <c r="AS673" s="29" t="str">
        <f t="shared" si="220"/>
        <v/>
      </c>
      <c r="AT673" t="s">
        <v>111</v>
      </c>
      <c r="AU673" t="s">
        <v>112</v>
      </c>
      <c r="AV673" t="s">
        <v>113</v>
      </c>
      <c r="AW673" s="29">
        <f t="shared" si="221"/>
        <v>51000000</v>
      </c>
      <c r="AX673" s="29" t="str">
        <f t="shared" si="222"/>
        <v/>
      </c>
      <c r="AY673" s="29"/>
      <c r="AZ673" s="29"/>
      <c r="BA673" s="29"/>
      <c r="BB673" s="29"/>
      <c r="BC673" s="29"/>
      <c r="BD673" s="29"/>
      <c r="BE673" s="29"/>
      <c r="BF673" s="29"/>
      <c r="BG673" s="29"/>
      <c r="BH673" s="29"/>
      <c r="BI673" s="29"/>
      <c r="BJ673" s="29"/>
      <c r="BK673" s="29"/>
      <c r="BL673" s="29"/>
      <c r="BM673" s="29"/>
      <c r="BN673" s="29"/>
      <c r="BO673" s="29"/>
      <c r="BP673" s="29"/>
      <c r="BQ673" s="32" t="str">
        <f>IF(N673="项目",VLOOKUP(O673,项目!B:C,2,0),IF(K673="空项目",VLOOKUP(K673,项目!B:C,2,0),""))</f>
        <v/>
      </c>
      <c r="BR673" s="32" t="str">
        <f>IFERROR(VLOOKUP(BQ673,项目!A:B,2,0),"")</f>
        <v/>
      </c>
      <c r="BS673" s="29"/>
      <c r="BT673" s="29"/>
      <c r="BU673" s="32" t="str">
        <f>IF(N673="供应商",VLOOKUP(O673,供应商!B:C,2,0),"")</f>
        <v/>
      </c>
      <c r="BV673" s="32" t="str">
        <f>IFERROR(VLOOKUP(BU673,供应商!A:B,2,0),"")</f>
        <v/>
      </c>
      <c r="BW673" s="32" t="str">
        <f>IF(N673="客户",VLOOKUP(O673,客户!B:C,2,0),"")</f>
        <v/>
      </c>
      <c r="BX673" s="32" t="str">
        <f>IFERROR(VLOOKUP(BW673,客户!A:B,2,0),"")</f>
        <v/>
      </c>
      <c r="BY673" s="29"/>
      <c r="BZ673" s="29"/>
      <c r="CA673" s="29"/>
      <c r="CB673" s="29"/>
      <c r="CC673" s="29"/>
      <c r="CD673" s="29"/>
      <c r="CE673" s="29"/>
      <c r="CF673" s="29"/>
      <c r="CG673" s="29"/>
      <c r="CH673" s="29"/>
      <c r="CI673" s="29"/>
      <c r="CJ673" s="29"/>
      <c r="CK673" s="29"/>
      <c r="CL673" s="29"/>
      <c r="CM673" s="29"/>
      <c r="CN673" s="29"/>
      <c r="CO673" s="29"/>
      <c r="CP673" s="29"/>
      <c r="CQ673" s="29"/>
      <c r="CR673" s="29"/>
      <c r="CS673" s="29"/>
      <c r="CT673" s="29"/>
      <c r="CU673" s="32" t="str">
        <f>IF(N673="费用项目",VLOOKUP(O673,费用项目!B:C,2,0),"")</f>
        <v/>
      </c>
      <c r="CV673" s="32" t="str">
        <f>IFERROR(VLOOKUP(CU673,费用项目!A:B,2,0),"")</f>
        <v/>
      </c>
      <c r="CW673" s="29" t="str">
        <f>IF(N673="银行账户",VLOOKUP(O673,银行变二级!B:C,2,0),"")</f>
        <v>农发行588081</v>
      </c>
      <c r="CX673" s="29" t="str">
        <f>IFERROR(VLOOKUP(O673,银行变二级!A:B,2,0),"")</f>
        <v>农发行588081</v>
      </c>
    </row>
    <row r="674" ht="25.5" spans="1:102">
      <c r="A674" s="35" t="s">
        <v>581</v>
      </c>
      <c r="B674" s="36" t="s">
        <v>453</v>
      </c>
      <c r="C674" s="36" t="s">
        <v>351</v>
      </c>
      <c r="D674" s="37" t="s">
        <v>651</v>
      </c>
      <c r="E674" s="37" t="s">
        <v>348</v>
      </c>
      <c r="F674" s="39" t="s">
        <v>107</v>
      </c>
      <c r="G674" s="38">
        <v>51000000</v>
      </c>
      <c r="H674" s="40" t="str">
        <f t="shared" si="205"/>
        <v>1221</v>
      </c>
      <c r="I674" s="40" t="str">
        <f t="shared" si="206"/>
        <v>122108</v>
      </c>
      <c r="J674" s="46" t="str">
        <f t="shared" si="207"/>
        <v>其他应收款</v>
      </c>
      <c r="K674" s="47" t="str">
        <f t="shared" si="208"/>
        <v>单位</v>
      </c>
      <c r="L674" s="46" t="str">
        <f t="shared" si="209"/>
        <v>昌邑市盛汇农业科技有限公司</v>
      </c>
      <c r="M674" s="46" t="str">
        <f>IFERROR(IF(H674="1002",1002,VLOOKUP(I674,亿企科目!A:H,6,0)),VLOOKUP(H674,亿企科目!A:G,6,0))</f>
        <v>122102</v>
      </c>
      <c r="N674" s="48" t="str">
        <f>IFERROR(IF(H674="1002","银行账户",IF(H674="1123","供应商",VLOOKUP(I674,亿企科目!A:H,8,0))),"")</f>
        <v>客户</v>
      </c>
      <c r="O674" s="49" t="str">
        <f t="shared" si="223"/>
        <v>昌邑市盛汇农业科技有限公司</v>
      </c>
      <c r="P674" s="29" t="str">
        <f>VLOOKUP(A674,账簿!B:C,2,0)</f>
        <v>001001002</v>
      </c>
      <c r="Q674" s="29" t="str">
        <f>VLOOKUP(P674,账簿!A:B,2,0)</f>
        <v>昌邑市城投建设工程有限公司</v>
      </c>
      <c r="W674" s="29" t="str">
        <f t="shared" si="224"/>
        <v>0010010022026-04-2450</v>
      </c>
      <c r="X674" s="29" t="str">
        <f t="shared" si="210"/>
        <v>001001002</v>
      </c>
      <c r="Y674" s="29" t="str">
        <f t="shared" si="211"/>
        <v>001001002</v>
      </c>
      <c r="Z674" s="29" t="str">
        <f t="shared" si="212"/>
        <v>昌邑市城投建设工程有限公司</v>
      </c>
      <c r="AA674" s="29" t="str">
        <f t="shared" si="213"/>
        <v>2026-04</v>
      </c>
      <c r="AB674" s="29" t="str">
        <f t="shared" si="214"/>
        <v>2026-04-24</v>
      </c>
      <c r="AC674" s="29" t="s">
        <v>108</v>
      </c>
      <c r="AD674" s="29">
        <f t="shared" si="215"/>
        <v>50</v>
      </c>
      <c r="AE674" s="29" t="str">
        <f t="shared" si="216"/>
        <v>2026-04-24,普通汇兑,昌邑市盛汇农业科技有限公司,往来款</v>
      </c>
      <c r="AF674" s="29" t="s">
        <v>109</v>
      </c>
      <c r="AG674" s="29" t="s">
        <v>109</v>
      </c>
      <c r="AH674" s="29"/>
      <c r="AI674" s="29"/>
      <c r="AJ674" s="29"/>
      <c r="AK674" s="29"/>
      <c r="AL674" s="29"/>
      <c r="AM674" s="29"/>
      <c r="AN674" s="29" t="str">
        <f t="shared" si="217"/>
        <v>122102</v>
      </c>
      <c r="AO674" s="29"/>
      <c r="AP674" s="29" t="str">
        <f t="shared" si="218"/>
        <v>2026-04-24,普通汇兑,昌邑市盛汇农业科技有限公司,往来款</v>
      </c>
      <c r="AQ674" t="s">
        <v>110</v>
      </c>
      <c r="AR674" s="29" t="str">
        <f t="shared" si="219"/>
        <v/>
      </c>
      <c r="AS674" s="29">
        <f t="shared" si="220"/>
        <v>51000000</v>
      </c>
      <c r="AT674" t="s">
        <v>111</v>
      </c>
      <c r="AU674" t="s">
        <v>112</v>
      </c>
      <c r="AV674" t="s">
        <v>113</v>
      </c>
      <c r="AW674" s="29" t="str">
        <f t="shared" si="221"/>
        <v/>
      </c>
      <c r="AX674" s="29">
        <f t="shared" si="222"/>
        <v>51000000</v>
      </c>
      <c r="AY674" s="29"/>
      <c r="AZ674" s="29"/>
      <c r="BA674" s="29"/>
      <c r="BB674" s="29"/>
      <c r="BC674" s="29"/>
      <c r="BD674" s="29"/>
      <c r="BE674" s="29"/>
      <c r="BF674" s="29"/>
      <c r="BG674" s="29"/>
      <c r="BH674" s="29"/>
      <c r="BI674" s="29"/>
      <c r="BJ674" s="29"/>
      <c r="BK674" s="29"/>
      <c r="BL674" s="29"/>
      <c r="BM674" s="29"/>
      <c r="BN674" s="29"/>
      <c r="BO674" s="29"/>
      <c r="BP674" s="29"/>
      <c r="BQ674" s="32" t="str">
        <f>IF(N674="项目",VLOOKUP(O674,项目!B:C,2,0),IF(K674="空项目",VLOOKUP(K674,项目!B:C,2,0),""))</f>
        <v/>
      </c>
      <c r="BR674" s="32" t="str">
        <f>IFERROR(VLOOKUP(BQ674,项目!A:B,2,0),"")</f>
        <v/>
      </c>
      <c r="BS674" s="29"/>
      <c r="BT674" s="29"/>
      <c r="BU674" s="32" t="str">
        <f>IF(N674="供应商",VLOOKUP(O674,供应商!B:C,2,0),"")</f>
        <v/>
      </c>
      <c r="BV674" s="32" t="str">
        <f>IFERROR(VLOOKUP(BU674,供应商!A:B,2,0),"")</f>
        <v/>
      </c>
      <c r="BW674" s="32" t="str">
        <f>IF(N674="客户",VLOOKUP(O674,客户!B:C,2,0),"")</f>
        <v>003017</v>
      </c>
      <c r="BX674" s="32" t="str">
        <f>IFERROR(VLOOKUP(BW674,客户!A:B,2,0),"")</f>
        <v>昌邑市盛汇农业科技有限公司</v>
      </c>
      <c r="BY674" s="29"/>
      <c r="BZ674" s="29"/>
      <c r="CA674" s="29"/>
      <c r="CB674" s="29"/>
      <c r="CC674" s="29"/>
      <c r="CD674" s="29"/>
      <c r="CE674" s="29"/>
      <c r="CF674" s="29"/>
      <c r="CG674" s="29"/>
      <c r="CH674" s="29"/>
      <c r="CI674" s="29"/>
      <c r="CJ674" s="29"/>
      <c r="CK674" s="29"/>
      <c r="CL674" s="29"/>
      <c r="CM674" s="29"/>
      <c r="CN674" s="29"/>
      <c r="CO674" s="29"/>
      <c r="CP674" s="29"/>
      <c r="CQ674" s="29"/>
      <c r="CR674" s="29"/>
      <c r="CS674" s="29"/>
      <c r="CT674" s="29"/>
      <c r="CU674" s="32" t="str">
        <f>IF(N674="费用项目",VLOOKUP(O674,费用项目!B:C,2,0),"")</f>
        <v/>
      </c>
      <c r="CV674" s="32" t="str">
        <f>IFERROR(VLOOKUP(CU674,费用项目!A:B,2,0),"")</f>
        <v/>
      </c>
      <c r="CW674" s="29" t="str">
        <f>IF(N674="银行账户",VLOOKUP(O674,银行变二级!B:C,2,0),"")</f>
        <v/>
      </c>
      <c r="CX674" s="29" t="str">
        <f>IFERROR(VLOOKUP(O674,银行变二级!A:B,2,0),"")</f>
        <v/>
      </c>
    </row>
    <row r="675" ht="25.5" spans="1:102">
      <c r="A675" s="35" t="s">
        <v>581</v>
      </c>
      <c r="B675" s="36" t="s">
        <v>453</v>
      </c>
      <c r="C675" s="36" t="s">
        <v>352</v>
      </c>
      <c r="D675" s="37" t="s">
        <v>652</v>
      </c>
      <c r="E675" s="37" t="s">
        <v>642</v>
      </c>
      <c r="F675" s="38">
        <v>49000000</v>
      </c>
      <c r="G675" s="39" t="s">
        <v>107</v>
      </c>
      <c r="H675" s="40" t="str">
        <f t="shared" si="205"/>
        <v>1002</v>
      </c>
      <c r="I675" s="40" t="str">
        <f t="shared" si="206"/>
        <v>100201</v>
      </c>
      <c r="J675" s="46" t="str">
        <f t="shared" si="207"/>
        <v>银行存款</v>
      </c>
      <c r="K675" s="47" t="str">
        <f t="shared" si="208"/>
        <v>农发行588081</v>
      </c>
      <c r="L675" s="46" t="str">
        <f t="shared" si="209"/>
        <v/>
      </c>
      <c r="M675" s="46">
        <f>IFERROR(IF(H675="1002",1002,VLOOKUP(I675,亿企科目!A:H,6,0)),VLOOKUP(H675,亿企科目!A:G,6,0))</f>
        <v>1002</v>
      </c>
      <c r="N675" s="48" t="str">
        <f>IFERROR(IF(H675="1002","银行账户",IF(H675="1123","供应商",VLOOKUP(I675,亿企科目!A:H,8,0))),"")</f>
        <v>银行账户</v>
      </c>
      <c r="O675" s="49" t="str">
        <f t="shared" si="223"/>
        <v>农发行588081</v>
      </c>
      <c r="P675" s="29" t="str">
        <f>VLOOKUP(A675,账簿!B:C,2,0)</f>
        <v>001001002</v>
      </c>
      <c r="Q675" s="29" t="str">
        <f>VLOOKUP(P675,账簿!A:B,2,0)</f>
        <v>昌邑市城投建设工程有限公司</v>
      </c>
      <c r="W675" s="29" t="str">
        <f t="shared" si="224"/>
        <v>0010010022026-04-2451</v>
      </c>
      <c r="X675" s="29" t="str">
        <f t="shared" si="210"/>
        <v>001001002</v>
      </c>
      <c r="Y675" s="29" t="str">
        <f t="shared" si="211"/>
        <v>001001002</v>
      </c>
      <c r="Z675" s="29" t="str">
        <f t="shared" si="212"/>
        <v>昌邑市城投建设工程有限公司</v>
      </c>
      <c r="AA675" s="29" t="str">
        <f t="shared" si="213"/>
        <v>2026-04</v>
      </c>
      <c r="AB675" s="29" t="str">
        <f t="shared" si="214"/>
        <v>2026-04-24</v>
      </c>
      <c r="AC675" s="29" t="s">
        <v>108</v>
      </c>
      <c r="AD675" s="29">
        <f t="shared" si="215"/>
        <v>51</v>
      </c>
      <c r="AE675" s="29" t="str">
        <f t="shared" si="216"/>
        <v>2026-04-24,汇兑,昌邑市城投股权投资管理有限公司,往来款</v>
      </c>
      <c r="AF675" s="29" t="s">
        <v>109</v>
      </c>
      <c r="AG675" s="29" t="s">
        <v>109</v>
      </c>
      <c r="AH675" s="29"/>
      <c r="AI675" s="29"/>
      <c r="AJ675" s="29"/>
      <c r="AK675" s="29"/>
      <c r="AL675" s="29"/>
      <c r="AM675" s="29"/>
      <c r="AN675" s="29">
        <f t="shared" si="217"/>
        <v>1002</v>
      </c>
      <c r="AO675" s="29"/>
      <c r="AP675" s="29" t="str">
        <f t="shared" si="218"/>
        <v>2026-04-24,汇兑,昌邑市城投股权投资管理有限公司,往来款</v>
      </c>
      <c r="AQ675" t="s">
        <v>110</v>
      </c>
      <c r="AR675" s="29">
        <f t="shared" si="219"/>
        <v>49000000</v>
      </c>
      <c r="AS675" s="29" t="str">
        <f t="shared" si="220"/>
        <v/>
      </c>
      <c r="AT675" t="s">
        <v>111</v>
      </c>
      <c r="AU675" t="s">
        <v>112</v>
      </c>
      <c r="AV675" t="s">
        <v>113</v>
      </c>
      <c r="AW675" s="29">
        <f t="shared" si="221"/>
        <v>49000000</v>
      </c>
      <c r="AX675" s="29" t="str">
        <f t="shared" si="222"/>
        <v/>
      </c>
      <c r="AY675" s="29"/>
      <c r="AZ675" s="29"/>
      <c r="BA675" s="29"/>
      <c r="BB675" s="29"/>
      <c r="BC675" s="29"/>
      <c r="BD675" s="29"/>
      <c r="BE675" s="29"/>
      <c r="BF675" s="29"/>
      <c r="BG675" s="29"/>
      <c r="BH675" s="29"/>
      <c r="BI675" s="29"/>
      <c r="BJ675" s="29"/>
      <c r="BK675" s="29"/>
      <c r="BL675" s="29"/>
      <c r="BM675" s="29"/>
      <c r="BN675" s="29"/>
      <c r="BO675" s="29"/>
      <c r="BP675" s="29"/>
      <c r="BQ675" s="32" t="str">
        <f>IF(N675="项目",VLOOKUP(O675,项目!B:C,2,0),IF(K675="空项目",VLOOKUP(K675,项目!B:C,2,0),""))</f>
        <v/>
      </c>
      <c r="BR675" s="32" t="str">
        <f>IFERROR(VLOOKUP(BQ675,项目!A:B,2,0),"")</f>
        <v/>
      </c>
      <c r="BS675" s="29"/>
      <c r="BT675" s="29"/>
      <c r="BU675" s="32" t="str">
        <f>IF(N675="供应商",VLOOKUP(O675,供应商!B:C,2,0),"")</f>
        <v/>
      </c>
      <c r="BV675" s="32" t="str">
        <f>IFERROR(VLOOKUP(BU675,供应商!A:B,2,0),"")</f>
        <v/>
      </c>
      <c r="BW675" s="32" t="str">
        <f>IF(N675="客户",VLOOKUP(O675,客户!B:C,2,0),"")</f>
        <v/>
      </c>
      <c r="BX675" s="32" t="str">
        <f>IFERROR(VLOOKUP(BW675,客户!A:B,2,0),"")</f>
        <v/>
      </c>
      <c r="BY675" s="29"/>
      <c r="BZ675" s="29"/>
      <c r="CA675" s="29"/>
      <c r="CB675" s="29"/>
      <c r="CC675" s="29"/>
      <c r="CD675" s="29"/>
      <c r="CE675" s="29"/>
      <c r="CF675" s="29"/>
      <c r="CG675" s="29"/>
      <c r="CH675" s="29"/>
      <c r="CI675" s="29"/>
      <c r="CJ675" s="29"/>
      <c r="CK675" s="29"/>
      <c r="CL675" s="29"/>
      <c r="CM675" s="29"/>
      <c r="CN675" s="29"/>
      <c r="CO675" s="29"/>
      <c r="CP675" s="29"/>
      <c r="CQ675" s="29"/>
      <c r="CR675" s="29"/>
      <c r="CS675" s="29"/>
      <c r="CT675" s="29"/>
      <c r="CU675" s="32" t="str">
        <f>IF(N675="费用项目",VLOOKUP(O675,费用项目!B:C,2,0),"")</f>
        <v/>
      </c>
      <c r="CV675" s="32" t="str">
        <f>IFERROR(VLOOKUP(CU675,费用项目!A:B,2,0),"")</f>
        <v/>
      </c>
      <c r="CW675" s="29" t="str">
        <f>IF(N675="银行账户",VLOOKUP(O675,银行变二级!B:C,2,0),"")</f>
        <v>农发行588081</v>
      </c>
      <c r="CX675" s="29" t="str">
        <f>IFERROR(VLOOKUP(O675,银行变二级!A:B,2,0),"")</f>
        <v>农发行588081</v>
      </c>
    </row>
    <row r="676" ht="25.5" spans="1:102">
      <c r="A676" s="35" t="s">
        <v>581</v>
      </c>
      <c r="B676" s="36" t="s">
        <v>453</v>
      </c>
      <c r="C676" s="36" t="s">
        <v>352</v>
      </c>
      <c r="D676" s="37" t="s">
        <v>652</v>
      </c>
      <c r="E676" s="37" t="s">
        <v>134</v>
      </c>
      <c r="F676" s="39" t="s">
        <v>107</v>
      </c>
      <c r="G676" s="38">
        <v>49000000</v>
      </c>
      <c r="H676" s="40" t="str">
        <f t="shared" si="205"/>
        <v>1221</v>
      </c>
      <c r="I676" s="40" t="str">
        <f t="shared" si="206"/>
        <v>122108</v>
      </c>
      <c r="J676" s="46" t="str">
        <f t="shared" si="207"/>
        <v>其他应收款</v>
      </c>
      <c r="K676" s="47" t="str">
        <f t="shared" si="208"/>
        <v>单位</v>
      </c>
      <c r="L676" s="46" t="str">
        <f t="shared" si="209"/>
        <v>昌邑市城投股权投资管理有限公司</v>
      </c>
      <c r="M676" s="46" t="str">
        <f>IFERROR(IF(H676="1002",1002,VLOOKUP(I676,亿企科目!A:H,6,0)),VLOOKUP(H676,亿企科目!A:G,6,0))</f>
        <v>122102</v>
      </c>
      <c r="N676" s="48" t="str">
        <f>IFERROR(IF(H676="1002","银行账户",IF(H676="1123","供应商",VLOOKUP(I676,亿企科目!A:H,8,0))),"")</f>
        <v>客户</v>
      </c>
      <c r="O676" s="49" t="str">
        <f t="shared" si="223"/>
        <v>昌邑市城投股权投资管理有限公司</v>
      </c>
      <c r="P676" s="29" t="str">
        <f>VLOOKUP(A676,账簿!B:C,2,0)</f>
        <v>001001002</v>
      </c>
      <c r="Q676" s="29" t="str">
        <f>VLOOKUP(P676,账簿!A:B,2,0)</f>
        <v>昌邑市城投建设工程有限公司</v>
      </c>
      <c r="W676" s="29" t="str">
        <f t="shared" si="224"/>
        <v>0010010022026-04-2451</v>
      </c>
      <c r="X676" s="29" t="str">
        <f t="shared" si="210"/>
        <v>001001002</v>
      </c>
      <c r="Y676" s="29" t="str">
        <f t="shared" si="211"/>
        <v>001001002</v>
      </c>
      <c r="Z676" s="29" t="str">
        <f t="shared" si="212"/>
        <v>昌邑市城投建设工程有限公司</v>
      </c>
      <c r="AA676" s="29" t="str">
        <f t="shared" si="213"/>
        <v>2026-04</v>
      </c>
      <c r="AB676" s="29" t="str">
        <f t="shared" si="214"/>
        <v>2026-04-24</v>
      </c>
      <c r="AC676" s="29" t="s">
        <v>108</v>
      </c>
      <c r="AD676" s="29">
        <f t="shared" si="215"/>
        <v>51</v>
      </c>
      <c r="AE676" s="29" t="str">
        <f t="shared" si="216"/>
        <v>2026-04-24,汇兑,昌邑市城投股权投资管理有限公司,往来款</v>
      </c>
      <c r="AF676" s="29" t="s">
        <v>109</v>
      </c>
      <c r="AG676" s="29" t="s">
        <v>109</v>
      </c>
      <c r="AH676" s="29"/>
      <c r="AI676" s="29"/>
      <c r="AJ676" s="29"/>
      <c r="AK676" s="29"/>
      <c r="AL676" s="29"/>
      <c r="AM676" s="29"/>
      <c r="AN676" s="29" t="str">
        <f t="shared" si="217"/>
        <v>122102</v>
      </c>
      <c r="AO676" s="29"/>
      <c r="AP676" s="29" t="str">
        <f t="shared" si="218"/>
        <v>2026-04-24,汇兑,昌邑市城投股权投资管理有限公司,往来款</v>
      </c>
      <c r="AQ676" t="s">
        <v>110</v>
      </c>
      <c r="AR676" s="29" t="str">
        <f t="shared" si="219"/>
        <v/>
      </c>
      <c r="AS676" s="29">
        <f t="shared" si="220"/>
        <v>49000000</v>
      </c>
      <c r="AT676" t="s">
        <v>111</v>
      </c>
      <c r="AU676" t="s">
        <v>112</v>
      </c>
      <c r="AV676" t="s">
        <v>113</v>
      </c>
      <c r="AW676" s="29" t="str">
        <f t="shared" si="221"/>
        <v/>
      </c>
      <c r="AX676" s="29">
        <f t="shared" si="222"/>
        <v>49000000</v>
      </c>
      <c r="AY676" s="29"/>
      <c r="AZ676" s="29"/>
      <c r="BA676" s="29"/>
      <c r="BB676" s="29"/>
      <c r="BC676" s="29"/>
      <c r="BD676" s="29"/>
      <c r="BE676" s="29"/>
      <c r="BF676" s="29"/>
      <c r="BG676" s="29"/>
      <c r="BH676" s="29"/>
      <c r="BI676" s="29"/>
      <c r="BJ676" s="29"/>
      <c r="BK676" s="29"/>
      <c r="BL676" s="29"/>
      <c r="BM676" s="29"/>
      <c r="BN676" s="29"/>
      <c r="BO676" s="29"/>
      <c r="BP676" s="29"/>
      <c r="BQ676" s="32" t="str">
        <f>IF(N676="项目",VLOOKUP(O676,项目!B:C,2,0),IF(K676="空项目",VLOOKUP(K676,项目!B:C,2,0),""))</f>
        <v/>
      </c>
      <c r="BR676" s="32" t="str">
        <f>IFERROR(VLOOKUP(BQ676,项目!A:B,2,0),"")</f>
        <v/>
      </c>
      <c r="BS676" s="29"/>
      <c r="BT676" s="29"/>
      <c r="BU676" s="32" t="str">
        <f>IF(N676="供应商",VLOOKUP(O676,供应商!B:C,2,0),"")</f>
        <v/>
      </c>
      <c r="BV676" s="32" t="str">
        <f>IFERROR(VLOOKUP(BU676,供应商!A:B,2,0),"")</f>
        <v/>
      </c>
      <c r="BW676" s="32" t="str">
        <f>IF(N676="客户",VLOOKUP(O676,客户!B:C,2,0),"")</f>
        <v>002008</v>
      </c>
      <c r="BX676" s="32" t="str">
        <f>IFERROR(VLOOKUP(BW676,客户!A:B,2,0),"")</f>
        <v>昌邑市城投股权投资管理有限公司</v>
      </c>
      <c r="BY676" s="29"/>
      <c r="BZ676" s="29"/>
      <c r="CA676" s="29"/>
      <c r="CB676" s="29"/>
      <c r="CC676" s="29"/>
      <c r="CD676" s="29"/>
      <c r="CE676" s="29"/>
      <c r="CF676" s="29"/>
      <c r="CG676" s="29"/>
      <c r="CH676" s="29"/>
      <c r="CI676" s="29"/>
      <c r="CJ676" s="29"/>
      <c r="CK676" s="29"/>
      <c r="CL676" s="29"/>
      <c r="CM676" s="29"/>
      <c r="CN676" s="29"/>
      <c r="CO676" s="29"/>
      <c r="CP676" s="29"/>
      <c r="CQ676" s="29"/>
      <c r="CR676" s="29"/>
      <c r="CS676" s="29"/>
      <c r="CT676" s="29"/>
      <c r="CU676" s="32" t="str">
        <f>IF(N676="费用项目",VLOOKUP(O676,费用项目!B:C,2,0),"")</f>
        <v/>
      </c>
      <c r="CV676" s="32" t="str">
        <f>IFERROR(VLOOKUP(CU676,费用项目!A:B,2,0),"")</f>
        <v/>
      </c>
      <c r="CW676" s="29" t="str">
        <f>IF(N676="银行账户",VLOOKUP(O676,银行变二级!B:C,2,0),"")</f>
        <v/>
      </c>
      <c r="CX676" s="29" t="str">
        <f>IFERROR(VLOOKUP(O676,银行变二级!A:B,2,0),"")</f>
        <v/>
      </c>
    </row>
    <row r="677" ht="25.5" spans="1:102">
      <c r="A677" s="35" t="s">
        <v>581</v>
      </c>
      <c r="B677" s="36" t="s">
        <v>453</v>
      </c>
      <c r="C677" s="36" t="s">
        <v>355</v>
      </c>
      <c r="D677" s="37" t="s">
        <v>653</v>
      </c>
      <c r="E677" s="37" t="s">
        <v>300</v>
      </c>
      <c r="F677" s="38">
        <v>100000000</v>
      </c>
      <c r="G677" s="39" t="s">
        <v>107</v>
      </c>
      <c r="H677" s="40" t="str">
        <f t="shared" si="205"/>
        <v>2241</v>
      </c>
      <c r="I677" s="40" t="str">
        <f t="shared" si="206"/>
        <v>224102</v>
      </c>
      <c r="J677" s="46" t="str">
        <f t="shared" si="207"/>
        <v>其他应付款</v>
      </c>
      <c r="K677" s="47" t="str">
        <f t="shared" si="208"/>
        <v>单位</v>
      </c>
      <c r="L677" s="46" t="str">
        <f t="shared" si="209"/>
        <v>潍坊华创普惠产业投资合伙企业（有限合伙）</v>
      </c>
      <c r="M677" s="46" t="str">
        <f>IFERROR(IF(H677="1002",1002,VLOOKUP(I677,亿企科目!A:H,6,0)),VLOOKUP(H677,亿企科目!A:G,6,0))</f>
        <v>224102</v>
      </c>
      <c r="N677" s="48" t="str">
        <f>IFERROR(IF(H677="1002","银行账户",IF(H677="1123","供应商",VLOOKUP(I677,亿企科目!A:H,8,0))),"")</f>
        <v>供应商</v>
      </c>
      <c r="O677" s="49" t="str">
        <f t="shared" si="223"/>
        <v>潍坊华创普惠产业投资合伙企业（有限合伙）</v>
      </c>
      <c r="P677" s="29" t="str">
        <f>VLOOKUP(A677,账簿!B:C,2,0)</f>
        <v>001001002</v>
      </c>
      <c r="Q677" s="29" t="str">
        <f>VLOOKUP(P677,账簿!A:B,2,0)</f>
        <v>昌邑市城投建设工程有限公司</v>
      </c>
      <c r="W677" s="29" t="str">
        <f t="shared" si="224"/>
        <v>0010010022026-04-2452</v>
      </c>
      <c r="X677" s="29" t="str">
        <f t="shared" si="210"/>
        <v>001001002</v>
      </c>
      <c r="Y677" s="29" t="str">
        <f t="shared" si="211"/>
        <v>001001002</v>
      </c>
      <c r="Z677" s="29" t="str">
        <f t="shared" si="212"/>
        <v>昌邑市城投建设工程有限公司</v>
      </c>
      <c r="AA677" s="29" t="str">
        <f t="shared" si="213"/>
        <v>2026-04</v>
      </c>
      <c r="AB677" s="29" t="str">
        <f t="shared" si="214"/>
        <v>2026-04-24</v>
      </c>
      <c r="AC677" s="29" t="s">
        <v>108</v>
      </c>
      <c r="AD677" s="29">
        <f t="shared" si="215"/>
        <v>52</v>
      </c>
      <c r="AE677" s="29" t="str">
        <f t="shared" si="216"/>
        <v>2026-04-24,普通汇兑,潍坊华创普惠产业投资合伙企业（有限合伙）,还款</v>
      </c>
      <c r="AF677" s="29" t="s">
        <v>109</v>
      </c>
      <c r="AG677" s="29" t="s">
        <v>109</v>
      </c>
      <c r="AH677" s="29"/>
      <c r="AI677" s="29"/>
      <c r="AJ677" s="29"/>
      <c r="AK677" s="29"/>
      <c r="AL677" s="29"/>
      <c r="AM677" s="29"/>
      <c r="AN677" s="29" t="str">
        <f t="shared" si="217"/>
        <v>224102</v>
      </c>
      <c r="AO677" s="29"/>
      <c r="AP677" s="29" t="str">
        <f t="shared" si="218"/>
        <v>2026-04-24,普通汇兑,潍坊华创普惠产业投资合伙企业（有限合伙）,还款</v>
      </c>
      <c r="AQ677" t="s">
        <v>110</v>
      </c>
      <c r="AR677" s="29">
        <f t="shared" si="219"/>
        <v>100000000</v>
      </c>
      <c r="AS677" s="29" t="str">
        <f t="shared" si="220"/>
        <v/>
      </c>
      <c r="AT677" t="s">
        <v>111</v>
      </c>
      <c r="AU677" t="s">
        <v>112</v>
      </c>
      <c r="AV677" t="s">
        <v>113</v>
      </c>
      <c r="AW677" s="29">
        <f t="shared" si="221"/>
        <v>100000000</v>
      </c>
      <c r="AX677" s="29" t="str">
        <f t="shared" si="222"/>
        <v/>
      </c>
      <c r="AY677" s="29"/>
      <c r="AZ677" s="29"/>
      <c r="BA677" s="29"/>
      <c r="BB677" s="29"/>
      <c r="BC677" s="29"/>
      <c r="BD677" s="29"/>
      <c r="BE677" s="29"/>
      <c r="BF677" s="29"/>
      <c r="BG677" s="29"/>
      <c r="BH677" s="29"/>
      <c r="BI677" s="29"/>
      <c r="BJ677" s="29"/>
      <c r="BK677" s="29"/>
      <c r="BL677" s="29"/>
      <c r="BM677" s="29"/>
      <c r="BN677" s="29"/>
      <c r="BO677" s="29"/>
      <c r="BP677" s="29"/>
      <c r="BQ677" s="32" t="str">
        <f>IF(N677="项目",VLOOKUP(O677,项目!B:C,2,0),IF(K677="空项目",VLOOKUP(K677,项目!B:C,2,0),""))</f>
        <v/>
      </c>
      <c r="BR677" s="32" t="str">
        <f>IFERROR(VLOOKUP(BQ677,项目!A:B,2,0),"")</f>
        <v/>
      </c>
      <c r="BS677" s="29"/>
      <c r="BT677" s="29"/>
      <c r="BU677" s="32" t="str">
        <f>IF(N677="供应商",VLOOKUP(O677,供应商!B:C,2,0),"")</f>
        <v>0008219</v>
      </c>
      <c r="BV677" s="32" t="str">
        <f>IFERROR(VLOOKUP(BU677,供应商!A:B,2,0),"")</f>
        <v>潍坊华创普惠产业投资合伙企业（有限合伙）</v>
      </c>
      <c r="BW677" s="32" t="str">
        <f>IF(N677="客户",VLOOKUP(O677,客户!B:C,2,0),"")</f>
        <v/>
      </c>
      <c r="BX677" s="32" t="str">
        <f>IFERROR(VLOOKUP(BW677,客户!A:B,2,0),"")</f>
        <v/>
      </c>
      <c r="BY677" s="29"/>
      <c r="BZ677" s="29"/>
      <c r="CA677" s="29"/>
      <c r="CB677" s="29"/>
      <c r="CC677" s="29"/>
      <c r="CD677" s="29"/>
      <c r="CE677" s="29"/>
      <c r="CF677" s="29"/>
      <c r="CG677" s="29"/>
      <c r="CH677" s="29"/>
      <c r="CI677" s="29"/>
      <c r="CJ677" s="29"/>
      <c r="CK677" s="29"/>
      <c r="CL677" s="29"/>
      <c r="CM677" s="29"/>
      <c r="CN677" s="29"/>
      <c r="CO677" s="29"/>
      <c r="CP677" s="29"/>
      <c r="CQ677" s="29"/>
      <c r="CR677" s="29"/>
      <c r="CS677" s="29"/>
      <c r="CT677" s="29"/>
      <c r="CU677" s="32" t="str">
        <f>IF(N677="费用项目",VLOOKUP(O677,费用项目!B:C,2,0),"")</f>
        <v/>
      </c>
      <c r="CV677" s="32" t="str">
        <f>IFERROR(VLOOKUP(CU677,费用项目!A:B,2,0),"")</f>
        <v/>
      </c>
      <c r="CW677" s="29" t="str">
        <f>IF(N677="银行账户",VLOOKUP(O677,银行变二级!B:C,2,0),"")</f>
        <v/>
      </c>
      <c r="CX677" s="29" t="str">
        <f>IFERROR(VLOOKUP(O677,银行变二级!A:B,2,0),"")</f>
        <v/>
      </c>
    </row>
    <row r="678" ht="25.5" spans="1:102">
      <c r="A678" s="35" t="s">
        <v>581</v>
      </c>
      <c r="B678" s="36" t="s">
        <v>453</v>
      </c>
      <c r="C678" s="36" t="s">
        <v>355</v>
      </c>
      <c r="D678" s="37" t="s">
        <v>653</v>
      </c>
      <c r="E678" s="37" t="s">
        <v>642</v>
      </c>
      <c r="F678" s="39" t="s">
        <v>107</v>
      </c>
      <c r="G678" s="38">
        <v>100000000</v>
      </c>
      <c r="H678" s="40" t="str">
        <f t="shared" si="205"/>
        <v>1002</v>
      </c>
      <c r="I678" s="40" t="str">
        <f t="shared" si="206"/>
        <v>100201</v>
      </c>
      <c r="J678" s="46" t="str">
        <f t="shared" si="207"/>
        <v>银行存款</v>
      </c>
      <c r="K678" s="47" t="str">
        <f t="shared" si="208"/>
        <v>农发行588081</v>
      </c>
      <c r="L678" s="46" t="str">
        <f t="shared" si="209"/>
        <v/>
      </c>
      <c r="M678" s="46">
        <f>IFERROR(IF(H678="1002",1002,VLOOKUP(I678,亿企科目!A:H,6,0)),VLOOKUP(H678,亿企科目!A:G,6,0))</f>
        <v>1002</v>
      </c>
      <c r="N678" s="48" t="str">
        <f>IFERROR(IF(H678="1002","银行账户",IF(H678="1123","供应商",VLOOKUP(I678,亿企科目!A:H,8,0))),"")</f>
        <v>银行账户</v>
      </c>
      <c r="O678" s="49" t="str">
        <f t="shared" si="223"/>
        <v>农发行588081</v>
      </c>
      <c r="P678" s="29" t="str">
        <f>VLOOKUP(A678,账簿!B:C,2,0)</f>
        <v>001001002</v>
      </c>
      <c r="Q678" s="29" t="str">
        <f>VLOOKUP(P678,账簿!A:B,2,0)</f>
        <v>昌邑市城投建设工程有限公司</v>
      </c>
      <c r="W678" s="29" t="str">
        <f t="shared" si="224"/>
        <v>0010010022026-04-2452</v>
      </c>
      <c r="X678" s="29" t="str">
        <f t="shared" si="210"/>
        <v>001001002</v>
      </c>
      <c r="Y678" s="29" t="str">
        <f t="shared" si="211"/>
        <v>001001002</v>
      </c>
      <c r="Z678" s="29" t="str">
        <f t="shared" si="212"/>
        <v>昌邑市城投建设工程有限公司</v>
      </c>
      <c r="AA678" s="29" t="str">
        <f t="shared" si="213"/>
        <v>2026-04</v>
      </c>
      <c r="AB678" s="29" t="str">
        <f t="shared" si="214"/>
        <v>2026-04-24</v>
      </c>
      <c r="AC678" s="29" t="s">
        <v>108</v>
      </c>
      <c r="AD678" s="29">
        <f t="shared" si="215"/>
        <v>52</v>
      </c>
      <c r="AE678" s="29" t="str">
        <f t="shared" si="216"/>
        <v>2026-04-24,普通汇兑,潍坊华创普惠产业投资合伙企业（有限合伙）,还款</v>
      </c>
      <c r="AF678" s="29" t="s">
        <v>109</v>
      </c>
      <c r="AG678" s="29" t="s">
        <v>109</v>
      </c>
      <c r="AH678" s="29"/>
      <c r="AI678" s="29"/>
      <c r="AJ678" s="29"/>
      <c r="AK678" s="29"/>
      <c r="AL678" s="29"/>
      <c r="AM678" s="29"/>
      <c r="AN678" s="29">
        <f t="shared" si="217"/>
        <v>1002</v>
      </c>
      <c r="AO678" s="29"/>
      <c r="AP678" s="29" t="str">
        <f t="shared" si="218"/>
        <v>2026-04-24,普通汇兑,潍坊华创普惠产业投资合伙企业（有限合伙）,还款</v>
      </c>
      <c r="AQ678" t="s">
        <v>110</v>
      </c>
      <c r="AR678" s="29" t="str">
        <f t="shared" si="219"/>
        <v/>
      </c>
      <c r="AS678" s="29">
        <f t="shared" si="220"/>
        <v>100000000</v>
      </c>
      <c r="AT678" t="s">
        <v>111</v>
      </c>
      <c r="AU678" t="s">
        <v>112</v>
      </c>
      <c r="AV678" t="s">
        <v>113</v>
      </c>
      <c r="AW678" s="29" t="str">
        <f t="shared" si="221"/>
        <v/>
      </c>
      <c r="AX678" s="29">
        <f t="shared" si="222"/>
        <v>100000000</v>
      </c>
      <c r="AY678" s="29"/>
      <c r="AZ678" s="29"/>
      <c r="BA678" s="29"/>
      <c r="BB678" s="29"/>
      <c r="BC678" s="29"/>
      <c r="BD678" s="29"/>
      <c r="BE678" s="29"/>
      <c r="BF678" s="29"/>
      <c r="BG678" s="29"/>
      <c r="BH678" s="29"/>
      <c r="BI678" s="29"/>
      <c r="BJ678" s="29"/>
      <c r="BK678" s="29"/>
      <c r="BL678" s="29"/>
      <c r="BM678" s="29"/>
      <c r="BN678" s="29"/>
      <c r="BO678" s="29"/>
      <c r="BP678" s="29"/>
      <c r="BQ678" s="32" t="str">
        <f>IF(N678="项目",VLOOKUP(O678,项目!B:C,2,0),IF(K678="空项目",VLOOKUP(K678,项目!B:C,2,0),""))</f>
        <v/>
      </c>
      <c r="BR678" s="32" t="str">
        <f>IFERROR(VLOOKUP(BQ678,项目!A:B,2,0),"")</f>
        <v/>
      </c>
      <c r="BS678" s="29"/>
      <c r="BT678" s="29"/>
      <c r="BU678" s="32" t="str">
        <f>IF(N678="供应商",VLOOKUP(O678,供应商!B:C,2,0),"")</f>
        <v/>
      </c>
      <c r="BV678" s="32" t="str">
        <f>IFERROR(VLOOKUP(BU678,供应商!A:B,2,0),"")</f>
        <v/>
      </c>
      <c r="BW678" s="32" t="str">
        <f>IF(N678="客户",VLOOKUP(O678,客户!B:C,2,0),"")</f>
        <v/>
      </c>
      <c r="BX678" s="32" t="str">
        <f>IFERROR(VLOOKUP(BW678,客户!A:B,2,0),"")</f>
        <v/>
      </c>
      <c r="BY678" s="29"/>
      <c r="BZ678" s="29"/>
      <c r="CA678" s="29"/>
      <c r="CB678" s="29"/>
      <c r="CC678" s="29"/>
      <c r="CD678" s="29"/>
      <c r="CE678" s="29"/>
      <c r="CF678" s="29"/>
      <c r="CG678" s="29"/>
      <c r="CH678" s="29"/>
      <c r="CI678" s="29"/>
      <c r="CJ678" s="29"/>
      <c r="CK678" s="29"/>
      <c r="CL678" s="29"/>
      <c r="CM678" s="29"/>
      <c r="CN678" s="29"/>
      <c r="CO678" s="29"/>
      <c r="CP678" s="29"/>
      <c r="CQ678" s="29"/>
      <c r="CR678" s="29"/>
      <c r="CS678" s="29"/>
      <c r="CT678" s="29"/>
      <c r="CU678" s="32" t="str">
        <f>IF(N678="费用项目",VLOOKUP(O678,费用项目!B:C,2,0),"")</f>
        <v/>
      </c>
      <c r="CV678" s="32" t="str">
        <f>IFERROR(VLOOKUP(CU678,费用项目!A:B,2,0),"")</f>
        <v/>
      </c>
      <c r="CW678" s="29" t="str">
        <f>IF(N678="银行账户",VLOOKUP(O678,银行变二级!B:C,2,0),"")</f>
        <v>农发行588081</v>
      </c>
      <c r="CX678" s="29" t="str">
        <f>IFERROR(VLOOKUP(O678,银行变二级!A:B,2,0),"")</f>
        <v>农发行588081</v>
      </c>
    </row>
    <row r="679" spans="1:102">
      <c r="A679" s="35" t="s">
        <v>581</v>
      </c>
      <c r="B679" s="36" t="s">
        <v>453</v>
      </c>
      <c r="C679" s="36" t="s">
        <v>358</v>
      </c>
      <c r="D679" s="37" t="s">
        <v>650</v>
      </c>
      <c r="E679" s="37" t="s">
        <v>130</v>
      </c>
      <c r="F679" s="38">
        <v>2000</v>
      </c>
      <c r="G679" s="39" t="s">
        <v>107</v>
      </c>
      <c r="H679" s="40" t="str">
        <f t="shared" si="205"/>
        <v>6603</v>
      </c>
      <c r="I679" s="40" t="str">
        <f t="shared" si="206"/>
        <v>6603</v>
      </c>
      <c r="J679" s="46" t="str">
        <f t="shared" si="207"/>
        <v>财务费用</v>
      </c>
      <c r="K679" s="47" t="str">
        <f t="shared" si="208"/>
        <v>手续费</v>
      </c>
      <c r="L679" s="46" t="str">
        <f t="shared" si="209"/>
        <v/>
      </c>
      <c r="M679" s="46" t="str">
        <f>IFERROR(IF(H679="1002",1002,VLOOKUP(I679,亿企科目!A:H,6,0)),VLOOKUP(H679,亿企科目!A:G,6,0))</f>
        <v>6603</v>
      </c>
      <c r="N679" s="48" t="str">
        <f>IFERROR(IF(H679="1002","银行账户",IF(H679="1123","供应商",VLOOKUP(I679,亿企科目!A:H,8,0))),"")</f>
        <v>费用项目</v>
      </c>
      <c r="O679" s="49" t="str">
        <f t="shared" si="223"/>
        <v>手续费</v>
      </c>
      <c r="P679" s="29" t="str">
        <f>VLOOKUP(A679,账簿!B:C,2,0)</f>
        <v>001001002</v>
      </c>
      <c r="Q679" s="29" t="str">
        <f>VLOOKUP(P679,账簿!A:B,2,0)</f>
        <v>昌邑市城投建设工程有限公司</v>
      </c>
      <c r="W679" s="29" t="str">
        <f t="shared" si="224"/>
        <v>0010010022026-04-2453</v>
      </c>
      <c r="X679" s="29" t="str">
        <f t="shared" si="210"/>
        <v>001001002</v>
      </c>
      <c r="Y679" s="29" t="str">
        <f t="shared" si="211"/>
        <v>001001002</v>
      </c>
      <c r="Z679" s="29" t="str">
        <f t="shared" si="212"/>
        <v>昌邑市城投建设工程有限公司</v>
      </c>
      <c r="AA679" s="29" t="str">
        <f t="shared" si="213"/>
        <v>2026-04</v>
      </c>
      <c r="AB679" s="29" t="str">
        <f t="shared" si="214"/>
        <v>2026-04-24</v>
      </c>
      <c r="AC679" s="29" t="s">
        <v>108</v>
      </c>
      <c r="AD679" s="29">
        <f t="shared" si="215"/>
        <v>53</v>
      </c>
      <c r="AE679" s="29" t="str">
        <f t="shared" si="216"/>
        <v>2026-04-24,费用收取</v>
      </c>
      <c r="AF679" s="29" t="s">
        <v>109</v>
      </c>
      <c r="AG679" s="29" t="s">
        <v>109</v>
      </c>
      <c r="AH679" s="29"/>
      <c r="AI679" s="29"/>
      <c r="AJ679" s="29"/>
      <c r="AK679" s="29"/>
      <c r="AL679" s="29"/>
      <c r="AM679" s="29"/>
      <c r="AN679" s="29" t="str">
        <f t="shared" si="217"/>
        <v>6603</v>
      </c>
      <c r="AO679" s="29"/>
      <c r="AP679" s="29" t="str">
        <f t="shared" si="218"/>
        <v>2026-04-24,费用收取</v>
      </c>
      <c r="AQ679" t="s">
        <v>110</v>
      </c>
      <c r="AR679" s="29">
        <f t="shared" si="219"/>
        <v>2000</v>
      </c>
      <c r="AS679" s="29" t="str">
        <f t="shared" si="220"/>
        <v/>
      </c>
      <c r="AT679" t="s">
        <v>111</v>
      </c>
      <c r="AU679" t="s">
        <v>112</v>
      </c>
      <c r="AV679" t="s">
        <v>113</v>
      </c>
      <c r="AW679" s="29">
        <f t="shared" si="221"/>
        <v>2000</v>
      </c>
      <c r="AX679" s="29" t="str">
        <f t="shared" si="222"/>
        <v/>
      </c>
      <c r="AY679" s="29"/>
      <c r="AZ679" s="29"/>
      <c r="BA679" s="29"/>
      <c r="BB679" s="29"/>
      <c r="BC679" s="29"/>
      <c r="BD679" s="29"/>
      <c r="BE679" s="29"/>
      <c r="BF679" s="29"/>
      <c r="BG679" s="29"/>
      <c r="BH679" s="29"/>
      <c r="BI679" s="29"/>
      <c r="BJ679" s="29"/>
      <c r="BK679" s="29"/>
      <c r="BL679" s="29"/>
      <c r="BM679" s="29"/>
      <c r="BN679" s="29"/>
      <c r="BO679" s="29"/>
      <c r="BP679" s="29"/>
      <c r="BQ679" s="32" t="str">
        <f>IF(N679="项目",VLOOKUP(O679,项目!B:C,2,0),IF(K679="空项目",VLOOKUP(K679,项目!B:C,2,0),""))</f>
        <v/>
      </c>
      <c r="BR679" s="32" t="str">
        <f>IFERROR(VLOOKUP(BQ679,项目!A:B,2,0),"")</f>
        <v/>
      </c>
      <c r="BS679" s="29"/>
      <c r="BT679" s="29"/>
      <c r="BU679" s="32" t="str">
        <f>IF(N679="供应商",VLOOKUP(O679,供应商!B:C,2,0),"")</f>
        <v/>
      </c>
      <c r="BV679" s="32" t="str">
        <f>IFERROR(VLOOKUP(BU679,供应商!A:B,2,0),"")</f>
        <v/>
      </c>
      <c r="BW679" s="32" t="str">
        <f>IF(N679="客户",VLOOKUP(O679,客户!B:C,2,0),"")</f>
        <v/>
      </c>
      <c r="BX679" s="32" t="str">
        <f>IFERROR(VLOOKUP(BW679,客户!A:B,2,0),"")</f>
        <v/>
      </c>
      <c r="BY679" s="29"/>
      <c r="BZ679" s="29"/>
      <c r="CA679" s="29"/>
      <c r="CB679" s="29"/>
      <c r="CC679" s="29"/>
      <c r="CD679" s="29"/>
      <c r="CE679" s="29"/>
      <c r="CF679" s="29"/>
      <c r="CG679" s="29"/>
      <c r="CH679" s="29"/>
      <c r="CI679" s="29"/>
      <c r="CJ679" s="29"/>
      <c r="CK679" s="29"/>
      <c r="CL679" s="29"/>
      <c r="CM679" s="29"/>
      <c r="CN679" s="29"/>
      <c r="CO679" s="29"/>
      <c r="CP679" s="29"/>
      <c r="CQ679" s="29"/>
      <c r="CR679" s="29"/>
      <c r="CS679" s="29"/>
      <c r="CT679" s="29"/>
      <c r="CU679" s="32" t="str">
        <f>IF(N679="费用项目",VLOOKUP(O679,费用项目!B:C,2,0),"")</f>
        <v>660304</v>
      </c>
      <c r="CV679" s="32" t="str">
        <f>IFERROR(VLOOKUP(CU679,费用项目!A:B,2,0),"")</f>
        <v>手续费</v>
      </c>
      <c r="CW679" s="29" t="str">
        <f>IF(N679="银行账户",VLOOKUP(O679,银行变二级!B:C,2,0),"")</f>
        <v/>
      </c>
      <c r="CX679" s="29" t="str">
        <f>IFERROR(VLOOKUP(O679,银行变二级!A:B,2,0),"")</f>
        <v/>
      </c>
    </row>
    <row r="680" spans="1:102">
      <c r="A680" s="35" t="s">
        <v>581</v>
      </c>
      <c r="B680" s="36" t="s">
        <v>453</v>
      </c>
      <c r="C680" s="36" t="s">
        <v>358</v>
      </c>
      <c r="D680" s="37" t="s">
        <v>650</v>
      </c>
      <c r="E680" s="37" t="s">
        <v>642</v>
      </c>
      <c r="F680" s="39" t="s">
        <v>107</v>
      </c>
      <c r="G680" s="38">
        <v>2000</v>
      </c>
      <c r="H680" s="40" t="str">
        <f t="shared" si="205"/>
        <v>1002</v>
      </c>
      <c r="I680" s="40" t="str">
        <f t="shared" si="206"/>
        <v>100201</v>
      </c>
      <c r="J680" s="46" t="str">
        <f t="shared" si="207"/>
        <v>银行存款</v>
      </c>
      <c r="K680" s="47" t="str">
        <f t="shared" si="208"/>
        <v>农发行588081</v>
      </c>
      <c r="L680" s="46" t="str">
        <f t="shared" si="209"/>
        <v/>
      </c>
      <c r="M680" s="46">
        <f>IFERROR(IF(H680="1002",1002,VLOOKUP(I680,亿企科目!A:H,6,0)),VLOOKUP(H680,亿企科目!A:G,6,0))</f>
        <v>1002</v>
      </c>
      <c r="N680" s="48" t="str">
        <f>IFERROR(IF(H680="1002","银行账户",IF(H680="1123","供应商",VLOOKUP(I680,亿企科目!A:H,8,0))),"")</f>
        <v>银行账户</v>
      </c>
      <c r="O680" s="49" t="str">
        <f t="shared" si="223"/>
        <v>农发行588081</v>
      </c>
      <c r="P680" s="29" t="str">
        <f>VLOOKUP(A680,账簿!B:C,2,0)</f>
        <v>001001002</v>
      </c>
      <c r="Q680" s="29" t="str">
        <f>VLOOKUP(P680,账簿!A:B,2,0)</f>
        <v>昌邑市城投建设工程有限公司</v>
      </c>
      <c r="W680" s="29" t="str">
        <f t="shared" si="224"/>
        <v>0010010022026-04-2453</v>
      </c>
      <c r="X680" s="29" t="str">
        <f t="shared" si="210"/>
        <v>001001002</v>
      </c>
      <c r="Y680" s="29" t="str">
        <f t="shared" si="211"/>
        <v>001001002</v>
      </c>
      <c r="Z680" s="29" t="str">
        <f t="shared" si="212"/>
        <v>昌邑市城投建设工程有限公司</v>
      </c>
      <c r="AA680" s="29" t="str">
        <f t="shared" si="213"/>
        <v>2026-04</v>
      </c>
      <c r="AB680" s="29" t="str">
        <f t="shared" si="214"/>
        <v>2026-04-24</v>
      </c>
      <c r="AC680" s="29" t="s">
        <v>108</v>
      </c>
      <c r="AD680" s="29">
        <f t="shared" si="215"/>
        <v>53</v>
      </c>
      <c r="AE680" s="29" t="str">
        <f t="shared" si="216"/>
        <v>2026-04-24,费用收取</v>
      </c>
      <c r="AF680" s="29" t="s">
        <v>109</v>
      </c>
      <c r="AG680" s="29" t="s">
        <v>109</v>
      </c>
      <c r="AH680" s="29"/>
      <c r="AI680" s="29"/>
      <c r="AJ680" s="29"/>
      <c r="AK680" s="29"/>
      <c r="AL680" s="29"/>
      <c r="AM680" s="29"/>
      <c r="AN680" s="29">
        <f t="shared" si="217"/>
        <v>1002</v>
      </c>
      <c r="AO680" s="29"/>
      <c r="AP680" s="29" t="str">
        <f t="shared" si="218"/>
        <v>2026-04-24,费用收取</v>
      </c>
      <c r="AQ680" t="s">
        <v>110</v>
      </c>
      <c r="AR680" s="29" t="str">
        <f t="shared" si="219"/>
        <v/>
      </c>
      <c r="AS680" s="29">
        <f t="shared" si="220"/>
        <v>2000</v>
      </c>
      <c r="AT680" t="s">
        <v>111</v>
      </c>
      <c r="AU680" t="s">
        <v>112</v>
      </c>
      <c r="AV680" t="s">
        <v>113</v>
      </c>
      <c r="AW680" s="29" t="str">
        <f t="shared" si="221"/>
        <v/>
      </c>
      <c r="AX680" s="29">
        <f t="shared" si="222"/>
        <v>2000</v>
      </c>
      <c r="AY680" s="29"/>
      <c r="AZ680" s="29"/>
      <c r="BA680" s="29"/>
      <c r="BB680" s="29"/>
      <c r="BC680" s="29"/>
      <c r="BD680" s="29"/>
      <c r="BE680" s="29"/>
      <c r="BF680" s="29"/>
      <c r="BG680" s="29"/>
      <c r="BH680" s="29"/>
      <c r="BI680" s="29"/>
      <c r="BJ680" s="29"/>
      <c r="BK680" s="29"/>
      <c r="BL680" s="29"/>
      <c r="BM680" s="29"/>
      <c r="BN680" s="29"/>
      <c r="BO680" s="29"/>
      <c r="BP680" s="29"/>
      <c r="BQ680" s="32" t="str">
        <f>IF(N680="项目",VLOOKUP(O680,项目!B:C,2,0),IF(K680="空项目",VLOOKUP(K680,项目!B:C,2,0),""))</f>
        <v/>
      </c>
      <c r="BR680" s="32" t="str">
        <f>IFERROR(VLOOKUP(BQ680,项目!A:B,2,0),"")</f>
        <v/>
      </c>
      <c r="BS680" s="29"/>
      <c r="BT680" s="29"/>
      <c r="BU680" s="32" t="str">
        <f>IF(N680="供应商",VLOOKUP(O680,供应商!B:C,2,0),"")</f>
        <v/>
      </c>
      <c r="BV680" s="32" t="str">
        <f>IFERROR(VLOOKUP(BU680,供应商!A:B,2,0),"")</f>
        <v/>
      </c>
      <c r="BW680" s="32" t="str">
        <f>IF(N680="客户",VLOOKUP(O680,客户!B:C,2,0),"")</f>
        <v/>
      </c>
      <c r="BX680" s="32" t="str">
        <f>IFERROR(VLOOKUP(BW680,客户!A:B,2,0),"")</f>
        <v/>
      </c>
      <c r="BY680" s="29"/>
      <c r="BZ680" s="29"/>
      <c r="CA680" s="29"/>
      <c r="CB680" s="29"/>
      <c r="CC680" s="29"/>
      <c r="CD680" s="29"/>
      <c r="CE680" s="29"/>
      <c r="CF680" s="29"/>
      <c r="CG680" s="29"/>
      <c r="CH680" s="29"/>
      <c r="CI680" s="29"/>
      <c r="CJ680" s="29"/>
      <c r="CK680" s="29"/>
      <c r="CL680" s="29"/>
      <c r="CM680" s="29"/>
      <c r="CN680" s="29"/>
      <c r="CO680" s="29"/>
      <c r="CP680" s="29"/>
      <c r="CQ680" s="29"/>
      <c r="CR680" s="29"/>
      <c r="CS680" s="29"/>
      <c r="CT680" s="29"/>
      <c r="CU680" s="32" t="str">
        <f>IF(N680="费用项目",VLOOKUP(O680,费用项目!B:C,2,0),"")</f>
        <v/>
      </c>
      <c r="CV680" s="32" t="str">
        <f>IFERROR(VLOOKUP(CU680,费用项目!A:B,2,0),"")</f>
        <v/>
      </c>
      <c r="CW680" s="29" t="str">
        <f>IF(N680="银行账户",VLOOKUP(O680,银行变二级!B:C,2,0),"")</f>
        <v>农发行588081</v>
      </c>
      <c r="CX680" s="29" t="str">
        <f>IFERROR(VLOOKUP(O680,银行变二级!A:B,2,0),"")</f>
        <v>农发行588081</v>
      </c>
    </row>
    <row r="681" ht="25.5" spans="1:102">
      <c r="A681" s="35" t="s">
        <v>581</v>
      </c>
      <c r="B681" s="36" t="s">
        <v>472</v>
      </c>
      <c r="C681" s="36" t="s">
        <v>359</v>
      </c>
      <c r="D681" s="37" t="s">
        <v>622</v>
      </c>
      <c r="E681" s="37" t="s">
        <v>583</v>
      </c>
      <c r="F681" s="38">
        <v>570000</v>
      </c>
      <c r="G681" s="39" t="s">
        <v>107</v>
      </c>
      <c r="H681" s="40" t="str">
        <f t="shared" si="205"/>
        <v>1002</v>
      </c>
      <c r="I681" s="40" t="str">
        <f t="shared" si="206"/>
        <v>100207</v>
      </c>
      <c r="J681" s="46" t="str">
        <f t="shared" si="207"/>
        <v>银行存款</v>
      </c>
      <c r="K681" s="47" t="str">
        <f t="shared" si="208"/>
        <v>潍坊银行36375</v>
      </c>
      <c r="L681" s="46" t="str">
        <f t="shared" si="209"/>
        <v/>
      </c>
      <c r="M681" s="46">
        <f>IFERROR(IF(H681="1002",1002,VLOOKUP(I681,亿企科目!A:H,6,0)),VLOOKUP(H681,亿企科目!A:G,6,0))</f>
        <v>1002</v>
      </c>
      <c r="N681" s="48" t="str">
        <f>IFERROR(IF(H681="1002","银行账户",IF(H681="1123","供应商",VLOOKUP(I681,亿企科目!A:H,8,0))),"")</f>
        <v>银行账户</v>
      </c>
      <c r="O681" s="49" t="str">
        <f t="shared" si="223"/>
        <v>潍坊银行36375</v>
      </c>
      <c r="P681" s="29" t="str">
        <f>VLOOKUP(A681,账簿!B:C,2,0)</f>
        <v>001001002</v>
      </c>
      <c r="Q681" s="29" t="str">
        <f>VLOOKUP(P681,账簿!A:B,2,0)</f>
        <v>昌邑市城投建设工程有限公司</v>
      </c>
      <c r="W681" s="29" t="str">
        <f t="shared" si="224"/>
        <v>0010010022026-04-2754</v>
      </c>
      <c r="X681" s="29" t="str">
        <f t="shared" si="210"/>
        <v>001001002</v>
      </c>
      <c r="Y681" s="29" t="str">
        <f t="shared" si="211"/>
        <v>001001002</v>
      </c>
      <c r="Z681" s="29" t="str">
        <f t="shared" si="212"/>
        <v>昌邑市城投建设工程有限公司</v>
      </c>
      <c r="AA681" s="29" t="str">
        <f t="shared" si="213"/>
        <v>2026-04</v>
      </c>
      <c r="AB681" s="29" t="str">
        <f t="shared" si="214"/>
        <v>2026-04-27</v>
      </c>
      <c r="AC681" s="29" t="s">
        <v>108</v>
      </c>
      <c r="AD681" s="29">
        <f t="shared" si="215"/>
        <v>54</v>
      </c>
      <c r="AE681" s="29" t="str">
        <f t="shared" si="216"/>
        <v>汇兑,广德市汇迎企业管理咨询服务有限公司,汇兑</v>
      </c>
      <c r="AF681" s="29" t="s">
        <v>109</v>
      </c>
      <c r="AG681" s="29" t="s">
        <v>109</v>
      </c>
      <c r="AH681" s="29"/>
      <c r="AI681" s="29"/>
      <c r="AJ681" s="29"/>
      <c r="AK681" s="29"/>
      <c r="AL681" s="29"/>
      <c r="AM681" s="29"/>
      <c r="AN681" s="29">
        <f t="shared" si="217"/>
        <v>1002</v>
      </c>
      <c r="AO681" s="29"/>
      <c r="AP681" s="29" t="str">
        <f t="shared" si="218"/>
        <v>汇兑,广德市汇迎企业管理咨询服务有限公司,汇兑</v>
      </c>
      <c r="AQ681" t="s">
        <v>110</v>
      </c>
      <c r="AR681" s="29">
        <f t="shared" si="219"/>
        <v>570000</v>
      </c>
      <c r="AS681" s="29" t="str">
        <f t="shared" si="220"/>
        <v/>
      </c>
      <c r="AT681" t="s">
        <v>111</v>
      </c>
      <c r="AU681" t="s">
        <v>112</v>
      </c>
      <c r="AV681" t="s">
        <v>113</v>
      </c>
      <c r="AW681" s="29">
        <f t="shared" si="221"/>
        <v>570000</v>
      </c>
      <c r="AX681" s="29" t="str">
        <f t="shared" si="222"/>
        <v/>
      </c>
      <c r="AY681" s="29"/>
      <c r="AZ681" s="29"/>
      <c r="BA681" s="29"/>
      <c r="BB681" s="29"/>
      <c r="BC681" s="29"/>
      <c r="BD681" s="29"/>
      <c r="BE681" s="29"/>
      <c r="BF681" s="29"/>
      <c r="BG681" s="29"/>
      <c r="BH681" s="29"/>
      <c r="BI681" s="29"/>
      <c r="BJ681" s="29"/>
      <c r="BK681" s="29"/>
      <c r="BL681" s="29"/>
      <c r="BM681" s="29"/>
      <c r="BN681" s="29"/>
      <c r="BO681" s="29"/>
      <c r="BP681" s="29"/>
      <c r="BQ681" s="32" t="str">
        <f>IF(N681="项目",VLOOKUP(O681,项目!B:C,2,0),IF(K681="空项目",VLOOKUP(K681,项目!B:C,2,0),""))</f>
        <v/>
      </c>
      <c r="BR681" s="32" t="str">
        <f>IFERROR(VLOOKUP(BQ681,项目!A:B,2,0),"")</f>
        <v/>
      </c>
      <c r="BS681" s="29"/>
      <c r="BT681" s="29"/>
      <c r="BU681" s="32" t="str">
        <f>IF(N681="供应商",VLOOKUP(O681,供应商!B:C,2,0),"")</f>
        <v/>
      </c>
      <c r="BV681" s="32" t="str">
        <f>IFERROR(VLOOKUP(BU681,供应商!A:B,2,0),"")</f>
        <v/>
      </c>
      <c r="BW681" s="32" t="str">
        <f>IF(N681="客户",VLOOKUP(O681,客户!B:C,2,0),"")</f>
        <v/>
      </c>
      <c r="BX681" s="32" t="str">
        <f>IFERROR(VLOOKUP(BW681,客户!A:B,2,0),"")</f>
        <v/>
      </c>
      <c r="BY681" s="29"/>
      <c r="BZ681" s="29"/>
      <c r="CA681" s="29"/>
      <c r="CB681" s="29"/>
      <c r="CC681" s="29"/>
      <c r="CD681" s="29"/>
      <c r="CE681" s="29"/>
      <c r="CF681" s="29"/>
      <c r="CG681" s="29"/>
      <c r="CH681" s="29"/>
      <c r="CI681" s="29"/>
      <c r="CJ681" s="29"/>
      <c r="CK681" s="29"/>
      <c r="CL681" s="29"/>
      <c r="CM681" s="29"/>
      <c r="CN681" s="29"/>
      <c r="CO681" s="29"/>
      <c r="CP681" s="29"/>
      <c r="CQ681" s="29"/>
      <c r="CR681" s="29"/>
      <c r="CS681" s="29"/>
      <c r="CT681" s="29"/>
      <c r="CU681" s="32" t="str">
        <f>IF(N681="费用项目",VLOOKUP(O681,费用项目!B:C,2,0),"")</f>
        <v/>
      </c>
      <c r="CV681" s="32" t="str">
        <f>IFERROR(VLOOKUP(CU681,费用项目!A:B,2,0),"")</f>
        <v/>
      </c>
      <c r="CW681" s="29" t="str">
        <f>IF(N681="银行账户",VLOOKUP(O681,银行变二级!B:C,2,0),"")</f>
        <v>潍坊银行36375</v>
      </c>
      <c r="CX681" s="29" t="str">
        <f>IFERROR(VLOOKUP(O681,银行变二级!A:B,2,0),"")</f>
        <v>潍坊银行36375</v>
      </c>
    </row>
    <row r="682" ht="25.5" spans="1:102">
      <c r="A682" s="35" t="s">
        <v>581</v>
      </c>
      <c r="B682" s="36" t="s">
        <v>472</v>
      </c>
      <c r="C682" s="36" t="s">
        <v>359</v>
      </c>
      <c r="D682" s="37" t="s">
        <v>622</v>
      </c>
      <c r="E682" s="37" t="s">
        <v>587</v>
      </c>
      <c r="F682" s="39" t="s">
        <v>107</v>
      </c>
      <c r="G682" s="38">
        <v>570000</v>
      </c>
      <c r="H682" s="40" t="str">
        <f t="shared" si="205"/>
        <v>2241</v>
      </c>
      <c r="I682" s="40" t="str">
        <f t="shared" si="206"/>
        <v>224102</v>
      </c>
      <c r="J682" s="46" t="str">
        <f t="shared" si="207"/>
        <v>其他应付款</v>
      </c>
      <c r="K682" s="47" t="str">
        <f t="shared" si="208"/>
        <v>单位</v>
      </c>
      <c r="L682" s="46" t="str">
        <f t="shared" si="209"/>
        <v>广德市汇迎企业管理咨询服务有限公司</v>
      </c>
      <c r="M682" s="46" t="str">
        <f>IFERROR(IF(H682="1002",1002,VLOOKUP(I682,亿企科目!A:H,6,0)),VLOOKUP(H682,亿企科目!A:G,6,0))</f>
        <v>224102</v>
      </c>
      <c r="N682" s="48" t="str">
        <f>IFERROR(IF(H682="1002","银行账户",IF(H682="1123","供应商",VLOOKUP(I682,亿企科目!A:H,8,0))),"")</f>
        <v>供应商</v>
      </c>
      <c r="O682" s="49" t="str">
        <f t="shared" si="223"/>
        <v>广德市汇迎企业管理咨询服务有限公司</v>
      </c>
      <c r="P682" s="29" t="str">
        <f>VLOOKUP(A682,账簿!B:C,2,0)</f>
        <v>001001002</v>
      </c>
      <c r="Q682" s="29" t="str">
        <f>VLOOKUP(P682,账簿!A:B,2,0)</f>
        <v>昌邑市城投建设工程有限公司</v>
      </c>
      <c r="W682" s="29" t="str">
        <f t="shared" si="224"/>
        <v>0010010022026-04-2754</v>
      </c>
      <c r="X682" s="29" t="str">
        <f t="shared" si="210"/>
        <v>001001002</v>
      </c>
      <c r="Y682" s="29" t="str">
        <f t="shared" si="211"/>
        <v>001001002</v>
      </c>
      <c r="Z682" s="29" t="str">
        <f t="shared" si="212"/>
        <v>昌邑市城投建设工程有限公司</v>
      </c>
      <c r="AA682" s="29" t="str">
        <f t="shared" si="213"/>
        <v>2026-04</v>
      </c>
      <c r="AB682" s="29" t="str">
        <f t="shared" si="214"/>
        <v>2026-04-27</v>
      </c>
      <c r="AC682" s="29" t="s">
        <v>108</v>
      </c>
      <c r="AD682" s="29">
        <f t="shared" si="215"/>
        <v>54</v>
      </c>
      <c r="AE682" s="29" t="str">
        <f t="shared" si="216"/>
        <v>汇兑,广德市汇迎企业管理咨询服务有限公司,汇兑</v>
      </c>
      <c r="AF682" s="29" t="s">
        <v>109</v>
      </c>
      <c r="AG682" s="29" t="s">
        <v>109</v>
      </c>
      <c r="AH682" s="29"/>
      <c r="AI682" s="29"/>
      <c r="AJ682" s="29"/>
      <c r="AK682" s="29"/>
      <c r="AL682" s="29"/>
      <c r="AM682" s="29"/>
      <c r="AN682" s="29" t="str">
        <f t="shared" si="217"/>
        <v>224102</v>
      </c>
      <c r="AO682" s="29"/>
      <c r="AP682" s="29" t="str">
        <f t="shared" si="218"/>
        <v>汇兑,广德市汇迎企业管理咨询服务有限公司,汇兑</v>
      </c>
      <c r="AQ682" t="s">
        <v>110</v>
      </c>
      <c r="AR682" s="29" t="str">
        <f t="shared" si="219"/>
        <v/>
      </c>
      <c r="AS682" s="29">
        <f t="shared" si="220"/>
        <v>570000</v>
      </c>
      <c r="AT682" t="s">
        <v>111</v>
      </c>
      <c r="AU682" t="s">
        <v>112</v>
      </c>
      <c r="AV682" t="s">
        <v>113</v>
      </c>
      <c r="AW682" s="29" t="str">
        <f t="shared" si="221"/>
        <v/>
      </c>
      <c r="AX682" s="29">
        <f t="shared" si="222"/>
        <v>570000</v>
      </c>
      <c r="AY682" s="29"/>
      <c r="AZ682" s="29"/>
      <c r="BA682" s="29"/>
      <c r="BB682" s="29"/>
      <c r="BC682" s="29"/>
      <c r="BD682" s="29"/>
      <c r="BE682" s="29"/>
      <c r="BF682" s="29"/>
      <c r="BG682" s="29"/>
      <c r="BH682" s="29"/>
      <c r="BI682" s="29"/>
      <c r="BJ682" s="29"/>
      <c r="BK682" s="29"/>
      <c r="BL682" s="29"/>
      <c r="BM682" s="29"/>
      <c r="BN682" s="29"/>
      <c r="BO682" s="29"/>
      <c r="BP682" s="29"/>
      <c r="BQ682" s="32" t="str">
        <f>IF(N682="项目",VLOOKUP(O682,项目!B:C,2,0),IF(K682="空项目",VLOOKUP(K682,项目!B:C,2,0),""))</f>
        <v/>
      </c>
      <c r="BR682" s="32" t="str">
        <f>IFERROR(VLOOKUP(BQ682,项目!A:B,2,0),"")</f>
        <v/>
      </c>
      <c r="BS682" s="29"/>
      <c r="BT682" s="29"/>
      <c r="BU682" s="32" t="str">
        <f>IF(N682="供应商",VLOOKUP(O682,供应商!B:C,2,0),"")</f>
        <v>0002000016</v>
      </c>
      <c r="BV682" s="32" t="str">
        <f>IFERROR(VLOOKUP(BU682,供应商!A:B,2,0),"")</f>
        <v>广德市汇迎企业管理咨询服务有限公司</v>
      </c>
      <c r="BW682" s="32" t="str">
        <f>IF(N682="客户",VLOOKUP(O682,客户!B:C,2,0),"")</f>
        <v/>
      </c>
      <c r="BX682" s="32" t="str">
        <f>IFERROR(VLOOKUP(BW682,客户!A:B,2,0),"")</f>
        <v/>
      </c>
      <c r="BY682" s="29"/>
      <c r="BZ682" s="29"/>
      <c r="CA682" s="29"/>
      <c r="CB682" s="29"/>
      <c r="CC682" s="29"/>
      <c r="CD682" s="29"/>
      <c r="CE682" s="29"/>
      <c r="CF682" s="29"/>
      <c r="CG682" s="29"/>
      <c r="CH682" s="29"/>
      <c r="CI682" s="29"/>
      <c r="CJ682" s="29"/>
      <c r="CK682" s="29"/>
      <c r="CL682" s="29"/>
      <c r="CM682" s="29"/>
      <c r="CN682" s="29"/>
      <c r="CO682" s="29"/>
      <c r="CP682" s="29"/>
      <c r="CQ682" s="29"/>
      <c r="CR682" s="29"/>
      <c r="CS682" s="29"/>
      <c r="CT682" s="29"/>
      <c r="CU682" s="32" t="str">
        <f>IF(N682="费用项目",VLOOKUP(O682,费用项目!B:C,2,0),"")</f>
        <v/>
      </c>
      <c r="CV682" s="32" t="str">
        <f>IFERROR(VLOOKUP(CU682,费用项目!A:B,2,0),"")</f>
        <v/>
      </c>
      <c r="CW682" s="29" t="str">
        <f>IF(N682="银行账户",VLOOKUP(O682,银行变二级!B:C,2,0),"")</f>
        <v/>
      </c>
      <c r="CX682" s="29" t="str">
        <f>IFERROR(VLOOKUP(O682,银行变二级!A:B,2,0),"")</f>
        <v/>
      </c>
    </row>
    <row r="683" ht="25.5" spans="1:102">
      <c r="A683" s="35" t="s">
        <v>581</v>
      </c>
      <c r="B683" s="36" t="s">
        <v>472</v>
      </c>
      <c r="C683" s="36" t="s">
        <v>361</v>
      </c>
      <c r="D683" s="37" t="s">
        <v>623</v>
      </c>
      <c r="E683" s="37" t="s">
        <v>389</v>
      </c>
      <c r="F683" s="38">
        <v>570000</v>
      </c>
      <c r="G683" s="39" t="s">
        <v>107</v>
      </c>
      <c r="H683" s="40" t="str">
        <f t="shared" si="205"/>
        <v>1221</v>
      </c>
      <c r="I683" s="40" t="str">
        <f t="shared" si="206"/>
        <v>122108</v>
      </c>
      <c r="J683" s="46" t="str">
        <f t="shared" si="207"/>
        <v>其他应收款</v>
      </c>
      <c r="K683" s="47" t="str">
        <f t="shared" si="208"/>
        <v>单位</v>
      </c>
      <c r="L683" s="46" t="str">
        <f t="shared" si="209"/>
        <v>昌邑市城投资本投资有限公司</v>
      </c>
      <c r="M683" s="46" t="str">
        <f>IFERROR(IF(H683="1002",1002,VLOOKUP(I683,亿企科目!A:H,6,0)),VLOOKUP(H683,亿企科目!A:G,6,0))</f>
        <v>122102</v>
      </c>
      <c r="N683" s="48" t="str">
        <f>IFERROR(IF(H683="1002","银行账户",IF(H683="1123","供应商",VLOOKUP(I683,亿企科目!A:H,8,0))),"")</f>
        <v>客户</v>
      </c>
      <c r="O683" s="49" t="str">
        <f t="shared" si="223"/>
        <v>昌邑市城投资本投资有限公司</v>
      </c>
      <c r="P683" s="29" t="str">
        <f>VLOOKUP(A683,账簿!B:C,2,0)</f>
        <v>001001002</v>
      </c>
      <c r="Q683" s="29" t="str">
        <f>VLOOKUP(P683,账簿!A:B,2,0)</f>
        <v>昌邑市城投建设工程有限公司</v>
      </c>
      <c r="W683" s="29" t="str">
        <f t="shared" si="224"/>
        <v>0010010022026-04-2755</v>
      </c>
      <c r="X683" s="29" t="str">
        <f t="shared" si="210"/>
        <v>001001002</v>
      </c>
      <c r="Y683" s="29" t="str">
        <f t="shared" si="211"/>
        <v>001001002</v>
      </c>
      <c r="Z683" s="29" t="str">
        <f t="shared" si="212"/>
        <v>昌邑市城投建设工程有限公司</v>
      </c>
      <c r="AA683" s="29" t="str">
        <f t="shared" si="213"/>
        <v>2026-04</v>
      </c>
      <c r="AB683" s="29" t="str">
        <f t="shared" si="214"/>
        <v>2026-04-27</v>
      </c>
      <c r="AC683" s="29" t="s">
        <v>108</v>
      </c>
      <c r="AD683" s="29">
        <f t="shared" si="215"/>
        <v>55</v>
      </c>
      <c r="AE683" s="29" t="str">
        <f t="shared" si="216"/>
        <v>汇兑,昌邑市城投资本投资有限公司,往来款</v>
      </c>
      <c r="AF683" s="29" t="s">
        <v>109</v>
      </c>
      <c r="AG683" s="29" t="s">
        <v>109</v>
      </c>
      <c r="AH683" s="29"/>
      <c r="AI683" s="29"/>
      <c r="AJ683" s="29"/>
      <c r="AK683" s="29"/>
      <c r="AL683" s="29"/>
      <c r="AM683" s="29"/>
      <c r="AN683" s="29" t="str">
        <f t="shared" si="217"/>
        <v>122102</v>
      </c>
      <c r="AO683" s="29"/>
      <c r="AP683" s="29" t="str">
        <f t="shared" si="218"/>
        <v>汇兑,昌邑市城投资本投资有限公司,往来款</v>
      </c>
      <c r="AQ683" t="s">
        <v>110</v>
      </c>
      <c r="AR683" s="29">
        <f t="shared" si="219"/>
        <v>570000</v>
      </c>
      <c r="AS683" s="29" t="str">
        <f t="shared" si="220"/>
        <v/>
      </c>
      <c r="AT683" t="s">
        <v>111</v>
      </c>
      <c r="AU683" t="s">
        <v>112</v>
      </c>
      <c r="AV683" t="s">
        <v>113</v>
      </c>
      <c r="AW683" s="29">
        <f t="shared" si="221"/>
        <v>570000</v>
      </c>
      <c r="AX683" s="29" t="str">
        <f t="shared" si="222"/>
        <v/>
      </c>
      <c r="AY683" s="29"/>
      <c r="AZ683" s="29"/>
      <c r="BA683" s="29"/>
      <c r="BB683" s="29"/>
      <c r="BC683" s="29"/>
      <c r="BD683" s="29"/>
      <c r="BE683" s="29"/>
      <c r="BF683" s="29"/>
      <c r="BG683" s="29"/>
      <c r="BH683" s="29"/>
      <c r="BI683" s="29"/>
      <c r="BJ683" s="29"/>
      <c r="BK683" s="29"/>
      <c r="BL683" s="29"/>
      <c r="BM683" s="29"/>
      <c r="BN683" s="29"/>
      <c r="BO683" s="29"/>
      <c r="BP683" s="29"/>
      <c r="BQ683" s="32" t="str">
        <f>IF(N683="项目",VLOOKUP(O683,项目!B:C,2,0),IF(K683="空项目",VLOOKUP(K683,项目!B:C,2,0),""))</f>
        <v/>
      </c>
      <c r="BR683" s="32" t="str">
        <f>IFERROR(VLOOKUP(BQ683,项目!A:B,2,0),"")</f>
        <v/>
      </c>
      <c r="BS683" s="29"/>
      <c r="BT683" s="29"/>
      <c r="BU683" s="32" t="str">
        <f>IF(N683="供应商",VLOOKUP(O683,供应商!B:C,2,0),"")</f>
        <v/>
      </c>
      <c r="BV683" s="32" t="str">
        <f>IFERROR(VLOOKUP(BU683,供应商!A:B,2,0),"")</f>
        <v/>
      </c>
      <c r="BW683" s="32" t="str">
        <f>IF(N683="客户",VLOOKUP(O683,客户!B:C,2,0),"")</f>
        <v>00050000000001</v>
      </c>
      <c r="BX683" s="32" t="str">
        <f>IFERROR(VLOOKUP(BW683,客户!A:B,2,0),"")</f>
        <v>昌邑市城投资本投资有限公司</v>
      </c>
      <c r="BY683" s="29"/>
      <c r="BZ683" s="29"/>
      <c r="CA683" s="29"/>
      <c r="CB683" s="29"/>
      <c r="CC683" s="29"/>
      <c r="CD683" s="29"/>
      <c r="CE683" s="29"/>
      <c r="CF683" s="29"/>
      <c r="CG683" s="29"/>
      <c r="CH683" s="29"/>
      <c r="CI683" s="29"/>
      <c r="CJ683" s="29"/>
      <c r="CK683" s="29"/>
      <c r="CL683" s="29"/>
      <c r="CM683" s="29"/>
      <c r="CN683" s="29"/>
      <c r="CO683" s="29"/>
      <c r="CP683" s="29"/>
      <c r="CQ683" s="29"/>
      <c r="CR683" s="29"/>
      <c r="CS683" s="29"/>
      <c r="CT683" s="29"/>
      <c r="CU683" s="32" t="str">
        <f>IF(N683="费用项目",VLOOKUP(O683,费用项目!B:C,2,0),"")</f>
        <v/>
      </c>
      <c r="CV683" s="32" t="str">
        <f>IFERROR(VLOOKUP(CU683,费用项目!A:B,2,0),"")</f>
        <v/>
      </c>
      <c r="CW683" s="29" t="str">
        <f>IF(N683="银行账户",VLOOKUP(O683,银行变二级!B:C,2,0),"")</f>
        <v/>
      </c>
      <c r="CX683" s="29" t="str">
        <f>IFERROR(VLOOKUP(O683,银行变二级!A:B,2,0),"")</f>
        <v/>
      </c>
    </row>
    <row r="684" spans="1:102">
      <c r="A684" s="35" t="s">
        <v>581</v>
      </c>
      <c r="B684" s="36" t="s">
        <v>472</v>
      </c>
      <c r="C684" s="36" t="s">
        <v>361</v>
      </c>
      <c r="D684" s="37" t="s">
        <v>623</v>
      </c>
      <c r="E684" s="37" t="s">
        <v>583</v>
      </c>
      <c r="F684" s="39" t="s">
        <v>107</v>
      </c>
      <c r="G684" s="38">
        <v>570000</v>
      </c>
      <c r="H684" s="40" t="str">
        <f t="shared" si="205"/>
        <v>1002</v>
      </c>
      <c r="I684" s="40" t="str">
        <f t="shared" si="206"/>
        <v>100207</v>
      </c>
      <c r="J684" s="46" t="str">
        <f t="shared" si="207"/>
        <v>银行存款</v>
      </c>
      <c r="K684" s="47" t="str">
        <f t="shared" si="208"/>
        <v>潍坊银行36375</v>
      </c>
      <c r="L684" s="46" t="str">
        <f t="shared" si="209"/>
        <v/>
      </c>
      <c r="M684" s="46">
        <f>IFERROR(IF(H684="1002",1002,VLOOKUP(I684,亿企科目!A:H,6,0)),VLOOKUP(H684,亿企科目!A:G,6,0))</f>
        <v>1002</v>
      </c>
      <c r="N684" s="48" t="str">
        <f>IFERROR(IF(H684="1002","银行账户",IF(H684="1123","供应商",VLOOKUP(I684,亿企科目!A:H,8,0))),"")</f>
        <v>银行账户</v>
      </c>
      <c r="O684" s="49" t="str">
        <f t="shared" si="223"/>
        <v>潍坊银行36375</v>
      </c>
      <c r="P684" s="29" t="str">
        <f>VLOOKUP(A684,账簿!B:C,2,0)</f>
        <v>001001002</v>
      </c>
      <c r="Q684" s="29" t="str">
        <f>VLOOKUP(P684,账簿!A:B,2,0)</f>
        <v>昌邑市城投建设工程有限公司</v>
      </c>
      <c r="W684" s="29" t="str">
        <f t="shared" si="224"/>
        <v>0010010022026-04-2755</v>
      </c>
      <c r="X684" s="29" t="str">
        <f t="shared" si="210"/>
        <v>001001002</v>
      </c>
      <c r="Y684" s="29" t="str">
        <f t="shared" si="211"/>
        <v>001001002</v>
      </c>
      <c r="Z684" s="29" t="str">
        <f t="shared" si="212"/>
        <v>昌邑市城投建设工程有限公司</v>
      </c>
      <c r="AA684" s="29" t="str">
        <f t="shared" si="213"/>
        <v>2026-04</v>
      </c>
      <c r="AB684" s="29" t="str">
        <f t="shared" si="214"/>
        <v>2026-04-27</v>
      </c>
      <c r="AC684" s="29" t="s">
        <v>108</v>
      </c>
      <c r="AD684" s="29">
        <f t="shared" si="215"/>
        <v>55</v>
      </c>
      <c r="AE684" s="29" t="str">
        <f t="shared" si="216"/>
        <v>汇兑,昌邑市城投资本投资有限公司,往来款</v>
      </c>
      <c r="AF684" s="29" t="s">
        <v>109</v>
      </c>
      <c r="AG684" s="29" t="s">
        <v>109</v>
      </c>
      <c r="AH684" s="29"/>
      <c r="AI684" s="29"/>
      <c r="AJ684" s="29"/>
      <c r="AK684" s="29"/>
      <c r="AL684" s="29"/>
      <c r="AM684" s="29"/>
      <c r="AN684" s="29">
        <f t="shared" si="217"/>
        <v>1002</v>
      </c>
      <c r="AO684" s="29"/>
      <c r="AP684" s="29" t="str">
        <f t="shared" si="218"/>
        <v>汇兑,昌邑市城投资本投资有限公司,往来款</v>
      </c>
      <c r="AQ684" t="s">
        <v>110</v>
      </c>
      <c r="AR684" s="29" t="str">
        <f t="shared" si="219"/>
        <v/>
      </c>
      <c r="AS684" s="29">
        <f t="shared" si="220"/>
        <v>570000</v>
      </c>
      <c r="AT684" t="s">
        <v>111</v>
      </c>
      <c r="AU684" t="s">
        <v>112</v>
      </c>
      <c r="AV684" t="s">
        <v>113</v>
      </c>
      <c r="AW684" s="29" t="str">
        <f t="shared" si="221"/>
        <v/>
      </c>
      <c r="AX684" s="29">
        <f t="shared" si="222"/>
        <v>570000</v>
      </c>
      <c r="AY684" s="29"/>
      <c r="AZ684" s="29"/>
      <c r="BA684" s="29"/>
      <c r="BB684" s="29"/>
      <c r="BC684" s="29"/>
      <c r="BD684" s="29"/>
      <c r="BE684" s="29"/>
      <c r="BF684" s="29"/>
      <c r="BG684" s="29"/>
      <c r="BH684" s="29"/>
      <c r="BI684" s="29"/>
      <c r="BJ684" s="29"/>
      <c r="BK684" s="29"/>
      <c r="BL684" s="29"/>
      <c r="BM684" s="29"/>
      <c r="BN684" s="29"/>
      <c r="BO684" s="29"/>
      <c r="BP684" s="29"/>
      <c r="BQ684" s="32" t="str">
        <f>IF(N684="项目",VLOOKUP(O684,项目!B:C,2,0),IF(K684="空项目",VLOOKUP(K684,项目!B:C,2,0),""))</f>
        <v/>
      </c>
      <c r="BR684" s="32" t="str">
        <f>IFERROR(VLOOKUP(BQ684,项目!A:B,2,0),"")</f>
        <v/>
      </c>
      <c r="BS684" s="29"/>
      <c r="BT684" s="29"/>
      <c r="BU684" s="32" t="str">
        <f>IF(N684="供应商",VLOOKUP(O684,供应商!B:C,2,0),"")</f>
        <v/>
      </c>
      <c r="BV684" s="32" t="str">
        <f>IFERROR(VLOOKUP(BU684,供应商!A:B,2,0),"")</f>
        <v/>
      </c>
      <c r="BW684" s="32" t="str">
        <f>IF(N684="客户",VLOOKUP(O684,客户!B:C,2,0),"")</f>
        <v/>
      </c>
      <c r="BX684" s="32" t="str">
        <f>IFERROR(VLOOKUP(BW684,客户!A:B,2,0),"")</f>
        <v/>
      </c>
      <c r="BY684" s="29"/>
      <c r="BZ684" s="29"/>
      <c r="CA684" s="29"/>
      <c r="CB684" s="29"/>
      <c r="CC684" s="29"/>
      <c r="CD684" s="29"/>
      <c r="CE684" s="29"/>
      <c r="CF684" s="29"/>
      <c r="CG684" s="29"/>
      <c r="CH684" s="29"/>
      <c r="CI684" s="29"/>
      <c r="CJ684" s="29"/>
      <c r="CK684" s="29"/>
      <c r="CL684" s="29"/>
      <c r="CM684" s="29"/>
      <c r="CN684" s="29"/>
      <c r="CO684" s="29"/>
      <c r="CP684" s="29"/>
      <c r="CQ684" s="29"/>
      <c r="CR684" s="29"/>
      <c r="CS684" s="29"/>
      <c r="CT684" s="29"/>
      <c r="CU684" s="32" t="str">
        <f>IF(N684="费用项目",VLOOKUP(O684,费用项目!B:C,2,0),"")</f>
        <v/>
      </c>
      <c r="CV684" s="32" t="str">
        <f>IFERROR(VLOOKUP(CU684,费用项目!A:B,2,0),"")</f>
        <v/>
      </c>
      <c r="CW684" s="29" t="str">
        <f>IF(N684="银行账户",VLOOKUP(O684,银行变二级!B:C,2,0),"")</f>
        <v>潍坊银行36375</v>
      </c>
      <c r="CX684" s="29" t="str">
        <f>IFERROR(VLOOKUP(O684,银行变二级!A:B,2,0),"")</f>
        <v>潍坊银行36375</v>
      </c>
    </row>
    <row r="685" ht="25.5" spans="1:102">
      <c r="A685" s="35" t="s">
        <v>581</v>
      </c>
      <c r="B685" s="36" t="s">
        <v>163</v>
      </c>
      <c r="C685" s="36" t="s">
        <v>364</v>
      </c>
      <c r="D685" s="37" t="s">
        <v>654</v>
      </c>
      <c r="E685" s="37" t="s">
        <v>583</v>
      </c>
      <c r="F685" s="38">
        <v>9583.33</v>
      </c>
      <c r="G685" s="39" t="s">
        <v>107</v>
      </c>
      <c r="H685" s="40" t="str">
        <f t="shared" si="205"/>
        <v>1002</v>
      </c>
      <c r="I685" s="40" t="str">
        <f t="shared" si="206"/>
        <v>100207</v>
      </c>
      <c r="J685" s="46" t="str">
        <f t="shared" si="207"/>
        <v>银行存款</v>
      </c>
      <c r="K685" s="47" t="str">
        <f t="shared" si="208"/>
        <v>潍坊银行36375</v>
      </c>
      <c r="L685" s="46" t="str">
        <f t="shared" si="209"/>
        <v/>
      </c>
      <c r="M685" s="46">
        <f>IFERROR(IF(H685="1002",1002,VLOOKUP(I685,亿企科目!A:H,6,0)),VLOOKUP(H685,亿企科目!A:G,6,0))</f>
        <v>1002</v>
      </c>
      <c r="N685" s="48" t="str">
        <f>IFERROR(IF(H685="1002","银行账户",IF(H685="1123","供应商",VLOOKUP(I685,亿企科目!A:H,8,0))),"")</f>
        <v>银行账户</v>
      </c>
      <c r="O685" s="49" t="str">
        <f t="shared" si="223"/>
        <v>潍坊银行36375</v>
      </c>
      <c r="P685" s="29" t="str">
        <f>VLOOKUP(A685,账簿!B:C,2,0)</f>
        <v>001001002</v>
      </c>
      <c r="Q685" s="29" t="str">
        <f>VLOOKUP(P685,账簿!A:B,2,0)</f>
        <v>昌邑市城投建设工程有限公司</v>
      </c>
      <c r="W685" s="29" t="str">
        <f t="shared" si="224"/>
        <v>0010010022026-04-2956</v>
      </c>
      <c r="X685" s="29" t="str">
        <f t="shared" si="210"/>
        <v>001001002</v>
      </c>
      <c r="Y685" s="29" t="str">
        <f t="shared" si="211"/>
        <v>001001002</v>
      </c>
      <c r="Z685" s="29" t="str">
        <f t="shared" si="212"/>
        <v>昌邑市城投建设工程有限公司</v>
      </c>
      <c r="AA685" s="29" t="str">
        <f t="shared" si="213"/>
        <v>2026-04</v>
      </c>
      <c r="AB685" s="29" t="str">
        <f t="shared" si="214"/>
        <v>2026-04-29</v>
      </c>
      <c r="AC685" s="29" t="s">
        <v>108</v>
      </c>
      <c r="AD685" s="29">
        <f t="shared" si="215"/>
        <v>56</v>
      </c>
      <c r="AE685" s="29" t="str">
        <f t="shared" si="216"/>
        <v>网银转账,潍坊润发汽车销售有限公司,退利息</v>
      </c>
      <c r="AF685" s="29" t="s">
        <v>109</v>
      </c>
      <c r="AG685" s="29" t="s">
        <v>109</v>
      </c>
      <c r="AH685" s="29"/>
      <c r="AI685" s="29"/>
      <c r="AJ685" s="29"/>
      <c r="AK685" s="29"/>
      <c r="AL685" s="29"/>
      <c r="AM685" s="29"/>
      <c r="AN685" s="29">
        <f t="shared" si="217"/>
        <v>1002</v>
      </c>
      <c r="AO685" s="29"/>
      <c r="AP685" s="29" t="str">
        <f t="shared" si="218"/>
        <v>网银转账,潍坊润发汽车销售有限公司,退利息</v>
      </c>
      <c r="AQ685" t="s">
        <v>110</v>
      </c>
      <c r="AR685" s="29">
        <f t="shared" si="219"/>
        <v>9583.33</v>
      </c>
      <c r="AS685" s="29" t="str">
        <f t="shared" si="220"/>
        <v/>
      </c>
      <c r="AT685" t="s">
        <v>111</v>
      </c>
      <c r="AU685" t="s">
        <v>112</v>
      </c>
      <c r="AV685" t="s">
        <v>113</v>
      </c>
      <c r="AW685" s="29">
        <f t="shared" si="221"/>
        <v>9583.33</v>
      </c>
      <c r="AX685" s="29" t="str">
        <f t="shared" si="222"/>
        <v/>
      </c>
      <c r="AY685" s="29"/>
      <c r="AZ685" s="29"/>
      <c r="BA685" s="29"/>
      <c r="BB685" s="29"/>
      <c r="BC685" s="29"/>
      <c r="BD685" s="29"/>
      <c r="BE685" s="29"/>
      <c r="BF685" s="29"/>
      <c r="BG685" s="29"/>
      <c r="BH685" s="29"/>
      <c r="BI685" s="29"/>
      <c r="BJ685" s="29"/>
      <c r="BK685" s="29"/>
      <c r="BL685" s="29"/>
      <c r="BM685" s="29"/>
      <c r="BN685" s="29"/>
      <c r="BO685" s="29"/>
      <c r="BP685" s="29"/>
      <c r="BQ685" s="32" t="str">
        <f>IF(N685="项目",VLOOKUP(O685,项目!B:C,2,0),IF(K685="空项目",VLOOKUP(K685,项目!B:C,2,0),""))</f>
        <v/>
      </c>
      <c r="BR685" s="32" t="str">
        <f>IFERROR(VLOOKUP(BQ685,项目!A:B,2,0),"")</f>
        <v/>
      </c>
      <c r="BS685" s="29"/>
      <c r="BT685" s="29"/>
      <c r="BU685" s="32" t="str">
        <f>IF(N685="供应商",VLOOKUP(O685,供应商!B:C,2,0),"")</f>
        <v/>
      </c>
      <c r="BV685" s="32" t="str">
        <f>IFERROR(VLOOKUP(BU685,供应商!A:B,2,0),"")</f>
        <v/>
      </c>
      <c r="BW685" s="32" t="str">
        <f>IF(N685="客户",VLOOKUP(O685,客户!B:C,2,0),"")</f>
        <v/>
      </c>
      <c r="BX685" s="32" t="str">
        <f>IFERROR(VLOOKUP(BW685,客户!A:B,2,0),"")</f>
        <v/>
      </c>
      <c r="BY685" s="29"/>
      <c r="BZ685" s="29"/>
      <c r="CA685" s="29"/>
      <c r="CB685" s="29"/>
      <c r="CC685" s="29"/>
      <c r="CD685" s="29"/>
      <c r="CE685" s="29"/>
      <c r="CF685" s="29"/>
      <c r="CG685" s="29"/>
      <c r="CH685" s="29"/>
      <c r="CI685" s="29"/>
      <c r="CJ685" s="29"/>
      <c r="CK685" s="29"/>
      <c r="CL685" s="29"/>
      <c r="CM685" s="29"/>
      <c r="CN685" s="29"/>
      <c r="CO685" s="29"/>
      <c r="CP685" s="29"/>
      <c r="CQ685" s="29"/>
      <c r="CR685" s="29"/>
      <c r="CS685" s="29"/>
      <c r="CT685" s="29"/>
      <c r="CU685" s="32" t="str">
        <f>IF(N685="费用项目",VLOOKUP(O685,费用项目!B:C,2,0),"")</f>
        <v/>
      </c>
      <c r="CV685" s="32" t="str">
        <f>IFERROR(VLOOKUP(CU685,费用项目!A:B,2,0),"")</f>
        <v/>
      </c>
      <c r="CW685" s="29" t="str">
        <f>IF(N685="银行账户",VLOOKUP(O685,银行变二级!B:C,2,0),"")</f>
        <v>潍坊银行36375</v>
      </c>
      <c r="CX685" s="29" t="str">
        <f>IFERROR(VLOOKUP(O685,银行变二级!A:B,2,0),"")</f>
        <v>潍坊银行36375</v>
      </c>
    </row>
    <row r="686" ht="25.5" spans="1:102">
      <c r="A686" s="35" t="s">
        <v>581</v>
      </c>
      <c r="B686" s="36" t="s">
        <v>163</v>
      </c>
      <c r="C686" s="36" t="s">
        <v>364</v>
      </c>
      <c r="D686" s="37" t="s">
        <v>654</v>
      </c>
      <c r="E686" s="37" t="s">
        <v>655</v>
      </c>
      <c r="F686" s="39" t="s">
        <v>107</v>
      </c>
      <c r="G686" s="38">
        <v>9583.33</v>
      </c>
      <c r="H686" s="40" t="str">
        <f t="shared" si="205"/>
        <v>2241</v>
      </c>
      <c r="I686" s="40" t="str">
        <f t="shared" si="206"/>
        <v>224102</v>
      </c>
      <c r="J686" s="46" t="str">
        <f t="shared" si="207"/>
        <v>其他应付款</v>
      </c>
      <c r="K686" s="47" t="str">
        <f t="shared" si="208"/>
        <v>单位</v>
      </c>
      <c r="L686" s="46" t="str">
        <f t="shared" si="209"/>
        <v>潍坊润发汽车销售有限公司</v>
      </c>
      <c r="M686" s="46" t="str">
        <f>IFERROR(IF(H686="1002",1002,VLOOKUP(I686,亿企科目!A:H,6,0)),VLOOKUP(H686,亿企科目!A:G,6,0))</f>
        <v>224102</v>
      </c>
      <c r="N686" s="48" t="str">
        <f>IFERROR(IF(H686="1002","银行账户",IF(H686="1123","供应商",VLOOKUP(I686,亿企科目!A:H,8,0))),"")</f>
        <v>供应商</v>
      </c>
      <c r="O686" s="49" t="str">
        <f t="shared" si="223"/>
        <v>潍坊润发汽车销售有限公司</v>
      </c>
      <c r="P686" s="29" t="str">
        <f>VLOOKUP(A686,账簿!B:C,2,0)</f>
        <v>001001002</v>
      </c>
      <c r="Q686" s="29" t="str">
        <f>VLOOKUP(P686,账簿!A:B,2,0)</f>
        <v>昌邑市城投建设工程有限公司</v>
      </c>
      <c r="W686" s="29" t="str">
        <f t="shared" si="224"/>
        <v>0010010022026-04-2956</v>
      </c>
      <c r="X686" s="29" t="str">
        <f t="shared" si="210"/>
        <v>001001002</v>
      </c>
      <c r="Y686" s="29" t="str">
        <f t="shared" si="211"/>
        <v>001001002</v>
      </c>
      <c r="Z686" s="29" t="str">
        <f t="shared" si="212"/>
        <v>昌邑市城投建设工程有限公司</v>
      </c>
      <c r="AA686" s="29" t="str">
        <f t="shared" si="213"/>
        <v>2026-04</v>
      </c>
      <c r="AB686" s="29" t="str">
        <f t="shared" si="214"/>
        <v>2026-04-29</v>
      </c>
      <c r="AC686" s="29" t="s">
        <v>108</v>
      </c>
      <c r="AD686" s="29">
        <f t="shared" si="215"/>
        <v>56</v>
      </c>
      <c r="AE686" s="29" t="str">
        <f t="shared" si="216"/>
        <v>网银转账,潍坊润发汽车销售有限公司,退利息</v>
      </c>
      <c r="AF686" s="29" t="s">
        <v>109</v>
      </c>
      <c r="AG686" s="29" t="s">
        <v>109</v>
      </c>
      <c r="AH686" s="29"/>
      <c r="AI686" s="29"/>
      <c r="AJ686" s="29"/>
      <c r="AK686" s="29"/>
      <c r="AL686" s="29"/>
      <c r="AM686" s="29"/>
      <c r="AN686" s="29" t="str">
        <f t="shared" si="217"/>
        <v>224102</v>
      </c>
      <c r="AO686" s="29"/>
      <c r="AP686" s="29" t="str">
        <f t="shared" si="218"/>
        <v>网银转账,潍坊润发汽车销售有限公司,退利息</v>
      </c>
      <c r="AQ686" t="s">
        <v>110</v>
      </c>
      <c r="AR686" s="29" t="str">
        <f t="shared" si="219"/>
        <v/>
      </c>
      <c r="AS686" s="29">
        <f t="shared" si="220"/>
        <v>9583.33</v>
      </c>
      <c r="AT686" t="s">
        <v>111</v>
      </c>
      <c r="AU686" t="s">
        <v>112</v>
      </c>
      <c r="AV686" t="s">
        <v>113</v>
      </c>
      <c r="AW686" s="29" t="str">
        <f t="shared" si="221"/>
        <v/>
      </c>
      <c r="AX686" s="29">
        <f t="shared" si="222"/>
        <v>9583.33</v>
      </c>
      <c r="AY686" s="29"/>
      <c r="AZ686" s="29"/>
      <c r="BA686" s="29"/>
      <c r="BB686" s="29"/>
      <c r="BC686" s="29"/>
      <c r="BD686" s="29"/>
      <c r="BE686" s="29"/>
      <c r="BF686" s="29"/>
      <c r="BG686" s="29"/>
      <c r="BH686" s="29"/>
      <c r="BI686" s="29"/>
      <c r="BJ686" s="29"/>
      <c r="BK686" s="29"/>
      <c r="BL686" s="29"/>
      <c r="BM686" s="29"/>
      <c r="BN686" s="29"/>
      <c r="BO686" s="29"/>
      <c r="BP686" s="29"/>
      <c r="BQ686" s="32" t="str">
        <f>IF(N686="项目",VLOOKUP(O686,项目!B:C,2,0),IF(K686="空项目",VLOOKUP(K686,项目!B:C,2,0),""))</f>
        <v/>
      </c>
      <c r="BR686" s="32" t="str">
        <f>IFERROR(VLOOKUP(BQ686,项目!A:B,2,0),"")</f>
        <v/>
      </c>
      <c r="BS686" s="29"/>
      <c r="BT686" s="29"/>
      <c r="BU686" s="32" t="str">
        <f>IF(N686="供应商",VLOOKUP(O686,供应商!B:C,2,0),"")</f>
        <v>0002056</v>
      </c>
      <c r="BV686" s="32" t="str">
        <f>IFERROR(VLOOKUP(BU686,供应商!A:B,2,0),"")</f>
        <v>潍坊润发汽车销售有限公司</v>
      </c>
      <c r="BW686" s="32" t="str">
        <f>IF(N686="客户",VLOOKUP(O686,客户!B:C,2,0),"")</f>
        <v/>
      </c>
      <c r="BX686" s="32" t="str">
        <f>IFERROR(VLOOKUP(BW686,客户!A:B,2,0),"")</f>
        <v/>
      </c>
      <c r="BY686" s="29"/>
      <c r="BZ686" s="29"/>
      <c r="CA686" s="29"/>
      <c r="CB686" s="29"/>
      <c r="CC686" s="29"/>
      <c r="CD686" s="29"/>
      <c r="CE686" s="29"/>
      <c r="CF686" s="29"/>
      <c r="CG686" s="29"/>
      <c r="CH686" s="29"/>
      <c r="CI686" s="29"/>
      <c r="CJ686" s="29"/>
      <c r="CK686" s="29"/>
      <c r="CL686" s="29"/>
      <c r="CM686" s="29"/>
      <c r="CN686" s="29"/>
      <c r="CO686" s="29"/>
      <c r="CP686" s="29"/>
      <c r="CQ686" s="29"/>
      <c r="CR686" s="29"/>
      <c r="CS686" s="29"/>
      <c r="CT686" s="29"/>
      <c r="CU686" s="32" t="str">
        <f>IF(N686="费用项目",VLOOKUP(O686,费用项目!B:C,2,0),"")</f>
        <v/>
      </c>
      <c r="CV686" s="32" t="str">
        <f>IFERROR(VLOOKUP(CU686,费用项目!A:B,2,0),"")</f>
        <v/>
      </c>
      <c r="CW686" s="29" t="str">
        <f>IF(N686="银行账户",VLOOKUP(O686,银行变二级!B:C,2,0),"")</f>
        <v/>
      </c>
      <c r="CX686" s="29" t="str">
        <f>IFERROR(VLOOKUP(O686,银行变二级!A:B,2,0),"")</f>
        <v/>
      </c>
    </row>
    <row r="687" ht="25.5" spans="1:102">
      <c r="A687" s="35" t="s">
        <v>581</v>
      </c>
      <c r="B687" s="36" t="s">
        <v>131</v>
      </c>
      <c r="C687" s="36" t="s">
        <v>366</v>
      </c>
      <c r="D687" s="37" t="s">
        <v>656</v>
      </c>
      <c r="E687" s="37" t="s">
        <v>127</v>
      </c>
      <c r="F687" s="38">
        <v>132421.67</v>
      </c>
      <c r="G687" s="39" t="s">
        <v>107</v>
      </c>
      <c r="H687" s="40" t="str">
        <f t="shared" si="205"/>
        <v>6603</v>
      </c>
      <c r="I687" s="40" t="str">
        <f t="shared" si="206"/>
        <v>6603</v>
      </c>
      <c r="J687" s="46" t="str">
        <f t="shared" si="207"/>
        <v>财务费用</v>
      </c>
      <c r="K687" s="47" t="str">
        <f t="shared" si="208"/>
        <v>利息支出</v>
      </c>
      <c r="L687" s="46" t="str">
        <f t="shared" si="209"/>
        <v/>
      </c>
      <c r="M687" s="46" t="str">
        <f>IFERROR(IF(H687="1002",1002,VLOOKUP(I687,亿企科目!A:H,6,0)),VLOOKUP(H687,亿企科目!A:G,6,0))</f>
        <v>6603</v>
      </c>
      <c r="N687" s="48" t="str">
        <f>IFERROR(IF(H687="1002","银行账户",IF(H687="1123","供应商",VLOOKUP(I687,亿企科目!A:H,8,0))),"")</f>
        <v>费用项目</v>
      </c>
      <c r="O687" s="49" t="str">
        <f t="shared" si="223"/>
        <v>利息支出</v>
      </c>
      <c r="P687" s="29" t="str">
        <f>VLOOKUP(A687,账簿!B:C,2,0)</f>
        <v>001001002</v>
      </c>
      <c r="Q687" s="29" t="str">
        <f>VLOOKUP(P687,账簿!A:B,2,0)</f>
        <v>昌邑市城投建设工程有限公司</v>
      </c>
      <c r="W687" s="29" t="str">
        <f t="shared" si="224"/>
        <v>0010010022026-04-3057</v>
      </c>
      <c r="X687" s="29" t="str">
        <f t="shared" si="210"/>
        <v>001001002</v>
      </c>
      <c r="Y687" s="29" t="str">
        <f t="shared" si="211"/>
        <v>001001002</v>
      </c>
      <c r="Z687" s="29" t="str">
        <f t="shared" si="212"/>
        <v>昌邑市城投建设工程有限公司</v>
      </c>
      <c r="AA687" s="29" t="str">
        <f t="shared" si="213"/>
        <v>2026-04</v>
      </c>
      <c r="AB687" s="29" t="str">
        <f t="shared" si="214"/>
        <v>2026-04-30</v>
      </c>
      <c r="AC687" s="29" t="s">
        <v>108</v>
      </c>
      <c r="AD687" s="29">
        <f t="shared" si="215"/>
        <v>57</v>
      </c>
      <c r="AE687" s="29" t="str">
        <f t="shared" si="216"/>
        <v>2026-04-21,利息,山东绿美生态环境工程集团有限公司</v>
      </c>
      <c r="AF687" s="29" t="s">
        <v>109</v>
      </c>
      <c r="AG687" s="29" t="s">
        <v>109</v>
      </c>
      <c r="AH687" s="29"/>
      <c r="AI687" s="29"/>
      <c r="AJ687" s="29"/>
      <c r="AK687" s="29"/>
      <c r="AL687" s="29"/>
      <c r="AM687" s="29"/>
      <c r="AN687" s="29" t="str">
        <f t="shared" si="217"/>
        <v>6603</v>
      </c>
      <c r="AO687" s="29"/>
      <c r="AP687" s="29" t="str">
        <f t="shared" si="218"/>
        <v>2026-04-21,利息,山东绿美生态环境工程集团有限公司</v>
      </c>
      <c r="AQ687" t="s">
        <v>110</v>
      </c>
      <c r="AR687" s="29">
        <f t="shared" si="219"/>
        <v>132421.67</v>
      </c>
      <c r="AS687" s="29" t="str">
        <f t="shared" si="220"/>
        <v/>
      </c>
      <c r="AT687" t="s">
        <v>111</v>
      </c>
      <c r="AU687" t="s">
        <v>112</v>
      </c>
      <c r="AV687" t="s">
        <v>113</v>
      </c>
      <c r="AW687" s="29">
        <f t="shared" si="221"/>
        <v>132421.67</v>
      </c>
      <c r="AX687" s="29" t="str">
        <f t="shared" si="222"/>
        <v/>
      </c>
      <c r="AY687" s="29"/>
      <c r="AZ687" s="29"/>
      <c r="BA687" s="29"/>
      <c r="BB687" s="29"/>
      <c r="BC687" s="29"/>
      <c r="BD687" s="29"/>
      <c r="BE687" s="29"/>
      <c r="BF687" s="29"/>
      <c r="BG687" s="29"/>
      <c r="BH687" s="29"/>
      <c r="BI687" s="29"/>
      <c r="BJ687" s="29"/>
      <c r="BK687" s="29"/>
      <c r="BL687" s="29"/>
      <c r="BM687" s="29"/>
      <c r="BN687" s="29"/>
      <c r="BO687" s="29"/>
      <c r="BP687" s="29"/>
      <c r="BQ687" s="32" t="str">
        <f>IF(N687="项目",VLOOKUP(O687,项目!B:C,2,0),IF(K687="空项目",VLOOKUP(K687,项目!B:C,2,0),""))</f>
        <v/>
      </c>
      <c r="BR687" s="32" t="str">
        <f>IFERROR(VLOOKUP(BQ687,项目!A:B,2,0),"")</f>
        <v/>
      </c>
      <c r="BS687" s="29"/>
      <c r="BT687" s="29"/>
      <c r="BU687" s="32" t="str">
        <f>IF(N687="供应商",VLOOKUP(O687,供应商!B:C,2,0),"")</f>
        <v/>
      </c>
      <c r="BV687" s="32" t="str">
        <f>IFERROR(VLOOKUP(BU687,供应商!A:B,2,0),"")</f>
        <v/>
      </c>
      <c r="BW687" s="32" t="str">
        <f>IF(N687="客户",VLOOKUP(O687,客户!B:C,2,0),"")</f>
        <v/>
      </c>
      <c r="BX687" s="32" t="str">
        <f>IFERROR(VLOOKUP(BW687,客户!A:B,2,0),"")</f>
        <v/>
      </c>
      <c r="BY687" s="29"/>
      <c r="BZ687" s="29"/>
      <c r="CA687" s="29"/>
      <c r="CB687" s="29"/>
      <c r="CC687" s="29"/>
      <c r="CD687" s="29"/>
      <c r="CE687" s="29"/>
      <c r="CF687" s="29"/>
      <c r="CG687" s="29"/>
      <c r="CH687" s="29"/>
      <c r="CI687" s="29"/>
      <c r="CJ687" s="29"/>
      <c r="CK687" s="29"/>
      <c r="CL687" s="29"/>
      <c r="CM687" s="29"/>
      <c r="CN687" s="29"/>
      <c r="CO687" s="29"/>
      <c r="CP687" s="29"/>
      <c r="CQ687" s="29"/>
      <c r="CR687" s="29"/>
      <c r="CS687" s="29"/>
      <c r="CT687" s="29"/>
      <c r="CU687" s="32" t="str">
        <f>IF(N687="费用项目",VLOOKUP(O687,费用项目!B:C,2,0),"")</f>
        <v>660302</v>
      </c>
      <c r="CV687" s="32" t="str">
        <f>IFERROR(VLOOKUP(CU687,费用项目!A:B,2,0),"")</f>
        <v>利息支出</v>
      </c>
      <c r="CW687" s="29" t="str">
        <f>IF(N687="银行账户",VLOOKUP(O687,银行变二级!B:C,2,0),"")</f>
        <v/>
      </c>
      <c r="CX687" s="29" t="str">
        <f>IFERROR(VLOOKUP(O687,银行变二级!A:B,2,0),"")</f>
        <v/>
      </c>
    </row>
    <row r="688" ht="25.5" spans="1:102">
      <c r="A688" s="35" t="s">
        <v>581</v>
      </c>
      <c r="B688" s="36" t="s">
        <v>131</v>
      </c>
      <c r="C688" s="36" t="s">
        <v>366</v>
      </c>
      <c r="D688" s="37" t="s">
        <v>656</v>
      </c>
      <c r="E688" s="37" t="s">
        <v>633</v>
      </c>
      <c r="F688" s="39" t="s">
        <v>107</v>
      </c>
      <c r="G688" s="38">
        <v>132421.67</v>
      </c>
      <c r="H688" s="40" t="str">
        <f t="shared" si="205"/>
        <v>2241</v>
      </c>
      <c r="I688" s="40" t="str">
        <f t="shared" si="206"/>
        <v>224102</v>
      </c>
      <c r="J688" s="46" t="str">
        <f t="shared" si="207"/>
        <v>其他应付款</v>
      </c>
      <c r="K688" s="47" t="str">
        <f t="shared" si="208"/>
        <v>单位</v>
      </c>
      <c r="L688" s="46" t="str">
        <f t="shared" si="209"/>
        <v>山东绿美生态环境工程集团有限公司</v>
      </c>
      <c r="M688" s="46" t="str">
        <f>IFERROR(IF(H688="1002",1002,VLOOKUP(I688,亿企科目!A:H,6,0)),VLOOKUP(H688,亿企科目!A:G,6,0))</f>
        <v>224102</v>
      </c>
      <c r="N688" s="48" t="str">
        <f>IFERROR(IF(H688="1002","银行账户",IF(H688="1123","供应商",VLOOKUP(I688,亿企科目!A:H,8,0))),"")</f>
        <v>供应商</v>
      </c>
      <c r="O688" s="49" t="str">
        <f t="shared" si="223"/>
        <v>山东绿美生态环境工程集团有限公司</v>
      </c>
      <c r="P688" s="29" t="str">
        <f>VLOOKUP(A688,账簿!B:C,2,0)</f>
        <v>001001002</v>
      </c>
      <c r="Q688" s="29" t="str">
        <f>VLOOKUP(P688,账簿!A:B,2,0)</f>
        <v>昌邑市城投建设工程有限公司</v>
      </c>
      <c r="W688" s="29" t="str">
        <f t="shared" si="224"/>
        <v>0010010022026-04-3057</v>
      </c>
      <c r="X688" s="29" t="str">
        <f t="shared" si="210"/>
        <v>001001002</v>
      </c>
      <c r="Y688" s="29" t="str">
        <f t="shared" si="211"/>
        <v>001001002</v>
      </c>
      <c r="Z688" s="29" t="str">
        <f t="shared" si="212"/>
        <v>昌邑市城投建设工程有限公司</v>
      </c>
      <c r="AA688" s="29" t="str">
        <f t="shared" si="213"/>
        <v>2026-04</v>
      </c>
      <c r="AB688" s="29" t="str">
        <f t="shared" si="214"/>
        <v>2026-04-30</v>
      </c>
      <c r="AC688" s="29" t="s">
        <v>108</v>
      </c>
      <c r="AD688" s="29">
        <f t="shared" si="215"/>
        <v>57</v>
      </c>
      <c r="AE688" s="29" t="str">
        <f t="shared" si="216"/>
        <v>2026-04-21,利息,山东绿美生态环境工程集团有限公司</v>
      </c>
      <c r="AF688" s="29" t="s">
        <v>109</v>
      </c>
      <c r="AG688" s="29" t="s">
        <v>109</v>
      </c>
      <c r="AH688" s="29"/>
      <c r="AI688" s="29"/>
      <c r="AJ688" s="29"/>
      <c r="AK688" s="29"/>
      <c r="AL688" s="29"/>
      <c r="AM688" s="29"/>
      <c r="AN688" s="29" t="str">
        <f t="shared" si="217"/>
        <v>224102</v>
      </c>
      <c r="AO688" s="29"/>
      <c r="AP688" s="29" t="str">
        <f t="shared" si="218"/>
        <v>2026-04-21,利息,山东绿美生态环境工程集团有限公司</v>
      </c>
      <c r="AQ688" t="s">
        <v>110</v>
      </c>
      <c r="AR688" s="29" t="str">
        <f t="shared" si="219"/>
        <v/>
      </c>
      <c r="AS688" s="29">
        <f t="shared" si="220"/>
        <v>132421.67</v>
      </c>
      <c r="AT688" t="s">
        <v>111</v>
      </c>
      <c r="AU688" t="s">
        <v>112</v>
      </c>
      <c r="AV688" t="s">
        <v>113</v>
      </c>
      <c r="AW688" s="29" t="str">
        <f t="shared" si="221"/>
        <v/>
      </c>
      <c r="AX688" s="29">
        <f t="shared" si="222"/>
        <v>132421.67</v>
      </c>
      <c r="AY688" s="29"/>
      <c r="AZ688" s="29"/>
      <c r="BA688" s="29"/>
      <c r="BB688" s="29"/>
      <c r="BC688" s="29"/>
      <c r="BD688" s="29"/>
      <c r="BE688" s="29"/>
      <c r="BF688" s="29"/>
      <c r="BG688" s="29"/>
      <c r="BH688" s="29"/>
      <c r="BI688" s="29"/>
      <c r="BJ688" s="29"/>
      <c r="BK688" s="29"/>
      <c r="BL688" s="29"/>
      <c r="BM688" s="29"/>
      <c r="BN688" s="29"/>
      <c r="BO688" s="29"/>
      <c r="BP688" s="29"/>
      <c r="BQ688" s="32" t="str">
        <f>IF(N688="项目",VLOOKUP(O688,项目!B:C,2,0),IF(K688="空项目",VLOOKUP(K688,项目!B:C,2,0),""))</f>
        <v/>
      </c>
      <c r="BR688" s="32" t="str">
        <f>IFERROR(VLOOKUP(BQ688,项目!A:B,2,0),"")</f>
        <v/>
      </c>
      <c r="BS688" s="29"/>
      <c r="BT688" s="29"/>
      <c r="BU688" s="32" t="str">
        <f>IF(N688="供应商",VLOOKUP(O688,供应商!B:C,2,0),"")</f>
        <v>0001026</v>
      </c>
      <c r="BV688" s="32" t="str">
        <f>IFERROR(VLOOKUP(BU688,供应商!A:B,2,0),"")</f>
        <v>山东绿美生态环境工程集团有限公司</v>
      </c>
      <c r="BW688" s="32" t="str">
        <f>IF(N688="客户",VLOOKUP(O688,客户!B:C,2,0),"")</f>
        <v/>
      </c>
      <c r="BX688" s="32" t="str">
        <f>IFERROR(VLOOKUP(BW688,客户!A:B,2,0),"")</f>
        <v/>
      </c>
      <c r="BY688" s="29"/>
      <c r="BZ688" s="29"/>
      <c r="CA688" s="29"/>
      <c r="CB688" s="29"/>
      <c r="CC688" s="29"/>
      <c r="CD688" s="29"/>
      <c r="CE688" s="29"/>
      <c r="CF688" s="29"/>
      <c r="CG688" s="29"/>
      <c r="CH688" s="29"/>
      <c r="CI688" s="29"/>
      <c r="CJ688" s="29"/>
      <c r="CK688" s="29"/>
      <c r="CL688" s="29"/>
      <c r="CM688" s="29"/>
      <c r="CN688" s="29"/>
      <c r="CO688" s="29"/>
      <c r="CP688" s="29"/>
      <c r="CQ688" s="29"/>
      <c r="CR688" s="29"/>
      <c r="CS688" s="29"/>
      <c r="CT688" s="29"/>
      <c r="CU688" s="32" t="str">
        <f>IF(N688="费用项目",VLOOKUP(O688,费用项目!B:C,2,0),"")</f>
        <v/>
      </c>
      <c r="CV688" s="32" t="str">
        <f>IFERROR(VLOOKUP(CU688,费用项目!A:B,2,0),"")</f>
        <v/>
      </c>
      <c r="CW688" s="29" t="str">
        <f>IF(N688="银行账户",VLOOKUP(O688,银行变二级!B:C,2,0),"")</f>
        <v/>
      </c>
      <c r="CX688" s="29" t="str">
        <f>IFERROR(VLOOKUP(O688,银行变二级!A:B,2,0),"")</f>
        <v/>
      </c>
    </row>
    <row r="689" spans="1:102">
      <c r="A689" s="35" t="s">
        <v>581</v>
      </c>
      <c r="B689" s="36" t="s">
        <v>131</v>
      </c>
      <c r="C689" s="36" t="s">
        <v>369</v>
      </c>
      <c r="D689" s="37" t="s">
        <v>136</v>
      </c>
      <c r="E689" s="37" t="s">
        <v>137</v>
      </c>
      <c r="F689" s="38">
        <v>508565.42</v>
      </c>
      <c r="G689" s="39" t="s">
        <v>107</v>
      </c>
      <c r="H689" s="40" t="str">
        <f t="shared" si="205"/>
        <v>4103</v>
      </c>
      <c r="I689" s="40" t="str">
        <f t="shared" si="206"/>
        <v>4103</v>
      </c>
      <c r="J689" s="46" t="str">
        <f t="shared" si="207"/>
        <v>本年利润</v>
      </c>
      <c r="K689" s="47" t="str">
        <f t="shared" si="208"/>
        <v/>
      </c>
      <c r="L689" s="46" t="str">
        <f t="shared" si="209"/>
        <v/>
      </c>
      <c r="M689" s="46" t="str">
        <f>IFERROR(IF(H689="1002",1002,VLOOKUP(I689,亿企科目!A:H,6,0)),VLOOKUP(H689,亿企科目!A:G,6,0))</f>
        <v>4103</v>
      </c>
      <c r="N689" s="48">
        <f>IFERROR(IF(H689="1002","银行账户",IF(H689="1123","供应商",VLOOKUP(I689,亿企科目!A:H,8,0))),"")</f>
        <v>0</v>
      </c>
      <c r="O689" s="49" t="str">
        <f t="shared" si="223"/>
        <v/>
      </c>
      <c r="P689" s="29" t="str">
        <f>VLOOKUP(A689,账簿!B:C,2,0)</f>
        <v>001001002</v>
      </c>
      <c r="Q689" s="29" t="str">
        <f>VLOOKUP(P689,账簿!A:B,2,0)</f>
        <v>昌邑市城投建设工程有限公司</v>
      </c>
      <c r="W689" s="29" t="str">
        <f t="shared" si="224"/>
        <v>0010010022026-04-3058</v>
      </c>
      <c r="X689" s="29" t="str">
        <f t="shared" si="210"/>
        <v>001001002</v>
      </c>
      <c r="Y689" s="29" t="str">
        <f t="shared" si="211"/>
        <v>001001002</v>
      </c>
      <c r="Z689" s="29" t="str">
        <f t="shared" si="212"/>
        <v>昌邑市城投建设工程有限公司</v>
      </c>
      <c r="AA689" s="29" t="str">
        <f t="shared" si="213"/>
        <v>2026-04</v>
      </c>
      <c r="AB689" s="29" t="str">
        <f t="shared" si="214"/>
        <v>2026-04-30</v>
      </c>
      <c r="AC689" s="29" t="s">
        <v>108</v>
      </c>
      <c r="AD689" s="29">
        <f t="shared" si="215"/>
        <v>58</v>
      </c>
      <c r="AE689" s="29" t="str">
        <f t="shared" si="216"/>
        <v>结转本月损益</v>
      </c>
      <c r="AF689" s="29" t="s">
        <v>109</v>
      </c>
      <c r="AG689" s="29" t="s">
        <v>109</v>
      </c>
      <c r="AH689" s="29"/>
      <c r="AI689" s="29"/>
      <c r="AJ689" s="29"/>
      <c r="AK689" s="29"/>
      <c r="AL689" s="29"/>
      <c r="AM689" s="29"/>
      <c r="AN689" s="29" t="str">
        <f t="shared" si="217"/>
        <v>4103</v>
      </c>
      <c r="AO689" s="29"/>
      <c r="AP689" s="29" t="str">
        <f t="shared" si="218"/>
        <v>结转本月损益</v>
      </c>
      <c r="AQ689" t="s">
        <v>110</v>
      </c>
      <c r="AR689" s="29">
        <f t="shared" si="219"/>
        <v>508565.42</v>
      </c>
      <c r="AS689" s="29" t="str">
        <f t="shared" si="220"/>
        <v/>
      </c>
      <c r="AT689" t="s">
        <v>111</v>
      </c>
      <c r="AU689" t="s">
        <v>112</v>
      </c>
      <c r="AV689" t="s">
        <v>113</v>
      </c>
      <c r="AW689" s="29">
        <f t="shared" si="221"/>
        <v>508565.42</v>
      </c>
      <c r="AX689" s="29" t="str">
        <f t="shared" si="222"/>
        <v/>
      </c>
      <c r="AY689" s="29"/>
      <c r="AZ689" s="29"/>
      <c r="BA689" s="29"/>
      <c r="BB689" s="29"/>
      <c r="BC689" s="29"/>
      <c r="BD689" s="29"/>
      <c r="BE689" s="29"/>
      <c r="BF689" s="29"/>
      <c r="BG689" s="29"/>
      <c r="BH689" s="29"/>
      <c r="BI689" s="29"/>
      <c r="BJ689" s="29"/>
      <c r="BK689" s="29"/>
      <c r="BL689" s="29"/>
      <c r="BM689" s="29"/>
      <c r="BN689" s="29"/>
      <c r="BO689" s="29"/>
      <c r="BP689" s="29"/>
      <c r="BQ689" s="32" t="str">
        <f>IF(N689="项目",VLOOKUP(O689,项目!B:C,2,0),IF(K689="空项目",VLOOKUP(K689,项目!B:C,2,0),""))</f>
        <v/>
      </c>
      <c r="BR689" s="32" t="str">
        <f>IFERROR(VLOOKUP(BQ689,项目!A:B,2,0),"")</f>
        <v/>
      </c>
      <c r="BS689" s="29"/>
      <c r="BT689" s="29"/>
      <c r="BU689" s="32" t="str">
        <f>IF(N689="供应商",VLOOKUP(O689,供应商!B:C,2,0),"")</f>
        <v/>
      </c>
      <c r="BV689" s="32" t="str">
        <f>IFERROR(VLOOKUP(BU689,供应商!A:B,2,0),"")</f>
        <v/>
      </c>
      <c r="BW689" s="32" t="str">
        <f>IF(N689="客户",VLOOKUP(O689,客户!B:C,2,0),"")</f>
        <v/>
      </c>
      <c r="BX689" s="32" t="str">
        <f>IFERROR(VLOOKUP(BW689,客户!A:B,2,0),"")</f>
        <v/>
      </c>
      <c r="BY689" s="29"/>
      <c r="BZ689" s="29"/>
      <c r="CA689" s="29"/>
      <c r="CB689" s="29"/>
      <c r="CC689" s="29"/>
      <c r="CD689" s="29"/>
      <c r="CE689" s="29"/>
      <c r="CF689" s="29"/>
      <c r="CG689" s="29"/>
      <c r="CH689" s="29"/>
      <c r="CI689" s="29"/>
      <c r="CJ689" s="29"/>
      <c r="CK689" s="29"/>
      <c r="CL689" s="29"/>
      <c r="CM689" s="29"/>
      <c r="CN689" s="29"/>
      <c r="CO689" s="29"/>
      <c r="CP689" s="29"/>
      <c r="CQ689" s="29"/>
      <c r="CR689" s="29"/>
      <c r="CS689" s="29"/>
      <c r="CT689" s="29"/>
      <c r="CU689" s="32" t="str">
        <f>IF(N689="费用项目",VLOOKUP(O689,费用项目!B:C,2,0),"")</f>
        <v/>
      </c>
      <c r="CV689" s="32" t="str">
        <f>IFERROR(VLOOKUP(CU689,费用项目!A:B,2,0),"")</f>
        <v/>
      </c>
      <c r="CW689" s="29" t="str">
        <f>IF(N689="银行账户",VLOOKUP(O689,银行变二级!B:C,2,0),"")</f>
        <v/>
      </c>
      <c r="CX689" s="29" t="str">
        <f>IFERROR(VLOOKUP(O689,银行变二级!A:B,2,0),"")</f>
        <v/>
      </c>
    </row>
    <row r="690" spans="1:102">
      <c r="A690" s="35" t="s">
        <v>581</v>
      </c>
      <c r="B690" s="36" t="s">
        <v>131</v>
      </c>
      <c r="C690" s="36" t="s">
        <v>369</v>
      </c>
      <c r="D690" s="37" t="s">
        <v>136</v>
      </c>
      <c r="E690" s="37" t="s">
        <v>127</v>
      </c>
      <c r="F690" s="39" t="s">
        <v>107</v>
      </c>
      <c r="G690" s="38">
        <v>504305.42</v>
      </c>
      <c r="H690" s="40" t="str">
        <f t="shared" si="205"/>
        <v>6603</v>
      </c>
      <c r="I690" s="40" t="str">
        <f t="shared" si="206"/>
        <v>6603</v>
      </c>
      <c r="J690" s="46" t="str">
        <f t="shared" si="207"/>
        <v>财务费用</v>
      </c>
      <c r="K690" s="47" t="str">
        <f t="shared" si="208"/>
        <v>利息支出</v>
      </c>
      <c r="L690" s="46" t="str">
        <f t="shared" si="209"/>
        <v/>
      </c>
      <c r="M690" s="46" t="str">
        <f>IFERROR(IF(H690="1002",1002,VLOOKUP(I690,亿企科目!A:H,6,0)),VLOOKUP(H690,亿企科目!A:G,6,0))</f>
        <v>6603</v>
      </c>
      <c r="N690" s="48" t="str">
        <f>IFERROR(IF(H690="1002","银行账户",IF(H690="1123","供应商",VLOOKUP(I690,亿企科目!A:H,8,0))),"")</f>
        <v>费用项目</v>
      </c>
      <c r="O690" s="49" t="str">
        <f t="shared" si="223"/>
        <v>利息支出</v>
      </c>
      <c r="P690" s="29" t="str">
        <f>VLOOKUP(A690,账簿!B:C,2,0)</f>
        <v>001001002</v>
      </c>
      <c r="Q690" s="29" t="str">
        <f>VLOOKUP(P690,账簿!A:B,2,0)</f>
        <v>昌邑市城投建设工程有限公司</v>
      </c>
      <c r="W690" s="29" t="str">
        <f t="shared" si="224"/>
        <v>0010010022026-04-3058</v>
      </c>
      <c r="X690" s="29" t="str">
        <f t="shared" si="210"/>
        <v>001001002</v>
      </c>
      <c r="Y690" s="29" t="str">
        <f t="shared" si="211"/>
        <v>001001002</v>
      </c>
      <c r="Z690" s="29" t="str">
        <f t="shared" si="212"/>
        <v>昌邑市城投建设工程有限公司</v>
      </c>
      <c r="AA690" s="29" t="str">
        <f t="shared" si="213"/>
        <v>2026-04</v>
      </c>
      <c r="AB690" s="29" t="str">
        <f t="shared" si="214"/>
        <v>2026-04-30</v>
      </c>
      <c r="AC690" s="29" t="s">
        <v>108</v>
      </c>
      <c r="AD690" s="29">
        <f t="shared" si="215"/>
        <v>58</v>
      </c>
      <c r="AE690" s="29" t="str">
        <f t="shared" si="216"/>
        <v>结转本月损益</v>
      </c>
      <c r="AF690" s="29" t="s">
        <v>109</v>
      </c>
      <c r="AG690" s="29" t="s">
        <v>109</v>
      </c>
      <c r="AH690" s="29"/>
      <c r="AI690" s="29"/>
      <c r="AJ690" s="29"/>
      <c r="AK690" s="29"/>
      <c r="AL690" s="29"/>
      <c r="AM690" s="29"/>
      <c r="AN690" s="29" t="str">
        <f t="shared" si="217"/>
        <v>6603</v>
      </c>
      <c r="AO690" s="29"/>
      <c r="AP690" s="29" t="str">
        <f t="shared" si="218"/>
        <v>结转本月损益</v>
      </c>
      <c r="AQ690" t="s">
        <v>110</v>
      </c>
      <c r="AR690" s="29" t="str">
        <f t="shared" si="219"/>
        <v/>
      </c>
      <c r="AS690" s="29">
        <f t="shared" si="220"/>
        <v>504305.42</v>
      </c>
      <c r="AT690" t="s">
        <v>111</v>
      </c>
      <c r="AU690" t="s">
        <v>112</v>
      </c>
      <c r="AV690" t="s">
        <v>113</v>
      </c>
      <c r="AW690" s="29" t="str">
        <f t="shared" si="221"/>
        <v/>
      </c>
      <c r="AX690" s="29">
        <f t="shared" si="222"/>
        <v>504305.42</v>
      </c>
      <c r="AY690" s="29"/>
      <c r="AZ690" s="29"/>
      <c r="BA690" s="29"/>
      <c r="BB690" s="29"/>
      <c r="BC690" s="29"/>
      <c r="BD690" s="29"/>
      <c r="BE690" s="29"/>
      <c r="BF690" s="29"/>
      <c r="BG690" s="29"/>
      <c r="BH690" s="29"/>
      <c r="BI690" s="29"/>
      <c r="BJ690" s="29"/>
      <c r="BK690" s="29"/>
      <c r="BL690" s="29"/>
      <c r="BM690" s="29"/>
      <c r="BN690" s="29"/>
      <c r="BO690" s="29"/>
      <c r="BP690" s="29"/>
      <c r="BQ690" s="32" t="str">
        <f>IF(N690="项目",VLOOKUP(O690,项目!B:C,2,0),IF(K690="空项目",VLOOKUP(K690,项目!B:C,2,0),""))</f>
        <v/>
      </c>
      <c r="BR690" s="32" t="str">
        <f>IFERROR(VLOOKUP(BQ690,项目!A:B,2,0),"")</f>
        <v/>
      </c>
      <c r="BS690" s="29"/>
      <c r="BT690" s="29"/>
      <c r="BU690" s="32" t="str">
        <f>IF(N690="供应商",VLOOKUP(O690,供应商!B:C,2,0),"")</f>
        <v/>
      </c>
      <c r="BV690" s="32" t="str">
        <f>IFERROR(VLOOKUP(BU690,供应商!A:B,2,0),"")</f>
        <v/>
      </c>
      <c r="BW690" s="32" t="str">
        <f>IF(N690="客户",VLOOKUP(O690,客户!B:C,2,0),"")</f>
        <v/>
      </c>
      <c r="BX690" s="32" t="str">
        <f>IFERROR(VLOOKUP(BW690,客户!A:B,2,0),"")</f>
        <v/>
      </c>
      <c r="BY690" s="29"/>
      <c r="BZ690" s="29"/>
      <c r="CA690" s="29"/>
      <c r="CB690" s="29"/>
      <c r="CC690" s="29"/>
      <c r="CD690" s="29"/>
      <c r="CE690" s="29"/>
      <c r="CF690" s="29"/>
      <c r="CG690" s="29"/>
      <c r="CH690" s="29"/>
      <c r="CI690" s="29"/>
      <c r="CJ690" s="29"/>
      <c r="CK690" s="29"/>
      <c r="CL690" s="29"/>
      <c r="CM690" s="29"/>
      <c r="CN690" s="29"/>
      <c r="CO690" s="29"/>
      <c r="CP690" s="29"/>
      <c r="CQ690" s="29"/>
      <c r="CR690" s="29"/>
      <c r="CS690" s="29"/>
      <c r="CT690" s="29"/>
      <c r="CU690" s="32" t="str">
        <f>IF(N690="费用项目",VLOOKUP(O690,费用项目!B:C,2,0),"")</f>
        <v>660302</v>
      </c>
      <c r="CV690" s="32" t="str">
        <f>IFERROR(VLOOKUP(CU690,费用项目!A:B,2,0),"")</f>
        <v>利息支出</v>
      </c>
      <c r="CW690" s="29" t="str">
        <f>IF(N690="银行账户",VLOOKUP(O690,银行变二级!B:C,2,0),"")</f>
        <v/>
      </c>
      <c r="CX690" s="29" t="str">
        <f>IFERROR(VLOOKUP(O690,银行变二级!A:B,2,0),"")</f>
        <v/>
      </c>
    </row>
    <row r="691" spans="1:102">
      <c r="A691" s="35" t="s">
        <v>581</v>
      </c>
      <c r="B691" s="36" t="s">
        <v>131</v>
      </c>
      <c r="C691" s="36" t="s">
        <v>369</v>
      </c>
      <c r="D691" s="37" t="s">
        <v>136</v>
      </c>
      <c r="E691" s="37" t="s">
        <v>130</v>
      </c>
      <c r="F691" s="39" t="s">
        <v>107</v>
      </c>
      <c r="G691" s="38">
        <v>4260</v>
      </c>
      <c r="H691" s="40" t="str">
        <f t="shared" si="205"/>
        <v>6603</v>
      </c>
      <c r="I691" s="40" t="str">
        <f t="shared" si="206"/>
        <v>6603</v>
      </c>
      <c r="J691" s="46" t="str">
        <f t="shared" si="207"/>
        <v>财务费用</v>
      </c>
      <c r="K691" s="47" t="str">
        <f t="shared" si="208"/>
        <v>手续费</v>
      </c>
      <c r="L691" s="46" t="str">
        <f t="shared" si="209"/>
        <v/>
      </c>
      <c r="M691" s="46" t="str">
        <f>IFERROR(IF(H691="1002",1002,VLOOKUP(I691,亿企科目!A:H,6,0)),VLOOKUP(H691,亿企科目!A:G,6,0))</f>
        <v>6603</v>
      </c>
      <c r="N691" s="48" t="str">
        <f>IFERROR(IF(H691="1002","银行账户",IF(H691="1123","供应商",VLOOKUP(I691,亿企科目!A:H,8,0))),"")</f>
        <v>费用项目</v>
      </c>
      <c r="O691" s="49" t="str">
        <f t="shared" si="223"/>
        <v>手续费</v>
      </c>
      <c r="P691" s="29" t="str">
        <f>VLOOKUP(A691,账簿!B:C,2,0)</f>
        <v>001001002</v>
      </c>
      <c r="Q691" s="29" t="str">
        <f>VLOOKUP(P691,账簿!A:B,2,0)</f>
        <v>昌邑市城投建设工程有限公司</v>
      </c>
      <c r="W691" s="29" t="str">
        <f t="shared" si="224"/>
        <v>0010010022026-04-3058</v>
      </c>
      <c r="X691" s="29" t="str">
        <f t="shared" si="210"/>
        <v>001001002</v>
      </c>
      <c r="Y691" s="29" t="str">
        <f t="shared" si="211"/>
        <v>001001002</v>
      </c>
      <c r="Z691" s="29" t="str">
        <f t="shared" si="212"/>
        <v>昌邑市城投建设工程有限公司</v>
      </c>
      <c r="AA691" s="29" t="str">
        <f t="shared" si="213"/>
        <v>2026-04</v>
      </c>
      <c r="AB691" s="29" t="str">
        <f t="shared" si="214"/>
        <v>2026-04-30</v>
      </c>
      <c r="AC691" s="29" t="s">
        <v>108</v>
      </c>
      <c r="AD691" s="29">
        <f t="shared" si="215"/>
        <v>58</v>
      </c>
      <c r="AE691" s="29" t="str">
        <f t="shared" si="216"/>
        <v>结转本月损益</v>
      </c>
      <c r="AF691" s="29" t="s">
        <v>109</v>
      </c>
      <c r="AG691" s="29" t="s">
        <v>109</v>
      </c>
      <c r="AH691" s="29"/>
      <c r="AI691" s="29"/>
      <c r="AJ691" s="29"/>
      <c r="AK691" s="29"/>
      <c r="AL691" s="29"/>
      <c r="AM691" s="29"/>
      <c r="AN691" s="29" t="str">
        <f t="shared" si="217"/>
        <v>6603</v>
      </c>
      <c r="AO691" s="29"/>
      <c r="AP691" s="29" t="str">
        <f t="shared" si="218"/>
        <v>结转本月损益</v>
      </c>
      <c r="AQ691" t="s">
        <v>110</v>
      </c>
      <c r="AR691" s="29" t="str">
        <f t="shared" si="219"/>
        <v/>
      </c>
      <c r="AS691" s="29">
        <f t="shared" si="220"/>
        <v>4260</v>
      </c>
      <c r="AT691" t="s">
        <v>111</v>
      </c>
      <c r="AU691" t="s">
        <v>112</v>
      </c>
      <c r="AV691" t="s">
        <v>113</v>
      </c>
      <c r="AW691" s="29" t="str">
        <f t="shared" si="221"/>
        <v/>
      </c>
      <c r="AX691" s="29">
        <f t="shared" si="222"/>
        <v>4260</v>
      </c>
      <c r="AY691" s="29"/>
      <c r="AZ691" s="29"/>
      <c r="BA691" s="29"/>
      <c r="BB691" s="29"/>
      <c r="BC691" s="29"/>
      <c r="BD691" s="29"/>
      <c r="BE691" s="29"/>
      <c r="BF691" s="29"/>
      <c r="BG691" s="29"/>
      <c r="BH691" s="29"/>
      <c r="BI691" s="29"/>
      <c r="BJ691" s="29"/>
      <c r="BK691" s="29"/>
      <c r="BL691" s="29"/>
      <c r="BM691" s="29"/>
      <c r="BN691" s="29"/>
      <c r="BO691" s="29"/>
      <c r="BP691" s="29"/>
      <c r="BQ691" s="32" t="str">
        <f>IF(N691="项目",VLOOKUP(O691,项目!B:C,2,0),IF(K691="空项目",VLOOKUP(K691,项目!B:C,2,0),""))</f>
        <v/>
      </c>
      <c r="BR691" s="32" t="str">
        <f>IFERROR(VLOOKUP(BQ691,项目!A:B,2,0),"")</f>
        <v/>
      </c>
      <c r="BS691" s="29"/>
      <c r="BT691" s="29"/>
      <c r="BU691" s="32" t="str">
        <f>IF(N691="供应商",VLOOKUP(O691,供应商!B:C,2,0),"")</f>
        <v/>
      </c>
      <c r="BV691" s="32" t="str">
        <f>IFERROR(VLOOKUP(BU691,供应商!A:B,2,0),"")</f>
        <v/>
      </c>
      <c r="BW691" s="32" t="str">
        <f>IF(N691="客户",VLOOKUP(O691,客户!B:C,2,0),"")</f>
        <v/>
      </c>
      <c r="BX691" s="32" t="str">
        <f>IFERROR(VLOOKUP(BW691,客户!A:B,2,0),"")</f>
        <v/>
      </c>
      <c r="BY691" s="29"/>
      <c r="BZ691" s="29"/>
      <c r="CA691" s="29"/>
      <c r="CB691" s="29"/>
      <c r="CC691" s="29"/>
      <c r="CD691" s="29"/>
      <c r="CE691" s="29"/>
      <c r="CF691" s="29"/>
      <c r="CG691" s="29"/>
      <c r="CH691" s="29"/>
      <c r="CI691" s="29"/>
      <c r="CJ691" s="29"/>
      <c r="CK691" s="29"/>
      <c r="CL691" s="29"/>
      <c r="CM691" s="29"/>
      <c r="CN691" s="29"/>
      <c r="CO691" s="29"/>
      <c r="CP691" s="29"/>
      <c r="CQ691" s="29"/>
      <c r="CR691" s="29"/>
      <c r="CS691" s="29"/>
      <c r="CT691" s="29"/>
      <c r="CU691" s="32" t="str">
        <f>IF(N691="费用项目",VLOOKUP(O691,费用项目!B:C,2,0),"")</f>
        <v>660304</v>
      </c>
      <c r="CV691" s="32" t="str">
        <f>IFERROR(VLOOKUP(CU691,费用项目!A:B,2,0),"")</f>
        <v>手续费</v>
      </c>
      <c r="CW691" s="29" t="str">
        <f>IF(N691="银行账户",VLOOKUP(O691,银行变二级!B:C,2,0),"")</f>
        <v/>
      </c>
      <c r="CX691" s="29" t="str">
        <f>IFERROR(VLOOKUP(O691,银行变二级!A:B,2,0),"")</f>
        <v/>
      </c>
    </row>
    <row r="692" ht="27" spans="1:102">
      <c r="A692" s="52" t="s">
        <v>657</v>
      </c>
      <c r="B692" s="36" t="s">
        <v>288</v>
      </c>
      <c r="C692" s="36" t="s">
        <v>104</v>
      </c>
      <c r="D692" s="37" t="s">
        <v>658</v>
      </c>
      <c r="E692" s="37" t="s">
        <v>659</v>
      </c>
      <c r="F692" s="38">
        <v>10060000</v>
      </c>
      <c r="G692" s="39" t="s">
        <v>107</v>
      </c>
      <c r="H692" s="40" t="str">
        <f t="shared" si="205"/>
        <v>1002</v>
      </c>
      <c r="I692" s="40" t="str">
        <f t="shared" si="206"/>
        <v>100201</v>
      </c>
      <c r="J692" s="46" t="str">
        <f t="shared" si="207"/>
        <v>银行存款</v>
      </c>
      <c r="K692" s="47" t="str">
        <f t="shared" si="208"/>
        <v>农发行基本户554511</v>
      </c>
      <c r="L692" s="46" t="str">
        <f t="shared" si="209"/>
        <v/>
      </c>
      <c r="M692" s="46">
        <f>IFERROR(IF(H692="1002",1002,VLOOKUP(I692,亿企科目!A:H,6,0)),VLOOKUP(H692,亿企科目!A:G,6,0))</f>
        <v>1002</v>
      </c>
      <c r="N692" s="48" t="str">
        <f>IFERROR(IF(H692="1002","银行账户",IF(H692="1123","供应商",VLOOKUP(I692,亿企科目!A:H,8,0))),"")</f>
        <v>银行账户</v>
      </c>
      <c r="O692" s="49" t="str">
        <f t="shared" si="223"/>
        <v>农发行基本户554511</v>
      </c>
      <c r="P692" s="29" t="str">
        <f>VLOOKUP(A692,账簿!B:C,2,0)</f>
        <v>003003</v>
      </c>
      <c r="Q692" s="29" t="str">
        <f>VLOOKUP(P692,账簿!A:B,2,0)</f>
        <v>昌邑市城投农业科技有限公司</v>
      </c>
      <c r="W692" s="29" t="str">
        <f t="shared" si="224"/>
        <v>0030032026-04-011</v>
      </c>
      <c r="X692" s="29" t="str">
        <f t="shared" si="210"/>
        <v>003003</v>
      </c>
      <c r="Y692" s="29" t="str">
        <f t="shared" si="211"/>
        <v>003003</v>
      </c>
      <c r="Z692" s="29" t="str">
        <f t="shared" si="212"/>
        <v>昌邑市城投农业科技有限公司</v>
      </c>
      <c r="AA692" s="29" t="str">
        <f t="shared" si="213"/>
        <v>2026-04</v>
      </c>
      <c r="AB692" s="29" t="str">
        <f t="shared" si="214"/>
        <v>2026-04-01</v>
      </c>
      <c r="AC692" s="29" t="s">
        <v>108</v>
      </c>
      <c r="AD692" s="29">
        <f t="shared" si="215"/>
        <v>1</v>
      </c>
      <c r="AE692" s="29" t="str">
        <f t="shared" si="216"/>
        <v>普通汇兑,昌邑市盛汇水务有限公司,往来款</v>
      </c>
      <c r="AF692" s="29" t="s">
        <v>109</v>
      </c>
      <c r="AG692" s="29" t="s">
        <v>109</v>
      </c>
      <c r="AH692" s="29"/>
      <c r="AI692" s="29"/>
      <c r="AJ692" s="29"/>
      <c r="AK692" s="29"/>
      <c r="AL692" s="29"/>
      <c r="AM692" s="29"/>
      <c r="AN692" s="29">
        <f t="shared" si="217"/>
        <v>1002</v>
      </c>
      <c r="AO692" s="29"/>
      <c r="AP692" s="29" t="str">
        <f t="shared" si="218"/>
        <v>普通汇兑,昌邑市盛汇水务有限公司,往来款</v>
      </c>
      <c r="AQ692" t="s">
        <v>110</v>
      </c>
      <c r="AR692" s="29">
        <f t="shared" si="219"/>
        <v>10060000</v>
      </c>
      <c r="AS692" s="29" t="str">
        <f t="shared" si="220"/>
        <v/>
      </c>
      <c r="AT692" t="s">
        <v>111</v>
      </c>
      <c r="AU692" t="s">
        <v>112</v>
      </c>
      <c r="AV692" t="s">
        <v>113</v>
      </c>
      <c r="AW692" s="29">
        <f t="shared" si="221"/>
        <v>10060000</v>
      </c>
      <c r="AX692" s="29" t="str">
        <f t="shared" si="222"/>
        <v/>
      </c>
      <c r="AY692" s="29"/>
      <c r="AZ692" s="29"/>
      <c r="BA692" s="29"/>
      <c r="BB692" s="29"/>
      <c r="BC692" s="29"/>
      <c r="BD692" s="29"/>
      <c r="BE692" s="29"/>
      <c r="BF692" s="29"/>
      <c r="BG692" s="29"/>
      <c r="BH692" s="29"/>
      <c r="BI692" s="29"/>
      <c r="BJ692" s="29"/>
      <c r="BK692" s="29"/>
      <c r="BL692" s="29"/>
      <c r="BM692" s="29"/>
      <c r="BN692" s="29"/>
      <c r="BO692" s="29"/>
      <c r="BP692" s="29"/>
      <c r="BQ692" s="32" t="str">
        <f>IF(N692="项目",VLOOKUP(O692,项目!B:C,2,0),IF(K692="空项目",VLOOKUP(K692,项目!B:C,2,0),""))</f>
        <v/>
      </c>
      <c r="BR692" s="32" t="str">
        <f>IFERROR(VLOOKUP(BQ692,项目!A:B,2,0),"")</f>
        <v/>
      </c>
      <c r="BS692" s="29"/>
      <c r="BT692" s="29"/>
      <c r="BU692" s="32" t="str">
        <f>IF(N692="供应商",VLOOKUP(O692,供应商!B:C,2,0),"")</f>
        <v/>
      </c>
      <c r="BV692" s="32" t="str">
        <f>IFERROR(VLOOKUP(BU692,供应商!A:B,2,0),"")</f>
        <v/>
      </c>
      <c r="BW692" s="32" t="str">
        <f>IF(N692="客户",VLOOKUP(O692,客户!B:C,2,0),"")</f>
        <v/>
      </c>
      <c r="BX692" s="32" t="str">
        <f>IFERROR(VLOOKUP(BW692,客户!A:B,2,0),"")</f>
        <v/>
      </c>
      <c r="BY692" s="29"/>
      <c r="BZ692" s="29"/>
      <c r="CA692" s="29"/>
      <c r="CB692" s="29"/>
      <c r="CC692" s="29"/>
      <c r="CD692" s="29"/>
      <c r="CE692" s="29"/>
      <c r="CF692" s="29"/>
      <c r="CG692" s="29"/>
      <c r="CH692" s="29"/>
      <c r="CI692" s="29"/>
      <c r="CJ692" s="29"/>
      <c r="CK692" s="29"/>
      <c r="CL692" s="29"/>
      <c r="CM692" s="29"/>
      <c r="CN692" s="29"/>
      <c r="CO692" s="29"/>
      <c r="CP692" s="29"/>
      <c r="CQ692" s="29"/>
      <c r="CR692" s="29"/>
      <c r="CS692" s="29"/>
      <c r="CT692" s="29"/>
      <c r="CU692" s="32" t="str">
        <f>IF(N692="费用项目",VLOOKUP(O692,费用项目!B:C,2,0),"")</f>
        <v/>
      </c>
      <c r="CV692" s="32" t="str">
        <f>IFERROR(VLOOKUP(CU692,费用项目!A:B,2,0),"")</f>
        <v/>
      </c>
      <c r="CW692" s="29" t="str">
        <f>IF(N692="银行账户",VLOOKUP(O692,银行变二级!B:C,2,0),"")</f>
        <v>农发行基本户554511</v>
      </c>
      <c r="CX692" s="29" t="str">
        <f>IFERROR(VLOOKUP(O692,银行变二级!A:B,2,0),"")</f>
        <v>农发行基本户554511</v>
      </c>
    </row>
    <row r="693" ht="25.5" spans="1:102">
      <c r="A693" s="52" t="s">
        <v>657</v>
      </c>
      <c r="B693" s="36" t="s">
        <v>288</v>
      </c>
      <c r="C693" s="36" t="s">
        <v>104</v>
      </c>
      <c r="D693" s="37" t="s">
        <v>658</v>
      </c>
      <c r="E693" s="37" t="s">
        <v>660</v>
      </c>
      <c r="F693" s="39" t="s">
        <v>107</v>
      </c>
      <c r="G693" s="38">
        <v>10060000</v>
      </c>
      <c r="H693" s="40" t="str">
        <f t="shared" si="205"/>
        <v>1221</v>
      </c>
      <c r="I693" s="40" t="str">
        <f t="shared" si="206"/>
        <v>122108</v>
      </c>
      <c r="J693" s="46" t="str">
        <f t="shared" si="207"/>
        <v>其他应收款</v>
      </c>
      <c r="K693" s="47" t="str">
        <f t="shared" si="208"/>
        <v>单位</v>
      </c>
      <c r="L693" s="46" t="str">
        <f t="shared" si="209"/>
        <v>昌邑市盛汇水务有限公司</v>
      </c>
      <c r="M693" s="46" t="str">
        <f>IFERROR(IF(H693="1002",1002,VLOOKUP(I693,亿企科目!A:H,6,0)),VLOOKUP(H693,亿企科目!A:G,6,0))</f>
        <v>122102</v>
      </c>
      <c r="N693" s="48" t="str">
        <f>IFERROR(IF(H693="1002","银行账户",IF(H693="1123","供应商",VLOOKUP(I693,亿企科目!A:H,8,0))),"")</f>
        <v>客户</v>
      </c>
      <c r="O693" s="49" t="str">
        <f t="shared" si="223"/>
        <v>昌邑市盛汇水务有限公司</v>
      </c>
      <c r="P693" s="29" t="str">
        <f>VLOOKUP(A693,账簿!B:C,2,0)</f>
        <v>003003</v>
      </c>
      <c r="Q693" s="29" t="str">
        <f>VLOOKUP(P693,账簿!A:B,2,0)</f>
        <v>昌邑市城投农业科技有限公司</v>
      </c>
      <c r="W693" s="29" t="str">
        <f t="shared" si="224"/>
        <v>0030032026-04-011</v>
      </c>
      <c r="X693" s="29" t="str">
        <f t="shared" si="210"/>
        <v>003003</v>
      </c>
      <c r="Y693" s="29" t="str">
        <f t="shared" si="211"/>
        <v>003003</v>
      </c>
      <c r="Z693" s="29" t="str">
        <f t="shared" si="212"/>
        <v>昌邑市城投农业科技有限公司</v>
      </c>
      <c r="AA693" s="29" t="str">
        <f t="shared" si="213"/>
        <v>2026-04</v>
      </c>
      <c r="AB693" s="29" t="str">
        <f t="shared" si="214"/>
        <v>2026-04-01</v>
      </c>
      <c r="AC693" s="29" t="s">
        <v>108</v>
      </c>
      <c r="AD693" s="29">
        <f t="shared" si="215"/>
        <v>1</v>
      </c>
      <c r="AE693" s="29" t="str">
        <f t="shared" si="216"/>
        <v>普通汇兑,昌邑市盛汇水务有限公司,往来款</v>
      </c>
      <c r="AF693" s="29" t="s">
        <v>109</v>
      </c>
      <c r="AG693" s="29" t="s">
        <v>109</v>
      </c>
      <c r="AH693" s="29"/>
      <c r="AI693" s="29"/>
      <c r="AJ693" s="29"/>
      <c r="AK693" s="29"/>
      <c r="AL693" s="29"/>
      <c r="AM693" s="29"/>
      <c r="AN693" s="29" t="str">
        <f t="shared" si="217"/>
        <v>122102</v>
      </c>
      <c r="AO693" s="29"/>
      <c r="AP693" s="29" t="str">
        <f t="shared" si="218"/>
        <v>普通汇兑,昌邑市盛汇水务有限公司,往来款</v>
      </c>
      <c r="AQ693" t="s">
        <v>110</v>
      </c>
      <c r="AR693" s="29" t="str">
        <f t="shared" si="219"/>
        <v/>
      </c>
      <c r="AS693" s="29">
        <f t="shared" si="220"/>
        <v>10060000</v>
      </c>
      <c r="AT693" t="s">
        <v>111</v>
      </c>
      <c r="AU693" t="s">
        <v>112</v>
      </c>
      <c r="AV693" t="s">
        <v>113</v>
      </c>
      <c r="AW693" s="29" t="str">
        <f t="shared" si="221"/>
        <v/>
      </c>
      <c r="AX693" s="29">
        <f t="shared" si="222"/>
        <v>10060000</v>
      </c>
      <c r="AY693" s="29"/>
      <c r="AZ693" s="29"/>
      <c r="BA693" s="29"/>
      <c r="BB693" s="29"/>
      <c r="BC693" s="29"/>
      <c r="BD693" s="29"/>
      <c r="BE693" s="29"/>
      <c r="BF693" s="29"/>
      <c r="BG693" s="29"/>
      <c r="BH693" s="29"/>
      <c r="BI693" s="29"/>
      <c r="BJ693" s="29"/>
      <c r="BK693" s="29"/>
      <c r="BL693" s="29"/>
      <c r="BM693" s="29"/>
      <c r="BN693" s="29"/>
      <c r="BO693" s="29"/>
      <c r="BP693" s="29"/>
      <c r="BQ693" s="32" t="str">
        <f>IF(N693="项目",VLOOKUP(O693,项目!B:C,2,0),IF(K693="空项目",VLOOKUP(K693,项目!B:C,2,0),""))</f>
        <v/>
      </c>
      <c r="BR693" s="32" t="str">
        <f>IFERROR(VLOOKUP(BQ693,项目!A:B,2,0),"")</f>
        <v/>
      </c>
      <c r="BS693" s="29"/>
      <c r="BT693" s="29"/>
      <c r="BU693" s="32" t="str">
        <f>IF(N693="供应商",VLOOKUP(O693,供应商!B:C,2,0),"")</f>
        <v/>
      </c>
      <c r="BV693" s="32" t="str">
        <f>IFERROR(VLOOKUP(BU693,供应商!A:B,2,0),"")</f>
        <v/>
      </c>
      <c r="BW693" s="32" t="str">
        <f>IF(N693="客户",VLOOKUP(O693,客户!B:C,2,0),"")</f>
        <v>001001010</v>
      </c>
      <c r="BX693" s="32" t="str">
        <f>IFERROR(VLOOKUP(BW693,客户!A:B,2,0),"")</f>
        <v>昌邑市盛汇水务有限公司</v>
      </c>
      <c r="BY693" s="29"/>
      <c r="BZ693" s="29"/>
      <c r="CA693" s="29"/>
      <c r="CB693" s="29"/>
      <c r="CC693" s="29"/>
      <c r="CD693" s="29"/>
      <c r="CE693" s="29"/>
      <c r="CF693" s="29"/>
      <c r="CG693" s="29"/>
      <c r="CH693" s="29"/>
      <c r="CI693" s="29"/>
      <c r="CJ693" s="29"/>
      <c r="CK693" s="29"/>
      <c r="CL693" s="29"/>
      <c r="CM693" s="29"/>
      <c r="CN693" s="29"/>
      <c r="CO693" s="29"/>
      <c r="CP693" s="29"/>
      <c r="CQ693" s="29"/>
      <c r="CR693" s="29"/>
      <c r="CS693" s="29"/>
      <c r="CT693" s="29"/>
      <c r="CU693" s="32" t="str">
        <f>IF(N693="费用项目",VLOOKUP(O693,费用项目!B:C,2,0),"")</f>
        <v/>
      </c>
      <c r="CV693" s="32" t="str">
        <f>IFERROR(VLOOKUP(CU693,费用项目!A:B,2,0),"")</f>
        <v/>
      </c>
      <c r="CW693" s="29" t="str">
        <f>IF(N693="银行账户",VLOOKUP(O693,银行变二级!B:C,2,0),"")</f>
        <v/>
      </c>
      <c r="CX693" s="29" t="str">
        <f>IFERROR(VLOOKUP(O693,银行变二级!A:B,2,0),"")</f>
        <v/>
      </c>
    </row>
    <row r="694" ht="25.5" spans="1:102">
      <c r="A694" s="52" t="s">
        <v>657</v>
      </c>
      <c r="B694" s="36" t="s">
        <v>288</v>
      </c>
      <c r="C694" s="36" t="s">
        <v>115</v>
      </c>
      <c r="D694" s="37" t="s">
        <v>661</v>
      </c>
      <c r="E694" s="37" t="s">
        <v>348</v>
      </c>
      <c r="F694" s="38">
        <v>17460000</v>
      </c>
      <c r="G694" s="39" t="s">
        <v>107</v>
      </c>
      <c r="H694" s="40" t="str">
        <f t="shared" si="205"/>
        <v>1221</v>
      </c>
      <c r="I694" s="40" t="str">
        <f t="shared" si="206"/>
        <v>122108</v>
      </c>
      <c r="J694" s="46" t="str">
        <f t="shared" si="207"/>
        <v>其他应收款</v>
      </c>
      <c r="K694" s="47" t="str">
        <f t="shared" si="208"/>
        <v>单位</v>
      </c>
      <c r="L694" s="46" t="str">
        <f t="shared" si="209"/>
        <v>昌邑市盛汇农业科技有限公司</v>
      </c>
      <c r="M694" s="46" t="str">
        <f>IFERROR(IF(H694="1002",1002,VLOOKUP(I694,亿企科目!A:H,6,0)),VLOOKUP(H694,亿企科目!A:G,6,0))</f>
        <v>122102</v>
      </c>
      <c r="N694" s="48" t="str">
        <f>IFERROR(IF(H694="1002","银行账户",IF(H694="1123","供应商",VLOOKUP(I694,亿企科目!A:H,8,0))),"")</f>
        <v>客户</v>
      </c>
      <c r="O694" s="49" t="str">
        <f t="shared" si="223"/>
        <v>昌邑市盛汇农业科技有限公司</v>
      </c>
      <c r="P694" s="29" t="str">
        <f>VLOOKUP(A694,账簿!B:C,2,0)</f>
        <v>003003</v>
      </c>
      <c r="Q694" s="29" t="str">
        <f>VLOOKUP(P694,账簿!A:B,2,0)</f>
        <v>昌邑市城投农业科技有限公司</v>
      </c>
      <c r="W694" s="29" t="str">
        <f t="shared" si="224"/>
        <v>0030032026-04-012</v>
      </c>
      <c r="X694" s="29" t="str">
        <f t="shared" si="210"/>
        <v>003003</v>
      </c>
      <c r="Y694" s="29" t="str">
        <f t="shared" si="211"/>
        <v>003003</v>
      </c>
      <c r="Z694" s="29" t="str">
        <f t="shared" si="212"/>
        <v>昌邑市城投农业科技有限公司</v>
      </c>
      <c r="AA694" s="29" t="str">
        <f t="shared" si="213"/>
        <v>2026-04</v>
      </c>
      <c r="AB694" s="29" t="str">
        <f t="shared" si="214"/>
        <v>2026-04-01</v>
      </c>
      <c r="AC694" s="29" t="s">
        <v>108</v>
      </c>
      <c r="AD694" s="29">
        <f t="shared" si="215"/>
        <v>2</v>
      </c>
      <c r="AE694" s="29" t="str">
        <f t="shared" si="216"/>
        <v>普通汇兑,昌邑市盛汇农业科技有限公司,货款</v>
      </c>
      <c r="AF694" s="29" t="s">
        <v>109</v>
      </c>
      <c r="AG694" s="29" t="s">
        <v>109</v>
      </c>
      <c r="AH694" s="29"/>
      <c r="AI694" s="29"/>
      <c r="AJ694" s="29"/>
      <c r="AK694" s="29"/>
      <c r="AL694" s="29"/>
      <c r="AM694" s="29"/>
      <c r="AN694" s="29" t="str">
        <f t="shared" si="217"/>
        <v>122102</v>
      </c>
      <c r="AO694" s="29"/>
      <c r="AP694" s="29" t="str">
        <f t="shared" si="218"/>
        <v>普通汇兑,昌邑市盛汇农业科技有限公司,货款</v>
      </c>
      <c r="AQ694" t="s">
        <v>110</v>
      </c>
      <c r="AR694" s="29">
        <f t="shared" si="219"/>
        <v>17460000</v>
      </c>
      <c r="AS694" s="29" t="str">
        <f t="shared" si="220"/>
        <v/>
      </c>
      <c r="AT694" t="s">
        <v>111</v>
      </c>
      <c r="AU694" t="s">
        <v>112</v>
      </c>
      <c r="AV694" t="s">
        <v>113</v>
      </c>
      <c r="AW694" s="29">
        <f t="shared" si="221"/>
        <v>17460000</v>
      </c>
      <c r="AX694" s="29" t="str">
        <f t="shared" si="222"/>
        <v/>
      </c>
      <c r="AY694" s="29"/>
      <c r="AZ694" s="29"/>
      <c r="BA694" s="29"/>
      <c r="BB694" s="29"/>
      <c r="BC694" s="29"/>
      <c r="BD694" s="29"/>
      <c r="BE694" s="29"/>
      <c r="BF694" s="29"/>
      <c r="BG694" s="29"/>
      <c r="BH694" s="29"/>
      <c r="BI694" s="29"/>
      <c r="BJ694" s="29"/>
      <c r="BK694" s="29"/>
      <c r="BL694" s="29"/>
      <c r="BM694" s="29"/>
      <c r="BN694" s="29"/>
      <c r="BO694" s="29"/>
      <c r="BP694" s="29"/>
      <c r="BQ694" s="32" t="str">
        <f>IF(N694="项目",VLOOKUP(O694,项目!B:C,2,0),IF(K694="空项目",VLOOKUP(K694,项目!B:C,2,0),""))</f>
        <v/>
      </c>
      <c r="BR694" s="32" t="str">
        <f>IFERROR(VLOOKUP(BQ694,项目!A:B,2,0),"")</f>
        <v/>
      </c>
      <c r="BS694" s="29"/>
      <c r="BT694" s="29"/>
      <c r="BU694" s="32" t="str">
        <f>IF(N694="供应商",VLOOKUP(O694,供应商!B:C,2,0),"")</f>
        <v/>
      </c>
      <c r="BV694" s="32" t="str">
        <f>IFERROR(VLOOKUP(BU694,供应商!A:B,2,0),"")</f>
        <v/>
      </c>
      <c r="BW694" s="32" t="str">
        <f>IF(N694="客户",VLOOKUP(O694,客户!B:C,2,0),"")</f>
        <v>003017</v>
      </c>
      <c r="BX694" s="32" t="str">
        <f>IFERROR(VLOOKUP(BW694,客户!A:B,2,0),"")</f>
        <v>昌邑市盛汇农业科技有限公司</v>
      </c>
      <c r="BY694" s="29"/>
      <c r="BZ694" s="29"/>
      <c r="CA694" s="29"/>
      <c r="CB694" s="29"/>
      <c r="CC694" s="29"/>
      <c r="CD694" s="29"/>
      <c r="CE694" s="29"/>
      <c r="CF694" s="29"/>
      <c r="CG694" s="29"/>
      <c r="CH694" s="29"/>
      <c r="CI694" s="29"/>
      <c r="CJ694" s="29"/>
      <c r="CK694" s="29"/>
      <c r="CL694" s="29"/>
      <c r="CM694" s="29"/>
      <c r="CN694" s="29"/>
      <c r="CO694" s="29"/>
      <c r="CP694" s="29"/>
      <c r="CQ694" s="29"/>
      <c r="CR694" s="29"/>
      <c r="CS694" s="29"/>
      <c r="CT694" s="29"/>
      <c r="CU694" s="32" t="str">
        <f>IF(N694="费用项目",VLOOKUP(O694,费用项目!B:C,2,0),"")</f>
        <v/>
      </c>
      <c r="CV694" s="32" t="str">
        <f>IFERROR(VLOOKUP(CU694,费用项目!A:B,2,0),"")</f>
        <v/>
      </c>
      <c r="CW694" s="29" t="str">
        <f>IF(N694="银行账户",VLOOKUP(O694,银行变二级!B:C,2,0),"")</f>
        <v/>
      </c>
      <c r="CX694" s="29" t="str">
        <f>IFERROR(VLOOKUP(O694,银行变二级!A:B,2,0),"")</f>
        <v/>
      </c>
    </row>
    <row r="695" ht="27" spans="1:102">
      <c r="A695" s="52" t="s">
        <v>657</v>
      </c>
      <c r="B695" s="36" t="s">
        <v>288</v>
      </c>
      <c r="C695" s="36" t="s">
        <v>115</v>
      </c>
      <c r="D695" s="37" t="s">
        <v>661</v>
      </c>
      <c r="E695" s="37" t="s">
        <v>659</v>
      </c>
      <c r="F695" s="39" t="s">
        <v>107</v>
      </c>
      <c r="G695" s="38">
        <v>17460000</v>
      </c>
      <c r="H695" s="40" t="str">
        <f t="shared" si="205"/>
        <v>1002</v>
      </c>
      <c r="I695" s="40" t="str">
        <f t="shared" si="206"/>
        <v>100201</v>
      </c>
      <c r="J695" s="46" t="str">
        <f t="shared" si="207"/>
        <v>银行存款</v>
      </c>
      <c r="K695" s="47" t="str">
        <f t="shared" si="208"/>
        <v>农发行基本户554511</v>
      </c>
      <c r="L695" s="46" t="str">
        <f t="shared" si="209"/>
        <v/>
      </c>
      <c r="M695" s="46">
        <f>IFERROR(IF(H695="1002",1002,VLOOKUP(I695,亿企科目!A:H,6,0)),VLOOKUP(H695,亿企科目!A:G,6,0))</f>
        <v>1002</v>
      </c>
      <c r="N695" s="48" t="str">
        <f>IFERROR(IF(H695="1002","银行账户",IF(H695="1123","供应商",VLOOKUP(I695,亿企科目!A:H,8,0))),"")</f>
        <v>银行账户</v>
      </c>
      <c r="O695" s="49" t="str">
        <f t="shared" si="223"/>
        <v>农发行基本户554511</v>
      </c>
      <c r="P695" s="29" t="str">
        <f>VLOOKUP(A695,账簿!B:C,2,0)</f>
        <v>003003</v>
      </c>
      <c r="Q695" s="29" t="str">
        <f>VLOOKUP(P695,账簿!A:B,2,0)</f>
        <v>昌邑市城投农业科技有限公司</v>
      </c>
      <c r="W695" s="29" t="str">
        <f t="shared" si="224"/>
        <v>0030032026-04-012</v>
      </c>
      <c r="X695" s="29" t="str">
        <f t="shared" si="210"/>
        <v>003003</v>
      </c>
      <c r="Y695" s="29" t="str">
        <f t="shared" si="211"/>
        <v>003003</v>
      </c>
      <c r="Z695" s="29" t="str">
        <f t="shared" si="212"/>
        <v>昌邑市城投农业科技有限公司</v>
      </c>
      <c r="AA695" s="29" t="str">
        <f t="shared" si="213"/>
        <v>2026-04</v>
      </c>
      <c r="AB695" s="29" t="str">
        <f t="shared" si="214"/>
        <v>2026-04-01</v>
      </c>
      <c r="AC695" s="29" t="s">
        <v>108</v>
      </c>
      <c r="AD695" s="29">
        <f t="shared" si="215"/>
        <v>2</v>
      </c>
      <c r="AE695" s="29" t="str">
        <f t="shared" si="216"/>
        <v>普通汇兑,昌邑市盛汇农业科技有限公司,货款</v>
      </c>
      <c r="AF695" s="29" t="s">
        <v>109</v>
      </c>
      <c r="AG695" s="29" t="s">
        <v>109</v>
      </c>
      <c r="AH695" s="29"/>
      <c r="AI695" s="29"/>
      <c r="AJ695" s="29"/>
      <c r="AK695" s="29"/>
      <c r="AL695" s="29"/>
      <c r="AM695" s="29"/>
      <c r="AN695" s="29">
        <f t="shared" si="217"/>
        <v>1002</v>
      </c>
      <c r="AO695" s="29"/>
      <c r="AP695" s="29" t="str">
        <f t="shared" si="218"/>
        <v>普通汇兑,昌邑市盛汇农业科技有限公司,货款</v>
      </c>
      <c r="AQ695" t="s">
        <v>110</v>
      </c>
      <c r="AR695" s="29" t="str">
        <f t="shared" si="219"/>
        <v/>
      </c>
      <c r="AS695" s="29">
        <f t="shared" si="220"/>
        <v>17460000</v>
      </c>
      <c r="AT695" t="s">
        <v>111</v>
      </c>
      <c r="AU695" t="s">
        <v>112</v>
      </c>
      <c r="AV695" t="s">
        <v>113</v>
      </c>
      <c r="AW695" s="29" t="str">
        <f t="shared" si="221"/>
        <v/>
      </c>
      <c r="AX695" s="29">
        <f t="shared" si="222"/>
        <v>17460000</v>
      </c>
      <c r="AY695" s="29"/>
      <c r="AZ695" s="29"/>
      <c r="BA695" s="29"/>
      <c r="BB695" s="29"/>
      <c r="BC695" s="29"/>
      <c r="BD695" s="29"/>
      <c r="BE695" s="29"/>
      <c r="BF695" s="29"/>
      <c r="BG695" s="29"/>
      <c r="BH695" s="29"/>
      <c r="BI695" s="29"/>
      <c r="BJ695" s="29"/>
      <c r="BK695" s="29"/>
      <c r="BL695" s="29"/>
      <c r="BM695" s="29"/>
      <c r="BN695" s="29"/>
      <c r="BO695" s="29"/>
      <c r="BP695" s="29"/>
      <c r="BQ695" s="32" t="str">
        <f>IF(N695="项目",VLOOKUP(O695,项目!B:C,2,0),IF(K695="空项目",VLOOKUP(K695,项目!B:C,2,0),""))</f>
        <v/>
      </c>
      <c r="BR695" s="32" t="str">
        <f>IFERROR(VLOOKUP(BQ695,项目!A:B,2,0),"")</f>
        <v/>
      </c>
      <c r="BS695" s="29"/>
      <c r="BT695" s="29"/>
      <c r="BU695" s="32" t="str">
        <f>IF(N695="供应商",VLOOKUP(O695,供应商!B:C,2,0),"")</f>
        <v/>
      </c>
      <c r="BV695" s="32" t="str">
        <f>IFERROR(VLOOKUP(BU695,供应商!A:B,2,0),"")</f>
        <v/>
      </c>
      <c r="BW695" s="32" t="str">
        <f>IF(N695="客户",VLOOKUP(O695,客户!B:C,2,0),"")</f>
        <v/>
      </c>
      <c r="BX695" s="32" t="str">
        <f>IFERROR(VLOOKUP(BW695,客户!A:B,2,0),"")</f>
        <v/>
      </c>
      <c r="BY695" s="29"/>
      <c r="BZ695" s="29"/>
      <c r="CA695" s="29"/>
      <c r="CB695" s="29"/>
      <c r="CC695" s="29"/>
      <c r="CD695" s="29"/>
      <c r="CE695" s="29"/>
      <c r="CF695" s="29"/>
      <c r="CG695" s="29"/>
      <c r="CH695" s="29"/>
      <c r="CI695" s="29"/>
      <c r="CJ695" s="29"/>
      <c r="CK695" s="29"/>
      <c r="CL695" s="29"/>
      <c r="CM695" s="29"/>
      <c r="CN695" s="29"/>
      <c r="CO695" s="29"/>
      <c r="CP695" s="29"/>
      <c r="CQ695" s="29"/>
      <c r="CR695" s="29"/>
      <c r="CS695" s="29"/>
      <c r="CT695" s="29"/>
      <c r="CU695" s="32" t="str">
        <f>IF(N695="费用项目",VLOOKUP(O695,费用项目!B:C,2,0),"")</f>
        <v/>
      </c>
      <c r="CV695" s="32" t="str">
        <f>IFERROR(VLOOKUP(CU695,费用项目!A:B,2,0),"")</f>
        <v/>
      </c>
      <c r="CW695" s="29" t="str">
        <f>IF(N695="银行账户",VLOOKUP(O695,银行变二级!B:C,2,0),"")</f>
        <v>农发行基本户554511</v>
      </c>
      <c r="CX695" s="29" t="str">
        <f>IFERROR(VLOOKUP(O695,银行变二级!A:B,2,0),"")</f>
        <v>农发行基本户554511</v>
      </c>
    </row>
    <row r="696" ht="27" spans="1:102">
      <c r="A696" s="52" t="s">
        <v>657</v>
      </c>
      <c r="B696" s="36" t="s">
        <v>288</v>
      </c>
      <c r="C696" s="36" t="s">
        <v>118</v>
      </c>
      <c r="D696" s="37" t="s">
        <v>662</v>
      </c>
      <c r="E696" s="37" t="s">
        <v>659</v>
      </c>
      <c r="F696" s="38">
        <v>7400000</v>
      </c>
      <c r="G696" s="39" t="s">
        <v>107</v>
      </c>
      <c r="H696" s="40" t="str">
        <f t="shared" si="205"/>
        <v>1002</v>
      </c>
      <c r="I696" s="40" t="str">
        <f t="shared" si="206"/>
        <v>100201</v>
      </c>
      <c r="J696" s="46" t="str">
        <f t="shared" si="207"/>
        <v>银行存款</v>
      </c>
      <c r="K696" s="47" t="str">
        <f t="shared" si="208"/>
        <v>农发行基本户554511</v>
      </c>
      <c r="L696" s="46" t="str">
        <f t="shared" si="209"/>
        <v/>
      </c>
      <c r="M696" s="46">
        <f>IFERROR(IF(H696="1002",1002,VLOOKUP(I696,亿企科目!A:H,6,0)),VLOOKUP(H696,亿企科目!A:G,6,0))</f>
        <v>1002</v>
      </c>
      <c r="N696" s="48" t="str">
        <f>IFERROR(IF(H696="1002","银行账户",IF(H696="1123","供应商",VLOOKUP(I696,亿企科目!A:H,8,0))),"")</f>
        <v>银行账户</v>
      </c>
      <c r="O696" s="49" t="str">
        <f t="shared" si="223"/>
        <v>农发行基本户554511</v>
      </c>
      <c r="P696" s="29" t="str">
        <f>VLOOKUP(A696,账簿!B:C,2,0)</f>
        <v>003003</v>
      </c>
      <c r="Q696" s="29" t="str">
        <f>VLOOKUP(P696,账簿!A:B,2,0)</f>
        <v>昌邑市城投农业科技有限公司</v>
      </c>
      <c r="W696" s="29" t="str">
        <f t="shared" si="224"/>
        <v>0030032026-04-013</v>
      </c>
      <c r="X696" s="29" t="str">
        <f t="shared" si="210"/>
        <v>003003</v>
      </c>
      <c r="Y696" s="29" t="str">
        <f t="shared" si="211"/>
        <v>003003</v>
      </c>
      <c r="Z696" s="29" t="str">
        <f t="shared" si="212"/>
        <v>昌邑市城投农业科技有限公司</v>
      </c>
      <c r="AA696" s="29" t="str">
        <f t="shared" si="213"/>
        <v>2026-04</v>
      </c>
      <c r="AB696" s="29" t="str">
        <f t="shared" si="214"/>
        <v>2026-04-01</v>
      </c>
      <c r="AC696" s="29" t="s">
        <v>108</v>
      </c>
      <c r="AD696" s="29">
        <f t="shared" si="215"/>
        <v>3</v>
      </c>
      <c r="AE696" s="29" t="str">
        <f t="shared" si="216"/>
        <v>汇兑,昌邑市昌盛管网建设投资有限公司,往来款</v>
      </c>
      <c r="AF696" s="29" t="s">
        <v>109</v>
      </c>
      <c r="AG696" s="29" t="s">
        <v>109</v>
      </c>
      <c r="AH696" s="29"/>
      <c r="AI696" s="29"/>
      <c r="AJ696" s="29"/>
      <c r="AK696" s="29"/>
      <c r="AL696" s="29"/>
      <c r="AM696" s="29"/>
      <c r="AN696" s="29">
        <f t="shared" si="217"/>
        <v>1002</v>
      </c>
      <c r="AO696" s="29"/>
      <c r="AP696" s="29" t="str">
        <f t="shared" si="218"/>
        <v>汇兑,昌邑市昌盛管网建设投资有限公司,往来款</v>
      </c>
      <c r="AQ696" t="s">
        <v>110</v>
      </c>
      <c r="AR696" s="29">
        <f t="shared" si="219"/>
        <v>7400000</v>
      </c>
      <c r="AS696" s="29" t="str">
        <f t="shared" si="220"/>
        <v/>
      </c>
      <c r="AT696" t="s">
        <v>111</v>
      </c>
      <c r="AU696" t="s">
        <v>112</v>
      </c>
      <c r="AV696" t="s">
        <v>113</v>
      </c>
      <c r="AW696" s="29">
        <f t="shared" si="221"/>
        <v>7400000</v>
      </c>
      <c r="AX696" s="29" t="str">
        <f t="shared" si="222"/>
        <v/>
      </c>
      <c r="AY696" s="29"/>
      <c r="AZ696" s="29"/>
      <c r="BA696" s="29"/>
      <c r="BB696" s="29"/>
      <c r="BC696" s="29"/>
      <c r="BD696" s="29"/>
      <c r="BE696" s="29"/>
      <c r="BF696" s="29"/>
      <c r="BG696" s="29"/>
      <c r="BH696" s="29"/>
      <c r="BI696" s="29"/>
      <c r="BJ696" s="29"/>
      <c r="BK696" s="29"/>
      <c r="BL696" s="29"/>
      <c r="BM696" s="29"/>
      <c r="BN696" s="29"/>
      <c r="BO696" s="29"/>
      <c r="BP696" s="29"/>
      <c r="BQ696" s="32" t="str">
        <f>IF(N696="项目",VLOOKUP(O696,项目!B:C,2,0),IF(K696="空项目",VLOOKUP(K696,项目!B:C,2,0),""))</f>
        <v/>
      </c>
      <c r="BR696" s="32" t="str">
        <f>IFERROR(VLOOKUP(BQ696,项目!A:B,2,0),"")</f>
        <v/>
      </c>
      <c r="BS696" s="29"/>
      <c r="BT696" s="29"/>
      <c r="BU696" s="32" t="str">
        <f>IF(N696="供应商",VLOOKUP(O696,供应商!B:C,2,0),"")</f>
        <v/>
      </c>
      <c r="BV696" s="32" t="str">
        <f>IFERROR(VLOOKUP(BU696,供应商!A:B,2,0),"")</f>
        <v/>
      </c>
      <c r="BW696" s="32" t="str">
        <f>IF(N696="客户",VLOOKUP(O696,客户!B:C,2,0),"")</f>
        <v/>
      </c>
      <c r="BX696" s="32" t="str">
        <f>IFERROR(VLOOKUP(BW696,客户!A:B,2,0),"")</f>
        <v/>
      </c>
      <c r="BY696" s="29"/>
      <c r="BZ696" s="29"/>
      <c r="CA696" s="29"/>
      <c r="CB696" s="29"/>
      <c r="CC696" s="29"/>
      <c r="CD696" s="29"/>
      <c r="CE696" s="29"/>
      <c r="CF696" s="29"/>
      <c r="CG696" s="29"/>
      <c r="CH696" s="29"/>
      <c r="CI696" s="29"/>
      <c r="CJ696" s="29"/>
      <c r="CK696" s="29"/>
      <c r="CL696" s="29"/>
      <c r="CM696" s="29"/>
      <c r="CN696" s="29"/>
      <c r="CO696" s="29"/>
      <c r="CP696" s="29"/>
      <c r="CQ696" s="29"/>
      <c r="CR696" s="29"/>
      <c r="CS696" s="29"/>
      <c r="CT696" s="29"/>
      <c r="CU696" s="32" t="str">
        <f>IF(N696="费用项目",VLOOKUP(O696,费用项目!B:C,2,0),"")</f>
        <v/>
      </c>
      <c r="CV696" s="32" t="str">
        <f>IFERROR(VLOOKUP(CU696,费用项目!A:B,2,0),"")</f>
        <v/>
      </c>
      <c r="CW696" s="29" t="str">
        <f>IF(N696="银行账户",VLOOKUP(O696,银行变二级!B:C,2,0),"")</f>
        <v>农发行基本户554511</v>
      </c>
      <c r="CX696" s="29" t="str">
        <f>IFERROR(VLOOKUP(O696,银行变二级!A:B,2,0),"")</f>
        <v>农发行基本户554511</v>
      </c>
    </row>
    <row r="697" ht="25.5" spans="1:102">
      <c r="A697" s="52" t="s">
        <v>657</v>
      </c>
      <c r="B697" s="36" t="s">
        <v>288</v>
      </c>
      <c r="C697" s="36" t="s">
        <v>118</v>
      </c>
      <c r="D697" s="37" t="s">
        <v>662</v>
      </c>
      <c r="E697" s="37" t="s">
        <v>151</v>
      </c>
      <c r="F697" s="39" t="s">
        <v>107</v>
      </c>
      <c r="G697" s="38">
        <v>7400000</v>
      </c>
      <c r="H697" s="40" t="str">
        <f t="shared" si="205"/>
        <v>1221</v>
      </c>
      <c r="I697" s="40" t="str">
        <f t="shared" si="206"/>
        <v>122108</v>
      </c>
      <c r="J697" s="46" t="str">
        <f t="shared" si="207"/>
        <v>其他应收款</v>
      </c>
      <c r="K697" s="47" t="str">
        <f t="shared" si="208"/>
        <v>单位</v>
      </c>
      <c r="L697" s="46" t="str">
        <f t="shared" si="209"/>
        <v>昌邑市昌盛管网建设投资有限公司</v>
      </c>
      <c r="M697" s="46" t="str">
        <f>IFERROR(IF(H697="1002",1002,VLOOKUP(I697,亿企科目!A:H,6,0)),VLOOKUP(H697,亿企科目!A:G,6,0))</f>
        <v>122102</v>
      </c>
      <c r="N697" s="48" t="str">
        <f>IFERROR(IF(H697="1002","银行账户",IF(H697="1123","供应商",VLOOKUP(I697,亿企科目!A:H,8,0))),"")</f>
        <v>客户</v>
      </c>
      <c r="O697" s="49" t="str">
        <f t="shared" si="223"/>
        <v>昌邑市昌盛管网建设投资有限公司</v>
      </c>
      <c r="P697" s="29" t="str">
        <f>VLOOKUP(A697,账簿!B:C,2,0)</f>
        <v>003003</v>
      </c>
      <c r="Q697" s="29" t="str">
        <f>VLOOKUP(P697,账簿!A:B,2,0)</f>
        <v>昌邑市城投农业科技有限公司</v>
      </c>
      <c r="W697" s="29" t="str">
        <f t="shared" si="224"/>
        <v>0030032026-04-013</v>
      </c>
      <c r="X697" s="29" t="str">
        <f t="shared" si="210"/>
        <v>003003</v>
      </c>
      <c r="Y697" s="29" t="str">
        <f t="shared" si="211"/>
        <v>003003</v>
      </c>
      <c r="Z697" s="29" t="str">
        <f t="shared" si="212"/>
        <v>昌邑市城投农业科技有限公司</v>
      </c>
      <c r="AA697" s="29" t="str">
        <f t="shared" si="213"/>
        <v>2026-04</v>
      </c>
      <c r="AB697" s="29" t="str">
        <f t="shared" si="214"/>
        <v>2026-04-01</v>
      </c>
      <c r="AC697" s="29" t="s">
        <v>108</v>
      </c>
      <c r="AD697" s="29">
        <f t="shared" si="215"/>
        <v>3</v>
      </c>
      <c r="AE697" s="29" t="str">
        <f t="shared" si="216"/>
        <v>汇兑,昌邑市昌盛管网建设投资有限公司,往来款</v>
      </c>
      <c r="AF697" s="29" t="s">
        <v>109</v>
      </c>
      <c r="AG697" s="29" t="s">
        <v>109</v>
      </c>
      <c r="AH697" s="29"/>
      <c r="AI697" s="29"/>
      <c r="AJ697" s="29"/>
      <c r="AK697" s="29"/>
      <c r="AL697" s="29"/>
      <c r="AM697" s="29"/>
      <c r="AN697" s="29" t="str">
        <f t="shared" si="217"/>
        <v>122102</v>
      </c>
      <c r="AO697" s="29"/>
      <c r="AP697" s="29" t="str">
        <f t="shared" si="218"/>
        <v>汇兑,昌邑市昌盛管网建设投资有限公司,往来款</v>
      </c>
      <c r="AQ697" t="s">
        <v>110</v>
      </c>
      <c r="AR697" s="29" t="str">
        <f t="shared" si="219"/>
        <v/>
      </c>
      <c r="AS697" s="29">
        <f t="shared" si="220"/>
        <v>7400000</v>
      </c>
      <c r="AT697" t="s">
        <v>111</v>
      </c>
      <c r="AU697" t="s">
        <v>112</v>
      </c>
      <c r="AV697" t="s">
        <v>113</v>
      </c>
      <c r="AW697" s="29" t="str">
        <f t="shared" si="221"/>
        <v/>
      </c>
      <c r="AX697" s="29">
        <f t="shared" si="222"/>
        <v>7400000</v>
      </c>
      <c r="AY697" s="29"/>
      <c r="AZ697" s="29"/>
      <c r="BA697" s="29"/>
      <c r="BB697" s="29"/>
      <c r="BC697" s="29"/>
      <c r="BD697" s="29"/>
      <c r="BE697" s="29"/>
      <c r="BF697" s="29"/>
      <c r="BG697" s="29"/>
      <c r="BH697" s="29"/>
      <c r="BI697" s="29"/>
      <c r="BJ697" s="29"/>
      <c r="BK697" s="29"/>
      <c r="BL697" s="29"/>
      <c r="BM697" s="29"/>
      <c r="BN697" s="29"/>
      <c r="BO697" s="29"/>
      <c r="BP697" s="29"/>
      <c r="BQ697" s="32" t="str">
        <f>IF(N697="项目",VLOOKUP(O697,项目!B:C,2,0),IF(K697="空项目",VLOOKUP(K697,项目!B:C,2,0),""))</f>
        <v/>
      </c>
      <c r="BR697" s="32" t="str">
        <f>IFERROR(VLOOKUP(BQ697,项目!A:B,2,0),"")</f>
        <v/>
      </c>
      <c r="BS697" s="29"/>
      <c r="BT697" s="29"/>
      <c r="BU697" s="32" t="str">
        <f>IF(N697="供应商",VLOOKUP(O697,供应商!B:C,2,0),"")</f>
        <v/>
      </c>
      <c r="BV697" s="32" t="str">
        <f>IFERROR(VLOOKUP(BU697,供应商!A:B,2,0),"")</f>
        <v/>
      </c>
      <c r="BW697" s="32" t="str">
        <f>IF(N697="客户",VLOOKUP(O697,客户!B:C,2,0),"")</f>
        <v>001001001</v>
      </c>
      <c r="BX697" s="32" t="str">
        <f>IFERROR(VLOOKUP(BW697,客户!A:B,2,0),"")</f>
        <v>昌邑市昌盛管网建设投资有限公司</v>
      </c>
      <c r="BY697" s="29"/>
      <c r="BZ697" s="29"/>
      <c r="CA697" s="29"/>
      <c r="CB697" s="29"/>
      <c r="CC697" s="29"/>
      <c r="CD697" s="29"/>
      <c r="CE697" s="29"/>
      <c r="CF697" s="29"/>
      <c r="CG697" s="29"/>
      <c r="CH697" s="29"/>
      <c r="CI697" s="29"/>
      <c r="CJ697" s="29"/>
      <c r="CK697" s="29"/>
      <c r="CL697" s="29"/>
      <c r="CM697" s="29"/>
      <c r="CN697" s="29"/>
      <c r="CO697" s="29"/>
      <c r="CP697" s="29"/>
      <c r="CQ697" s="29"/>
      <c r="CR697" s="29"/>
      <c r="CS697" s="29"/>
      <c r="CT697" s="29"/>
      <c r="CU697" s="32" t="str">
        <f>IF(N697="费用项目",VLOOKUP(O697,费用项目!B:C,2,0),"")</f>
        <v/>
      </c>
      <c r="CV697" s="32" t="str">
        <f>IFERROR(VLOOKUP(CU697,费用项目!A:B,2,0),"")</f>
        <v/>
      </c>
      <c r="CW697" s="29" t="str">
        <f>IF(N697="银行账户",VLOOKUP(O697,银行变二级!B:C,2,0),"")</f>
        <v/>
      </c>
      <c r="CX697" s="29" t="str">
        <f>IFERROR(VLOOKUP(O697,银行变二级!A:B,2,0),"")</f>
        <v/>
      </c>
    </row>
    <row r="698" spans="1:102">
      <c r="A698" s="52" t="s">
        <v>657</v>
      </c>
      <c r="B698" s="36" t="s">
        <v>288</v>
      </c>
      <c r="C698" s="36" t="s">
        <v>121</v>
      </c>
      <c r="D698" s="37" t="s">
        <v>663</v>
      </c>
      <c r="E698" s="37" t="s">
        <v>130</v>
      </c>
      <c r="F698" s="41">
        <v>365</v>
      </c>
      <c r="G698" s="39" t="s">
        <v>107</v>
      </c>
      <c r="H698" s="40" t="str">
        <f t="shared" si="205"/>
        <v>6603</v>
      </c>
      <c r="I698" s="40" t="str">
        <f t="shared" si="206"/>
        <v>6603</v>
      </c>
      <c r="J698" s="46" t="str">
        <f t="shared" si="207"/>
        <v>财务费用</v>
      </c>
      <c r="K698" s="47" t="str">
        <f t="shared" si="208"/>
        <v>手续费</v>
      </c>
      <c r="L698" s="46" t="str">
        <f t="shared" si="209"/>
        <v/>
      </c>
      <c r="M698" s="46" t="str">
        <f>IFERROR(IF(H698="1002",1002,VLOOKUP(I698,亿企科目!A:H,6,0)),VLOOKUP(H698,亿企科目!A:G,6,0))</f>
        <v>6603</v>
      </c>
      <c r="N698" s="48" t="str">
        <f>IFERROR(IF(H698="1002","银行账户",IF(H698="1123","供应商",VLOOKUP(I698,亿企科目!A:H,8,0))),"")</f>
        <v>费用项目</v>
      </c>
      <c r="O698" s="49" t="str">
        <f t="shared" si="223"/>
        <v>手续费</v>
      </c>
      <c r="P698" s="29" t="str">
        <f>VLOOKUP(A698,账簿!B:C,2,0)</f>
        <v>003003</v>
      </c>
      <c r="Q698" s="29" t="str">
        <f>VLOOKUP(P698,账簿!A:B,2,0)</f>
        <v>昌邑市城投农业科技有限公司</v>
      </c>
      <c r="W698" s="29" t="str">
        <f t="shared" si="224"/>
        <v>0030032026-04-014</v>
      </c>
      <c r="X698" s="29" t="str">
        <f t="shared" si="210"/>
        <v>003003</v>
      </c>
      <c r="Y698" s="29" t="str">
        <f t="shared" si="211"/>
        <v>003003</v>
      </c>
      <c r="Z698" s="29" t="str">
        <f t="shared" si="212"/>
        <v>昌邑市城投农业科技有限公司</v>
      </c>
      <c r="AA698" s="29" t="str">
        <f t="shared" si="213"/>
        <v>2026-04</v>
      </c>
      <c r="AB698" s="29" t="str">
        <f t="shared" si="214"/>
        <v>2026-04-01</v>
      </c>
      <c r="AC698" s="29" t="s">
        <v>108</v>
      </c>
      <c r="AD698" s="29">
        <f t="shared" si="215"/>
        <v>4</v>
      </c>
      <c r="AE698" s="29" t="str">
        <f t="shared" si="216"/>
        <v>费用收取</v>
      </c>
      <c r="AF698" s="29" t="s">
        <v>109</v>
      </c>
      <c r="AG698" s="29" t="s">
        <v>109</v>
      </c>
      <c r="AH698" s="29"/>
      <c r="AI698" s="29"/>
      <c r="AJ698" s="29"/>
      <c r="AK698" s="29"/>
      <c r="AL698" s="29"/>
      <c r="AM698" s="29"/>
      <c r="AN698" s="29" t="str">
        <f t="shared" si="217"/>
        <v>6603</v>
      </c>
      <c r="AO698" s="29"/>
      <c r="AP698" s="29" t="str">
        <f t="shared" si="218"/>
        <v>费用收取</v>
      </c>
      <c r="AQ698" t="s">
        <v>110</v>
      </c>
      <c r="AR698" s="29">
        <f t="shared" si="219"/>
        <v>365</v>
      </c>
      <c r="AS698" s="29" t="str">
        <f t="shared" si="220"/>
        <v/>
      </c>
      <c r="AT698" t="s">
        <v>111</v>
      </c>
      <c r="AU698" t="s">
        <v>112</v>
      </c>
      <c r="AV698" t="s">
        <v>113</v>
      </c>
      <c r="AW698" s="29">
        <f t="shared" si="221"/>
        <v>365</v>
      </c>
      <c r="AX698" s="29" t="str">
        <f t="shared" si="222"/>
        <v/>
      </c>
      <c r="AY698" s="29"/>
      <c r="AZ698" s="29"/>
      <c r="BA698" s="29"/>
      <c r="BB698" s="29"/>
      <c r="BC698" s="29"/>
      <c r="BD698" s="29"/>
      <c r="BE698" s="29"/>
      <c r="BF698" s="29"/>
      <c r="BG698" s="29"/>
      <c r="BH698" s="29"/>
      <c r="BI698" s="29"/>
      <c r="BJ698" s="29"/>
      <c r="BK698" s="29"/>
      <c r="BL698" s="29"/>
      <c r="BM698" s="29"/>
      <c r="BN698" s="29"/>
      <c r="BO698" s="29"/>
      <c r="BP698" s="29"/>
      <c r="BQ698" s="32" t="str">
        <f>IF(N698="项目",VLOOKUP(O698,项目!B:C,2,0),IF(K698="空项目",VLOOKUP(K698,项目!B:C,2,0),""))</f>
        <v/>
      </c>
      <c r="BR698" s="32" t="str">
        <f>IFERROR(VLOOKUP(BQ698,项目!A:B,2,0),"")</f>
        <v/>
      </c>
      <c r="BS698" s="29"/>
      <c r="BT698" s="29"/>
      <c r="BU698" s="32" t="str">
        <f>IF(N698="供应商",VLOOKUP(O698,供应商!B:C,2,0),"")</f>
        <v/>
      </c>
      <c r="BV698" s="32" t="str">
        <f>IFERROR(VLOOKUP(BU698,供应商!A:B,2,0),"")</f>
        <v/>
      </c>
      <c r="BW698" s="32" t="str">
        <f>IF(N698="客户",VLOOKUP(O698,客户!B:C,2,0),"")</f>
        <v/>
      </c>
      <c r="BX698" s="32" t="str">
        <f>IFERROR(VLOOKUP(BW698,客户!A:B,2,0),"")</f>
        <v/>
      </c>
      <c r="BY698" s="29"/>
      <c r="BZ698" s="29"/>
      <c r="CA698" s="29"/>
      <c r="CB698" s="29"/>
      <c r="CC698" s="29"/>
      <c r="CD698" s="29"/>
      <c r="CE698" s="29"/>
      <c r="CF698" s="29"/>
      <c r="CG698" s="29"/>
      <c r="CH698" s="29"/>
      <c r="CI698" s="29"/>
      <c r="CJ698" s="29"/>
      <c r="CK698" s="29"/>
      <c r="CL698" s="29"/>
      <c r="CM698" s="29"/>
      <c r="CN698" s="29"/>
      <c r="CO698" s="29"/>
      <c r="CP698" s="29"/>
      <c r="CQ698" s="29"/>
      <c r="CR698" s="29"/>
      <c r="CS698" s="29"/>
      <c r="CT698" s="29"/>
      <c r="CU698" s="32" t="str">
        <f>IF(N698="费用项目",VLOOKUP(O698,费用项目!B:C,2,0),"")</f>
        <v>660304</v>
      </c>
      <c r="CV698" s="32" t="str">
        <f>IFERROR(VLOOKUP(CU698,费用项目!A:B,2,0),"")</f>
        <v>手续费</v>
      </c>
      <c r="CW698" s="29" t="str">
        <f>IF(N698="银行账户",VLOOKUP(O698,银行变二级!B:C,2,0),"")</f>
        <v/>
      </c>
      <c r="CX698" s="29" t="str">
        <f>IFERROR(VLOOKUP(O698,银行变二级!A:B,2,0),"")</f>
        <v/>
      </c>
    </row>
    <row r="699" ht="27" spans="1:102">
      <c r="A699" s="52" t="s">
        <v>657</v>
      </c>
      <c r="B699" s="36" t="s">
        <v>288</v>
      </c>
      <c r="C699" s="36" t="s">
        <v>121</v>
      </c>
      <c r="D699" s="37" t="s">
        <v>663</v>
      </c>
      <c r="E699" s="37" t="s">
        <v>659</v>
      </c>
      <c r="F699" s="39" t="s">
        <v>107</v>
      </c>
      <c r="G699" s="41">
        <v>365</v>
      </c>
      <c r="H699" s="40" t="str">
        <f t="shared" si="205"/>
        <v>1002</v>
      </c>
      <c r="I699" s="40" t="str">
        <f t="shared" si="206"/>
        <v>100201</v>
      </c>
      <c r="J699" s="46" t="str">
        <f t="shared" si="207"/>
        <v>银行存款</v>
      </c>
      <c r="K699" s="47" t="str">
        <f t="shared" si="208"/>
        <v>农发行基本户554511</v>
      </c>
      <c r="L699" s="46" t="str">
        <f t="shared" si="209"/>
        <v/>
      </c>
      <c r="M699" s="46">
        <f>IFERROR(IF(H699="1002",1002,VLOOKUP(I699,亿企科目!A:H,6,0)),VLOOKUP(H699,亿企科目!A:G,6,0))</f>
        <v>1002</v>
      </c>
      <c r="N699" s="48" t="str">
        <f>IFERROR(IF(H699="1002","银行账户",IF(H699="1123","供应商",VLOOKUP(I699,亿企科目!A:H,8,0))),"")</f>
        <v>银行账户</v>
      </c>
      <c r="O699" s="49" t="str">
        <f t="shared" si="223"/>
        <v>农发行基本户554511</v>
      </c>
      <c r="P699" s="29" t="str">
        <f>VLOOKUP(A699,账簿!B:C,2,0)</f>
        <v>003003</v>
      </c>
      <c r="Q699" s="29" t="str">
        <f>VLOOKUP(P699,账簿!A:B,2,0)</f>
        <v>昌邑市城投农业科技有限公司</v>
      </c>
      <c r="W699" s="29" t="str">
        <f t="shared" si="224"/>
        <v>0030032026-04-014</v>
      </c>
      <c r="X699" s="29" t="str">
        <f t="shared" si="210"/>
        <v>003003</v>
      </c>
      <c r="Y699" s="29" t="str">
        <f t="shared" si="211"/>
        <v>003003</v>
      </c>
      <c r="Z699" s="29" t="str">
        <f t="shared" si="212"/>
        <v>昌邑市城投农业科技有限公司</v>
      </c>
      <c r="AA699" s="29" t="str">
        <f t="shared" si="213"/>
        <v>2026-04</v>
      </c>
      <c r="AB699" s="29" t="str">
        <f t="shared" si="214"/>
        <v>2026-04-01</v>
      </c>
      <c r="AC699" s="29" t="s">
        <v>108</v>
      </c>
      <c r="AD699" s="29">
        <f t="shared" si="215"/>
        <v>4</v>
      </c>
      <c r="AE699" s="29" t="str">
        <f t="shared" si="216"/>
        <v>费用收取</v>
      </c>
      <c r="AF699" s="29" t="s">
        <v>109</v>
      </c>
      <c r="AG699" s="29" t="s">
        <v>109</v>
      </c>
      <c r="AH699" s="29"/>
      <c r="AI699" s="29"/>
      <c r="AJ699" s="29"/>
      <c r="AK699" s="29"/>
      <c r="AL699" s="29"/>
      <c r="AM699" s="29"/>
      <c r="AN699" s="29">
        <f t="shared" si="217"/>
        <v>1002</v>
      </c>
      <c r="AO699" s="29"/>
      <c r="AP699" s="29" t="str">
        <f t="shared" si="218"/>
        <v>费用收取</v>
      </c>
      <c r="AQ699" t="s">
        <v>110</v>
      </c>
      <c r="AR699" s="29" t="str">
        <f t="shared" si="219"/>
        <v/>
      </c>
      <c r="AS699" s="29">
        <f t="shared" si="220"/>
        <v>365</v>
      </c>
      <c r="AT699" t="s">
        <v>111</v>
      </c>
      <c r="AU699" t="s">
        <v>112</v>
      </c>
      <c r="AV699" t="s">
        <v>113</v>
      </c>
      <c r="AW699" s="29" t="str">
        <f t="shared" si="221"/>
        <v/>
      </c>
      <c r="AX699" s="29">
        <f t="shared" si="222"/>
        <v>365</v>
      </c>
      <c r="AY699" s="29"/>
      <c r="AZ699" s="29"/>
      <c r="BA699" s="29"/>
      <c r="BB699" s="29"/>
      <c r="BC699" s="29"/>
      <c r="BD699" s="29"/>
      <c r="BE699" s="29"/>
      <c r="BF699" s="29"/>
      <c r="BG699" s="29"/>
      <c r="BH699" s="29"/>
      <c r="BI699" s="29"/>
      <c r="BJ699" s="29"/>
      <c r="BK699" s="29"/>
      <c r="BL699" s="29"/>
      <c r="BM699" s="29"/>
      <c r="BN699" s="29"/>
      <c r="BO699" s="29"/>
      <c r="BP699" s="29"/>
      <c r="BQ699" s="32" t="str">
        <f>IF(N699="项目",VLOOKUP(O699,项目!B:C,2,0),IF(K699="空项目",VLOOKUP(K699,项目!B:C,2,0),""))</f>
        <v/>
      </c>
      <c r="BR699" s="32" t="str">
        <f>IFERROR(VLOOKUP(BQ699,项目!A:B,2,0),"")</f>
        <v/>
      </c>
      <c r="BS699" s="29"/>
      <c r="BT699" s="29"/>
      <c r="BU699" s="32" t="str">
        <f>IF(N699="供应商",VLOOKUP(O699,供应商!B:C,2,0),"")</f>
        <v/>
      </c>
      <c r="BV699" s="32" t="str">
        <f>IFERROR(VLOOKUP(BU699,供应商!A:B,2,0),"")</f>
        <v/>
      </c>
      <c r="BW699" s="32" t="str">
        <f>IF(N699="客户",VLOOKUP(O699,客户!B:C,2,0),"")</f>
        <v/>
      </c>
      <c r="BX699" s="32" t="str">
        <f>IFERROR(VLOOKUP(BW699,客户!A:B,2,0),"")</f>
        <v/>
      </c>
      <c r="BY699" s="29"/>
      <c r="BZ699" s="29"/>
      <c r="CA699" s="29"/>
      <c r="CB699" s="29"/>
      <c r="CC699" s="29"/>
      <c r="CD699" s="29"/>
      <c r="CE699" s="29"/>
      <c r="CF699" s="29"/>
      <c r="CG699" s="29"/>
      <c r="CH699" s="29"/>
      <c r="CI699" s="29"/>
      <c r="CJ699" s="29"/>
      <c r="CK699" s="29"/>
      <c r="CL699" s="29"/>
      <c r="CM699" s="29"/>
      <c r="CN699" s="29"/>
      <c r="CO699" s="29"/>
      <c r="CP699" s="29"/>
      <c r="CQ699" s="29"/>
      <c r="CR699" s="29"/>
      <c r="CS699" s="29"/>
      <c r="CT699" s="29"/>
      <c r="CU699" s="32" t="str">
        <f>IF(N699="费用项目",VLOOKUP(O699,费用项目!B:C,2,0),"")</f>
        <v/>
      </c>
      <c r="CV699" s="32" t="str">
        <f>IFERROR(VLOOKUP(CU699,费用项目!A:B,2,0),"")</f>
        <v/>
      </c>
      <c r="CW699" s="29" t="str">
        <f>IF(N699="银行账户",VLOOKUP(O699,银行变二级!B:C,2,0),"")</f>
        <v>农发行基本户554511</v>
      </c>
      <c r="CX699" s="29" t="str">
        <f>IFERROR(VLOOKUP(O699,银行变二级!A:B,2,0),"")</f>
        <v>农发行基本户554511</v>
      </c>
    </row>
    <row r="700" spans="1:102">
      <c r="A700" s="52" t="s">
        <v>657</v>
      </c>
      <c r="B700" s="36" t="s">
        <v>308</v>
      </c>
      <c r="C700" s="36" t="s">
        <v>125</v>
      </c>
      <c r="D700" s="37" t="s">
        <v>664</v>
      </c>
      <c r="E700" s="37" t="s">
        <v>275</v>
      </c>
      <c r="F700" s="41">
        <v>240</v>
      </c>
      <c r="G700" s="39" t="s">
        <v>107</v>
      </c>
      <c r="H700" s="40" t="str">
        <f t="shared" si="205"/>
        <v>6603</v>
      </c>
      <c r="I700" s="40" t="str">
        <f t="shared" si="206"/>
        <v>6603</v>
      </c>
      <c r="J700" s="46" t="str">
        <f t="shared" si="207"/>
        <v>财务费用</v>
      </c>
      <c r="K700" s="47" t="str">
        <f t="shared" si="208"/>
        <v>服务费</v>
      </c>
      <c r="L700" s="46" t="str">
        <f t="shared" si="209"/>
        <v/>
      </c>
      <c r="M700" s="46" t="str">
        <f>IFERROR(IF(H700="1002",1002,VLOOKUP(I700,亿企科目!A:H,6,0)),VLOOKUP(H700,亿企科目!A:G,6,0))</f>
        <v>6603</v>
      </c>
      <c r="N700" s="48" t="str">
        <f>IFERROR(IF(H700="1002","银行账户",IF(H700="1123","供应商",VLOOKUP(I700,亿企科目!A:H,8,0))),"")</f>
        <v>费用项目</v>
      </c>
      <c r="O700" s="49" t="str">
        <f t="shared" si="223"/>
        <v>服务费</v>
      </c>
      <c r="P700" s="29" t="str">
        <f>VLOOKUP(A700,账簿!B:C,2,0)</f>
        <v>003003</v>
      </c>
      <c r="Q700" s="29" t="str">
        <f>VLOOKUP(P700,账簿!A:B,2,0)</f>
        <v>昌邑市城投农业科技有限公司</v>
      </c>
      <c r="W700" s="29" t="str">
        <f t="shared" si="224"/>
        <v>0030032026-04-075</v>
      </c>
      <c r="X700" s="29" t="str">
        <f t="shared" si="210"/>
        <v>003003</v>
      </c>
      <c r="Y700" s="29" t="str">
        <f t="shared" si="211"/>
        <v>003003</v>
      </c>
      <c r="Z700" s="29" t="str">
        <f t="shared" si="212"/>
        <v>昌邑市城投农业科技有限公司</v>
      </c>
      <c r="AA700" s="29" t="str">
        <f t="shared" si="213"/>
        <v>2026-04</v>
      </c>
      <c r="AB700" s="29" t="str">
        <f t="shared" si="214"/>
        <v>2026-04-07</v>
      </c>
      <c r="AC700" s="29" t="s">
        <v>108</v>
      </c>
      <c r="AD700" s="29">
        <f t="shared" si="215"/>
        <v>5</v>
      </c>
      <c r="AE700" s="29" t="str">
        <f t="shared" si="216"/>
        <v>收费,商务卡-单位结算卡年费</v>
      </c>
      <c r="AF700" s="29" t="s">
        <v>109</v>
      </c>
      <c r="AG700" s="29" t="s">
        <v>109</v>
      </c>
      <c r="AH700" s="29"/>
      <c r="AI700" s="29"/>
      <c r="AJ700" s="29"/>
      <c r="AK700" s="29"/>
      <c r="AL700" s="29"/>
      <c r="AM700" s="29"/>
      <c r="AN700" s="29" t="str">
        <f t="shared" si="217"/>
        <v>6603</v>
      </c>
      <c r="AO700" s="29"/>
      <c r="AP700" s="29" t="str">
        <f t="shared" si="218"/>
        <v>收费,商务卡-单位结算卡年费</v>
      </c>
      <c r="AQ700" t="s">
        <v>110</v>
      </c>
      <c r="AR700" s="29">
        <f t="shared" si="219"/>
        <v>240</v>
      </c>
      <c r="AS700" s="29" t="str">
        <f t="shared" si="220"/>
        <v/>
      </c>
      <c r="AT700" t="s">
        <v>111</v>
      </c>
      <c r="AU700" t="s">
        <v>112</v>
      </c>
      <c r="AV700" t="s">
        <v>113</v>
      </c>
      <c r="AW700" s="29">
        <f t="shared" si="221"/>
        <v>240</v>
      </c>
      <c r="AX700" s="29" t="str">
        <f t="shared" si="222"/>
        <v/>
      </c>
      <c r="AY700" s="29"/>
      <c r="AZ700" s="29"/>
      <c r="BA700" s="29"/>
      <c r="BB700" s="29"/>
      <c r="BC700" s="29"/>
      <c r="BD700" s="29"/>
      <c r="BE700" s="29"/>
      <c r="BF700" s="29"/>
      <c r="BG700" s="29"/>
      <c r="BH700" s="29"/>
      <c r="BI700" s="29"/>
      <c r="BJ700" s="29"/>
      <c r="BK700" s="29"/>
      <c r="BL700" s="29"/>
      <c r="BM700" s="29"/>
      <c r="BN700" s="29"/>
      <c r="BO700" s="29"/>
      <c r="BP700" s="29"/>
      <c r="BQ700" s="32" t="str">
        <f>IF(N700="项目",VLOOKUP(O700,项目!B:C,2,0),IF(K700="空项目",VLOOKUP(K700,项目!B:C,2,0),""))</f>
        <v/>
      </c>
      <c r="BR700" s="32" t="str">
        <f>IFERROR(VLOOKUP(BQ700,项目!A:B,2,0),"")</f>
        <v/>
      </c>
      <c r="BS700" s="29"/>
      <c r="BT700" s="29"/>
      <c r="BU700" s="32" t="str">
        <f>IF(N700="供应商",VLOOKUP(O700,供应商!B:C,2,0),"")</f>
        <v/>
      </c>
      <c r="BV700" s="32" t="str">
        <f>IFERROR(VLOOKUP(BU700,供应商!A:B,2,0),"")</f>
        <v/>
      </c>
      <c r="BW700" s="32" t="str">
        <f>IF(N700="客户",VLOOKUP(O700,客户!B:C,2,0),"")</f>
        <v/>
      </c>
      <c r="BX700" s="32" t="str">
        <f>IFERROR(VLOOKUP(BW700,客户!A:B,2,0),"")</f>
        <v/>
      </c>
      <c r="BY700" s="29"/>
      <c r="BZ700" s="29"/>
      <c r="CA700" s="29"/>
      <c r="CB700" s="29"/>
      <c r="CC700" s="29"/>
      <c r="CD700" s="29"/>
      <c r="CE700" s="29"/>
      <c r="CF700" s="29"/>
      <c r="CG700" s="29"/>
      <c r="CH700" s="29"/>
      <c r="CI700" s="29"/>
      <c r="CJ700" s="29"/>
      <c r="CK700" s="29"/>
      <c r="CL700" s="29"/>
      <c r="CM700" s="29"/>
      <c r="CN700" s="29"/>
      <c r="CO700" s="29"/>
      <c r="CP700" s="29"/>
      <c r="CQ700" s="29"/>
      <c r="CR700" s="29"/>
      <c r="CS700" s="29"/>
      <c r="CT700" s="29"/>
      <c r="CU700" s="32" t="str">
        <f>IF(N700="费用项目",VLOOKUP(O700,费用项目!B:C,2,0),"")</f>
        <v>660225</v>
      </c>
      <c r="CV700" s="32" t="str">
        <f>IFERROR(VLOOKUP(CU700,费用项目!A:B,2,0),"")</f>
        <v>服务费</v>
      </c>
      <c r="CW700" s="29" t="str">
        <f>IF(N700="银行账户",VLOOKUP(O700,银行变二级!B:C,2,0),"")</f>
        <v/>
      </c>
      <c r="CX700" s="29" t="str">
        <f>IFERROR(VLOOKUP(O700,银行变二级!A:B,2,0),"")</f>
        <v/>
      </c>
    </row>
    <row r="701" spans="1:102">
      <c r="A701" s="52" t="s">
        <v>657</v>
      </c>
      <c r="B701" s="36" t="s">
        <v>308</v>
      </c>
      <c r="C701" s="36" t="s">
        <v>125</v>
      </c>
      <c r="D701" s="37" t="s">
        <v>664</v>
      </c>
      <c r="E701" s="37" t="s">
        <v>665</v>
      </c>
      <c r="F701" s="39" t="s">
        <v>107</v>
      </c>
      <c r="G701" s="41">
        <v>240</v>
      </c>
      <c r="H701" s="40" t="str">
        <f t="shared" si="205"/>
        <v>1002</v>
      </c>
      <c r="I701" s="40" t="str">
        <f t="shared" si="206"/>
        <v>100206</v>
      </c>
      <c r="J701" s="46" t="str">
        <f t="shared" si="207"/>
        <v>银行存款</v>
      </c>
      <c r="K701" s="47" t="str">
        <f t="shared" si="208"/>
        <v>建行02540</v>
      </c>
      <c r="L701" s="46" t="str">
        <f t="shared" si="209"/>
        <v/>
      </c>
      <c r="M701" s="46">
        <f>IFERROR(IF(H701="1002",1002,VLOOKUP(I701,亿企科目!A:H,6,0)),VLOOKUP(H701,亿企科目!A:G,6,0))</f>
        <v>1002</v>
      </c>
      <c r="N701" s="48" t="str">
        <f>IFERROR(IF(H701="1002","银行账户",IF(H701="1123","供应商",VLOOKUP(I701,亿企科目!A:H,8,0))),"")</f>
        <v>银行账户</v>
      </c>
      <c r="O701" s="49" t="str">
        <f t="shared" si="223"/>
        <v>建行02540</v>
      </c>
      <c r="P701" s="29" t="str">
        <f>VLOOKUP(A701,账簿!B:C,2,0)</f>
        <v>003003</v>
      </c>
      <c r="Q701" s="29" t="str">
        <f>VLOOKUP(P701,账簿!A:B,2,0)</f>
        <v>昌邑市城投农业科技有限公司</v>
      </c>
      <c r="W701" s="29" t="str">
        <f t="shared" si="224"/>
        <v>0030032026-04-075</v>
      </c>
      <c r="X701" s="29" t="str">
        <f t="shared" si="210"/>
        <v>003003</v>
      </c>
      <c r="Y701" s="29" t="str">
        <f t="shared" si="211"/>
        <v>003003</v>
      </c>
      <c r="Z701" s="29" t="str">
        <f t="shared" si="212"/>
        <v>昌邑市城投农业科技有限公司</v>
      </c>
      <c r="AA701" s="29" t="str">
        <f t="shared" si="213"/>
        <v>2026-04</v>
      </c>
      <c r="AB701" s="29" t="str">
        <f t="shared" si="214"/>
        <v>2026-04-07</v>
      </c>
      <c r="AC701" s="29" t="s">
        <v>108</v>
      </c>
      <c r="AD701" s="29">
        <f t="shared" si="215"/>
        <v>5</v>
      </c>
      <c r="AE701" s="29" t="str">
        <f t="shared" si="216"/>
        <v>收费,商务卡-单位结算卡年费</v>
      </c>
      <c r="AF701" s="29" t="s">
        <v>109</v>
      </c>
      <c r="AG701" s="29" t="s">
        <v>109</v>
      </c>
      <c r="AH701" s="29"/>
      <c r="AI701" s="29"/>
      <c r="AJ701" s="29"/>
      <c r="AK701" s="29"/>
      <c r="AL701" s="29"/>
      <c r="AM701" s="29"/>
      <c r="AN701" s="29">
        <f t="shared" si="217"/>
        <v>1002</v>
      </c>
      <c r="AO701" s="29"/>
      <c r="AP701" s="29" t="str">
        <f t="shared" si="218"/>
        <v>收费,商务卡-单位结算卡年费</v>
      </c>
      <c r="AQ701" t="s">
        <v>110</v>
      </c>
      <c r="AR701" s="29" t="str">
        <f t="shared" si="219"/>
        <v/>
      </c>
      <c r="AS701" s="29">
        <f t="shared" si="220"/>
        <v>240</v>
      </c>
      <c r="AT701" t="s">
        <v>111</v>
      </c>
      <c r="AU701" t="s">
        <v>112</v>
      </c>
      <c r="AV701" t="s">
        <v>113</v>
      </c>
      <c r="AW701" s="29" t="str">
        <f t="shared" si="221"/>
        <v/>
      </c>
      <c r="AX701" s="29">
        <f t="shared" si="222"/>
        <v>240</v>
      </c>
      <c r="AY701" s="29"/>
      <c r="AZ701" s="29"/>
      <c r="BA701" s="29"/>
      <c r="BB701" s="29"/>
      <c r="BC701" s="29"/>
      <c r="BD701" s="29"/>
      <c r="BE701" s="29"/>
      <c r="BF701" s="29"/>
      <c r="BG701" s="29"/>
      <c r="BH701" s="29"/>
      <c r="BI701" s="29"/>
      <c r="BJ701" s="29"/>
      <c r="BK701" s="29"/>
      <c r="BL701" s="29"/>
      <c r="BM701" s="29"/>
      <c r="BN701" s="29"/>
      <c r="BO701" s="29"/>
      <c r="BP701" s="29"/>
      <c r="BQ701" s="32" t="str">
        <f>IF(N701="项目",VLOOKUP(O701,项目!B:C,2,0),IF(K701="空项目",VLOOKUP(K701,项目!B:C,2,0),""))</f>
        <v/>
      </c>
      <c r="BR701" s="32" t="str">
        <f>IFERROR(VLOOKUP(BQ701,项目!A:B,2,0),"")</f>
        <v/>
      </c>
      <c r="BS701" s="29"/>
      <c r="BT701" s="29"/>
      <c r="BU701" s="32" t="str">
        <f>IF(N701="供应商",VLOOKUP(O701,供应商!B:C,2,0),"")</f>
        <v/>
      </c>
      <c r="BV701" s="32" t="str">
        <f>IFERROR(VLOOKUP(BU701,供应商!A:B,2,0),"")</f>
        <v/>
      </c>
      <c r="BW701" s="32" t="str">
        <f>IF(N701="客户",VLOOKUP(O701,客户!B:C,2,0),"")</f>
        <v/>
      </c>
      <c r="BX701" s="32" t="str">
        <f>IFERROR(VLOOKUP(BW701,客户!A:B,2,0),"")</f>
        <v/>
      </c>
      <c r="BY701" s="29"/>
      <c r="BZ701" s="29"/>
      <c r="CA701" s="29"/>
      <c r="CB701" s="29"/>
      <c r="CC701" s="29"/>
      <c r="CD701" s="29"/>
      <c r="CE701" s="29"/>
      <c r="CF701" s="29"/>
      <c r="CG701" s="29"/>
      <c r="CH701" s="29"/>
      <c r="CI701" s="29"/>
      <c r="CJ701" s="29"/>
      <c r="CK701" s="29"/>
      <c r="CL701" s="29"/>
      <c r="CM701" s="29"/>
      <c r="CN701" s="29"/>
      <c r="CO701" s="29"/>
      <c r="CP701" s="29"/>
      <c r="CQ701" s="29"/>
      <c r="CR701" s="29"/>
      <c r="CS701" s="29"/>
      <c r="CT701" s="29"/>
      <c r="CU701" s="32" t="str">
        <f>IF(N701="费用项目",VLOOKUP(O701,费用项目!B:C,2,0),"")</f>
        <v/>
      </c>
      <c r="CV701" s="32" t="str">
        <f>IFERROR(VLOOKUP(CU701,费用项目!A:B,2,0),"")</f>
        <v/>
      </c>
      <c r="CW701" s="29" t="str">
        <f>IF(N701="银行账户",VLOOKUP(O701,银行变二级!B:C,2,0),"")</f>
        <v>建行02540</v>
      </c>
      <c r="CX701" s="29" t="str">
        <f>IFERROR(VLOOKUP(O701,银行变二级!A:B,2,0),"")</f>
        <v>建行02540</v>
      </c>
    </row>
    <row r="702" ht="27" spans="1:102">
      <c r="A702" s="52" t="s">
        <v>657</v>
      </c>
      <c r="B702" s="36" t="s">
        <v>339</v>
      </c>
      <c r="C702" s="36" t="s">
        <v>128</v>
      </c>
      <c r="D702" s="37" t="s">
        <v>666</v>
      </c>
      <c r="E702" s="37" t="s">
        <v>659</v>
      </c>
      <c r="F702" s="38">
        <v>30310000</v>
      </c>
      <c r="G702" s="39" t="s">
        <v>107</v>
      </c>
      <c r="H702" s="40" t="str">
        <f t="shared" si="205"/>
        <v>1002</v>
      </c>
      <c r="I702" s="40" t="str">
        <f t="shared" si="206"/>
        <v>100201</v>
      </c>
      <c r="J702" s="46" t="str">
        <f t="shared" si="207"/>
        <v>银行存款</v>
      </c>
      <c r="K702" s="47" t="str">
        <f t="shared" si="208"/>
        <v>农发行基本户554511</v>
      </c>
      <c r="L702" s="46" t="str">
        <f t="shared" si="209"/>
        <v/>
      </c>
      <c r="M702" s="46">
        <f>IFERROR(IF(H702="1002",1002,VLOOKUP(I702,亿企科目!A:H,6,0)),VLOOKUP(H702,亿企科目!A:G,6,0))</f>
        <v>1002</v>
      </c>
      <c r="N702" s="48" t="str">
        <f>IFERROR(IF(H702="1002","银行账户",IF(H702="1123","供应商",VLOOKUP(I702,亿企科目!A:H,8,0))),"")</f>
        <v>银行账户</v>
      </c>
      <c r="O702" s="49" t="str">
        <f t="shared" si="223"/>
        <v>农发行基本户554511</v>
      </c>
      <c r="P702" s="29" t="str">
        <f>VLOOKUP(A702,账簿!B:C,2,0)</f>
        <v>003003</v>
      </c>
      <c r="Q702" s="29" t="str">
        <f>VLOOKUP(P702,账簿!A:B,2,0)</f>
        <v>昌邑市城投农业科技有限公司</v>
      </c>
      <c r="W702" s="29" t="str">
        <f t="shared" si="224"/>
        <v>0030032026-04-136</v>
      </c>
      <c r="X702" s="29" t="str">
        <f t="shared" si="210"/>
        <v>003003</v>
      </c>
      <c r="Y702" s="29" t="str">
        <f t="shared" si="211"/>
        <v>003003</v>
      </c>
      <c r="Z702" s="29" t="str">
        <f t="shared" si="212"/>
        <v>昌邑市城投农业科技有限公司</v>
      </c>
      <c r="AA702" s="29" t="str">
        <f t="shared" si="213"/>
        <v>2026-04</v>
      </c>
      <c r="AB702" s="29" t="str">
        <f t="shared" si="214"/>
        <v>2026-04-13</v>
      </c>
      <c r="AC702" s="29" t="s">
        <v>108</v>
      </c>
      <c r="AD702" s="29">
        <f t="shared" si="215"/>
        <v>6</v>
      </c>
      <c r="AE702" s="29" t="str">
        <f t="shared" si="216"/>
        <v>普通汇兑,昌邑市城投股权投资管理有限公司,往来款</v>
      </c>
      <c r="AF702" s="29" t="s">
        <v>109</v>
      </c>
      <c r="AG702" s="29" t="s">
        <v>109</v>
      </c>
      <c r="AH702" s="29"/>
      <c r="AI702" s="29"/>
      <c r="AJ702" s="29"/>
      <c r="AK702" s="29"/>
      <c r="AL702" s="29"/>
      <c r="AM702" s="29"/>
      <c r="AN702" s="29">
        <f t="shared" si="217"/>
        <v>1002</v>
      </c>
      <c r="AO702" s="29"/>
      <c r="AP702" s="29" t="str">
        <f t="shared" si="218"/>
        <v>普通汇兑,昌邑市城投股权投资管理有限公司,往来款</v>
      </c>
      <c r="AQ702" t="s">
        <v>110</v>
      </c>
      <c r="AR702" s="29">
        <f t="shared" si="219"/>
        <v>30310000</v>
      </c>
      <c r="AS702" s="29" t="str">
        <f t="shared" si="220"/>
        <v/>
      </c>
      <c r="AT702" t="s">
        <v>111</v>
      </c>
      <c r="AU702" t="s">
        <v>112</v>
      </c>
      <c r="AV702" t="s">
        <v>113</v>
      </c>
      <c r="AW702" s="29">
        <f t="shared" si="221"/>
        <v>30310000</v>
      </c>
      <c r="AX702" s="29" t="str">
        <f t="shared" si="222"/>
        <v/>
      </c>
      <c r="AY702" s="29"/>
      <c r="AZ702" s="29"/>
      <c r="BA702" s="29"/>
      <c r="BB702" s="29"/>
      <c r="BC702" s="29"/>
      <c r="BD702" s="29"/>
      <c r="BE702" s="29"/>
      <c r="BF702" s="29"/>
      <c r="BG702" s="29"/>
      <c r="BH702" s="29"/>
      <c r="BI702" s="29"/>
      <c r="BJ702" s="29"/>
      <c r="BK702" s="29"/>
      <c r="BL702" s="29"/>
      <c r="BM702" s="29"/>
      <c r="BN702" s="29"/>
      <c r="BO702" s="29"/>
      <c r="BP702" s="29"/>
      <c r="BQ702" s="32" t="str">
        <f>IF(N702="项目",VLOOKUP(O702,项目!B:C,2,0),IF(K702="空项目",VLOOKUP(K702,项目!B:C,2,0),""))</f>
        <v/>
      </c>
      <c r="BR702" s="32" t="str">
        <f>IFERROR(VLOOKUP(BQ702,项目!A:B,2,0),"")</f>
        <v/>
      </c>
      <c r="BS702" s="29"/>
      <c r="BT702" s="29"/>
      <c r="BU702" s="32" t="str">
        <f>IF(N702="供应商",VLOOKUP(O702,供应商!B:C,2,0),"")</f>
        <v/>
      </c>
      <c r="BV702" s="32" t="str">
        <f>IFERROR(VLOOKUP(BU702,供应商!A:B,2,0),"")</f>
        <v/>
      </c>
      <c r="BW702" s="32" t="str">
        <f>IF(N702="客户",VLOOKUP(O702,客户!B:C,2,0),"")</f>
        <v/>
      </c>
      <c r="BX702" s="32" t="str">
        <f>IFERROR(VLOOKUP(BW702,客户!A:B,2,0),"")</f>
        <v/>
      </c>
      <c r="BY702" s="29"/>
      <c r="BZ702" s="29"/>
      <c r="CA702" s="29"/>
      <c r="CB702" s="29"/>
      <c r="CC702" s="29"/>
      <c r="CD702" s="29"/>
      <c r="CE702" s="29"/>
      <c r="CF702" s="29"/>
      <c r="CG702" s="29"/>
      <c r="CH702" s="29"/>
      <c r="CI702" s="29"/>
      <c r="CJ702" s="29"/>
      <c r="CK702" s="29"/>
      <c r="CL702" s="29"/>
      <c r="CM702" s="29"/>
      <c r="CN702" s="29"/>
      <c r="CO702" s="29"/>
      <c r="CP702" s="29"/>
      <c r="CQ702" s="29"/>
      <c r="CR702" s="29"/>
      <c r="CS702" s="29"/>
      <c r="CT702" s="29"/>
      <c r="CU702" s="32" t="str">
        <f>IF(N702="费用项目",VLOOKUP(O702,费用项目!B:C,2,0),"")</f>
        <v/>
      </c>
      <c r="CV702" s="32" t="str">
        <f>IFERROR(VLOOKUP(CU702,费用项目!A:B,2,0),"")</f>
        <v/>
      </c>
      <c r="CW702" s="29" t="str">
        <f>IF(N702="银行账户",VLOOKUP(O702,银行变二级!B:C,2,0),"")</f>
        <v>农发行基本户554511</v>
      </c>
      <c r="CX702" s="29" t="str">
        <f>IFERROR(VLOOKUP(O702,银行变二级!A:B,2,0),"")</f>
        <v>农发行基本户554511</v>
      </c>
    </row>
    <row r="703" ht="25.5" spans="1:102">
      <c r="A703" s="52" t="s">
        <v>657</v>
      </c>
      <c r="B703" s="36" t="s">
        <v>339</v>
      </c>
      <c r="C703" s="36" t="s">
        <v>128</v>
      </c>
      <c r="D703" s="37" t="s">
        <v>666</v>
      </c>
      <c r="E703" s="37" t="s">
        <v>134</v>
      </c>
      <c r="F703" s="39" t="s">
        <v>107</v>
      </c>
      <c r="G703" s="38">
        <v>30310000</v>
      </c>
      <c r="H703" s="40" t="str">
        <f t="shared" si="205"/>
        <v>1221</v>
      </c>
      <c r="I703" s="40" t="str">
        <f t="shared" si="206"/>
        <v>122108</v>
      </c>
      <c r="J703" s="46" t="str">
        <f t="shared" si="207"/>
        <v>其他应收款</v>
      </c>
      <c r="K703" s="47" t="str">
        <f t="shared" si="208"/>
        <v>单位</v>
      </c>
      <c r="L703" s="46" t="str">
        <f t="shared" si="209"/>
        <v>昌邑市城投股权投资管理有限公司</v>
      </c>
      <c r="M703" s="46" t="str">
        <f>IFERROR(IF(H703="1002",1002,VLOOKUP(I703,亿企科目!A:H,6,0)),VLOOKUP(H703,亿企科目!A:G,6,0))</f>
        <v>122102</v>
      </c>
      <c r="N703" s="48" t="str">
        <f>IFERROR(IF(H703="1002","银行账户",IF(H703="1123","供应商",VLOOKUP(I703,亿企科目!A:H,8,0))),"")</f>
        <v>客户</v>
      </c>
      <c r="O703" s="49" t="str">
        <f t="shared" si="223"/>
        <v>昌邑市城投股权投资管理有限公司</v>
      </c>
      <c r="P703" s="29" t="str">
        <f>VLOOKUP(A703,账簿!B:C,2,0)</f>
        <v>003003</v>
      </c>
      <c r="Q703" s="29" t="str">
        <f>VLOOKUP(P703,账簿!A:B,2,0)</f>
        <v>昌邑市城投农业科技有限公司</v>
      </c>
      <c r="W703" s="29" t="str">
        <f t="shared" si="224"/>
        <v>0030032026-04-136</v>
      </c>
      <c r="X703" s="29" t="str">
        <f t="shared" si="210"/>
        <v>003003</v>
      </c>
      <c r="Y703" s="29" t="str">
        <f t="shared" si="211"/>
        <v>003003</v>
      </c>
      <c r="Z703" s="29" t="str">
        <f t="shared" si="212"/>
        <v>昌邑市城投农业科技有限公司</v>
      </c>
      <c r="AA703" s="29" t="str">
        <f t="shared" si="213"/>
        <v>2026-04</v>
      </c>
      <c r="AB703" s="29" t="str">
        <f t="shared" si="214"/>
        <v>2026-04-13</v>
      </c>
      <c r="AC703" s="29" t="s">
        <v>108</v>
      </c>
      <c r="AD703" s="29">
        <f t="shared" si="215"/>
        <v>6</v>
      </c>
      <c r="AE703" s="29" t="str">
        <f t="shared" si="216"/>
        <v>普通汇兑,昌邑市城投股权投资管理有限公司,往来款</v>
      </c>
      <c r="AF703" s="29" t="s">
        <v>109</v>
      </c>
      <c r="AG703" s="29" t="s">
        <v>109</v>
      </c>
      <c r="AH703" s="29"/>
      <c r="AI703" s="29"/>
      <c r="AJ703" s="29"/>
      <c r="AK703" s="29"/>
      <c r="AL703" s="29"/>
      <c r="AM703" s="29"/>
      <c r="AN703" s="29" t="str">
        <f t="shared" si="217"/>
        <v>122102</v>
      </c>
      <c r="AO703" s="29"/>
      <c r="AP703" s="29" t="str">
        <f t="shared" si="218"/>
        <v>普通汇兑,昌邑市城投股权投资管理有限公司,往来款</v>
      </c>
      <c r="AQ703" t="s">
        <v>110</v>
      </c>
      <c r="AR703" s="29" t="str">
        <f t="shared" si="219"/>
        <v/>
      </c>
      <c r="AS703" s="29">
        <f t="shared" si="220"/>
        <v>30310000</v>
      </c>
      <c r="AT703" t="s">
        <v>111</v>
      </c>
      <c r="AU703" t="s">
        <v>112</v>
      </c>
      <c r="AV703" t="s">
        <v>113</v>
      </c>
      <c r="AW703" s="29" t="str">
        <f t="shared" si="221"/>
        <v/>
      </c>
      <c r="AX703" s="29">
        <f t="shared" si="222"/>
        <v>30310000</v>
      </c>
      <c r="AY703" s="29"/>
      <c r="AZ703" s="29"/>
      <c r="BA703" s="29"/>
      <c r="BB703" s="29"/>
      <c r="BC703" s="29"/>
      <c r="BD703" s="29"/>
      <c r="BE703" s="29"/>
      <c r="BF703" s="29"/>
      <c r="BG703" s="29"/>
      <c r="BH703" s="29"/>
      <c r="BI703" s="29"/>
      <c r="BJ703" s="29"/>
      <c r="BK703" s="29"/>
      <c r="BL703" s="29"/>
      <c r="BM703" s="29"/>
      <c r="BN703" s="29"/>
      <c r="BO703" s="29"/>
      <c r="BP703" s="29"/>
      <c r="BQ703" s="32" t="str">
        <f>IF(N703="项目",VLOOKUP(O703,项目!B:C,2,0),IF(K703="空项目",VLOOKUP(K703,项目!B:C,2,0),""))</f>
        <v/>
      </c>
      <c r="BR703" s="32" t="str">
        <f>IFERROR(VLOOKUP(BQ703,项目!A:B,2,0),"")</f>
        <v/>
      </c>
      <c r="BS703" s="29"/>
      <c r="BT703" s="29"/>
      <c r="BU703" s="32" t="str">
        <f>IF(N703="供应商",VLOOKUP(O703,供应商!B:C,2,0),"")</f>
        <v/>
      </c>
      <c r="BV703" s="32" t="str">
        <f>IFERROR(VLOOKUP(BU703,供应商!A:B,2,0),"")</f>
        <v/>
      </c>
      <c r="BW703" s="32" t="str">
        <f>IF(N703="客户",VLOOKUP(O703,客户!B:C,2,0),"")</f>
        <v>002008</v>
      </c>
      <c r="BX703" s="32" t="str">
        <f>IFERROR(VLOOKUP(BW703,客户!A:B,2,0),"")</f>
        <v>昌邑市城投股权投资管理有限公司</v>
      </c>
      <c r="BY703" s="29"/>
      <c r="BZ703" s="29"/>
      <c r="CA703" s="29"/>
      <c r="CB703" s="29"/>
      <c r="CC703" s="29"/>
      <c r="CD703" s="29"/>
      <c r="CE703" s="29"/>
      <c r="CF703" s="29"/>
      <c r="CG703" s="29"/>
      <c r="CH703" s="29"/>
      <c r="CI703" s="29"/>
      <c r="CJ703" s="29"/>
      <c r="CK703" s="29"/>
      <c r="CL703" s="29"/>
      <c r="CM703" s="29"/>
      <c r="CN703" s="29"/>
      <c r="CO703" s="29"/>
      <c r="CP703" s="29"/>
      <c r="CQ703" s="29"/>
      <c r="CR703" s="29"/>
      <c r="CS703" s="29"/>
      <c r="CT703" s="29"/>
      <c r="CU703" s="32" t="str">
        <f>IF(N703="费用项目",VLOOKUP(O703,费用项目!B:C,2,0),"")</f>
        <v/>
      </c>
      <c r="CV703" s="32" t="str">
        <f>IFERROR(VLOOKUP(CU703,费用项目!A:B,2,0),"")</f>
        <v/>
      </c>
      <c r="CW703" s="29" t="str">
        <f>IF(N703="银行账户",VLOOKUP(O703,银行变二级!B:C,2,0),"")</f>
        <v/>
      </c>
      <c r="CX703" s="29" t="str">
        <f>IFERROR(VLOOKUP(O703,银行变二级!A:B,2,0),"")</f>
        <v/>
      </c>
    </row>
    <row r="704" ht="25.5" spans="1:102">
      <c r="A704" s="52" t="s">
        <v>657</v>
      </c>
      <c r="B704" s="36" t="s">
        <v>339</v>
      </c>
      <c r="C704" s="36" t="s">
        <v>132</v>
      </c>
      <c r="D704" s="37" t="s">
        <v>661</v>
      </c>
      <c r="E704" s="37" t="s">
        <v>348</v>
      </c>
      <c r="F704" s="38">
        <v>30310000</v>
      </c>
      <c r="G704" s="39" t="s">
        <v>107</v>
      </c>
      <c r="H704" s="40" t="str">
        <f t="shared" ref="H704:H767" si="225">LEFT(E704,4)</f>
        <v>1221</v>
      </c>
      <c r="I704" s="40" t="str">
        <f t="shared" ref="I704:I767" si="226">IFERROR(LEFT(E704,FIND(" ",E704)-1),E704)</f>
        <v>122108</v>
      </c>
      <c r="J704" s="46" t="str">
        <f t="shared" ref="J704:J767" si="227">LEFT(MID(E704,FIND(" ",E704)+1,LEN(E704)),FIND("-",MID(E704,FIND(" ",E704)+1,LEN(E704))&amp;"-")-1)</f>
        <v>其他应收款</v>
      </c>
      <c r="K704" s="47" t="str">
        <f t="shared" ref="K704:K767" si="228">IFERROR(MID(MID(E704,FIND(" ",E704)+1,LEN(E704)),FIND("-",MID(E704,FIND(" ",E704)+1,LEN(E704)))+1,IFERROR(FIND("-",MID(E704,FIND(" ",E704)+1,LEN(E704)),FIND("-",MID(E704,FIND(" ",E704)+1,LEN(E704)))+1),LEN(MID(E704,FIND(" ",E704)+1,LEN(E704)))+1)-FIND("-",MID(E704,FIND(" ",E704)+1,LEN(E704)))-1),"")</f>
        <v>单位</v>
      </c>
      <c r="L704" s="46" t="str">
        <f t="shared" ref="L704:L767" si="229">IFERROR(MID(MID(E704,FIND(" ",E704)+1,LEN(E704)),FIND("-",MID(E704,FIND(" ",E704)+1,LEN(E704)),FIND("-",MID(E704,FIND(" ",E704)+1,LEN(E704)))+1)+1,LEN(E704)),"")</f>
        <v>昌邑市盛汇农业科技有限公司</v>
      </c>
      <c r="M704" s="46" t="str">
        <f>IFERROR(IF(H704="1002",1002,VLOOKUP(I704,亿企科目!A:H,6,0)),VLOOKUP(H704,亿企科目!A:G,6,0))</f>
        <v>122102</v>
      </c>
      <c r="N704" s="48" t="str">
        <f>IFERROR(IF(H704="1002","银行账户",IF(H704="1123","供应商",VLOOKUP(I704,亿企科目!A:H,8,0))),"")</f>
        <v>客户</v>
      </c>
      <c r="O704" s="49" t="str">
        <f t="shared" si="223"/>
        <v>昌邑市盛汇农业科技有限公司</v>
      </c>
      <c r="P704" s="29" t="str">
        <f>VLOOKUP(A704,账簿!B:C,2,0)</f>
        <v>003003</v>
      </c>
      <c r="Q704" s="29" t="str">
        <f>VLOOKUP(P704,账簿!A:B,2,0)</f>
        <v>昌邑市城投农业科技有限公司</v>
      </c>
      <c r="W704" s="29" t="str">
        <f t="shared" si="224"/>
        <v>0030032026-04-137</v>
      </c>
      <c r="X704" s="29" t="str">
        <f t="shared" si="210"/>
        <v>003003</v>
      </c>
      <c r="Y704" s="29" t="str">
        <f t="shared" si="211"/>
        <v>003003</v>
      </c>
      <c r="Z704" s="29" t="str">
        <f t="shared" si="212"/>
        <v>昌邑市城投农业科技有限公司</v>
      </c>
      <c r="AA704" s="29" t="str">
        <f t="shared" si="213"/>
        <v>2026-04</v>
      </c>
      <c r="AB704" s="29" t="str">
        <f t="shared" si="214"/>
        <v>2026-04-13</v>
      </c>
      <c r="AC704" s="29" t="s">
        <v>108</v>
      </c>
      <c r="AD704" s="29">
        <f t="shared" si="215"/>
        <v>7</v>
      </c>
      <c r="AE704" s="29" t="str">
        <f t="shared" si="216"/>
        <v>普通汇兑,昌邑市盛汇农业科技有限公司,货款</v>
      </c>
      <c r="AF704" s="29" t="s">
        <v>109</v>
      </c>
      <c r="AG704" s="29" t="s">
        <v>109</v>
      </c>
      <c r="AH704" s="29"/>
      <c r="AI704" s="29"/>
      <c r="AJ704" s="29"/>
      <c r="AK704" s="29"/>
      <c r="AL704" s="29"/>
      <c r="AM704" s="29"/>
      <c r="AN704" s="29" t="str">
        <f t="shared" si="217"/>
        <v>122102</v>
      </c>
      <c r="AO704" s="29"/>
      <c r="AP704" s="29" t="str">
        <f t="shared" si="218"/>
        <v>普通汇兑,昌邑市盛汇农业科技有限公司,货款</v>
      </c>
      <c r="AQ704" t="s">
        <v>110</v>
      </c>
      <c r="AR704" s="29">
        <f t="shared" si="219"/>
        <v>30310000</v>
      </c>
      <c r="AS704" s="29" t="str">
        <f t="shared" si="220"/>
        <v/>
      </c>
      <c r="AT704" t="s">
        <v>111</v>
      </c>
      <c r="AU704" t="s">
        <v>112</v>
      </c>
      <c r="AV704" t="s">
        <v>113</v>
      </c>
      <c r="AW704" s="29">
        <f t="shared" si="221"/>
        <v>30310000</v>
      </c>
      <c r="AX704" s="29" t="str">
        <f t="shared" si="222"/>
        <v/>
      </c>
      <c r="AY704" s="29"/>
      <c r="AZ704" s="29"/>
      <c r="BA704" s="29"/>
      <c r="BB704" s="29"/>
      <c r="BC704" s="29"/>
      <c r="BD704" s="29"/>
      <c r="BE704" s="29"/>
      <c r="BF704" s="29"/>
      <c r="BG704" s="29"/>
      <c r="BH704" s="29"/>
      <c r="BI704" s="29"/>
      <c r="BJ704" s="29"/>
      <c r="BK704" s="29"/>
      <c r="BL704" s="29"/>
      <c r="BM704" s="29"/>
      <c r="BN704" s="29"/>
      <c r="BO704" s="29"/>
      <c r="BP704" s="29"/>
      <c r="BQ704" s="32" t="str">
        <f>IF(N704="项目",VLOOKUP(O704,项目!B:C,2,0),IF(K704="空项目",VLOOKUP(K704,项目!B:C,2,0),""))</f>
        <v/>
      </c>
      <c r="BR704" s="32" t="str">
        <f>IFERROR(VLOOKUP(BQ704,项目!A:B,2,0),"")</f>
        <v/>
      </c>
      <c r="BS704" s="29"/>
      <c r="BT704" s="29"/>
      <c r="BU704" s="32" t="str">
        <f>IF(N704="供应商",VLOOKUP(O704,供应商!B:C,2,0),"")</f>
        <v/>
      </c>
      <c r="BV704" s="32" t="str">
        <f>IFERROR(VLOOKUP(BU704,供应商!A:B,2,0),"")</f>
        <v/>
      </c>
      <c r="BW704" s="32" t="str">
        <f>IF(N704="客户",VLOOKUP(O704,客户!B:C,2,0),"")</f>
        <v>003017</v>
      </c>
      <c r="BX704" s="32" t="str">
        <f>IFERROR(VLOOKUP(BW704,客户!A:B,2,0),"")</f>
        <v>昌邑市盛汇农业科技有限公司</v>
      </c>
      <c r="BY704" s="29"/>
      <c r="BZ704" s="29"/>
      <c r="CA704" s="29"/>
      <c r="CB704" s="29"/>
      <c r="CC704" s="29"/>
      <c r="CD704" s="29"/>
      <c r="CE704" s="29"/>
      <c r="CF704" s="29"/>
      <c r="CG704" s="29"/>
      <c r="CH704" s="29"/>
      <c r="CI704" s="29"/>
      <c r="CJ704" s="29"/>
      <c r="CK704" s="29"/>
      <c r="CL704" s="29"/>
      <c r="CM704" s="29"/>
      <c r="CN704" s="29"/>
      <c r="CO704" s="29"/>
      <c r="CP704" s="29"/>
      <c r="CQ704" s="29"/>
      <c r="CR704" s="29"/>
      <c r="CS704" s="29"/>
      <c r="CT704" s="29"/>
      <c r="CU704" s="32" t="str">
        <f>IF(N704="费用项目",VLOOKUP(O704,费用项目!B:C,2,0),"")</f>
        <v/>
      </c>
      <c r="CV704" s="32" t="str">
        <f>IFERROR(VLOOKUP(CU704,费用项目!A:B,2,0),"")</f>
        <v/>
      </c>
      <c r="CW704" s="29" t="str">
        <f>IF(N704="银行账户",VLOOKUP(O704,银行变二级!B:C,2,0),"")</f>
        <v/>
      </c>
      <c r="CX704" s="29" t="str">
        <f>IFERROR(VLOOKUP(O704,银行变二级!A:B,2,0),"")</f>
        <v/>
      </c>
    </row>
    <row r="705" ht="27" spans="1:102">
      <c r="A705" s="52" t="s">
        <v>657</v>
      </c>
      <c r="B705" s="36" t="s">
        <v>339</v>
      </c>
      <c r="C705" s="36" t="s">
        <v>132</v>
      </c>
      <c r="D705" s="37" t="s">
        <v>661</v>
      </c>
      <c r="E705" s="37" t="s">
        <v>659</v>
      </c>
      <c r="F705" s="39" t="s">
        <v>107</v>
      </c>
      <c r="G705" s="38">
        <v>30310000</v>
      </c>
      <c r="H705" s="40" t="str">
        <f t="shared" si="225"/>
        <v>1002</v>
      </c>
      <c r="I705" s="40" t="str">
        <f t="shared" si="226"/>
        <v>100201</v>
      </c>
      <c r="J705" s="46" t="str">
        <f t="shared" si="227"/>
        <v>银行存款</v>
      </c>
      <c r="K705" s="47" t="str">
        <f t="shared" si="228"/>
        <v>农发行基本户554511</v>
      </c>
      <c r="L705" s="46" t="str">
        <f t="shared" si="229"/>
        <v/>
      </c>
      <c r="M705" s="46">
        <f>IFERROR(IF(H705="1002",1002,VLOOKUP(I705,亿企科目!A:H,6,0)),VLOOKUP(H705,亿企科目!A:G,6,0))</f>
        <v>1002</v>
      </c>
      <c r="N705" s="48" t="str">
        <f>IFERROR(IF(H705="1002","银行账户",IF(H705="1123","供应商",VLOOKUP(I705,亿企科目!A:H,8,0))),"")</f>
        <v>银行账户</v>
      </c>
      <c r="O705" s="49" t="str">
        <f t="shared" si="223"/>
        <v>农发行基本户554511</v>
      </c>
      <c r="P705" s="29" t="str">
        <f>VLOOKUP(A705,账簿!B:C,2,0)</f>
        <v>003003</v>
      </c>
      <c r="Q705" s="29" t="str">
        <f>VLOOKUP(P705,账簿!A:B,2,0)</f>
        <v>昌邑市城投农业科技有限公司</v>
      </c>
      <c r="W705" s="29" t="str">
        <f t="shared" si="224"/>
        <v>0030032026-04-137</v>
      </c>
      <c r="X705" s="29" t="str">
        <f t="shared" si="210"/>
        <v>003003</v>
      </c>
      <c r="Y705" s="29" t="str">
        <f t="shared" si="211"/>
        <v>003003</v>
      </c>
      <c r="Z705" s="29" t="str">
        <f t="shared" si="212"/>
        <v>昌邑市城投农业科技有限公司</v>
      </c>
      <c r="AA705" s="29" t="str">
        <f t="shared" si="213"/>
        <v>2026-04</v>
      </c>
      <c r="AB705" s="29" t="str">
        <f t="shared" si="214"/>
        <v>2026-04-13</v>
      </c>
      <c r="AC705" s="29" t="s">
        <v>108</v>
      </c>
      <c r="AD705" s="29">
        <f t="shared" si="215"/>
        <v>7</v>
      </c>
      <c r="AE705" s="29" t="str">
        <f t="shared" si="216"/>
        <v>普通汇兑,昌邑市盛汇农业科技有限公司,货款</v>
      </c>
      <c r="AF705" s="29" t="s">
        <v>109</v>
      </c>
      <c r="AG705" s="29" t="s">
        <v>109</v>
      </c>
      <c r="AH705" s="29"/>
      <c r="AI705" s="29"/>
      <c r="AJ705" s="29"/>
      <c r="AK705" s="29"/>
      <c r="AL705" s="29"/>
      <c r="AM705" s="29"/>
      <c r="AN705" s="29">
        <f t="shared" si="217"/>
        <v>1002</v>
      </c>
      <c r="AO705" s="29"/>
      <c r="AP705" s="29" t="str">
        <f t="shared" si="218"/>
        <v>普通汇兑,昌邑市盛汇农业科技有限公司,货款</v>
      </c>
      <c r="AQ705" t="s">
        <v>110</v>
      </c>
      <c r="AR705" s="29" t="str">
        <f t="shared" si="219"/>
        <v/>
      </c>
      <c r="AS705" s="29">
        <f t="shared" si="220"/>
        <v>30310000</v>
      </c>
      <c r="AT705" t="s">
        <v>111</v>
      </c>
      <c r="AU705" t="s">
        <v>112</v>
      </c>
      <c r="AV705" t="s">
        <v>113</v>
      </c>
      <c r="AW705" s="29" t="str">
        <f t="shared" si="221"/>
        <v/>
      </c>
      <c r="AX705" s="29">
        <f t="shared" si="222"/>
        <v>30310000</v>
      </c>
      <c r="AY705" s="29"/>
      <c r="AZ705" s="29"/>
      <c r="BA705" s="29"/>
      <c r="BB705" s="29"/>
      <c r="BC705" s="29"/>
      <c r="BD705" s="29"/>
      <c r="BE705" s="29"/>
      <c r="BF705" s="29"/>
      <c r="BG705" s="29"/>
      <c r="BH705" s="29"/>
      <c r="BI705" s="29"/>
      <c r="BJ705" s="29"/>
      <c r="BK705" s="29"/>
      <c r="BL705" s="29"/>
      <c r="BM705" s="29"/>
      <c r="BN705" s="29"/>
      <c r="BO705" s="29"/>
      <c r="BP705" s="29"/>
      <c r="BQ705" s="32" t="str">
        <f>IF(N705="项目",VLOOKUP(O705,项目!B:C,2,0),IF(K705="空项目",VLOOKUP(K705,项目!B:C,2,0),""))</f>
        <v/>
      </c>
      <c r="BR705" s="32" t="str">
        <f>IFERROR(VLOOKUP(BQ705,项目!A:B,2,0),"")</f>
        <v/>
      </c>
      <c r="BS705" s="29"/>
      <c r="BT705" s="29"/>
      <c r="BU705" s="32" t="str">
        <f>IF(N705="供应商",VLOOKUP(O705,供应商!B:C,2,0),"")</f>
        <v/>
      </c>
      <c r="BV705" s="32" t="str">
        <f>IFERROR(VLOOKUP(BU705,供应商!A:B,2,0),"")</f>
        <v/>
      </c>
      <c r="BW705" s="32" t="str">
        <f>IF(N705="客户",VLOOKUP(O705,客户!B:C,2,0),"")</f>
        <v/>
      </c>
      <c r="BX705" s="32" t="str">
        <f>IFERROR(VLOOKUP(BW705,客户!A:B,2,0),"")</f>
        <v/>
      </c>
      <c r="BY705" s="29"/>
      <c r="BZ705" s="29"/>
      <c r="CA705" s="29"/>
      <c r="CB705" s="29"/>
      <c r="CC705" s="29"/>
      <c r="CD705" s="29"/>
      <c r="CE705" s="29"/>
      <c r="CF705" s="29"/>
      <c r="CG705" s="29"/>
      <c r="CH705" s="29"/>
      <c r="CI705" s="29"/>
      <c r="CJ705" s="29"/>
      <c r="CK705" s="29"/>
      <c r="CL705" s="29"/>
      <c r="CM705" s="29"/>
      <c r="CN705" s="29"/>
      <c r="CO705" s="29"/>
      <c r="CP705" s="29"/>
      <c r="CQ705" s="29"/>
      <c r="CR705" s="29"/>
      <c r="CS705" s="29"/>
      <c r="CT705" s="29"/>
      <c r="CU705" s="32" t="str">
        <f>IF(N705="费用项目",VLOOKUP(O705,费用项目!B:C,2,0),"")</f>
        <v/>
      </c>
      <c r="CV705" s="32" t="str">
        <f>IFERROR(VLOOKUP(CU705,费用项目!A:B,2,0),"")</f>
        <v/>
      </c>
      <c r="CW705" s="29" t="str">
        <f>IF(N705="银行账户",VLOOKUP(O705,银行变二级!B:C,2,0),"")</f>
        <v>农发行基本户554511</v>
      </c>
      <c r="CX705" s="29" t="str">
        <f>IFERROR(VLOOKUP(O705,银行变二级!A:B,2,0),"")</f>
        <v>农发行基本户554511</v>
      </c>
    </row>
    <row r="706" spans="1:102">
      <c r="A706" s="52" t="s">
        <v>657</v>
      </c>
      <c r="B706" s="36" t="s">
        <v>339</v>
      </c>
      <c r="C706" s="36" t="s">
        <v>135</v>
      </c>
      <c r="D706" s="37" t="s">
        <v>663</v>
      </c>
      <c r="E706" s="37" t="s">
        <v>130</v>
      </c>
      <c r="F706" s="41">
        <v>615</v>
      </c>
      <c r="G706" s="39" t="s">
        <v>107</v>
      </c>
      <c r="H706" s="40" t="str">
        <f t="shared" si="225"/>
        <v>6603</v>
      </c>
      <c r="I706" s="40" t="str">
        <f t="shared" si="226"/>
        <v>6603</v>
      </c>
      <c r="J706" s="46" t="str">
        <f t="shared" si="227"/>
        <v>财务费用</v>
      </c>
      <c r="K706" s="47" t="str">
        <f t="shared" si="228"/>
        <v>手续费</v>
      </c>
      <c r="L706" s="46" t="str">
        <f t="shared" si="229"/>
        <v/>
      </c>
      <c r="M706" s="46" t="str">
        <f>IFERROR(IF(H706="1002",1002,VLOOKUP(I706,亿企科目!A:H,6,0)),VLOOKUP(H706,亿企科目!A:G,6,0))</f>
        <v>6603</v>
      </c>
      <c r="N706" s="48" t="str">
        <f>IFERROR(IF(H706="1002","银行账户",IF(H706="1123","供应商",VLOOKUP(I706,亿企科目!A:H,8,0))),"")</f>
        <v>费用项目</v>
      </c>
      <c r="O706" s="49" t="str">
        <f t="shared" si="223"/>
        <v>手续费</v>
      </c>
      <c r="P706" s="29" t="str">
        <f>VLOOKUP(A706,账簿!B:C,2,0)</f>
        <v>003003</v>
      </c>
      <c r="Q706" s="29" t="str">
        <f>VLOOKUP(P706,账簿!A:B,2,0)</f>
        <v>昌邑市城投农业科技有限公司</v>
      </c>
      <c r="W706" s="29" t="str">
        <f t="shared" si="224"/>
        <v>0030032026-04-138</v>
      </c>
      <c r="X706" s="29" t="str">
        <f t="shared" ref="X706:X769" si="230">P706</f>
        <v>003003</v>
      </c>
      <c r="Y706" s="29" t="str">
        <f t="shared" ref="Y706:Y769" si="231">X706</f>
        <v>003003</v>
      </c>
      <c r="Z706" s="29" t="str">
        <f t="shared" ref="Z706:Z769" si="232">Q706</f>
        <v>昌邑市城投农业科技有限公司</v>
      </c>
      <c r="AA706" s="29" t="str">
        <f t="shared" ref="AA706:AA769" si="233">LEFT(B706,7)</f>
        <v>2026-04</v>
      </c>
      <c r="AB706" s="29" t="str">
        <f t="shared" ref="AB706:AB769" si="234">B706</f>
        <v>2026-04-13</v>
      </c>
      <c r="AC706" s="29" t="s">
        <v>108</v>
      </c>
      <c r="AD706" s="29">
        <f t="shared" ref="AD706:AD769" si="235">VALUE(_xlfn.TEXTAFTER(C706,"-"))</f>
        <v>8</v>
      </c>
      <c r="AE706" s="29" t="str">
        <f t="shared" ref="AE706:AE769" si="236">D706</f>
        <v>费用收取</v>
      </c>
      <c r="AF706" s="29" t="s">
        <v>109</v>
      </c>
      <c r="AG706" s="29" t="s">
        <v>109</v>
      </c>
      <c r="AH706" s="29"/>
      <c r="AI706" s="29"/>
      <c r="AJ706" s="29"/>
      <c r="AK706" s="29"/>
      <c r="AL706" s="29"/>
      <c r="AM706" s="29"/>
      <c r="AN706" s="29" t="str">
        <f t="shared" ref="AN706:AN769" si="237">M706</f>
        <v>6603</v>
      </c>
      <c r="AO706" s="29"/>
      <c r="AP706" s="29" t="str">
        <f t="shared" ref="AP706:AP769" si="238">D706</f>
        <v>费用收取</v>
      </c>
      <c r="AQ706" t="s">
        <v>110</v>
      </c>
      <c r="AR706" s="29">
        <f t="shared" ref="AR706:AR769" si="239">F706</f>
        <v>615</v>
      </c>
      <c r="AS706" s="29" t="str">
        <f t="shared" ref="AS706:AS769" si="240">G706</f>
        <v/>
      </c>
      <c r="AT706" t="s">
        <v>111</v>
      </c>
      <c r="AU706" t="s">
        <v>112</v>
      </c>
      <c r="AV706" t="s">
        <v>113</v>
      </c>
      <c r="AW706" s="29">
        <f t="shared" ref="AW706:AW769" si="241">AR706</f>
        <v>615</v>
      </c>
      <c r="AX706" s="29" t="str">
        <f t="shared" ref="AX706:AX769" si="242">AS706</f>
        <v/>
      </c>
      <c r="AY706" s="29"/>
      <c r="AZ706" s="29"/>
      <c r="BA706" s="29"/>
      <c r="BB706" s="29"/>
      <c r="BC706" s="29"/>
      <c r="BD706" s="29"/>
      <c r="BE706" s="29"/>
      <c r="BF706" s="29"/>
      <c r="BG706" s="29"/>
      <c r="BH706" s="29"/>
      <c r="BI706" s="29"/>
      <c r="BJ706" s="29"/>
      <c r="BK706" s="29"/>
      <c r="BL706" s="29"/>
      <c r="BM706" s="29"/>
      <c r="BN706" s="29"/>
      <c r="BO706" s="29"/>
      <c r="BP706" s="29"/>
      <c r="BQ706" s="32" t="str">
        <f>IF(N706="项目",VLOOKUP(O706,项目!B:C,2,0),IF(K706="空项目",VLOOKUP(K706,项目!B:C,2,0),""))</f>
        <v/>
      </c>
      <c r="BR706" s="32" t="str">
        <f>IFERROR(VLOOKUP(BQ706,项目!A:B,2,0),"")</f>
        <v/>
      </c>
      <c r="BS706" s="29"/>
      <c r="BT706" s="29"/>
      <c r="BU706" s="32" t="str">
        <f>IF(N706="供应商",VLOOKUP(O706,供应商!B:C,2,0),"")</f>
        <v/>
      </c>
      <c r="BV706" s="32" t="str">
        <f>IFERROR(VLOOKUP(BU706,供应商!A:B,2,0),"")</f>
        <v/>
      </c>
      <c r="BW706" s="32" t="str">
        <f>IF(N706="客户",VLOOKUP(O706,客户!B:C,2,0),"")</f>
        <v/>
      </c>
      <c r="BX706" s="32" t="str">
        <f>IFERROR(VLOOKUP(BW706,客户!A:B,2,0),"")</f>
        <v/>
      </c>
      <c r="BY706" s="29"/>
      <c r="BZ706" s="29"/>
      <c r="CA706" s="29"/>
      <c r="CB706" s="29"/>
      <c r="CC706" s="29"/>
      <c r="CD706" s="29"/>
      <c r="CE706" s="29"/>
      <c r="CF706" s="29"/>
      <c r="CG706" s="29"/>
      <c r="CH706" s="29"/>
      <c r="CI706" s="29"/>
      <c r="CJ706" s="29"/>
      <c r="CK706" s="29"/>
      <c r="CL706" s="29"/>
      <c r="CM706" s="29"/>
      <c r="CN706" s="29"/>
      <c r="CO706" s="29"/>
      <c r="CP706" s="29"/>
      <c r="CQ706" s="29"/>
      <c r="CR706" s="29"/>
      <c r="CS706" s="29"/>
      <c r="CT706" s="29"/>
      <c r="CU706" s="32" t="str">
        <f>IF(N706="费用项目",VLOOKUP(O706,费用项目!B:C,2,0),"")</f>
        <v>660304</v>
      </c>
      <c r="CV706" s="32" t="str">
        <f>IFERROR(VLOOKUP(CU706,费用项目!A:B,2,0),"")</f>
        <v>手续费</v>
      </c>
      <c r="CW706" s="29" t="str">
        <f>IF(N706="银行账户",VLOOKUP(O706,银行变二级!B:C,2,0),"")</f>
        <v/>
      </c>
      <c r="CX706" s="29" t="str">
        <f>IFERROR(VLOOKUP(O706,银行变二级!A:B,2,0),"")</f>
        <v/>
      </c>
    </row>
    <row r="707" ht="27" spans="1:102">
      <c r="A707" s="52" t="s">
        <v>657</v>
      </c>
      <c r="B707" s="36" t="s">
        <v>339</v>
      </c>
      <c r="C707" s="36" t="s">
        <v>135</v>
      </c>
      <c r="D707" s="37" t="s">
        <v>663</v>
      </c>
      <c r="E707" s="37" t="s">
        <v>659</v>
      </c>
      <c r="F707" s="39" t="s">
        <v>107</v>
      </c>
      <c r="G707" s="41">
        <v>615</v>
      </c>
      <c r="H707" s="40" t="str">
        <f t="shared" si="225"/>
        <v>1002</v>
      </c>
      <c r="I707" s="40" t="str">
        <f t="shared" si="226"/>
        <v>100201</v>
      </c>
      <c r="J707" s="46" t="str">
        <f t="shared" si="227"/>
        <v>银行存款</v>
      </c>
      <c r="K707" s="47" t="str">
        <f t="shared" si="228"/>
        <v>农发行基本户554511</v>
      </c>
      <c r="L707" s="46" t="str">
        <f t="shared" si="229"/>
        <v/>
      </c>
      <c r="M707" s="46">
        <f>IFERROR(IF(H707="1002",1002,VLOOKUP(I707,亿企科目!A:H,6,0)),VLOOKUP(H707,亿企科目!A:G,6,0))</f>
        <v>1002</v>
      </c>
      <c r="N707" s="48" t="str">
        <f>IFERROR(IF(H707="1002","银行账户",IF(H707="1123","供应商",VLOOKUP(I707,亿企科目!A:H,8,0))),"")</f>
        <v>银行账户</v>
      </c>
      <c r="O707" s="49" t="str">
        <f t="shared" ref="O707:O770" si="243">IF(N707=0,IF(M707="1002",K707,""),_xlfn.TEXTAFTER(E707,"-",-1))</f>
        <v>农发行基本户554511</v>
      </c>
      <c r="P707" s="29" t="str">
        <f>VLOOKUP(A707,账簿!B:C,2,0)</f>
        <v>003003</v>
      </c>
      <c r="Q707" s="29" t="str">
        <f>VLOOKUP(P707,账簿!A:B,2,0)</f>
        <v>昌邑市城投农业科技有限公司</v>
      </c>
      <c r="W707" s="29" t="str">
        <f t="shared" ref="W707:W770" si="244">X707&amp;AB707&amp;AD707</f>
        <v>0030032026-04-138</v>
      </c>
      <c r="X707" s="29" t="str">
        <f t="shared" si="230"/>
        <v>003003</v>
      </c>
      <c r="Y707" s="29" t="str">
        <f t="shared" si="231"/>
        <v>003003</v>
      </c>
      <c r="Z707" s="29" t="str">
        <f t="shared" si="232"/>
        <v>昌邑市城投农业科技有限公司</v>
      </c>
      <c r="AA707" s="29" t="str">
        <f t="shared" si="233"/>
        <v>2026-04</v>
      </c>
      <c r="AB707" s="29" t="str">
        <f t="shared" si="234"/>
        <v>2026-04-13</v>
      </c>
      <c r="AC707" s="29" t="s">
        <v>108</v>
      </c>
      <c r="AD707" s="29">
        <f t="shared" si="235"/>
        <v>8</v>
      </c>
      <c r="AE707" s="29" t="str">
        <f t="shared" si="236"/>
        <v>费用收取</v>
      </c>
      <c r="AF707" s="29" t="s">
        <v>109</v>
      </c>
      <c r="AG707" s="29" t="s">
        <v>109</v>
      </c>
      <c r="AH707" s="29"/>
      <c r="AI707" s="29"/>
      <c r="AJ707" s="29"/>
      <c r="AK707" s="29"/>
      <c r="AL707" s="29"/>
      <c r="AM707" s="29"/>
      <c r="AN707" s="29">
        <f t="shared" si="237"/>
        <v>1002</v>
      </c>
      <c r="AO707" s="29"/>
      <c r="AP707" s="29" t="str">
        <f t="shared" si="238"/>
        <v>费用收取</v>
      </c>
      <c r="AQ707" t="s">
        <v>110</v>
      </c>
      <c r="AR707" s="29" t="str">
        <f t="shared" si="239"/>
        <v/>
      </c>
      <c r="AS707" s="29">
        <f t="shared" si="240"/>
        <v>615</v>
      </c>
      <c r="AT707" t="s">
        <v>111</v>
      </c>
      <c r="AU707" t="s">
        <v>112</v>
      </c>
      <c r="AV707" t="s">
        <v>113</v>
      </c>
      <c r="AW707" s="29" t="str">
        <f t="shared" si="241"/>
        <v/>
      </c>
      <c r="AX707" s="29">
        <f t="shared" si="242"/>
        <v>615</v>
      </c>
      <c r="AY707" s="29"/>
      <c r="AZ707" s="29"/>
      <c r="BA707" s="29"/>
      <c r="BB707" s="29"/>
      <c r="BC707" s="29"/>
      <c r="BD707" s="29"/>
      <c r="BE707" s="29"/>
      <c r="BF707" s="29"/>
      <c r="BG707" s="29"/>
      <c r="BH707" s="29"/>
      <c r="BI707" s="29"/>
      <c r="BJ707" s="29"/>
      <c r="BK707" s="29"/>
      <c r="BL707" s="29"/>
      <c r="BM707" s="29"/>
      <c r="BN707" s="29"/>
      <c r="BO707" s="29"/>
      <c r="BP707" s="29"/>
      <c r="BQ707" s="32" t="str">
        <f>IF(N707="项目",VLOOKUP(O707,项目!B:C,2,0),IF(K707="空项目",VLOOKUP(K707,项目!B:C,2,0),""))</f>
        <v/>
      </c>
      <c r="BR707" s="32" t="str">
        <f>IFERROR(VLOOKUP(BQ707,项目!A:B,2,0),"")</f>
        <v/>
      </c>
      <c r="BS707" s="29"/>
      <c r="BT707" s="29"/>
      <c r="BU707" s="32" t="str">
        <f>IF(N707="供应商",VLOOKUP(O707,供应商!B:C,2,0),"")</f>
        <v/>
      </c>
      <c r="BV707" s="32" t="str">
        <f>IFERROR(VLOOKUP(BU707,供应商!A:B,2,0),"")</f>
        <v/>
      </c>
      <c r="BW707" s="32" t="str">
        <f>IF(N707="客户",VLOOKUP(O707,客户!B:C,2,0),"")</f>
        <v/>
      </c>
      <c r="BX707" s="32" t="str">
        <f>IFERROR(VLOOKUP(BW707,客户!A:B,2,0),"")</f>
        <v/>
      </c>
      <c r="BY707" s="29"/>
      <c r="BZ707" s="29"/>
      <c r="CA707" s="29"/>
      <c r="CB707" s="29"/>
      <c r="CC707" s="29"/>
      <c r="CD707" s="29"/>
      <c r="CE707" s="29"/>
      <c r="CF707" s="29"/>
      <c r="CG707" s="29"/>
      <c r="CH707" s="29"/>
      <c r="CI707" s="29"/>
      <c r="CJ707" s="29"/>
      <c r="CK707" s="29"/>
      <c r="CL707" s="29"/>
      <c r="CM707" s="29"/>
      <c r="CN707" s="29"/>
      <c r="CO707" s="29"/>
      <c r="CP707" s="29"/>
      <c r="CQ707" s="29"/>
      <c r="CR707" s="29"/>
      <c r="CS707" s="29"/>
      <c r="CT707" s="29"/>
      <c r="CU707" s="32" t="str">
        <f>IF(N707="费用项目",VLOOKUP(O707,费用项目!B:C,2,0),"")</f>
        <v/>
      </c>
      <c r="CV707" s="32" t="str">
        <f>IFERROR(VLOOKUP(CU707,费用项目!A:B,2,0),"")</f>
        <v/>
      </c>
      <c r="CW707" s="29" t="str">
        <f>IF(N707="银行账户",VLOOKUP(O707,银行变二级!B:C,2,0),"")</f>
        <v>农发行基本户554511</v>
      </c>
      <c r="CX707" s="29" t="str">
        <f>IFERROR(VLOOKUP(O707,银行变二级!A:B,2,0),"")</f>
        <v>农发行基本户554511</v>
      </c>
    </row>
    <row r="708" spans="1:102">
      <c r="A708" s="52" t="s">
        <v>657</v>
      </c>
      <c r="B708" s="36" t="s">
        <v>103</v>
      </c>
      <c r="C708" s="36" t="s">
        <v>153</v>
      </c>
      <c r="D708" s="37" t="s">
        <v>667</v>
      </c>
      <c r="E708" s="37" t="s">
        <v>668</v>
      </c>
      <c r="F708" s="38">
        <v>80000</v>
      </c>
      <c r="G708" s="39" t="s">
        <v>107</v>
      </c>
      <c r="H708" s="40" t="str">
        <f t="shared" si="225"/>
        <v>1002</v>
      </c>
      <c r="I708" s="40" t="str">
        <f t="shared" si="226"/>
        <v>100205</v>
      </c>
      <c r="J708" s="46" t="str">
        <f t="shared" si="227"/>
        <v>银行存款</v>
      </c>
      <c r="K708" s="47" t="str">
        <f t="shared" si="228"/>
        <v>农商行15957</v>
      </c>
      <c r="L708" s="46" t="str">
        <f t="shared" si="229"/>
        <v/>
      </c>
      <c r="M708" s="46">
        <f>IFERROR(IF(H708="1002",1002,VLOOKUP(I708,亿企科目!A:H,6,0)),VLOOKUP(H708,亿企科目!A:G,6,0))</f>
        <v>1002</v>
      </c>
      <c r="N708" s="48" t="str">
        <f>IFERROR(IF(H708="1002","银行账户",IF(H708="1123","供应商",VLOOKUP(I708,亿企科目!A:H,8,0))),"")</f>
        <v>银行账户</v>
      </c>
      <c r="O708" s="49" t="str">
        <f t="shared" si="243"/>
        <v>农商行15957</v>
      </c>
      <c r="P708" s="29" t="str">
        <f>VLOOKUP(A708,账簿!B:C,2,0)</f>
        <v>003003</v>
      </c>
      <c r="Q708" s="29" t="str">
        <f>VLOOKUP(P708,账簿!A:B,2,0)</f>
        <v>昌邑市城投农业科技有限公司</v>
      </c>
      <c r="W708" s="29" t="str">
        <f t="shared" si="244"/>
        <v>0030032026-04-209</v>
      </c>
      <c r="X708" s="29" t="str">
        <f t="shared" si="230"/>
        <v>003003</v>
      </c>
      <c r="Y708" s="29" t="str">
        <f t="shared" si="231"/>
        <v>003003</v>
      </c>
      <c r="Z708" s="29" t="str">
        <f t="shared" si="232"/>
        <v>昌邑市城投农业科技有限公司</v>
      </c>
      <c r="AA708" s="29" t="str">
        <f t="shared" si="233"/>
        <v>2026-04</v>
      </c>
      <c r="AB708" s="29" t="str">
        <f t="shared" si="234"/>
        <v>2026-04-20</v>
      </c>
      <c r="AC708" s="29" t="s">
        <v>108</v>
      </c>
      <c r="AD708" s="29">
        <f t="shared" si="235"/>
        <v>9</v>
      </c>
      <c r="AE708" s="29" t="str">
        <f t="shared" si="236"/>
        <v>往来款,昌邑市国有资产经营投资有限公司</v>
      </c>
      <c r="AF708" s="29" t="s">
        <v>109</v>
      </c>
      <c r="AG708" s="29" t="s">
        <v>109</v>
      </c>
      <c r="AH708" s="29"/>
      <c r="AI708" s="29"/>
      <c r="AJ708" s="29"/>
      <c r="AK708" s="29"/>
      <c r="AL708" s="29"/>
      <c r="AM708" s="29"/>
      <c r="AN708" s="29">
        <f t="shared" si="237"/>
        <v>1002</v>
      </c>
      <c r="AO708" s="29"/>
      <c r="AP708" s="29" t="str">
        <f t="shared" si="238"/>
        <v>往来款,昌邑市国有资产经营投资有限公司</v>
      </c>
      <c r="AQ708" t="s">
        <v>110</v>
      </c>
      <c r="AR708" s="29">
        <f t="shared" si="239"/>
        <v>80000</v>
      </c>
      <c r="AS708" s="29" t="str">
        <f t="shared" si="240"/>
        <v/>
      </c>
      <c r="AT708" t="s">
        <v>111</v>
      </c>
      <c r="AU708" t="s">
        <v>112</v>
      </c>
      <c r="AV708" t="s">
        <v>113</v>
      </c>
      <c r="AW708" s="29">
        <f t="shared" si="241"/>
        <v>80000</v>
      </c>
      <c r="AX708" s="29" t="str">
        <f t="shared" si="242"/>
        <v/>
      </c>
      <c r="AY708" s="29"/>
      <c r="AZ708" s="29"/>
      <c r="BA708" s="29"/>
      <c r="BB708" s="29"/>
      <c r="BC708" s="29"/>
      <c r="BD708" s="29"/>
      <c r="BE708" s="29"/>
      <c r="BF708" s="29"/>
      <c r="BG708" s="29"/>
      <c r="BH708" s="29"/>
      <c r="BI708" s="29"/>
      <c r="BJ708" s="29"/>
      <c r="BK708" s="29"/>
      <c r="BL708" s="29"/>
      <c r="BM708" s="29"/>
      <c r="BN708" s="29"/>
      <c r="BO708" s="29"/>
      <c r="BP708" s="29"/>
      <c r="BQ708" s="32" t="str">
        <f>IF(N708="项目",VLOOKUP(O708,项目!B:C,2,0),IF(K708="空项目",VLOOKUP(K708,项目!B:C,2,0),""))</f>
        <v/>
      </c>
      <c r="BR708" s="32" t="str">
        <f>IFERROR(VLOOKUP(BQ708,项目!A:B,2,0),"")</f>
        <v/>
      </c>
      <c r="BS708" s="29"/>
      <c r="BT708" s="29"/>
      <c r="BU708" s="32" t="str">
        <f>IF(N708="供应商",VLOOKUP(O708,供应商!B:C,2,0),"")</f>
        <v/>
      </c>
      <c r="BV708" s="32" t="str">
        <f>IFERROR(VLOOKUP(BU708,供应商!A:B,2,0),"")</f>
        <v/>
      </c>
      <c r="BW708" s="32" t="str">
        <f>IF(N708="客户",VLOOKUP(O708,客户!B:C,2,0),"")</f>
        <v/>
      </c>
      <c r="BX708" s="32" t="str">
        <f>IFERROR(VLOOKUP(BW708,客户!A:B,2,0),"")</f>
        <v/>
      </c>
      <c r="BY708" s="29"/>
      <c r="BZ708" s="29"/>
      <c r="CA708" s="29"/>
      <c r="CB708" s="29"/>
      <c r="CC708" s="29"/>
      <c r="CD708" s="29"/>
      <c r="CE708" s="29"/>
      <c r="CF708" s="29"/>
      <c r="CG708" s="29"/>
      <c r="CH708" s="29"/>
      <c r="CI708" s="29"/>
      <c r="CJ708" s="29"/>
      <c r="CK708" s="29"/>
      <c r="CL708" s="29"/>
      <c r="CM708" s="29"/>
      <c r="CN708" s="29"/>
      <c r="CO708" s="29"/>
      <c r="CP708" s="29"/>
      <c r="CQ708" s="29"/>
      <c r="CR708" s="29"/>
      <c r="CS708" s="29"/>
      <c r="CT708" s="29"/>
      <c r="CU708" s="32" t="str">
        <f>IF(N708="费用项目",VLOOKUP(O708,费用项目!B:C,2,0),"")</f>
        <v/>
      </c>
      <c r="CV708" s="32" t="str">
        <f>IFERROR(VLOOKUP(CU708,费用项目!A:B,2,0),"")</f>
        <v/>
      </c>
      <c r="CW708" s="29" t="str">
        <f>IF(N708="银行账户",VLOOKUP(O708,银行变二级!B:C,2,0),"")</f>
        <v>农商行15957</v>
      </c>
      <c r="CX708" s="29" t="str">
        <f>IFERROR(VLOOKUP(O708,银行变二级!A:B,2,0),"")</f>
        <v>农商行15957</v>
      </c>
    </row>
    <row r="709" ht="25.5" spans="1:102">
      <c r="A709" s="52" t="s">
        <v>657</v>
      </c>
      <c r="B709" s="36" t="s">
        <v>103</v>
      </c>
      <c r="C709" s="36" t="s">
        <v>153</v>
      </c>
      <c r="D709" s="37" t="s">
        <v>667</v>
      </c>
      <c r="E709" s="37" t="s">
        <v>142</v>
      </c>
      <c r="F709" s="39" t="s">
        <v>107</v>
      </c>
      <c r="G709" s="38">
        <v>80000</v>
      </c>
      <c r="H709" s="40" t="str">
        <f t="shared" si="225"/>
        <v>1221</v>
      </c>
      <c r="I709" s="40" t="str">
        <f t="shared" si="226"/>
        <v>122108</v>
      </c>
      <c r="J709" s="46" t="str">
        <f t="shared" si="227"/>
        <v>其他应收款</v>
      </c>
      <c r="K709" s="47" t="str">
        <f t="shared" si="228"/>
        <v>单位</v>
      </c>
      <c r="L709" s="46" t="str">
        <f t="shared" si="229"/>
        <v>昌邑市国有资产经营投资有限公司</v>
      </c>
      <c r="M709" s="46" t="str">
        <f>IFERROR(IF(H709="1002",1002,VLOOKUP(I709,亿企科目!A:H,6,0)),VLOOKUP(H709,亿企科目!A:G,6,0))</f>
        <v>122102</v>
      </c>
      <c r="N709" s="48" t="str">
        <f>IFERROR(IF(H709="1002","银行账户",IF(H709="1123","供应商",VLOOKUP(I709,亿企科目!A:H,8,0))),"")</f>
        <v>客户</v>
      </c>
      <c r="O709" s="49" t="str">
        <f t="shared" si="243"/>
        <v>昌邑市国有资产经营投资有限公司</v>
      </c>
      <c r="P709" s="29" t="str">
        <f>VLOOKUP(A709,账簿!B:C,2,0)</f>
        <v>003003</v>
      </c>
      <c r="Q709" s="29" t="str">
        <f>VLOOKUP(P709,账簿!A:B,2,0)</f>
        <v>昌邑市城投农业科技有限公司</v>
      </c>
      <c r="W709" s="29" t="str">
        <f t="shared" si="244"/>
        <v>0030032026-04-209</v>
      </c>
      <c r="X709" s="29" t="str">
        <f t="shared" si="230"/>
        <v>003003</v>
      </c>
      <c r="Y709" s="29" t="str">
        <f t="shared" si="231"/>
        <v>003003</v>
      </c>
      <c r="Z709" s="29" t="str">
        <f t="shared" si="232"/>
        <v>昌邑市城投农业科技有限公司</v>
      </c>
      <c r="AA709" s="29" t="str">
        <f t="shared" si="233"/>
        <v>2026-04</v>
      </c>
      <c r="AB709" s="29" t="str">
        <f t="shared" si="234"/>
        <v>2026-04-20</v>
      </c>
      <c r="AC709" s="29" t="s">
        <v>108</v>
      </c>
      <c r="AD709" s="29">
        <f t="shared" si="235"/>
        <v>9</v>
      </c>
      <c r="AE709" s="29" t="str">
        <f t="shared" si="236"/>
        <v>往来款,昌邑市国有资产经营投资有限公司</v>
      </c>
      <c r="AF709" s="29" t="s">
        <v>109</v>
      </c>
      <c r="AG709" s="29" t="s">
        <v>109</v>
      </c>
      <c r="AH709" s="29"/>
      <c r="AI709" s="29"/>
      <c r="AJ709" s="29"/>
      <c r="AK709" s="29"/>
      <c r="AL709" s="29"/>
      <c r="AM709" s="29"/>
      <c r="AN709" s="29" t="str">
        <f t="shared" si="237"/>
        <v>122102</v>
      </c>
      <c r="AO709" s="29"/>
      <c r="AP709" s="29" t="str">
        <f t="shared" si="238"/>
        <v>往来款,昌邑市国有资产经营投资有限公司</v>
      </c>
      <c r="AQ709" t="s">
        <v>110</v>
      </c>
      <c r="AR709" s="29" t="str">
        <f t="shared" si="239"/>
        <v/>
      </c>
      <c r="AS709" s="29">
        <f t="shared" si="240"/>
        <v>80000</v>
      </c>
      <c r="AT709" t="s">
        <v>111</v>
      </c>
      <c r="AU709" t="s">
        <v>112</v>
      </c>
      <c r="AV709" t="s">
        <v>113</v>
      </c>
      <c r="AW709" s="29" t="str">
        <f t="shared" si="241"/>
        <v/>
      </c>
      <c r="AX709" s="29">
        <f t="shared" si="242"/>
        <v>80000</v>
      </c>
      <c r="AY709" s="29"/>
      <c r="AZ709" s="29"/>
      <c r="BA709" s="29"/>
      <c r="BB709" s="29"/>
      <c r="BC709" s="29"/>
      <c r="BD709" s="29"/>
      <c r="BE709" s="29"/>
      <c r="BF709" s="29"/>
      <c r="BG709" s="29"/>
      <c r="BH709" s="29"/>
      <c r="BI709" s="29"/>
      <c r="BJ709" s="29"/>
      <c r="BK709" s="29"/>
      <c r="BL709" s="29"/>
      <c r="BM709" s="29"/>
      <c r="BN709" s="29"/>
      <c r="BO709" s="29"/>
      <c r="BP709" s="29"/>
      <c r="BQ709" s="32" t="str">
        <f>IF(N709="项目",VLOOKUP(O709,项目!B:C,2,0),IF(K709="空项目",VLOOKUP(K709,项目!B:C,2,0),""))</f>
        <v/>
      </c>
      <c r="BR709" s="32" t="str">
        <f>IFERROR(VLOOKUP(BQ709,项目!A:B,2,0),"")</f>
        <v/>
      </c>
      <c r="BS709" s="29"/>
      <c r="BT709" s="29"/>
      <c r="BU709" s="32" t="str">
        <f>IF(N709="供应商",VLOOKUP(O709,供应商!B:C,2,0),"")</f>
        <v/>
      </c>
      <c r="BV709" s="32" t="str">
        <f>IFERROR(VLOOKUP(BU709,供应商!A:B,2,0),"")</f>
        <v/>
      </c>
      <c r="BW709" s="32" t="str">
        <f>IF(N709="客户",VLOOKUP(O709,客户!B:C,2,0),"")</f>
        <v>003</v>
      </c>
      <c r="BX709" s="32" t="str">
        <f>IFERROR(VLOOKUP(BW709,客户!A:B,2,0),"")</f>
        <v>昌邑市国有资产经营投资有限公司</v>
      </c>
      <c r="BY709" s="29"/>
      <c r="BZ709" s="29"/>
      <c r="CA709" s="29"/>
      <c r="CB709" s="29"/>
      <c r="CC709" s="29"/>
      <c r="CD709" s="29"/>
      <c r="CE709" s="29"/>
      <c r="CF709" s="29"/>
      <c r="CG709" s="29"/>
      <c r="CH709" s="29"/>
      <c r="CI709" s="29"/>
      <c r="CJ709" s="29"/>
      <c r="CK709" s="29"/>
      <c r="CL709" s="29"/>
      <c r="CM709" s="29"/>
      <c r="CN709" s="29"/>
      <c r="CO709" s="29"/>
      <c r="CP709" s="29"/>
      <c r="CQ709" s="29"/>
      <c r="CR709" s="29"/>
      <c r="CS709" s="29"/>
      <c r="CT709" s="29"/>
      <c r="CU709" s="32" t="str">
        <f>IF(N709="费用项目",VLOOKUP(O709,费用项目!B:C,2,0),"")</f>
        <v/>
      </c>
      <c r="CV709" s="32" t="str">
        <f>IFERROR(VLOOKUP(CU709,费用项目!A:B,2,0),"")</f>
        <v/>
      </c>
      <c r="CW709" s="29" t="str">
        <f>IF(N709="银行账户",VLOOKUP(O709,银行变二级!B:C,2,0),"")</f>
        <v/>
      </c>
      <c r="CX709" s="29" t="str">
        <f>IFERROR(VLOOKUP(O709,银行变二级!A:B,2,0),"")</f>
        <v/>
      </c>
    </row>
    <row r="710" ht="27" spans="1:102">
      <c r="A710" s="52" t="s">
        <v>657</v>
      </c>
      <c r="B710" s="36" t="s">
        <v>103</v>
      </c>
      <c r="C710" s="36" t="s">
        <v>157</v>
      </c>
      <c r="D710" s="37" t="s">
        <v>669</v>
      </c>
      <c r="E710" s="37" t="s">
        <v>670</v>
      </c>
      <c r="F710" s="38">
        <v>170000</v>
      </c>
      <c r="G710" s="39" t="s">
        <v>107</v>
      </c>
      <c r="H710" s="40" t="str">
        <f t="shared" si="225"/>
        <v>1002</v>
      </c>
      <c r="I710" s="40" t="str">
        <f t="shared" si="226"/>
        <v>100207</v>
      </c>
      <c r="J710" s="46" t="str">
        <f t="shared" si="227"/>
        <v>银行存款</v>
      </c>
      <c r="K710" s="47" t="str">
        <f t="shared" si="228"/>
        <v>潍坊银行一般36186</v>
      </c>
      <c r="L710" s="46" t="str">
        <f t="shared" si="229"/>
        <v/>
      </c>
      <c r="M710" s="46">
        <f>IFERROR(IF(H710="1002",1002,VLOOKUP(I710,亿企科目!A:H,6,0)),VLOOKUP(H710,亿企科目!A:G,6,0))</f>
        <v>1002</v>
      </c>
      <c r="N710" s="48" t="str">
        <f>IFERROR(IF(H710="1002","银行账户",IF(H710="1123","供应商",VLOOKUP(I710,亿企科目!A:H,8,0))),"")</f>
        <v>银行账户</v>
      </c>
      <c r="O710" s="49" t="str">
        <f t="shared" si="243"/>
        <v>潍坊银行一般36186</v>
      </c>
      <c r="P710" s="29" t="str">
        <f>VLOOKUP(A710,账簿!B:C,2,0)</f>
        <v>003003</v>
      </c>
      <c r="Q710" s="29" t="str">
        <f>VLOOKUP(P710,账簿!A:B,2,0)</f>
        <v>昌邑市城投农业科技有限公司</v>
      </c>
      <c r="W710" s="29" t="str">
        <f t="shared" si="244"/>
        <v>0030032026-04-2010</v>
      </c>
      <c r="X710" s="29" t="str">
        <f t="shared" si="230"/>
        <v>003003</v>
      </c>
      <c r="Y710" s="29" t="str">
        <f t="shared" si="231"/>
        <v>003003</v>
      </c>
      <c r="Z710" s="29" t="str">
        <f t="shared" si="232"/>
        <v>昌邑市城投农业科技有限公司</v>
      </c>
      <c r="AA710" s="29" t="str">
        <f t="shared" si="233"/>
        <v>2026-04</v>
      </c>
      <c r="AB710" s="29" t="str">
        <f t="shared" si="234"/>
        <v>2026-04-20</v>
      </c>
      <c r="AC710" s="29" t="s">
        <v>108</v>
      </c>
      <c r="AD710" s="29">
        <f t="shared" si="235"/>
        <v>10</v>
      </c>
      <c r="AE710" s="29" t="str">
        <f t="shared" si="236"/>
        <v>汇兑,昌邑市国有资产经营投资有限公司,往来款</v>
      </c>
      <c r="AF710" s="29" t="s">
        <v>109</v>
      </c>
      <c r="AG710" s="29" t="s">
        <v>109</v>
      </c>
      <c r="AH710" s="29"/>
      <c r="AI710" s="29"/>
      <c r="AJ710" s="29"/>
      <c r="AK710" s="29"/>
      <c r="AL710" s="29"/>
      <c r="AM710" s="29"/>
      <c r="AN710" s="29">
        <f t="shared" si="237"/>
        <v>1002</v>
      </c>
      <c r="AO710" s="29"/>
      <c r="AP710" s="29" t="str">
        <f t="shared" si="238"/>
        <v>汇兑,昌邑市国有资产经营投资有限公司,往来款</v>
      </c>
      <c r="AQ710" t="s">
        <v>110</v>
      </c>
      <c r="AR710" s="29">
        <f t="shared" si="239"/>
        <v>170000</v>
      </c>
      <c r="AS710" s="29" t="str">
        <f t="shared" si="240"/>
        <v/>
      </c>
      <c r="AT710" t="s">
        <v>111</v>
      </c>
      <c r="AU710" t="s">
        <v>112</v>
      </c>
      <c r="AV710" t="s">
        <v>113</v>
      </c>
      <c r="AW710" s="29">
        <f t="shared" si="241"/>
        <v>170000</v>
      </c>
      <c r="AX710" s="29" t="str">
        <f t="shared" si="242"/>
        <v/>
      </c>
      <c r="AY710" s="29"/>
      <c r="AZ710" s="29"/>
      <c r="BA710" s="29"/>
      <c r="BB710" s="29"/>
      <c r="BC710" s="29"/>
      <c r="BD710" s="29"/>
      <c r="BE710" s="29"/>
      <c r="BF710" s="29"/>
      <c r="BG710" s="29"/>
      <c r="BH710" s="29"/>
      <c r="BI710" s="29"/>
      <c r="BJ710" s="29"/>
      <c r="BK710" s="29"/>
      <c r="BL710" s="29"/>
      <c r="BM710" s="29"/>
      <c r="BN710" s="29"/>
      <c r="BO710" s="29"/>
      <c r="BP710" s="29"/>
      <c r="BQ710" s="32" t="str">
        <f>IF(N710="项目",VLOOKUP(O710,项目!B:C,2,0),IF(K710="空项目",VLOOKUP(K710,项目!B:C,2,0),""))</f>
        <v/>
      </c>
      <c r="BR710" s="32" t="str">
        <f>IFERROR(VLOOKUP(BQ710,项目!A:B,2,0),"")</f>
        <v/>
      </c>
      <c r="BS710" s="29"/>
      <c r="BT710" s="29"/>
      <c r="BU710" s="32" t="str">
        <f>IF(N710="供应商",VLOOKUP(O710,供应商!B:C,2,0),"")</f>
        <v/>
      </c>
      <c r="BV710" s="32" t="str">
        <f>IFERROR(VLOOKUP(BU710,供应商!A:B,2,0),"")</f>
        <v/>
      </c>
      <c r="BW710" s="32" t="str">
        <f>IF(N710="客户",VLOOKUP(O710,客户!B:C,2,0),"")</f>
        <v/>
      </c>
      <c r="BX710" s="32" t="str">
        <f>IFERROR(VLOOKUP(BW710,客户!A:B,2,0),"")</f>
        <v/>
      </c>
      <c r="BY710" s="29"/>
      <c r="BZ710" s="29"/>
      <c r="CA710" s="29"/>
      <c r="CB710" s="29"/>
      <c r="CC710" s="29"/>
      <c r="CD710" s="29"/>
      <c r="CE710" s="29"/>
      <c r="CF710" s="29"/>
      <c r="CG710" s="29"/>
      <c r="CH710" s="29"/>
      <c r="CI710" s="29"/>
      <c r="CJ710" s="29"/>
      <c r="CK710" s="29"/>
      <c r="CL710" s="29"/>
      <c r="CM710" s="29"/>
      <c r="CN710" s="29"/>
      <c r="CO710" s="29"/>
      <c r="CP710" s="29"/>
      <c r="CQ710" s="29"/>
      <c r="CR710" s="29"/>
      <c r="CS710" s="29"/>
      <c r="CT710" s="29"/>
      <c r="CU710" s="32" t="str">
        <f>IF(N710="费用项目",VLOOKUP(O710,费用项目!B:C,2,0),"")</f>
        <v/>
      </c>
      <c r="CV710" s="32" t="str">
        <f>IFERROR(VLOOKUP(CU710,费用项目!A:B,2,0),"")</f>
        <v/>
      </c>
      <c r="CW710" s="29" t="str">
        <f>IF(N710="银行账户",VLOOKUP(O710,银行变二级!B:C,2,0),"")</f>
        <v>潍坊银行一般36186</v>
      </c>
      <c r="CX710" s="29" t="str">
        <f>IFERROR(VLOOKUP(O710,银行变二级!A:B,2,0),"")</f>
        <v>潍坊银行一般36186</v>
      </c>
    </row>
    <row r="711" ht="25.5" spans="1:102">
      <c r="A711" s="52" t="s">
        <v>657</v>
      </c>
      <c r="B711" s="36" t="s">
        <v>103</v>
      </c>
      <c r="C711" s="36" t="s">
        <v>157</v>
      </c>
      <c r="D711" s="37" t="s">
        <v>669</v>
      </c>
      <c r="E711" s="37" t="s">
        <v>142</v>
      </c>
      <c r="F711" s="39" t="s">
        <v>107</v>
      </c>
      <c r="G711" s="38">
        <v>170000</v>
      </c>
      <c r="H711" s="40" t="str">
        <f t="shared" si="225"/>
        <v>1221</v>
      </c>
      <c r="I711" s="40" t="str">
        <f t="shared" si="226"/>
        <v>122108</v>
      </c>
      <c r="J711" s="46" t="str">
        <f t="shared" si="227"/>
        <v>其他应收款</v>
      </c>
      <c r="K711" s="47" t="str">
        <f t="shared" si="228"/>
        <v>单位</v>
      </c>
      <c r="L711" s="46" t="str">
        <f t="shared" si="229"/>
        <v>昌邑市国有资产经营投资有限公司</v>
      </c>
      <c r="M711" s="46" t="str">
        <f>IFERROR(IF(H711="1002",1002,VLOOKUP(I711,亿企科目!A:H,6,0)),VLOOKUP(H711,亿企科目!A:G,6,0))</f>
        <v>122102</v>
      </c>
      <c r="N711" s="48" t="str">
        <f>IFERROR(IF(H711="1002","银行账户",IF(H711="1123","供应商",VLOOKUP(I711,亿企科目!A:H,8,0))),"")</f>
        <v>客户</v>
      </c>
      <c r="O711" s="49" t="str">
        <f t="shared" si="243"/>
        <v>昌邑市国有资产经营投资有限公司</v>
      </c>
      <c r="P711" s="29" t="str">
        <f>VLOOKUP(A711,账簿!B:C,2,0)</f>
        <v>003003</v>
      </c>
      <c r="Q711" s="29" t="str">
        <f>VLOOKUP(P711,账簿!A:B,2,0)</f>
        <v>昌邑市城投农业科技有限公司</v>
      </c>
      <c r="W711" s="29" t="str">
        <f t="shared" si="244"/>
        <v>0030032026-04-2010</v>
      </c>
      <c r="X711" s="29" t="str">
        <f t="shared" si="230"/>
        <v>003003</v>
      </c>
      <c r="Y711" s="29" t="str">
        <f t="shared" si="231"/>
        <v>003003</v>
      </c>
      <c r="Z711" s="29" t="str">
        <f t="shared" si="232"/>
        <v>昌邑市城投农业科技有限公司</v>
      </c>
      <c r="AA711" s="29" t="str">
        <f t="shared" si="233"/>
        <v>2026-04</v>
      </c>
      <c r="AB711" s="29" t="str">
        <f t="shared" si="234"/>
        <v>2026-04-20</v>
      </c>
      <c r="AC711" s="29" t="s">
        <v>108</v>
      </c>
      <c r="AD711" s="29">
        <f t="shared" si="235"/>
        <v>10</v>
      </c>
      <c r="AE711" s="29" t="str">
        <f t="shared" si="236"/>
        <v>汇兑,昌邑市国有资产经营投资有限公司,往来款</v>
      </c>
      <c r="AF711" s="29" t="s">
        <v>109</v>
      </c>
      <c r="AG711" s="29" t="s">
        <v>109</v>
      </c>
      <c r="AH711" s="29"/>
      <c r="AI711" s="29"/>
      <c r="AJ711" s="29"/>
      <c r="AK711" s="29"/>
      <c r="AL711" s="29"/>
      <c r="AM711" s="29"/>
      <c r="AN711" s="29" t="str">
        <f t="shared" si="237"/>
        <v>122102</v>
      </c>
      <c r="AO711" s="29"/>
      <c r="AP711" s="29" t="str">
        <f t="shared" si="238"/>
        <v>汇兑,昌邑市国有资产经营投资有限公司,往来款</v>
      </c>
      <c r="AQ711" t="s">
        <v>110</v>
      </c>
      <c r="AR711" s="29" t="str">
        <f t="shared" si="239"/>
        <v/>
      </c>
      <c r="AS711" s="29">
        <f t="shared" si="240"/>
        <v>170000</v>
      </c>
      <c r="AT711" t="s">
        <v>111</v>
      </c>
      <c r="AU711" t="s">
        <v>112</v>
      </c>
      <c r="AV711" t="s">
        <v>113</v>
      </c>
      <c r="AW711" s="29" t="str">
        <f t="shared" si="241"/>
        <v/>
      </c>
      <c r="AX711" s="29">
        <f t="shared" si="242"/>
        <v>170000</v>
      </c>
      <c r="AY711" s="29"/>
      <c r="AZ711" s="29"/>
      <c r="BA711" s="29"/>
      <c r="BB711" s="29"/>
      <c r="BC711" s="29"/>
      <c r="BD711" s="29"/>
      <c r="BE711" s="29"/>
      <c r="BF711" s="29"/>
      <c r="BG711" s="29"/>
      <c r="BH711" s="29"/>
      <c r="BI711" s="29"/>
      <c r="BJ711" s="29"/>
      <c r="BK711" s="29"/>
      <c r="BL711" s="29"/>
      <c r="BM711" s="29"/>
      <c r="BN711" s="29"/>
      <c r="BO711" s="29"/>
      <c r="BP711" s="29"/>
      <c r="BQ711" s="32" t="str">
        <f>IF(N711="项目",VLOOKUP(O711,项目!B:C,2,0),IF(K711="空项目",VLOOKUP(K711,项目!B:C,2,0),""))</f>
        <v/>
      </c>
      <c r="BR711" s="32" t="str">
        <f>IFERROR(VLOOKUP(BQ711,项目!A:B,2,0),"")</f>
        <v/>
      </c>
      <c r="BS711" s="29"/>
      <c r="BT711" s="29"/>
      <c r="BU711" s="32" t="str">
        <f>IF(N711="供应商",VLOOKUP(O711,供应商!B:C,2,0),"")</f>
        <v/>
      </c>
      <c r="BV711" s="32" t="str">
        <f>IFERROR(VLOOKUP(BU711,供应商!A:B,2,0),"")</f>
        <v/>
      </c>
      <c r="BW711" s="32" t="str">
        <f>IF(N711="客户",VLOOKUP(O711,客户!B:C,2,0),"")</f>
        <v>003</v>
      </c>
      <c r="BX711" s="32" t="str">
        <f>IFERROR(VLOOKUP(BW711,客户!A:B,2,0),"")</f>
        <v>昌邑市国有资产经营投资有限公司</v>
      </c>
      <c r="BY711" s="29"/>
      <c r="BZ711" s="29"/>
      <c r="CA711" s="29"/>
      <c r="CB711" s="29"/>
      <c r="CC711" s="29"/>
      <c r="CD711" s="29"/>
      <c r="CE711" s="29"/>
      <c r="CF711" s="29"/>
      <c r="CG711" s="29"/>
      <c r="CH711" s="29"/>
      <c r="CI711" s="29"/>
      <c r="CJ711" s="29"/>
      <c r="CK711" s="29"/>
      <c r="CL711" s="29"/>
      <c r="CM711" s="29"/>
      <c r="CN711" s="29"/>
      <c r="CO711" s="29"/>
      <c r="CP711" s="29"/>
      <c r="CQ711" s="29"/>
      <c r="CR711" s="29"/>
      <c r="CS711" s="29"/>
      <c r="CT711" s="29"/>
      <c r="CU711" s="32" t="str">
        <f>IF(N711="费用项目",VLOOKUP(O711,费用项目!B:C,2,0),"")</f>
        <v/>
      </c>
      <c r="CV711" s="32" t="str">
        <f>IFERROR(VLOOKUP(CU711,费用项目!A:B,2,0),"")</f>
        <v/>
      </c>
      <c r="CW711" s="29" t="str">
        <f>IF(N711="银行账户",VLOOKUP(O711,银行变二级!B:C,2,0),"")</f>
        <v/>
      </c>
      <c r="CX711" s="29" t="str">
        <f>IFERROR(VLOOKUP(O711,银行变二级!A:B,2,0),"")</f>
        <v/>
      </c>
    </row>
    <row r="712" ht="25.5" spans="1:102">
      <c r="A712" s="52" t="s">
        <v>657</v>
      </c>
      <c r="B712" s="36" t="s">
        <v>103</v>
      </c>
      <c r="C712" s="36" t="s">
        <v>161</v>
      </c>
      <c r="D712" s="37" t="s">
        <v>671</v>
      </c>
      <c r="E712" s="37" t="s">
        <v>672</v>
      </c>
      <c r="F712" s="38">
        <v>169508.42</v>
      </c>
      <c r="G712" s="39" t="s">
        <v>107</v>
      </c>
      <c r="H712" s="40" t="str">
        <f t="shared" si="225"/>
        <v>2241</v>
      </c>
      <c r="I712" s="40" t="str">
        <f t="shared" si="226"/>
        <v>224102</v>
      </c>
      <c r="J712" s="46" t="str">
        <f t="shared" si="227"/>
        <v>其他应付款</v>
      </c>
      <c r="K712" s="47" t="str">
        <f t="shared" si="228"/>
        <v>单位</v>
      </c>
      <c r="L712" s="46" t="str">
        <f t="shared" si="229"/>
        <v>昌邑新盛农业发展有限公司</v>
      </c>
      <c r="M712" s="46" t="str">
        <f>IFERROR(IF(H712="1002",1002,VLOOKUP(I712,亿企科目!A:H,6,0)),VLOOKUP(H712,亿企科目!A:G,6,0))</f>
        <v>224102</v>
      </c>
      <c r="N712" s="48" t="str">
        <f>IFERROR(IF(H712="1002","银行账户",IF(H712="1123","供应商",VLOOKUP(I712,亿企科目!A:H,8,0))),"")</f>
        <v>供应商</v>
      </c>
      <c r="O712" s="49" t="str">
        <f t="shared" si="243"/>
        <v>昌邑新盛农业发展有限公司</v>
      </c>
      <c r="P712" s="29" t="str">
        <f>VLOOKUP(A712,账簿!B:C,2,0)</f>
        <v>003003</v>
      </c>
      <c r="Q712" s="29" t="str">
        <f>VLOOKUP(P712,账簿!A:B,2,0)</f>
        <v>昌邑市城投农业科技有限公司</v>
      </c>
      <c r="W712" s="29" t="str">
        <f t="shared" si="244"/>
        <v>0030032026-04-2011</v>
      </c>
      <c r="X712" s="29" t="str">
        <f t="shared" si="230"/>
        <v>003003</v>
      </c>
      <c r="Y712" s="29" t="str">
        <f t="shared" si="231"/>
        <v>003003</v>
      </c>
      <c r="Z712" s="29" t="str">
        <f t="shared" si="232"/>
        <v>昌邑市城投农业科技有限公司</v>
      </c>
      <c r="AA712" s="29" t="str">
        <f t="shared" si="233"/>
        <v>2026-04</v>
      </c>
      <c r="AB712" s="29" t="str">
        <f t="shared" si="234"/>
        <v>2026-04-20</v>
      </c>
      <c r="AC712" s="29" t="s">
        <v>108</v>
      </c>
      <c r="AD712" s="29">
        <f t="shared" si="235"/>
        <v>11</v>
      </c>
      <c r="AE712" s="29" t="str">
        <f t="shared" si="236"/>
        <v>网银转账,昌邑新盛农业发展有限公司,利息</v>
      </c>
      <c r="AF712" s="29" t="s">
        <v>109</v>
      </c>
      <c r="AG712" s="29" t="s">
        <v>109</v>
      </c>
      <c r="AH712" s="29"/>
      <c r="AI712" s="29"/>
      <c r="AJ712" s="29"/>
      <c r="AK712" s="29"/>
      <c r="AL712" s="29"/>
      <c r="AM712" s="29"/>
      <c r="AN712" s="29" t="str">
        <f t="shared" si="237"/>
        <v>224102</v>
      </c>
      <c r="AO712" s="29"/>
      <c r="AP712" s="29" t="str">
        <f t="shared" si="238"/>
        <v>网银转账,昌邑新盛农业发展有限公司,利息</v>
      </c>
      <c r="AQ712" t="s">
        <v>110</v>
      </c>
      <c r="AR712" s="29">
        <f t="shared" si="239"/>
        <v>169508.42</v>
      </c>
      <c r="AS712" s="29" t="str">
        <f t="shared" si="240"/>
        <v/>
      </c>
      <c r="AT712" t="s">
        <v>111</v>
      </c>
      <c r="AU712" t="s">
        <v>112</v>
      </c>
      <c r="AV712" t="s">
        <v>113</v>
      </c>
      <c r="AW712" s="29">
        <f t="shared" si="241"/>
        <v>169508.42</v>
      </c>
      <c r="AX712" s="29" t="str">
        <f t="shared" si="242"/>
        <v/>
      </c>
      <c r="AY712" s="29"/>
      <c r="AZ712" s="29"/>
      <c r="BA712" s="29"/>
      <c r="BB712" s="29"/>
      <c r="BC712" s="29"/>
      <c r="BD712" s="29"/>
      <c r="BE712" s="29"/>
      <c r="BF712" s="29"/>
      <c r="BG712" s="29"/>
      <c r="BH712" s="29"/>
      <c r="BI712" s="29"/>
      <c r="BJ712" s="29"/>
      <c r="BK712" s="29"/>
      <c r="BL712" s="29"/>
      <c r="BM712" s="29"/>
      <c r="BN712" s="29"/>
      <c r="BO712" s="29"/>
      <c r="BP712" s="29"/>
      <c r="BQ712" s="32" t="str">
        <f>IF(N712="项目",VLOOKUP(O712,项目!B:C,2,0),IF(K712="空项目",VLOOKUP(K712,项目!B:C,2,0),""))</f>
        <v/>
      </c>
      <c r="BR712" s="32" t="str">
        <f>IFERROR(VLOOKUP(BQ712,项目!A:B,2,0),"")</f>
        <v/>
      </c>
      <c r="BS712" s="29"/>
      <c r="BT712" s="29"/>
      <c r="BU712" s="32" t="str">
        <f>IF(N712="供应商",VLOOKUP(O712,供应商!B:C,2,0),"")</f>
        <v>010640</v>
      </c>
      <c r="BV712" s="32" t="str">
        <f>IFERROR(VLOOKUP(BU712,供应商!A:B,2,0),"")</f>
        <v>昌邑新盛农业发展有限公司</v>
      </c>
      <c r="BW712" s="32" t="str">
        <f>IF(N712="客户",VLOOKUP(O712,客户!B:C,2,0),"")</f>
        <v/>
      </c>
      <c r="BX712" s="32" t="str">
        <f>IFERROR(VLOOKUP(BW712,客户!A:B,2,0),"")</f>
        <v/>
      </c>
      <c r="BY712" s="29"/>
      <c r="BZ712" s="29"/>
      <c r="CA712" s="29"/>
      <c r="CB712" s="29"/>
      <c r="CC712" s="29"/>
      <c r="CD712" s="29"/>
      <c r="CE712" s="29"/>
      <c r="CF712" s="29"/>
      <c r="CG712" s="29"/>
      <c r="CH712" s="29"/>
      <c r="CI712" s="29"/>
      <c r="CJ712" s="29"/>
      <c r="CK712" s="29"/>
      <c r="CL712" s="29"/>
      <c r="CM712" s="29"/>
      <c r="CN712" s="29"/>
      <c r="CO712" s="29"/>
      <c r="CP712" s="29"/>
      <c r="CQ712" s="29"/>
      <c r="CR712" s="29"/>
      <c r="CS712" s="29"/>
      <c r="CT712" s="29"/>
      <c r="CU712" s="32" t="str">
        <f>IF(N712="费用项目",VLOOKUP(O712,费用项目!B:C,2,0),"")</f>
        <v/>
      </c>
      <c r="CV712" s="32" t="str">
        <f>IFERROR(VLOOKUP(CU712,费用项目!A:B,2,0),"")</f>
        <v/>
      </c>
      <c r="CW712" s="29" t="str">
        <f>IF(N712="银行账户",VLOOKUP(O712,银行变二级!B:C,2,0),"")</f>
        <v/>
      </c>
      <c r="CX712" s="29" t="str">
        <f>IFERROR(VLOOKUP(O712,银行变二级!A:B,2,0),"")</f>
        <v/>
      </c>
    </row>
    <row r="713" ht="27" spans="1:102">
      <c r="A713" s="52" t="s">
        <v>657</v>
      </c>
      <c r="B713" s="36" t="s">
        <v>103</v>
      </c>
      <c r="C713" s="36" t="s">
        <v>161</v>
      </c>
      <c r="D713" s="37" t="s">
        <v>671</v>
      </c>
      <c r="E713" s="37" t="s">
        <v>670</v>
      </c>
      <c r="F713" s="39" t="s">
        <v>107</v>
      </c>
      <c r="G713" s="38">
        <v>169508.42</v>
      </c>
      <c r="H713" s="40" t="str">
        <f t="shared" si="225"/>
        <v>1002</v>
      </c>
      <c r="I713" s="40" t="str">
        <f t="shared" si="226"/>
        <v>100207</v>
      </c>
      <c r="J713" s="46" t="str">
        <f t="shared" si="227"/>
        <v>银行存款</v>
      </c>
      <c r="K713" s="47" t="str">
        <f t="shared" si="228"/>
        <v>潍坊银行一般36186</v>
      </c>
      <c r="L713" s="46" t="str">
        <f t="shared" si="229"/>
        <v/>
      </c>
      <c r="M713" s="46">
        <f>IFERROR(IF(H713="1002",1002,VLOOKUP(I713,亿企科目!A:H,6,0)),VLOOKUP(H713,亿企科目!A:G,6,0))</f>
        <v>1002</v>
      </c>
      <c r="N713" s="48" t="str">
        <f>IFERROR(IF(H713="1002","银行账户",IF(H713="1123","供应商",VLOOKUP(I713,亿企科目!A:H,8,0))),"")</f>
        <v>银行账户</v>
      </c>
      <c r="O713" s="49" t="str">
        <f t="shared" si="243"/>
        <v>潍坊银行一般36186</v>
      </c>
      <c r="P713" s="29" t="str">
        <f>VLOOKUP(A713,账簿!B:C,2,0)</f>
        <v>003003</v>
      </c>
      <c r="Q713" s="29" t="str">
        <f>VLOOKUP(P713,账簿!A:B,2,0)</f>
        <v>昌邑市城投农业科技有限公司</v>
      </c>
      <c r="W713" s="29" t="str">
        <f t="shared" si="244"/>
        <v>0030032026-04-2011</v>
      </c>
      <c r="X713" s="29" t="str">
        <f t="shared" si="230"/>
        <v>003003</v>
      </c>
      <c r="Y713" s="29" t="str">
        <f t="shared" si="231"/>
        <v>003003</v>
      </c>
      <c r="Z713" s="29" t="str">
        <f t="shared" si="232"/>
        <v>昌邑市城投农业科技有限公司</v>
      </c>
      <c r="AA713" s="29" t="str">
        <f t="shared" si="233"/>
        <v>2026-04</v>
      </c>
      <c r="AB713" s="29" t="str">
        <f t="shared" si="234"/>
        <v>2026-04-20</v>
      </c>
      <c r="AC713" s="29" t="s">
        <v>108</v>
      </c>
      <c r="AD713" s="29">
        <f t="shared" si="235"/>
        <v>11</v>
      </c>
      <c r="AE713" s="29" t="str">
        <f t="shared" si="236"/>
        <v>网银转账,昌邑新盛农业发展有限公司,利息</v>
      </c>
      <c r="AF713" s="29" t="s">
        <v>109</v>
      </c>
      <c r="AG713" s="29" t="s">
        <v>109</v>
      </c>
      <c r="AH713" s="29"/>
      <c r="AI713" s="29"/>
      <c r="AJ713" s="29"/>
      <c r="AK713" s="29"/>
      <c r="AL713" s="29"/>
      <c r="AM713" s="29"/>
      <c r="AN713" s="29">
        <f t="shared" si="237"/>
        <v>1002</v>
      </c>
      <c r="AO713" s="29"/>
      <c r="AP713" s="29" t="str">
        <f t="shared" si="238"/>
        <v>网银转账,昌邑新盛农业发展有限公司,利息</v>
      </c>
      <c r="AQ713" t="s">
        <v>110</v>
      </c>
      <c r="AR713" s="29" t="str">
        <f t="shared" si="239"/>
        <v/>
      </c>
      <c r="AS713" s="29">
        <f t="shared" si="240"/>
        <v>169508.42</v>
      </c>
      <c r="AT713" t="s">
        <v>111</v>
      </c>
      <c r="AU713" t="s">
        <v>112</v>
      </c>
      <c r="AV713" t="s">
        <v>113</v>
      </c>
      <c r="AW713" s="29" t="str">
        <f t="shared" si="241"/>
        <v/>
      </c>
      <c r="AX713" s="29">
        <f t="shared" si="242"/>
        <v>169508.42</v>
      </c>
      <c r="AY713" s="29"/>
      <c r="AZ713" s="29"/>
      <c r="BA713" s="29"/>
      <c r="BB713" s="29"/>
      <c r="BC713" s="29"/>
      <c r="BD713" s="29"/>
      <c r="BE713" s="29"/>
      <c r="BF713" s="29"/>
      <c r="BG713" s="29"/>
      <c r="BH713" s="29"/>
      <c r="BI713" s="29"/>
      <c r="BJ713" s="29"/>
      <c r="BK713" s="29"/>
      <c r="BL713" s="29"/>
      <c r="BM713" s="29"/>
      <c r="BN713" s="29"/>
      <c r="BO713" s="29"/>
      <c r="BP713" s="29"/>
      <c r="BQ713" s="32" t="str">
        <f>IF(N713="项目",VLOOKUP(O713,项目!B:C,2,0),IF(K713="空项目",VLOOKUP(K713,项目!B:C,2,0),""))</f>
        <v/>
      </c>
      <c r="BR713" s="32" t="str">
        <f>IFERROR(VLOOKUP(BQ713,项目!A:B,2,0),"")</f>
        <v/>
      </c>
      <c r="BS713" s="29"/>
      <c r="BT713" s="29"/>
      <c r="BU713" s="32" t="str">
        <f>IF(N713="供应商",VLOOKUP(O713,供应商!B:C,2,0),"")</f>
        <v/>
      </c>
      <c r="BV713" s="32" t="str">
        <f>IFERROR(VLOOKUP(BU713,供应商!A:B,2,0),"")</f>
        <v/>
      </c>
      <c r="BW713" s="32" t="str">
        <f>IF(N713="客户",VLOOKUP(O713,客户!B:C,2,0),"")</f>
        <v/>
      </c>
      <c r="BX713" s="32" t="str">
        <f>IFERROR(VLOOKUP(BW713,客户!A:B,2,0),"")</f>
        <v/>
      </c>
      <c r="BY713" s="29"/>
      <c r="BZ713" s="29"/>
      <c r="CA713" s="29"/>
      <c r="CB713" s="29"/>
      <c r="CC713" s="29"/>
      <c r="CD713" s="29"/>
      <c r="CE713" s="29"/>
      <c r="CF713" s="29"/>
      <c r="CG713" s="29"/>
      <c r="CH713" s="29"/>
      <c r="CI713" s="29"/>
      <c r="CJ713" s="29"/>
      <c r="CK713" s="29"/>
      <c r="CL713" s="29"/>
      <c r="CM713" s="29"/>
      <c r="CN713" s="29"/>
      <c r="CO713" s="29"/>
      <c r="CP713" s="29"/>
      <c r="CQ713" s="29"/>
      <c r="CR713" s="29"/>
      <c r="CS713" s="29"/>
      <c r="CT713" s="29"/>
      <c r="CU713" s="32" t="str">
        <f>IF(N713="费用项目",VLOOKUP(O713,费用项目!B:C,2,0),"")</f>
        <v/>
      </c>
      <c r="CV713" s="32" t="str">
        <f>IFERROR(VLOOKUP(CU713,费用项目!A:B,2,0),"")</f>
        <v/>
      </c>
      <c r="CW713" s="29" t="str">
        <f>IF(N713="银行账户",VLOOKUP(O713,银行变二级!B:C,2,0),"")</f>
        <v>潍坊银行一般36186</v>
      </c>
      <c r="CX713" s="29" t="str">
        <f>IFERROR(VLOOKUP(O713,银行变二级!A:B,2,0),"")</f>
        <v>潍坊银行一般36186</v>
      </c>
    </row>
    <row r="714" ht="40.5" spans="1:102">
      <c r="A714" s="52" t="s">
        <v>657</v>
      </c>
      <c r="B714" s="36" t="s">
        <v>124</v>
      </c>
      <c r="C714" s="36" t="s">
        <v>229</v>
      </c>
      <c r="D714" s="37" t="s">
        <v>673</v>
      </c>
      <c r="E714" s="37" t="s">
        <v>674</v>
      </c>
      <c r="F714" s="38">
        <v>510000</v>
      </c>
      <c r="G714" s="39" t="s">
        <v>107</v>
      </c>
      <c r="H714" s="40" t="str">
        <f t="shared" si="225"/>
        <v>1002</v>
      </c>
      <c r="I714" s="40" t="str">
        <f t="shared" si="226"/>
        <v>100204</v>
      </c>
      <c r="J714" s="46" t="str">
        <f t="shared" si="227"/>
        <v>银行存款</v>
      </c>
      <c r="K714" s="47" t="str">
        <f t="shared" si="228"/>
        <v>农发行项目经营收入户575331</v>
      </c>
      <c r="L714" s="46" t="str">
        <f t="shared" si="229"/>
        <v/>
      </c>
      <c r="M714" s="46">
        <f>IFERROR(IF(H714="1002",1002,VLOOKUP(I714,亿企科目!A:H,6,0)),VLOOKUP(H714,亿企科目!A:G,6,0))</f>
        <v>1002</v>
      </c>
      <c r="N714" s="48" t="str">
        <f>IFERROR(IF(H714="1002","银行账户",IF(H714="1123","供应商",VLOOKUP(I714,亿企科目!A:H,8,0))),"")</f>
        <v>银行账户</v>
      </c>
      <c r="O714" s="49" t="str">
        <f t="shared" si="243"/>
        <v>农发行项目经营收入户575331</v>
      </c>
      <c r="P714" s="29" t="str">
        <f>VLOOKUP(A714,账簿!B:C,2,0)</f>
        <v>003003</v>
      </c>
      <c r="Q714" s="29" t="str">
        <f>VLOOKUP(P714,账簿!A:B,2,0)</f>
        <v>昌邑市城投农业科技有限公司</v>
      </c>
      <c r="W714" s="29" t="str">
        <f t="shared" si="244"/>
        <v>0030032026-04-2112</v>
      </c>
      <c r="X714" s="29" t="str">
        <f t="shared" si="230"/>
        <v>003003</v>
      </c>
      <c r="Y714" s="29" t="str">
        <f t="shared" si="231"/>
        <v>003003</v>
      </c>
      <c r="Z714" s="29" t="str">
        <f t="shared" si="232"/>
        <v>昌邑市城投农业科技有限公司</v>
      </c>
      <c r="AA714" s="29" t="str">
        <f t="shared" si="233"/>
        <v>2026-04</v>
      </c>
      <c r="AB714" s="29" t="str">
        <f t="shared" si="234"/>
        <v>2026-04-21</v>
      </c>
      <c r="AC714" s="29" t="s">
        <v>108</v>
      </c>
      <c r="AD714" s="29">
        <f t="shared" si="235"/>
        <v>12</v>
      </c>
      <c r="AE714" s="29" t="str">
        <f t="shared" si="236"/>
        <v>普通汇兑,昌邑市国有资产经营投资有限公司,往来款</v>
      </c>
      <c r="AF714" s="29" t="s">
        <v>109</v>
      </c>
      <c r="AG714" s="29" t="s">
        <v>109</v>
      </c>
      <c r="AH714" s="29"/>
      <c r="AI714" s="29"/>
      <c r="AJ714" s="29"/>
      <c r="AK714" s="29"/>
      <c r="AL714" s="29"/>
      <c r="AM714" s="29"/>
      <c r="AN714" s="29">
        <f t="shared" si="237"/>
        <v>1002</v>
      </c>
      <c r="AO714" s="29"/>
      <c r="AP714" s="29" t="str">
        <f t="shared" si="238"/>
        <v>普通汇兑,昌邑市国有资产经营投资有限公司,往来款</v>
      </c>
      <c r="AQ714" t="s">
        <v>110</v>
      </c>
      <c r="AR714" s="29">
        <f t="shared" si="239"/>
        <v>510000</v>
      </c>
      <c r="AS714" s="29" t="str">
        <f t="shared" si="240"/>
        <v/>
      </c>
      <c r="AT714" t="s">
        <v>111</v>
      </c>
      <c r="AU714" t="s">
        <v>112</v>
      </c>
      <c r="AV714" t="s">
        <v>113</v>
      </c>
      <c r="AW714" s="29">
        <f t="shared" si="241"/>
        <v>510000</v>
      </c>
      <c r="AX714" s="29" t="str">
        <f t="shared" si="242"/>
        <v/>
      </c>
      <c r="AY714" s="29"/>
      <c r="AZ714" s="29"/>
      <c r="BA714" s="29"/>
      <c r="BB714" s="29"/>
      <c r="BC714" s="29"/>
      <c r="BD714" s="29"/>
      <c r="BE714" s="29"/>
      <c r="BF714" s="29"/>
      <c r="BG714" s="29"/>
      <c r="BH714" s="29"/>
      <c r="BI714" s="29"/>
      <c r="BJ714" s="29"/>
      <c r="BK714" s="29"/>
      <c r="BL714" s="29"/>
      <c r="BM714" s="29"/>
      <c r="BN714" s="29"/>
      <c r="BO714" s="29"/>
      <c r="BP714" s="29"/>
      <c r="BQ714" s="32" t="str">
        <f>IF(N714="项目",VLOOKUP(O714,项目!B:C,2,0),IF(K714="空项目",VLOOKUP(K714,项目!B:C,2,0),""))</f>
        <v/>
      </c>
      <c r="BR714" s="32" t="str">
        <f>IFERROR(VLOOKUP(BQ714,项目!A:B,2,0),"")</f>
        <v/>
      </c>
      <c r="BS714" s="29"/>
      <c r="BT714" s="29"/>
      <c r="BU714" s="32" t="str">
        <f>IF(N714="供应商",VLOOKUP(O714,供应商!B:C,2,0),"")</f>
        <v/>
      </c>
      <c r="BV714" s="32" t="str">
        <f>IFERROR(VLOOKUP(BU714,供应商!A:B,2,0),"")</f>
        <v/>
      </c>
      <c r="BW714" s="32" t="str">
        <f>IF(N714="客户",VLOOKUP(O714,客户!B:C,2,0),"")</f>
        <v/>
      </c>
      <c r="BX714" s="32" t="str">
        <f>IFERROR(VLOOKUP(BW714,客户!A:B,2,0),"")</f>
        <v/>
      </c>
      <c r="BY714" s="29"/>
      <c r="BZ714" s="29"/>
      <c r="CA714" s="29"/>
      <c r="CB714" s="29"/>
      <c r="CC714" s="29"/>
      <c r="CD714" s="29"/>
      <c r="CE714" s="29"/>
      <c r="CF714" s="29"/>
      <c r="CG714" s="29"/>
      <c r="CH714" s="29"/>
      <c r="CI714" s="29"/>
      <c r="CJ714" s="29"/>
      <c r="CK714" s="29"/>
      <c r="CL714" s="29"/>
      <c r="CM714" s="29"/>
      <c r="CN714" s="29"/>
      <c r="CO714" s="29"/>
      <c r="CP714" s="29"/>
      <c r="CQ714" s="29"/>
      <c r="CR714" s="29"/>
      <c r="CS714" s="29"/>
      <c r="CT714" s="29"/>
      <c r="CU714" s="32" t="str">
        <f>IF(N714="费用项目",VLOOKUP(O714,费用项目!B:C,2,0),"")</f>
        <v/>
      </c>
      <c r="CV714" s="32" t="str">
        <f>IFERROR(VLOOKUP(CU714,费用项目!A:B,2,0),"")</f>
        <v/>
      </c>
      <c r="CW714" s="29" t="str">
        <f>IF(N714="银行账户",VLOOKUP(O714,银行变二级!B:C,2,0),"")</f>
        <v>农发行项目经营收入户575331</v>
      </c>
      <c r="CX714" s="29" t="str">
        <f>IFERROR(VLOOKUP(O714,银行变二级!A:B,2,0),"")</f>
        <v>农发行项目经营收入户575331</v>
      </c>
    </row>
    <row r="715" ht="25.5" spans="1:102">
      <c r="A715" s="52" t="s">
        <v>657</v>
      </c>
      <c r="B715" s="36" t="s">
        <v>124</v>
      </c>
      <c r="C715" s="36" t="s">
        <v>229</v>
      </c>
      <c r="D715" s="37" t="s">
        <v>673</v>
      </c>
      <c r="E715" s="37" t="s">
        <v>142</v>
      </c>
      <c r="F715" s="39" t="s">
        <v>107</v>
      </c>
      <c r="G715" s="38">
        <v>510000</v>
      </c>
      <c r="H715" s="40" t="str">
        <f t="shared" si="225"/>
        <v>1221</v>
      </c>
      <c r="I715" s="40" t="str">
        <f t="shared" si="226"/>
        <v>122108</v>
      </c>
      <c r="J715" s="46" t="str">
        <f t="shared" si="227"/>
        <v>其他应收款</v>
      </c>
      <c r="K715" s="47" t="str">
        <f t="shared" si="228"/>
        <v>单位</v>
      </c>
      <c r="L715" s="46" t="str">
        <f t="shared" si="229"/>
        <v>昌邑市国有资产经营投资有限公司</v>
      </c>
      <c r="M715" s="46" t="str">
        <f>IFERROR(IF(H715="1002",1002,VLOOKUP(I715,亿企科目!A:H,6,0)),VLOOKUP(H715,亿企科目!A:G,6,0))</f>
        <v>122102</v>
      </c>
      <c r="N715" s="48" t="str">
        <f>IFERROR(IF(H715="1002","银行账户",IF(H715="1123","供应商",VLOOKUP(I715,亿企科目!A:H,8,0))),"")</f>
        <v>客户</v>
      </c>
      <c r="O715" s="49" t="str">
        <f t="shared" si="243"/>
        <v>昌邑市国有资产经营投资有限公司</v>
      </c>
      <c r="P715" s="29" t="str">
        <f>VLOOKUP(A715,账簿!B:C,2,0)</f>
        <v>003003</v>
      </c>
      <c r="Q715" s="29" t="str">
        <f>VLOOKUP(P715,账簿!A:B,2,0)</f>
        <v>昌邑市城投农业科技有限公司</v>
      </c>
      <c r="W715" s="29" t="str">
        <f t="shared" si="244"/>
        <v>0030032026-04-2112</v>
      </c>
      <c r="X715" s="29" t="str">
        <f t="shared" si="230"/>
        <v>003003</v>
      </c>
      <c r="Y715" s="29" t="str">
        <f t="shared" si="231"/>
        <v>003003</v>
      </c>
      <c r="Z715" s="29" t="str">
        <f t="shared" si="232"/>
        <v>昌邑市城投农业科技有限公司</v>
      </c>
      <c r="AA715" s="29" t="str">
        <f t="shared" si="233"/>
        <v>2026-04</v>
      </c>
      <c r="AB715" s="29" t="str">
        <f t="shared" si="234"/>
        <v>2026-04-21</v>
      </c>
      <c r="AC715" s="29" t="s">
        <v>108</v>
      </c>
      <c r="AD715" s="29">
        <f t="shared" si="235"/>
        <v>12</v>
      </c>
      <c r="AE715" s="29" t="str">
        <f t="shared" si="236"/>
        <v>普通汇兑,昌邑市国有资产经营投资有限公司,往来款</v>
      </c>
      <c r="AF715" s="29" t="s">
        <v>109</v>
      </c>
      <c r="AG715" s="29" t="s">
        <v>109</v>
      </c>
      <c r="AH715" s="29"/>
      <c r="AI715" s="29"/>
      <c r="AJ715" s="29"/>
      <c r="AK715" s="29"/>
      <c r="AL715" s="29"/>
      <c r="AM715" s="29"/>
      <c r="AN715" s="29" t="str">
        <f t="shared" si="237"/>
        <v>122102</v>
      </c>
      <c r="AO715" s="29"/>
      <c r="AP715" s="29" t="str">
        <f t="shared" si="238"/>
        <v>普通汇兑,昌邑市国有资产经营投资有限公司,往来款</v>
      </c>
      <c r="AQ715" t="s">
        <v>110</v>
      </c>
      <c r="AR715" s="29" t="str">
        <f t="shared" si="239"/>
        <v/>
      </c>
      <c r="AS715" s="29">
        <f t="shared" si="240"/>
        <v>510000</v>
      </c>
      <c r="AT715" t="s">
        <v>111</v>
      </c>
      <c r="AU715" t="s">
        <v>112</v>
      </c>
      <c r="AV715" t="s">
        <v>113</v>
      </c>
      <c r="AW715" s="29" t="str">
        <f t="shared" si="241"/>
        <v/>
      </c>
      <c r="AX715" s="29">
        <f t="shared" si="242"/>
        <v>510000</v>
      </c>
      <c r="AY715" s="29"/>
      <c r="AZ715" s="29"/>
      <c r="BA715" s="29"/>
      <c r="BB715" s="29"/>
      <c r="BC715" s="29"/>
      <c r="BD715" s="29"/>
      <c r="BE715" s="29"/>
      <c r="BF715" s="29"/>
      <c r="BG715" s="29"/>
      <c r="BH715" s="29"/>
      <c r="BI715" s="29"/>
      <c r="BJ715" s="29"/>
      <c r="BK715" s="29"/>
      <c r="BL715" s="29"/>
      <c r="BM715" s="29"/>
      <c r="BN715" s="29"/>
      <c r="BO715" s="29"/>
      <c r="BP715" s="29"/>
      <c r="BQ715" s="32" t="str">
        <f>IF(N715="项目",VLOOKUP(O715,项目!B:C,2,0),IF(K715="空项目",VLOOKUP(K715,项目!B:C,2,0),""))</f>
        <v/>
      </c>
      <c r="BR715" s="32" t="str">
        <f>IFERROR(VLOOKUP(BQ715,项目!A:B,2,0),"")</f>
        <v/>
      </c>
      <c r="BS715" s="29"/>
      <c r="BT715" s="29"/>
      <c r="BU715" s="32" t="str">
        <f>IF(N715="供应商",VLOOKUP(O715,供应商!B:C,2,0),"")</f>
        <v/>
      </c>
      <c r="BV715" s="32" t="str">
        <f>IFERROR(VLOOKUP(BU715,供应商!A:B,2,0),"")</f>
        <v/>
      </c>
      <c r="BW715" s="32" t="str">
        <f>IF(N715="客户",VLOOKUP(O715,客户!B:C,2,0),"")</f>
        <v>003</v>
      </c>
      <c r="BX715" s="32" t="str">
        <f>IFERROR(VLOOKUP(BW715,客户!A:B,2,0),"")</f>
        <v>昌邑市国有资产经营投资有限公司</v>
      </c>
      <c r="BY715" s="29"/>
      <c r="BZ715" s="29"/>
      <c r="CA715" s="29"/>
      <c r="CB715" s="29"/>
      <c r="CC715" s="29"/>
      <c r="CD715" s="29"/>
      <c r="CE715" s="29"/>
      <c r="CF715" s="29"/>
      <c r="CG715" s="29"/>
      <c r="CH715" s="29"/>
      <c r="CI715" s="29"/>
      <c r="CJ715" s="29"/>
      <c r="CK715" s="29"/>
      <c r="CL715" s="29"/>
      <c r="CM715" s="29"/>
      <c r="CN715" s="29"/>
      <c r="CO715" s="29"/>
      <c r="CP715" s="29"/>
      <c r="CQ715" s="29"/>
      <c r="CR715" s="29"/>
      <c r="CS715" s="29"/>
      <c r="CT715" s="29"/>
      <c r="CU715" s="32" t="str">
        <f>IF(N715="费用项目",VLOOKUP(O715,费用项目!B:C,2,0),"")</f>
        <v/>
      </c>
      <c r="CV715" s="32" t="str">
        <f>IFERROR(VLOOKUP(CU715,费用项目!A:B,2,0),"")</f>
        <v/>
      </c>
      <c r="CW715" s="29" t="str">
        <f>IF(N715="银行账户",VLOOKUP(O715,银行变二级!B:C,2,0),"")</f>
        <v/>
      </c>
      <c r="CX715" s="29" t="str">
        <f>IFERROR(VLOOKUP(O715,银行变二级!A:B,2,0),"")</f>
        <v/>
      </c>
    </row>
    <row r="716" ht="76.5" spans="1:102">
      <c r="A716" s="52" t="s">
        <v>657</v>
      </c>
      <c r="B716" s="36" t="s">
        <v>124</v>
      </c>
      <c r="C716" s="36" t="s">
        <v>231</v>
      </c>
      <c r="D716" s="37" t="s">
        <v>675</v>
      </c>
      <c r="E716" s="37" t="s">
        <v>127</v>
      </c>
      <c r="F716" s="38">
        <v>505902.77</v>
      </c>
      <c r="G716" s="39" t="s">
        <v>107</v>
      </c>
      <c r="H716" s="40" t="str">
        <f t="shared" si="225"/>
        <v>6603</v>
      </c>
      <c r="I716" s="40" t="str">
        <f t="shared" si="226"/>
        <v>6603</v>
      </c>
      <c r="J716" s="46" t="str">
        <f t="shared" si="227"/>
        <v>财务费用</v>
      </c>
      <c r="K716" s="47" t="str">
        <f t="shared" si="228"/>
        <v>利息支出</v>
      </c>
      <c r="L716" s="46" t="str">
        <f t="shared" si="229"/>
        <v/>
      </c>
      <c r="M716" s="46" t="str">
        <f>IFERROR(IF(H716="1002",1002,VLOOKUP(I716,亿企科目!A:H,6,0)),VLOOKUP(H716,亿企科目!A:G,6,0))</f>
        <v>6603</v>
      </c>
      <c r="N716" s="48" t="str">
        <f>IFERROR(IF(H716="1002","银行账户",IF(H716="1123","供应商",VLOOKUP(I716,亿企科目!A:H,8,0))),"")</f>
        <v>费用项目</v>
      </c>
      <c r="O716" s="49" t="str">
        <f t="shared" si="243"/>
        <v>利息支出</v>
      </c>
      <c r="P716" s="29" t="str">
        <f>VLOOKUP(A716,账簿!B:C,2,0)</f>
        <v>003003</v>
      </c>
      <c r="Q716" s="29" t="str">
        <f>VLOOKUP(P716,账簿!A:B,2,0)</f>
        <v>昌邑市城投农业科技有限公司</v>
      </c>
      <c r="W716" s="29" t="str">
        <f t="shared" si="244"/>
        <v>0030032026-04-2113</v>
      </c>
      <c r="X716" s="29" t="str">
        <f t="shared" si="230"/>
        <v>003003</v>
      </c>
      <c r="Y716" s="29" t="str">
        <f t="shared" si="231"/>
        <v>003003</v>
      </c>
      <c r="Z716" s="29" t="str">
        <f t="shared" si="232"/>
        <v>昌邑市城投农业科技有限公司</v>
      </c>
      <c r="AA716" s="29" t="str">
        <f t="shared" si="233"/>
        <v>2026-04</v>
      </c>
      <c r="AB716" s="29" t="str">
        <f t="shared" si="234"/>
        <v>2026-04-21</v>
      </c>
      <c r="AC716" s="29" t="s">
        <v>108</v>
      </c>
      <c r="AD716" s="29">
        <f t="shared" si="235"/>
        <v>13</v>
      </c>
      <c r="AE716" s="29" t="str">
        <f t="shared" si="236"/>
        <v>归还贷款,昌邑市城投农业科技有限公司,归还贷款[37078600500014670]利息:[87833.33],归还贷款[37078600500014790]利息:[21958.33],归还贷款[37078600500014850]利息:[396111.11]</v>
      </c>
      <c r="AF716" s="29" t="s">
        <v>109</v>
      </c>
      <c r="AG716" s="29" t="s">
        <v>109</v>
      </c>
      <c r="AH716" s="29"/>
      <c r="AI716" s="29"/>
      <c r="AJ716" s="29"/>
      <c r="AK716" s="29"/>
      <c r="AL716" s="29"/>
      <c r="AM716" s="29"/>
      <c r="AN716" s="29" t="str">
        <f t="shared" si="237"/>
        <v>6603</v>
      </c>
      <c r="AO716" s="29"/>
      <c r="AP716" s="29" t="str">
        <f t="shared" si="238"/>
        <v>归还贷款,昌邑市城投农业科技有限公司,归还贷款[37078600500014670]利息:[87833.33],归还贷款[37078600500014790]利息:[21958.33],归还贷款[37078600500014850]利息:[396111.11]</v>
      </c>
      <c r="AQ716" t="s">
        <v>110</v>
      </c>
      <c r="AR716" s="29">
        <f t="shared" si="239"/>
        <v>505902.77</v>
      </c>
      <c r="AS716" s="29" t="str">
        <f t="shared" si="240"/>
        <v/>
      </c>
      <c r="AT716" t="s">
        <v>111</v>
      </c>
      <c r="AU716" t="s">
        <v>112</v>
      </c>
      <c r="AV716" t="s">
        <v>113</v>
      </c>
      <c r="AW716" s="29">
        <f t="shared" si="241"/>
        <v>505902.77</v>
      </c>
      <c r="AX716" s="29" t="str">
        <f t="shared" si="242"/>
        <v/>
      </c>
      <c r="AY716" s="29"/>
      <c r="AZ716" s="29"/>
      <c r="BA716" s="29"/>
      <c r="BB716" s="29"/>
      <c r="BC716" s="29"/>
      <c r="BD716" s="29"/>
      <c r="BE716" s="29"/>
      <c r="BF716" s="29"/>
      <c r="BG716" s="29"/>
      <c r="BH716" s="29"/>
      <c r="BI716" s="29"/>
      <c r="BJ716" s="29"/>
      <c r="BK716" s="29"/>
      <c r="BL716" s="29"/>
      <c r="BM716" s="29"/>
      <c r="BN716" s="29"/>
      <c r="BO716" s="29"/>
      <c r="BP716" s="29"/>
      <c r="BQ716" s="32" t="str">
        <f>IF(N716="项目",VLOOKUP(O716,项目!B:C,2,0),IF(K716="空项目",VLOOKUP(K716,项目!B:C,2,0),""))</f>
        <v/>
      </c>
      <c r="BR716" s="32" t="str">
        <f>IFERROR(VLOOKUP(BQ716,项目!A:B,2,0),"")</f>
        <v/>
      </c>
      <c r="BS716" s="29"/>
      <c r="BT716" s="29"/>
      <c r="BU716" s="32" t="str">
        <f>IF(N716="供应商",VLOOKUP(O716,供应商!B:C,2,0),"")</f>
        <v/>
      </c>
      <c r="BV716" s="32" t="str">
        <f>IFERROR(VLOOKUP(BU716,供应商!A:B,2,0),"")</f>
        <v/>
      </c>
      <c r="BW716" s="32" t="str">
        <f>IF(N716="客户",VLOOKUP(O716,客户!B:C,2,0),"")</f>
        <v/>
      </c>
      <c r="BX716" s="32" t="str">
        <f>IFERROR(VLOOKUP(BW716,客户!A:B,2,0),"")</f>
        <v/>
      </c>
      <c r="BY716" s="29"/>
      <c r="BZ716" s="29"/>
      <c r="CA716" s="29"/>
      <c r="CB716" s="29"/>
      <c r="CC716" s="29"/>
      <c r="CD716" s="29"/>
      <c r="CE716" s="29"/>
      <c r="CF716" s="29"/>
      <c r="CG716" s="29"/>
      <c r="CH716" s="29"/>
      <c r="CI716" s="29"/>
      <c r="CJ716" s="29"/>
      <c r="CK716" s="29"/>
      <c r="CL716" s="29"/>
      <c r="CM716" s="29"/>
      <c r="CN716" s="29"/>
      <c r="CO716" s="29"/>
      <c r="CP716" s="29"/>
      <c r="CQ716" s="29"/>
      <c r="CR716" s="29"/>
      <c r="CS716" s="29"/>
      <c r="CT716" s="29"/>
      <c r="CU716" s="32" t="str">
        <f>IF(N716="费用项目",VLOOKUP(O716,费用项目!B:C,2,0),"")</f>
        <v>660302</v>
      </c>
      <c r="CV716" s="32" t="str">
        <f>IFERROR(VLOOKUP(CU716,费用项目!A:B,2,0),"")</f>
        <v>利息支出</v>
      </c>
      <c r="CW716" s="29" t="str">
        <f>IF(N716="银行账户",VLOOKUP(O716,银行变二级!B:C,2,0),"")</f>
        <v/>
      </c>
      <c r="CX716" s="29" t="str">
        <f>IFERROR(VLOOKUP(O716,银行变二级!A:B,2,0),"")</f>
        <v/>
      </c>
    </row>
    <row r="717" ht="76.5" spans="1:102">
      <c r="A717" s="52" t="s">
        <v>657</v>
      </c>
      <c r="B717" s="36" t="s">
        <v>124</v>
      </c>
      <c r="C717" s="36" t="s">
        <v>231</v>
      </c>
      <c r="D717" s="37" t="s">
        <v>675</v>
      </c>
      <c r="E717" s="37" t="s">
        <v>674</v>
      </c>
      <c r="F717" s="39" t="s">
        <v>107</v>
      </c>
      <c r="G717" s="38">
        <v>505902.77</v>
      </c>
      <c r="H717" s="40" t="str">
        <f t="shared" si="225"/>
        <v>1002</v>
      </c>
      <c r="I717" s="40" t="str">
        <f t="shared" si="226"/>
        <v>100204</v>
      </c>
      <c r="J717" s="46" t="str">
        <f t="shared" si="227"/>
        <v>银行存款</v>
      </c>
      <c r="K717" s="47" t="str">
        <f t="shared" si="228"/>
        <v>农发行项目经营收入户575331</v>
      </c>
      <c r="L717" s="46" t="str">
        <f t="shared" si="229"/>
        <v/>
      </c>
      <c r="M717" s="46">
        <f>IFERROR(IF(H717="1002",1002,VLOOKUP(I717,亿企科目!A:H,6,0)),VLOOKUP(H717,亿企科目!A:G,6,0))</f>
        <v>1002</v>
      </c>
      <c r="N717" s="48" t="str">
        <f>IFERROR(IF(H717="1002","银行账户",IF(H717="1123","供应商",VLOOKUP(I717,亿企科目!A:H,8,0))),"")</f>
        <v>银行账户</v>
      </c>
      <c r="O717" s="49" t="str">
        <f t="shared" si="243"/>
        <v>农发行项目经营收入户575331</v>
      </c>
      <c r="P717" s="29" t="str">
        <f>VLOOKUP(A717,账簿!B:C,2,0)</f>
        <v>003003</v>
      </c>
      <c r="Q717" s="29" t="str">
        <f>VLOOKUP(P717,账簿!A:B,2,0)</f>
        <v>昌邑市城投农业科技有限公司</v>
      </c>
      <c r="W717" s="29" t="str">
        <f t="shared" si="244"/>
        <v>0030032026-04-2113</v>
      </c>
      <c r="X717" s="29" t="str">
        <f t="shared" si="230"/>
        <v>003003</v>
      </c>
      <c r="Y717" s="29" t="str">
        <f t="shared" si="231"/>
        <v>003003</v>
      </c>
      <c r="Z717" s="29" t="str">
        <f t="shared" si="232"/>
        <v>昌邑市城投农业科技有限公司</v>
      </c>
      <c r="AA717" s="29" t="str">
        <f t="shared" si="233"/>
        <v>2026-04</v>
      </c>
      <c r="AB717" s="29" t="str">
        <f t="shared" si="234"/>
        <v>2026-04-21</v>
      </c>
      <c r="AC717" s="29" t="s">
        <v>108</v>
      </c>
      <c r="AD717" s="29">
        <f t="shared" si="235"/>
        <v>13</v>
      </c>
      <c r="AE717" s="29" t="str">
        <f t="shared" si="236"/>
        <v>归还贷款,昌邑市城投农业科技有限公司,归还贷款[37078600500014670]利息:[87833.33],归还贷款[37078600500014790]利息:[21958.33],归还贷款[37078600500014850]利息:[396111.11]</v>
      </c>
      <c r="AF717" s="29" t="s">
        <v>109</v>
      </c>
      <c r="AG717" s="29" t="s">
        <v>109</v>
      </c>
      <c r="AH717" s="29"/>
      <c r="AI717" s="29"/>
      <c r="AJ717" s="29"/>
      <c r="AK717" s="29"/>
      <c r="AL717" s="29"/>
      <c r="AM717" s="29"/>
      <c r="AN717" s="29">
        <f t="shared" si="237"/>
        <v>1002</v>
      </c>
      <c r="AO717" s="29"/>
      <c r="AP717" s="29" t="str">
        <f t="shared" si="238"/>
        <v>归还贷款,昌邑市城投农业科技有限公司,归还贷款[37078600500014670]利息:[87833.33],归还贷款[37078600500014790]利息:[21958.33],归还贷款[37078600500014850]利息:[396111.11]</v>
      </c>
      <c r="AQ717" t="s">
        <v>110</v>
      </c>
      <c r="AR717" s="29" t="str">
        <f t="shared" si="239"/>
        <v/>
      </c>
      <c r="AS717" s="29">
        <f t="shared" si="240"/>
        <v>505902.77</v>
      </c>
      <c r="AT717" t="s">
        <v>111</v>
      </c>
      <c r="AU717" t="s">
        <v>112</v>
      </c>
      <c r="AV717" t="s">
        <v>113</v>
      </c>
      <c r="AW717" s="29" t="str">
        <f t="shared" si="241"/>
        <v/>
      </c>
      <c r="AX717" s="29">
        <f t="shared" si="242"/>
        <v>505902.77</v>
      </c>
      <c r="AY717" s="29"/>
      <c r="AZ717" s="29"/>
      <c r="BA717" s="29"/>
      <c r="BB717" s="29"/>
      <c r="BC717" s="29"/>
      <c r="BD717" s="29"/>
      <c r="BE717" s="29"/>
      <c r="BF717" s="29"/>
      <c r="BG717" s="29"/>
      <c r="BH717" s="29"/>
      <c r="BI717" s="29"/>
      <c r="BJ717" s="29"/>
      <c r="BK717" s="29"/>
      <c r="BL717" s="29"/>
      <c r="BM717" s="29"/>
      <c r="BN717" s="29"/>
      <c r="BO717" s="29"/>
      <c r="BP717" s="29"/>
      <c r="BQ717" s="32" t="str">
        <f>IF(N717="项目",VLOOKUP(O717,项目!B:C,2,0),IF(K717="空项目",VLOOKUP(K717,项目!B:C,2,0),""))</f>
        <v/>
      </c>
      <c r="BR717" s="32" t="str">
        <f>IFERROR(VLOOKUP(BQ717,项目!A:B,2,0),"")</f>
        <v/>
      </c>
      <c r="BS717" s="29"/>
      <c r="BT717" s="29"/>
      <c r="BU717" s="32" t="str">
        <f>IF(N717="供应商",VLOOKUP(O717,供应商!B:C,2,0),"")</f>
        <v/>
      </c>
      <c r="BV717" s="32" t="str">
        <f>IFERROR(VLOOKUP(BU717,供应商!A:B,2,0),"")</f>
        <v/>
      </c>
      <c r="BW717" s="32" t="str">
        <f>IF(N717="客户",VLOOKUP(O717,客户!B:C,2,0),"")</f>
        <v/>
      </c>
      <c r="BX717" s="32" t="str">
        <f>IFERROR(VLOOKUP(BW717,客户!A:B,2,0),"")</f>
        <v/>
      </c>
      <c r="BY717" s="29"/>
      <c r="BZ717" s="29"/>
      <c r="CA717" s="29"/>
      <c r="CB717" s="29"/>
      <c r="CC717" s="29"/>
      <c r="CD717" s="29"/>
      <c r="CE717" s="29"/>
      <c r="CF717" s="29"/>
      <c r="CG717" s="29"/>
      <c r="CH717" s="29"/>
      <c r="CI717" s="29"/>
      <c r="CJ717" s="29"/>
      <c r="CK717" s="29"/>
      <c r="CL717" s="29"/>
      <c r="CM717" s="29"/>
      <c r="CN717" s="29"/>
      <c r="CO717" s="29"/>
      <c r="CP717" s="29"/>
      <c r="CQ717" s="29"/>
      <c r="CR717" s="29"/>
      <c r="CS717" s="29"/>
      <c r="CT717" s="29"/>
      <c r="CU717" s="32" t="str">
        <f>IF(N717="费用项目",VLOOKUP(O717,费用项目!B:C,2,0),"")</f>
        <v/>
      </c>
      <c r="CV717" s="32" t="str">
        <f>IFERROR(VLOOKUP(CU717,费用项目!A:B,2,0),"")</f>
        <v/>
      </c>
      <c r="CW717" s="29" t="str">
        <f>IF(N717="银行账户",VLOOKUP(O717,银行变二级!B:C,2,0),"")</f>
        <v>农发行项目经营收入户575331</v>
      </c>
      <c r="CX717" s="29" t="str">
        <f>IFERROR(VLOOKUP(O717,银行变二级!A:B,2,0),"")</f>
        <v>农发行项目经营收入户575331</v>
      </c>
    </row>
    <row r="718" ht="25.5" spans="1:102">
      <c r="A718" s="52" t="s">
        <v>657</v>
      </c>
      <c r="B718" s="36" t="s">
        <v>124</v>
      </c>
      <c r="C718" s="36" t="s">
        <v>233</v>
      </c>
      <c r="D718" s="37" t="s">
        <v>676</v>
      </c>
      <c r="E718" s="37" t="s">
        <v>127</v>
      </c>
      <c r="F718" s="38">
        <v>73134.17</v>
      </c>
      <c r="G718" s="39" t="s">
        <v>107</v>
      </c>
      <c r="H718" s="40" t="str">
        <f t="shared" si="225"/>
        <v>6603</v>
      </c>
      <c r="I718" s="40" t="str">
        <f t="shared" si="226"/>
        <v>6603</v>
      </c>
      <c r="J718" s="46" t="str">
        <f t="shared" si="227"/>
        <v>财务费用</v>
      </c>
      <c r="K718" s="47" t="str">
        <f t="shared" si="228"/>
        <v>利息支出</v>
      </c>
      <c r="L718" s="46" t="str">
        <f t="shared" si="229"/>
        <v/>
      </c>
      <c r="M718" s="46" t="str">
        <f>IFERROR(IF(H718="1002",1002,VLOOKUP(I718,亿企科目!A:H,6,0)),VLOOKUP(H718,亿企科目!A:G,6,0))</f>
        <v>6603</v>
      </c>
      <c r="N718" s="48" t="str">
        <f>IFERROR(IF(H718="1002","银行账户",IF(H718="1123","供应商",VLOOKUP(I718,亿企科目!A:H,8,0))),"")</f>
        <v>费用项目</v>
      </c>
      <c r="O718" s="49" t="str">
        <f t="shared" si="243"/>
        <v>利息支出</v>
      </c>
      <c r="P718" s="29" t="str">
        <f>VLOOKUP(A718,账簿!B:C,2,0)</f>
        <v>003003</v>
      </c>
      <c r="Q718" s="29" t="str">
        <f>VLOOKUP(P718,账簿!A:B,2,0)</f>
        <v>昌邑市城投农业科技有限公司</v>
      </c>
      <c r="W718" s="29" t="str">
        <f t="shared" si="244"/>
        <v>0030032026-04-2114</v>
      </c>
      <c r="X718" s="29" t="str">
        <f t="shared" si="230"/>
        <v>003003</v>
      </c>
      <c r="Y718" s="29" t="str">
        <f t="shared" si="231"/>
        <v>003003</v>
      </c>
      <c r="Z718" s="29" t="str">
        <f t="shared" si="232"/>
        <v>昌邑市城投农业科技有限公司</v>
      </c>
      <c r="AA718" s="29" t="str">
        <f t="shared" si="233"/>
        <v>2026-04</v>
      </c>
      <c r="AB718" s="29" t="str">
        <f t="shared" si="234"/>
        <v>2026-04-21</v>
      </c>
      <c r="AC718" s="29" t="s">
        <v>108</v>
      </c>
      <c r="AD718" s="29">
        <f t="shared" si="235"/>
        <v>14</v>
      </c>
      <c r="AE718" s="29" t="str">
        <f t="shared" si="236"/>
        <v>当期偿还收回贷款利息,昌邑市城投农业科技有限公司</v>
      </c>
      <c r="AF718" s="29" t="s">
        <v>109</v>
      </c>
      <c r="AG718" s="29" t="s">
        <v>109</v>
      </c>
      <c r="AH718" s="29"/>
      <c r="AI718" s="29"/>
      <c r="AJ718" s="29"/>
      <c r="AK718" s="29"/>
      <c r="AL718" s="29"/>
      <c r="AM718" s="29"/>
      <c r="AN718" s="29" t="str">
        <f t="shared" si="237"/>
        <v>6603</v>
      </c>
      <c r="AO718" s="29"/>
      <c r="AP718" s="29" t="str">
        <f t="shared" si="238"/>
        <v>当期偿还收回贷款利息,昌邑市城投农业科技有限公司</v>
      </c>
      <c r="AQ718" t="s">
        <v>110</v>
      </c>
      <c r="AR718" s="29">
        <f t="shared" si="239"/>
        <v>73134.17</v>
      </c>
      <c r="AS718" s="29" t="str">
        <f t="shared" si="240"/>
        <v/>
      </c>
      <c r="AT718" t="s">
        <v>111</v>
      </c>
      <c r="AU718" t="s">
        <v>112</v>
      </c>
      <c r="AV718" t="s">
        <v>113</v>
      </c>
      <c r="AW718" s="29">
        <f t="shared" si="241"/>
        <v>73134.17</v>
      </c>
      <c r="AX718" s="29" t="str">
        <f t="shared" si="242"/>
        <v/>
      </c>
      <c r="AY718" s="29"/>
      <c r="AZ718" s="29"/>
      <c r="BA718" s="29"/>
      <c r="BB718" s="29"/>
      <c r="BC718" s="29"/>
      <c r="BD718" s="29"/>
      <c r="BE718" s="29"/>
      <c r="BF718" s="29"/>
      <c r="BG718" s="29"/>
      <c r="BH718" s="29"/>
      <c r="BI718" s="29"/>
      <c r="BJ718" s="29"/>
      <c r="BK718" s="29"/>
      <c r="BL718" s="29"/>
      <c r="BM718" s="29"/>
      <c r="BN718" s="29"/>
      <c r="BO718" s="29"/>
      <c r="BP718" s="29"/>
      <c r="BQ718" s="32" t="str">
        <f>IF(N718="项目",VLOOKUP(O718,项目!B:C,2,0),IF(K718="空项目",VLOOKUP(K718,项目!B:C,2,0),""))</f>
        <v/>
      </c>
      <c r="BR718" s="32" t="str">
        <f>IFERROR(VLOOKUP(BQ718,项目!A:B,2,0),"")</f>
        <v/>
      </c>
      <c r="BS718" s="29"/>
      <c r="BT718" s="29"/>
      <c r="BU718" s="32" t="str">
        <f>IF(N718="供应商",VLOOKUP(O718,供应商!B:C,2,0),"")</f>
        <v/>
      </c>
      <c r="BV718" s="32" t="str">
        <f>IFERROR(VLOOKUP(BU718,供应商!A:B,2,0),"")</f>
        <v/>
      </c>
      <c r="BW718" s="32" t="str">
        <f>IF(N718="客户",VLOOKUP(O718,客户!B:C,2,0),"")</f>
        <v/>
      </c>
      <c r="BX718" s="32" t="str">
        <f>IFERROR(VLOOKUP(BW718,客户!A:B,2,0),"")</f>
        <v/>
      </c>
      <c r="BY718" s="29"/>
      <c r="BZ718" s="29"/>
      <c r="CA718" s="29"/>
      <c r="CB718" s="29"/>
      <c r="CC718" s="29"/>
      <c r="CD718" s="29"/>
      <c r="CE718" s="29"/>
      <c r="CF718" s="29"/>
      <c r="CG718" s="29"/>
      <c r="CH718" s="29"/>
      <c r="CI718" s="29"/>
      <c r="CJ718" s="29"/>
      <c r="CK718" s="29"/>
      <c r="CL718" s="29"/>
      <c r="CM718" s="29"/>
      <c r="CN718" s="29"/>
      <c r="CO718" s="29"/>
      <c r="CP718" s="29"/>
      <c r="CQ718" s="29"/>
      <c r="CR718" s="29"/>
      <c r="CS718" s="29"/>
      <c r="CT718" s="29"/>
      <c r="CU718" s="32" t="str">
        <f>IF(N718="费用项目",VLOOKUP(O718,费用项目!B:C,2,0),"")</f>
        <v>660302</v>
      </c>
      <c r="CV718" s="32" t="str">
        <f>IFERROR(VLOOKUP(CU718,费用项目!A:B,2,0),"")</f>
        <v>利息支出</v>
      </c>
      <c r="CW718" s="29" t="str">
        <f>IF(N718="银行账户",VLOOKUP(O718,银行变二级!B:C,2,0),"")</f>
        <v/>
      </c>
      <c r="CX718" s="29" t="str">
        <f>IFERROR(VLOOKUP(O718,银行变二级!A:B,2,0),"")</f>
        <v/>
      </c>
    </row>
    <row r="719" ht="25.5" spans="1:102">
      <c r="A719" s="52" t="s">
        <v>657</v>
      </c>
      <c r="B719" s="36" t="s">
        <v>124</v>
      </c>
      <c r="C719" s="36" t="s">
        <v>233</v>
      </c>
      <c r="D719" s="37" t="s">
        <v>676</v>
      </c>
      <c r="E719" s="37" t="s">
        <v>668</v>
      </c>
      <c r="F719" s="39" t="s">
        <v>107</v>
      </c>
      <c r="G719" s="38">
        <v>73134.17</v>
      </c>
      <c r="H719" s="40" t="str">
        <f t="shared" si="225"/>
        <v>1002</v>
      </c>
      <c r="I719" s="40" t="str">
        <f t="shared" si="226"/>
        <v>100205</v>
      </c>
      <c r="J719" s="46" t="str">
        <f t="shared" si="227"/>
        <v>银行存款</v>
      </c>
      <c r="K719" s="47" t="str">
        <f t="shared" si="228"/>
        <v>农商行15957</v>
      </c>
      <c r="L719" s="46" t="str">
        <f t="shared" si="229"/>
        <v/>
      </c>
      <c r="M719" s="46">
        <f>IFERROR(IF(H719="1002",1002,VLOOKUP(I719,亿企科目!A:H,6,0)),VLOOKUP(H719,亿企科目!A:G,6,0))</f>
        <v>1002</v>
      </c>
      <c r="N719" s="48" t="str">
        <f>IFERROR(IF(H719="1002","银行账户",IF(H719="1123","供应商",VLOOKUP(I719,亿企科目!A:H,8,0))),"")</f>
        <v>银行账户</v>
      </c>
      <c r="O719" s="49" t="str">
        <f t="shared" si="243"/>
        <v>农商行15957</v>
      </c>
      <c r="P719" s="29" t="str">
        <f>VLOOKUP(A719,账簿!B:C,2,0)</f>
        <v>003003</v>
      </c>
      <c r="Q719" s="29" t="str">
        <f>VLOOKUP(P719,账簿!A:B,2,0)</f>
        <v>昌邑市城投农业科技有限公司</v>
      </c>
      <c r="W719" s="29" t="str">
        <f t="shared" si="244"/>
        <v>0030032026-04-2114</v>
      </c>
      <c r="X719" s="29" t="str">
        <f t="shared" si="230"/>
        <v>003003</v>
      </c>
      <c r="Y719" s="29" t="str">
        <f t="shared" si="231"/>
        <v>003003</v>
      </c>
      <c r="Z719" s="29" t="str">
        <f t="shared" si="232"/>
        <v>昌邑市城投农业科技有限公司</v>
      </c>
      <c r="AA719" s="29" t="str">
        <f t="shared" si="233"/>
        <v>2026-04</v>
      </c>
      <c r="AB719" s="29" t="str">
        <f t="shared" si="234"/>
        <v>2026-04-21</v>
      </c>
      <c r="AC719" s="29" t="s">
        <v>108</v>
      </c>
      <c r="AD719" s="29">
        <f t="shared" si="235"/>
        <v>14</v>
      </c>
      <c r="AE719" s="29" t="str">
        <f t="shared" si="236"/>
        <v>当期偿还收回贷款利息,昌邑市城投农业科技有限公司</v>
      </c>
      <c r="AF719" s="29" t="s">
        <v>109</v>
      </c>
      <c r="AG719" s="29" t="s">
        <v>109</v>
      </c>
      <c r="AH719" s="29"/>
      <c r="AI719" s="29"/>
      <c r="AJ719" s="29"/>
      <c r="AK719" s="29"/>
      <c r="AL719" s="29"/>
      <c r="AM719" s="29"/>
      <c r="AN719" s="29">
        <f t="shared" si="237"/>
        <v>1002</v>
      </c>
      <c r="AO719" s="29"/>
      <c r="AP719" s="29" t="str">
        <f t="shared" si="238"/>
        <v>当期偿还收回贷款利息,昌邑市城投农业科技有限公司</v>
      </c>
      <c r="AQ719" t="s">
        <v>110</v>
      </c>
      <c r="AR719" s="29" t="str">
        <f t="shared" si="239"/>
        <v/>
      </c>
      <c r="AS719" s="29">
        <f t="shared" si="240"/>
        <v>73134.17</v>
      </c>
      <c r="AT719" t="s">
        <v>111</v>
      </c>
      <c r="AU719" t="s">
        <v>112</v>
      </c>
      <c r="AV719" t="s">
        <v>113</v>
      </c>
      <c r="AW719" s="29" t="str">
        <f t="shared" si="241"/>
        <v/>
      </c>
      <c r="AX719" s="29">
        <f t="shared" si="242"/>
        <v>73134.17</v>
      </c>
      <c r="AY719" s="29"/>
      <c r="AZ719" s="29"/>
      <c r="BA719" s="29"/>
      <c r="BB719" s="29"/>
      <c r="BC719" s="29"/>
      <c r="BD719" s="29"/>
      <c r="BE719" s="29"/>
      <c r="BF719" s="29"/>
      <c r="BG719" s="29"/>
      <c r="BH719" s="29"/>
      <c r="BI719" s="29"/>
      <c r="BJ719" s="29"/>
      <c r="BK719" s="29"/>
      <c r="BL719" s="29"/>
      <c r="BM719" s="29"/>
      <c r="BN719" s="29"/>
      <c r="BO719" s="29"/>
      <c r="BP719" s="29"/>
      <c r="BQ719" s="32" t="str">
        <f>IF(N719="项目",VLOOKUP(O719,项目!B:C,2,0),IF(K719="空项目",VLOOKUP(K719,项目!B:C,2,0),""))</f>
        <v/>
      </c>
      <c r="BR719" s="32" t="str">
        <f>IFERROR(VLOOKUP(BQ719,项目!A:B,2,0),"")</f>
        <v/>
      </c>
      <c r="BS719" s="29"/>
      <c r="BT719" s="29"/>
      <c r="BU719" s="32" t="str">
        <f>IF(N719="供应商",VLOOKUP(O719,供应商!B:C,2,0),"")</f>
        <v/>
      </c>
      <c r="BV719" s="32" t="str">
        <f>IFERROR(VLOOKUP(BU719,供应商!A:B,2,0),"")</f>
        <v/>
      </c>
      <c r="BW719" s="32" t="str">
        <f>IF(N719="客户",VLOOKUP(O719,客户!B:C,2,0),"")</f>
        <v/>
      </c>
      <c r="BX719" s="32" t="str">
        <f>IFERROR(VLOOKUP(BW719,客户!A:B,2,0),"")</f>
        <v/>
      </c>
      <c r="BY719" s="29"/>
      <c r="BZ719" s="29"/>
      <c r="CA719" s="29"/>
      <c r="CB719" s="29"/>
      <c r="CC719" s="29"/>
      <c r="CD719" s="29"/>
      <c r="CE719" s="29"/>
      <c r="CF719" s="29"/>
      <c r="CG719" s="29"/>
      <c r="CH719" s="29"/>
      <c r="CI719" s="29"/>
      <c r="CJ719" s="29"/>
      <c r="CK719" s="29"/>
      <c r="CL719" s="29"/>
      <c r="CM719" s="29"/>
      <c r="CN719" s="29"/>
      <c r="CO719" s="29"/>
      <c r="CP719" s="29"/>
      <c r="CQ719" s="29"/>
      <c r="CR719" s="29"/>
      <c r="CS719" s="29"/>
      <c r="CT719" s="29"/>
      <c r="CU719" s="32" t="str">
        <f>IF(N719="费用项目",VLOOKUP(O719,费用项目!B:C,2,0),"")</f>
        <v/>
      </c>
      <c r="CV719" s="32" t="str">
        <f>IFERROR(VLOOKUP(CU719,费用项目!A:B,2,0),"")</f>
        <v/>
      </c>
      <c r="CW719" s="29" t="str">
        <f>IF(N719="银行账户",VLOOKUP(O719,银行变二级!B:C,2,0),"")</f>
        <v>农商行15957</v>
      </c>
      <c r="CX719" s="29" t="str">
        <f>IFERROR(VLOOKUP(O719,银行变二级!A:B,2,0),"")</f>
        <v>农商行15957</v>
      </c>
    </row>
    <row r="720" ht="25.5" spans="1:102">
      <c r="A720" s="52" t="s">
        <v>657</v>
      </c>
      <c r="B720" s="36" t="s">
        <v>124</v>
      </c>
      <c r="C720" s="36" t="s">
        <v>234</v>
      </c>
      <c r="D720" s="37" t="s">
        <v>677</v>
      </c>
      <c r="E720" s="37" t="s">
        <v>127</v>
      </c>
      <c r="F720" s="38">
        <v>19408.52</v>
      </c>
      <c r="G720" s="39" t="s">
        <v>107</v>
      </c>
      <c r="H720" s="40" t="str">
        <f t="shared" si="225"/>
        <v>6603</v>
      </c>
      <c r="I720" s="40" t="str">
        <f t="shared" si="226"/>
        <v>6603</v>
      </c>
      <c r="J720" s="46" t="str">
        <f t="shared" si="227"/>
        <v>财务费用</v>
      </c>
      <c r="K720" s="47" t="str">
        <f t="shared" si="228"/>
        <v>利息支出</v>
      </c>
      <c r="L720" s="46" t="str">
        <f t="shared" si="229"/>
        <v/>
      </c>
      <c r="M720" s="46" t="str">
        <f>IFERROR(IF(H720="1002",1002,VLOOKUP(I720,亿企科目!A:H,6,0)),VLOOKUP(H720,亿企科目!A:G,6,0))</f>
        <v>6603</v>
      </c>
      <c r="N720" s="48" t="str">
        <f>IFERROR(IF(H720="1002","银行账户",IF(H720="1123","供应商",VLOOKUP(I720,亿企科目!A:H,8,0))),"")</f>
        <v>费用项目</v>
      </c>
      <c r="O720" s="49" t="str">
        <f t="shared" si="243"/>
        <v>利息支出</v>
      </c>
      <c r="P720" s="29" t="str">
        <f>VLOOKUP(A720,账簿!B:C,2,0)</f>
        <v>003003</v>
      </c>
      <c r="Q720" s="29" t="str">
        <f>VLOOKUP(P720,账簿!A:B,2,0)</f>
        <v>昌邑市城投农业科技有限公司</v>
      </c>
      <c r="W720" s="29" t="str">
        <f t="shared" si="244"/>
        <v>0030032026-04-2115</v>
      </c>
      <c r="X720" s="29" t="str">
        <f t="shared" si="230"/>
        <v>003003</v>
      </c>
      <c r="Y720" s="29" t="str">
        <f t="shared" si="231"/>
        <v>003003</v>
      </c>
      <c r="Z720" s="29" t="str">
        <f t="shared" si="232"/>
        <v>昌邑市城投农业科技有限公司</v>
      </c>
      <c r="AA720" s="29" t="str">
        <f t="shared" si="233"/>
        <v>2026-04</v>
      </c>
      <c r="AB720" s="29" t="str">
        <f t="shared" si="234"/>
        <v>2026-04-21</v>
      </c>
      <c r="AC720" s="29" t="s">
        <v>108</v>
      </c>
      <c r="AD720" s="29">
        <f t="shared" si="235"/>
        <v>15</v>
      </c>
      <c r="AE720" s="29" t="str">
        <f t="shared" si="236"/>
        <v>贷款还款,昌邑市城投农业科技有限公司,贷款还款</v>
      </c>
      <c r="AF720" s="29" t="s">
        <v>109</v>
      </c>
      <c r="AG720" s="29" t="s">
        <v>109</v>
      </c>
      <c r="AH720" s="29"/>
      <c r="AI720" s="29"/>
      <c r="AJ720" s="29"/>
      <c r="AK720" s="29"/>
      <c r="AL720" s="29"/>
      <c r="AM720" s="29"/>
      <c r="AN720" s="29" t="str">
        <f t="shared" si="237"/>
        <v>6603</v>
      </c>
      <c r="AO720" s="29"/>
      <c r="AP720" s="29" t="str">
        <f t="shared" si="238"/>
        <v>贷款还款,昌邑市城投农业科技有限公司,贷款还款</v>
      </c>
      <c r="AQ720" t="s">
        <v>110</v>
      </c>
      <c r="AR720" s="29">
        <f t="shared" si="239"/>
        <v>19408.52</v>
      </c>
      <c r="AS720" s="29" t="str">
        <f t="shared" si="240"/>
        <v/>
      </c>
      <c r="AT720" t="s">
        <v>111</v>
      </c>
      <c r="AU720" t="s">
        <v>112</v>
      </c>
      <c r="AV720" t="s">
        <v>113</v>
      </c>
      <c r="AW720" s="29">
        <f t="shared" si="241"/>
        <v>19408.52</v>
      </c>
      <c r="AX720" s="29" t="str">
        <f t="shared" si="242"/>
        <v/>
      </c>
      <c r="AY720" s="29"/>
      <c r="AZ720" s="29"/>
      <c r="BA720" s="29"/>
      <c r="BB720" s="29"/>
      <c r="BC720" s="29"/>
      <c r="BD720" s="29"/>
      <c r="BE720" s="29"/>
      <c r="BF720" s="29"/>
      <c r="BG720" s="29"/>
      <c r="BH720" s="29"/>
      <c r="BI720" s="29"/>
      <c r="BJ720" s="29"/>
      <c r="BK720" s="29"/>
      <c r="BL720" s="29"/>
      <c r="BM720" s="29"/>
      <c r="BN720" s="29"/>
      <c r="BO720" s="29"/>
      <c r="BP720" s="29"/>
      <c r="BQ720" s="32" t="str">
        <f>IF(N720="项目",VLOOKUP(O720,项目!B:C,2,0),IF(K720="空项目",VLOOKUP(K720,项目!B:C,2,0),""))</f>
        <v/>
      </c>
      <c r="BR720" s="32" t="str">
        <f>IFERROR(VLOOKUP(BQ720,项目!A:B,2,0),"")</f>
        <v/>
      </c>
      <c r="BS720" s="29"/>
      <c r="BT720" s="29"/>
      <c r="BU720" s="32" t="str">
        <f>IF(N720="供应商",VLOOKUP(O720,供应商!B:C,2,0),"")</f>
        <v/>
      </c>
      <c r="BV720" s="32" t="str">
        <f>IFERROR(VLOOKUP(BU720,供应商!A:B,2,0),"")</f>
        <v/>
      </c>
      <c r="BW720" s="32" t="str">
        <f>IF(N720="客户",VLOOKUP(O720,客户!B:C,2,0),"")</f>
        <v/>
      </c>
      <c r="BX720" s="32" t="str">
        <f>IFERROR(VLOOKUP(BW720,客户!A:B,2,0),"")</f>
        <v/>
      </c>
      <c r="BY720" s="29"/>
      <c r="BZ720" s="29"/>
      <c r="CA720" s="29"/>
      <c r="CB720" s="29"/>
      <c r="CC720" s="29"/>
      <c r="CD720" s="29"/>
      <c r="CE720" s="29"/>
      <c r="CF720" s="29"/>
      <c r="CG720" s="29"/>
      <c r="CH720" s="29"/>
      <c r="CI720" s="29"/>
      <c r="CJ720" s="29"/>
      <c r="CK720" s="29"/>
      <c r="CL720" s="29"/>
      <c r="CM720" s="29"/>
      <c r="CN720" s="29"/>
      <c r="CO720" s="29"/>
      <c r="CP720" s="29"/>
      <c r="CQ720" s="29"/>
      <c r="CR720" s="29"/>
      <c r="CS720" s="29"/>
      <c r="CT720" s="29"/>
      <c r="CU720" s="32" t="str">
        <f>IF(N720="费用项目",VLOOKUP(O720,费用项目!B:C,2,0),"")</f>
        <v>660302</v>
      </c>
      <c r="CV720" s="32" t="str">
        <f>IFERROR(VLOOKUP(CU720,费用项目!A:B,2,0),"")</f>
        <v>利息支出</v>
      </c>
      <c r="CW720" s="29" t="str">
        <f>IF(N720="银行账户",VLOOKUP(O720,银行变二级!B:C,2,0),"")</f>
        <v/>
      </c>
      <c r="CX720" s="29" t="str">
        <f>IFERROR(VLOOKUP(O720,银行变二级!A:B,2,0),"")</f>
        <v/>
      </c>
    </row>
    <row r="721" ht="27" spans="1:102">
      <c r="A721" s="52" t="s">
        <v>657</v>
      </c>
      <c r="B721" s="36" t="s">
        <v>124</v>
      </c>
      <c r="C721" s="36" t="s">
        <v>234</v>
      </c>
      <c r="D721" s="37" t="s">
        <v>677</v>
      </c>
      <c r="E721" s="37" t="s">
        <v>670</v>
      </c>
      <c r="F721" s="39" t="s">
        <v>107</v>
      </c>
      <c r="G721" s="38">
        <v>19408.52</v>
      </c>
      <c r="H721" s="40" t="str">
        <f t="shared" si="225"/>
        <v>1002</v>
      </c>
      <c r="I721" s="40" t="str">
        <f t="shared" si="226"/>
        <v>100207</v>
      </c>
      <c r="J721" s="46" t="str">
        <f t="shared" si="227"/>
        <v>银行存款</v>
      </c>
      <c r="K721" s="47" t="str">
        <f t="shared" si="228"/>
        <v>潍坊银行一般36186</v>
      </c>
      <c r="L721" s="46" t="str">
        <f t="shared" si="229"/>
        <v/>
      </c>
      <c r="M721" s="46">
        <f>IFERROR(IF(H721="1002",1002,VLOOKUP(I721,亿企科目!A:H,6,0)),VLOOKUP(H721,亿企科目!A:G,6,0))</f>
        <v>1002</v>
      </c>
      <c r="N721" s="48" t="str">
        <f>IFERROR(IF(H721="1002","银行账户",IF(H721="1123","供应商",VLOOKUP(I721,亿企科目!A:H,8,0))),"")</f>
        <v>银行账户</v>
      </c>
      <c r="O721" s="49" t="str">
        <f t="shared" si="243"/>
        <v>潍坊银行一般36186</v>
      </c>
      <c r="P721" s="29" t="str">
        <f>VLOOKUP(A721,账簿!B:C,2,0)</f>
        <v>003003</v>
      </c>
      <c r="Q721" s="29" t="str">
        <f>VLOOKUP(P721,账簿!A:B,2,0)</f>
        <v>昌邑市城投农业科技有限公司</v>
      </c>
      <c r="W721" s="29" t="str">
        <f t="shared" si="244"/>
        <v>0030032026-04-2115</v>
      </c>
      <c r="X721" s="29" t="str">
        <f t="shared" si="230"/>
        <v>003003</v>
      </c>
      <c r="Y721" s="29" t="str">
        <f t="shared" si="231"/>
        <v>003003</v>
      </c>
      <c r="Z721" s="29" t="str">
        <f t="shared" si="232"/>
        <v>昌邑市城投农业科技有限公司</v>
      </c>
      <c r="AA721" s="29" t="str">
        <f t="shared" si="233"/>
        <v>2026-04</v>
      </c>
      <c r="AB721" s="29" t="str">
        <f t="shared" si="234"/>
        <v>2026-04-21</v>
      </c>
      <c r="AC721" s="29" t="s">
        <v>108</v>
      </c>
      <c r="AD721" s="29">
        <f t="shared" si="235"/>
        <v>15</v>
      </c>
      <c r="AE721" s="29" t="str">
        <f t="shared" si="236"/>
        <v>贷款还款,昌邑市城投农业科技有限公司,贷款还款</v>
      </c>
      <c r="AF721" s="29" t="s">
        <v>109</v>
      </c>
      <c r="AG721" s="29" t="s">
        <v>109</v>
      </c>
      <c r="AH721" s="29"/>
      <c r="AI721" s="29"/>
      <c r="AJ721" s="29"/>
      <c r="AK721" s="29"/>
      <c r="AL721" s="29"/>
      <c r="AM721" s="29"/>
      <c r="AN721" s="29">
        <f t="shared" si="237"/>
        <v>1002</v>
      </c>
      <c r="AO721" s="29"/>
      <c r="AP721" s="29" t="str">
        <f t="shared" si="238"/>
        <v>贷款还款,昌邑市城投农业科技有限公司,贷款还款</v>
      </c>
      <c r="AQ721" t="s">
        <v>110</v>
      </c>
      <c r="AR721" s="29" t="str">
        <f t="shared" si="239"/>
        <v/>
      </c>
      <c r="AS721" s="29">
        <f t="shared" si="240"/>
        <v>19408.52</v>
      </c>
      <c r="AT721" t="s">
        <v>111</v>
      </c>
      <c r="AU721" t="s">
        <v>112</v>
      </c>
      <c r="AV721" t="s">
        <v>113</v>
      </c>
      <c r="AW721" s="29" t="str">
        <f t="shared" si="241"/>
        <v/>
      </c>
      <c r="AX721" s="29">
        <f t="shared" si="242"/>
        <v>19408.52</v>
      </c>
      <c r="AY721" s="29"/>
      <c r="AZ721" s="29"/>
      <c r="BA721" s="29"/>
      <c r="BB721" s="29"/>
      <c r="BC721" s="29"/>
      <c r="BD721" s="29"/>
      <c r="BE721" s="29"/>
      <c r="BF721" s="29"/>
      <c r="BG721" s="29"/>
      <c r="BH721" s="29"/>
      <c r="BI721" s="29"/>
      <c r="BJ721" s="29"/>
      <c r="BK721" s="29"/>
      <c r="BL721" s="29"/>
      <c r="BM721" s="29"/>
      <c r="BN721" s="29"/>
      <c r="BO721" s="29"/>
      <c r="BP721" s="29"/>
      <c r="BQ721" s="32" t="str">
        <f>IF(N721="项目",VLOOKUP(O721,项目!B:C,2,0),IF(K721="空项目",VLOOKUP(K721,项目!B:C,2,0),""))</f>
        <v/>
      </c>
      <c r="BR721" s="32" t="str">
        <f>IFERROR(VLOOKUP(BQ721,项目!A:B,2,0),"")</f>
        <v/>
      </c>
      <c r="BS721" s="29"/>
      <c r="BT721" s="29"/>
      <c r="BU721" s="32" t="str">
        <f>IF(N721="供应商",VLOOKUP(O721,供应商!B:C,2,0),"")</f>
        <v/>
      </c>
      <c r="BV721" s="32" t="str">
        <f>IFERROR(VLOOKUP(BU721,供应商!A:B,2,0),"")</f>
        <v/>
      </c>
      <c r="BW721" s="32" t="str">
        <f>IF(N721="客户",VLOOKUP(O721,客户!B:C,2,0),"")</f>
        <v/>
      </c>
      <c r="BX721" s="32" t="str">
        <f>IFERROR(VLOOKUP(BW721,客户!A:B,2,0),"")</f>
        <v/>
      </c>
      <c r="BY721" s="29"/>
      <c r="BZ721" s="29"/>
      <c r="CA721" s="29"/>
      <c r="CB721" s="29"/>
      <c r="CC721" s="29"/>
      <c r="CD721" s="29"/>
      <c r="CE721" s="29"/>
      <c r="CF721" s="29"/>
      <c r="CG721" s="29"/>
      <c r="CH721" s="29"/>
      <c r="CI721" s="29"/>
      <c r="CJ721" s="29"/>
      <c r="CK721" s="29"/>
      <c r="CL721" s="29"/>
      <c r="CM721" s="29"/>
      <c r="CN721" s="29"/>
      <c r="CO721" s="29"/>
      <c r="CP721" s="29"/>
      <c r="CQ721" s="29"/>
      <c r="CR721" s="29"/>
      <c r="CS721" s="29"/>
      <c r="CT721" s="29"/>
      <c r="CU721" s="32" t="str">
        <f>IF(N721="费用项目",VLOOKUP(O721,费用项目!B:C,2,0),"")</f>
        <v/>
      </c>
      <c r="CV721" s="32" t="str">
        <f>IFERROR(VLOOKUP(CU721,费用项目!A:B,2,0),"")</f>
        <v/>
      </c>
      <c r="CW721" s="29" t="str">
        <f>IF(N721="银行账户",VLOOKUP(O721,银行变二级!B:C,2,0),"")</f>
        <v>潍坊银行一般36186</v>
      </c>
      <c r="CX721" s="29" t="str">
        <f>IFERROR(VLOOKUP(O721,银行变二级!A:B,2,0),"")</f>
        <v>潍坊银行一般36186</v>
      </c>
    </row>
    <row r="722" ht="27" spans="1:102">
      <c r="A722" s="52" t="s">
        <v>657</v>
      </c>
      <c r="B722" s="36" t="s">
        <v>124</v>
      </c>
      <c r="C722" s="36" t="s">
        <v>236</v>
      </c>
      <c r="D722" s="37" t="s">
        <v>678</v>
      </c>
      <c r="E722" s="37" t="s">
        <v>670</v>
      </c>
      <c r="F722" s="38">
        <v>40000</v>
      </c>
      <c r="G722" s="39" t="s">
        <v>107</v>
      </c>
      <c r="H722" s="40" t="str">
        <f t="shared" si="225"/>
        <v>1002</v>
      </c>
      <c r="I722" s="40" t="str">
        <f t="shared" si="226"/>
        <v>100207</v>
      </c>
      <c r="J722" s="46" t="str">
        <f t="shared" si="227"/>
        <v>银行存款</v>
      </c>
      <c r="K722" s="47" t="str">
        <f t="shared" si="228"/>
        <v>潍坊银行一般36186</v>
      </c>
      <c r="L722" s="46" t="str">
        <f t="shared" si="229"/>
        <v/>
      </c>
      <c r="M722" s="46">
        <f>IFERROR(IF(H722="1002",1002,VLOOKUP(I722,亿企科目!A:H,6,0)),VLOOKUP(H722,亿企科目!A:G,6,0))</f>
        <v>1002</v>
      </c>
      <c r="N722" s="48" t="str">
        <f>IFERROR(IF(H722="1002","银行账户",IF(H722="1123","供应商",VLOOKUP(I722,亿企科目!A:H,8,0))),"")</f>
        <v>银行账户</v>
      </c>
      <c r="O722" s="49" t="str">
        <f t="shared" si="243"/>
        <v>潍坊银行一般36186</v>
      </c>
      <c r="P722" s="29" t="str">
        <f>VLOOKUP(A722,账簿!B:C,2,0)</f>
        <v>003003</v>
      </c>
      <c r="Q722" s="29" t="str">
        <f>VLOOKUP(P722,账簿!A:B,2,0)</f>
        <v>昌邑市城投农业科技有限公司</v>
      </c>
      <c r="W722" s="29" t="str">
        <f t="shared" si="244"/>
        <v>0030032026-04-2116</v>
      </c>
      <c r="X722" s="29" t="str">
        <f t="shared" si="230"/>
        <v>003003</v>
      </c>
      <c r="Y722" s="29" t="str">
        <f t="shared" si="231"/>
        <v>003003</v>
      </c>
      <c r="Z722" s="29" t="str">
        <f t="shared" si="232"/>
        <v>昌邑市城投农业科技有限公司</v>
      </c>
      <c r="AA722" s="29" t="str">
        <f t="shared" si="233"/>
        <v>2026-04</v>
      </c>
      <c r="AB722" s="29" t="str">
        <f t="shared" si="234"/>
        <v>2026-04-21</v>
      </c>
      <c r="AC722" s="29" t="s">
        <v>108</v>
      </c>
      <c r="AD722" s="29">
        <f t="shared" si="235"/>
        <v>16</v>
      </c>
      <c r="AE722" s="29" t="str">
        <f t="shared" si="236"/>
        <v>汇款,昌邑市国有资产经营投资有限公司,往来款</v>
      </c>
      <c r="AF722" s="29" t="s">
        <v>109</v>
      </c>
      <c r="AG722" s="29" t="s">
        <v>109</v>
      </c>
      <c r="AH722" s="29"/>
      <c r="AI722" s="29"/>
      <c r="AJ722" s="29"/>
      <c r="AK722" s="29"/>
      <c r="AL722" s="29"/>
      <c r="AM722" s="29"/>
      <c r="AN722" s="29">
        <f t="shared" si="237"/>
        <v>1002</v>
      </c>
      <c r="AO722" s="29"/>
      <c r="AP722" s="29" t="str">
        <f t="shared" si="238"/>
        <v>汇款,昌邑市国有资产经营投资有限公司,往来款</v>
      </c>
      <c r="AQ722" t="s">
        <v>110</v>
      </c>
      <c r="AR722" s="29">
        <f t="shared" si="239"/>
        <v>40000</v>
      </c>
      <c r="AS722" s="29" t="str">
        <f t="shared" si="240"/>
        <v/>
      </c>
      <c r="AT722" t="s">
        <v>111</v>
      </c>
      <c r="AU722" t="s">
        <v>112</v>
      </c>
      <c r="AV722" t="s">
        <v>113</v>
      </c>
      <c r="AW722" s="29">
        <f t="shared" si="241"/>
        <v>40000</v>
      </c>
      <c r="AX722" s="29" t="str">
        <f t="shared" si="242"/>
        <v/>
      </c>
      <c r="AY722" s="29"/>
      <c r="AZ722" s="29"/>
      <c r="BA722" s="29"/>
      <c r="BB722" s="29"/>
      <c r="BC722" s="29"/>
      <c r="BD722" s="29"/>
      <c r="BE722" s="29"/>
      <c r="BF722" s="29"/>
      <c r="BG722" s="29"/>
      <c r="BH722" s="29"/>
      <c r="BI722" s="29"/>
      <c r="BJ722" s="29"/>
      <c r="BK722" s="29"/>
      <c r="BL722" s="29"/>
      <c r="BM722" s="29"/>
      <c r="BN722" s="29"/>
      <c r="BO722" s="29"/>
      <c r="BP722" s="29"/>
      <c r="BQ722" s="32" t="str">
        <f>IF(N722="项目",VLOOKUP(O722,项目!B:C,2,0),IF(K722="空项目",VLOOKUP(K722,项目!B:C,2,0),""))</f>
        <v/>
      </c>
      <c r="BR722" s="32" t="str">
        <f>IFERROR(VLOOKUP(BQ722,项目!A:B,2,0),"")</f>
        <v/>
      </c>
      <c r="BS722" s="29"/>
      <c r="BT722" s="29"/>
      <c r="BU722" s="32" t="str">
        <f>IF(N722="供应商",VLOOKUP(O722,供应商!B:C,2,0),"")</f>
        <v/>
      </c>
      <c r="BV722" s="32" t="str">
        <f>IFERROR(VLOOKUP(BU722,供应商!A:B,2,0),"")</f>
        <v/>
      </c>
      <c r="BW722" s="32" t="str">
        <f>IF(N722="客户",VLOOKUP(O722,客户!B:C,2,0),"")</f>
        <v/>
      </c>
      <c r="BX722" s="32" t="str">
        <f>IFERROR(VLOOKUP(BW722,客户!A:B,2,0),"")</f>
        <v/>
      </c>
      <c r="BY722" s="29"/>
      <c r="BZ722" s="29"/>
      <c r="CA722" s="29"/>
      <c r="CB722" s="29"/>
      <c r="CC722" s="29"/>
      <c r="CD722" s="29"/>
      <c r="CE722" s="29"/>
      <c r="CF722" s="29"/>
      <c r="CG722" s="29"/>
      <c r="CH722" s="29"/>
      <c r="CI722" s="29"/>
      <c r="CJ722" s="29"/>
      <c r="CK722" s="29"/>
      <c r="CL722" s="29"/>
      <c r="CM722" s="29"/>
      <c r="CN722" s="29"/>
      <c r="CO722" s="29"/>
      <c r="CP722" s="29"/>
      <c r="CQ722" s="29"/>
      <c r="CR722" s="29"/>
      <c r="CS722" s="29"/>
      <c r="CT722" s="29"/>
      <c r="CU722" s="32" t="str">
        <f>IF(N722="费用项目",VLOOKUP(O722,费用项目!B:C,2,0),"")</f>
        <v/>
      </c>
      <c r="CV722" s="32" t="str">
        <f>IFERROR(VLOOKUP(CU722,费用项目!A:B,2,0),"")</f>
        <v/>
      </c>
      <c r="CW722" s="29" t="str">
        <f>IF(N722="银行账户",VLOOKUP(O722,银行变二级!B:C,2,0),"")</f>
        <v>潍坊银行一般36186</v>
      </c>
      <c r="CX722" s="29" t="str">
        <f>IFERROR(VLOOKUP(O722,银行变二级!A:B,2,0),"")</f>
        <v>潍坊银行一般36186</v>
      </c>
    </row>
    <row r="723" ht="25.5" spans="1:102">
      <c r="A723" s="52" t="s">
        <v>657</v>
      </c>
      <c r="B723" s="36" t="s">
        <v>124</v>
      </c>
      <c r="C723" s="36" t="s">
        <v>236</v>
      </c>
      <c r="D723" s="37" t="s">
        <v>678</v>
      </c>
      <c r="E723" s="37" t="s">
        <v>142</v>
      </c>
      <c r="F723" s="39" t="s">
        <v>107</v>
      </c>
      <c r="G723" s="38">
        <v>40000</v>
      </c>
      <c r="H723" s="40" t="str">
        <f t="shared" si="225"/>
        <v>1221</v>
      </c>
      <c r="I723" s="40" t="str">
        <f t="shared" si="226"/>
        <v>122108</v>
      </c>
      <c r="J723" s="46" t="str">
        <f t="shared" si="227"/>
        <v>其他应收款</v>
      </c>
      <c r="K723" s="47" t="str">
        <f t="shared" si="228"/>
        <v>单位</v>
      </c>
      <c r="L723" s="46" t="str">
        <f t="shared" si="229"/>
        <v>昌邑市国有资产经营投资有限公司</v>
      </c>
      <c r="M723" s="46" t="str">
        <f>IFERROR(IF(H723="1002",1002,VLOOKUP(I723,亿企科目!A:H,6,0)),VLOOKUP(H723,亿企科目!A:G,6,0))</f>
        <v>122102</v>
      </c>
      <c r="N723" s="48" t="str">
        <f>IFERROR(IF(H723="1002","银行账户",IF(H723="1123","供应商",VLOOKUP(I723,亿企科目!A:H,8,0))),"")</f>
        <v>客户</v>
      </c>
      <c r="O723" s="49" t="str">
        <f t="shared" si="243"/>
        <v>昌邑市国有资产经营投资有限公司</v>
      </c>
      <c r="P723" s="29" t="str">
        <f>VLOOKUP(A723,账簿!B:C,2,0)</f>
        <v>003003</v>
      </c>
      <c r="Q723" s="29" t="str">
        <f>VLOOKUP(P723,账簿!A:B,2,0)</f>
        <v>昌邑市城投农业科技有限公司</v>
      </c>
      <c r="W723" s="29" t="str">
        <f t="shared" si="244"/>
        <v>0030032026-04-2116</v>
      </c>
      <c r="X723" s="29" t="str">
        <f t="shared" si="230"/>
        <v>003003</v>
      </c>
      <c r="Y723" s="29" t="str">
        <f t="shared" si="231"/>
        <v>003003</v>
      </c>
      <c r="Z723" s="29" t="str">
        <f t="shared" si="232"/>
        <v>昌邑市城投农业科技有限公司</v>
      </c>
      <c r="AA723" s="29" t="str">
        <f t="shared" si="233"/>
        <v>2026-04</v>
      </c>
      <c r="AB723" s="29" t="str">
        <f t="shared" si="234"/>
        <v>2026-04-21</v>
      </c>
      <c r="AC723" s="29" t="s">
        <v>108</v>
      </c>
      <c r="AD723" s="29">
        <f t="shared" si="235"/>
        <v>16</v>
      </c>
      <c r="AE723" s="29" t="str">
        <f t="shared" si="236"/>
        <v>汇款,昌邑市国有资产经营投资有限公司,往来款</v>
      </c>
      <c r="AF723" s="29" t="s">
        <v>109</v>
      </c>
      <c r="AG723" s="29" t="s">
        <v>109</v>
      </c>
      <c r="AH723" s="29"/>
      <c r="AI723" s="29"/>
      <c r="AJ723" s="29"/>
      <c r="AK723" s="29"/>
      <c r="AL723" s="29"/>
      <c r="AM723" s="29"/>
      <c r="AN723" s="29" t="str">
        <f t="shared" si="237"/>
        <v>122102</v>
      </c>
      <c r="AO723" s="29"/>
      <c r="AP723" s="29" t="str">
        <f t="shared" si="238"/>
        <v>汇款,昌邑市国有资产经营投资有限公司,往来款</v>
      </c>
      <c r="AQ723" t="s">
        <v>110</v>
      </c>
      <c r="AR723" s="29" t="str">
        <f t="shared" si="239"/>
        <v/>
      </c>
      <c r="AS723" s="29">
        <f t="shared" si="240"/>
        <v>40000</v>
      </c>
      <c r="AT723" t="s">
        <v>111</v>
      </c>
      <c r="AU723" t="s">
        <v>112</v>
      </c>
      <c r="AV723" t="s">
        <v>113</v>
      </c>
      <c r="AW723" s="29" t="str">
        <f t="shared" si="241"/>
        <v/>
      </c>
      <c r="AX723" s="29">
        <f t="shared" si="242"/>
        <v>40000</v>
      </c>
      <c r="AY723" s="29"/>
      <c r="AZ723" s="29"/>
      <c r="BA723" s="29"/>
      <c r="BB723" s="29"/>
      <c r="BC723" s="29"/>
      <c r="BD723" s="29"/>
      <c r="BE723" s="29"/>
      <c r="BF723" s="29"/>
      <c r="BG723" s="29"/>
      <c r="BH723" s="29"/>
      <c r="BI723" s="29"/>
      <c r="BJ723" s="29"/>
      <c r="BK723" s="29"/>
      <c r="BL723" s="29"/>
      <c r="BM723" s="29"/>
      <c r="BN723" s="29"/>
      <c r="BO723" s="29"/>
      <c r="BP723" s="29"/>
      <c r="BQ723" s="32" t="str">
        <f>IF(N723="项目",VLOOKUP(O723,项目!B:C,2,0),IF(K723="空项目",VLOOKUP(K723,项目!B:C,2,0),""))</f>
        <v/>
      </c>
      <c r="BR723" s="32" t="str">
        <f>IFERROR(VLOOKUP(BQ723,项目!A:B,2,0),"")</f>
        <v/>
      </c>
      <c r="BS723" s="29"/>
      <c r="BT723" s="29"/>
      <c r="BU723" s="32" t="str">
        <f>IF(N723="供应商",VLOOKUP(O723,供应商!B:C,2,0),"")</f>
        <v/>
      </c>
      <c r="BV723" s="32" t="str">
        <f>IFERROR(VLOOKUP(BU723,供应商!A:B,2,0),"")</f>
        <v/>
      </c>
      <c r="BW723" s="32" t="str">
        <f>IF(N723="客户",VLOOKUP(O723,客户!B:C,2,0),"")</f>
        <v>003</v>
      </c>
      <c r="BX723" s="32" t="str">
        <f>IFERROR(VLOOKUP(BW723,客户!A:B,2,0),"")</f>
        <v>昌邑市国有资产经营投资有限公司</v>
      </c>
      <c r="BY723" s="29"/>
      <c r="BZ723" s="29"/>
      <c r="CA723" s="29"/>
      <c r="CB723" s="29"/>
      <c r="CC723" s="29"/>
      <c r="CD723" s="29"/>
      <c r="CE723" s="29"/>
      <c r="CF723" s="29"/>
      <c r="CG723" s="29"/>
      <c r="CH723" s="29"/>
      <c r="CI723" s="29"/>
      <c r="CJ723" s="29"/>
      <c r="CK723" s="29"/>
      <c r="CL723" s="29"/>
      <c r="CM723" s="29"/>
      <c r="CN723" s="29"/>
      <c r="CO723" s="29"/>
      <c r="CP723" s="29"/>
      <c r="CQ723" s="29"/>
      <c r="CR723" s="29"/>
      <c r="CS723" s="29"/>
      <c r="CT723" s="29"/>
      <c r="CU723" s="32" t="str">
        <f>IF(N723="费用项目",VLOOKUP(O723,费用项目!B:C,2,0),"")</f>
        <v/>
      </c>
      <c r="CV723" s="32" t="str">
        <f>IFERROR(VLOOKUP(CU723,费用项目!A:B,2,0),"")</f>
        <v/>
      </c>
      <c r="CW723" s="29" t="str">
        <f>IF(N723="银行账户",VLOOKUP(O723,银行变二级!B:C,2,0),"")</f>
        <v/>
      </c>
      <c r="CX723" s="29" t="str">
        <f>IFERROR(VLOOKUP(O723,银行变二级!A:B,2,0),"")</f>
        <v/>
      </c>
    </row>
    <row r="724" ht="25.5" spans="1:102">
      <c r="A724" s="52" t="s">
        <v>657</v>
      </c>
      <c r="B724" s="36" t="s">
        <v>124</v>
      </c>
      <c r="C724" s="36" t="s">
        <v>238</v>
      </c>
      <c r="D724" s="37" t="s">
        <v>677</v>
      </c>
      <c r="E724" s="37" t="s">
        <v>127</v>
      </c>
      <c r="F724" s="38">
        <v>12293.29</v>
      </c>
      <c r="G724" s="39" t="s">
        <v>107</v>
      </c>
      <c r="H724" s="40" t="str">
        <f t="shared" si="225"/>
        <v>6603</v>
      </c>
      <c r="I724" s="40" t="str">
        <f t="shared" si="226"/>
        <v>6603</v>
      </c>
      <c r="J724" s="46" t="str">
        <f t="shared" si="227"/>
        <v>财务费用</v>
      </c>
      <c r="K724" s="47" t="str">
        <f t="shared" si="228"/>
        <v>利息支出</v>
      </c>
      <c r="L724" s="46" t="str">
        <f t="shared" si="229"/>
        <v/>
      </c>
      <c r="M724" s="46" t="str">
        <f>IFERROR(IF(H724="1002",1002,VLOOKUP(I724,亿企科目!A:H,6,0)),VLOOKUP(H724,亿企科目!A:G,6,0))</f>
        <v>6603</v>
      </c>
      <c r="N724" s="48" t="str">
        <f>IFERROR(IF(H724="1002","银行账户",IF(H724="1123","供应商",VLOOKUP(I724,亿企科目!A:H,8,0))),"")</f>
        <v>费用项目</v>
      </c>
      <c r="O724" s="49" t="str">
        <f t="shared" si="243"/>
        <v>利息支出</v>
      </c>
      <c r="P724" s="29" t="str">
        <f>VLOOKUP(A724,账簿!B:C,2,0)</f>
        <v>003003</v>
      </c>
      <c r="Q724" s="29" t="str">
        <f>VLOOKUP(P724,账簿!A:B,2,0)</f>
        <v>昌邑市城投农业科技有限公司</v>
      </c>
      <c r="W724" s="29" t="str">
        <f t="shared" si="244"/>
        <v>0030032026-04-2117</v>
      </c>
      <c r="X724" s="29" t="str">
        <f t="shared" si="230"/>
        <v>003003</v>
      </c>
      <c r="Y724" s="29" t="str">
        <f t="shared" si="231"/>
        <v>003003</v>
      </c>
      <c r="Z724" s="29" t="str">
        <f t="shared" si="232"/>
        <v>昌邑市城投农业科技有限公司</v>
      </c>
      <c r="AA724" s="29" t="str">
        <f t="shared" si="233"/>
        <v>2026-04</v>
      </c>
      <c r="AB724" s="29" t="str">
        <f t="shared" si="234"/>
        <v>2026-04-21</v>
      </c>
      <c r="AC724" s="29" t="s">
        <v>108</v>
      </c>
      <c r="AD724" s="29">
        <f t="shared" si="235"/>
        <v>17</v>
      </c>
      <c r="AE724" s="29" t="str">
        <f t="shared" si="236"/>
        <v>贷款还款,昌邑市城投农业科技有限公司,贷款还款</v>
      </c>
      <c r="AF724" s="29" t="s">
        <v>109</v>
      </c>
      <c r="AG724" s="29" t="s">
        <v>109</v>
      </c>
      <c r="AH724" s="29"/>
      <c r="AI724" s="29"/>
      <c r="AJ724" s="29"/>
      <c r="AK724" s="29"/>
      <c r="AL724" s="29"/>
      <c r="AM724" s="29"/>
      <c r="AN724" s="29" t="str">
        <f t="shared" si="237"/>
        <v>6603</v>
      </c>
      <c r="AO724" s="29"/>
      <c r="AP724" s="29" t="str">
        <f t="shared" si="238"/>
        <v>贷款还款,昌邑市城投农业科技有限公司,贷款还款</v>
      </c>
      <c r="AQ724" t="s">
        <v>110</v>
      </c>
      <c r="AR724" s="29">
        <f t="shared" si="239"/>
        <v>12293.29</v>
      </c>
      <c r="AS724" s="29" t="str">
        <f t="shared" si="240"/>
        <v/>
      </c>
      <c r="AT724" t="s">
        <v>111</v>
      </c>
      <c r="AU724" t="s">
        <v>112</v>
      </c>
      <c r="AV724" t="s">
        <v>113</v>
      </c>
      <c r="AW724" s="29">
        <f t="shared" si="241"/>
        <v>12293.29</v>
      </c>
      <c r="AX724" s="29" t="str">
        <f t="shared" si="242"/>
        <v/>
      </c>
      <c r="AY724" s="29"/>
      <c r="AZ724" s="29"/>
      <c r="BA724" s="29"/>
      <c r="BB724" s="29"/>
      <c r="BC724" s="29"/>
      <c r="BD724" s="29"/>
      <c r="BE724" s="29"/>
      <c r="BF724" s="29"/>
      <c r="BG724" s="29"/>
      <c r="BH724" s="29"/>
      <c r="BI724" s="29"/>
      <c r="BJ724" s="29"/>
      <c r="BK724" s="29"/>
      <c r="BL724" s="29"/>
      <c r="BM724" s="29"/>
      <c r="BN724" s="29"/>
      <c r="BO724" s="29"/>
      <c r="BP724" s="29"/>
      <c r="BQ724" s="32" t="str">
        <f>IF(N724="项目",VLOOKUP(O724,项目!B:C,2,0),IF(K724="空项目",VLOOKUP(K724,项目!B:C,2,0),""))</f>
        <v/>
      </c>
      <c r="BR724" s="32" t="str">
        <f>IFERROR(VLOOKUP(BQ724,项目!A:B,2,0),"")</f>
        <v/>
      </c>
      <c r="BS724" s="29"/>
      <c r="BT724" s="29"/>
      <c r="BU724" s="32" t="str">
        <f>IF(N724="供应商",VLOOKUP(O724,供应商!B:C,2,0),"")</f>
        <v/>
      </c>
      <c r="BV724" s="32" t="str">
        <f>IFERROR(VLOOKUP(BU724,供应商!A:B,2,0),"")</f>
        <v/>
      </c>
      <c r="BW724" s="32" t="str">
        <f>IF(N724="客户",VLOOKUP(O724,客户!B:C,2,0),"")</f>
        <v/>
      </c>
      <c r="BX724" s="32" t="str">
        <f>IFERROR(VLOOKUP(BW724,客户!A:B,2,0),"")</f>
        <v/>
      </c>
      <c r="BY724" s="29"/>
      <c r="BZ724" s="29"/>
      <c r="CA724" s="29"/>
      <c r="CB724" s="29"/>
      <c r="CC724" s="29"/>
      <c r="CD724" s="29"/>
      <c r="CE724" s="29"/>
      <c r="CF724" s="29"/>
      <c r="CG724" s="29"/>
      <c r="CH724" s="29"/>
      <c r="CI724" s="29"/>
      <c r="CJ724" s="29"/>
      <c r="CK724" s="29"/>
      <c r="CL724" s="29"/>
      <c r="CM724" s="29"/>
      <c r="CN724" s="29"/>
      <c r="CO724" s="29"/>
      <c r="CP724" s="29"/>
      <c r="CQ724" s="29"/>
      <c r="CR724" s="29"/>
      <c r="CS724" s="29"/>
      <c r="CT724" s="29"/>
      <c r="CU724" s="32" t="str">
        <f>IF(N724="费用项目",VLOOKUP(O724,费用项目!B:C,2,0),"")</f>
        <v>660302</v>
      </c>
      <c r="CV724" s="32" t="str">
        <f>IFERROR(VLOOKUP(CU724,费用项目!A:B,2,0),"")</f>
        <v>利息支出</v>
      </c>
      <c r="CW724" s="29" t="str">
        <f>IF(N724="银行账户",VLOOKUP(O724,银行变二级!B:C,2,0),"")</f>
        <v/>
      </c>
      <c r="CX724" s="29" t="str">
        <f>IFERROR(VLOOKUP(O724,银行变二级!A:B,2,0),"")</f>
        <v/>
      </c>
    </row>
    <row r="725" ht="27" spans="1:102">
      <c r="A725" s="52" t="s">
        <v>657</v>
      </c>
      <c r="B725" s="36" t="s">
        <v>124</v>
      </c>
      <c r="C725" s="36" t="s">
        <v>238</v>
      </c>
      <c r="D725" s="37" t="s">
        <v>677</v>
      </c>
      <c r="E725" s="37" t="s">
        <v>670</v>
      </c>
      <c r="F725" s="39" t="s">
        <v>107</v>
      </c>
      <c r="G725" s="38">
        <v>12293.29</v>
      </c>
      <c r="H725" s="40" t="str">
        <f t="shared" si="225"/>
        <v>1002</v>
      </c>
      <c r="I725" s="40" t="str">
        <f t="shared" si="226"/>
        <v>100207</v>
      </c>
      <c r="J725" s="46" t="str">
        <f t="shared" si="227"/>
        <v>银行存款</v>
      </c>
      <c r="K725" s="47" t="str">
        <f t="shared" si="228"/>
        <v>潍坊银行一般36186</v>
      </c>
      <c r="L725" s="46" t="str">
        <f t="shared" si="229"/>
        <v/>
      </c>
      <c r="M725" s="46">
        <f>IFERROR(IF(H725="1002",1002,VLOOKUP(I725,亿企科目!A:H,6,0)),VLOOKUP(H725,亿企科目!A:G,6,0))</f>
        <v>1002</v>
      </c>
      <c r="N725" s="48" t="str">
        <f>IFERROR(IF(H725="1002","银行账户",IF(H725="1123","供应商",VLOOKUP(I725,亿企科目!A:H,8,0))),"")</f>
        <v>银行账户</v>
      </c>
      <c r="O725" s="49" t="str">
        <f t="shared" si="243"/>
        <v>潍坊银行一般36186</v>
      </c>
      <c r="P725" s="29" t="str">
        <f>VLOOKUP(A725,账簿!B:C,2,0)</f>
        <v>003003</v>
      </c>
      <c r="Q725" s="29" t="str">
        <f>VLOOKUP(P725,账簿!A:B,2,0)</f>
        <v>昌邑市城投农业科技有限公司</v>
      </c>
      <c r="W725" s="29" t="str">
        <f t="shared" si="244"/>
        <v>0030032026-04-2117</v>
      </c>
      <c r="X725" s="29" t="str">
        <f t="shared" si="230"/>
        <v>003003</v>
      </c>
      <c r="Y725" s="29" t="str">
        <f t="shared" si="231"/>
        <v>003003</v>
      </c>
      <c r="Z725" s="29" t="str">
        <f t="shared" si="232"/>
        <v>昌邑市城投农业科技有限公司</v>
      </c>
      <c r="AA725" s="29" t="str">
        <f t="shared" si="233"/>
        <v>2026-04</v>
      </c>
      <c r="AB725" s="29" t="str">
        <f t="shared" si="234"/>
        <v>2026-04-21</v>
      </c>
      <c r="AC725" s="29" t="s">
        <v>108</v>
      </c>
      <c r="AD725" s="29">
        <f t="shared" si="235"/>
        <v>17</v>
      </c>
      <c r="AE725" s="29" t="str">
        <f t="shared" si="236"/>
        <v>贷款还款,昌邑市城投农业科技有限公司,贷款还款</v>
      </c>
      <c r="AF725" s="29" t="s">
        <v>109</v>
      </c>
      <c r="AG725" s="29" t="s">
        <v>109</v>
      </c>
      <c r="AH725" s="29"/>
      <c r="AI725" s="29"/>
      <c r="AJ725" s="29"/>
      <c r="AK725" s="29"/>
      <c r="AL725" s="29"/>
      <c r="AM725" s="29"/>
      <c r="AN725" s="29">
        <f t="shared" si="237"/>
        <v>1002</v>
      </c>
      <c r="AO725" s="29"/>
      <c r="AP725" s="29" t="str">
        <f t="shared" si="238"/>
        <v>贷款还款,昌邑市城投农业科技有限公司,贷款还款</v>
      </c>
      <c r="AQ725" t="s">
        <v>110</v>
      </c>
      <c r="AR725" s="29" t="str">
        <f t="shared" si="239"/>
        <v/>
      </c>
      <c r="AS725" s="29">
        <f t="shared" si="240"/>
        <v>12293.29</v>
      </c>
      <c r="AT725" t="s">
        <v>111</v>
      </c>
      <c r="AU725" t="s">
        <v>112</v>
      </c>
      <c r="AV725" t="s">
        <v>113</v>
      </c>
      <c r="AW725" s="29" t="str">
        <f t="shared" si="241"/>
        <v/>
      </c>
      <c r="AX725" s="29">
        <f t="shared" si="242"/>
        <v>12293.29</v>
      </c>
      <c r="AY725" s="29"/>
      <c r="AZ725" s="29"/>
      <c r="BA725" s="29"/>
      <c r="BB725" s="29"/>
      <c r="BC725" s="29"/>
      <c r="BD725" s="29"/>
      <c r="BE725" s="29"/>
      <c r="BF725" s="29"/>
      <c r="BG725" s="29"/>
      <c r="BH725" s="29"/>
      <c r="BI725" s="29"/>
      <c r="BJ725" s="29"/>
      <c r="BK725" s="29"/>
      <c r="BL725" s="29"/>
      <c r="BM725" s="29"/>
      <c r="BN725" s="29"/>
      <c r="BO725" s="29"/>
      <c r="BP725" s="29"/>
      <c r="BQ725" s="32" t="str">
        <f>IF(N725="项目",VLOOKUP(O725,项目!B:C,2,0),IF(K725="空项目",VLOOKUP(K725,项目!B:C,2,0),""))</f>
        <v/>
      </c>
      <c r="BR725" s="32" t="str">
        <f>IFERROR(VLOOKUP(BQ725,项目!A:B,2,0),"")</f>
        <v/>
      </c>
      <c r="BS725" s="29"/>
      <c r="BT725" s="29"/>
      <c r="BU725" s="32" t="str">
        <f>IF(N725="供应商",VLOOKUP(O725,供应商!B:C,2,0),"")</f>
        <v/>
      </c>
      <c r="BV725" s="32" t="str">
        <f>IFERROR(VLOOKUP(BU725,供应商!A:B,2,0),"")</f>
        <v/>
      </c>
      <c r="BW725" s="32" t="str">
        <f>IF(N725="客户",VLOOKUP(O725,客户!B:C,2,0),"")</f>
        <v/>
      </c>
      <c r="BX725" s="32" t="str">
        <f>IFERROR(VLOOKUP(BW725,客户!A:B,2,0),"")</f>
        <v/>
      </c>
      <c r="BY725" s="29"/>
      <c r="BZ725" s="29"/>
      <c r="CA725" s="29"/>
      <c r="CB725" s="29"/>
      <c r="CC725" s="29"/>
      <c r="CD725" s="29"/>
      <c r="CE725" s="29"/>
      <c r="CF725" s="29"/>
      <c r="CG725" s="29"/>
      <c r="CH725" s="29"/>
      <c r="CI725" s="29"/>
      <c r="CJ725" s="29"/>
      <c r="CK725" s="29"/>
      <c r="CL725" s="29"/>
      <c r="CM725" s="29"/>
      <c r="CN725" s="29"/>
      <c r="CO725" s="29"/>
      <c r="CP725" s="29"/>
      <c r="CQ725" s="29"/>
      <c r="CR725" s="29"/>
      <c r="CS725" s="29"/>
      <c r="CT725" s="29"/>
      <c r="CU725" s="32" t="str">
        <f>IF(N725="费用项目",VLOOKUP(O725,费用项目!B:C,2,0),"")</f>
        <v/>
      </c>
      <c r="CV725" s="32" t="str">
        <f>IFERROR(VLOOKUP(CU725,费用项目!A:B,2,0),"")</f>
        <v/>
      </c>
      <c r="CW725" s="29" t="str">
        <f>IF(N725="银行账户",VLOOKUP(O725,银行变二级!B:C,2,0),"")</f>
        <v>潍坊银行一般36186</v>
      </c>
      <c r="CX725" s="29" t="str">
        <f>IFERROR(VLOOKUP(O725,银行变二级!A:B,2,0),"")</f>
        <v>潍坊银行一般36186</v>
      </c>
    </row>
    <row r="726" ht="27" spans="1:102">
      <c r="A726" s="52" t="s">
        <v>657</v>
      </c>
      <c r="B726" s="36" t="s">
        <v>188</v>
      </c>
      <c r="C726" s="36" t="s">
        <v>239</v>
      </c>
      <c r="D726" s="37" t="s">
        <v>679</v>
      </c>
      <c r="E726" s="37" t="s">
        <v>659</v>
      </c>
      <c r="F726" s="38">
        <v>100000000</v>
      </c>
      <c r="G726" s="39" t="s">
        <v>107</v>
      </c>
      <c r="H726" s="40" t="str">
        <f t="shared" si="225"/>
        <v>1002</v>
      </c>
      <c r="I726" s="40" t="str">
        <f t="shared" si="226"/>
        <v>100201</v>
      </c>
      <c r="J726" s="46" t="str">
        <f t="shared" si="227"/>
        <v>银行存款</v>
      </c>
      <c r="K726" s="47" t="str">
        <f t="shared" si="228"/>
        <v>农发行基本户554511</v>
      </c>
      <c r="L726" s="46" t="str">
        <f t="shared" si="229"/>
        <v/>
      </c>
      <c r="M726" s="46">
        <f>IFERROR(IF(H726="1002",1002,VLOOKUP(I726,亿企科目!A:H,6,0)),VLOOKUP(H726,亿企科目!A:G,6,0))</f>
        <v>1002</v>
      </c>
      <c r="N726" s="48" t="str">
        <f>IFERROR(IF(H726="1002","银行账户",IF(H726="1123","供应商",VLOOKUP(I726,亿企科目!A:H,8,0))),"")</f>
        <v>银行账户</v>
      </c>
      <c r="O726" s="49" t="str">
        <f t="shared" si="243"/>
        <v>农发行基本户554511</v>
      </c>
      <c r="P726" s="29" t="str">
        <f>VLOOKUP(A726,账簿!B:C,2,0)</f>
        <v>003003</v>
      </c>
      <c r="Q726" s="29" t="str">
        <f>VLOOKUP(P726,账簿!A:B,2,0)</f>
        <v>昌邑市城投农业科技有限公司</v>
      </c>
      <c r="W726" s="29" t="str">
        <f t="shared" si="244"/>
        <v>0030032026-04-2318</v>
      </c>
      <c r="X726" s="29" t="str">
        <f t="shared" si="230"/>
        <v>003003</v>
      </c>
      <c r="Y726" s="29" t="str">
        <f t="shared" si="231"/>
        <v>003003</v>
      </c>
      <c r="Z726" s="29" t="str">
        <f t="shared" si="232"/>
        <v>昌邑市城投农业科技有限公司</v>
      </c>
      <c r="AA726" s="29" t="str">
        <f t="shared" si="233"/>
        <v>2026-04</v>
      </c>
      <c r="AB726" s="29" t="str">
        <f t="shared" si="234"/>
        <v>2026-04-23</v>
      </c>
      <c r="AC726" s="29" t="s">
        <v>108</v>
      </c>
      <c r="AD726" s="29">
        <f t="shared" si="235"/>
        <v>18</v>
      </c>
      <c r="AE726" s="29" t="str">
        <f t="shared" si="236"/>
        <v>普通汇兑,昌邑市昌盛水务发展有限责任公司,转账</v>
      </c>
      <c r="AF726" s="29" t="s">
        <v>109</v>
      </c>
      <c r="AG726" s="29" t="s">
        <v>109</v>
      </c>
      <c r="AH726" s="29"/>
      <c r="AI726" s="29"/>
      <c r="AJ726" s="29"/>
      <c r="AK726" s="29"/>
      <c r="AL726" s="29"/>
      <c r="AM726" s="29"/>
      <c r="AN726" s="29">
        <f t="shared" si="237"/>
        <v>1002</v>
      </c>
      <c r="AO726" s="29"/>
      <c r="AP726" s="29" t="str">
        <f t="shared" si="238"/>
        <v>普通汇兑,昌邑市昌盛水务发展有限责任公司,转账</v>
      </c>
      <c r="AQ726" t="s">
        <v>110</v>
      </c>
      <c r="AR726" s="29">
        <f t="shared" si="239"/>
        <v>100000000</v>
      </c>
      <c r="AS726" s="29" t="str">
        <f t="shared" si="240"/>
        <v/>
      </c>
      <c r="AT726" t="s">
        <v>111</v>
      </c>
      <c r="AU726" t="s">
        <v>112</v>
      </c>
      <c r="AV726" t="s">
        <v>113</v>
      </c>
      <c r="AW726" s="29">
        <f t="shared" si="241"/>
        <v>100000000</v>
      </c>
      <c r="AX726" s="29" t="str">
        <f t="shared" si="242"/>
        <v/>
      </c>
      <c r="AY726" s="29"/>
      <c r="AZ726" s="29"/>
      <c r="BA726" s="29"/>
      <c r="BB726" s="29"/>
      <c r="BC726" s="29"/>
      <c r="BD726" s="29"/>
      <c r="BE726" s="29"/>
      <c r="BF726" s="29"/>
      <c r="BG726" s="29"/>
      <c r="BH726" s="29"/>
      <c r="BI726" s="29"/>
      <c r="BJ726" s="29"/>
      <c r="BK726" s="29"/>
      <c r="BL726" s="29"/>
      <c r="BM726" s="29"/>
      <c r="BN726" s="29"/>
      <c r="BO726" s="29"/>
      <c r="BP726" s="29"/>
      <c r="BQ726" s="32" t="str">
        <f>IF(N726="项目",VLOOKUP(O726,项目!B:C,2,0),IF(K726="空项目",VLOOKUP(K726,项目!B:C,2,0),""))</f>
        <v/>
      </c>
      <c r="BR726" s="32" t="str">
        <f>IFERROR(VLOOKUP(BQ726,项目!A:B,2,0),"")</f>
        <v/>
      </c>
      <c r="BS726" s="29"/>
      <c r="BT726" s="29"/>
      <c r="BU726" s="32" t="str">
        <f>IF(N726="供应商",VLOOKUP(O726,供应商!B:C,2,0),"")</f>
        <v/>
      </c>
      <c r="BV726" s="32" t="str">
        <f>IFERROR(VLOOKUP(BU726,供应商!A:B,2,0),"")</f>
        <v/>
      </c>
      <c r="BW726" s="32" t="str">
        <f>IF(N726="客户",VLOOKUP(O726,客户!B:C,2,0),"")</f>
        <v/>
      </c>
      <c r="BX726" s="32" t="str">
        <f>IFERROR(VLOOKUP(BW726,客户!A:B,2,0),"")</f>
        <v/>
      </c>
      <c r="BY726" s="29"/>
      <c r="BZ726" s="29"/>
      <c r="CA726" s="29"/>
      <c r="CB726" s="29"/>
      <c r="CC726" s="29"/>
      <c r="CD726" s="29"/>
      <c r="CE726" s="29"/>
      <c r="CF726" s="29"/>
      <c r="CG726" s="29"/>
      <c r="CH726" s="29"/>
      <c r="CI726" s="29"/>
      <c r="CJ726" s="29"/>
      <c r="CK726" s="29"/>
      <c r="CL726" s="29"/>
      <c r="CM726" s="29"/>
      <c r="CN726" s="29"/>
      <c r="CO726" s="29"/>
      <c r="CP726" s="29"/>
      <c r="CQ726" s="29"/>
      <c r="CR726" s="29"/>
      <c r="CS726" s="29"/>
      <c r="CT726" s="29"/>
      <c r="CU726" s="32" t="str">
        <f>IF(N726="费用项目",VLOOKUP(O726,费用项目!B:C,2,0),"")</f>
        <v/>
      </c>
      <c r="CV726" s="32" t="str">
        <f>IFERROR(VLOOKUP(CU726,费用项目!A:B,2,0),"")</f>
        <v/>
      </c>
      <c r="CW726" s="29" t="str">
        <f>IF(N726="银行账户",VLOOKUP(O726,银行变二级!B:C,2,0),"")</f>
        <v>农发行基本户554511</v>
      </c>
      <c r="CX726" s="29" t="str">
        <f>IFERROR(VLOOKUP(O726,银行变二级!A:B,2,0),"")</f>
        <v>农发行基本户554511</v>
      </c>
    </row>
    <row r="727" ht="25.5" spans="1:102">
      <c r="A727" s="52" t="s">
        <v>657</v>
      </c>
      <c r="B727" s="36" t="s">
        <v>188</v>
      </c>
      <c r="C727" s="36" t="s">
        <v>239</v>
      </c>
      <c r="D727" s="37" t="s">
        <v>679</v>
      </c>
      <c r="E727" s="37" t="s">
        <v>680</v>
      </c>
      <c r="F727" s="39" t="s">
        <v>107</v>
      </c>
      <c r="G727" s="38">
        <v>100000000</v>
      </c>
      <c r="H727" s="40" t="str">
        <f t="shared" si="225"/>
        <v>1221</v>
      </c>
      <c r="I727" s="40" t="str">
        <f t="shared" si="226"/>
        <v>122108</v>
      </c>
      <c r="J727" s="46" t="str">
        <f t="shared" si="227"/>
        <v>其他应收款</v>
      </c>
      <c r="K727" s="47" t="str">
        <f t="shared" si="228"/>
        <v>单位</v>
      </c>
      <c r="L727" s="46" t="str">
        <f t="shared" si="229"/>
        <v>昌邑市昌盛水务发展有限责任公司</v>
      </c>
      <c r="M727" s="46" t="str">
        <f>IFERROR(IF(H727="1002",1002,VLOOKUP(I727,亿企科目!A:H,6,0)),VLOOKUP(H727,亿企科目!A:G,6,0))</f>
        <v>122102</v>
      </c>
      <c r="N727" s="48" t="str">
        <f>IFERROR(IF(H727="1002","银行账户",IF(H727="1123","供应商",VLOOKUP(I727,亿企科目!A:H,8,0))),"")</f>
        <v>客户</v>
      </c>
      <c r="O727" s="49" t="str">
        <f t="shared" si="243"/>
        <v>昌邑市昌盛水务发展有限责任公司</v>
      </c>
      <c r="P727" s="29" t="str">
        <f>VLOOKUP(A727,账簿!B:C,2,0)</f>
        <v>003003</v>
      </c>
      <c r="Q727" s="29" t="str">
        <f>VLOOKUP(P727,账簿!A:B,2,0)</f>
        <v>昌邑市城投农业科技有限公司</v>
      </c>
      <c r="W727" s="29" t="str">
        <f t="shared" si="244"/>
        <v>0030032026-04-2318</v>
      </c>
      <c r="X727" s="29" t="str">
        <f t="shared" si="230"/>
        <v>003003</v>
      </c>
      <c r="Y727" s="29" t="str">
        <f t="shared" si="231"/>
        <v>003003</v>
      </c>
      <c r="Z727" s="29" t="str">
        <f t="shared" si="232"/>
        <v>昌邑市城投农业科技有限公司</v>
      </c>
      <c r="AA727" s="29" t="str">
        <f t="shared" si="233"/>
        <v>2026-04</v>
      </c>
      <c r="AB727" s="29" t="str">
        <f t="shared" si="234"/>
        <v>2026-04-23</v>
      </c>
      <c r="AC727" s="29" t="s">
        <v>108</v>
      </c>
      <c r="AD727" s="29">
        <f t="shared" si="235"/>
        <v>18</v>
      </c>
      <c r="AE727" s="29" t="str">
        <f t="shared" si="236"/>
        <v>普通汇兑,昌邑市昌盛水务发展有限责任公司,转账</v>
      </c>
      <c r="AF727" s="29" t="s">
        <v>109</v>
      </c>
      <c r="AG727" s="29" t="s">
        <v>109</v>
      </c>
      <c r="AH727" s="29"/>
      <c r="AI727" s="29"/>
      <c r="AJ727" s="29"/>
      <c r="AK727" s="29"/>
      <c r="AL727" s="29"/>
      <c r="AM727" s="29"/>
      <c r="AN727" s="29" t="str">
        <f t="shared" si="237"/>
        <v>122102</v>
      </c>
      <c r="AO727" s="29"/>
      <c r="AP727" s="29" t="str">
        <f t="shared" si="238"/>
        <v>普通汇兑,昌邑市昌盛水务发展有限责任公司,转账</v>
      </c>
      <c r="AQ727" t="s">
        <v>110</v>
      </c>
      <c r="AR727" s="29" t="str">
        <f t="shared" si="239"/>
        <v/>
      </c>
      <c r="AS727" s="29">
        <f t="shared" si="240"/>
        <v>100000000</v>
      </c>
      <c r="AT727" t="s">
        <v>111</v>
      </c>
      <c r="AU727" t="s">
        <v>112</v>
      </c>
      <c r="AV727" t="s">
        <v>113</v>
      </c>
      <c r="AW727" s="29" t="str">
        <f t="shared" si="241"/>
        <v/>
      </c>
      <c r="AX727" s="29">
        <f t="shared" si="242"/>
        <v>100000000</v>
      </c>
      <c r="AY727" s="29"/>
      <c r="AZ727" s="29"/>
      <c r="BA727" s="29"/>
      <c r="BB727" s="29"/>
      <c r="BC727" s="29"/>
      <c r="BD727" s="29"/>
      <c r="BE727" s="29"/>
      <c r="BF727" s="29"/>
      <c r="BG727" s="29"/>
      <c r="BH727" s="29"/>
      <c r="BI727" s="29"/>
      <c r="BJ727" s="29"/>
      <c r="BK727" s="29"/>
      <c r="BL727" s="29"/>
      <c r="BM727" s="29"/>
      <c r="BN727" s="29"/>
      <c r="BO727" s="29"/>
      <c r="BP727" s="29"/>
      <c r="BQ727" s="32" t="str">
        <f>IF(N727="项目",VLOOKUP(O727,项目!B:C,2,0),IF(K727="空项目",VLOOKUP(K727,项目!B:C,2,0),""))</f>
        <v/>
      </c>
      <c r="BR727" s="32" t="str">
        <f>IFERROR(VLOOKUP(BQ727,项目!A:B,2,0),"")</f>
        <v/>
      </c>
      <c r="BS727" s="29"/>
      <c r="BT727" s="29"/>
      <c r="BU727" s="32" t="str">
        <f>IF(N727="供应商",VLOOKUP(O727,供应商!B:C,2,0),"")</f>
        <v/>
      </c>
      <c r="BV727" s="32" t="str">
        <f>IFERROR(VLOOKUP(BU727,供应商!A:B,2,0),"")</f>
        <v/>
      </c>
      <c r="BW727" s="32" t="str">
        <f>IF(N727="客户",VLOOKUP(O727,客户!B:C,2,0),"")</f>
        <v>003009</v>
      </c>
      <c r="BX727" s="32" t="str">
        <f>IFERROR(VLOOKUP(BW727,客户!A:B,2,0),"")</f>
        <v>昌邑市昌盛水务发展有限责任公司</v>
      </c>
      <c r="BY727" s="29"/>
      <c r="BZ727" s="29"/>
      <c r="CA727" s="29"/>
      <c r="CB727" s="29"/>
      <c r="CC727" s="29"/>
      <c r="CD727" s="29"/>
      <c r="CE727" s="29"/>
      <c r="CF727" s="29"/>
      <c r="CG727" s="29"/>
      <c r="CH727" s="29"/>
      <c r="CI727" s="29"/>
      <c r="CJ727" s="29"/>
      <c r="CK727" s="29"/>
      <c r="CL727" s="29"/>
      <c r="CM727" s="29"/>
      <c r="CN727" s="29"/>
      <c r="CO727" s="29"/>
      <c r="CP727" s="29"/>
      <c r="CQ727" s="29"/>
      <c r="CR727" s="29"/>
      <c r="CS727" s="29"/>
      <c r="CT727" s="29"/>
      <c r="CU727" s="32" t="str">
        <f>IF(N727="费用项目",VLOOKUP(O727,费用项目!B:C,2,0),"")</f>
        <v/>
      </c>
      <c r="CV727" s="32" t="str">
        <f>IFERROR(VLOOKUP(CU727,费用项目!A:B,2,0),"")</f>
        <v/>
      </c>
      <c r="CW727" s="29" t="str">
        <f>IF(N727="银行账户",VLOOKUP(O727,银行变二级!B:C,2,0),"")</f>
        <v/>
      </c>
      <c r="CX727" s="29" t="str">
        <f>IFERROR(VLOOKUP(O727,银行变二级!A:B,2,0),"")</f>
        <v/>
      </c>
    </row>
    <row r="728" ht="27" spans="1:102">
      <c r="A728" s="52" t="s">
        <v>657</v>
      </c>
      <c r="B728" s="36" t="s">
        <v>188</v>
      </c>
      <c r="C728" s="36" t="s">
        <v>240</v>
      </c>
      <c r="D728" s="37" t="s">
        <v>681</v>
      </c>
      <c r="E728" s="37" t="s">
        <v>659</v>
      </c>
      <c r="F728" s="38">
        <v>1050000</v>
      </c>
      <c r="G728" s="39" t="s">
        <v>107</v>
      </c>
      <c r="H728" s="40" t="str">
        <f t="shared" si="225"/>
        <v>1002</v>
      </c>
      <c r="I728" s="40" t="str">
        <f t="shared" si="226"/>
        <v>100201</v>
      </c>
      <c r="J728" s="46" t="str">
        <f t="shared" si="227"/>
        <v>银行存款</v>
      </c>
      <c r="K728" s="47" t="str">
        <f t="shared" si="228"/>
        <v>农发行基本户554511</v>
      </c>
      <c r="L728" s="46" t="str">
        <f t="shared" si="229"/>
        <v/>
      </c>
      <c r="M728" s="46">
        <f>IFERROR(IF(H728="1002",1002,VLOOKUP(I728,亿企科目!A:H,6,0)),VLOOKUP(H728,亿企科目!A:G,6,0))</f>
        <v>1002</v>
      </c>
      <c r="N728" s="48" t="str">
        <f>IFERROR(IF(H728="1002","银行账户",IF(H728="1123","供应商",VLOOKUP(I728,亿企科目!A:H,8,0))),"")</f>
        <v>银行账户</v>
      </c>
      <c r="O728" s="49" t="str">
        <f t="shared" si="243"/>
        <v>农发行基本户554511</v>
      </c>
      <c r="P728" s="29" t="str">
        <f>VLOOKUP(A728,账簿!B:C,2,0)</f>
        <v>003003</v>
      </c>
      <c r="Q728" s="29" t="str">
        <f>VLOOKUP(P728,账簿!A:B,2,0)</f>
        <v>昌邑市城投农业科技有限公司</v>
      </c>
      <c r="W728" s="29" t="str">
        <f t="shared" si="244"/>
        <v>0030032026-04-2319</v>
      </c>
      <c r="X728" s="29" t="str">
        <f t="shared" si="230"/>
        <v>003003</v>
      </c>
      <c r="Y728" s="29" t="str">
        <f t="shared" si="231"/>
        <v>003003</v>
      </c>
      <c r="Z728" s="29" t="str">
        <f t="shared" si="232"/>
        <v>昌邑市城投农业科技有限公司</v>
      </c>
      <c r="AA728" s="29" t="str">
        <f t="shared" si="233"/>
        <v>2026-04</v>
      </c>
      <c r="AB728" s="29" t="str">
        <f t="shared" si="234"/>
        <v>2026-04-23</v>
      </c>
      <c r="AC728" s="29" t="s">
        <v>108</v>
      </c>
      <c r="AD728" s="29">
        <f t="shared" si="235"/>
        <v>19</v>
      </c>
      <c r="AE728" s="29" t="str">
        <f t="shared" si="236"/>
        <v>普通汇兑,昌邑市惠合水务有限公司,转账</v>
      </c>
      <c r="AF728" s="29" t="s">
        <v>109</v>
      </c>
      <c r="AG728" s="29" t="s">
        <v>109</v>
      </c>
      <c r="AH728" s="29"/>
      <c r="AI728" s="29"/>
      <c r="AJ728" s="29"/>
      <c r="AK728" s="29"/>
      <c r="AL728" s="29"/>
      <c r="AM728" s="29"/>
      <c r="AN728" s="29">
        <f t="shared" si="237"/>
        <v>1002</v>
      </c>
      <c r="AO728" s="29"/>
      <c r="AP728" s="29" t="str">
        <f t="shared" si="238"/>
        <v>普通汇兑,昌邑市惠合水务有限公司,转账</v>
      </c>
      <c r="AQ728" t="s">
        <v>110</v>
      </c>
      <c r="AR728" s="29">
        <f t="shared" si="239"/>
        <v>1050000</v>
      </c>
      <c r="AS728" s="29" t="str">
        <f t="shared" si="240"/>
        <v/>
      </c>
      <c r="AT728" t="s">
        <v>111</v>
      </c>
      <c r="AU728" t="s">
        <v>112</v>
      </c>
      <c r="AV728" t="s">
        <v>113</v>
      </c>
      <c r="AW728" s="29">
        <f t="shared" si="241"/>
        <v>1050000</v>
      </c>
      <c r="AX728" s="29" t="str">
        <f t="shared" si="242"/>
        <v/>
      </c>
      <c r="AY728" s="29"/>
      <c r="AZ728" s="29"/>
      <c r="BA728" s="29"/>
      <c r="BB728" s="29"/>
      <c r="BC728" s="29"/>
      <c r="BD728" s="29"/>
      <c r="BE728" s="29"/>
      <c r="BF728" s="29"/>
      <c r="BG728" s="29"/>
      <c r="BH728" s="29"/>
      <c r="BI728" s="29"/>
      <c r="BJ728" s="29"/>
      <c r="BK728" s="29"/>
      <c r="BL728" s="29"/>
      <c r="BM728" s="29"/>
      <c r="BN728" s="29"/>
      <c r="BO728" s="29"/>
      <c r="BP728" s="29"/>
      <c r="BQ728" s="32" t="str">
        <f>IF(N728="项目",VLOOKUP(O728,项目!B:C,2,0),IF(K728="空项目",VLOOKUP(K728,项目!B:C,2,0),""))</f>
        <v/>
      </c>
      <c r="BR728" s="32" t="str">
        <f>IFERROR(VLOOKUP(BQ728,项目!A:B,2,0),"")</f>
        <v/>
      </c>
      <c r="BS728" s="29"/>
      <c r="BT728" s="29"/>
      <c r="BU728" s="32" t="str">
        <f>IF(N728="供应商",VLOOKUP(O728,供应商!B:C,2,0),"")</f>
        <v/>
      </c>
      <c r="BV728" s="32" t="str">
        <f>IFERROR(VLOOKUP(BU728,供应商!A:B,2,0),"")</f>
        <v/>
      </c>
      <c r="BW728" s="32" t="str">
        <f>IF(N728="客户",VLOOKUP(O728,客户!B:C,2,0),"")</f>
        <v/>
      </c>
      <c r="BX728" s="32" t="str">
        <f>IFERROR(VLOOKUP(BW728,客户!A:B,2,0),"")</f>
        <v/>
      </c>
      <c r="BY728" s="29"/>
      <c r="BZ728" s="29"/>
      <c r="CA728" s="29"/>
      <c r="CB728" s="29"/>
      <c r="CC728" s="29"/>
      <c r="CD728" s="29"/>
      <c r="CE728" s="29"/>
      <c r="CF728" s="29"/>
      <c r="CG728" s="29"/>
      <c r="CH728" s="29"/>
      <c r="CI728" s="29"/>
      <c r="CJ728" s="29"/>
      <c r="CK728" s="29"/>
      <c r="CL728" s="29"/>
      <c r="CM728" s="29"/>
      <c r="CN728" s="29"/>
      <c r="CO728" s="29"/>
      <c r="CP728" s="29"/>
      <c r="CQ728" s="29"/>
      <c r="CR728" s="29"/>
      <c r="CS728" s="29"/>
      <c r="CT728" s="29"/>
      <c r="CU728" s="32" t="str">
        <f>IF(N728="费用项目",VLOOKUP(O728,费用项目!B:C,2,0),"")</f>
        <v/>
      </c>
      <c r="CV728" s="32" t="str">
        <f>IFERROR(VLOOKUP(CU728,费用项目!A:B,2,0),"")</f>
        <v/>
      </c>
      <c r="CW728" s="29" t="str">
        <f>IF(N728="银行账户",VLOOKUP(O728,银行变二级!B:C,2,0),"")</f>
        <v>农发行基本户554511</v>
      </c>
      <c r="CX728" s="29" t="str">
        <f>IFERROR(VLOOKUP(O728,银行变二级!A:B,2,0),"")</f>
        <v>农发行基本户554511</v>
      </c>
    </row>
    <row r="729" ht="25.5" spans="1:102">
      <c r="A729" s="52" t="s">
        <v>657</v>
      </c>
      <c r="B729" s="36" t="s">
        <v>188</v>
      </c>
      <c r="C729" s="36" t="s">
        <v>240</v>
      </c>
      <c r="D729" s="37" t="s">
        <v>681</v>
      </c>
      <c r="E729" s="37" t="s">
        <v>302</v>
      </c>
      <c r="F729" s="39" t="s">
        <v>107</v>
      </c>
      <c r="G729" s="38">
        <v>1050000</v>
      </c>
      <c r="H729" s="40" t="str">
        <f t="shared" si="225"/>
        <v>1221</v>
      </c>
      <c r="I729" s="40" t="str">
        <f t="shared" si="226"/>
        <v>122108</v>
      </c>
      <c r="J729" s="46" t="str">
        <f t="shared" si="227"/>
        <v>其他应收款</v>
      </c>
      <c r="K729" s="47" t="str">
        <f t="shared" si="228"/>
        <v>单位</v>
      </c>
      <c r="L729" s="46" t="str">
        <f t="shared" si="229"/>
        <v>昌邑市惠合水务有限公司</v>
      </c>
      <c r="M729" s="46" t="str">
        <f>IFERROR(IF(H729="1002",1002,VLOOKUP(I729,亿企科目!A:H,6,0)),VLOOKUP(H729,亿企科目!A:G,6,0))</f>
        <v>122102</v>
      </c>
      <c r="N729" s="48" t="str">
        <f>IFERROR(IF(H729="1002","银行账户",IF(H729="1123","供应商",VLOOKUP(I729,亿企科目!A:H,8,0))),"")</f>
        <v>客户</v>
      </c>
      <c r="O729" s="49" t="str">
        <f t="shared" si="243"/>
        <v>昌邑市惠合水务有限公司</v>
      </c>
      <c r="P729" s="29" t="str">
        <f>VLOOKUP(A729,账簿!B:C,2,0)</f>
        <v>003003</v>
      </c>
      <c r="Q729" s="29" t="str">
        <f>VLOOKUP(P729,账簿!A:B,2,0)</f>
        <v>昌邑市城投农业科技有限公司</v>
      </c>
      <c r="W729" s="29" t="str">
        <f t="shared" si="244"/>
        <v>0030032026-04-2319</v>
      </c>
      <c r="X729" s="29" t="str">
        <f t="shared" si="230"/>
        <v>003003</v>
      </c>
      <c r="Y729" s="29" t="str">
        <f t="shared" si="231"/>
        <v>003003</v>
      </c>
      <c r="Z729" s="29" t="str">
        <f t="shared" si="232"/>
        <v>昌邑市城投农业科技有限公司</v>
      </c>
      <c r="AA729" s="29" t="str">
        <f t="shared" si="233"/>
        <v>2026-04</v>
      </c>
      <c r="AB729" s="29" t="str">
        <f t="shared" si="234"/>
        <v>2026-04-23</v>
      </c>
      <c r="AC729" s="29" t="s">
        <v>108</v>
      </c>
      <c r="AD729" s="29">
        <f t="shared" si="235"/>
        <v>19</v>
      </c>
      <c r="AE729" s="29" t="str">
        <f t="shared" si="236"/>
        <v>普通汇兑,昌邑市惠合水务有限公司,转账</v>
      </c>
      <c r="AF729" s="29" t="s">
        <v>109</v>
      </c>
      <c r="AG729" s="29" t="s">
        <v>109</v>
      </c>
      <c r="AH729" s="29"/>
      <c r="AI729" s="29"/>
      <c r="AJ729" s="29"/>
      <c r="AK729" s="29"/>
      <c r="AL729" s="29"/>
      <c r="AM729" s="29"/>
      <c r="AN729" s="29" t="str">
        <f t="shared" si="237"/>
        <v>122102</v>
      </c>
      <c r="AO729" s="29"/>
      <c r="AP729" s="29" t="str">
        <f t="shared" si="238"/>
        <v>普通汇兑,昌邑市惠合水务有限公司,转账</v>
      </c>
      <c r="AQ729" t="s">
        <v>110</v>
      </c>
      <c r="AR729" s="29" t="str">
        <f t="shared" si="239"/>
        <v/>
      </c>
      <c r="AS729" s="29">
        <f t="shared" si="240"/>
        <v>1050000</v>
      </c>
      <c r="AT729" t="s">
        <v>111</v>
      </c>
      <c r="AU729" t="s">
        <v>112</v>
      </c>
      <c r="AV729" t="s">
        <v>113</v>
      </c>
      <c r="AW729" s="29" t="str">
        <f t="shared" si="241"/>
        <v/>
      </c>
      <c r="AX729" s="29">
        <f t="shared" si="242"/>
        <v>1050000</v>
      </c>
      <c r="AY729" s="29"/>
      <c r="AZ729" s="29"/>
      <c r="BA729" s="29"/>
      <c r="BB729" s="29"/>
      <c r="BC729" s="29"/>
      <c r="BD729" s="29"/>
      <c r="BE729" s="29"/>
      <c r="BF729" s="29"/>
      <c r="BG729" s="29"/>
      <c r="BH729" s="29"/>
      <c r="BI729" s="29"/>
      <c r="BJ729" s="29"/>
      <c r="BK729" s="29"/>
      <c r="BL729" s="29"/>
      <c r="BM729" s="29"/>
      <c r="BN729" s="29"/>
      <c r="BO729" s="29"/>
      <c r="BP729" s="29"/>
      <c r="BQ729" s="32" t="str">
        <f>IF(N729="项目",VLOOKUP(O729,项目!B:C,2,0),IF(K729="空项目",VLOOKUP(K729,项目!B:C,2,0),""))</f>
        <v/>
      </c>
      <c r="BR729" s="32" t="str">
        <f>IFERROR(VLOOKUP(BQ729,项目!A:B,2,0),"")</f>
        <v/>
      </c>
      <c r="BS729" s="29"/>
      <c r="BT729" s="29"/>
      <c r="BU729" s="32" t="str">
        <f>IF(N729="供应商",VLOOKUP(O729,供应商!B:C,2,0),"")</f>
        <v/>
      </c>
      <c r="BV729" s="32" t="str">
        <f>IFERROR(VLOOKUP(BU729,供应商!A:B,2,0),"")</f>
        <v/>
      </c>
      <c r="BW729" s="32" t="str">
        <f>IF(N729="客户",VLOOKUP(O729,客户!B:C,2,0),"")</f>
        <v>001001003</v>
      </c>
      <c r="BX729" s="32" t="str">
        <f>IFERROR(VLOOKUP(BW729,客户!A:B,2,0),"")</f>
        <v>昌邑市惠合水务有限公司</v>
      </c>
      <c r="BY729" s="29"/>
      <c r="BZ729" s="29"/>
      <c r="CA729" s="29"/>
      <c r="CB729" s="29"/>
      <c r="CC729" s="29"/>
      <c r="CD729" s="29"/>
      <c r="CE729" s="29"/>
      <c r="CF729" s="29"/>
      <c r="CG729" s="29"/>
      <c r="CH729" s="29"/>
      <c r="CI729" s="29"/>
      <c r="CJ729" s="29"/>
      <c r="CK729" s="29"/>
      <c r="CL729" s="29"/>
      <c r="CM729" s="29"/>
      <c r="CN729" s="29"/>
      <c r="CO729" s="29"/>
      <c r="CP729" s="29"/>
      <c r="CQ729" s="29"/>
      <c r="CR729" s="29"/>
      <c r="CS729" s="29"/>
      <c r="CT729" s="29"/>
      <c r="CU729" s="32" t="str">
        <f>IF(N729="费用项目",VLOOKUP(O729,费用项目!B:C,2,0),"")</f>
        <v/>
      </c>
      <c r="CV729" s="32" t="str">
        <f>IFERROR(VLOOKUP(CU729,费用项目!A:B,2,0),"")</f>
        <v/>
      </c>
      <c r="CW729" s="29" t="str">
        <f>IF(N729="银行账户",VLOOKUP(O729,银行变二级!B:C,2,0),"")</f>
        <v/>
      </c>
      <c r="CX729" s="29" t="str">
        <f>IFERROR(VLOOKUP(O729,银行变二级!A:B,2,0),"")</f>
        <v/>
      </c>
    </row>
    <row r="730" ht="25.5" spans="1:102">
      <c r="A730" s="52" t="s">
        <v>657</v>
      </c>
      <c r="B730" s="36" t="s">
        <v>188</v>
      </c>
      <c r="C730" s="36" t="s">
        <v>243</v>
      </c>
      <c r="D730" s="37" t="s">
        <v>661</v>
      </c>
      <c r="E730" s="37" t="s">
        <v>185</v>
      </c>
      <c r="F730" s="38">
        <v>1000000</v>
      </c>
      <c r="G730" s="39" t="s">
        <v>107</v>
      </c>
      <c r="H730" s="40" t="str">
        <f t="shared" si="225"/>
        <v>2241</v>
      </c>
      <c r="I730" s="40" t="str">
        <f t="shared" si="226"/>
        <v>224102</v>
      </c>
      <c r="J730" s="46" t="str">
        <f t="shared" si="227"/>
        <v>其他应付款</v>
      </c>
      <c r="K730" s="47" t="str">
        <f t="shared" si="228"/>
        <v>单位</v>
      </c>
      <c r="L730" s="46" t="str">
        <f t="shared" si="229"/>
        <v>昌邑市盛汇农业科技有限公司</v>
      </c>
      <c r="M730" s="46" t="str">
        <f>IFERROR(IF(H730="1002",1002,VLOOKUP(I730,亿企科目!A:H,6,0)),VLOOKUP(H730,亿企科目!A:G,6,0))</f>
        <v>224102</v>
      </c>
      <c r="N730" s="48" t="str">
        <f>IFERROR(IF(H730="1002","银行账户",IF(H730="1123","供应商",VLOOKUP(I730,亿企科目!A:H,8,0))),"")</f>
        <v>供应商</v>
      </c>
      <c r="O730" s="49" t="str">
        <f t="shared" si="243"/>
        <v>昌邑市盛汇农业科技有限公司</v>
      </c>
      <c r="P730" s="29" t="str">
        <f>VLOOKUP(A730,账簿!B:C,2,0)</f>
        <v>003003</v>
      </c>
      <c r="Q730" s="29" t="str">
        <f>VLOOKUP(P730,账簿!A:B,2,0)</f>
        <v>昌邑市城投农业科技有限公司</v>
      </c>
      <c r="W730" s="29" t="str">
        <f t="shared" si="244"/>
        <v>0030032026-04-2320</v>
      </c>
      <c r="X730" s="29" t="str">
        <f t="shared" si="230"/>
        <v>003003</v>
      </c>
      <c r="Y730" s="29" t="str">
        <f t="shared" si="231"/>
        <v>003003</v>
      </c>
      <c r="Z730" s="29" t="str">
        <f t="shared" si="232"/>
        <v>昌邑市城投农业科技有限公司</v>
      </c>
      <c r="AA730" s="29" t="str">
        <f t="shared" si="233"/>
        <v>2026-04</v>
      </c>
      <c r="AB730" s="29" t="str">
        <f t="shared" si="234"/>
        <v>2026-04-23</v>
      </c>
      <c r="AC730" s="29" t="s">
        <v>108</v>
      </c>
      <c r="AD730" s="29">
        <f t="shared" si="235"/>
        <v>20</v>
      </c>
      <c r="AE730" s="29" t="str">
        <f t="shared" si="236"/>
        <v>普通汇兑,昌邑市盛汇农业科技有限公司,货款</v>
      </c>
      <c r="AF730" s="29" t="s">
        <v>109</v>
      </c>
      <c r="AG730" s="29" t="s">
        <v>109</v>
      </c>
      <c r="AH730" s="29"/>
      <c r="AI730" s="29"/>
      <c r="AJ730" s="29"/>
      <c r="AK730" s="29"/>
      <c r="AL730" s="29"/>
      <c r="AM730" s="29"/>
      <c r="AN730" s="29" t="str">
        <f t="shared" si="237"/>
        <v>224102</v>
      </c>
      <c r="AO730" s="29"/>
      <c r="AP730" s="29" t="str">
        <f t="shared" si="238"/>
        <v>普通汇兑,昌邑市盛汇农业科技有限公司,货款</v>
      </c>
      <c r="AQ730" t="s">
        <v>110</v>
      </c>
      <c r="AR730" s="29">
        <f t="shared" si="239"/>
        <v>1000000</v>
      </c>
      <c r="AS730" s="29" t="str">
        <f t="shared" si="240"/>
        <v/>
      </c>
      <c r="AT730" t="s">
        <v>111</v>
      </c>
      <c r="AU730" t="s">
        <v>112</v>
      </c>
      <c r="AV730" t="s">
        <v>113</v>
      </c>
      <c r="AW730" s="29">
        <f t="shared" si="241"/>
        <v>1000000</v>
      </c>
      <c r="AX730" s="29" t="str">
        <f t="shared" si="242"/>
        <v/>
      </c>
      <c r="AY730" s="29"/>
      <c r="AZ730" s="29"/>
      <c r="BA730" s="29"/>
      <c r="BB730" s="29"/>
      <c r="BC730" s="29"/>
      <c r="BD730" s="29"/>
      <c r="BE730" s="29"/>
      <c r="BF730" s="29"/>
      <c r="BG730" s="29"/>
      <c r="BH730" s="29"/>
      <c r="BI730" s="29"/>
      <c r="BJ730" s="29"/>
      <c r="BK730" s="29"/>
      <c r="BL730" s="29"/>
      <c r="BM730" s="29"/>
      <c r="BN730" s="29"/>
      <c r="BO730" s="29"/>
      <c r="BP730" s="29"/>
      <c r="BQ730" s="32" t="str">
        <f>IF(N730="项目",VLOOKUP(O730,项目!B:C,2,0),IF(K730="空项目",VLOOKUP(K730,项目!B:C,2,0),""))</f>
        <v/>
      </c>
      <c r="BR730" s="32" t="str">
        <f>IFERROR(VLOOKUP(BQ730,项目!A:B,2,0),"")</f>
        <v/>
      </c>
      <c r="BS730" s="29"/>
      <c r="BT730" s="29"/>
      <c r="BU730" s="32" t="str">
        <f>IF(N730="供应商",VLOOKUP(O730,供应商!B:C,2,0),"")</f>
        <v>003017</v>
      </c>
      <c r="BV730" s="32" t="str">
        <f>IFERROR(VLOOKUP(BU730,供应商!A:B,2,0),"")</f>
        <v>昌邑市盛汇农业科技有限公司</v>
      </c>
      <c r="BW730" s="32" t="str">
        <f>IF(N730="客户",VLOOKUP(O730,客户!B:C,2,0),"")</f>
        <v/>
      </c>
      <c r="BX730" s="32" t="str">
        <f>IFERROR(VLOOKUP(BW730,客户!A:B,2,0),"")</f>
        <v/>
      </c>
      <c r="BY730" s="29"/>
      <c r="BZ730" s="29"/>
      <c r="CA730" s="29"/>
      <c r="CB730" s="29"/>
      <c r="CC730" s="29"/>
      <c r="CD730" s="29"/>
      <c r="CE730" s="29"/>
      <c r="CF730" s="29"/>
      <c r="CG730" s="29"/>
      <c r="CH730" s="29"/>
      <c r="CI730" s="29"/>
      <c r="CJ730" s="29"/>
      <c r="CK730" s="29"/>
      <c r="CL730" s="29"/>
      <c r="CM730" s="29"/>
      <c r="CN730" s="29"/>
      <c r="CO730" s="29"/>
      <c r="CP730" s="29"/>
      <c r="CQ730" s="29"/>
      <c r="CR730" s="29"/>
      <c r="CS730" s="29"/>
      <c r="CT730" s="29"/>
      <c r="CU730" s="32" t="str">
        <f>IF(N730="费用项目",VLOOKUP(O730,费用项目!B:C,2,0),"")</f>
        <v/>
      </c>
      <c r="CV730" s="32" t="str">
        <f>IFERROR(VLOOKUP(CU730,费用项目!A:B,2,0),"")</f>
        <v/>
      </c>
      <c r="CW730" s="29" t="str">
        <f>IF(N730="银行账户",VLOOKUP(O730,银行变二级!B:C,2,0),"")</f>
        <v/>
      </c>
      <c r="CX730" s="29" t="str">
        <f>IFERROR(VLOOKUP(O730,银行变二级!A:B,2,0),"")</f>
        <v/>
      </c>
    </row>
    <row r="731" ht="27" spans="1:102">
      <c r="A731" s="52" t="s">
        <v>657</v>
      </c>
      <c r="B731" s="36" t="s">
        <v>188</v>
      </c>
      <c r="C731" s="36" t="s">
        <v>243</v>
      </c>
      <c r="D731" s="37" t="s">
        <v>661</v>
      </c>
      <c r="E731" s="37" t="s">
        <v>659</v>
      </c>
      <c r="F731" s="39" t="s">
        <v>107</v>
      </c>
      <c r="G731" s="38">
        <v>1000000</v>
      </c>
      <c r="H731" s="40" t="str">
        <f t="shared" si="225"/>
        <v>1002</v>
      </c>
      <c r="I731" s="40" t="str">
        <f t="shared" si="226"/>
        <v>100201</v>
      </c>
      <c r="J731" s="46" t="str">
        <f t="shared" si="227"/>
        <v>银行存款</v>
      </c>
      <c r="K731" s="47" t="str">
        <f t="shared" si="228"/>
        <v>农发行基本户554511</v>
      </c>
      <c r="L731" s="46" t="str">
        <f t="shared" si="229"/>
        <v/>
      </c>
      <c r="M731" s="46">
        <f>IFERROR(IF(H731="1002",1002,VLOOKUP(I731,亿企科目!A:H,6,0)),VLOOKUP(H731,亿企科目!A:G,6,0))</f>
        <v>1002</v>
      </c>
      <c r="N731" s="48" t="str">
        <f>IFERROR(IF(H731="1002","银行账户",IF(H731="1123","供应商",VLOOKUP(I731,亿企科目!A:H,8,0))),"")</f>
        <v>银行账户</v>
      </c>
      <c r="O731" s="49" t="str">
        <f t="shared" si="243"/>
        <v>农发行基本户554511</v>
      </c>
      <c r="P731" s="29" t="str">
        <f>VLOOKUP(A731,账簿!B:C,2,0)</f>
        <v>003003</v>
      </c>
      <c r="Q731" s="29" t="str">
        <f>VLOOKUP(P731,账簿!A:B,2,0)</f>
        <v>昌邑市城投农业科技有限公司</v>
      </c>
      <c r="W731" s="29" t="str">
        <f t="shared" si="244"/>
        <v>0030032026-04-2320</v>
      </c>
      <c r="X731" s="29" t="str">
        <f t="shared" si="230"/>
        <v>003003</v>
      </c>
      <c r="Y731" s="29" t="str">
        <f t="shared" si="231"/>
        <v>003003</v>
      </c>
      <c r="Z731" s="29" t="str">
        <f t="shared" si="232"/>
        <v>昌邑市城投农业科技有限公司</v>
      </c>
      <c r="AA731" s="29" t="str">
        <f t="shared" si="233"/>
        <v>2026-04</v>
      </c>
      <c r="AB731" s="29" t="str">
        <f t="shared" si="234"/>
        <v>2026-04-23</v>
      </c>
      <c r="AC731" s="29" t="s">
        <v>108</v>
      </c>
      <c r="AD731" s="29">
        <f t="shared" si="235"/>
        <v>20</v>
      </c>
      <c r="AE731" s="29" t="str">
        <f t="shared" si="236"/>
        <v>普通汇兑,昌邑市盛汇农业科技有限公司,货款</v>
      </c>
      <c r="AF731" s="29" t="s">
        <v>109</v>
      </c>
      <c r="AG731" s="29" t="s">
        <v>109</v>
      </c>
      <c r="AH731" s="29"/>
      <c r="AI731" s="29"/>
      <c r="AJ731" s="29"/>
      <c r="AK731" s="29"/>
      <c r="AL731" s="29"/>
      <c r="AM731" s="29"/>
      <c r="AN731" s="29">
        <f t="shared" si="237"/>
        <v>1002</v>
      </c>
      <c r="AO731" s="29"/>
      <c r="AP731" s="29" t="str">
        <f t="shared" si="238"/>
        <v>普通汇兑,昌邑市盛汇农业科技有限公司,货款</v>
      </c>
      <c r="AQ731" t="s">
        <v>110</v>
      </c>
      <c r="AR731" s="29" t="str">
        <f t="shared" si="239"/>
        <v/>
      </c>
      <c r="AS731" s="29">
        <f t="shared" si="240"/>
        <v>1000000</v>
      </c>
      <c r="AT731" t="s">
        <v>111</v>
      </c>
      <c r="AU731" t="s">
        <v>112</v>
      </c>
      <c r="AV731" t="s">
        <v>113</v>
      </c>
      <c r="AW731" s="29" t="str">
        <f t="shared" si="241"/>
        <v/>
      </c>
      <c r="AX731" s="29">
        <f t="shared" si="242"/>
        <v>1000000</v>
      </c>
      <c r="AY731" s="29"/>
      <c r="AZ731" s="29"/>
      <c r="BA731" s="29"/>
      <c r="BB731" s="29"/>
      <c r="BC731" s="29"/>
      <c r="BD731" s="29"/>
      <c r="BE731" s="29"/>
      <c r="BF731" s="29"/>
      <c r="BG731" s="29"/>
      <c r="BH731" s="29"/>
      <c r="BI731" s="29"/>
      <c r="BJ731" s="29"/>
      <c r="BK731" s="29"/>
      <c r="BL731" s="29"/>
      <c r="BM731" s="29"/>
      <c r="BN731" s="29"/>
      <c r="BO731" s="29"/>
      <c r="BP731" s="29"/>
      <c r="BQ731" s="32" t="str">
        <f>IF(N731="项目",VLOOKUP(O731,项目!B:C,2,0),IF(K731="空项目",VLOOKUP(K731,项目!B:C,2,0),""))</f>
        <v/>
      </c>
      <c r="BR731" s="32" t="str">
        <f>IFERROR(VLOOKUP(BQ731,项目!A:B,2,0),"")</f>
        <v/>
      </c>
      <c r="BS731" s="29"/>
      <c r="BT731" s="29"/>
      <c r="BU731" s="32" t="str">
        <f>IF(N731="供应商",VLOOKUP(O731,供应商!B:C,2,0),"")</f>
        <v/>
      </c>
      <c r="BV731" s="32" t="str">
        <f>IFERROR(VLOOKUP(BU731,供应商!A:B,2,0),"")</f>
        <v/>
      </c>
      <c r="BW731" s="32" t="str">
        <f>IF(N731="客户",VLOOKUP(O731,客户!B:C,2,0),"")</f>
        <v/>
      </c>
      <c r="BX731" s="32" t="str">
        <f>IFERROR(VLOOKUP(BW731,客户!A:B,2,0),"")</f>
        <v/>
      </c>
      <c r="BY731" s="29"/>
      <c r="BZ731" s="29"/>
      <c r="CA731" s="29"/>
      <c r="CB731" s="29"/>
      <c r="CC731" s="29"/>
      <c r="CD731" s="29"/>
      <c r="CE731" s="29"/>
      <c r="CF731" s="29"/>
      <c r="CG731" s="29"/>
      <c r="CH731" s="29"/>
      <c r="CI731" s="29"/>
      <c r="CJ731" s="29"/>
      <c r="CK731" s="29"/>
      <c r="CL731" s="29"/>
      <c r="CM731" s="29"/>
      <c r="CN731" s="29"/>
      <c r="CO731" s="29"/>
      <c r="CP731" s="29"/>
      <c r="CQ731" s="29"/>
      <c r="CR731" s="29"/>
      <c r="CS731" s="29"/>
      <c r="CT731" s="29"/>
      <c r="CU731" s="32" t="str">
        <f>IF(N731="费用项目",VLOOKUP(O731,费用项目!B:C,2,0),"")</f>
        <v/>
      </c>
      <c r="CV731" s="32" t="str">
        <f>IFERROR(VLOOKUP(CU731,费用项目!A:B,2,0),"")</f>
        <v/>
      </c>
      <c r="CW731" s="29" t="str">
        <f>IF(N731="银行账户",VLOOKUP(O731,银行变二级!B:C,2,0),"")</f>
        <v>农发行基本户554511</v>
      </c>
      <c r="CX731" s="29" t="str">
        <f>IFERROR(VLOOKUP(O731,银行变二级!A:B,2,0),"")</f>
        <v>农发行基本户554511</v>
      </c>
    </row>
    <row r="732" spans="1:102">
      <c r="A732" s="52" t="s">
        <v>657</v>
      </c>
      <c r="B732" s="36" t="s">
        <v>188</v>
      </c>
      <c r="C732" s="36" t="s">
        <v>247</v>
      </c>
      <c r="D732" s="37" t="s">
        <v>663</v>
      </c>
      <c r="E732" s="37" t="s">
        <v>130</v>
      </c>
      <c r="F732" s="41">
        <v>20</v>
      </c>
      <c r="G732" s="39" t="s">
        <v>107</v>
      </c>
      <c r="H732" s="40" t="str">
        <f t="shared" si="225"/>
        <v>6603</v>
      </c>
      <c r="I732" s="40" t="str">
        <f t="shared" si="226"/>
        <v>6603</v>
      </c>
      <c r="J732" s="46" t="str">
        <f t="shared" si="227"/>
        <v>财务费用</v>
      </c>
      <c r="K732" s="47" t="str">
        <f t="shared" si="228"/>
        <v>手续费</v>
      </c>
      <c r="L732" s="46" t="str">
        <f t="shared" si="229"/>
        <v/>
      </c>
      <c r="M732" s="46" t="str">
        <f>IFERROR(IF(H732="1002",1002,VLOOKUP(I732,亿企科目!A:H,6,0)),VLOOKUP(H732,亿企科目!A:G,6,0))</f>
        <v>6603</v>
      </c>
      <c r="N732" s="48" t="str">
        <f>IFERROR(IF(H732="1002","银行账户",IF(H732="1123","供应商",VLOOKUP(I732,亿企科目!A:H,8,0))),"")</f>
        <v>费用项目</v>
      </c>
      <c r="O732" s="49" t="str">
        <f t="shared" si="243"/>
        <v>手续费</v>
      </c>
      <c r="P732" s="29" t="str">
        <f>VLOOKUP(A732,账簿!B:C,2,0)</f>
        <v>003003</v>
      </c>
      <c r="Q732" s="29" t="str">
        <f>VLOOKUP(P732,账簿!A:B,2,0)</f>
        <v>昌邑市城投农业科技有限公司</v>
      </c>
      <c r="W732" s="29" t="str">
        <f t="shared" si="244"/>
        <v>0030032026-04-2321</v>
      </c>
      <c r="X732" s="29" t="str">
        <f t="shared" si="230"/>
        <v>003003</v>
      </c>
      <c r="Y732" s="29" t="str">
        <f t="shared" si="231"/>
        <v>003003</v>
      </c>
      <c r="Z732" s="29" t="str">
        <f t="shared" si="232"/>
        <v>昌邑市城投农业科技有限公司</v>
      </c>
      <c r="AA732" s="29" t="str">
        <f t="shared" si="233"/>
        <v>2026-04</v>
      </c>
      <c r="AB732" s="29" t="str">
        <f t="shared" si="234"/>
        <v>2026-04-23</v>
      </c>
      <c r="AC732" s="29" t="s">
        <v>108</v>
      </c>
      <c r="AD732" s="29">
        <f t="shared" si="235"/>
        <v>21</v>
      </c>
      <c r="AE732" s="29" t="str">
        <f t="shared" si="236"/>
        <v>费用收取</v>
      </c>
      <c r="AF732" s="29" t="s">
        <v>109</v>
      </c>
      <c r="AG732" s="29" t="s">
        <v>109</v>
      </c>
      <c r="AH732" s="29"/>
      <c r="AI732" s="29"/>
      <c r="AJ732" s="29"/>
      <c r="AK732" s="29"/>
      <c r="AL732" s="29"/>
      <c r="AM732" s="29"/>
      <c r="AN732" s="29" t="str">
        <f t="shared" si="237"/>
        <v>6603</v>
      </c>
      <c r="AO732" s="29"/>
      <c r="AP732" s="29" t="str">
        <f t="shared" si="238"/>
        <v>费用收取</v>
      </c>
      <c r="AQ732" t="s">
        <v>110</v>
      </c>
      <c r="AR732" s="29">
        <f t="shared" si="239"/>
        <v>20</v>
      </c>
      <c r="AS732" s="29" t="str">
        <f t="shared" si="240"/>
        <v/>
      </c>
      <c r="AT732" t="s">
        <v>111</v>
      </c>
      <c r="AU732" t="s">
        <v>112</v>
      </c>
      <c r="AV732" t="s">
        <v>113</v>
      </c>
      <c r="AW732" s="29">
        <f t="shared" si="241"/>
        <v>20</v>
      </c>
      <c r="AX732" s="29" t="str">
        <f t="shared" si="242"/>
        <v/>
      </c>
      <c r="AY732" s="29"/>
      <c r="AZ732" s="29"/>
      <c r="BA732" s="29"/>
      <c r="BB732" s="29"/>
      <c r="BC732" s="29"/>
      <c r="BD732" s="29"/>
      <c r="BE732" s="29"/>
      <c r="BF732" s="29"/>
      <c r="BG732" s="29"/>
      <c r="BH732" s="29"/>
      <c r="BI732" s="29"/>
      <c r="BJ732" s="29"/>
      <c r="BK732" s="29"/>
      <c r="BL732" s="29"/>
      <c r="BM732" s="29"/>
      <c r="BN732" s="29"/>
      <c r="BO732" s="29"/>
      <c r="BP732" s="29"/>
      <c r="BQ732" s="32" t="str">
        <f>IF(N732="项目",VLOOKUP(O732,项目!B:C,2,0),IF(K732="空项目",VLOOKUP(K732,项目!B:C,2,0),""))</f>
        <v/>
      </c>
      <c r="BR732" s="32" t="str">
        <f>IFERROR(VLOOKUP(BQ732,项目!A:B,2,0),"")</f>
        <v/>
      </c>
      <c r="BS732" s="29"/>
      <c r="BT732" s="29"/>
      <c r="BU732" s="32" t="str">
        <f>IF(N732="供应商",VLOOKUP(O732,供应商!B:C,2,0),"")</f>
        <v/>
      </c>
      <c r="BV732" s="32" t="str">
        <f>IFERROR(VLOOKUP(BU732,供应商!A:B,2,0),"")</f>
        <v/>
      </c>
      <c r="BW732" s="32" t="str">
        <f>IF(N732="客户",VLOOKUP(O732,客户!B:C,2,0),"")</f>
        <v/>
      </c>
      <c r="BX732" s="32" t="str">
        <f>IFERROR(VLOOKUP(BW732,客户!A:B,2,0),"")</f>
        <v/>
      </c>
      <c r="BY732" s="29"/>
      <c r="BZ732" s="29"/>
      <c r="CA732" s="29"/>
      <c r="CB732" s="29"/>
      <c r="CC732" s="29"/>
      <c r="CD732" s="29"/>
      <c r="CE732" s="29"/>
      <c r="CF732" s="29"/>
      <c r="CG732" s="29"/>
      <c r="CH732" s="29"/>
      <c r="CI732" s="29"/>
      <c r="CJ732" s="29"/>
      <c r="CK732" s="29"/>
      <c r="CL732" s="29"/>
      <c r="CM732" s="29"/>
      <c r="CN732" s="29"/>
      <c r="CO732" s="29"/>
      <c r="CP732" s="29"/>
      <c r="CQ732" s="29"/>
      <c r="CR732" s="29"/>
      <c r="CS732" s="29"/>
      <c r="CT732" s="29"/>
      <c r="CU732" s="32" t="str">
        <f>IF(N732="费用项目",VLOOKUP(O732,费用项目!B:C,2,0),"")</f>
        <v>660304</v>
      </c>
      <c r="CV732" s="32" t="str">
        <f>IFERROR(VLOOKUP(CU732,费用项目!A:B,2,0),"")</f>
        <v>手续费</v>
      </c>
      <c r="CW732" s="29" t="str">
        <f>IF(N732="银行账户",VLOOKUP(O732,银行变二级!B:C,2,0),"")</f>
        <v/>
      </c>
      <c r="CX732" s="29" t="str">
        <f>IFERROR(VLOOKUP(O732,银行变二级!A:B,2,0),"")</f>
        <v/>
      </c>
    </row>
    <row r="733" ht="27" spans="1:102">
      <c r="A733" s="52" t="s">
        <v>657</v>
      </c>
      <c r="B733" s="36" t="s">
        <v>188</v>
      </c>
      <c r="C733" s="36" t="s">
        <v>247</v>
      </c>
      <c r="D733" s="37" t="s">
        <v>663</v>
      </c>
      <c r="E733" s="37" t="s">
        <v>659</v>
      </c>
      <c r="F733" s="39" t="s">
        <v>107</v>
      </c>
      <c r="G733" s="41">
        <v>20</v>
      </c>
      <c r="H733" s="40" t="str">
        <f t="shared" si="225"/>
        <v>1002</v>
      </c>
      <c r="I733" s="40" t="str">
        <f t="shared" si="226"/>
        <v>100201</v>
      </c>
      <c r="J733" s="46" t="str">
        <f t="shared" si="227"/>
        <v>银行存款</v>
      </c>
      <c r="K733" s="47" t="str">
        <f t="shared" si="228"/>
        <v>农发行基本户554511</v>
      </c>
      <c r="L733" s="46" t="str">
        <f t="shared" si="229"/>
        <v/>
      </c>
      <c r="M733" s="46">
        <f>IFERROR(IF(H733="1002",1002,VLOOKUP(I733,亿企科目!A:H,6,0)),VLOOKUP(H733,亿企科目!A:G,6,0))</f>
        <v>1002</v>
      </c>
      <c r="N733" s="48" t="str">
        <f>IFERROR(IF(H733="1002","银行账户",IF(H733="1123","供应商",VLOOKUP(I733,亿企科目!A:H,8,0))),"")</f>
        <v>银行账户</v>
      </c>
      <c r="O733" s="49" t="str">
        <f t="shared" si="243"/>
        <v>农发行基本户554511</v>
      </c>
      <c r="P733" s="29" t="str">
        <f>VLOOKUP(A733,账簿!B:C,2,0)</f>
        <v>003003</v>
      </c>
      <c r="Q733" s="29" t="str">
        <f>VLOOKUP(P733,账簿!A:B,2,0)</f>
        <v>昌邑市城投农业科技有限公司</v>
      </c>
      <c r="W733" s="29" t="str">
        <f t="shared" si="244"/>
        <v>0030032026-04-2321</v>
      </c>
      <c r="X733" s="29" t="str">
        <f t="shared" si="230"/>
        <v>003003</v>
      </c>
      <c r="Y733" s="29" t="str">
        <f t="shared" si="231"/>
        <v>003003</v>
      </c>
      <c r="Z733" s="29" t="str">
        <f t="shared" si="232"/>
        <v>昌邑市城投农业科技有限公司</v>
      </c>
      <c r="AA733" s="29" t="str">
        <f t="shared" si="233"/>
        <v>2026-04</v>
      </c>
      <c r="AB733" s="29" t="str">
        <f t="shared" si="234"/>
        <v>2026-04-23</v>
      </c>
      <c r="AC733" s="29" t="s">
        <v>108</v>
      </c>
      <c r="AD733" s="29">
        <f t="shared" si="235"/>
        <v>21</v>
      </c>
      <c r="AE733" s="29" t="str">
        <f t="shared" si="236"/>
        <v>费用收取</v>
      </c>
      <c r="AF733" s="29" t="s">
        <v>109</v>
      </c>
      <c r="AG733" s="29" t="s">
        <v>109</v>
      </c>
      <c r="AH733" s="29"/>
      <c r="AI733" s="29"/>
      <c r="AJ733" s="29"/>
      <c r="AK733" s="29"/>
      <c r="AL733" s="29"/>
      <c r="AM733" s="29"/>
      <c r="AN733" s="29">
        <f t="shared" si="237"/>
        <v>1002</v>
      </c>
      <c r="AO733" s="29"/>
      <c r="AP733" s="29" t="str">
        <f t="shared" si="238"/>
        <v>费用收取</v>
      </c>
      <c r="AQ733" t="s">
        <v>110</v>
      </c>
      <c r="AR733" s="29" t="str">
        <f t="shared" si="239"/>
        <v/>
      </c>
      <c r="AS733" s="29">
        <f t="shared" si="240"/>
        <v>20</v>
      </c>
      <c r="AT733" t="s">
        <v>111</v>
      </c>
      <c r="AU733" t="s">
        <v>112</v>
      </c>
      <c r="AV733" t="s">
        <v>113</v>
      </c>
      <c r="AW733" s="29" t="str">
        <f t="shared" si="241"/>
        <v/>
      </c>
      <c r="AX733" s="29">
        <f t="shared" si="242"/>
        <v>20</v>
      </c>
      <c r="AY733" s="29"/>
      <c r="AZ733" s="29"/>
      <c r="BA733" s="29"/>
      <c r="BB733" s="29"/>
      <c r="BC733" s="29"/>
      <c r="BD733" s="29"/>
      <c r="BE733" s="29"/>
      <c r="BF733" s="29"/>
      <c r="BG733" s="29"/>
      <c r="BH733" s="29"/>
      <c r="BI733" s="29"/>
      <c r="BJ733" s="29"/>
      <c r="BK733" s="29"/>
      <c r="BL733" s="29"/>
      <c r="BM733" s="29"/>
      <c r="BN733" s="29"/>
      <c r="BO733" s="29"/>
      <c r="BP733" s="29"/>
      <c r="BQ733" s="32" t="str">
        <f>IF(N733="项目",VLOOKUP(O733,项目!B:C,2,0),IF(K733="空项目",VLOOKUP(K733,项目!B:C,2,0),""))</f>
        <v/>
      </c>
      <c r="BR733" s="32" t="str">
        <f>IFERROR(VLOOKUP(BQ733,项目!A:B,2,0),"")</f>
        <v/>
      </c>
      <c r="BS733" s="29"/>
      <c r="BT733" s="29"/>
      <c r="BU733" s="32" t="str">
        <f>IF(N733="供应商",VLOOKUP(O733,供应商!B:C,2,0),"")</f>
        <v/>
      </c>
      <c r="BV733" s="32" t="str">
        <f>IFERROR(VLOOKUP(BU733,供应商!A:B,2,0),"")</f>
        <v/>
      </c>
      <c r="BW733" s="32" t="str">
        <f>IF(N733="客户",VLOOKUP(O733,客户!B:C,2,0),"")</f>
        <v/>
      </c>
      <c r="BX733" s="32" t="str">
        <f>IFERROR(VLOOKUP(BW733,客户!A:B,2,0),"")</f>
        <v/>
      </c>
      <c r="BY733" s="29"/>
      <c r="BZ733" s="29"/>
      <c r="CA733" s="29"/>
      <c r="CB733" s="29"/>
      <c r="CC733" s="29"/>
      <c r="CD733" s="29"/>
      <c r="CE733" s="29"/>
      <c r="CF733" s="29"/>
      <c r="CG733" s="29"/>
      <c r="CH733" s="29"/>
      <c r="CI733" s="29"/>
      <c r="CJ733" s="29"/>
      <c r="CK733" s="29"/>
      <c r="CL733" s="29"/>
      <c r="CM733" s="29"/>
      <c r="CN733" s="29"/>
      <c r="CO733" s="29"/>
      <c r="CP733" s="29"/>
      <c r="CQ733" s="29"/>
      <c r="CR733" s="29"/>
      <c r="CS733" s="29"/>
      <c r="CT733" s="29"/>
      <c r="CU733" s="32" t="str">
        <f>IF(N733="费用项目",VLOOKUP(O733,费用项目!B:C,2,0),"")</f>
        <v/>
      </c>
      <c r="CV733" s="32" t="str">
        <f>IFERROR(VLOOKUP(CU733,费用项目!A:B,2,0),"")</f>
        <v/>
      </c>
      <c r="CW733" s="29" t="str">
        <f>IF(N733="银行账户",VLOOKUP(O733,银行变二级!B:C,2,0),"")</f>
        <v>农发行基本户554511</v>
      </c>
      <c r="CX733" s="29" t="str">
        <f>IFERROR(VLOOKUP(O733,银行变二级!A:B,2,0),"")</f>
        <v>农发行基本户554511</v>
      </c>
    </row>
    <row r="734" ht="25.5" spans="1:102">
      <c r="A734" s="52" t="s">
        <v>657</v>
      </c>
      <c r="B734" s="36" t="s">
        <v>453</v>
      </c>
      <c r="C734" s="36" t="s">
        <v>249</v>
      </c>
      <c r="D734" s="37" t="s">
        <v>682</v>
      </c>
      <c r="E734" s="37" t="s">
        <v>683</v>
      </c>
      <c r="F734" s="38">
        <v>50030000</v>
      </c>
      <c r="G734" s="39" t="s">
        <v>107</v>
      </c>
      <c r="H734" s="40" t="str">
        <f t="shared" si="225"/>
        <v>1221</v>
      </c>
      <c r="I734" s="40" t="str">
        <f t="shared" si="226"/>
        <v>122108</v>
      </c>
      <c r="J734" s="46" t="str">
        <f t="shared" si="227"/>
        <v>其他应收款</v>
      </c>
      <c r="K734" s="47" t="str">
        <f t="shared" si="228"/>
        <v>单位</v>
      </c>
      <c r="L734" s="46" t="str">
        <f t="shared" si="229"/>
        <v>昌邑市盛汇生态环保有限公司</v>
      </c>
      <c r="M734" s="46" t="str">
        <f>IFERROR(IF(H734="1002",1002,VLOOKUP(I734,亿企科目!A:H,6,0)),VLOOKUP(H734,亿企科目!A:G,6,0))</f>
        <v>122102</v>
      </c>
      <c r="N734" s="48" t="str">
        <f>IFERROR(IF(H734="1002","银行账户",IF(H734="1123","供应商",VLOOKUP(I734,亿企科目!A:H,8,0))),"")</f>
        <v>客户</v>
      </c>
      <c r="O734" s="49" t="str">
        <f t="shared" si="243"/>
        <v>昌邑市盛汇生态环保有限公司</v>
      </c>
      <c r="P734" s="29" t="str">
        <f>VLOOKUP(A734,账簿!B:C,2,0)</f>
        <v>003003</v>
      </c>
      <c r="Q734" s="29" t="str">
        <f>VLOOKUP(P734,账簿!A:B,2,0)</f>
        <v>昌邑市城投农业科技有限公司</v>
      </c>
      <c r="W734" s="29" t="str">
        <f t="shared" si="244"/>
        <v>0030032026-04-2422</v>
      </c>
      <c r="X734" s="29" t="str">
        <f t="shared" si="230"/>
        <v>003003</v>
      </c>
      <c r="Y734" s="29" t="str">
        <f t="shared" si="231"/>
        <v>003003</v>
      </c>
      <c r="Z734" s="29" t="str">
        <f t="shared" si="232"/>
        <v>昌邑市城投农业科技有限公司</v>
      </c>
      <c r="AA734" s="29" t="str">
        <f t="shared" si="233"/>
        <v>2026-04</v>
      </c>
      <c r="AB734" s="29" t="str">
        <f t="shared" si="234"/>
        <v>2026-04-24</v>
      </c>
      <c r="AC734" s="29" t="s">
        <v>108</v>
      </c>
      <c r="AD734" s="29">
        <f t="shared" si="235"/>
        <v>22</v>
      </c>
      <c r="AE734" s="29" t="str">
        <f t="shared" si="236"/>
        <v>普通汇兑,昌邑市盛汇生态环保有限公司,往来款</v>
      </c>
      <c r="AF734" s="29" t="s">
        <v>109</v>
      </c>
      <c r="AG734" s="29" t="s">
        <v>109</v>
      </c>
      <c r="AH734" s="29"/>
      <c r="AI734" s="29"/>
      <c r="AJ734" s="29"/>
      <c r="AK734" s="29"/>
      <c r="AL734" s="29"/>
      <c r="AM734" s="29"/>
      <c r="AN734" s="29" t="str">
        <f t="shared" si="237"/>
        <v>122102</v>
      </c>
      <c r="AO734" s="29"/>
      <c r="AP734" s="29" t="str">
        <f t="shared" si="238"/>
        <v>普通汇兑,昌邑市盛汇生态环保有限公司,往来款</v>
      </c>
      <c r="AQ734" t="s">
        <v>110</v>
      </c>
      <c r="AR734" s="29">
        <f t="shared" si="239"/>
        <v>50030000</v>
      </c>
      <c r="AS734" s="29" t="str">
        <f t="shared" si="240"/>
        <v/>
      </c>
      <c r="AT734" t="s">
        <v>111</v>
      </c>
      <c r="AU734" t="s">
        <v>112</v>
      </c>
      <c r="AV734" t="s">
        <v>113</v>
      </c>
      <c r="AW734" s="29">
        <f t="shared" si="241"/>
        <v>50030000</v>
      </c>
      <c r="AX734" s="29" t="str">
        <f t="shared" si="242"/>
        <v/>
      </c>
      <c r="AY734" s="29"/>
      <c r="AZ734" s="29"/>
      <c r="BA734" s="29"/>
      <c r="BB734" s="29"/>
      <c r="BC734" s="29"/>
      <c r="BD734" s="29"/>
      <c r="BE734" s="29"/>
      <c r="BF734" s="29"/>
      <c r="BG734" s="29"/>
      <c r="BH734" s="29"/>
      <c r="BI734" s="29"/>
      <c r="BJ734" s="29"/>
      <c r="BK734" s="29"/>
      <c r="BL734" s="29"/>
      <c r="BM734" s="29"/>
      <c r="BN734" s="29"/>
      <c r="BO734" s="29"/>
      <c r="BP734" s="29"/>
      <c r="BQ734" s="32" t="str">
        <f>IF(N734="项目",VLOOKUP(O734,项目!B:C,2,0),IF(K734="空项目",VLOOKUP(K734,项目!B:C,2,0),""))</f>
        <v/>
      </c>
      <c r="BR734" s="32" t="str">
        <f>IFERROR(VLOOKUP(BQ734,项目!A:B,2,0),"")</f>
        <v/>
      </c>
      <c r="BS734" s="29"/>
      <c r="BT734" s="29"/>
      <c r="BU734" s="32" t="str">
        <f>IF(N734="供应商",VLOOKUP(O734,供应商!B:C,2,0),"")</f>
        <v/>
      </c>
      <c r="BV734" s="32" t="str">
        <f>IFERROR(VLOOKUP(BU734,供应商!A:B,2,0),"")</f>
        <v/>
      </c>
      <c r="BW734" s="32" t="str">
        <f>IF(N734="客户",VLOOKUP(O734,客户!B:C,2,0),"")</f>
        <v>003018</v>
      </c>
      <c r="BX734" s="32" t="str">
        <f>IFERROR(VLOOKUP(BW734,客户!A:B,2,0),"")</f>
        <v>昌邑市盛汇生态环保有限公司</v>
      </c>
      <c r="BY734" s="29"/>
      <c r="BZ734" s="29"/>
      <c r="CA734" s="29"/>
      <c r="CB734" s="29"/>
      <c r="CC734" s="29"/>
      <c r="CD734" s="29"/>
      <c r="CE734" s="29"/>
      <c r="CF734" s="29"/>
      <c r="CG734" s="29"/>
      <c r="CH734" s="29"/>
      <c r="CI734" s="29"/>
      <c r="CJ734" s="29"/>
      <c r="CK734" s="29"/>
      <c r="CL734" s="29"/>
      <c r="CM734" s="29"/>
      <c r="CN734" s="29"/>
      <c r="CO734" s="29"/>
      <c r="CP734" s="29"/>
      <c r="CQ734" s="29"/>
      <c r="CR734" s="29"/>
      <c r="CS734" s="29"/>
      <c r="CT734" s="29"/>
      <c r="CU734" s="32" t="str">
        <f>IF(N734="费用项目",VLOOKUP(O734,费用项目!B:C,2,0),"")</f>
        <v/>
      </c>
      <c r="CV734" s="32" t="str">
        <f>IFERROR(VLOOKUP(CU734,费用项目!A:B,2,0),"")</f>
        <v/>
      </c>
      <c r="CW734" s="29" t="str">
        <f>IF(N734="银行账户",VLOOKUP(O734,银行变二级!B:C,2,0),"")</f>
        <v/>
      </c>
      <c r="CX734" s="29" t="str">
        <f>IFERROR(VLOOKUP(O734,银行变二级!A:B,2,0),"")</f>
        <v/>
      </c>
    </row>
    <row r="735" ht="27" spans="1:102">
      <c r="A735" s="52" t="s">
        <v>657</v>
      </c>
      <c r="B735" s="36" t="s">
        <v>453</v>
      </c>
      <c r="C735" s="36" t="s">
        <v>249</v>
      </c>
      <c r="D735" s="37" t="s">
        <v>682</v>
      </c>
      <c r="E735" s="37" t="s">
        <v>659</v>
      </c>
      <c r="F735" s="39" t="s">
        <v>107</v>
      </c>
      <c r="G735" s="38">
        <v>50030000</v>
      </c>
      <c r="H735" s="40" t="str">
        <f t="shared" si="225"/>
        <v>1002</v>
      </c>
      <c r="I735" s="40" t="str">
        <f t="shared" si="226"/>
        <v>100201</v>
      </c>
      <c r="J735" s="46" t="str">
        <f t="shared" si="227"/>
        <v>银行存款</v>
      </c>
      <c r="K735" s="47" t="str">
        <f t="shared" si="228"/>
        <v>农发行基本户554511</v>
      </c>
      <c r="L735" s="46" t="str">
        <f t="shared" si="229"/>
        <v/>
      </c>
      <c r="M735" s="46">
        <f>IFERROR(IF(H735="1002",1002,VLOOKUP(I735,亿企科目!A:H,6,0)),VLOOKUP(H735,亿企科目!A:G,6,0))</f>
        <v>1002</v>
      </c>
      <c r="N735" s="48" t="str">
        <f>IFERROR(IF(H735="1002","银行账户",IF(H735="1123","供应商",VLOOKUP(I735,亿企科目!A:H,8,0))),"")</f>
        <v>银行账户</v>
      </c>
      <c r="O735" s="49" t="str">
        <f t="shared" si="243"/>
        <v>农发行基本户554511</v>
      </c>
      <c r="P735" s="29" t="str">
        <f>VLOOKUP(A735,账簿!B:C,2,0)</f>
        <v>003003</v>
      </c>
      <c r="Q735" s="29" t="str">
        <f>VLOOKUP(P735,账簿!A:B,2,0)</f>
        <v>昌邑市城投农业科技有限公司</v>
      </c>
      <c r="W735" s="29" t="str">
        <f t="shared" si="244"/>
        <v>0030032026-04-2422</v>
      </c>
      <c r="X735" s="29" t="str">
        <f t="shared" si="230"/>
        <v>003003</v>
      </c>
      <c r="Y735" s="29" t="str">
        <f t="shared" si="231"/>
        <v>003003</v>
      </c>
      <c r="Z735" s="29" t="str">
        <f t="shared" si="232"/>
        <v>昌邑市城投农业科技有限公司</v>
      </c>
      <c r="AA735" s="29" t="str">
        <f t="shared" si="233"/>
        <v>2026-04</v>
      </c>
      <c r="AB735" s="29" t="str">
        <f t="shared" si="234"/>
        <v>2026-04-24</v>
      </c>
      <c r="AC735" s="29" t="s">
        <v>108</v>
      </c>
      <c r="AD735" s="29">
        <f t="shared" si="235"/>
        <v>22</v>
      </c>
      <c r="AE735" s="29" t="str">
        <f t="shared" si="236"/>
        <v>普通汇兑,昌邑市盛汇生态环保有限公司,往来款</v>
      </c>
      <c r="AF735" s="29" t="s">
        <v>109</v>
      </c>
      <c r="AG735" s="29" t="s">
        <v>109</v>
      </c>
      <c r="AH735" s="29"/>
      <c r="AI735" s="29"/>
      <c r="AJ735" s="29"/>
      <c r="AK735" s="29"/>
      <c r="AL735" s="29"/>
      <c r="AM735" s="29"/>
      <c r="AN735" s="29">
        <f t="shared" si="237"/>
        <v>1002</v>
      </c>
      <c r="AO735" s="29"/>
      <c r="AP735" s="29" t="str">
        <f t="shared" si="238"/>
        <v>普通汇兑,昌邑市盛汇生态环保有限公司,往来款</v>
      </c>
      <c r="AQ735" t="s">
        <v>110</v>
      </c>
      <c r="AR735" s="29" t="str">
        <f t="shared" si="239"/>
        <v/>
      </c>
      <c r="AS735" s="29">
        <f t="shared" si="240"/>
        <v>50030000</v>
      </c>
      <c r="AT735" t="s">
        <v>111</v>
      </c>
      <c r="AU735" t="s">
        <v>112</v>
      </c>
      <c r="AV735" t="s">
        <v>113</v>
      </c>
      <c r="AW735" s="29" t="str">
        <f t="shared" si="241"/>
        <v/>
      </c>
      <c r="AX735" s="29">
        <f t="shared" si="242"/>
        <v>50030000</v>
      </c>
      <c r="AY735" s="29"/>
      <c r="AZ735" s="29"/>
      <c r="BA735" s="29"/>
      <c r="BB735" s="29"/>
      <c r="BC735" s="29"/>
      <c r="BD735" s="29"/>
      <c r="BE735" s="29"/>
      <c r="BF735" s="29"/>
      <c r="BG735" s="29"/>
      <c r="BH735" s="29"/>
      <c r="BI735" s="29"/>
      <c r="BJ735" s="29"/>
      <c r="BK735" s="29"/>
      <c r="BL735" s="29"/>
      <c r="BM735" s="29"/>
      <c r="BN735" s="29"/>
      <c r="BO735" s="29"/>
      <c r="BP735" s="29"/>
      <c r="BQ735" s="32" t="str">
        <f>IF(N735="项目",VLOOKUP(O735,项目!B:C,2,0),IF(K735="空项目",VLOOKUP(K735,项目!B:C,2,0),""))</f>
        <v/>
      </c>
      <c r="BR735" s="32" t="str">
        <f>IFERROR(VLOOKUP(BQ735,项目!A:B,2,0),"")</f>
        <v/>
      </c>
      <c r="BS735" s="29"/>
      <c r="BT735" s="29"/>
      <c r="BU735" s="32" t="str">
        <f>IF(N735="供应商",VLOOKUP(O735,供应商!B:C,2,0),"")</f>
        <v/>
      </c>
      <c r="BV735" s="32" t="str">
        <f>IFERROR(VLOOKUP(BU735,供应商!A:B,2,0),"")</f>
        <v/>
      </c>
      <c r="BW735" s="32" t="str">
        <f>IF(N735="客户",VLOOKUP(O735,客户!B:C,2,0),"")</f>
        <v/>
      </c>
      <c r="BX735" s="32" t="str">
        <f>IFERROR(VLOOKUP(BW735,客户!A:B,2,0),"")</f>
        <v/>
      </c>
      <c r="BY735" s="29"/>
      <c r="BZ735" s="29"/>
      <c r="CA735" s="29"/>
      <c r="CB735" s="29"/>
      <c r="CC735" s="29"/>
      <c r="CD735" s="29"/>
      <c r="CE735" s="29"/>
      <c r="CF735" s="29"/>
      <c r="CG735" s="29"/>
      <c r="CH735" s="29"/>
      <c r="CI735" s="29"/>
      <c r="CJ735" s="29"/>
      <c r="CK735" s="29"/>
      <c r="CL735" s="29"/>
      <c r="CM735" s="29"/>
      <c r="CN735" s="29"/>
      <c r="CO735" s="29"/>
      <c r="CP735" s="29"/>
      <c r="CQ735" s="29"/>
      <c r="CR735" s="29"/>
      <c r="CS735" s="29"/>
      <c r="CT735" s="29"/>
      <c r="CU735" s="32" t="str">
        <f>IF(N735="费用项目",VLOOKUP(O735,费用项目!B:C,2,0),"")</f>
        <v/>
      </c>
      <c r="CV735" s="32" t="str">
        <f>IFERROR(VLOOKUP(CU735,费用项目!A:B,2,0),"")</f>
        <v/>
      </c>
      <c r="CW735" s="29" t="str">
        <f>IF(N735="银行账户",VLOOKUP(O735,银行变二级!B:C,2,0),"")</f>
        <v>农发行基本户554511</v>
      </c>
      <c r="CX735" s="29" t="str">
        <f>IFERROR(VLOOKUP(O735,银行变二级!A:B,2,0),"")</f>
        <v>农发行基本户554511</v>
      </c>
    </row>
    <row r="736" ht="25.5" spans="1:102">
      <c r="A736" s="52" t="s">
        <v>657</v>
      </c>
      <c r="B736" s="36" t="s">
        <v>453</v>
      </c>
      <c r="C736" s="36" t="s">
        <v>252</v>
      </c>
      <c r="D736" s="37" t="s">
        <v>684</v>
      </c>
      <c r="E736" s="37" t="s">
        <v>348</v>
      </c>
      <c r="F736" s="38">
        <v>50000000</v>
      </c>
      <c r="G736" s="39" t="s">
        <v>107</v>
      </c>
      <c r="H736" s="40" t="str">
        <f t="shared" si="225"/>
        <v>1221</v>
      </c>
      <c r="I736" s="40" t="str">
        <f t="shared" si="226"/>
        <v>122108</v>
      </c>
      <c r="J736" s="46" t="str">
        <f t="shared" si="227"/>
        <v>其他应收款</v>
      </c>
      <c r="K736" s="47" t="str">
        <f t="shared" si="228"/>
        <v>单位</v>
      </c>
      <c r="L736" s="46" t="str">
        <f t="shared" si="229"/>
        <v>昌邑市盛汇农业科技有限公司</v>
      </c>
      <c r="M736" s="46" t="str">
        <f>IFERROR(IF(H736="1002",1002,VLOOKUP(I736,亿企科目!A:H,6,0)),VLOOKUP(H736,亿企科目!A:G,6,0))</f>
        <v>122102</v>
      </c>
      <c r="N736" s="48" t="str">
        <f>IFERROR(IF(H736="1002","银行账户",IF(H736="1123","供应商",VLOOKUP(I736,亿企科目!A:H,8,0))),"")</f>
        <v>客户</v>
      </c>
      <c r="O736" s="49" t="str">
        <f t="shared" si="243"/>
        <v>昌邑市盛汇农业科技有限公司</v>
      </c>
      <c r="P736" s="29" t="str">
        <f>VLOOKUP(A736,账簿!B:C,2,0)</f>
        <v>003003</v>
      </c>
      <c r="Q736" s="29" t="str">
        <f>VLOOKUP(P736,账簿!A:B,2,0)</f>
        <v>昌邑市城投农业科技有限公司</v>
      </c>
      <c r="W736" s="29" t="str">
        <f t="shared" si="244"/>
        <v>0030032026-04-2423</v>
      </c>
      <c r="X736" s="29" t="str">
        <f t="shared" si="230"/>
        <v>003003</v>
      </c>
      <c r="Y736" s="29" t="str">
        <f t="shared" si="231"/>
        <v>003003</v>
      </c>
      <c r="Z736" s="29" t="str">
        <f t="shared" si="232"/>
        <v>昌邑市城投农业科技有限公司</v>
      </c>
      <c r="AA736" s="29" t="str">
        <f t="shared" si="233"/>
        <v>2026-04</v>
      </c>
      <c r="AB736" s="29" t="str">
        <f t="shared" si="234"/>
        <v>2026-04-24</v>
      </c>
      <c r="AC736" s="29" t="s">
        <v>108</v>
      </c>
      <c r="AD736" s="29">
        <f t="shared" si="235"/>
        <v>23</v>
      </c>
      <c r="AE736" s="29" t="str">
        <f t="shared" si="236"/>
        <v>普通汇兑,昌邑市盛汇农业科技有限公司,转账</v>
      </c>
      <c r="AF736" s="29" t="s">
        <v>109</v>
      </c>
      <c r="AG736" s="29" t="s">
        <v>109</v>
      </c>
      <c r="AH736" s="29"/>
      <c r="AI736" s="29"/>
      <c r="AJ736" s="29"/>
      <c r="AK736" s="29"/>
      <c r="AL736" s="29"/>
      <c r="AM736" s="29"/>
      <c r="AN736" s="29" t="str">
        <f t="shared" si="237"/>
        <v>122102</v>
      </c>
      <c r="AO736" s="29"/>
      <c r="AP736" s="29" t="str">
        <f t="shared" si="238"/>
        <v>普通汇兑,昌邑市盛汇农业科技有限公司,转账</v>
      </c>
      <c r="AQ736" t="s">
        <v>110</v>
      </c>
      <c r="AR736" s="29">
        <f t="shared" si="239"/>
        <v>50000000</v>
      </c>
      <c r="AS736" s="29" t="str">
        <f t="shared" si="240"/>
        <v/>
      </c>
      <c r="AT736" t="s">
        <v>111</v>
      </c>
      <c r="AU736" t="s">
        <v>112</v>
      </c>
      <c r="AV736" t="s">
        <v>113</v>
      </c>
      <c r="AW736" s="29">
        <f t="shared" si="241"/>
        <v>50000000</v>
      </c>
      <c r="AX736" s="29" t="str">
        <f t="shared" si="242"/>
        <v/>
      </c>
      <c r="AY736" s="29"/>
      <c r="AZ736" s="29"/>
      <c r="BA736" s="29"/>
      <c r="BB736" s="29"/>
      <c r="BC736" s="29"/>
      <c r="BD736" s="29"/>
      <c r="BE736" s="29"/>
      <c r="BF736" s="29"/>
      <c r="BG736" s="29"/>
      <c r="BH736" s="29"/>
      <c r="BI736" s="29"/>
      <c r="BJ736" s="29"/>
      <c r="BK736" s="29"/>
      <c r="BL736" s="29"/>
      <c r="BM736" s="29"/>
      <c r="BN736" s="29"/>
      <c r="BO736" s="29"/>
      <c r="BP736" s="29"/>
      <c r="BQ736" s="32" t="str">
        <f>IF(N736="项目",VLOOKUP(O736,项目!B:C,2,0),IF(K736="空项目",VLOOKUP(K736,项目!B:C,2,0),""))</f>
        <v/>
      </c>
      <c r="BR736" s="32" t="str">
        <f>IFERROR(VLOOKUP(BQ736,项目!A:B,2,0),"")</f>
        <v/>
      </c>
      <c r="BS736" s="29"/>
      <c r="BT736" s="29"/>
      <c r="BU736" s="32" t="str">
        <f>IF(N736="供应商",VLOOKUP(O736,供应商!B:C,2,0),"")</f>
        <v/>
      </c>
      <c r="BV736" s="32" t="str">
        <f>IFERROR(VLOOKUP(BU736,供应商!A:B,2,0),"")</f>
        <v/>
      </c>
      <c r="BW736" s="32" t="str">
        <f>IF(N736="客户",VLOOKUP(O736,客户!B:C,2,0),"")</f>
        <v>003017</v>
      </c>
      <c r="BX736" s="32" t="str">
        <f>IFERROR(VLOOKUP(BW736,客户!A:B,2,0),"")</f>
        <v>昌邑市盛汇农业科技有限公司</v>
      </c>
      <c r="BY736" s="29"/>
      <c r="BZ736" s="29"/>
      <c r="CA736" s="29"/>
      <c r="CB736" s="29"/>
      <c r="CC736" s="29"/>
      <c r="CD736" s="29"/>
      <c r="CE736" s="29"/>
      <c r="CF736" s="29"/>
      <c r="CG736" s="29"/>
      <c r="CH736" s="29"/>
      <c r="CI736" s="29"/>
      <c r="CJ736" s="29"/>
      <c r="CK736" s="29"/>
      <c r="CL736" s="29"/>
      <c r="CM736" s="29"/>
      <c r="CN736" s="29"/>
      <c r="CO736" s="29"/>
      <c r="CP736" s="29"/>
      <c r="CQ736" s="29"/>
      <c r="CR736" s="29"/>
      <c r="CS736" s="29"/>
      <c r="CT736" s="29"/>
      <c r="CU736" s="32" t="str">
        <f>IF(N736="费用项目",VLOOKUP(O736,费用项目!B:C,2,0),"")</f>
        <v/>
      </c>
      <c r="CV736" s="32" t="str">
        <f>IFERROR(VLOOKUP(CU736,费用项目!A:B,2,0),"")</f>
        <v/>
      </c>
      <c r="CW736" s="29" t="str">
        <f>IF(N736="银行账户",VLOOKUP(O736,银行变二级!B:C,2,0),"")</f>
        <v/>
      </c>
      <c r="CX736" s="29" t="str">
        <f>IFERROR(VLOOKUP(O736,银行变二级!A:B,2,0),"")</f>
        <v/>
      </c>
    </row>
    <row r="737" ht="27" spans="1:102">
      <c r="A737" s="52" t="s">
        <v>657</v>
      </c>
      <c r="B737" s="36" t="s">
        <v>453</v>
      </c>
      <c r="C737" s="36" t="s">
        <v>252</v>
      </c>
      <c r="D737" s="37" t="s">
        <v>684</v>
      </c>
      <c r="E737" s="37" t="s">
        <v>659</v>
      </c>
      <c r="F737" s="39" t="s">
        <v>107</v>
      </c>
      <c r="G737" s="38">
        <v>50000000</v>
      </c>
      <c r="H737" s="40" t="str">
        <f t="shared" si="225"/>
        <v>1002</v>
      </c>
      <c r="I737" s="40" t="str">
        <f t="shared" si="226"/>
        <v>100201</v>
      </c>
      <c r="J737" s="46" t="str">
        <f t="shared" si="227"/>
        <v>银行存款</v>
      </c>
      <c r="K737" s="47" t="str">
        <f t="shared" si="228"/>
        <v>农发行基本户554511</v>
      </c>
      <c r="L737" s="46" t="str">
        <f t="shared" si="229"/>
        <v/>
      </c>
      <c r="M737" s="46">
        <f>IFERROR(IF(H737="1002",1002,VLOOKUP(I737,亿企科目!A:H,6,0)),VLOOKUP(H737,亿企科目!A:G,6,0))</f>
        <v>1002</v>
      </c>
      <c r="N737" s="48" t="str">
        <f>IFERROR(IF(H737="1002","银行账户",IF(H737="1123","供应商",VLOOKUP(I737,亿企科目!A:H,8,0))),"")</f>
        <v>银行账户</v>
      </c>
      <c r="O737" s="49" t="str">
        <f t="shared" si="243"/>
        <v>农发行基本户554511</v>
      </c>
      <c r="P737" s="29" t="str">
        <f>VLOOKUP(A737,账簿!B:C,2,0)</f>
        <v>003003</v>
      </c>
      <c r="Q737" s="29" t="str">
        <f>VLOOKUP(P737,账簿!A:B,2,0)</f>
        <v>昌邑市城投农业科技有限公司</v>
      </c>
      <c r="W737" s="29" t="str">
        <f t="shared" si="244"/>
        <v>0030032026-04-2423</v>
      </c>
      <c r="X737" s="29" t="str">
        <f t="shared" si="230"/>
        <v>003003</v>
      </c>
      <c r="Y737" s="29" t="str">
        <f t="shared" si="231"/>
        <v>003003</v>
      </c>
      <c r="Z737" s="29" t="str">
        <f t="shared" si="232"/>
        <v>昌邑市城投农业科技有限公司</v>
      </c>
      <c r="AA737" s="29" t="str">
        <f t="shared" si="233"/>
        <v>2026-04</v>
      </c>
      <c r="AB737" s="29" t="str">
        <f t="shared" si="234"/>
        <v>2026-04-24</v>
      </c>
      <c r="AC737" s="29" t="s">
        <v>108</v>
      </c>
      <c r="AD737" s="29">
        <f t="shared" si="235"/>
        <v>23</v>
      </c>
      <c r="AE737" s="29" t="str">
        <f t="shared" si="236"/>
        <v>普通汇兑,昌邑市盛汇农业科技有限公司,转账</v>
      </c>
      <c r="AF737" s="29" t="s">
        <v>109</v>
      </c>
      <c r="AG737" s="29" t="s">
        <v>109</v>
      </c>
      <c r="AH737" s="29"/>
      <c r="AI737" s="29"/>
      <c r="AJ737" s="29"/>
      <c r="AK737" s="29"/>
      <c r="AL737" s="29"/>
      <c r="AM737" s="29"/>
      <c r="AN737" s="29">
        <f t="shared" si="237"/>
        <v>1002</v>
      </c>
      <c r="AO737" s="29"/>
      <c r="AP737" s="29" t="str">
        <f t="shared" si="238"/>
        <v>普通汇兑,昌邑市盛汇农业科技有限公司,转账</v>
      </c>
      <c r="AQ737" t="s">
        <v>110</v>
      </c>
      <c r="AR737" s="29" t="str">
        <f t="shared" si="239"/>
        <v/>
      </c>
      <c r="AS737" s="29">
        <f t="shared" si="240"/>
        <v>50000000</v>
      </c>
      <c r="AT737" t="s">
        <v>111</v>
      </c>
      <c r="AU737" t="s">
        <v>112</v>
      </c>
      <c r="AV737" t="s">
        <v>113</v>
      </c>
      <c r="AW737" s="29" t="str">
        <f t="shared" si="241"/>
        <v/>
      </c>
      <c r="AX737" s="29">
        <f t="shared" si="242"/>
        <v>50000000</v>
      </c>
      <c r="AY737" s="29"/>
      <c r="AZ737" s="29"/>
      <c r="BA737" s="29"/>
      <c r="BB737" s="29"/>
      <c r="BC737" s="29"/>
      <c r="BD737" s="29"/>
      <c r="BE737" s="29"/>
      <c r="BF737" s="29"/>
      <c r="BG737" s="29"/>
      <c r="BH737" s="29"/>
      <c r="BI737" s="29"/>
      <c r="BJ737" s="29"/>
      <c r="BK737" s="29"/>
      <c r="BL737" s="29"/>
      <c r="BM737" s="29"/>
      <c r="BN737" s="29"/>
      <c r="BO737" s="29"/>
      <c r="BP737" s="29"/>
      <c r="BQ737" s="32" t="str">
        <f>IF(N737="项目",VLOOKUP(O737,项目!B:C,2,0),IF(K737="空项目",VLOOKUP(K737,项目!B:C,2,0),""))</f>
        <v/>
      </c>
      <c r="BR737" s="32" t="str">
        <f>IFERROR(VLOOKUP(BQ737,项目!A:B,2,0),"")</f>
        <v/>
      </c>
      <c r="BS737" s="29"/>
      <c r="BT737" s="29"/>
      <c r="BU737" s="32" t="str">
        <f>IF(N737="供应商",VLOOKUP(O737,供应商!B:C,2,0),"")</f>
        <v/>
      </c>
      <c r="BV737" s="32" t="str">
        <f>IFERROR(VLOOKUP(BU737,供应商!A:B,2,0),"")</f>
        <v/>
      </c>
      <c r="BW737" s="32" t="str">
        <f>IF(N737="客户",VLOOKUP(O737,客户!B:C,2,0),"")</f>
        <v/>
      </c>
      <c r="BX737" s="32" t="str">
        <f>IFERROR(VLOOKUP(BW737,客户!A:B,2,0),"")</f>
        <v/>
      </c>
      <c r="BY737" s="29"/>
      <c r="BZ737" s="29"/>
      <c r="CA737" s="29"/>
      <c r="CB737" s="29"/>
      <c r="CC737" s="29"/>
      <c r="CD737" s="29"/>
      <c r="CE737" s="29"/>
      <c r="CF737" s="29"/>
      <c r="CG737" s="29"/>
      <c r="CH737" s="29"/>
      <c r="CI737" s="29"/>
      <c r="CJ737" s="29"/>
      <c r="CK737" s="29"/>
      <c r="CL737" s="29"/>
      <c r="CM737" s="29"/>
      <c r="CN737" s="29"/>
      <c r="CO737" s="29"/>
      <c r="CP737" s="29"/>
      <c r="CQ737" s="29"/>
      <c r="CR737" s="29"/>
      <c r="CS737" s="29"/>
      <c r="CT737" s="29"/>
      <c r="CU737" s="32" t="str">
        <f>IF(N737="费用项目",VLOOKUP(O737,费用项目!B:C,2,0),"")</f>
        <v/>
      </c>
      <c r="CV737" s="32" t="str">
        <f>IFERROR(VLOOKUP(CU737,费用项目!A:B,2,0),"")</f>
        <v/>
      </c>
      <c r="CW737" s="29" t="str">
        <f>IF(N737="银行账户",VLOOKUP(O737,银行变二级!B:C,2,0),"")</f>
        <v>农发行基本户554511</v>
      </c>
      <c r="CX737" s="29" t="str">
        <f>IFERROR(VLOOKUP(O737,银行变二级!A:B,2,0),"")</f>
        <v>农发行基本户554511</v>
      </c>
    </row>
    <row r="738" ht="25.5" spans="1:102">
      <c r="A738" s="52" t="s">
        <v>657</v>
      </c>
      <c r="B738" s="36" t="s">
        <v>453</v>
      </c>
      <c r="C738" s="36" t="s">
        <v>254</v>
      </c>
      <c r="D738" s="37" t="s">
        <v>685</v>
      </c>
      <c r="E738" s="37" t="s">
        <v>134</v>
      </c>
      <c r="F738" s="38">
        <v>49920000</v>
      </c>
      <c r="G738" s="39" t="s">
        <v>107</v>
      </c>
      <c r="H738" s="40" t="str">
        <f t="shared" si="225"/>
        <v>1221</v>
      </c>
      <c r="I738" s="40" t="str">
        <f t="shared" si="226"/>
        <v>122108</v>
      </c>
      <c r="J738" s="46" t="str">
        <f t="shared" si="227"/>
        <v>其他应收款</v>
      </c>
      <c r="K738" s="47" t="str">
        <f t="shared" si="228"/>
        <v>单位</v>
      </c>
      <c r="L738" s="46" t="str">
        <f t="shared" si="229"/>
        <v>昌邑市城投股权投资管理有限公司</v>
      </c>
      <c r="M738" s="46" t="str">
        <f>IFERROR(IF(H738="1002",1002,VLOOKUP(I738,亿企科目!A:H,6,0)),VLOOKUP(H738,亿企科目!A:G,6,0))</f>
        <v>122102</v>
      </c>
      <c r="N738" s="48" t="str">
        <f>IFERROR(IF(H738="1002","银行账户",IF(H738="1123","供应商",VLOOKUP(I738,亿企科目!A:H,8,0))),"")</f>
        <v>客户</v>
      </c>
      <c r="O738" s="49" t="str">
        <f t="shared" si="243"/>
        <v>昌邑市城投股权投资管理有限公司</v>
      </c>
      <c r="P738" s="29" t="str">
        <f>VLOOKUP(A738,账簿!B:C,2,0)</f>
        <v>003003</v>
      </c>
      <c r="Q738" s="29" t="str">
        <f>VLOOKUP(P738,账簿!A:B,2,0)</f>
        <v>昌邑市城投农业科技有限公司</v>
      </c>
      <c r="W738" s="29" t="str">
        <f t="shared" si="244"/>
        <v>0030032026-04-2424</v>
      </c>
      <c r="X738" s="29" t="str">
        <f t="shared" si="230"/>
        <v>003003</v>
      </c>
      <c r="Y738" s="29" t="str">
        <f t="shared" si="231"/>
        <v>003003</v>
      </c>
      <c r="Z738" s="29" t="str">
        <f t="shared" si="232"/>
        <v>昌邑市城投农业科技有限公司</v>
      </c>
      <c r="AA738" s="29" t="str">
        <f t="shared" si="233"/>
        <v>2026-04</v>
      </c>
      <c r="AB738" s="29" t="str">
        <f t="shared" si="234"/>
        <v>2026-04-24</v>
      </c>
      <c r="AC738" s="29" t="s">
        <v>108</v>
      </c>
      <c r="AD738" s="29">
        <f t="shared" si="235"/>
        <v>24</v>
      </c>
      <c r="AE738" s="29" t="str">
        <f t="shared" si="236"/>
        <v>普通汇兑,昌邑市城投股权投资管理有限公司,转账</v>
      </c>
      <c r="AF738" s="29" t="s">
        <v>109</v>
      </c>
      <c r="AG738" s="29" t="s">
        <v>109</v>
      </c>
      <c r="AH738" s="29"/>
      <c r="AI738" s="29"/>
      <c r="AJ738" s="29"/>
      <c r="AK738" s="29"/>
      <c r="AL738" s="29"/>
      <c r="AM738" s="29"/>
      <c r="AN738" s="29" t="str">
        <f t="shared" si="237"/>
        <v>122102</v>
      </c>
      <c r="AO738" s="29"/>
      <c r="AP738" s="29" t="str">
        <f t="shared" si="238"/>
        <v>普通汇兑,昌邑市城投股权投资管理有限公司,转账</v>
      </c>
      <c r="AQ738" t="s">
        <v>110</v>
      </c>
      <c r="AR738" s="29">
        <f t="shared" si="239"/>
        <v>49920000</v>
      </c>
      <c r="AS738" s="29" t="str">
        <f t="shared" si="240"/>
        <v/>
      </c>
      <c r="AT738" t="s">
        <v>111</v>
      </c>
      <c r="AU738" t="s">
        <v>112</v>
      </c>
      <c r="AV738" t="s">
        <v>113</v>
      </c>
      <c r="AW738" s="29">
        <f t="shared" si="241"/>
        <v>49920000</v>
      </c>
      <c r="AX738" s="29" t="str">
        <f t="shared" si="242"/>
        <v/>
      </c>
      <c r="AY738" s="29"/>
      <c r="AZ738" s="29"/>
      <c r="BA738" s="29"/>
      <c r="BB738" s="29"/>
      <c r="BC738" s="29"/>
      <c r="BD738" s="29"/>
      <c r="BE738" s="29"/>
      <c r="BF738" s="29"/>
      <c r="BG738" s="29"/>
      <c r="BH738" s="29"/>
      <c r="BI738" s="29"/>
      <c r="BJ738" s="29"/>
      <c r="BK738" s="29"/>
      <c r="BL738" s="29"/>
      <c r="BM738" s="29"/>
      <c r="BN738" s="29"/>
      <c r="BO738" s="29"/>
      <c r="BP738" s="29"/>
      <c r="BQ738" s="32" t="str">
        <f>IF(N738="项目",VLOOKUP(O738,项目!B:C,2,0),IF(K738="空项目",VLOOKUP(K738,项目!B:C,2,0),""))</f>
        <v/>
      </c>
      <c r="BR738" s="32" t="str">
        <f>IFERROR(VLOOKUP(BQ738,项目!A:B,2,0),"")</f>
        <v/>
      </c>
      <c r="BS738" s="29"/>
      <c r="BT738" s="29"/>
      <c r="BU738" s="32" t="str">
        <f>IF(N738="供应商",VLOOKUP(O738,供应商!B:C,2,0),"")</f>
        <v/>
      </c>
      <c r="BV738" s="32" t="str">
        <f>IFERROR(VLOOKUP(BU738,供应商!A:B,2,0),"")</f>
        <v/>
      </c>
      <c r="BW738" s="32" t="str">
        <f>IF(N738="客户",VLOOKUP(O738,客户!B:C,2,0),"")</f>
        <v>002008</v>
      </c>
      <c r="BX738" s="32" t="str">
        <f>IFERROR(VLOOKUP(BW738,客户!A:B,2,0),"")</f>
        <v>昌邑市城投股权投资管理有限公司</v>
      </c>
      <c r="BY738" s="29"/>
      <c r="BZ738" s="29"/>
      <c r="CA738" s="29"/>
      <c r="CB738" s="29"/>
      <c r="CC738" s="29"/>
      <c r="CD738" s="29"/>
      <c r="CE738" s="29"/>
      <c r="CF738" s="29"/>
      <c r="CG738" s="29"/>
      <c r="CH738" s="29"/>
      <c r="CI738" s="29"/>
      <c r="CJ738" s="29"/>
      <c r="CK738" s="29"/>
      <c r="CL738" s="29"/>
      <c r="CM738" s="29"/>
      <c r="CN738" s="29"/>
      <c r="CO738" s="29"/>
      <c r="CP738" s="29"/>
      <c r="CQ738" s="29"/>
      <c r="CR738" s="29"/>
      <c r="CS738" s="29"/>
      <c r="CT738" s="29"/>
      <c r="CU738" s="32" t="str">
        <f>IF(N738="费用项目",VLOOKUP(O738,费用项目!B:C,2,0),"")</f>
        <v/>
      </c>
      <c r="CV738" s="32" t="str">
        <f>IFERROR(VLOOKUP(CU738,费用项目!A:B,2,0),"")</f>
        <v/>
      </c>
      <c r="CW738" s="29" t="str">
        <f>IF(N738="银行账户",VLOOKUP(O738,银行变二级!B:C,2,0),"")</f>
        <v/>
      </c>
      <c r="CX738" s="29" t="str">
        <f>IFERROR(VLOOKUP(O738,银行变二级!A:B,2,0),"")</f>
        <v/>
      </c>
    </row>
    <row r="739" ht="27" spans="1:102">
      <c r="A739" s="52" t="s">
        <v>657</v>
      </c>
      <c r="B739" s="36" t="s">
        <v>453</v>
      </c>
      <c r="C739" s="36" t="s">
        <v>254</v>
      </c>
      <c r="D739" s="37" t="s">
        <v>685</v>
      </c>
      <c r="E739" s="37" t="s">
        <v>659</v>
      </c>
      <c r="F739" s="39" t="s">
        <v>107</v>
      </c>
      <c r="G739" s="38">
        <v>49920000</v>
      </c>
      <c r="H739" s="40" t="str">
        <f t="shared" si="225"/>
        <v>1002</v>
      </c>
      <c r="I739" s="40" t="str">
        <f t="shared" si="226"/>
        <v>100201</v>
      </c>
      <c r="J739" s="46" t="str">
        <f t="shared" si="227"/>
        <v>银行存款</v>
      </c>
      <c r="K739" s="47" t="str">
        <f t="shared" si="228"/>
        <v>农发行基本户554511</v>
      </c>
      <c r="L739" s="46" t="str">
        <f t="shared" si="229"/>
        <v/>
      </c>
      <c r="M739" s="46">
        <f>IFERROR(IF(H739="1002",1002,VLOOKUP(I739,亿企科目!A:H,6,0)),VLOOKUP(H739,亿企科目!A:G,6,0))</f>
        <v>1002</v>
      </c>
      <c r="N739" s="48" t="str">
        <f>IFERROR(IF(H739="1002","银行账户",IF(H739="1123","供应商",VLOOKUP(I739,亿企科目!A:H,8,0))),"")</f>
        <v>银行账户</v>
      </c>
      <c r="O739" s="49" t="str">
        <f t="shared" si="243"/>
        <v>农发行基本户554511</v>
      </c>
      <c r="P739" s="29" t="str">
        <f>VLOOKUP(A739,账簿!B:C,2,0)</f>
        <v>003003</v>
      </c>
      <c r="Q739" s="29" t="str">
        <f>VLOOKUP(P739,账簿!A:B,2,0)</f>
        <v>昌邑市城投农业科技有限公司</v>
      </c>
      <c r="W739" s="29" t="str">
        <f t="shared" si="244"/>
        <v>0030032026-04-2424</v>
      </c>
      <c r="X739" s="29" t="str">
        <f t="shared" si="230"/>
        <v>003003</v>
      </c>
      <c r="Y739" s="29" t="str">
        <f t="shared" si="231"/>
        <v>003003</v>
      </c>
      <c r="Z739" s="29" t="str">
        <f t="shared" si="232"/>
        <v>昌邑市城投农业科技有限公司</v>
      </c>
      <c r="AA739" s="29" t="str">
        <f t="shared" si="233"/>
        <v>2026-04</v>
      </c>
      <c r="AB739" s="29" t="str">
        <f t="shared" si="234"/>
        <v>2026-04-24</v>
      </c>
      <c r="AC739" s="29" t="s">
        <v>108</v>
      </c>
      <c r="AD739" s="29">
        <f t="shared" si="235"/>
        <v>24</v>
      </c>
      <c r="AE739" s="29" t="str">
        <f t="shared" si="236"/>
        <v>普通汇兑,昌邑市城投股权投资管理有限公司,转账</v>
      </c>
      <c r="AF739" s="29" t="s">
        <v>109</v>
      </c>
      <c r="AG739" s="29" t="s">
        <v>109</v>
      </c>
      <c r="AH739" s="29"/>
      <c r="AI739" s="29"/>
      <c r="AJ739" s="29"/>
      <c r="AK739" s="29"/>
      <c r="AL739" s="29"/>
      <c r="AM739" s="29"/>
      <c r="AN739" s="29">
        <f t="shared" si="237"/>
        <v>1002</v>
      </c>
      <c r="AO739" s="29"/>
      <c r="AP739" s="29" t="str">
        <f t="shared" si="238"/>
        <v>普通汇兑,昌邑市城投股权投资管理有限公司,转账</v>
      </c>
      <c r="AQ739" t="s">
        <v>110</v>
      </c>
      <c r="AR739" s="29" t="str">
        <f t="shared" si="239"/>
        <v/>
      </c>
      <c r="AS739" s="29">
        <f t="shared" si="240"/>
        <v>49920000</v>
      </c>
      <c r="AT739" t="s">
        <v>111</v>
      </c>
      <c r="AU739" t="s">
        <v>112</v>
      </c>
      <c r="AV739" t="s">
        <v>113</v>
      </c>
      <c r="AW739" s="29" t="str">
        <f t="shared" si="241"/>
        <v/>
      </c>
      <c r="AX739" s="29">
        <f t="shared" si="242"/>
        <v>49920000</v>
      </c>
      <c r="AY739" s="29"/>
      <c r="AZ739" s="29"/>
      <c r="BA739" s="29"/>
      <c r="BB739" s="29"/>
      <c r="BC739" s="29"/>
      <c r="BD739" s="29"/>
      <c r="BE739" s="29"/>
      <c r="BF739" s="29"/>
      <c r="BG739" s="29"/>
      <c r="BH739" s="29"/>
      <c r="BI739" s="29"/>
      <c r="BJ739" s="29"/>
      <c r="BK739" s="29"/>
      <c r="BL739" s="29"/>
      <c r="BM739" s="29"/>
      <c r="BN739" s="29"/>
      <c r="BO739" s="29"/>
      <c r="BP739" s="29"/>
      <c r="BQ739" s="32" t="str">
        <f>IF(N739="项目",VLOOKUP(O739,项目!B:C,2,0),IF(K739="空项目",VLOOKUP(K739,项目!B:C,2,0),""))</f>
        <v/>
      </c>
      <c r="BR739" s="32" t="str">
        <f>IFERROR(VLOOKUP(BQ739,项目!A:B,2,0),"")</f>
        <v/>
      </c>
      <c r="BS739" s="29"/>
      <c r="BT739" s="29"/>
      <c r="BU739" s="32" t="str">
        <f>IF(N739="供应商",VLOOKUP(O739,供应商!B:C,2,0),"")</f>
        <v/>
      </c>
      <c r="BV739" s="32" t="str">
        <f>IFERROR(VLOOKUP(BU739,供应商!A:B,2,0),"")</f>
        <v/>
      </c>
      <c r="BW739" s="32" t="str">
        <f>IF(N739="客户",VLOOKUP(O739,客户!B:C,2,0),"")</f>
        <v/>
      </c>
      <c r="BX739" s="32" t="str">
        <f>IFERROR(VLOOKUP(BW739,客户!A:B,2,0),"")</f>
        <v/>
      </c>
      <c r="BY739" s="29"/>
      <c r="BZ739" s="29"/>
      <c r="CA739" s="29"/>
      <c r="CB739" s="29"/>
      <c r="CC739" s="29"/>
      <c r="CD739" s="29"/>
      <c r="CE739" s="29"/>
      <c r="CF739" s="29"/>
      <c r="CG739" s="29"/>
      <c r="CH739" s="29"/>
      <c r="CI739" s="29"/>
      <c r="CJ739" s="29"/>
      <c r="CK739" s="29"/>
      <c r="CL739" s="29"/>
      <c r="CM739" s="29"/>
      <c r="CN739" s="29"/>
      <c r="CO739" s="29"/>
      <c r="CP739" s="29"/>
      <c r="CQ739" s="29"/>
      <c r="CR739" s="29"/>
      <c r="CS739" s="29"/>
      <c r="CT739" s="29"/>
      <c r="CU739" s="32" t="str">
        <f>IF(N739="费用项目",VLOOKUP(O739,费用项目!B:C,2,0),"")</f>
        <v/>
      </c>
      <c r="CV739" s="32" t="str">
        <f>IFERROR(VLOOKUP(CU739,费用项目!A:B,2,0),"")</f>
        <v/>
      </c>
      <c r="CW739" s="29" t="str">
        <f>IF(N739="银行账户",VLOOKUP(O739,银行变二级!B:C,2,0),"")</f>
        <v>农发行基本户554511</v>
      </c>
      <c r="CX739" s="29" t="str">
        <f>IFERROR(VLOOKUP(O739,银行变二级!A:B,2,0),"")</f>
        <v>农发行基本户554511</v>
      </c>
    </row>
    <row r="740" ht="25.5" spans="1:102">
      <c r="A740" s="52" t="s">
        <v>657</v>
      </c>
      <c r="B740" s="36" t="s">
        <v>453</v>
      </c>
      <c r="C740" s="36" t="s">
        <v>257</v>
      </c>
      <c r="D740" s="37" t="s">
        <v>686</v>
      </c>
      <c r="E740" s="37" t="s">
        <v>130</v>
      </c>
      <c r="F740" s="38">
        <v>3010</v>
      </c>
      <c r="G740" s="39" t="s">
        <v>107</v>
      </c>
      <c r="H740" s="40" t="str">
        <f t="shared" si="225"/>
        <v>6603</v>
      </c>
      <c r="I740" s="40" t="str">
        <f t="shared" si="226"/>
        <v>6603</v>
      </c>
      <c r="J740" s="46" t="str">
        <f t="shared" si="227"/>
        <v>财务费用</v>
      </c>
      <c r="K740" s="47" t="str">
        <f t="shared" si="228"/>
        <v>手续费</v>
      </c>
      <c r="L740" s="46" t="str">
        <f t="shared" si="229"/>
        <v/>
      </c>
      <c r="M740" s="46" t="str">
        <f>IFERROR(IF(H740="1002",1002,VLOOKUP(I740,亿企科目!A:H,6,0)),VLOOKUP(H740,亿企科目!A:G,6,0))</f>
        <v>6603</v>
      </c>
      <c r="N740" s="48" t="str">
        <f>IFERROR(IF(H740="1002","银行账户",IF(H740="1123","供应商",VLOOKUP(I740,亿企科目!A:H,8,0))),"")</f>
        <v>费用项目</v>
      </c>
      <c r="O740" s="49" t="str">
        <f t="shared" si="243"/>
        <v>手续费</v>
      </c>
      <c r="P740" s="29" t="str">
        <f>VLOOKUP(A740,账簿!B:C,2,0)</f>
        <v>003003</v>
      </c>
      <c r="Q740" s="29" t="str">
        <f>VLOOKUP(P740,账簿!A:B,2,0)</f>
        <v>昌邑市城投农业科技有限公司</v>
      </c>
      <c r="W740" s="29" t="str">
        <f t="shared" si="244"/>
        <v>0030032026-04-2425</v>
      </c>
      <c r="X740" s="29" t="str">
        <f t="shared" si="230"/>
        <v>003003</v>
      </c>
      <c r="Y740" s="29" t="str">
        <f t="shared" si="231"/>
        <v>003003</v>
      </c>
      <c r="Z740" s="29" t="str">
        <f t="shared" si="232"/>
        <v>昌邑市城投农业科技有限公司</v>
      </c>
      <c r="AA740" s="29" t="str">
        <f t="shared" si="233"/>
        <v>2026-04</v>
      </c>
      <c r="AB740" s="29" t="str">
        <f t="shared" si="234"/>
        <v>2026-04-24</v>
      </c>
      <c r="AC740" s="29" t="s">
        <v>108</v>
      </c>
      <c r="AD740" s="29">
        <f t="shared" si="235"/>
        <v>25</v>
      </c>
      <c r="AE740" s="29" t="str">
        <f t="shared" si="236"/>
        <v>城投股权，盛汇农业科技，盛汇生态环保三公司转账手续费,费用收取</v>
      </c>
      <c r="AF740" s="29" t="s">
        <v>109</v>
      </c>
      <c r="AG740" s="29" t="s">
        <v>109</v>
      </c>
      <c r="AH740" s="29"/>
      <c r="AI740" s="29"/>
      <c r="AJ740" s="29"/>
      <c r="AK740" s="29"/>
      <c r="AL740" s="29"/>
      <c r="AM740" s="29"/>
      <c r="AN740" s="29" t="str">
        <f t="shared" si="237"/>
        <v>6603</v>
      </c>
      <c r="AO740" s="29"/>
      <c r="AP740" s="29" t="str">
        <f t="shared" si="238"/>
        <v>城投股权，盛汇农业科技，盛汇生态环保三公司转账手续费,费用收取</v>
      </c>
      <c r="AQ740" t="s">
        <v>110</v>
      </c>
      <c r="AR740" s="29">
        <f t="shared" si="239"/>
        <v>3010</v>
      </c>
      <c r="AS740" s="29" t="str">
        <f t="shared" si="240"/>
        <v/>
      </c>
      <c r="AT740" t="s">
        <v>111</v>
      </c>
      <c r="AU740" t="s">
        <v>112</v>
      </c>
      <c r="AV740" t="s">
        <v>113</v>
      </c>
      <c r="AW740" s="29">
        <f t="shared" si="241"/>
        <v>3010</v>
      </c>
      <c r="AX740" s="29" t="str">
        <f t="shared" si="242"/>
        <v/>
      </c>
      <c r="AY740" s="29"/>
      <c r="AZ740" s="29"/>
      <c r="BA740" s="29"/>
      <c r="BB740" s="29"/>
      <c r="BC740" s="29"/>
      <c r="BD740" s="29"/>
      <c r="BE740" s="29"/>
      <c r="BF740" s="29"/>
      <c r="BG740" s="29"/>
      <c r="BH740" s="29"/>
      <c r="BI740" s="29"/>
      <c r="BJ740" s="29"/>
      <c r="BK740" s="29"/>
      <c r="BL740" s="29"/>
      <c r="BM740" s="29"/>
      <c r="BN740" s="29"/>
      <c r="BO740" s="29"/>
      <c r="BP740" s="29"/>
      <c r="BQ740" s="32" t="str">
        <f>IF(N740="项目",VLOOKUP(O740,项目!B:C,2,0),IF(K740="空项目",VLOOKUP(K740,项目!B:C,2,0),""))</f>
        <v/>
      </c>
      <c r="BR740" s="32" t="str">
        <f>IFERROR(VLOOKUP(BQ740,项目!A:B,2,0),"")</f>
        <v/>
      </c>
      <c r="BS740" s="29"/>
      <c r="BT740" s="29"/>
      <c r="BU740" s="32" t="str">
        <f>IF(N740="供应商",VLOOKUP(O740,供应商!B:C,2,0),"")</f>
        <v/>
      </c>
      <c r="BV740" s="32" t="str">
        <f>IFERROR(VLOOKUP(BU740,供应商!A:B,2,0),"")</f>
        <v/>
      </c>
      <c r="BW740" s="32" t="str">
        <f>IF(N740="客户",VLOOKUP(O740,客户!B:C,2,0),"")</f>
        <v/>
      </c>
      <c r="BX740" s="32" t="str">
        <f>IFERROR(VLOOKUP(BW740,客户!A:B,2,0),"")</f>
        <v/>
      </c>
      <c r="BY740" s="29"/>
      <c r="BZ740" s="29"/>
      <c r="CA740" s="29"/>
      <c r="CB740" s="29"/>
      <c r="CC740" s="29"/>
      <c r="CD740" s="29"/>
      <c r="CE740" s="29"/>
      <c r="CF740" s="29"/>
      <c r="CG740" s="29"/>
      <c r="CH740" s="29"/>
      <c r="CI740" s="29"/>
      <c r="CJ740" s="29"/>
      <c r="CK740" s="29"/>
      <c r="CL740" s="29"/>
      <c r="CM740" s="29"/>
      <c r="CN740" s="29"/>
      <c r="CO740" s="29"/>
      <c r="CP740" s="29"/>
      <c r="CQ740" s="29"/>
      <c r="CR740" s="29"/>
      <c r="CS740" s="29"/>
      <c r="CT740" s="29"/>
      <c r="CU740" s="32" t="str">
        <f>IF(N740="费用项目",VLOOKUP(O740,费用项目!B:C,2,0),"")</f>
        <v>660304</v>
      </c>
      <c r="CV740" s="32" t="str">
        <f>IFERROR(VLOOKUP(CU740,费用项目!A:B,2,0),"")</f>
        <v>手续费</v>
      </c>
      <c r="CW740" s="29" t="str">
        <f>IF(N740="银行账户",VLOOKUP(O740,银行变二级!B:C,2,0),"")</f>
        <v/>
      </c>
      <c r="CX740" s="29" t="str">
        <f>IFERROR(VLOOKUP(O740,银行变二级!A:B,2,0),"")</f>
        <v/>
      </c>
    </row>
    <row r="741" ht="27" spans="1:102">
      <c r="A741" s="52" t="s">
        <v>657</v>
      </c>
      <c r="B741" s="36" t="s">
        <v>453</v>
      </c>
      <c r="C741" s="36" t="s">
        <v>257</v>
      </c>
      <c r="D741" s="37" t="s">
        <v>686</v>
      </c>
      <c r="E741" s="37" t="s">
        <v>659</v>
      </c>
      <c r="F741" s="39" t="s">
        <v>107</v>
      </c>
      <c r="G741" s="38">
        <v>3010</v>
      </c>
      <c r="H741" s="40" t="str">
        <f t="shared" si="225"/>
        <v>1002</v>
      </c>
      <c r="I741" s="40" t="str">
        <f t="shared" si="226"/>
        <v>100201</v>
      </c>
      <c r="J741" s="46" t="str">
        <f t="shared" si="227"/>
        <v>银行存款</v>
      </c>
      <c r="K741" s="47" t="str">
        <f t="shared" si="228"/>
        <v>农发行基本户554511</v>
      </c>
      <c r="L741" s="46" t="str">
        <f t="shared" si="229"/>
        <v/>
      </c>
      <c r="M741" s="46">
        <f>IFERROR(IF(H741="1002",1002,VLOOKUP(I741,亿企科目!A:H,6,0)),VLOOKUP(H741,亿企科目!A:G,6,0))</f>
        <v>1002</v>
      </c>
      <c r="N741" s="48" t="str">
        <f>IFERROR(IF(H741="1002","银行账户",IF(H741="1123","供应商",VLOOKUP(I741,亿企科目!A:H,8,0))),"")</f>
        <v>银行账户</v>
      </c>
      <c r="O741" s="49" t="str">
        <f t="shared" si="243"/>
        <v>农发行基本户554511</v>
      </c>
      <c r="P741" s="29" t="str">
        <f>VLOOKUP(A741,账簿!B:C,2,0)</f>
        <v>003003</v>
      </c>
      <c r="Q741" s="29" t="str">
        <f>VLOOKUP(P741,账簿!A:B,2,0)</f>
        <v>昌邑市城投农业科技有限公司</v>
      </c>
      <c r="W741" s="29" t="str">
        <f t="shared" si="244"/>
        <v>0030032026-04-2425</v>
      </c>
      <c r="X741" s="29" t="str">
        <f t="shared" si="230"/>
        <v>003003</v>
      </c>
      <c r="Y741" s="29" t="str">
        <f t="shared" si="231"/>
        <v>003003</v>
      </c>
      <c r="Z741" s="29" t="str">
        <f t="shared" si="232"/>
        <v>昌邑市城投农业科技有限公司</v>
      </c>
      <c r="AA741" s="29" t="str">
        <f t="shared" si="233"/>
        <v>2026-04</v>
      </c>
      <c r="AB741" s="29" t="str">
        <f t="shared" si="234"/>
        <v>2026-04-24</v>
      </c>
      <c r="AC741" s="29" t="s">
        <v>108</v>
      </c>
      <c r="AD741" s="29">
        <f t="shared" si="235"/>
        <v>25</v>
      </c>
      <c r="AE741" s="29" t="str">
        <f t="shared" si="236"/>
        <v>城投股权，盛汇农业科技，盛汇生态环保三公司转账手续费,费用收取</v>
      </c>
      <c r="AF741" s="29" t="s">
        <v>109</v>
      </c>
      <c r="AG741" s="29" t="s">
        <v>109</v>
      </c>
      <c r="AH741" s="29"/>
      <c r="AI741" s="29"/>
      <c r="AJ741" s="29"/>
      <c r="AK741" s="29"/>
      <c r="AL741" s="29"/>
      <c r="AM741" s="29"/>
      <c r="AN741" s="29">
        <f t="shared" si="237"/>
        <v>1002</v>
      </c>
      <c r="AO741" s="29"/>
      <c r="AP741" s="29" t="str">
        <f t="shared" si="238"/>
        <v>城投股权，盛汇农业科技，盛汇生态环保三公司转账手续费,费用收取</v>
      </c>
      <c r="AQ741" t="s">
        <v>110</v>
      </c>
      <c r="AR741" s="29" t="str">
        <f t="shared" si="239"/>
        <v/>
      </c>
      <c r="AS741" s="29">
        <f t="shared" si="240"/>
        <v>3010</v>
      </c>
      <c r="AT741" t="s">
        <v>111</v>
      </c>
      <c r="AU741" t="s">
        <v>112</v>
      </c>
      <c r="AV741" t="s">
        <v>113</v>
      </c>
      <c r="AW741" s="29" t="str">
        <f t="shared" si="241"/>
        <v/>
      </c>
      <c r="AX741" s="29">
        <f t="shared" si="242"/>
        <v>3010</v>
      </c>
      <c r="AY741" s="29"/>
      <c r="AZ741" s="29"/>
      <c r="BA741" s="29"/>
      <c r="BB741" s="29"/>
      <c r="BC741" s="29"/>
      <c r="BD741" s="29"/>
      <c r="BE741" s="29"/>
      <c r="BF741" s="29"/>
      <c r="BG741" s="29"/>
      <c r="BH741" s="29"/>
      <c r="BI741" s="29"/>
      <c r="BJ741" s="29"/>
      <c r="BK741" s="29"/>
      <c r="BL741" s="29"/>
      <c r="BM741" s="29"/>
      <c r="BN741" s="29"/>
      <c r="BO741" s="29"/>
      <c r="BP741" s="29"/>
      <c r="BQ741" s="32" t="str">
        <f>IF(N741="项目",VLOOKUP(O741,项目!B:C,2,0),IF(K741="空项目",VLOOKUP(K741,项目!B:C,2,0),""))</f>
        <v/>
      </c>
      <c r="BR741" s="32" t="str">
        <f>IFERROR(VLOOKUP(BQ741,项目!A:B,2,0),"")</f>
        <v/>
      </c>
      <c r="BS741" s="29"/>
      <c r="BT741" s="29"/>
      <c r="BU741" s="32" t="str">
        <f>IF(N741="供应商",VLOOKUP(O741,供应商!B:C,2,0),"")</f>
        <v/>
      </c>
      <c r="BV741" s="32" t="str">
        <f>IFERROR(VLOOKUP(BU741,供应商!A:B,2,0),"")</f>
        <v/>
      </c>
      <c r="BW741" s="32" t="str">
        <f>IF(N741="客户",VLOOKUP(O741,客户!B:C,2,0),"")</f>
        <v/>
      </c>
      <c r="BX741" s="32" t="str">
        <f>IFERROR(VLOOKUP(BW741,客户!A:B,2,0),"")</f>
        <v/>
      </c>
      <c r="BY741" s="29"/>
      <c r="BZ741" s="29"/>
      <c r="CA741" s="29"/>
      <c r="CB741" s="29"/>
      <c r="CC741" s="29"/>
      <c r="CD741" s="29"/>
      <c r="CE741" s="29"/>
      <c r="CF741" s="29"/>
      <c r="CG741" s="29"/>
      <c r="CH741" s="29"/>
      <c r="CI741" s="29"/>
      <c r="CJ741" s="29"/>
      <c r="CK741" s="29"/>
      <c r="CL741" s="29"/>
      <c r="CM741" s="29"/>
      <c r="CN741" s="29"/>
      <c r="CO741" s="29"/>
      <c r="CP741" s="29"/>
      <c r="CQ741" s="29"/>
      <c r="CR741" s="29"/>
      <c r="CS741" s="29"/>
      <c r="CT741" s="29"/>
      <c r="CU741" s="32" t="str">
        <f>IF(N741="费用项目",VLOOKUP(O741,费用项目!B:C,2,0),"")</f>
        <v/>
      </c>
      <c r="CV741" s="32" t="str">
        <f>IFERROR(VLOOKUP(CU741,费用项目!A:B,2,0),"")</f>
        <v/>
      </c>
      <c r="CW741" s="29" t="str">
        <f>IF(N741="银行账户",VLOOKUP(O741,银行变二级!B:C,2,0),"")</f>
        <v>农发行基本户554511</v>
      </c>
      <c r="CX741" s="29" t="str">
        <f>IFERROR(VLOOKUP(O741,银行变二级!A:B,2,0),"")</f>
        <v>农发行基本户554511</v>
      </c>
    </row>
    <row r="742" ht="27" spans="1:102">
      <c r="A742" s="52" t="s">
        <v>657</v>
      </c>
      <c r="B742" s="36" t="s">
        <v>453</v>
      </c>
      <c r="C742" s="36" t="s">
        <v>258</v>
      </c>
      <c r="D742" s="37" t="s">
        <v>687</v>
      </c>
      <c r="E742" s="37" t="s">
        <v>659</v>
      </c>
      <c r="F742" s="38">
        <v>49900000</v>
      </c>
      <c r="G742" s="39" t="s">
        <v>107</v>
      </c>
      <c r="H742" s="40" t="str">
        <f t="shared" si="225"/>
        <v>1002</v>
      </c>
      <c r="I742" s="40" t="str">
        <f t="shared" si="226"/>
        <v>100201</v>
      </c>
      <c r="J742" s="46" t="str">
        <f t="shared" si="227"/>
        <v>银行存款</v>
      </c>
      <c r="K742" s="47" t="str">
        <f t="shared" si="228"/>
        <v>农发行基本户554511</v>
      </c>
      <c r="L742" s="46" t="str">
        <f t="shared" si="229"/>
        <v/>
      </c>
      <c r="M742" s="46">
        <f>IFERROR(IF(H742="1002",1002,VLOOKUP(I742,亿企科目!A:H,6,0)),VLOOKUP(H742,亿企科目!A:G,6,0))</f>
        <v>1002</v>
      </c>
      <c r="N742" s="48" t="str">
        <f>IFERROR(IF(H742="1002","银行账户",IF(H742="1123","供应商",VLOOKUP(I742,亿企科目!A:H,8,0))),"")</f>
        <v>银行账户</v>
      </c>
      <c r="O742" s="49" t="str">
        <f t="shared" si="243"/>
        <v>农发行基本户554511</v>
      </c>
      <c r="P742" s="29" t="str">
        <f>VLOOKUP(A742,账簿!B:C,2,0)</f>
        <v>003003</v>
      </c>
      <c r="Q742" s="29" t="str">
        <f>VLOOKUP(P742,账簿!A:B,2,0)</f>
        <v>昌邑市城投农业科技有限公司</v>
      </c>
      <c r="W742" s="29" t="str">
        <f t="shared" si="244"/>
        <v>0030032026-04-2426</v>
      </c>
      <c r="X742" s="29" t="str">
        <f t="shared" si="230"/>
        <v>003003</v>
      </c>
      <c r="Y742" s="29" t="str">
        <f t="shared" si="231"/>
        <v>003003</v>
      </c>
      <c r="Z742" s="29" t="str">
        <f t="shared" si="232"/>
        <v>昌邑市城投农业科技有限公司</v>
      </c>
      <c r="AA742" s="29" t="str">
        <f t="shared" si="233"/>
        <v>2026-04</v>
      </c>
      <c r="AB742" s="29" t="str">
        <f t="shared" si="234"/>
        <v>2026-04-24</v>
      </c>
      <c r="AC742" s="29" t="s">
        <v>108</v>
      </c>
      <c r="AD742" s="29">
        <f t="shared" si="235"/>
        <v>26</v>
      </c>
      <c r="AE742" s="29" t="str">
        <f t="shared" si="236"/>
        <v>普通汇兑,山东盛汇经贸有限公司,往来款</v>
      </c>
      <c r="AF742" s="29" t="s">
        <v>109</v>
      </c>
      <c r="AG742" s="29" t="s">
        <v>109</v>
      </c>
      <c r="AH742" s="29"/>
      <c r="AI742" s="29"/>
      <c r="AJ742" s="29"/>
      <c r="AK742" s="29"/>
      <c r="AL742" s="29"/>
      <c r="AM742" s="29"/>
      <c r="AN742" s="29">
        <f t="shared" si="237"/>
        <v>1002</v>
      </c>
      <c r="AO742" s="29"/>
      <c r="AP742" s="29" t="str">
        <f t="shared" si="238"/>
        <v>普通汇兑,山东盛汇经贸有限公司,往来款</v>
      </c>
      <c r="AQ742" t="s">
        <v>110</v>
      </c>
      <c r="AR742" s="29">
        <f t="shared" si="239"/>
        <v>49900000</v>
      </c>
      <c r="AS742" s="29" t="str">
        <f t="shared" si="240"/>
        <v/>
      </c>
      <c r="AT742" t="s">
        <v>111</v>
      </c>
      <c r="AU742" t="s">
        <v>112</v>
      </c>
      <c r="AV742" t="s">
        <v>113</v>
      </c>
      <c r="AW742" s="29">
        <f t="shared" si="241"/>
        <v>49900000</v>
      </c>
      <c r="AX742" s="29" t="str">
        <f t="shared" si="242"/>
        <v/>
      </c>
      <c r="AY742" s="29"/>
      <c r="AZ742" s="29"/>
      <c r="BA742" s="29"/>
      <c r="BB742" s="29"/>
      <c r="BC742" s="29"/>
      <c r="BD742" s="29"/>
      <c r="BE742" s="29"/>
      <c r="BF742" s="29"/>
      <c r="BG742" s="29"/>
      <c r="BH742" s="29"/>
      <c r="BI742" s="29"/>
      <c r="BJ742" s="29"/>
      <c r="BK742" s="29"/>
      <c r="BL742" s="29"/>
      <c r="BM742" s="29"/>
      <c r="BN742" s="29"/>
      <c r="BO742" s="29"/>
      <c r="BP742" s="29"/>
      <c r="BQ742" s="32" t="str">
        <f>IF(N742="项目",VLOOKUP(O742,项目!B:C,2,0),IF(K742="空项目",VLOOKUP(K742,项目!B:C,2,0),""))</f>
        <v/>
      </c>
      <c r="BR742" s="32" t="str">
        <f>IFERROR(VLOOKUP(BQ742,项目!A:B,2,0),"")</f>
        <v/>
      </c>
      <c r="BS742" s="29"/>
      <c r="BT742" s="29"/>
      <c r="BU742" s="32" t="str">
        <f>IF(N742="供应商",VLOOKUP(O742,供应商!B:C,2,0),"")</f>
        <v/>
      </c>
      <c r="BV742" s="32" t="str">
        <f>IFERROR(VLOOKUP(BU742,供应商!A:B,2,0),"")</f>
        <v/>
      </c>
      <c r="BW742" s="32" t="str">
        <f>IF(N742="客户",VLOOKUP(O742,客户!B:C,2,0),"")</f>
        <v/>
      </c>
      <c r="BX742" s="32" t="str">
        <f>IFERROR(VLOOKUP(BW742,客户!A:B,2,0),"")</f>
        <v/>
      </c>
      <c r="BY742" s="29"/>
      <c r="BZ742" s="29"/>
      <c r="CA742" s="29"/>
      <c r="CB742" s="29"/>
      <c r="CC742" s="29"/>
      <c r="CD742" s="29"/>
      <c r="CE742" s="29"/>
      <c r="CF742" s="29"/>
      <c r="CG742" s="29"/>
      <c r="CH742" s="29"/>
      <c r="CI742" s="29"/>
      <c r="CJ742" s="29"/>
      <c r="CK742" s="29"/>
      <c r="CL742" s="29"/>
      <c r="CM742" s="29"/>
      <c r="CN742" s="29"/>
      <c r="CO742" s="29"/>
      <c r="CP742" s="29"/>
      <c r="CQ742" s="29"/>
      <c r="CR742" s="29"/>
      <c r="CS742" s="29"/>
      <c r="CT742" s="29"/>
      <c r="CU742" s="32" t="str">
        <f>IF(N742="费用项目",VLOOKUP(O742,费用项目!B:C,2,0),"")</f>
        <v/>
      </c>
      <c r="CV742" s="32" t="str">
        <f>IFERROR(VLOOKUP(CU742,费用项目!A:B,2,0),"")</f>
        <v/>
      </c>
      <c r="CW742" s="29" t="str">
        <f>IF(N742="银行账户",VLOOKUP(O742,银行变二级!B:C,2,0),"")</f>
        <v>农发行基本户554511</v>
      </c>
      <c r="CX742" s="29" t="str">
        <f>IFERROR(VLOOKUP(O742,银行变二级!A:B,2,0),"")</f>
        <v>农发行基本户554511</v>
      </c>
    </row>
    <row r="743" ht="25.5" spans="1:102">
      <c r="A743" s="52" t="s">
        <v>657</v>
      </c>
      <c r="B743" s="36" t="s">
        <v>453</v>
      </c>
      <c r="C743" s="36" t="s">
        <v>258</v>
      </c>
      <c r="D743" s="37" t="s">
        <v>687</v>
      </c>
      <c r="E743" s="37" t="s">
        <v>152</v>
      </c>
      <c r="F743" s="39" t="s">
        <v>107</v>
      </c>
      <c r="G743" s="38">
        <v>49900000</v>
      </c>
      <c r="H743" s="40" t="str">
        <f t="shared" si="225"/>
        <v>1221</v>
      </c>
      <c r="I743" s="40" t="str">
        <f t="shared" si="226"/>
        <v>122108</v>
      </c>
      <c r="J743" s="46" t="str">
        <f t="shared" si="227"/>
        <v>其他应收款</v>
      </c>
      <c r="K743" s="47" t="str">
        <f t="shared" si="228"/>
        <v>单位</v>
      </c>
      <c r="L743" s="46" t="str">
        <f t="shared" si="229"/>
        <v>山东盛汇经贸有限公司</v>
      </c>
      <c r="M743" s="46" t="str">
        <f>IFERROR(IF(H743="1002",1002,VLOOKUP(I743,亿企科目!A:H,6,0)),VLOOKUP(H743,亿企科目!A:G,6,0))</f>
        <v>122102</v>
      </c>
      <c r="N743" s="48" t="str">
        <f>IFERROR(IF(H743="1002","银行账户",IF(H743="1123","供应商",VLOOKUP(I743,亿企科目!A:H,8,0))),"")</f>
        <v>客户</v>
      </c>
      <c r="O743" s="49" t="str">
        <f t="shared" si="243"/>
        <v>山东盛汇经贸有限公司</v>
      </c>
      <c r="P743" s="29" t="str">
        <f>VLOOKUP(A743,账簿!B:C,2,0)</f>
        <v>003003</v>
      </c>
      <c r="Q743" s="29" t="str">
        <f>VLOOKUP(P743,账簿!A:B,2,0)</f>
        <v>昌邑市城投农业科技有限公司</v>
      </c>
      <c r="W743" s="29" t="str">
        <f t="shared" si="244"/>
        <v>0030032026-04-2426</v>
      </c>
      <c r="X743" s="29" t="str">
        <f t="shared" si="230"/>
        <v>003003</v>
      </c>
      <c r="Y743" s="29" t="str">
        <f t="shared" si="231"/>
        <v>003003</v>
      </c>
      <c r="Z743" s="29" t="str">
        <f t="shared" si="232"/>
        <v>昌邑市城投农业科技有限公司</v>
      </c>
      <c r="AA743" s="29" t="str">
        <f t="shared" si="233"/>
        <v>2026-04</v>
      </c>
      <c r="AB743" s="29" t="str">
        <f t="shared" si="234"/>
        <v>2026-04-24</v>
      </c>
      <c r="AC743" s="29" t="s">
        <v>108</v>
      </c>
      <c r="AD743" s="29">
        <f t="shared" si="235"/>
        <v>26</v>
      </c>
      <c r="AE743" s="29" t="str">
        <f t="shared" si="236"/>
        <v>普通汇兑,山东盛汇经贸有限公司,往来款</v>
      </c>
      <c r="AF743" s="29" t="s">
        <v>109</v>
      </c>
      <c r="AG743" s="29" t="s">
        <v>109</v>
      </c>
      <c r="AH743" s="29"/>
      <c r="AI743" s="29"/>
      <c r="AJ743" s="29"/>
      <c r="AK743" s="29"/>
      <c r="AL743" s="29"/>
      <c r="AM743" s="29"/>
      <c r="AN743" s="29" t="str">
        <f t="shared" si="237"/>
        <v>122102</v>
      </c>
      <c r="AO743" s="29"/>
      <c r="AP743" s="29" t="str">
        <f t="shared" si="238"/>
        <v>普通汇兑,山东盛汇经贸有限公司,往来款</v>
      </c>
      <c r="AQ743" t="s">
        <v>110</v>
      </c>
      <c r="AR743" s="29" t="str">
        <f t="shared" si="239"/>
        <v/>
      </c>
      <c r="AS743" s="29">
        <f t="shared" si="240"/>
        <v>49900000</v>
      </c>
      <c r="AT743" t="s">
        <v>111</v>
      </c>
      <c r="AU743" t="s">
        <v>112</v>
      </c>
      <c r="AV743" t="s">
        <v>113</v>
      </c>
      <c r="AW743" s="29" t="str">
        <f t="shared" si="241"/>
        <v/>
      </c>
      <c r="AX743" s="29">
        <f t="shared" si="242"/>
        <v>49900000</v>
      </c>
      <c r="AY743" s="29"/>
      <c r="AZ743" s="29"/>
      <c r="BA743" s="29"/>
      <c r="BB743" s="29"/>
      <c r="BC743" s="29"/>
      <c r="BD743" s="29"/>
      <c r="BE743" s="29"/>
      <c r="BF743" s="29"/>
      <c r="BG743" s="29"/>
      <c r="BH743" s="29"/>
      <c r="BI743" s="29"/>
      <c r="BJ743" s="29"/>
      <c r="BK743" s="29"/>
      <c r="BL743" s="29"/>
      <c r="BM743" s="29"/>
      <c r="BN743" s="29"/>
      <c r="BO743" s="29"/>
      <c r="BP743" s="29"/>
      <c r="BQ743" s="32" t="str">
        <f>IF(N743="项目",VLOOKUP(O743,项目!B:C,2,0),IF(K743="空项目",VLOOKUP(K743,项目!B:C,2,0),""))</f>
        <v/>
      </c>
      <c r="BR743" s="32" t="str">
        <f>IFERROR(VLOOKUP(BQ743,项目!A:B,2,0),"")</f>
        <v/>
      </c>
      <c r="BS743" s="29"/>
      <c r="BT743" s="29"/>
      <c r="BU743" s="32" t="str">
        <f>IF(N743="供应商",VLOOKUP(O743,供应商!B:C,2,0),"")</f>
        <v/>
      </c>
      <c r="BV743" s="32" t="str">
        <f>IFERROR(VLOOKUP(BU743,供应商!A:B,2,0),"")</f>
        <v/>
      </c>
      <c r="BW743" s="32" t="str">
        <f>IF(N743="客户",VLOOKUP(O743,客户!B:C,2,0),"")</f>
        <v>001001007</v>
      </c>
      <c r="BX743" s="32" t="str">
        <f>IFERROR(VLOOKUP(BW743,客户!A:B,2,0),"")</f>
        <v>山东盛汇经贸有限公司</v>
      </c>
      <c r="BY743" s="29"/>
      <c r="BZ743" s="29"/>
      <c r="CA743" s="29"/>
      <c r="CB743" s="29"/>
      <c r="CC743" s="29"/>
      <c r="CD743" s="29"/>
      <c r="CE743" s="29"/>
      <c r="CF743" s="29"/>
      <c r="CG743" s="29"/>
      <c r="CH743" s="29"/>
      <c r="CI743" s="29"/>
      <c r="CJ743" s="29"/>
      <c r="CK743" s="29"/>
      <c r="CL743" s="29"/>
      <c r="CM743" s="29"/>
      <c r="CN743" s="29"/>
      <c r="CO743" s="29"/>
      <c r="CP743" s="29"/>
      <c r="CQ743" s="29"/>
      <c r="CR743" s="29"/>
      <c r="CS743" s="29"/>
      <c r="CT743" s="29"/>
      <c r="CU743" s="32" t="str">
        <f>IF(N743="费用项目",VLOOKUP(O743,费用项目!B:C,2,0),"")</f>
        <v/>
      </c>
      <c r="CV743" s="32" t="str">
        <f>IFERROR(VLOOKUP(CU743,费用项目!A:B,2,0),"")</f>
        <v/>
      </c>
      <c r="CW743" s="29" t="str">
        <f>IF(N743="银行账户",VLOOKUP(O743,银行变二级!B:C,2,0),"")</f>
        <v/>
      </c>
      <c r="CX743" s="29" t="str">
        <f>IFERROR(VLOOKUP(O743,银行变二级!A:B,2,0),"")</f>
        <v/>
      </c>
    </row>
    <row r="744" spans="1:102">
      <c r="A744" s="52" t="s">
        <v>657</v>
      </c>
      <c r="B744" s="36" t="s">
        <v>469</v>
      </c>
      <c r="C744" s="36" t="s">
        <v>261</v>
      </c>
      <c r="D744" s="37" t="s">
        <v>688</v>
      </c>
      <c r="E744" s="37" t="s">
        <v>275</v>
      </c>
      <c r="F744" s="41">
        <v>120</v>
      </c>
      <c r="G744" s="39" t="s">
        <v>107</v>
      </c>
      <c r="H744" s="40" t="str">
        <f t="shared" si="225"/>
        <v>6603</v>
      </c>
      <c r="I744" s="40" t="str">
        <f t="shared" si="226"/>
        <v>6603</v>
      </c>
      <c r="J744" s="46" t="str">
        <f t="shared" si="227"/>
        <v>财务费用</v>
      </c>
      <c r="K744" s="47" t="str">
        <f t="shared" si="228"/>
        <v>服务费</v>
      </c>
      <c r="L744" s="46" t="str">
        <f t="shared" si="229"/>
        <v/>
      </c>
      <c r="M744" s="46" t="str">
        <f>IFERROR(IF(H744="1002",1002,VLOOKUP(I744,亿企科目!A:H,6,0)),VLOOKUP(H744,亿企科目!A:G,6,0))</f>
        <v>6603</v>
      </c>
      <c r="N744" s="48" t="str">
        <f>IFERROR(IF(H744="1002","银行账户",IF(H744="1123","供应商",VLOOKUP(I744,亿企科目!A:H,8,0))),"")</f>
        <v>费用项目</v>
      </c>
      <c r="O744" s="49" t="str">
        <f t="shared" si="243"/>
        <v>服务费</v>
      </c>
      <c r="P744" s="29" t="str">
        <f>VLOOKUP(A744,账簿!B:C,2,0)</f>
        <v>003003</v>
      </c>
      <c r="Q744" s="29" t="str">
        <f>VLOOKUP(P744,账簿!A:B,2,0)</f>
        <v>昌邑市城投农业科技有限公司</v>
      </c>
      <c r="W744" s="29" t="str">
        <f t="shared" si="244"/>
        <v>0030032026-04-2527</v>
      </c>
      <c r="X744" s="29" t="str">
        <f t="shared" si="230"/>
        <v>003003</v>
      </c>
      <c r="Y744" s="29" t="str">
        <f t="shared" si="231"/>
        <v>003003</v>
      </c>
      <c r="Z744" s="29" t="str">
        <f t="shared" si="232"/>
        <v>昌邑市城投农业科技有限公司</v>
      </c>
      <c r="AA744" s="29" t="str">
        <f t="shared" si="233"/>
        <v>2026-04</v>
      </c>
      <c r="AB744" s="29" t="str">
        <f t="shared" si="234"/>
        <v>2026-04-25</v>
      </c>
      <c r="AC744" s="29" t="s">
        <v>108</v>
      </c>
      <c r="AD744" s="29">
        <f t="shared" si="235"/>
        <v>27</v>
      </c>
      <c r="AE744" s="29" t="str">
        <f t="shared" si="236"/>
        <v>短信服务费,短信服务费</v>
      </c>
      <c r="AF744" s="29" t="s">
        <v>109</v>
      </c>
      <c r="AG744" s="29" t="s">
        <v>109</v>
      </c>
      <c r="AH744" s="29"/>
      <c r="AI744" s="29"/>
      <c r="AJ744" s="29"/>
      <c r="AK744" s="29"/>
      <c r="AL744" s="29"/>
      <c r="AM744" s="29"/>
      <c r="AN744" s="29" t="str">
        <f t="shared" si="237"/>
        <v>6603</v>
      </c>
      <c r="AO744" s="29"/>
      <c r="AP744" s="29" t="str">
        <f t="shared" si="238"/>
        <v>短信服务费,短信服务费</v>
      </c>
      <c r="AQ744" t="s">
        <v>110</v>
      </c>
      <c r="AR744" s="29">
        <f t="shared" si="239"/>
        <v>120</v>
      </c>
      <c r="AS744" s="29" t="str">
        <f t="shared" si="240"/>
        <v/>
      </c>
      <c r="AT744" t="s">
        <v>111</v>
      </c>
      <c r="AU744" t="s">
        <v>112</v>
      </c>
      <c r="AV744" t="s">
        <v>113</v>
      </c>
      <c r="AW744" s="29">
        <f t="shared" si="241"/>
        <v>120</v>
      </c>
      <c r="AX744" s="29" t="str">
        <f t="shared" si="242"/>
        <v/>
      </c>
      <c r="AY744" s="29"/>
      <c r="AZ744" s="29"/>
      <c r="BA744" s="29"/>
      <c r="BB744" s="29"/>
      <c r="BC744" s="29"/>
      <c r="BD744" s="29"/>
      <c r="BE744" s="29"/>
      <c r="BF744" s="29"/>
      <c r="BG744" s="29"/>
      <c r="BH744" s="29"/>
      <c r="BI744" s="29"/>
      <c r="BJ744" s="29"/>
      <c r="BK744" s="29"/>
      <c r="BL744" s="29"/>
      <c r="BM744" s="29"/>
      <c r="BN744" s="29"/>
      <c r="BO744" s="29"/>
      <c r="BP744" s="29"/>
      <c r="BQ744" s="32" t="str">
        <f>IF(N744="项目",VLOOKUP(O744,项目!B:C,2,0),IF(K744="空项目",VLOOKUP(K744,项目!B:C,2,0),""))</f>
        <v/>
      </c>
      <c r="BR744" s="32" t="str">
        <f>IFERROR(VLOOKUP(BQ744,项目!A:B,2,0),"")</f>
        <v/>
      </c>
      <c r="BS744" s="29"/>
      <c r="BT744" s="29"/>
      <c r="BU744" s="32" t="str">
        <f>IF(N744="供应商",VLOOKUP(O744,供应商!B:C,2,0),"")</f>
        <v/>
      </c>
      <c r="BV744" s="32" t="str">
        <f>IFERROR(VLOOKUP(BU744,供应商!A:B,2,0),"")</f>
        <v/>
      </c>
      <c r="BW744" s="32" t="str">
        <f>IF(N744="客户",VLOOKUP(O744,客户!B:C,2,0),"")</f>
        <v/>
      </c>
      <c r="BX744" s="32" t="str">
        <f>IFERROR(VLOOKUP(BW744,客户!A:B,2,0),"")</f>
        <v/>
      </c>
      <c r="BY744" s="29"/>
      <c r="BZ744" s="29"/>
      <c r="CA744" s="29"/>
      <c r="CB744" s="29"/>
      <c r="CC744" s="29"/>
      <c r="CD744" s="29"/>
      <c r="CE744" s="29"/>
      <c r="CF744" s="29"/>
      <c r="CG744" s="29"/>
      <c r="CH744" s="29"/>
      <c r="CI744" s="29"/>
      <c r="CJ744" s="29"/>
      <c r="CK744" s="29"/>
      <c r="CL744" s="29"/>
      <c r="CM744" s="29"/>
      <c r="CN744" s="29"/>
      <c r="CO744" s="29"/>
      <c r="CP744" s="29"/>
      <c r="CQ744" s="29"/>
      <c r="CR744" s="29"/>
      <c r="CS744" s="29"/>
      <c r="CT744" s="29"/>
      <c r="CU744" s="32" t="str">
        <f>IF(N744="费用项目",VLOOKUP(O744,费用项目!B:C,2,0),"")</f>
        <v>660225</v>
      </c>
      <c r="CV744" s="32" t="str">
        <f>IFERROR(VLOOKUP(CU744,费用项目!A:B,2,0),"")</f>
        <v>服务费</v>
      </c>
      <c r="CW744" s="29" t="str">
        <f>IF(N744="银行账户",VLOOKUP(O744,银行变二级!B:C,2,0),"")</f>
        <v/>
      </c>
      <c r="CX744" s="29" t="str">
        <f>IFERROR(VLOOKUP(O744,银行变二级!A:B,2,0),"")</f>
        <v/>
      </c>
    </row>
    <row r="745" spans="1:102">
      <c r="A745" s="52" t="s">
        <v>657</v>
      </c>
      <c r="B745" s="36" t="s">
        <v>469</v>
      </c>
      <c r="C745" s="36" t="s">
        <v>261</v>
      </c>
      <c r="D745" s="37" t="s">
        <v>688</v>
      </c>
      <c r="E745" s="37" t="s">
        <v>665</v>
      </c>
      <c r="F745" s="39" t="s">
        <v>107</v>
      </c>
      <c r="G745" s="41">
        <v>120</v>
      </c>
      <c r="H745" s="40" t="str">
        <f t="shared" si="225"/>
        <v>1002</v>
      </c>
      <c r="I745" s="40" t="str">
        <f t="shared" si="226"/>
        <v>100206</v>
      </c>
      <c r="J745" s="46" t="str">
        <f t="shared" si="227"/>
        <v>银行存款</v>
      </c>
      <c r="K745" s="47" t="str">
        <f t="shared" si="228"/>
        <v>建行02540</v>
      </c>
      <c r="L745" s="46" t="str">
        <f t="shared" si="229"/>
        <v/>
      </c>
      <c r="M745" s="46">
        <f>IFERROR(IF(H745="1002",1002,VLOOKUP(I745,亿企科目!A:H,6,0)),VLOOKUP(H745,亿企科目!A:G,6,0))</f>
        <v>1002</v>
      </c>
      <c r="N745" s="48" t="str">
        <f>IFERROR(IF(H745="1002","银行账户",IF(H745="1123","供应商",VLOOKUP(I745,亿企科目!A:H,8,0))),"")</f>
        <v>银行账户</v>
      </c>
      <c r="O745" s="49" t="str">
        <f t="shared" si="243"/>
        <v>建行02540</v>
      </c>
      <c r="P745" s="29" t="str">
        <f>VLOOKUP(A745,账簿!B:C,2,0)</f>
        <v>003003</v>
      </c>
      <c r="Q745" s="29" t="str">
        <f>VLOOKUP(P745,账簿!A:B,2,0)</f>
        <v>昌邑市城投农业科技有限公司</v>
      </c>
      <c r="W745" s="29" t="str">
        <f t="shared" si="244"/>
        <v>0030032026-04-2527</v>
      </c>
      <c r="X745" s="29" t="str">
        <f t="shared" si="230"/>
        <v>003003</v>
      </c>
      <c r="Y745" s="29" t="str">
        <f t="shared" si="231"/>
        <v>003003</v>
      </c>
      <c r="Z745" s="29" t="str">
        <f t="shared" si="232"/>
        <v>昌邑市城投农业科技有限公司</v>
      </c>
      <c r="AA745" s="29" t="str">
        <f t="shared" si="233"/>
        <v>2026-04</v>
      </c>
      <c r="AB745" s="29" t="str">
        <f t="shared" si="234"/>
        <v>2026-04-25</v>
      </c>
      <c r="AC745" s="29" t="s">
        <v>108</v>
      </c>
      <c r="AD745" s="29">
        <f t="shared" si="235"/>
        <v>27</v>
      </c>
      <c r="AE745" s="29" t="str">
        <f t="shared" si="236"/>
        <v>短信服务费,短信服务费</v>
      </c>
      <c r="AF745" s="29" t="s">
        <v>109</v>
      </c>
      <c r="AG745" s="29" t="s">
        <v>109</v>
      </c>
      <c r="AH745" s="29"/>
      <c r="AI745" s="29"/>
      <c r="AJ745" s="29"/>
      <c r="AK745" s="29"/>
      <c r="AL745" s="29"/>
      <c r="AM745" s="29"/>
      <c r="AN745" s="29">
        <f t="shared" si="237"/>
        <v>1002</v>
      </c>
      <c r="AO745" s="29"/>
      <c r="AP745" s="29" t="str">
        <f t="shared" si="238"/>
        <v>短信服务费,短信服务费</v>
      </c>
      <c r="AQ745" t="s">
        <v>110</v>
      </c>
      <c r="AR745" s="29" t="str">
        <f t="shared" si="239"/>
        <v/>
      </c>
      <c r="AS745" s="29">
        <f t="shared" si="240"/>
        <v>120</v>
      </c>
      <c r="AT745" t="s">
        <v>111</v>
      </c>
      <c r="AU745" t="s">
        <v>112</v>
      </c>
      <c r="AV745" t="s">
        <v>113</v>
      </c>
      <c r="AW745" s="29" t="str">
        <f t="shared" si="241"/>
        <v/>
      </c>
      <c r="AX745" s="29">
        <f t="shared" si="242"/>
        <v>120</v>
      </c>
      <c r="AY745" s="29"/>
      <c r="AZ745" s="29"/>
      <c r="BA745" s="29"/>
      <c r="BB745" s="29"/>
      <c r="BC745" s="29"/>
      <c r="BD745" s="29"/>
      <c r="BE745" s="29"/>
      <c r="BF745" s="29"/>
      <c r="BG745" s="29"/>
      <c r="BH745" s="29"/>
      <c r="BI745" s="29"/>
      <c r="BJ745" s="29"/>
      <c r="BK745" s="29"/>
      <c r="BL745" s="29"/>
      <c r="BM745" s="29"/>
      <c r="BN745" s="29"/>
      <c r="BO745" s="29"/>
      <c r="BP745" s="29"/>
      <c r="BQ745" s="32" t="str">
        <f>IF(N745="项目",VLOOKUP(O745,项目!B:C,2,0),IF(K745="空项目",VLOOKUP(K745,项目!B:C,2,0),""))</f>
        <v/>
      </c>
      <c r="BR745" s="32" t="str">
        <f>IFERROR(VLOOKUP(BQ745,项目!A:B,2,0),"")</f>
        <v/>
      </c>
      <c r="BS745" s="29"/>
      <c r="BT745" s="29"/>
      <c r="BU745" s="32" t="str">
        <f>IF(N745="供应商",VLOOKUP(O745,供应商!B:C,2,0),"")</f>
        <v/>
      </c>
      <c r="BV745" s="32" t="str">
        <f>IFERROR(VLOOKUP(BU745,供应商!A:B,2,0),"")</f>
        <v/>
      </c>
      <c r="BW745" s="32" t="str">
        <f>IF(N745="客户",VLOOKUP(O745,客户!B:C,2,0),"")</f>
        <v/>
      </c>
      <c r="BX745" s="32" t="str">
        <f>IFERROR(VLOOKUP(BW745,客户!A:B,2,0),"")</f>
        <v/>
      </c>
      <c r="BY745" s="29"/>
      <c r="BZ745" s="29"/>
      <c r="CA745" s="29"/>
      <c r="CB745" s="29"/>
      <c r="CC745" s="29"/>
      <c r="CD745" s="29"/>
      <c r="CE745" s="29"/>
      <c r="CF745" s="29"/>
      <c r="CG745" s="29"/>
      <c r="CH745" s="29"/>
      <c r="CI745" s="29"/>
      <c r="CJ745" s="29"/>
      <c r="CK745" s="29"/>
      <c r="CL745" s="29"/>
      <c r="CM745" s="29"/>
      <c r="CN745" s="29"/>
      <c r="CO745" s="29"/>
      <c r="CP745" s="29"/>
      <c r="CQ745" s="29"/>
      <c r="CR745" s="29"/>
      <c r="CS745" s="29"/>
      <c r="CT745" s="29"/>
      <c r="CU745" s="32" t="str">
        <f>IF(N745="费用项目",VLOOKUP(O745,费用项目!B:C,2,0),"")</f>
        <v/>
      </c>
      <c r="CV745" s="32" t="str">
        <f>IFERROR(VLOOKUP(CU745,费用项目!A:B,2,0),"")</f>
        <v/>
      </c>
      <c r="CW745" s="29" t="str">
        <f>IF(N745="银行账户",VLOOKUP(O745,银行变二级!B:C,2,0),"")</f>
        <v>建行02540</v>
      </c>
      <c r="CX745" s="29" t="str">
        <f>IFERROR(VLOOKUP(O745,银行变二级!A:B,2,0),"")</f>
        <v>建行02540</v>
      </c>
    </row>
    <row r="746" ht="27" spans="1:102">
      <c r="A746" s="52" t="s">
        <v>657</v>
      </c>
      <c r="B746" s="36" t="s">
        <v>131</v>
      </c>
      <c r="C746" s="36" t="s">
        <v>263</v>
      </c>
      <c r="D746" s="37" t="s">
        <v>689</v>
      </c>
      <c r="E746" s="37" t="s">
        <v>690</v>
      </c>
      <c r="F746" s="38">
        <v>7509.43</v>
      </c>
      <c r="G746" s="39" t="s">
        <v>107</v>
      </c>
      <c r="H746" s="40" t="str">
        <f t="shared" si="225"/>
        <v>6603</v>
      </c>
      <c r="I746" s="40" t="str">
        <f t="shared" si="226"/>
        <v>6603</v>
      </c>
      <c r="J746" s="46" t="str">
        <f t="shared" si="227"/>
        <v>财务费用</v>
      </c>
      <c r="K746" s="47" t="str">
        <f t="shared" si="228"/>
        <v>金融机构服务费</v>
      </c>
      <c r="L746" s="46" t="str">
        <f t="shared" si="229"/>
        <v/>
      </c>
      <c r="M746" s="46" t="str">
        <f>IFERROR(IF(H746="1002",1002,VLOOKUP(I746,亿企科目!A:H,6,0)),VLOOKUP(H746,亿企科目!A:G,6,0))</f>
        <v>6603</v>
      </c>
      <c r="N746" s="48" t="str">
        <f>IFERROR(IF(H746="1002","银行账户",IF(H746="1123","供应商",VLOOKUP(I746,亿企科目!A:H,8,0))),"")</f>
        <v>费用项目</v>
      </c>
      <c r="O746" s="49" t="str">
        <f t="shared" si="243"/>
        <v>金融机构服务费</v>
      </c>
      <c r="P746" s="29" t="str">
        <f>VLOOKUP(A746,账簿!B:C,2,0)</f>
        <v>003003</v>
      </c>
      <c r="Q746" s="29" t="str">
        <f>VLOOKUP(P746,账簿!A:B,2,0)</f>
        <v>昌邑市城投农业科技有限公司</v>
      </c>
      <c r="W746" s="29" t="str">
        <f t="shared" si="244"/>
        <v>0030032026-04-3028</v>
      </c>
      <c r="X746" s="29" t="str">
        <f t="shared" si="230"/>
        <v>003003</v>
      </c>
      <c r="Y746" s="29" t="str">
        <f t="shared" si="231"/>
        <v>003003</v>
      </c>
      <c r="Z746" s="29" t="str">
        <f t="shared" si="232"/>
        <v>昌邑市城投农业科技有限公司</v>
      </c>
      <c r="AA746" s="29" t="str">
        <f t="shared" si="233"/>
        <v>2026-04</v>
      </c>
      <c r="AB746" s="29" t="str">
        <f t="shared" si="234"/>
        <v>2026-04-30</v>
      </c>
      <c r="AC746" s="29" t="s">
        <v>108</v>
      </c>
      <c r="AD746" s="29">
        <f t="shared" si="235"/>
        <v>28</v>
      </c>
      <c r="AE746" s="29" t="str">
        <f t="shared" si="236"/>
        <v>26372000001156720141,转贷服务费,昌邑市昌华中小企业应急转贷基金有限公司</v>
      </c>
      <c r="AF746" s="29" t="s">
        <v>109</v>
      </c>
      <c r="AG746" s="29" t="s">
        <v>109</v>
      </c>
      <c r="AH746" s="29"/>
      <c r="AI746" s="29"/>
      <c r="AJ746" s="29"/>
      <c r="AK746" s="29"/>
      <c r="AL746" s="29"/>
      <c r="AM746" s="29"/>
      <c r="AN746" s="29" t="str">
        <f t="shared" si="237"/>
        <v>6603</v>
      </c>
      <c r="AO746" s="29"/>
      <c r="AP746" s="29" t="str">
        <f t="shared" si="238"/>
        <v>26372000001156720141,转贷服务费,昌邑市昌华中小企业应急转贷基金有限公司</v>
      </c>
      <c r="AQ746" t="s">
        <v>110</v>
      </c>
      <c r="AR746" s="29">
        <f t="shared" si="239"/>
        <v>7509.43</v>
      </c>
      <c r="AS746" s="29" t="str">
        <f t="shared" si="240"/>
        <v/>
      </c>
      <c r="AT746" t="s">
        <v>111</v>
      </c>
      <c r="AU746" t="s">
        <v>112</v>
      </c>
      <c r="AV746" t="s">
        <v>113</v>
      </c>
      <c r="AW746" s="29">
        <f t="shared" si="241"/>
        <v>7509.43</v>
      </c>
      <c r="AX746" s="29" t="str">
        <f t="shared" si="242"/>
        <v/>
      </c>
      <c r="AY746" s="29"/>
      <c r="AZ746" s="29"/>
      <c r="BA746" s="29"/>
      <c r="BB746" s="29"/>
      <c r="BC746" s="29"/>
      <c r="BD746" s="29"/>
      <c r="BE746" s="29"/>
      <c r="BF746" s="29"/>
      <c r="BG746" s="29"/>
      <c r="BH746" s="29"/>
      <c r="BI746" s="29"/>
      <c r="BJ746" s="29"/>
      <c r="BK746" s="29"/>
      <c r="BL746" s="29"/>
      <c r="BM746" s="29"/>
      <c r="BN746" s="29"/>
      <c r="BO746" s="29"/>
      <c r="BP746" s="29"/>
      <c r="BQ746" s="32" t="str">
        <f>IF(N746="项目",VLOOKUP(O746,项目!B:C,2,0),IF(K746="空项目",VLOOKUP(K746,项目!B:C,2,0),""))</f>
        <v/>
      </c>
      <c r="BR746" s="32" t="str">
        <f>IFERROR(VLOOKUP(BQ746,项目!A:B,2,0),"")</f>
        <v/>
      </c>
      <c r="BS746" s="29"/>
      <c r="BT746" s="29"/>
      <c r="BU746" s="32" t="str">
        <f>IF(N746="供应商",VLOOKUP(O746,供应商!B:C,2,0),"")</f>
        <v/>
      </c>
      <c r="BV746" s="32" t="str">
        <f>IFERROR(VLOOKUP(BU746,供应商!A:B,2,0),"")</f>
        <v/>
      </c>
      <c r="BW746" s="32" t="str">
        <f>IF(N746="客户",VLOOKUP(O746,客户!B:C,2,0),"")</f>
        <v/>
      </c>
      <c r="BX746" s="32" t="str">
        <f>IFERROR(VLOOKUP(BW746,客户!A:B,2,0),"")</f>
        <v/>
      </c>
      <c r="BY746" s="29"/>
      <c r="BZ746" s="29"/>
      <c r="CA746" s="29"/>
      <c r="CB746" s="29"/>
      <c r="CC746" s="29"/>
      <c r="CD746" s="29"/>
      <c r="CE746" s="29"/>
      <c r="CF746" s="29"/>
      <c r="CG746" s="29"/>
      <c r="CH746" s="29"/>
      <c r="CI746" s="29"/>
      <c r="CJ746" s="29"/>
      <c r="CK746" s="29"/>
      <c r="CL746" s="29"/>
      <c r="CM746" s="29"/>
      <c r="CN746" s="29"/>
      <c r="CO746" s="29"/>
      <c r="CP746" s="29"/>
      <c r="CQ746" s="29"/>
      <c r="CR746" s="29"/>
      <c r="CS746" s="29"/>
      <c r="CT746" s="29"/>
      <c r="CU746" s="32" t="str">
        <f>IF(N746="费用项目",VLOOKUP(O746,费用项目!B:C,2,0),"")</f>
        <v>660303</v>
      </c>
      <c r="CV746" s="32" t="str">
        <f>IFERROR(VLOOKUP(CU746,费用项目!A:B,2,0),"")</f>
        <v>金融机构服务费</v>
      </c>
      <c r="CW746" s="29" t="str">
        <f>IF(N746="银行账户",VLOOKUP(O746,银行变二级!B:C,2,0),"")</f>
        <v/>
      </c>
      <c r="CX746" s="29" t="str">
        <f>IFERROR(VLOOKUP(O746,银行变二级!A:B,2,0),"")</f>
        <v/>
      </c>
    </row>
    <row r="747" ht="27" spans="1:102">
      <c r="A747" s="52" t="s">
        <v>657</v>
      </c>
      <c r="B747" s="36" t="s">
        <v>131</v>
      </c>
      <c r="C747" s="36" t="s">
        <v>263</v>
      </c>
      <c r="D747" s="37" t="s">
        <v>689</v>
      </c>
      <c r="E747" s="37" t="s">
        <v>691</v>
      </c>
      <c r="F747" s="41">
        <v>450.57</v>
      </c>
      <c r="G747" s="39" t="s">
        <v>107</v>
      </c>
      <c r="H747" s="40" t="str">
        <f t="shared" si="225"/>
        <v>2221</v>
      </c>
      <c r="I747" s="40" t="str">
        <f t="shared" si="226"/>
        <v>222124</v>
      </c>
      <c r="J747" s="46" t="str">
        <f t="shared" si="227"/>
        <v>应交税费</v>
      </c>
      <c r="K747" s="47" t="str">
        <f t="shared" si="228"/>
        <v>待认证进项税额</v>
      </c>
      <c r="L747" s="46" t="str">
        <f t="shared" si="229"/>
        <v/>
      </c>
      <c r="M747" s="46" t="str">
        <f>IFERROR(IF(H747="1002",1002,VLOOKUP(I747,亿企科目!A:H,6,0)),VLOOKUP(H747,亿企科目!A:G,6,0))</f>
        <v>22210110</v>
      </c>
      <c r="N747" s="48">
        <f>IFERROR(IF(H747="1002","银行账户",IF(H747="1123","供应商",VLOOKUP(I747,亿企科目!A:H,8,0))),"")</f>
        <v>0</v>
      </c>
      <c r="O747" s="49" t="str">
        <f t="shared" si="243"/>
        <v/>
      </c>
      <c r="P747" s="29" t="str">
        <f>VLOOKUP(A747,账簿!B:C,2,0)</f>
        <v>003003</v>
      </c>
      <c r="Q747" s="29" t="str">
        <f>VLOOKUP(P747,账簿!A:B,2,0)</f>
        <v>昌邑市城投农业科技有限公司</v>
      </c>
      <c r="W747" s="29" t="str">
        <f t="shared" si="244"/>
        <v>0030032026-04-3028</v>
      </c>
      <c r="X747" s="29" t="str">
        <f t="shared" si="230"/>
        <v>003003</v>
      </c>
      <c r="Y747" s="29" t="str">
        <f t="shared" si="231"/>
        <v>003003</v>
      </c>
      <c r="Z747" s="29" t="str">
        <f t="shared" si="232"/>
        <v>昌邑市城投农业科技有限公司</v>
      </c>
      <c r="AA747" s="29" t="str">
        <f t="shared" si="233"/>
        <v>2026-04</v>
      </c>
      <c r="AB747" s="29" t="str">
        <f t="shared" si="234"/>
        <v>2026-04-30</v>
      </c>
      <c r="AC747" s="29" t="s">
        <v>108</v>
      </c>
      <c r="AD747" s="29">
        <f t="shared" si="235"/>
        <v>28</v>
      </c>
      <c r="AE747" s="29" t="str">
        <f t="shared" si="236"/>
        <v>26372000001156720141,转贷服务费,昌邑市昌华中小企业应急转贷基金有限公司</v>
      </c>
      <c r="AF747" s="29" t="s">
        <v>109</v>
      </c>
      <c r="AG747" s="29" t="s">
        <v>109</v>
      </c>
      <c r="AH747" s="29"/>
      <c r="AI747" s="29"/>
      <c r="AJ747" s="29"/>
      <c r="AK747" s="29"/>
      <c r="AL747" s="29"/>
      <c r="AM747" s="29"/>
      <c r="AN747" s="29" t="str">
        <f t="shared" si="237"/>
        <v>22210110</v>
      </c>
      <c r="AO747" s="29"/>
      <c r="AP747" s="29" t="str">
        <f t="shared" si="238"/>
        <v>26372000001156720141,转贷服务费,昌邑市昌华中小企业应急转贷基金有限公司</v>
      </c>
      <c r="AQ747" t="s">
        <v>110</v>
      </c>
      <c r="AR747" s="29">
        <f t="shared" si="239"/>
        <v>450.57</v>
      </c>
      <c r="AS747" s="29" t="str">
        <f t="shared" si="240"/>
        <v/>
      </c>
      <c r="AT747" t="s">
        <v>111</v>
      </c>
      <c r="AU747" t="s">
        <v>112</v>
      </c>
      <c r="AV747" t="s">
        <v>113</v>
      </c>
      <c r="AW747" s="29">
        <f t="shared" si="241"/>
        <v>450.57</v>
      </c>
      <c r="AX747" s="29" t="str">
        <f t="shared" si="242"/>
        <v/>
      </c>
      <c r="AY747" s="29"/>
      <c r="AZ747" s="29"/>
      <c r="BA747" s="29"/>
      <c r="BB747" s="29"/>
      <c r="BC747" s="29"/>
      <c r="BD747" s="29"/>
      <c r="BE747" s="29"/>
      <c r="BF747" s="29"/>
      <c r="BG747" s="29"/>
      <c r="BH747" s="29"/>
      <c r="BI747" s="29"/>
      <c r="BJ747" s="29"/>
      <c r="BK747" s="29"/>
      <c r="BL747" s="29"/>
      <c r="BM747" s="29"/>
      <c r="BN747" s="29"/>
      <c r="BO747" s="29"/>
      <c r="BP747" s="29"/>
      <c r="BQ747" s="32" t="str">
        <f>IF(N747="项目",VLOOKUP(O747,项目!B:C,2,0),IF(K747="空项目",VLOOKUP(K747,项目!B:C,2,0),""))</f>
        <v/>
      </c>
      <c r="BR747" s="32" t="str">
        <f>IFERROR(VLOOKUP(BQ747,项目!A:B,2,0),"")</f>
        <v/>
      </c>
      <c r="BS747" s="29"/>
      <c r="BT747" s="29"/>
      <c r="BU747" s="32" t="str">
        <f>IF(N747="供应商",VLOOKUP(O747,供应商!B:C,2,0),"")</f>
        <v/>
      </c>
      <c r="BV747" s="32" t="str">
        <f>IFERROR(VLOOKUP(BU747,供应商!A:B,2,0),"")</f>
        <v/>
      </c>
      <c r="BW747" s="32" t="str">
        <f>IF(N747="客户",VLOOKUP(O747,客户!B:C,2,0),"")</f>
        <v/>
      </c>
      <c r="BX747" s="32" t="str">
        <f>IFERROR(VLOOKUP(BW747,客户!A:B,2,0),"")</f>
        <v/>
      </c>
      <c r="BY747" s="29"/>
      <c r="BZ747" s="29"/>
      <c r="CA747" s="29"/>
      <c r="CB747" s="29"/>
      <c r="CC747" s="29"/>
      <c r="CD747" s="29"/>
      <c r="CE747" s="29"/>
      <c r="CF747" s="29"/>
      <c r="CG747" s="29"/>
      <c r="CH747" s="29"/>
      <c r="CI747" s="29"/>
      <c r="CJ747" s="29"/>
      <c r="CK747" s="29"/>
      <c r="CL747" s="29"/>
      <c r="CM747" s="29"/>
      <c r="CN747" s="29"/>
      <c r="CO747" s="29"/>
      <c r="CP747" s="29"/>
      <c r="CQ747" s="29"/>
      <c r="CR747" s="29"/>
      <c r="CS747" s="29"/>
      <c r="CT747" s="29"/>
      <c r="CU747" s="32" t="str">
        <f>IF(N747="费用项目",VLOOKUP(O747,费用项目!B:C,2,0),"")</f>
        <v/>
      </c>
      <c r="CV747" s="32" t="str">
        <f>IFERROR(VLOOKUP(CU747,费用项目!A:B,2,0),"")</f>
        <v/>
      </c>
      <c r="CW747" s="29" t="str">
        <f>IF(N747="银行账户",VLOOKUP(O747,银行变二级!B:C,2,0),"")</f>
        <v/>
      </c>
      <c r="CX747" s="29" t="str">
        <f>IFERROR(VLOOKUP(O747,银行变二级!A:B,2,0),"")</f>
        <v/>
      </c>
    </row>
    <row r="748" ht="25.5" spans="1:102">
      <c r="A748" s="52" t="s">
        <v>657</v>
      </c>
      <c r="B748" s="36" t="s">
        <v>131</v>
      </c>
      <c r="C748" s="36" t="s">
        <v>263</v>
      </c>
      <c r="D748" s="37" t="s">
        <v>689</v>
      </c>
      <c r="E748" s="37" t="s">
        <v>246</v>
      </c>
      <c r="F748" s="39" t="s">
        <v>107</v>
      </c>
      <c r="G748" s="38">
        <v>7960</v>
      </c>
      <c r="H748" s="40" t="str">
        <f t="shared" si="225"/>
        <v>2241</v>
      </c>
      <c r="I748" s="40" t="str">
        <f t="shared" si="226"/>
        <v>224102</v>
      </c>
      <c r="J748" s="46" t="str">
        <f t="shared" si="227"/>
        <v>其他应付款</v>
      </c>
      <c r="K748" s="47" t="str">
        <f t="shared" si="228"/>
        <v>单位</v>
      </c>
      <c r="L748" s="46" t="str">
        <f t="shared" si="229"/>
        <v>昌邑市昌华中小企业应急转贷基金有限公司</v>
      </c>
      <c r="M748" s="46" t="str">
        <f>IFERROR(IF(H748="1002",1002,VLOOKUP(I748,亿企科目!A:H,6,0)),VLOOKUP(H748,亿企科目!A:G,6,0))</f>
        <v>224102</v>
      </c>
      <c r="N748" s="48" t="str">
        <f>IFERROR(IF(H748="1002","银行账户",IF(H748="1123","供应商",VLOOKUP(I748,亿企科目!A:H,8,0))),"")</f>
        <v>供应商</v>
      </c>
      <c r="O748" s="49" t="str">
        <f t="shared" si="243"/>
        <v>昌邑市昌华中小企业应急转贷基金有限公司</v>
      </c>
      <c r="P748" s="29" t="str">
        <f>VLOOKUP(A748,账簿!B:C,2,0)</f>
        <v>003003</v>
      </c>
      <c r="Q748" s="29" t="str">
        <f>VLOOKUP(P748,账簿!A:B,2,0)</f>
        <v>昌邑市城投农业科技有限公司</v>
      </c>
      <c r="W748" s="29" t="str">
        <f t="shared" si="244"/>
        <v>0030032026-04-3028</v>
      </c>
      <c r="X748" s="29" t="str">
        <f t="shared" si="230"/>
        <v>003003</v>
      </c>
      <c r="Y748" s="29" t="str">
        <f t="shared" si="231"/>
        <v>003003</v>
      </c>
      <c r="Z748" s="29" t="str">
        <f t="shared" si="232"/>
        <v>昌邑市城投农业科技有限公司</v>
      </c>
      <c r="AA748" s="29" t="str">
        <f t="shared" si="233"/>
        <v>2026-04</v>
      </c>
      <c r="AB748" s="29" t="str">
        <f t="shared" si="234"/>
        <v>2026-04-30</v>
      </c>
      <c r="AC748" s="29" t="s">
        <v>108</v>
      </c>
      <c r="AD748" s="29">
        <f t="shared" si="235"/>
        <v>28</v>
      </c>
      <c r="AE748" s="29" t="str">
        <f t="shared" si="236"/>
        <v>26372000001156720141,转贷服务费,昌邑市昌华中小企业应急转贷基金有限公司</v>
      </c>
      <c r="AF748" s="29" t="s">
        <v>109</v>
      </c>
      <c r="AG748" s="29" t="s">
        <v>109</v>
      </c>
      <c r="AH748" s="29"/>
      <c r="AI748" s="29"/>
      <c r="AJ748" s="29"/>
      <c r="AK748" s="29"/>
      <c r="AL748" s="29"/>
      <c r="AM748" s="29"/>
      <c r="AN748" s="29" t="str">
        <f t="shared" si="237"/>
        <v>224102</v>
      </c>
      <c r="AO748" s="29"/>
      <c r="AP748" s="29" t="str">
        <f t="shared" si="238"/>
        <v>26372000001156720141,转贷服务费,昌邑市昌华中小企业应急转贷基金有限公司</v>
      </c>
      <c r="AQ748" t="s">
        <v>110</v>
      </c>
      <c r="AR748" s="29" t="str">
        <f t="shared" si="239"/>
        <v/>
      </c>
      <c r="AS748" s="29">
        <f t="shared" si="240"/>
        <v>7960</v>
      </c>
      <c r="AT748" t="s">
        <v>111</v>
      </c>
      <c r="AU748" t="s">
        <v>112</v>
      </c>
      <c r="AV748" t="s">
        <v>113</v>
      </c>
      <c r="AW748" s="29" t="str">
        <f t="shared" si="241"/>
        <v/>
      </c>
      <c r="AX748" s="29">
        <f t="shared" si="242"/>
        <v>7960</v>
      </c>
      <c r="AY748" s="29"/>
      <c r="AZ748" s="29"/>
      <c r="BA748" s="29"/>
      <c r="BB748" s="29"/>
      <c r="BC748" s="29"/>
      <c r="BD748" s="29"/>
      <c r="BE748" s="29"/>
      <c r="BF748" s="29"/>
      <c r="BG748" s="29"/>
      <c r="BH748" s="29"/>
      <c r="BI748" s="29"/>
      <c r="BJ748" s="29"/>
      <c r="BK748" s="29"/>
      <c r="BL748" s="29"/>
      <c r="BM748" s="29"/>
      <c r="BN748" s="29"/>
      <c r="BO748" s="29"/>
      <c r="BP748" s="29"/>
      <c r="BQ748" s="32" t="str">
        <f>IF(N748="项目",VLOOKUP(O748,项目!B:C,2,0),IF(K748="空项目",VLOOKUP(K748,项目!B:C,2,0),""))</f>
        <v/>
      </c>
      <c r="BR748" s="32" t="str">
        <f>IFERROR(VLOOKUP(BQ748,项目!A:B,2,0),"")</f>
        <v/>
      </c>
      <c r="BS748" s="29"/>
      <c r="BT748" s="29"/>
      <c r="BU748" s="32" t="str">
        <f>IF(N748="供应商",VLOOKUP(O748,供应商!B:C,2,0),"")</f>
        <v>0001738</v>
      </c>
      <c r="BV748" s="32" t="str">
        <f>IFERROR(VLOOKUP(BU748,供应商!A:B,2,0),"")</f>
        <v>昌邑市昌华中小企业应急转贷基金有限公司</v>
      </c>
      <c r="BW748" s="32" t="str">
        <f>IF(N748="客户",VLOOKUP(O748,客户!B:C,2,0),"")</f>
        <v/>
      </c>
      <c r="BX748" s="32" t="str">
        <f>IFERROR(VLOOKUP(BW748,客户!A:B,2,0),"")</f>
        <v/>
      </c>
      <c r="BY748" s="29"/>
      <c r="BZ748" s="29"/>
      <c r="CA748" s="29"/>
      <c r="CB748" s="29"/>
      <c r="CC748" s="29"/>
      <c r="CD748" s="29"/>
      <c r="CE748" s="29"/>
      <c r="CF748" s="29"/>
      <c r="CG748" s="29"/>
      <c r="CH748" s="29"/>
      <c r="CI748" s="29"/>
      <c r="CJ748" s="29"/>
      <c r="CK748" s="29"/>
      <c r="CL748" s="29"/>
      <c r="CM748" s="29"/>
      <c r="CN748" s="29"/>
      <c r="CO748" s="29"/>
      <c r="CP748" s="29"/>
      <c r="CQ748" s="29"/>
      <c r="CR748" s="29"/>
      <c r="CS748" s="29"/>
      <c r="CT748" s="29"/>
      <c r="CU748" s="32" t="str">
        <f>IF(N748="费用项目",VLOOKUP(O748,费用项目!B:C,2,0),"")</f>
        <v/>
      </c>
      <c r="CV748" s="32" t="str">
        <f>IFERROR(VLOOKUP(CU748,费用项目!A:B,2,0),"")</f>
        <v/>
      </c>
      <c r="CW748" s="29" t="str">
        <f>IF(N748="银行账户",VLOOKUP(O748,银行变二级!B:C,2,0),"")</f>
        <v/>
      </c>
      <c r="CX748" s="29" t="str">
        <f>IFERROR(VLOOKUP(O748,银行变二级!A:B,2,0),"")</f>
        <v/>
      </c>
    </row>
    <row r="749" ht="25.5" spans="1:102">
      <c r="A749" s="52" t="s">
        <v>657</v>
      </c>
      <c r="B749" s="36" t="s">
        <v>131</v>
      </c>
      <c r="C749" s="36" t="s">
        <v>265</v>
      </c>
      <c r="D749" s="37" t="s">
        <v>148</v>
      </c>
      <c r="E749" s="37" t="s">
        <v>692</v>
      </c>
      <c r="F749" s="38">
        <v>13820000</v>
      </c>
      <c r="G749" s="39" t="s">
        <v>107</v>
      </c>
      <c r="H749" s="40" t="str">
        <f t="shared" si="225"/>
        <v>2241</v>
      </c>
      <c r="I749" s="40" t="str">
        <f t="shared" si="226"/>
        <v>224102</v>
      </c>
      <c r="J749" s="46" t="str">
        <f t="shared" si="227"/>
        <v>其他应付款</v>
      </c>
      <c r="K749" s="47" t="str">
        <f t="shared" si="228"/>
        <v>单位</v>
      </c>
      <c r="L749" s="46" t="str">
        <f t="shared" si="229"/>
        <v>山东乾兴旭程建设工程有限公司</v>
      </c>
      <c r="M749" s="46" t="str">
        <f>IFERROR(IF(H749="1002",1002,VLOOKUP(I749,亿企科目!A:H,6,0)),VLOOKUP(H749,亿企科目!A:G,6,0))</f>
        <v>224102</v>
      </c>
      <c r="N749" s="48" t="str">
        <f>IFERROR(IF(H749="1002","银行账户",IF(H749="1123","供应商",VLOOKUP(I749,亿企科目!A:H,8,0))),"")</f>
        <v>供应商</v>
      </c>
      <c r="O749" s="49" t="str">
        <f t="shared" si="243"/>
        <v>山东乾兴旭程建设工程有限公司</v>
      </c>
      <c r="P749" s="29" t="str">
        <f>VLOOKUP(A749,账簿!B:C,2,0)</f>
        <v>003003</v>
      </c>
      <c r="Q749" s="29" t="str">
        <f>VLOOKUP(P749,账簿!A:B,2,0)</f>
        <v>昌邑市城投农业科技有限公司</v>
      </c>
      <c r="W749" s="29" t="str">
        <f t="shared" si="244"/>
        <v>0030032026-04-3029</v>
      </c>
      <c r="X749" s="29" t="str">
        <f t="shared" si="230"/>
        <v>003003</v>
      </c>
      <c r="Y749" s="29" t="str">
        <f t="shared" si="231"/>
        <v>003003</v>
      </c>
      <c r="Z749" s="29" t="str">
        <f t="shared" si="232"/>
        <v>昌邑市城投农业科技有限公司</v>
      </c>
      <c r="AA749" s="29" t="str">
        <f t="shared" si="233"/>
        <v>2026-04</v>
      </c>
      <c r="AB749" s="29" t="str">
        <f t="shared" si="234"/>
        <v>2026-04-30</v>
      </c>
      <c r="AC749" s="29" t="s">
        <v>108</v>
      </c>
      <c r="AD749" s="29">
        <f t="shared" si="235"/>
        <v>29</v>
      </c>
      <c r="AE749" s="29" t="str">
        <f t="shared" si="236"/>
        <v>调整四方协议</v>
      </c>
      <c r="AF749" s="29" t="s">
        <v>109</v>
      </c>
      <c r="AG749" s="29" t="s">
        <v>109</v>
      </c>
      <c r="AH749" s="29"/>
      <c r="AI749" s="29"/>
      <c r="AJ749" s="29"/>
      <c r="AK749" s="29"/>
      <c r="AL749" s="29"/>
      <c r="AM749" s="29"/>
      <c r="AN749" s="29" t="str">
        <f t="shared" si="237"/>
        <v>224102</v>
      </c>
      <c r="AO749" s="29"/>
      <c r="AP749" s="29" t="str">
        <f t="shared" si="238"/>
        <v>调整四方协议</v>
      </c>
      <c r="AQ749" t="s">
        <v>110</v>
      </c>
      <c r="AR749" s="29">
        <f t="shared" si="239"/>
        <v>13820000</v>
      </c>
      <c r="AS749" s="29" t="str">
        <f t="shared" si="240"/>
        <v/>
      </c>
      <c r="AT749" t="s">
        <v>111</v>
      </c>
      <c r="AU749" t="s">
        <v>112</v>
      </c>
      <c r="AV749" t="s">
        <v>113</v>
      </c>
      <c r="AW749" s="29">
        <f t="shared" si="241"/>
        <v>13820000</v>
      </c>
      <c r="AX749" s="29" t="str">
        <f t="shared" si="242"/>
        <v/>
      </c>
      <c r="AY749" s="29"/>
      <c r="AZ749" s="29"/>
      <c r="BA749" s="29"/>
      <c r="BB749" s="29"/>
      <c r="BC749" s="29"/>
      <c r="BD749" s="29"/>
      <c r="BE749" s="29"/>
      <c r="BF749" s="29"/>
      <c r="BG749" s="29"/>
      <c r="BH749" s="29"/>
      <c r="BI749" s="29"/>
      <c r="BJ749" s="29"/>
      <c r="BK749" s="29"/>
      <c r="BL749" s="29"/>
      <c r="BM749" s="29"/>
      <c r="BN749" s="29"/>
      <c r="BO749" s="29"/>
      <c r="BP749" s="29"/>
      <c r="BQ749" s="32" t="str">
        <f>IF(N749="项目",VLOOKUP(O749,项目!B:C,2,0),IF(K749="空项目",VLOOKUP(K749,项目!B:C,2,0),""))</f>
        <v/>
      </c>
      <c r="BR749" s="32" t="str">
        <f>IFERROR(VLOOKUP(BQ749,项目!A:B,2,0),"")</f>
        <v/>
      </c>
      <c r="BS749" s="29"/>
      <c r="BT749" s="29"/>
      <c r="BU749" s="32" t="str">
        <f>IF(N749="供应商",VLOOKUP(O749,供应商!B:C,2,0),"")</f>
        <v>0008211</v>
      </c>
      <c r="BV749" s="32" t="str">
        <f>IFERROR(VLOOKUP(BU749,供应商!A:B,2,0),"")</f>
        <v>山东乾兴旭程建设工程有限公司</v>
      </c>
      <c r="BW749" s="32" t="str">
        <f>IF(N749="客户",VLOOKUP(O749,客户!B:C,2,0),"")</f>
        <v/>
      </c>
      <c r="BX749" s="32" t="str">
        <f>IFERROR(VLOOKUP(BW749,客户!A:B,2,0),"")</f>
        <v/>
      </c>
      <c r="BY749" s="29"/>
      <c r="BZ749" s="29"/>
      <c r="CA749" s="29"/>
      <c r="CB749" s="29"/>
      <c r="CC749" s="29"/>
      <c r="CD749" s="29"/>
      <c r="CE749" s="29"/>
      <c r="CF749" s="29"/>
      <c r="CG749" s="29"/>
      <c r="CH749" s="29"/>
      <c r="CI749" s="29"/>
      <c r="CJ749" s="29"/>
      <c r="CK749" s="29"/>
      <c r="CL749" s="29"/>
      <c r="CM749" s="29"/>
      <c r="CN749" s="29"/>
      <c r="CO749" s="29"/>
      <c r="CP749" s="29"/>
      <c r="CQ749" s="29"/>
      <c r="CR749" s="29"/>
      <c r="CS749" s="29"/>
      <c r="CT749" s="29"/>
      <c r="CU749" s="32" t="str">
        <f>IF(N749="费用项目",VLOOKUP(O749,费用项目!B:C,2,0),"")</f>
        <v/>
      </c>
      <c r="CV749" s="32" t="str">
        <f>IFERROR(VLOOKUP(CU749,费用项目!A:B,2,0),"")</f>
        <v/>
      </c>
      <c r="CW749" s="29" t="str">
        <f>IF(N749="银行账户",VLOOKUP(O749,银行变二级!B:C,2,0),"")</f>
        <v/>
      </c>
      <c r="CX749" s="29" t="str">
        <f>IFERROR(VLOOKUP(O749,银行变二级!A:B,2,0),"")</f>
        <v/>
      </c>
    </row>
    <row r="750" ht="25.5" spans="1:102">
      <c r="A750" s="52" t="s">
        <v>657</v>
      </c>
      <c r="B750" s="36" t="s">
        <v>131</v>
      </c>
      <c r="C750" s="36" t="s">
        <v>265</v>
      </c>
      <c r="D750" s="37" t="s">
        <v>148</v>
      </c>
      <c r="E750" s="37" t="s">
        <v>693</v>
      </c>
      <c r="F750" s="39" t="s">
        <v>107</v>
      </c>
      <c r="G750" s="38">
        <v>13820000</v>
      </c>
      <c r="H750" s="40" t="str">
        <f t="shared" si="225"/>
        <v>2241</v>
      </c>
      <c r="I750" s="40" t="str">
        <f t="shared" si="226"/>
        <v>224102</v>
      </c>
      <c r="J750" s="46" t="str">
        <f t="shared" si="227"/>
        <v>其他应付款</v>
      </c>
      <c r="K750" s="47" t="str">
        <f t="shared" si="228"/>
        <v>单位</v>
      </c>
      <c r="L750" s="46" t="str">
        <f t="shared" si="229"/>
        <v>昌邑市盛汇水务有限公司</v>
      </c>
      <c r="M750" s="46" t="str">
        <f>IFERROR(IF(H750="1002",1002,VLOOKUP(I750,亿企科目!A:H,6,0)),VLOOKUP(H750,亿企科目!A:G,6,0))</f>
        <v>224102</v>
      </c>
      <c r="N750" s="48" t="str">
        <f>IFERROR(IF(H750="1002","银行账户",IF(H750="1123","供应商",VLOOKUP(I750,亿企科目!A:H,8,0))),"")</f>
        <v>供应商</v>
      </c>
      <c r="O750" s="49" t="str">
        <f t="shared" si="243"/>
        <v>昌邑市盛汇水务有限公司</v>
      </c>
      <c r="P750" s="29" t="str">
        <f>VLOOKUP(A750,账簿!B:C,2,0)</f>
        <v>003003</v>
      </c>
      <c r="Q750" s="29" t="str">
        <f>VLOOKUP(P750,账簿!A:B,2,0)</f>
        <v>昌邑市城投农业科技有限公司</v>
      </c>
      <c r="W750" s="29" t="str">
        <f t="shared" si="244"/>
        <v>0030032026-04-3029</v>
      </c>
      <c r="X750" s="29" t="str">
        <f t="shared" si="230"/>
        <v>003003</v>
      </c>
      <c r="Y750" s="29" t="str">
        <f t="shared" si="231"/>
        <v>003003</v>
      </c>
      <c r="Z750" s="29" t="str">
        <f t="shared" si="232"/>
        <v>昌邑市城投农业科技有限公司</v>
      </c>
      <c r="AA750" s="29" t="str">
        <f t="shared" si="233"/>
        <v>2026-04</v>
      </c>
      <c r="AB750" s="29" t="str">
        <f t="shared" si="234"/>
        <v>2026-04-30</v>
      </c>
      <c r="AC750" s="29" t="s">
        <v>108</v>
      </c>
      <c r="AD750" s="29">
        <f t="shared" si="235"/>
        <v>29</v>
      </c>
      <c r="AE750" s="29" t="str">
        <f t="shared" si="236"/>
        <v>调整四方协议</v>
      </c>
      <c r="AF750" s="29" t="s">
        <v>109</v>
      </c>
      <c r="AG750" s="29" t="s">
        <v>109</v>
      </c>
      <c r="AH750" s="29"/>
      <c r="AI750" s="29"/>
      <c r="AJ750" s="29"/>
      <c r="AK750" s="29"/>
      <c r="AL750" s="29"/>
      <c r="AM750" s="29"/>
      <c r="AN750" s="29" t="str">
        <f t="shared" si="237"/>
        <v>224102</v>
      </c>
      <c r="AO750" s="29"/>
      <c r="AP750" s="29" t="str">
        <f t="shared" si="238"/>
        <v>调整四方协议</v>
      </c>
      <c r="AQ750" t="s">
        <v>110</v>
      </c>
      <c r="AR750" s="29" t="str">
        <f t="shared" si="239"/>
        <v/>
      </c>
      <c r="AS750" s="29">
        <f t="shared" si="240"/>
        <v>13820000</v>
      </c>
      <c r="AT750" t="s">
        <v>111</v>
      </c>
      <c r="AU750" t="s">
        <v>112</v>
      </c>
      <c r="AV750" t="s">
        <v>113</v>
      </c>
      <c r="AW750" s="29" t="str">
        <f t="shared" si="241"/>
        <v/>
      </c>
      <c r="AX750" s="29">
        <f t="shared" si="242"/>
        <v>13820000</v>
      </c>
      <c r="AY750" s="29"/>
      <c r="AZ750" s="29"/>
      <c r="BA750" s="29"/>
      <c r="BB750" s="29"/>
      <c r="BC750" s="29"/>
      <c r="BD750" s="29"/>
      <c r="BE750" s="29"/>
      <c r="BF750" s="29"/>
      <c r="BG750" s="29"/>
      <c r="BH750" s="29"/>
      <c r="BI750" s="29"/>
      <c r="BJ750" s="29"/>
      <c r="BK750" s="29"/>
      <c r="BL750" s="29"/>
      <c r="BM750" s="29"/>
      <c r="BN750" s="29"/>
      <c r="BO750" s="29"/>
      <c r="BP750" s="29"/>
      <c r="BQ750" s="32" t="str">
        <f>IF(N750="项目",VLOOKUP(O750,项目!B:C,2,0),IF(K750="空项目",VLOOKUP(K750,项目!B:C,2,0),""))</f>
        <v/>
      </c>
      <c r="BR750" s="32" t="str">
        <f>IFERROR(VLOOKUP(BQ750,项目!A:B,2,0),"")</f>
        <v/>
      </c>
      <c r="BS750" s="29"/>
      <c r="BT750" s="29"/>
      <c r="BU750" s="32" t="str">
        <f>IF(N750="供应商",VLOOKUP(O750,供应商!B:C,2,0),"")</f>
        <v>001001010</v>
      </c>
      <c r="BV750" s="32" t="str">
        <f>IFERROR(VLOOKUP(BU750,供应商!A:B,2,0),"")</f>
        <v>昌邑市盛汇水务有限公司</v>
      </c>
      <c r="BW750" s="32" t="str">
        <f>IF(N750="客户",VLOOKUP(O750,客户!B:C,2,0),"")</f>
        <v/>
      </c>
      <c r="BX750" s="32" t="str">
        <f>IFERROR(VLOOKUP(BW750,客户!A:B,2,0),"")</f>
        <v/>
      </c>
      <c r="BY750" s="29"/>
      <c r="BZ750" s="29"/>
      <c r="CA750" s="29"/>
      <c r="CB750" s="29"/>
      <c r="CC750" s="29"/>
      <c r="CD750" s="29"/>
      <c r="CE750" s="29"/>
      <c r="CF750" s="29"/>
      <c r="CG750" s="29"/>
      <c r="CH750" s="29"/>
      <c r="CI750" s="29"/>
      <c r="CJ750" s="29"/>
      <c r="CK750" s="29"/>
      <c r="CL750" s="29"/>
      <c r="CM750" s="29"/>
      <c r="CN750" s="29"/>
      <c r="CO750" s="29"/>
      <c r="CP750" s="29"/>
      <c r="CQ750" s="29"/>
      <c r="CR750" s="29"/>
      <c r="CS750" s="29"/>
      <c r="CT750" s="29"/>
      <c r="CU750" s="32" t="str">
        <f>IF(N750="费用项目",VLOOKUP(O750,费用项目!B:C,2,0),"")</f>
        <v/>
      </c>
      <c r="CV750" s="32" t="str">
        <f>IFERROR(VLOOKUP(CU750,费用项目!A:B,2,0),"")</f>
        <v/>
      </c>
      <c r="CW750" s="29" t="str">
        <f>IF(N750="银行账户",VLOOKUP(O750,银行变二级!B:C,2,0),"")</f>
        <v/>
      </c>
      <c r="CX750" s="29" t="str">
        <f>IFERROR(VLOOKUP(O750,银行变二级!A:B,2,0),"")</f>
        <v/>
      </c>
    </row>
    <row r="751" ht="25.5" spans="1:102">
      <c r="A751" s="52" t="s">
        <v>657</v>
      </c>
      <c r="B751" s="36" t="s">
        <v>131</v>
      </c>
      <c r="C751" s="36" t="s">
        <v>267</v>
      </c>
      <c r="D751" s="37" t="s">
        <v>148</v>
      </c>
      <c r="E751" s="37" t="s">
        <v>692</v>
      </c>
      <c r="F751" s="38">
        <v>49990000</v>
      </c>
      <c r="G751" s="39" t="s">
        <v>107</v>
      </c>
      <c r="H751" s="40" t="str">
        <f t="shared" si="225"/>
        <v>2241</v>
      </c>
      <c r="I751" s="40" t="str">
        <f t="shared" si="226"/>
        <v>224102</v>
      </c>
      <c r="J751" s="46" t="str">
        <f t="shared" si="227"/>
        <v>其他应付款</v>
      </c>
      <c r="K751" s="47" t="str">
        <f t="shared" si="228"/>
        <v>单位</v>
      </c>
      <c r="L751" s="46" t="str">
        <f t="shared" si="229"/>
        <v>山东乾兴旭程建设工程有限公司</v>
      </c>
      <c r="M751" s="46" t="str">
        <f>IFERROR(IF(H751="1002",1002,VLOOKUP(I751,亿企科目!A:H,6,0)),VLOOKUP(H751,亿企科目!A:G,6,0))</f>
        <v>224102</v>
      </c>
      <c r="N751" s="48" t="str">
        <f>IFERROR(IF(H751="1002","银行账户",IF(H751="1123","供应商",VLOOKUP(I751,亿企科目!A:H,8,0))),"")</f>
        <v>供应商</v>
      </c>
      <c r="O751" s="49" t="str">
        <f t="shared" si="243"/>
        <v>山东乾兴旭程建设工程有限公司</v>
      </c>
      <c r="P751" s="29" t="str">
        <f>VLOOKUP(A751,账簿!B:C,2,0)</f>
        <v>003003</v>
      </c>
      <c r="Q751" s="29" t="str">
        <f>VLOOKUP(P751,账簿!A:B,2,0)</f>
        <v>昌邑市城投农业科技有限公司</v>
      </c>
      <c r="W751" s="29" t="str">
        <f t="shared" si="244"/>
        <v>0030032026-04-3030</v>
      </c>
      <c r="X751" s="29" t="str">
        <f t="shared" si="230"/>
        <v>003003</v>
      </c>
      <c r="Y751" s="29" t="str">
        <f t="shared" si="231"/>
        <v>003003</v>
      </c>
      <c r="Z751" s="29" t="str">
        <f t="shared" si="232"/>
        <v>昌邑市城投农业科技有限公司</v>
      </c>
      <c r="AA751" s="29" t="str">
        <f t="shared" si="233"/>
        <v>2026-04</v>
      </c>
      <c r="AB751" s="29" t="str">
        <f t="shared" si="234"/>
        <v>2026-04-30</v>
      </c>
      <c r="AC751" s="29" t="s">
        <v>108</v>
      </c>
      <c r="AD751" s="29">
        <f t="shared" si="235"/>
        <v>30</v>
      </c>
      <c r="AE751" s="29" t="str">
        <f t="shared" si="236"/>
        <v>调整四方协议</v>
      </c>
      <c r="AF751" s="29" t="s">
        <v>109</v>
      </c>
      <c r="AG751" s="29" t="s">
        <v>109</v>
      </c>
      <c r="AH751" s="29"/>
      <c r="AI751" s="29"/>
      <c r="AJ751" s="29"/>
      <c r="AK751" s="29"/>
      <c r="AL751" s="29"/>
      <c r="AM751" s="29"/>
      <c r="AN751" s="29" t="str">
        <f t="shared" si="237"/>
        <v>224102</v>
      </c>
      <c r="AO751" s="29"/>
      <c r="AP751" s="29" t="str">
        <f t="shared" si="238"/>
        <v>调整四方协议</v>
      </c>
      <c r="AQ751" t="s">
        <v>110</v>
      </c>
      <c r="AR751" s="29">
        <f t="shared" si="239"/>
        <v>49990000</v>
      </c>
      <c r="AS751" s="29" t="str">
        <f t="shared" si="240"/>
        <v/>
      </c>
      <c r="AT751" t="s">
        <v>111</v>
      </c>
      <c r="AU751" t="s">
        <v>112</v>
      </c>
      <c r="AV751" t="s">
        <v>113</v>
      </c>
      <c r="AW751" s="29">
        <f t="shared" si="241"/>
        <v>49990000</v>
      </c>
      <c r="AX751" s="29" t="str">
        <f t="shared" si="242"/>
        <v/>
      </c>
      <c r="AY751" s="29"/>
      <c r="AZ751" s="29"/>
      <c r="BA751" s="29"/>
      <c r="BB751" s="29"/>
      <c r="BC751" s="29"/>
      <c r="BD751" s="29"/>
      <c r="BE751" s="29"/>
      <c r="BF751" s="29"/>
      <c r="BG751" s="29"/>
      <c r="BH751" s="29"/>
      <c r="BI751" s="29"/>
      <c r="BJ751" s="29"/>
      <c r="BK751" s="29"/>
      <c r="BL751" s="29"/>
      <c r="BM751" s="29"/>
      <c r="BN751" s="29"/>
      <c r="BO751" s="29"/>
      <c r="BP751" s="29"/>
      <c r="BQ751" s="32" t="str">
        <f>IF(N751="项目",VLOOKUP(O751,项目!B:C,2,0),IF(K751="空项目",VLOOKUP(K751,项目!B:C,2,0),""))</f>
        <v/>
      </c>
      <c r="BR751" s="32" t="str">
        <f>IFERROR(VLOOKUP(BQ751,项目!A:B,2,0),"")</f>
        <v/>
      </c>
      <c r="BS751" s="29"/>
      <c r="BT751" s="29"/>
      <c r="BU751" s="32" t="str">
        <f>IF(N751="供应商",VLOOKUP(O751,供应商!B:C,2,0),"")</f>
        <v>0008211</v>
      </c>
      <c r="BV751" s="32" t="str">
        <f>IFERROR(VLOOKUP(BU751,供应商!A:B,2,0),"")</f>
        <v>山东乾兴旭程建设工程有限公司</v>
      </c>
      <c r="BW751" s="32" t="str">
        <f>IF(N751="客户",VLOOKUP(O751,客户!B:C,2,0),"")</f>
        <v/>
      </c>
      <c r="BX751" s="32" t="str">
        <f>IFERROR(VLOOKUP(BW751,客户!A:B,2,0),"")</f>
        <v/>
      </c>
      <c r="BY751" s="29"/>
      <c r="BZ751" s="29"/>
      <c r="CA751" s="29"/>
      <c r="CB751" s="29"/>
      <c r="CC751" s="29"/>
      <c r="CD751" s="29"/>
      <c r="CE751" s="29"/>
      <c r="CF751" s="29"/>
      <c r="CG751" s="29"/>
      <c r="CH751" s="29"/>
      <c r="CI751" s="29"/>
      <c r="CJ751" s="29"/>
      <c r="CK751" s="29"/>
      <c r="CL751" s="29"/>
      <c r="CM751" s="29"/>
      <c r="CN751" s="29"/>
      <c r="CO751" s="29"/>
      <c r="CP751" s="29"/>
      <c r="CQ751" s="29"/>
      <c r="CR751" s="29"/>
      <c r="CS751" s="29"/>
      <c r="CT751" s="29"/>
      <c r="CU751" s="32" t="str">
        <f>IF(N751="费用项目",VLOOKUP(O751,费用项目!B:C,2,0),"")</f>
        <v/>
      </c>
      <c r="CV751" s="32" t="str">
        <f>IFERROR(VLOOKUP(CU751,费用项目!A:B,2,0),"")</f>
        <v/>
      </c>
      <c r="CW751" s="29" t="str">
        <f>IF(N751="银行账户",VLOOKUP(O751,银行变二级!B:C,2,0),"")</f>
        <v/>
      </c>
      <c r="CX751" s="29" t="str">
        <f>IFERROR(VLOOKUP(O751,银行变二级!A:B,2,0),"")</f>
        <v/>
      </c>
    </row>
    <row r="752" ht="25.5" spans="1:102">
      <c r="A752" s="52" t="s">
        <v>657</v>
      </c>
      <c r="B752" s="36" t="s">
        <v>131</v>
      </c>
      <c r="C752" s="36" t="s">
        <v>267</v>
      </c>
      <c r="D752" s="37" t="s">
        <v>148</v>
      </c>
      <c r="E752" s="37" t="s">
        <v>134</v>
      </c>
      <c r="F752" s="39" t="s">
        <v>107</v>
      </c>
      <c r="G752" s="38">
        <v>49990000</v>
      </c>
      <c r="H752" s="40" t="str">
        <f t="shared" si="225"/>
        <v>1221</v>
      </c>
      <c r="I752" s="40" t="str">
        <f t="shared" si="226"/>
        <v>122108</v>
      </c>
      <c r="J752" s="46" t="str">
        <f t="shared" si="227"/>
        <v>其他应收款</v>
      </c>
      <c r="K752" s="47" t="str">
        <f t="shared" si="228"/>
        <v>单位</v>
      </c>
      <c r="L752" s="46" t="str">
        <f t="shared" si="229"/>
        <v>昌邑市城投股权投资管理有限公司</v>
      </c>
      <c r="M752" s="46" t="str">
        <f>IFERROR(IF(H752="1002",1002,VLOOKUP(I752,亿企科目!A:H,6,0)),VLOOKUP(H752,亿企科目!A:G,6,0))</f>
        <v>122102</v>
      </c>
      <c r="N752" s="48" t="str">
        <f>IFERROR(IF(H752="1002","银行账户",IF(H752="1123","供应商",VLOOKUP(I752,亿企科目!A:H,8,0))),"")</f>
        <v>客户</v>
      </c>
      <c r="O752" s="49" t="str">
        <f t="shared" si="243"/>
        <v>昌邑市城投股权投资管理有限公司</v>
      </c>
      <c r="P752" s="29" t="str">
        <f>VLOOKUP(A752,账簿!B:C,2,0)</f>
        <v>003003</v>
      </c>
      <c r="Q752" s="29" t="str">
        <f>VLOOKUP(P752,账簿!A:B,2,0)</f>
        <v>昌邑市城投农业科技有限公司</v>
      </c>
      <c r="W752" s="29" t="str">
        <f t="shared" si="244"/>
        <v>0030032026-04-3030</v>
      </c>
      <c r="X752" s="29" t="str">
        <f t="shared" si="230"/>
        <v>003003</v>
      </c>
      <c r="Y752" s="29" t="str">
        <f t="shared" si="231"/>
        <v>003003</v>
      </c>
      <c r="Z752" s="29" t="str">
        <f t="shared" si="232"/>
        <v>昌邑市城投农业科技有限公司</v>
      </c>
      <c r="AA752" s="29" t="str">
        <f t="shared" si="233"/>
        <v>2026-04</v>
      </c>
      <c r="AB752" s="29" t="str">
        <f t="shared" si="234"/>
        <v>2026-04-30</v>
      </c>
      <c r="AC752" s="29" t="s">
        <v>108</v>
      </c>
      <c r="AD752" s="29">
        <f t="shared" si="235"/>
        <v>30</v>
      </c>
      <c r="AE752" s="29" t="str">
        <f t="shared" si="236"/>
        <v>调整四方协议</v>
      </c>
      <c r="AF752" s="29" t="s">
        <v>109</v>
      </c>
      <c r="AG752" s="29" t="s">
        <v>109</v>
      </c>
      <c r="AH752" s="29"/>
      <c r="AI752" s="29"/>
      <c r="AJ752" s="29"/>
      <c r="AK752" s="29"/>
      <c r="AL752" s="29"/>
      <c r="AM752" s="29"/>
      <c r="AN752" s="29" t="str">
        <f t="shared" si="237"/>
        <v>122102</v>
      </c>
      <c r="AO752" s="29"/>
      <c r="AP752" s="29" t="str">
        <f t="shared" si="238"/>
        <v>调整四方协议</v>
      </c>
      <c r="AQ752" t="s">
        <v>110</v>
      </c>
      <c r="AR752" s="29" t="str">
        <f t="shared" si="239"/>
        <v/>
      </c>
      <c r="AS752" s="29">
        <f t="shared" si="240"/>
        <v>49990000</v>
      </c>
      <c r="AT752" t="s">
        <v>111</v>
      </c>
      <c r="AU752" t="s">
        <v>112</v>
      </c>
      <c r="AV752" t="s">
        <v>113</v>
      </c>
      <c r="AW752" s="29" t="str">
        <f t="shared" si="241"/>
        <v/>
      </c>
      <c r="AX752" s="29">
        <f t="shared" si="242"/>
        <v>49990000</v>
      </c>
      <c r="AY752" s="29"/>
      <c r="AZ752" s="29"/>
      <c r="BA752" s="29"/>
      <c r="BB752" s="29"/>
      <c r="BC752" s="29"/>
      <c r="BD752" s="29"/>
      <c r="BE752" s="29"/>
      <c r="BF752" s="29"/>
      <c r="BG752" s="29"/>
      <c r="BH752" s="29"/>
      <c r="BI752" s="29"/>
      <c r="BJ752" s="29"/>
      <c r="BK752" s="29"/>
      <c r="BL752" s="29"/>
      <c r="BM752" s="29"/>
      <c r="BN752" s="29"/>
      <c r="BO752" s="29"/>
      <c r="BP752" s="29"/>
      <c r="BQ752" s="32" t="str">
        <f>IF(N752="项目",VLOOKUP(O752,项目!B:C,2,0),IF(K752="空项目",VLOOKUP(K752,项目!B:C,2,0),""))</f>
        <v/>
      </c>
      <c r="BR752" s="32" t="str">
        <f>IFERROR(VLOOKUP(BQ752,项目!A:B,2,0),"")</f>
        <v/>
      </c>
      <c r="BS752" s="29"/>
      <c r="BT752" s="29"/>
      <c r="BU752" s="32" t="str">
        <f>IF(N752="供应商",VLOOKUP(O752,供应商!B:C,2,0),"")</f>
        <v/>
      </c>
      <c r="BV752" s="32" t="str">
        <f>IFERROR(VLOOKUP(BU752,供应商!A:B,2,0),"")</f>
        <v/>
      </c>
      <c r="BW752" s="32" t="str">
        <f>IF(N752="客户",VLOOKUP(O752,客户!B:C,2,0),"")</f>
        <v>002008</v>
      </c>
      <c r="BX752" s="32" t="str">
        <f>IFERROR(VLOOKUP(BW752,客户!A:B,2,0),"")</f>
        <v>昌邑市城投股权投资管理有限公司</v>
      </c>
      <c r="BY752" s="29"/>
      <c r="BZ752" s="29"/>
      <c r="CA752" s="29"/>
      <c r="CB752" s="29"/>
      <c r="CC752" s="29"/>
      <c r="CD752" s="29"/>
      <c r="CE752" s="29"/>
      <c r="CF752" s="29"/>
      <c r="CG752" s="29"/>
      <c r="CH752" s="29"/>
      <c r="CI752" s="29"/>
      <c r="CJ752" s="29"/>
      <c r="CK752" s="29"/>
      <c r="CL752" s="29"/>
      <c r="CM752" s="29"/>
      <c r="CN752" s="29"/>
      <c r="CO752" s="29"/>
      <c r="CP752" s="29"/>
      <c r="CQ752" s="29"/>
      <c r="CR752" s="29"/>
      <c r="CS752" s="29"/>
      <c r="CT752" s="29"/>
      <c r="CU752" s="32" t="str">
        <f>IF(N752="费用项目",VLOOKUP(O752,费用项目!B:C,2,0),"")</f>
        <v/>
      </c>
      <c r="CV752" s="32" t="str">
        <f>IFERROR(VLOOKUP(CU752,费用项目!A:B,2,0),"")</f>
        <v/>
      </c>
      <c r="CW752" s="29" t="str">
        <f>IF(N752="银行账户",VLOOKUP(O752,银行变二级!B:C,2,0),"")</f>
        <v/>
      </c>
      <c r="CX752" s="29" t="str">
        <f>IFERROR(VLOOKUP(O752,银行变二级!A:B,2,0),"")</f>
        <v/>
      </c>
    </row>
    <row r="753" ht="25.5" spans="1:102">
      <c r="A753" s="52" t="s">
        <v>657</v>
      </c>
      <c r="B753" s="36" t="s">
        <v>131</v>
      </c>
      <c r="C753" s="36" t="s">
        <v>268</v>
      </c>
      <c r="D753" s="37" t="s">
        <v>148</v>
      </c>
      <c r="E753" s="37" t="s">
        <v>692</v>
      </c>
      <c r="F753" s="38">
        <v>6400000</v>
      </c>
      <c r="G753" s="39" t="s">
        <v>107</v>
      </c>
      <c r="H753" s="40" t="str">
        <f t="shared" si="225"/>
        <v>2241</v>
      </c>
      <c r="I753" s="40" t="str">
        <f t="shared" si="226"/>
        <v>224102</v>
      </c>
      <c r="J753" s="46" t="str">
        <f t="shared" si="227"/>
        <v>其他应付款</v>
      </c>
      <c r="K753" s="47" t="str">
        <f t="shared" si="228"/>
        <v>单位</v>
      </c>
      <c r="L753" s="46" t="str">
        <f t="shared" si="229"/>
        <v>山东乾兴旭程建设工程有限公司</v>
      </c>
      <c r="M753" s="46" t="str">
        <f>IFERROR(IF(H753="1002",1002,VLOOKUP(I753,亿企科目!A:H,6,0)),VLOOKUP(H753,亿企科目!A:G,6,0))</f>
        <v>224102</v>
      </c>
      <c r="N753" s="48" t="str">
        <f>IFERROR(IF(H753="1002","银行账户",IF(H753="1123","供应商",VLOOKUP(I753,亿企科目!A:H,8,0))),"")</f>
        <v>供应商</v>
      </c>
      <c r="O753" s="49" t="str">
        <f t="shared" si="243"/>
        <v>山东乾兴旭程建设工程有限公司</v>
      </c>
      <c r="P753" s="29" t="str">
        <f>VLOOKUP(A753,账簿!B:C,2,0)</f>
        <v>003003</v>
      </c>
      <c r="Q753" s="29" t="str">
        <f>VLOOKUP(P753,账簿!A:B,2,0)</f>
        <v>昌邑市城投农业科技有限公司</v>
      </c>
      <c r="W753" s="29" t="str">
        <f t="shared" si="244"/>
        <v>0030032026-04-3031</v>
      </c>
      <c r="X753" s="29" t="str">
        <f t="shared" si="230"/>
        <v>003003</v>
      </c>
      <c r="Y753" s="29" t="str">
        <f t="shared" si="231"/>
        <v>003003</v>
      </c>
      <c r="Z753" s="29" t="str">
        <f t="shared" si="232"/>
        <v>昌邑市城投农业科技有限公司</v>
      </c>
      <c r="AA753" s="29" t="str">
        <f t="shared" si="233"/>
        <v>2026-04</v>
      </c>
      <c r="AB753" s="29" t="str">
        <f t="shared" si="234"/>
        <v>2026-04-30</v>
      </c>
      <c r="AC753" s="29" t="s">
        <v>108</v>
      </c>
      <c r="AD753" s="29">
        <f t="shared" si="235"/>
        <v>31</v>
      </c>
      <c r="AE753" s="29" t="str">
        <f t="shared" si="236"/>
        <v>调整四方协议</v>
      </c>
      <c r="AF753" s="29" t="s">
        <v>109</v>
      </c>
      <c r="AG753" s="29" t="s">
        <v>109</v>
      </c>
      <c r="AH753" s="29"/>
      <c r="AI753" s="29"/>
      <c r="AJ753" s="29"/>
      <c r="AK753" s="29"/>
      <c r="AL753" s="29"/>
      <c r="AM753" s="29"/>
      <c r="AN753" s="29" t="str">
        <f t="shared" si="237"/>
        <v>224102</v>
      </c>
      <c r="AO753" s="29"/>
      <c r="AP753" s="29" t="str">
        <f t="shared" si="238"/>
        <v>调整四方协议</v>
      </c>
      <c r="AQ753" t="s">
        <v>110</v>
      </c>
      <c r="AR753" s="29">
        <f t="shared" si="239"/>
        <v>6400000</v>
      </c>
      <c r="AS753" s="29" t="str">
        <f t="shared" si="240"/>
        <v/>
      </c>
      <c r="AT753" t="s">
        <v>111</v>
      </c>
      <c r="AU753" t="s">
        <v>112</v>
      </c>
      <c r="AV753" t="s">
        <v>113</v>
      </c>
      <c r="AW753" s="29">
        <f t="shared" si="241"/>
        <v>6400000</v>
      </c>
      <c r="AX753" s="29" t="str">
        <f t="shared" si="242"/>
        <v/>
      </c>
      <c r="AY753" s="29"/>
      <c r="AZ753" s="29"/>
      <c r="BA753" s="29"/>
      <c r="BB753" s="29"/>
      <c r="BC753" s="29"/>
      <c r="BD753" s="29"/>
      <c r="BE753" s="29"/>
      <c r="BF753" s="29"/>
      <c r="BG753" s="29"/>
      <c r="BH753" s="29"/>
      <c r="BI753" s="29"/>
      <c r="BJ753" s="29"/>
      <c r="BK753" s="29"/>
      <c r="BL753" s="29"/>
      <c r="BM753" s="29"/>
      <c r="BN753" s="29"/>
      <c r="BO753" s="29"/>
      <c r="BP753" s="29"/>
      <c r="BQ753" s="32" t="str">
        <f>IF(N753="项目",VLOOKUP(O753,项目!B:C,2,0),IF(K753="空项目",VLOOKUP(K753,项目!B:C,2,0),""))</f>
        <v/>
      </c>
      <c r="BR753" s="32" t="str">
        <f>IFERROR(VLOOKUP(BQ753,项目!A:B,2,0),"")</f>
        <v/>
      </c>
      <c r="BS753" s="29"/>
      <c r="BT753" s="29"/>
      <c r="BU753" s="32" t="str">
        <f>IF(N753="供应商",VLOOKUP(O753,供应商!B:C,2,0),"")</f>
        <v>0008211</v>
      </c>
      <c r="BV753" s="32" t="str">
        <f>IFERROR(VLOOKUP(BU753,供应商!A:B,2,0),"")</f>
        <v>山东乾兴旭程建设工程有限公司</v>
      </c>
      <c r="BW753" s="32" t="str">
        <f>IF(N753="客户",VLOOKUP(O753,客户!B:C,2,0),"")</f>
        <v/>
      </c>
      <c r="BX753" s="32" t="str">
        <f>IFERROR(VLOOKUP(BW753,客户!A:B,2,0),"")</f>
        <v/>
      </c>
      <c r="BY753" s="29"/>
      <c r="BZ753" s="29"/>
      <c r="CA753" s="29"/>
      <c r="CB753" s="29"/>
      <c r="CC753" s="29"/>
      <c r="CD753" s="29"/>
      <c r="CE753" s="29"/>
      <c r="CF753" s="29"/>
      <c r="CG753" s="29"/>
      <c r="CH753" s="29"/>
      <c r="CI753" s="29"/>
      <c r="CJ753" s="29"/>
      <c r="CK753" s="29"/>
      <c r="CL753" s="29"/>
      <c r="CM753" s="29"/>
      <c r="CN753" s="29"/>
      <c r="CO753" s="29"/>
      <c r="CP753" s="29"/>
      <c r="CQ753" s="29"/>
      <c r="CR753" s="29"/>
      <c r="CS753" s="29"/>
      <c r="CT753" s="29"/>
      <c r="CU753" s="32" t="str">
        <f>IF(N753="费用项目",VLOOKUP(O753,费用项目!B:C,2,0),"")</f>
        <v/>
      </c>
      <c r="CV753" s="32" t="str">
        <f>IFERROR(VLOOKUP(CU753,费用项目!A:B,2,0),"")</f>
        <v/>
      </c>
      <c r="CW753" s="29" t="str">
        <f>IF(N753="银行账户",VLOOKUP(O753,银行变二级!B:C,2,0),"")</f>
        <v/>
      </c>
      <c r="CX753" s="29" t="str">
        <f>IFERROR(VLOOKUP(O753,银行变二级!A:B,2,0),"")</f>
        <v/>
      </c>
    </row>
    <row r="754" ht="25.5" spans="1:102">
      <c r="A754" s="52" t="s">
        <v>657</v>
      </c>
      <c r="B754" s="36" t="s">
        <v>131</v>
      </c>
      <c r="C754" s="36" t="s">
        <v>268</v>
      </c>
      <c r="D754" s="37" t="s">
        <v>148</v>
      </c>
      <c r="E754" s="37" t="s">
        <v>694</v>
      </c>
      <c r="F754" s="39" t="s">
        <v>107</v>
      </c>
      <c r="G754" s="38">
        <v>6400000</v>
      </c>
      <c r="H754" s="40" t="str">
        <f t="shared" si="225"/>
        <v>2241</v>
      </c>
      <c r="I754" s="40" t="str">
        <f t="shared" si="226"/>
        <v>224102</v>
      </c>
      <c r="J754" s="46" t="str">
        <f t="shared" si="227"/>
        <v>其他应付款</v>
      </c>
      <c r="K754" s="47" t="str">
        <f t="shared" si="228"/>
        <v>单位</v>
      </c>
      <c r="L754" s="46" t="str">
        <f t="shared" si="229"/>
        <v>昌邑市昌宜城乡建设有限公司</v>
      </c>
      <c r="M754" s="46" t="str">
        <f>IFERROR(IF(H754="1002",1002,VLOOKUP(I754,亿企科目!A:H,6,0)),VLOOKUP(H754,亿企科目!A:G,6,0))</f>
        <v>224102</v>
      </c>
      <c r="N754" s="48" t="str">
        <f>IFERROR(IF(H754="1002","银行账户",IF(H754="1123","供应商",VLOOKUP(I754,亿企科目!A:H,8,0))),"")</f>
        <v>供应商</v>
      </c>
      <c r="O754" s="49" t="str">
        <f t="shared" si="243"/>
        <v>昌邑市昌宜城乡建设有限公司</v>
      </c>
      <c r="P754" s="29" t="str">
        <f>VLOOKUP(A754,账簿!B:C,2,0)</f>
        <v>003003</v>
      </c>
      <c r="Q754" s="29" t="str">
        <f>VLOOKUP(P754,账簿!A:B,2,0)</f>
        <v>昌邑市城投农业科技有限公司</v>
      </c>
      <c r="W754" s="29" t="str">
        <f t="shared" si="244"/>
        <v>0030032026-04-3031</v>
      </c>
      <c r="X754" s="29" t="str">
        <f t="shared" si="230"/>
        <v>003003</v>
      </c>
      <c r="Y754" s="29" t="str">
        <f t="shared" si="231"/>
        <v>003003</v>
      </c>
      <c r="Z754" s="29" t="str">
        <f t="shared" si="232"/>
        <v>昌邑市城投农业科技有限公司</v>
      </c>
      <c r="AA754" s="29" t="str">
        <f t="shared" si="233"/>
        <v>2026-04</v>
      </c>
      <c r="AB754" s="29" t="str">
        <f t="shared" si="234"/>
        <v>2026-04-30</v>
      </c>
      <c r="AC754" s="29" t="s">
        <v>108</v>
      </c>
      <c r="AD754" s="29">
        <f t="shared" si="235"/>
        <v>31</v>
      </c>
      <c r="AE754" s="29" t="str">
        <f t="shared" si="236"/>
        <v>调整四方协议</v>
      </c>
      <c r="AF754" s="29" t="s">
        <v>109</v>
      </c>
      <c r="AG754" s="29" t="s">
        <v>109</v>
      </c>
      <c r="AH754" s="29"/>
      <c r="AI754" s="29"/>
      <c r="AJ754" s="29"/>
      <c r="AK754" s="29"/>
      <c r="AL754" s="29"/>
      <c r="AM754" s="29"/>
      <c r="AN754" s="29" t="str">
        <f t="shared" si="237"/>
        <v>224102</v>
      </c>
      <c r="AO754" s="29"/>
      <c r="AP754" s="29" t="str">
        <f t="shared" si="238"/>
        <v>调整四方协议</v>
      </c>
      <c r="AQ754" t="s">
        <v>110</v>
      </c>
      <c r="AR754" s="29" t="str">
        <f t="shared" si="239"/>
        <v/>
      </c>
      <c r="AS754" s="29">
        <f t="shared" si="240"/>
        <v>6400000</v>
      </c>
      <c r="AT754" t="s">
        <v>111</v>
      </c>
      <c r="AU754" t="s">
        <v>112</v>
      </c>
      <c r="AV754" t="s">
        <v>113</v>
      </c>
      <c r="AW754" s="29" t="str">
        <f t="shared" si="241"/>
        <v/>
      </c>
      <c r="AX754" s="29">
        <f t="shared" si="242"/>
        <v>6400000</v>
      </c>
      <c r="AY754" s="29"/>
      <c r="AZ754" s="29"/>
      <c r="BA754" s="29"/>
      <c r="BB754" s="29"/>
      <c r="BC754" s="29"/>
      <c r="BD754" s="29"/>
      <c r="BE754" s="29"/>
      <c r="BF754" s="29"/>
      <c r="BG754" s="29"/>
      <c r="BH754" s="29"/>
      <c r="BI754" s="29"/>
      <c r="BJ754" s="29"/>
      <c r="BK754" s="29"/>
      <c r="BL754" s="29"/>
      <c r="BM754" s="29"/>
      <c r="BN754" s="29"/>
      <c r="BO754" s="29"/>
      <c r="BP754" s="29"/>
      <c r="BQ754" s="32" t="str">
        <f>IF(N754="项目",VLOOKUP(O754,项目!B:C,2,0),IF(K754="空项目",VLOOKUP(K754,项目!B:C,2,0),""))</f>
        <v/>
      </c>
      <c r="BR754" s="32" t="str">
        <f>IFERROR(VLOOKUP(BQ754,项目!A:B,2,0),"")</f>
        <v/>
      </c>
      <c r="BS754" s="29"/>
      <c r="BT754" s="29"/>
      <c r="BU754" s="32" t="str">
        <f>IF(N754="供应商",VLOOKUP(O754,供应商!B:C,2,0),"")</f>
        <v>003020</v>
      </c>
      <c r="BV754" s="32" t="str">
        <f>IFERROR(VLOOKUP(BU754,供应商!A:B,2,0),"")</f>
        <v>昌邑市昌宜城乡建设有限公司</v>
      </c>
      <c r="BW754" s="32" t="str">
        <f>IF(N754="客户",VLOOKUP(O754,客户!B:C,2,0),"")</f>
        <v/>
      </c>
      <c r="BX754" s="32" t="str">
        <f>IFERROR(VLOOKUP(BW754,客户!A:B,2,0),"")</f>
        <v/>
      </c>
      <c r="BY754" s="29"/>
      <c r="BZ754" s="29"/>
      <c r="CA754" s="29"/>
      <c r="CB754" s="29"/>
      <c r="CC754" s="29"/>
      <c r="CD754" s="29"/>
      <c r="CE754" s="29"/>
      <c r="CF754" s="29"/>
      <c r="CG754" s="29"/>
      <c r="CH754" s="29"/>
      <c r="CI754" s="29"/>
      <c r="CJ754" s="29"/>
      <c r="CK754" s="29"/>
      <c r="CL754" s="29"/>
      <c r="CM754" s="29"/>
      <c r="CN754" s="29"/>
      <c r="CO754" s="29"/>
      <c r="CP754" s="29"/>
      <c r="CQ754" s="29"/>
      <c r="CR754" s="29"/>
      <c r="CS754" s="29"/>
      <c r="CT754" s="29"/>
      <c r="CU754" s="32" t="str">
        <f>IF(N754="费用项目",VLOOKUP(O754,费用项目!B:C,2,0),"")</f>
        <v/>
      </c>
      <c r="CV754" s="32" t="str">
        <f>IFERROR(VLOOKUP(CU754,费用项目!A:B,2,0),"")</f>
        <v/>
      </c>
      <c r="CW754" s="29" t="str">
        <f>IF(N754="银行账户",VLOOKUP(O754,银行变二级!B:C,2,0),"")</f>
        <v/>
      </c>
      <c r="CX754" s="29" t="str">
        <f>IFERROR(VLOOKUP(O754,银行变二级!A:B,2,0),"")</f>
        <v/>
      </c>
    </row>
    <row r="755" ht="25.5" spans="1:102">
      <c r="A755" s="52" t="s">
        <v>657</v>
      </c>
      <c r="B755" s="36" t="s">
        <v>131</v>
      </c>
      <c r="C755" s="36" t="s">
        <v>270</v>
      </c>
      <c r="D755" s="37" t="s">
        <v>695</v>
      </c>
      <c r="E755" s="37" t="s">
        <v>307</v>
      </c>
      <c r="F755" s="39" t="s">
        <v>107</v>
      </c>
      <c r="G755" s="38">
        <v>50000000</v>
      </c>
      <c r="H755" s="40" t="str">
        <f t="shared" si="225"/>
        <v>1221</v>
      </c>
      <c r="I755" s="40" t="str">
        <f t="shared" si="226"/>
        <v>122108</v>
      </c>
      <c r="J755" s="46" t="str">
        <f t="shared" si="227"/>
        <v>其他应收款</v>
      </c>
      <c r="K755" s="47" t="str">
        <f t="shared" si="228"/>
        <v>单位</v>
      </c>
      <c r="L755" s="46" t="str">
        <f t="shared" si="229"/>
        <v>昌邑市城投混凝土有限公司</v>
      </c>
      <c r="M755" s="46" t="str">
        <f>IFERROR(IF(H755="1002",1002,VLOOKUP(I755,亿企科目!A:H,6,0)),VLOOKUP(H755,亿企科目!A:G,6,0))</f>
        <v>122102</v>
      </c>
      <c r="N755" s="48" t="str">
        <f>IFERROR(IF(H755="1002","银行账户",IF(H755="1123","供应商",VLOOKUP(I755,亿企科目!A:H,8,0))),"")</f>
        <v>客户</v>
      </c>
      <c r="O755" s="49" t="str">
        <f t="shared" si="243"/>
        <v>昌邑市城投混凝土有限公司</v>
      </c>
      <c r="P755" s="29" t="str">
        <f>VLOOKUP(A755,账簿!B:C,2,0)</f>
        <v>003003</v>
      </c>
      <c r="Q755" s="29" t="str">
        <f>VLOOKUP(P755,账簿!A:B,2,0)</f>
        <v>昌邑市城投农业科技有限公司</v>
      </c>
      <c r="W755" s="29" t="str">
        <f t="shared" si="244"/>
        <v>0030032026-04-3032</v>
      </c>
      <c r="X755" s="29" t="str">
        <f t="shared" si="230"/>
        <v>003003</v>
      </c>
      <c r="Y755" s="29" t="str">
        <f t="shared" si="231"/>
        <v>003003</v>
      </c>
      <c r="Z755" s="29" t="str">
        <f t="shared" si="232"/>
        <v>昌邑市城投农业科技有限公司</v>
      </c>
      <c r="AA755" s="29" t="str">
        <f t="shared" si="233"/>
        <v>2026-04</v>
      </c>
      <c r="AB755" s="29" t="str">
        <f t="shared" si="234"/>
        <v>2026-04-30</v>
      </c>
      <c r="AC755" s="29" t="s">
        <v>108</v>
      </c>
      <c r="AD755" s="29">
        <f t="shared" si="235"/>
        <v>32</v>
      </c>
      <c r="AE755" s="29" t="str">
        <f t="shared" si="236"/>
        <v>调整四方协议，应该是三农投资建设公司</v>
      </c>
      <c r="AF755" s="29" t="s">
        <v>109</v>
      </c>
      <c r="AG755" s="29" t="s">
        <v>109</v>
      </c>
      <c r="AH755" s="29"/>
      <c r="AI755" s="29"/>
      <c r="AJ755" s="29"/>
      <c r="AK755" s="29"/>
      <c r="AL755" s="29"/>
      <c r="AM755" s="29"/>
      <c r="AN755" s="29" t="str">
        <f t="shared" si="237"/>
        <v>122102</v>
      </c>
      <c r="AO755" s="29"/>
      <c r="AP755" s="29" t="str">
        <f t="shared" si="238"/>
        <v>调整四方协议，应该是三农投资建设公司</v>
      </c>
      <c r="AQ755" t="s">
        <v>110</v>
      </c>
      <c r="AR755" s="29" t="str">
        <f t="shared" si="239"/>
        <v/>
      </c>
      <c r="AS755" s="29">
        <f t="shared" si="240"/>
        <v>50000000</v>
      </c>
      <c r="AT755" t="s">
        <v>111</v>
      </c>
      <c r="AU755" t="s">
        <v>112</v>
      </c>
      <c r="AV755" t="s">
        <v>113</v>
      </c>
      <c r="AW755" s="29" t="str">
        <f t="shared" si="241"/>
        <v/>
      </c>
      <c r="AX755" s="29">
        <f t="shared" si="242"/>
        <v>50000000</v>
      </c>
      <c r="AY755" s="29"/>
      <c r="AZ755" s="29"/>
      <c r="BA755" s="29"/>
      <c r="BB755" s="29"/>
      <c r="BC755" s="29"/>
      <c r="BD755" s="29"/>
      <c r="BE755" s="29"/>
      <c r="BF755" s="29"/>
      <c r="BG755" s="29"/>
      <c r="BH755" s="29"/>
      <c r="BI755" s="29"/>
      <c r="BJ755" s="29"/>
      <c r="BK755" s="29"/>
      <c r="BL755" s="29"/>
      <c r="BM755" s="29"/>
      <c r="BN755" s="29"/>
      <c r="BO755" s="29"/>
      <c r="BP755" s="29"/>
      <c r="BQ755" s="32" t="str">
        <f>IF(N755="项目",VLOOKUP(O755,项目!B:C,2,0),IF(K755="空项目",VLOOKUP(K755,项目!B:C,2,0),""))</f>
        <v/>
      </c>
      <c r="BR755" s="32" t="str">
        <f>IFERROR(VLOOKUP(BQ755,项目!A:B,2,0),"")</f>
        <v/>
      </c>
      <c r="BS755" s="29"/>
      <c r="BT755" s="29"/>
      <c r="BU755" s="32" t="str">
        <f>IF(N755="供应商",VLOOKUP(O755,供应商!B:C,2,0),"")</f>
        <v/>
      </c>
      <c r="BV755" s="32" t="str">
        <f>IFERROR(VLOOKUP(BU755,供应商!A:B,2,0),"")</f>
        <v/>
      </c>
      <c r="BW755" s="32" t="str">
        <f>IF(N755="客户",VLOOKUP(O755,客户!B:C,2,0),"")</f>
        <v>003001</v>
      </c>
      <c r="BX755" s="32" t="str">
        <f>IFERROR(VLOOKUP(BW755,客户!A:B,2,0),"")</f>
        <v>昌邑市城投混凝土有限公司</v>
      </c>
      <c r="BY755" s="29"/>
      <c r="BZ755" s="29"/>
      <c r="CA755" s="29"/>
      <c r="CB755" s="29"/>
      <c r="CC755" s="29"/>
      <c r="CD755" s="29"/>
      <c r="CE755" s="29"/>
      <c r="CF755" s="29"/>
      <c r="CG755" s="29"/>
      <c r="CH755" s="29"/>
      <c r="CI755" s="29"/>
      <c r="CJ755" s="29"/>
      <c r="CK755" s="29"/>
      <c r="CL755" s="29"/>
      <c r="CM755" s="29"/>
      <c r="CN755" s="29"/>
      <c r="CO755" s="29"/>
      <c r="CP755" s="29"/>
      <c r="CQ755" s="29"/>
      <c r="CR755" s="29"/>
      <c r="CS755" s="29"/>
      <c r="CT755" s="29"/>
      <c r="CU755" s="32" t="str">
        <f>IF(N755="费用项目",VLOOKUP(O755,费用项目!B:C,2,0),"")</f>
        <v/>
      </c>
      <c r="CV755" s="32" t="str">
        <f>IFERROR(VLOOKUP(CU755,费用项目!A:B,2,0),"")</f>
        <v/>
      </c>
      <c r="CW755" s="29" t="str">
        <f>IF(N755="银行账户",VLOOKUP(O755,银行变二级!B:C,2,0),"")</f>
        <v/>
      </c>
      <c r="CX755" s="29" t="str">
        <f>IFERROR(VLOOKUP(O755,银行变二级!A:B,2,0),"")</f>
        <v/>
      </c>
    </row>
    <row r="756" ht="25.5" spans="1:102">
      <c r="A756" s="52" t="s">
        <v>657</v>
      </c>
      <c r="B756" s="36" t="s">
        <v>131</v>
      </c>
      <c r="C756" s="36" t="s">
        <v>270</v>
      </c>
      <c r="D756" s="37" t="s">
        <v>695</v>
      </c>
      <c r="E756" s="37" t="s">
        <v>518</v>
      </c>
      <c r="F756" s="39" t="s">
        <v>107</v>
      </c>
      <c r="G756" s="38">
        <v>30960000</v>
      </c>
      <c r="H756" s="40" t="str">
        <f t="shared" si="225"/>
        <v>1221</v>
      </c>
      <c r="I756" s="40" t="str">
        <f t="shared" si="226"/>
        <v>122108</v>
      </c>
      <c r="J756" s="46" t="str">
        <f t="shared" si="227"/>
        <v>其他应收款</v>
      </c>
      <c r="K756" s="47" t="str">
        <f t="shared" si="228"/>
        <v>单位</v>
      </c>
      <c r="L756" s="46" t="str">
        <f t="shared" si="229"/>
        <v>昌邑洺洋污水处理有限公司</v>
      </c>
      <c r="M756" s="46" t="str">
        <f>IFERROR(IF(H756="1002",1002,VLOOKUP(I756,亿企科目!A:H,6,0)),VLOOKUP(H756,亿企科目!A:G,6,0))</f>
        <v>122102</v>
      </c>
      <c r="N756" s="48" t="str">
        <f>IFERROR(IF(H756="1002","银行账户",IF(H756="1123","供应商",VLOOKUP(I756,亿企科目!A:H,8,0))),"")</f>
        <v>客户</v>
      </c>
      <c r="O756" s="49" t="str">
        <f t="shared" si="243"/>
        <v>昌邑洺洋污水处理有限公司</v>
      </c>
      <c r="P756" s="29" t="str">
        <f>VLOOKUP(A756,账簿!B:C,2,0)</f>
        <v>003003</v>
      </c>
      <c r="Q756" s="29" t="str">
        <f>VLOOKUP(P756,账簿!A:B,2,0)</f>
        <v>昌邑市城投农业科技有限公司</v>
      </c>
      <c r="W756" s="29" t="str">
        <f t="shared" si="244"/>
        <v>0030032026-04-3032</v>
      </c>
      <c r="X756" s="29" t="str">
        <f t="shared" si="230"/>
        <v>003003</v>
      </c>
      <c r="Y756" s="29" t="str">
        <f t="shared" si="231"/>
        <v>003003</v>
      </c>
      <c r="Z756" s="29" t="str">
        <f t="shared" si="232"/>
        <v>昌邑市城投农业科技有限公司</v>
      </c>
      <c r="AA756" s="29" t="str">
        <f t="shared" si="233"/>
        <v>2026-04</v>
      </c>
      <c r="AB756" s="29" t="str">
        <f t="shared" si="234"/>
        <v>2026-04-30</v>
      </c>
      <c r="AC756" s="29" t="s">
        <v>108</v>
      </c>
      <c r="AD756" s="29">
        <f t="shared" si="235"/>
        <v>32</v>
      </c>
      <c r="AE756" s="29" t="str">
        <f t="shared" si="236"/>
        <v>调整四方协议，应该是三农投资建设公司</v>
      </c>
      <c r="AF756" s="29" t="s">
        <v>109</v>
      </c>
      <c r="AG756" s="29" t="s">
        <v>109</v>
      </c>
      <c r="AH756" s="29"/>
      <c r="AI756" s="29"/>
      <c r="AJ756" s="29"/>
      <c r="AK756" s="29"/>
      <c r="AL756" s="29"/>
      <c r="AM756" s="29"/>
      <c r="AN756" s="29" t="str">
        <f t="shared" si="237"/>
        <v>122102</v>
      </c>
      <c r="AO756" s="29"/>
      <c r="AP756" s="29" t="str">
        <f t="shared" si="238"/>
        <v>调整四方协议，应该是三农投资建设公司</v>
      </c>
      <c r="AQ756" t="s">
        <v>110</v>
      </c>
      <c r="AR756" s="29" t="str">
        <f t="shared" si="239"/>
        <v/>
      </c>
      <c r="AS756" s="29">
        <f t="shared" si="240"/>
        <v>30960000</v>
      </c>
      <c r="AT756" t="s">
        <v>111</v>
      </c>
      <c r="AU756" t="s">
        <v>112</v>
      </c>
      <c r="AV756" t="s">
        <v>113</v>
      </c>
      <c r="AW756" s="29" t="str">
        <f t="shared" si="241"/>
        <v/>
      </c>
      <c r="AX756" s="29">
        <f t="shared" si="242"/>
        <v>30960000</v>
      </c>
      <c r="AY756" s="29"/>
      <c r="AZ756" s="29"/>
      <c r="BA756" s="29"/>
      <c r="BB756" s="29"/>
      <c r="BC756" s="29"/>
      <c r="BD756" s="29"/>
      <c r="BE756" s="29"/>
      <c r="BF756" s="29"/>
      <c r="BG756" s="29"/>
      <c r="BH756" s="29"/>
      <c r="BI756" s="29"/>
      <c r="BJ756" s="29"/>
      <c r="BK756" s="29"/>
      <c r="BL756" s="29"/>
      <c r="BM756" s="29"/>
      <c r="BN756" s="29"/>
      <c r="BO756" s="29"/>
      <c r="BP756" s="29"/>
      <c r="BQ756" s="32" t="str">
        <f>IF(N756="项目",VLOOKUP(O756,项目!B:C,2,0),IF(K756="空项目",VLOOKUP(K756,项目!B:C,2,0),""))</f>
        <v/>
      </c>
      <c r="BR756" s="32" t="str">
        <f>IFERROR(VLOOKUP(BQ756,项目!A:B,2,0),"")</f>
        <v/>
      </c>
      <c r="BS756" s="29"/>
      <c r="BT756" s="29"/>
      <c r="BU756" s="32" t="str">
        <f>IF(N756="供应商",VLOOKUP(O756,供应商!B:C,2,0),"")</f>
        <v/>
      </c>
      <c r="BV756" s="32" t="str">
        <f>IFERROR(VLOOKUP(BU756,供应商!A:B,2,0),"")</f>
        <v/>
      </c>
      <c r="BW756" s="32" t="str">
        <f>IF(N756="客户",VLOOKUP(O756,客户!B:C,2,0),"")</f>
        <v>002018</v>
      </c>
      <c r="BX756" s="32" t="str">
        <f>IFERROR(VLOOKUP(BW756,客户!A:B,2,0),"")</f>
        <v>昌邑洺洋污水处理有限公司</v>
      </c>
      <c r="BY756" s="29"/>
      <c r="BZ756" s="29"/>
      <c r="CA756" s="29"/>
      <c r="CB756" s="29"/>
      <c r="CC756" s="29"/>
      <c r="CD756" s="29"/>
      <c r="CE756" s="29"/>
      <c r="CF756" s="29"/>
      <c r="CG756" s="29"/>
      <c r="CH756" s="29"/>
      <c r="CI756" s="29"/>
      <c r="CJ756" s="29"/>
      <c r="CK756" s="29"/>
      <c r="CL756" s="29"/>
      <c r="CM756" s="29"/>
      <c r="CN756" s="29"/>
      <c r="CO756" s="29"/>
      <c r="CP756" s="29"/>
      <c r="CQ756" s="29"/>
      <c r="CR756" s="29"/>
      <c r="CS756" s="29"/>
      <c r="CT756" s="29"/>
      <c r="CU756" s="32" t="str">
        <f>IF(N756="费用项目",VLOOKUP(O756,费用项目!B:C,2,0),"")</f>
        <v/>
      </c>
      <c r="CV756" s="32" t="str">
        <f>IFERROR(VLOOKUP(CU756,费用项目!A:B,2,0),"")</f>
        <v/>
      </c>
      <c r="CW756" s="29" t="str">
        <f>IF(N756="银行账户",VLOOKUP(O756,银行变二级!B:C,2,0),"")</f>
        <v/>
      </c>
      <c r="CX756" s="29" t="str">
        <f>IFERROR(VLOOKUP(O756,银行变二级!A:B,2,0),"")</f>
        <v/>
      </c>
    </row>
    <row r="757" ht="25.5" spans="1:102">
      <c r="A757" s="52" t="s">
        <v>657</v>
      </c>
      <c r="B757" s="36" t="s">
        <v>131</v>
      </c>
      <c r="C757" s="36" t="s">
        <v>270</v>
      </c>
      <c r="D757" s="37" t="s">
        <v>695</v>
      </c>
      <c r="E757" s="37" t="s">
        <v>186</v>
      </c>
      <c r="F757" s="39" t="s">
        <v>107</v>
      </c>
      <c r="G757" s="38">
        <v>40000</v>
      </c>
      <c r="H757" s="40" t="str">
        <f t="shared" si="225"/>
        <v>1221</v>
      </c>
      <c r="I757" s="40" t="str">
        <f t="shared" si="226"/>
        <v>122108</v>
      </c>
      <c r="J757" s="46" t="str">
        <f t="shared" si="227"/>
        <v>其他应收款</v>
      </c>
      <c r="K757" s="47" t="str">
        <f t="shared" si="228"/>
        <v>单位</v>
      </c>
      <c r="L757" s="46" t="str">
        <f t="shared" si="229"/>
        <v>昌邑市惠合智能产业园投资有限公司</v>
      </c>
      <c r="M757" s="46" t="str">
        <f>IFERROR(IF(H757="1002",1002,VLOOKUP(I757,亿企科目!A:H,6,0)),VLOOKUP(H757,亿企科目!A:G,6,0))</f>
        <v>122102</v>
      </c>
      <c r="N757" s="48" t="str">
        <f>IFERROR(IF(H757="1002","银行账户",IF(H757="1123","供应商",VLOOKUP(I757,亿企科目!A:H,8,0))),"")</f>
        <v>客户</v>
      </c>
      <c r="O757" s="49" t="str">
        <f t="shared" si="243"/>
        <v>昌邑市惠合智能产业园投资有限公司</v>
      </c>
      <c r="P757" s="29" t="str">
        <f>VLOOKUP(A757,账簿!B:C,2,0)</f>
        <v>003003</v>
      </c>
      <c r="Q757" s="29" t="str">
        <f>VLOOKUP(P757,账簿!A:B,2,0)</f>
        <v>昌邑市城投农业科技有限公司</v>
      </c>
      <c r="W757" s="29" t="str">
        <f t="shared" si="244"/>
        <v>0030032026-04-3032</v>
      </c>
      <c r="X757" s="29" t="str">
        <f t="shared" si="230"/>
        <v>003003</v>
      </c>
      <c r="Y757" s="29" t="str">
        <f t="shared" si="231"/>
        <v>003003</v>
      </c>
      <c r="Z757" s="29" t="str">
        <f t="shared" si="232"/>
        <v>昌邑市城投农业科技有限公司</v>
      </c>
      <c r="AA757" s="29" t="str">
        <f t="shared" si="233"/>
        <v>2026-04</v>
      </c>
      <c r="AB757" s="29" t="str">
        <f t="shared" si="234"/>
        <v>2026-04-30</v>
      </c>
      <c r="AC757" s="29" t="s">
        <v>108</v>
      </c>
      <c r="AD757" s="29">
        <f t="shared" si="235"/>
        <v>32</v>
      </c>
      <c r="AE757" s="29" t="str">
        <f t="shared" si="236"/>
        <v>调整四方协议，应该是三农投资建设公司</v>
      </c>
      <c r="AF757" s="29" t="s">
        <v>109</v>
      </c>
      <c r="AG757" s="29" t="s">
        <v>109</v>
      </c>
      <c r="AH757" s="29"/>
      <c r="AI757" s="29"/>
      <c r="AJ757" s="29"/>
      <c r="AK757" s="29"/>
      <c r="AL757" s="29"/>
      <c r="AM757" s="29"/>
      <c r="AN757" s="29" t="str">
        <f t="shared" si="237"/>
        <v>122102</v>
      </c>
      <c r="AO757" s="29"/>
      <c r="AP757" s="29" t="str">
        <f t="shared" si="238"/>
        <v>调整四方协议，应该是三农投资建设公司</v>
      </c>
      <c r="AQ757" t="s">
        <v>110</v>
      </c>
      <c r="AR757" s="29" t="str">
        <f t="shared" si="239"/>
        <v/>
      </c>
      <c r="AS757" s="29">
        <f t="shared" si="240"/>
        <v>40000</v>
      </c>
      <c r="AT757" t="s">
        <v>111</v>
      </c>
      <c r="AU757" t="s">
        <v>112</v>
      </c>
      <c r="AV757" t="s">
        <v>113</v>
      </c>
      <c r="AW757" s="29" t="str">
        <f t="shared" si="241"/>
        <v/>
      </c>
      <c r="AX757" s="29">
        <f t="shared" si="242"/>
        <v>40000</v>
      </c>
      <c r="AY757" s="29"/>
      <c r="AZ757" s="29"/>
      <c r="BA757" s="29"/>
      <c r="BB757" s="29"/>
      <c r="BC757" s="29"/>
      <c r="BD757" s="29"/>
      <c r="BE757" s="29"/>
      <c r="BF757" s="29"/>
      <c r="BG757" s="29"/>
      <c r="BH757" s="29"/>
      <c r="BI757" s="29"/>
      <c r="BJ757" s="29"/>
      <c r="BK757" s="29"/>
      <c r="BL757" s="29"/>
      <c r="BM757" s="29"/>
      <c r="BN757" s="29"/>
      <c r="BO757" s="29"/>
      <c r="BP757" s="29"/>
      <c r="BQ757" s="32" t="str">
        <f>IF(N757="项目",VLOOKUP(O757,项目!B:C,2,0),IF(K757="空项目",VLOOKUP(K757,项目!B:C,2,0),""))</f>
        <v/>
      </c>
      <c r="BR757" s="32" t="str">
        <f>IFERROR(VLOOKUP(BQ757,项目!A:B,2,0),"")</f>
        <v/>
      </c>
      <c r="BS757" s="29"/>
      <c r="BT757" s="29"/>
      <c r="BU757" s="32" t="str">
        <f>IF(N757="供应商",VLOOKUP(O757,供应商!B:C,2,0),"")</f>
        <v/>
      </c>
      <c r="BV757" s="32" t="str">
        <f>IFERROR(VLOOKUP(BU757,供应商!A:B,2,0),"")</f>
        <v/>
      </c>
      <c r="BW757" s="32" t="str">
        <f>IF(N757="客户",VLOOKUP(O757,客户!B:C,2,0),"")</f>
        <v>001001004</v>
      </c>
      <c r="BX757" s="32" t="str">
        <f>IFERROR(VLOOKUP(BW757,客户!A:B,2,0),"")</f>
        <v>昌邑市惠合智能产业园投资有限公司</v>
      </c>
      <c r="BY757" s="29"/>
      <c r="BZ757" s="29"/>
      <c r="CA757" s="29"/>
      <c r="CB757" s="29"/>
      <c r="CC757" s="29"/>
      <c r="CD757" s="29"/>
      <c r="CE757" s="29"/>
      <c r="CF757" s="29"/>
      <c r="CG757" s="29"/>
      <c r="CH757" s="29"/>
      <c r="CI757" s="29"/>
      <c r="CJ757" s="29"/>
      <c r="CK757" s="29"/>
      <c r="CL757" s="29"/>
      <c r="CM757" s="29"/>
      <c r="CN757" s="29"/>
      <c r="CO757" s="29"/>
      <c r="CP757" s="29"/>
      <c r="CQ757" s="29"/>
      <c r="CR757" s="29"/>
      <c r="CS757" s="29"/>
      <c r="CT757" s="29"/>
      <c r="CU757" s="32" t="str">
        <f>IF(N757="费用项目",VLOOKUP(O757,费用项目!B:C,2,0),"")</f>
        <v/>
      </c>
      <c r="CV757" s="32" t="str">
        <f>IFERROR(VLOOKUP(CU757,费用项目!A:B,2,0),"")</f>
        <v/>
      </c>
      <c r="CW757" s="29" t="str">
        <f>IF(N757="银行账户",VLOOKUP(O757,银行变二级!B:C,2,0),"")</f>
        <v/>
      </c>
      <c r="CX757" s="29" t="str">
        <f>IFERROR(VLOOKUP(O757,银行变二级!A:B,2,0),"")</f>
        <v/>
      </c>
    </row>
    <row r="758" ht="25.5" spans="1:102">
      <c r="A758" s="52" t="s">
        <v>657</v>
      </c>
      <c r="B758" s="36" t="s">
        <v>131</v>
      </c>
      <c r="C758" s="36" t="s">
        <v>270</v>
      </c>
      <c r="D758" s="37" t="s">
        <v>695</v>
      </c>
      <c r="E758" s="37" t="s">
        <v>696</v>
      </c>
      <c r="F758" s="38">
        <v>81000000</v>
      </c>
      <c r="G758" s="39" t="s">
        <v>107</v>
      </c>
      <c r="H758" s="40" t="str">
        <f t="shared" si="225"/>
        <v>2241</v>
      </c>
      <c r="I758" s="40" t="str">
        <f t="shared" si="226"/>
        <v>224102</v>
      </c>
      <c r="J758" s="46" t="str">
        <f t="shared" si="227"/>
        <v>其他应付款</v>
      </c>
      <c r="K758" s="47" t="str">
        <f t="shared" si="228"/>
        <v>单位</v>
      </c>
      <c r="L758" s="46" t="str">
        <f t="shared" si="229"/>
        <v>昌邑市三农投资建设有限公司</v>
      </c>
      <c r="M758" s="46" t="str">
        <f>IFERROR(IF(H758="1002",1002,VLOOKUP(I758,亿企科目!A:H,6,0)),VLOOKUP(H758,亿企科目!A:G,6,0))</f>
        <v>224102</v>
      </c>
      <c r="N758" s="48" t="str">
        <f>IFERROR(IF(H758="1002","银行账户",IF(H758="1123","供应商",VLOOKUP(I758,亿企科目!A:H,8,0))),"")</f>
        <v>供应商</v>
      </c>
      <c r="O758" s="49" t="str">
        <f t="shared" si="243"/>
        <v>昌邑市三农投资建设有限公司</v>
      </c>
      <c r="P758" s="29" t="str">
        <f>VLOOKUP(A758,账簿!B:C,2,0)</f>
        <v>003003</v>
      </c>
      <c r="Q758" s="29" t="str">
        <f>VLOOKUP(P758,账簿!A:B,2,0)</f>
        <v>昌邑市城投农业科技有限公司</v>
      </c>
      <c r="W758" s="29" t="str">
        <f t="shared" si="244"/>
        <v>0030032026-04-3032</v>
      </c>
      <c r="X758" s="29" t="str">
        <f t="shared" si="230"/>
        <v>003003</v>
      </c>
      <c r="Y758" s="29" t="str">
        <f t="shared" si="231"/>
        <v>003003</v>
      </c>
      <c r="Z758" s="29" t="str">
        <f t="shared" si="232"/>
        <v>昌邑市城投农业科技有限公司</v>
      </c>
      <c r="AA758" s="29" t="str">
        <f t="shared" si="233"/>
        <v>2026-04</v>
      </c>
      <c r="AB758" s="29" t="str">
        <f t="shared" si="234"/>
        <v>2026-04-30</v>
      </c>
      <c r="AC758" s="29" t="s">
        <v>108</v>
      </c>
      <c r="AD758" s="29">
        <f t="shared" si="235"/>
        <v>32</v>
      </c>
      <c r="AE758" s="29" t="str">
        <f t="shared" si="236"/>
        <v>调整四方协议，应该是三农投资建设公司</v>
      </c>
      <c r="AF758" s="29" t="s">
        <v>109</v>
      </c>
      <c r="AG758" s="29" t="s">
        <v>109</v>
      </c>
      <c r="AH758" s="29"/>
      <c r="AI758" s="29"/>
      <c r="AJ758" s="29"/>
      <c r="AK758" s="29"/>
      <c r="AL758" s="29"/>
      <c r="AM758" s="29"/>
      <c r="AN758" s="29" t="str">
        <f t="shared" si="237"/>
        <v>224102</v>
      </c>
      <c r="AO758" s="29"/>
      <c r="AP758" s="29" t="str">
        <f t="shared" si="238"/>
        <v>调整四方协议，应该是三农投资建设公司</v>
      </c>
      <c r="AQ758" t="s">
        <v>110</v>
      </c>
      <c r="AR758" s="29">
        <f t="shared" si="239"/>
        <v>81000000</v>
      </c>
      <c r="AS758" s="29" t="str">
        <f t="shared" si="240"/>
        <v/>
      </c>
      <c r="AT758" t="s">
        <v>111</v>
      </c>
      <c r="AU758" t="s">
        <v>112</v>
      </c>
      <c r="AV758" t="s">
        <v>113</v>
      </c>
      <c r="AW758" s="29">
        <f t="shared" si="241"/>
        <v>81000000</v>
      </c>
      <c r="AX758" s="29" t="str">
        <f t="shared" si="242"/>
        <v/>
      </c>
      <c r="AY758" s="29"/>
      <c r="AZ758" s="29"/>
      <c r="BA758" s="29"/>
      <c r="BB758" s="29"/>
      <c r="BC758" s="29"/>
      <c r="BD758" s="29"/>
      <c r="BE758" s="29"/>
      <c r="BF758" s="29"/>
      <c r="BG758" s="29"/>
      <c r="BH758" s="29"/>
      <c r="BI758" s="29"/>
      <c r="BJ758" s="29"/>
      <c r="BK758" s="29"/>
      <c r="BL758" s="29"/>
      <c r="BM758" s="29"/>
      <c r="BN758" s="29"/>
      <c r="BO758" s="29"/>
      <c r="BP758" s="29"/>
      <c r="BQ758" s="32" t="str">
        <f>IF(N758="项目",VLOOKUP(O758,项目!B:C,2,0),IF(K758="空项目",VLOOKUP(K758,项目!B:C,2,0),""))</f>
        <v/>
      </c>
      <c r="BR758" s="32" t="str">
        <f>IFERROR(VLOOKUP(BQ758,项目!A:B,2,0),"")</f>
        <v/>
      </c>
      <c r="BS758" s="29"/>
      <c r="BT758" s="29"/>
      <c r="BU758" s="32" t="str">
        <f>IF(N758="供应商",VLOOKUP(O758,供应商!B:C,2,0),"")</f>
        <v>009848</v>
      </c>
      <c r="BV758" s="32" t="str">
        <f>IFERROR(VLOOKUP(BU758,供应商!A:B,2,0),"")</f>
        <v>昌邑市三农投资建设有限公司</v>
      </c>
      <c r="BW758" s="32" t="str">
        <f>IF(N758="客户",VLOOKUP(O758,客户!B:C,2,0),"")</f>
        <v/>
      </c>
      <c r="BX758" s="32" t="str">
        <f>IFERROR(VLOOKUP(BW758,客户!A:B,2,0),"")</f>
        <v/>
      </c>
      <c r="BY758" s="29"/>
      <c r="BZ758" s="29"/>
      <c r="CA758" s="29"/>
      <c r="CB758" s="29"/>
      <c r="CC758" s="29"/>
      <c r="CD758" s="29"/>
      <c r="CE758" s="29"/>
      <c r="CF758" s="29"/>
      <c r="CG758" s="29"/>
      <c r="CH758" s="29"/>
      <c r="CI758" s="29"/>
      <c r="CJ758" s="29"/>
      <c r="CK758" s="29"/>
      <c r="CL758" s="29"/>
      <c r="CM758" s="29"/>
      <c r="CN758" s="29"/>
      <c r="CO758" s="29"/>
      <c r="CP758" s="29"/>
      <c r="CQ758" s="29"/>
      <c r="CR758" s="29"/>
      <c r="CS758" s="29"/>
      <c r="CT758" s="29"/>
      <c r="CU758" s="32" t="str">
        <f>IF(N758="费用项目",VLOOKUP(O758,费用项目!B:C,2,0),"")</f>
        <v/>
      </c>
      <c r="CV758" s="32" t="str">
        <f>IFERROR(VLOOKUP(CU758,费用项目!A:B,2,0),"")</f>
        <v/>
      </c>
      <c r="CW758" s="29" t="str">
        <f>IF(N758="银行账户",VLOOKUP(O758,银行变二级!B:C,2,0),"")</f>
        <v/>
      </c>
      <c r="CX758" s="29" t="str">
        <f>IFERROR(VLOOKUP(O758,银行变二级!A:B,2,0),"")</f>
        <v/>
      </c>
    </row>
    <row r="759" ht="25.5" spans="1:102">
      <c r="A759" s="52" t="s">
        <v>657</v>
      </c>
      <c r="B759" s="36" t="s">
        <v>131</v>
      </c>
      <c r="C759" s="36" t="s">
        <v>272</v>
      </c>
      <c r="D759" s="37" t="s">
        <v>697</v>
      </c>
      <c r="E759" s="37" t="s">
        <v>698</v>
      </c>
      <c r="F759" s="39" t="s">
        <v>107</v>
      </c>
      <c r="G759" s="38">
        <v>49900000</v>
      </c>
      <c r="H759" s="40" t="str">
        <f t="shared" si="225"/>
        <v>2241</v>
      </c>
      <c r="I759" s="40" t="str">
        <f t="shared" si="226"/>
        <v>224102</v>
      </c>
      <c r="J759" s="46" t="str">
        <f t="shared" si="227"/>
        <v>其他应付款</v>
      </c>
      <c r="K759" s="47" t="str">
        <f t="shared" si="228"/>
        <v>单位</v>
      </c>
      <c r="L759" s="46" t="str">
        <f t="shared" si="229"/>
        <v>昌邑市清泉水务有限公司</v>
      </c>
      <c r="M759" s="46" t="str">
        <f>IFERROR(IF(H759="1002",1002,VLOOKUP(I759,亿企科目!A:H,6,0)),VLOOKUP(H759,亿企科目!A:G,6,0))</f>
        <v>224102</v>
      </c>
      <c r="N759" s="48" t="str">
        <f>IFERROR(IF(H759="1002","银行账户",IF(H759="1123","供应商",VLOOKUP(I759,亿企科目!A:H,8,0))),"")</f>
        <v>供应商</v>
      </c>
      <c r="O759" s="49" t="str">
        <f t="shared" si="243"/>
        <v>昌邑市清泉水务有限公司</v>
      </c>
      <c r="P759" s="29" t="str">
        <f>VLOOKUP(A759,账簿!B:C,2,0)</f>
        <v>003003</v>
      </c>
      <c r="Q759" s="29" t="str">
        <f>VLOOKUP(P759,账簿!A:B,2,0)</f>
        <v>昌邑市城投农业科技有限公司</v>
      </c>
      <c r="W759" s="29" t="str">
        <f t="shared" si="244"/>
        <v>0030032026-04-3033</v>
      </c>
      <c r="X759" s="29" t="str">
        <f t="shared" si="230"/>
        <v>003003</v>
      </c>
      <c r="Y759" s="29" t="str">
        <f t="shared" si="231"/>
        <v>003003</v>
      </c>
      <c r="Z759" s="29" t="str">
        <f t="shared" si="232"/>
        <v>昌邑市城投农业科技有限公司</v>
      </c>
      <c r="AA759" s="29" t="str">
        <f t="shared" si="233"/>
        <v>2026-04</v>
      </c>
      <c r="AB759" s="29" t="str">
        <f t="shared" si="234"/>
        <v>2026-04-30</v>
      </c>
      <c r="AC759" s="29" t="s">
        <v>108</v>
      </c>
      <c r="AD759" s="29">
        <f t="shared" si="235"/>
        <v>33</v>
      </c>
      <c r="AE759" s="29" t="str">
        <f t="shared" si="236"/>
        <v>调整五方协议</v>
      </c>
      <c r="AF759" s="29" t="s">
        <v>109</v>
      </c>
      <c r="AG759" s="29" t="s">
        <v>109</v>
      </c>
      <c r="AH759" s="29"/>
      <c r="AI759" s="29"/>
      <c r="AJ759" s="29"/>
      <c r="AK759" s="29"/>
      <c r="AL759" s="29"/>
      <c r="AM759" s="29"/>
      <c r="AN759" s="29" t="str">
        <f t="shared" si="237"/>
        <v>224102</v>
      </c>
      <c r="AO759" s="29"/>
      <c r="AP759" s="29" t="str">
        <f t="shared" si="238"/>
        <v>调整五方协议</v>
      </c>
      <c r="AQ759" t="s">
        <v>110</v>
      </c>
      <c r="AR759" s="29" t="str">
        <f t="shared" si="239"/>
        <v/>
      </c>
      <c r="AS759" s="29">
        <f t="shared" si="240"/>
        <v>49900000</v>
      </c>
      <c r="AT759" t="s">
        <v>111</v>
      </c>
      <c r="AU759" t="s">
        <v>112</v>
      </c>
      <c r="AV759" t="s">
        <v>113</v>
      </c>
      <c r="AW759" s="29" t="str">
        <f t="shared" si="241"/>
        <v/>
      </c>
      <c r="AX759" s="29">
        <f t="shared" si="242"/>
        <v>49900000</v>
      </c>
      <c r="AY759" s="29"/>
      <c r="AZ759" s="29"/>
      <c r="BA759" s="29"/>
      <c r="BB759" s="29"/>
      <c r="BC759" s="29"/>
      <c r="BD759" s="29"/>
      <c r="BE759" s="29"/>
      <c r="BF759" s="29"/>
      <c r="BG759" s="29"/>
      <c r="BH759" s="29"/>
      <c r="BI759" s="29"/>
      <c r="BJ759" s="29"/>
      <c r="BK759" s="29"/>
      <c r="BL759" s="29"/>
      <c r="BM759" s="29"/>
      <c r="BN759" s="29"/>
      <c r="BO759" s="29"/>
      <c r="BP759" s="29"/>
      <c r="BQ759" s="32" t="str">
        <f>IF(N759="项目",VLOOKUP(O759,项目!B:C,2,0),IF(K759="空项目",VLOOKUP(K759,项目!B:C,2,0),""))</f>
        <v/>
      </c>
      <c r="BR759" s="32" t="str">
        <f>IFERROR(VLOOKUP(BQ759,项目!A:B,2,0),"")</f>
        <v/>
      </c>
      <c r="BS759" s="29"/>
      <c r="BT759" s="29"/>
      <c r="BU759" s="32" t="str">
        <f>IF(N759="供应商",VLOOKUP(O759,供应商!B:C,2,0),"")</f>
        <v>0020020</v>
      </c>
      <c r="BV759" s="32" t="str">
        <f>IFERROR(VLOOKUP(BU759,供应商!A:B,2,0),"")</f>
        <v>昌邑市清泉水务有限公司</v>
      </c>
      <c r="BW759" s="32" t="str">
        <f>IF(N759="客户",VLOOKUP(O759,客户!B:C,2,0),"")</f>
        <v/>
      </c>
      <c r="BX759" s="32" t="str">
        <f>IFERROR(VLOOKUP(BW759,客户!A:B,2,0),"")</f>
        <v/>
      </c>
      <c r="BY759" s="29"/>
      <c r="BZ759" s="29"/>
      <c r="CA759" s="29"/>
      <c r="CB759" s="29"/>
      <c r="CC759" s="29"/>
      <c r="CD759" s="29"/>
      <c r="CE759" s="29"/>
      <c r="CF759" s="29"/>
      <c r="CG759" s="29"/>
      <c r="CH759" s="29"/>
      <c r="CI759" s="29"/>
      <c r="CJ759" s="29"/>
      <c r="CK759" s="29"/>
      <c r="CL759" s="29"/>
      <c r="CM759" s="29"/>
      <c r="CN759" s="29"/>
      <c r="CO759" s="29"/>
      <c r="CP759" s="29"/>
      <c r="CQ759" s="29"/>
      <c r="CR759" s="29"/>
      <c r="CS759" s="29"/>
      <c r="CT759" s="29"/>
      <c r="CU759" s="32" t="str">
        <f>IF(N759="费用项目",VLOOKUP(O759,费用项目!B:C,2,0),"")</f>
        <v/>
      </c>
      <c r="CV759" s="32" t="str">
        <f>IFERROR(VLOOKUP(CU759,费用项目!A:B,2,0),"")</f>
        <v/>
      </c>
      <c r="CW759" s="29" t="str">
        <f>IF(N759="银行账户",VLOOKUP(O759,银行变二级!B:C,2,0),"")</f>
        <v/>
      </c>
      <c r="CX759" s="29" t="str">
        <f>IFERROR(VLOOKUP(O759,银行变二级!A:B,2,0),"")</f>
        <v/>
      </c>
    </row>
    <row r="760" ht="25.5" spans="1:102">
      <c r="A760" s="52" t="s">
        <v>657</v>
      </c>
      <c r="B760" s="36" t="s">
        <v>131</v>
      </c>
      <c r="C760" s="36" t="s">
        <v>272</v>
      </c>
      <c r="D760" s="37" t="s">
        <v>697</v>
      </c>
      <c r="E760" s="37" t="s">
        <v>152</v>
      </c>
      <c r="F760" s="38">
        <v>49900000</v>
      </c>
      <c r="G760" s="39" t="s">
        <v>107</v>
      </c>
      <c r="H760" s="40" t="str">
        <f t="shared" si="225"/>
        <v>1221</v>
      </c>
      <c r="I760" s="40" t="str">
        <f t="shared" si="226"/>
        <v>122108</v>
      </c>
      <c r="J760" s="46" t="str">
        <f t="shared" si="227"/>
        <v>其他应收款</v>
      </c>
      <c r="K760" s="47" t="str">
        <f t="shared" si="228"/>
        <v>单位</v>
      </c>
      <c r="L760" s="46" t="str">
        <f t="shared" si="229"/>
        <v>山东盛汇经贸有限公司</v>
      </c>
      <c r="M760" s="46" t="str">
        <f>IFERROR(IF(H760="1002",1002,VLOOKUP(I760,亿企科目!A:H,6,0)),VLOOKUP(H760,亿企科目!A:G,6,0))</f>
        <v>122102</v>
      </c>
      <c r="N760" s="48" t="str">
        <f>IFERROR(IF(H760="1002","银行账户",IF(H760="1123","供应商",VLOOKUP(I760,亿企科目!A:H,8,0))),"")</f>
        <v>客户</v>
      </c>
      <c r="O760" s="49" t="str">
        <f t="shared" si="243"/>
        <v>山东盛汇经贸有限公司</v>
      </c>
      <c r="P760" s="29" t="str">
        <f>VLOOKUP(A760,账簿!B:C,2,0)</f>
        <v>003003</v>
      </c>
      <c r="Q760" s="29" t="str">
        <f>VLOOKUP(P760,账簿!A:B,2,0)</f>
        <v>昌邑市城投农业科技有限公司</v>
      </c>
      <c r="W760" s="29" t="str">
        <f t="shared" si="244"/>
        <v>0030032026-04-3033</v>
      </c>
      <c r="X760" s="29" t="str">
        <f t="shared" si="230"/>
        <v>003003</v>
      </c>
      <c r="Y760" s="29" t="str">
        <f t="shared" si="231"/>
        <v>003003</v>
      </c>
      <c r="Z760" s="29" t="str">
        <f t="shared" si="232"/>
        <v>昌邑市城投农业科技有限公司</v>
      </c>
      <c r="AA760" s="29" t="str">
        <f t="shared" si="233"/>
        <v>2026-04</v>
      </c>
      <c r="AB760" s="29" t="str">
        <f t="shared" si="234"/>
        <v>2026-04-30</v>
      </c>
      <c r="AC760" s="29" t="s">
        <v>108</v>
      </c>
      <c r="AD760" s="29">
        <f t="shared" si="235"/>
        <v>33</v>
      </c>
      <c r="AE760" s="29" t="str">
        <f t="shared" si="236"/>
        <v>调整五方协议</v>
      </c>
      <c r="AF760" s="29" t="s">
        <v>109</v>
      </c>
      <c r="AG760" s="29" t="s">
        <v>109</v>
      </c>
      <c r="AH760" s="29"/>
      <c r="AI760" s="29"/>
      <c r="AJ760" s="29"/>
      <c r="AK760" s="29"/>
      <c r="AL760" s="29"/>
      <c r="AM760" s="29"/>
      <c r="AN760" s="29" t="str">
        <f t="shared" si="237"/>
        <v>122102</v>
      </c>
      <c r="AO760" s="29"/>
      <c r="AP760" s="29" t="str">
        <f t="shared" si="238"/>
        <v>调整五方协议</v>
      </c>
      <c r="AQ760" t="s">
        <v>110</v>
      </c>
      <c r="AR760" s="29">
        <f t="shared" si="239"/>
        <v>49900000</v>
      </c>
      <c r="AS760" s="29" t="str">
        <f t="shared" si="240"/>
        <v/>
      </c>
      <c r="AT760" t="s">
        <v>111</v>
      </c>
      <c r="AU760" t="s">
        <v>112</v>
      </c>
      <c r="AV760" t="s">
        <v>113</v>
      </c>
      <c r="AW760" s="29">
        <f t="shared" si="241"/>
        <v>49900000</v>
      </c>
      <c r="AX760" s="29" t="str">
        <f t="shared" si="242"/>
        <v/>
      </c>
      <c r="AY760" s="29"/>
      <c r="AZ760" s="29"/>
      <c r="BA760" s="29"/>
      <c r="BB760" s="29"/>
      <c r="BC760" s="29"/>
      <c r="BD760" s="29"/>
      <c r="BE760" s="29"/>
      <c r="BF760" s="29"/>
      <c r="BG760" s="29"/>
      <c r="BH760" s="29"/>
      <c r="BI760" s="29"/>
      <c r="BJ760" s="29"/>
      <c r="BK760" s="29"/>
      <c r="BL760" s="29"/>
      <c r="BM760" s="29"/>
      <c r="BN760" s="29"/>
      <c r="BO760" s="29"/>
      <c r="BP760" s="29"/>
      <c r="BQ760" s="32" t="str">
        <f>IF(N760="项目",VLOOKUP(O760,项目!B:C,2,0),IF(K760="空项目",VLOOKUP(K760,项目!B:C,2,0),""))</f>
        <v/>
      </c>
      <c r="BR760" s="32" t="str">
        <f>IFERROR(VLOOKUP(BQ760,项目!A:B,2,0),"")</f>
        <v/>
      </c>
      <c r="BS760" s="29"/>
      <c r="BT760" s="29"/>
      <c r="BU760" s="32" t="str">
        <f>IF(N760="供应商",VLOOKUP(O760,供应商!B:C,2,0),"")</f>
        <v/>
      </c>
      <c r="BV760" s="32" t="str">
        <f>IFERROR(VLOOKUP(BU760,供应商!A:B,2,0),"")</f>
        <v/>
      </c>
      <c r="BW760" s="32" t="str">
        <f>IF(N760="客户",VLOOKUP(O760,客户!B:C,2,0),"")</f>
        <v>001001007</v>
      </c>
      <c r="BX760" s="32" t="str">
        <f>IFERROR(VLOOKUP(BW760,客户!A:B,2,0),"")</f>
        <v>山东盛汇经贸有限公司</v>
      </c>
      <c r="BY760" s="29"/>
      <c r="BZ760" s="29"/>
      <c r="CA760" s="29"/>
      <c r="CB760" s="29"/>
      <c r="CC760" s="29"/>
      <c r="CD760" s="29"/>
      <c r="CE760" s="29"/>
      <c r="CF760" s="29"/>
      <c r="CG760" s="29"/>
      <c r="CH760" s="29"/>
      <c r="CI760" s="29"/>
      <c r="CJ760" s="29"/>
      <c r="CK760" s="29"/>
      <c r="CL760" s="29"/>
      <c r="CM760" s="29"/>
      <c r="CN760" s="29"/>
      <c r="CO760" s="29"/>
      <c r="CP760" s="29"/>
      <c r="CQ760" s="29"/>
      <c r="CR760" s="29"/>
      <c r="CS760" s="29"/>
      <c r="CT760" s="29"/>
      <c r="CU760" s="32" t="str">
        <f>IF(N760="费用项目",VLOOKUP(O760,费用项目!B:C,2,0),"")</f>
        <v/>
      </c>
      <c r="CV760" s="32" t="str">
        <f>IFERROR(VLOOKUP(CU760,费用项目!A:B,2,0),"")</f>
        <v/>
      </c>
      <c r="CW760" s="29" t="str">
        <f>IF(N760="银行账户",VLOOKUP(O760,银行变二级!B:C,2,0),"")</f>
        <v/>
      </c>
      <c r="CX760" s="29" t="str">
        <f>IFERROR(VLOOKUP(O760,银行变二级!A:B,2,0),"")</f>
        <v/>
      </c>
    </row>
    <row r="761" spans="1:102">
      <c r="A761" s="52" t="s">
        <v>657</v>
      </c>
      <c r="B761" s="36" t="s">
        <v>131</v>
      </c>
      <c r="C761" s="36" t="s">
        <v>273</v>
      </c>
      <c r="D761" s="37" t="s">
        <v>136</v>
      </c>
      <c r="E761" s="37" t="s">
        <v>137</v>
      </c>
      <c r="F761" s="38">
        <v>622618.18</v>
      </c>
      <c r="G761" s="39" t="s">
        <v>107</v>
      </c>
      <c r="H761" s="40" t="str">
        <f t="shared" si="225"/>
        <v>4103</v>
      </c>
      <c r="I761" s="40" t="str">
        <f t="shared" si="226"/>
        <v>4103</v>
      </c>
      <c r="J761" s="46" t="str">
        <f t="shared" si="227"/>
        <v>本年利润</v>
      </c>
      <c r="K761" s="47" t="str">
        <f t="shared" si="228"/>
        <v/>
      </c>
      <c r="L761" s="46" t="str">
        <f t="shared" si="229"/>
        <v/>
      </c>
      <c r="M761" s="46" t="str">
        <f>IFERROR(IF(H761="1002",1002,VLOOKUP(I761,亿企科目!A:H,6,0)),VLOOKUP(H761,亿企科目!A:G,6,0))</f>
        <v>4103</v>
      </c>
      <c r="N761" s="48">
        <f>IFERROR(IF(H761="1002","银行账户",IF(H761="1123","供应商",VLOOKUP(I761,亿企科目!A:H,8,0))),"")</f>
        <v>0</v>
      </c>
      <c r="O761" s="49" t="str">
        <f t="shared" si="243"/>
        <v/>
      </c>
      <c r="P761" s="29" t="str">
        <f>VLOOKUP(A761,账簿!B:C,2,0)</f>
        <v>003003</v>
      </c>
      <c r="Q761" s="29" t="str">
        <f>VLOOKUP(P761,账簿!A:B,2,0)</f>
        <v>昌邑市城投农业科技有限公司</v>
      </c>
      <c r="W761" s="29" t="str">
        <f t="shared" si="244"/>
        <v>0030032026-04-3034</v>
      </c>
      <c r="X761" s="29" t="str">
        <f t="shared" si="230"/>
        <v>003003</v>
      </c>
      <c r="Y761" s="29" t="str">
        <f t="shared" si="231"/>
        <v>003003</v>
      </c>
      <c r="Z761" s="29" t="str">
        <f t="shared" si="232"/>
        <v>昌邑市城投农业科技有限公司</v>
      </c>
      <c r="AA761" s="29" t="str">
        <f t="shared" si="233"/>
        <v>2026-04</v>
      </c>
      <c r="AB761" s="29" t="str">
        <f t="shared" si="234"/>
        <v>2026-04-30</v>
      </c>
      <c r="AC761" s="29" t="s">
        <v>108</v>
      </c>
      <c r="AD761" s="29">
        <f t="shared" si="235"/>
        <v>34</v>
      </c>
      <c r="AE761" s="29" t="str">
        <f t="shared" si="236"/>
        <v>结转本月损益</v>
      </c>
      <c r="AF761" s="29" t="s">
        <v>109</v>
      </c>
      <c r="AG761" s="29" t="s">
        <v>109</v>
      </c>
      <c r="AH761" s="29"/>
      <c r="AI761" s="29"/>
      <c r="AJ761" s="29"/>
      <c r="AK761" s="29"/>
      <c r="AL761" s="29"/>
      <c r="AM761" s="29"/>
      <c r="AN761" s="29" t="str">
        <f t="shared" si="237"/>
        <v>4103</v>
      </c>
      <c r="AO761" s="29"/>
      <c r="AP761" s="29" t="str">
        <f t="shared" si="238"/>
        <v>结转本月损益</v>
      </c>
      <c r="AQ761" t="s">
        <v>110</v>
      </c>
      <c r="AR761" s="29">
        <f t="shared" si="239"/>
        <v>622618.18</v>
      </c>
      <c r="AS761" s="29" t="str">
        <f t="shared" si="240"/>
        <v/>
      </c>
      <c r="AT761" t="s">
        <v>111</v>
      </c>
      <c r="AU761" t="s">
        <v>112</v>
      </c>
      <c r="AV761" t="s">
        <v>113</v>
      </c>
      <c r="AW761" s="29">
        <f t="shared" si="241"/>
        <v>622618.18</v>
      </c>
      <c r="AX761" s="29" t="str">
        <f t="shared" si="242"/>
        <v/>
      </c>
      <c r="AY761" s="29"/>
      <c r="AZ761" s="29"/>
      <c r="BA761" s="29"/>
      <c r="BB761" s="29"/>
      <c r="BC761" s="29"/>
      <c r="BD761" s="29"/>
      <c r="BE761" s="29"/>
      <c r="BF761" s="29"/>
      <c r="BG761" s="29"/>
      <c r="BH761" s="29"/>
      <c r="BI761" s="29"/>
      <c r="BJ761" s="29"/>
      <c r="BK761" s="29"/>
      <c r="BL761" s="29"/>
      <c r="BM761" s="29"/>
      <c r="BN761" s="29"/>
      <c r="BO761" s="29"/>
      <c r="BP761" s="29"/>
      <c r="BQ761" s="32" t="str">
        <f>IF(N761="项目",VLOOKUP(O761,项目!B:C,2,0),IF(K761="空项目",VLOOKUP(K761,项目!B:C,2,0),""))</f>
        <v/>
      </c>
      <c r="BR761" s="32" t="str">
        <f>IFERROR(VLOOKUP(BQ761,项目!A:B,2,0),"")</f>
        <v/>
      </c>
      <c r="BS761" s="29"/>
      <c r="BT761" s="29"/>
      <c r="BU761" s="32" t="str">
        <f>IF(N761="供应商",VLOOKUP(O761,供应商!B:C,2,0),"")</f>
        <v/>
      </c>
      <c r="BV761" s="32" t="str">
        <f>IFERROR(VLOOKUP(BU761,供应商!A:B,2,0),"")</f>
        <v/>
      </c>
      <c r="BW761" s="32" t="str">
        <f>IF(N761="客户",VLOOKUP(O761,客户!B:C,2,0),"")</f>
        <v/>
      </c>
      <c r="BX761" s="32" t="str">
        <f>IFERROR(VLOOKUP(BW761,客户!A:B,2,0),"")</f>
        <v/>
      </c>
      <c r="BY761" s="29"/>
      <c r="BZ761" s="29"/>
      <c r="CA761" s="29"/>
      <c r="CB761" s="29"/>
      <c r="CC761" s="29"/>
      <c r="CD761" s="29"/>
      <c r="CE761" s="29"/>
      <c r="CF761" s="29"/>
      <c r="CG761" s="29"/>
      <c r="CH761" s="29"/>
      <c r="CI761" s="29"/>
      <c r="CJ761" s="29"/>
      <c r="CK761" s="29"/>
      <c r="CL761" s="29"/>
      <c r="CM761" s="29"/>
      <c r="CN761" s="29"/>
      <c r="CO761" s="29"/>
      <c r="CP761" s="29"/>
      <c r="CQ761" s="29"/>
      <c r="CR761" s="29"/>
      <c r="CS761" s="29"/>
      <c r="CT761" s="29"/>
      <c r="CU761" s="32" t="str">
        <f>IF(N761="费用项目",VLOOKUP(O761,费用项目!B:C,2,0),"")</f>
        <v/>
      </c>
      <c r="CV761" s="32" t="str">
        <f>IFERROR(VLOOKUP(CU761,费用项目!A:B,2,0),"")</f>
        <v/>
      </c>
      <c r="CW761" s="29" t="str">
        <f>IF(N761="银行账户",VLOOKUP(O761,银行变二级!B:C,2,0),"")</f>
        <v/>
      </c>
      <c r="CX761" s="29" t="str">
        <f>IFERROR(VLOOKUP(O761,银行变二级!A:B,2,0),"")</f>
        <v/>
      </c>
    </row>
    <row r="762" spans="1:102">
      <c r="A762" s="52" t="s">
        <v>657</v>
      </c>
      <c r="B762" s="36" t="s">
        <v>131</v>
      </c>
      <c r="C762" s="36" t="s">
        <v>273</v>
      </c>
      <c r="D762" s="37" t="s">
        <v>136</v>
      </c>
      <c r="E762" s="37" t="s">
        <v>127</v>
      </c>
      <c r="F762" s="39" t="s">
        <v>107</v>
      </c>
      <c r="G762" s="38">
        <v>610738.75</v>
      </c>
      <c r="H762" s="40" t="str">
        <f t="shared" si="225"/>
        <v>6603</v>
      </c>
      <c r="I762" s="40" t="str">
        <f t="shared" si="226"/>
        <v>6603</v>
      </c>
      <c r="J762" s="46" t="str">
        <f t="shared" si="227"/>
        <v>财务费用</v>
      </c>
      <c r="K762" s="47" t="str">
        <f t="shared" si="228"/>
        <v>利息支出</v>
      </c>
      <c r="L762" s="46" t="str">
        <f t="shared" si="229"/>
        <v/>
      </c>
      <c r="M762" s="46" t="str">
        <f>IFERROR(IF(H762="1002",1002,VLOOKUP(I762,亿企科目!A:H,6,0)),VLOOKUP(H762,亿企科目!A:G,6,0))</f>
        <v>6603</v>
      </c>
      <c r="N762" s="48" t="str">
        <f>IFERROR(IF(H762="1002","银行账户",IF(H762="1123","供应商",VLOOKUP(I762,亿企科目!A:H,8,0))),"")</f>
        <v>费用项目</v>
      </c>
      <c r="O762" s="49" t="str">
        <f t="shared" si="243"/>
        <v>利息支出</v>
      </c>
      <c r="P762" s="29" t="str">
        <f>VLOOKUP(A762,账簿!B:C,2,0)</f>
        <v>003003</v>
      </c>
      <c r="Q762" s="29" t="str">
        <f>VLOOKUP(P762,账簿!A:B,2,0)</f>
        <v>昌邑市城投农业科技有限公司</v>
      </c>
      <c r="W762" s="29" t="str">
        <f t="shared" si="244"/>
        <v>0030032026-04-3034</v>
      </c>
      <c r="X762" s="29" t="str">
        <f t="shared" si="230"/>
        <v>003003</v>
      </c>
      <c r="Y762" s="29" t="str">
        <f t="shared" si="231"/>
        <v>003003</v>
      </c>
      <c r="Z762" s="29" t="str">
        <f t="shared" si="232"/>
        <v>昌邑市城投农业科技有限公司</v>
      </c>
      <c r="AA762" s="29" t="str">
        <f t="shared" si="233"/>
        <v>2026-04</v>
      </c>
      <c r="AB762" s="29" t="str">
        <f t="shared" si="234"/>
        <v>2026-04-30</v>
      </c>
      <c r="AC762" s="29" t="s">
        <v>108</v>
      </c>
      <c r="AD762" s="29">
        <f t="shared" si="235"/>
        <v>34</v>
      </c>
      <c r="AE762" s="29" t="str">
        <f t="shared" si="236"/>
        <v>结转本月损益</v>
      </c>
      <c r="AF762" s="29" t="s">
        <v>109</v>
      </c>
      <c r="AG762" s="29" t="s">
        <v>109</v>
      </c>
      <c r="AH762" s="29"/>
      <c r="AI762" s="29"/>
      <c r="AJ762" s="29"/>
      <c r="AK762" s="29"/>
      <c r="AL762" s="29"/>
      <c r="AM762" s="29"/>
      <c r="AN762" s="29" t="str">
        <f t="shared" si="237"/>
        <v>6603</v>
      </c>
      <c r="AO762" s="29"/>
      <c r="AP762" s="29" t="str">
        <f t="shared" si="238"/>
        <v>结转本月损益</v>
      </c>
      <c r="AQ762" t="s">
        <v>110</v>
      </c>
      <c r="AR762" s="29" t="str">
        <f t="shared" si="239"/>
        <v/>
      </c>
      <c r="AS762" s="29">
        <f t="shared" si="240"/>
        <v>610738.75</v>
      </c>
      <c r="AT762" t="s">
        <v>111</v>
      </c>
      <c r="AU762" t="s">
        <v>112</v>
      </c>
      <c r="AV762" t="s">
        <v>113</v>
      </c>
      <c r="AW762" s="29" t="str">
        <f t="shared" si="241"/>
        <v/>
      </c>
      <c r="AX762" s="29">
        <f t="shared" si="242"/>
        <v>610738.75</v>
      </c>
      <c r="AY762" s="29"/>
      <c r="AZ762" s="29"/>
      <c r="BA762" s="29"/>
      <c r="BB762" s="29"/>
      <c r="BC762" s="29"/>
      <c r="BD762" s="29"/>
      <c r="BE762" s="29"/>
      <c r="BF762" s="29"/>
      <c r="BG762" s="29"/>
      <c r="BH762" s="29"/>
      <c r="BI762" s="29"/>
      <c r="BJ762" s="29"/>
      <c r="BK762" s="29"/>
      <c r="BL762" s="29"/>
      <c r="BM762" s="29"/>
      <c r="BN762" s="29"/>
      <c r="BO762" s="29"/>
      <c r="BP762" s="29"/>
      <c r="BQ762" s="32" t="str">
        <f>IF(N762="项目",VLOOKUP(O762,项目!B:C,2,0),IF(K762="空项目",VLOOKUP(K762,项目!B:C,2,0),""))</f>
        <v/>
      </c>
      <c r="BR762" s="32" t="str">
        <f>IFERROR(VLOOKUP(BQ762,项目!A:B,2,0),"")</f>
        <v/>
      </c>
      <c r="BS762" s="29"/>
      <c r="BT762" s="29"/>
      <c r="BU762" s="32" t="str">
        <f>IF(N762="供应商",VLOOKUP(O762,供应商!B:C,2,0),"")</f>
        <v/>
      </c>
      <c r="BV762" s="32" t="str">
        <f>IFERROR(VLOOKUP(BU762,供应商!A:B,2,0),"")</f>
        <v/>
      </c>
      <c r="BW762" s="32" t="str">
        <f>IF(N762="客户",VLOOKUP(O762,客户!B:C,2,0),"")</f>
        <v/>
      </c>
      <c r="BX762" s="32" t="str">
        <f>IFERROR(VLOOKUP(BW762,客户!A:B,2,0),"")</f>
        <v/>
      </c>
      <c r="BY762" s="29"/>
      <c r="BZ762" s="29"/>
      <c r="CA762" s="29"/>
      <c r="CB762" s="29"/>
      <c r="CC762" s="29"/>
      <c r="CD762" s="29"/>
      <c r="CE762" s="29"/>
      <c r="CF762" s="29"/>
      <c r="CG762" s="29"/>
      <c r="CH762" s="29"/>
      <c r="CI762" s="29"/>
      <c r="CJ762" s="29"/>
      <c r="CK762" s="29"/>
      <c r="CL762" s="29"/>
      <c r="CM762" s="29"/>
      <c r="CN762" s="29"/>
      <c r="CO762" s="29"/>
      <c r="CP762" s="29"/>
      <c r="CQ762" s="29"/>
      <c r="CR762" s="29"/>
      <c r="CS762" s="29"/>
      <c r="CT762" s="29"/>
      <c r="CU762" s="32" t="str">
        <f>IF(N762="费用项目",VLOOKUP(O762,费用项目!B:C,2,0),"")</f>
        <v>660302</v>
      </c>
      <c r="CV762" s="32" t="str">
        <f>IFERROR(VLOOKUP(CU762,费用项目!A:B,2,0),"")</f>
        <v>利息支出</v>
      </c>
      <c r="CW762" s="29" t="str">
        <f>IF(N762="银行账户",VLOOKUP(O762,银行变二级!B:C,2,0),"")</f>
        <v/>
      </c>
      <c r="CX762" s="29" t="str">
        <f>IFERROR(VLOOKUP(O762,银行变二级!A:B,2,0),"")</f>
        <v/>
      </c>
    </row>
    <row r="763" spans="1:102">
      <c r="A763" s="52" t="s">
        <v>657</v>
      </c>
      <c r="B763" s="36" t="s">
        <v>131</v>
      </c>
      <c r="C763" s="36" t="s">
        <v>273</v>
      </c>
      <c r="D763" s="37" t="s">
        <v>136</v>
      </c>
      <c r="E763" s="37" t="s">
        <v>130</v>
      </c>
      <c r="F763" s="39" t="s">
        <v>107</v>
      </c>
      <c r="G763" s="38">
        <v>4010</v>
      </c>
      <c r="H763" s="40" t="str">
        <f t="shared" si="225"/>
        <v>6603</v>
      </c>
      <c r="I763" s="40" t="str">
        <f t="shared" si="226"/>
        <v>6603</v>
      </c>
      <c r="J763" s="46" t="str">
        <f t="shared" si="227"/>
        <v>财务费用</v>
      </c>
      <c r="K763" s="47" t="str">
        <f t="shared" si="228"/>
        <v>手续费</v>
      </c>
      <c r="L763" s="46" t="str">
        <f t="shared" si="229"/>
        <v/>
      </c>
      <c r="M763" s="46" t="str">
        <f>IFERROR(IF(H763="1002",1002,VLOOKUP(I763,亿企科目!A:H,6,0)),VLOOKUP(H763,亿企科目!A:G,6,0))</f>
        <v>6603</v>
      </c>
      <c r="N763" s="48" t="str">
        <f>IFERROR(IF(H763="1002","银行账户",IF(H763="1123","供应商",VLOOKUP(I763,亿企科目!A:H,8,0))),"")</f>
        <v>费用项目</v>
      </c>
      <c r="O763" s="49" t="str">
        <f t="shared" si="243"/>
        <v>手续费</v>
      </c>
      <c r="P763" s="29" t="str">
        <f>VLOOKUP(A763,账簿!B:C,2,0)</f>
        <v>003003</v>
      </c>
      <c r="Q763" s="29" t="str">
        <f>VLOOKUP(P763,账簿!A:B,2,0)</f>
        <v>昌邑市城投农业科技有限公司</v>
      </c>
      <c r="W763" s="29" t="str">
        <f t="shared" si="244"/>
        <v>0030032026-04-3034</v>
      </c>
      <c r="X763" s="29" t="str">
        <f t="shared" si="230"/>
        <v>003003</v>
      </c>
      <c r="Y763" s="29" t="str">
        <f t="shared" si="231"/>
        <v>003003</v>
      </c>
      <c r="Z763" s="29" t="str">
        <f t="shared" si="232"/>
        <v>昌邑市城投农业科技有限公司</v>
      </c>
      <c r="AA763" s="29" t="str">
        <f t="shared" si="233"/>
        <v>2026-04</v>
      </c>
      <c r="AB763" s="29" t="str">
        <f t="shared" si="234"/>
        <v>2026-04-30</v>
      </c>
      <c r="AC763" s="29" t="s">
        <v>108</v>
      </c>
      <c r="AD763" s="29">
        <f t="shared" si="235"/>
        <v>34</v>
      </c>
      <c r="AE763" s="29" t="str">
        <f t="shared" si="236"/>
        <v>结转本月损益</v>
      </c>
      <c r="AF763" s="29" t="s">
        <v>109</v>
      </c>
      <c r="AG763" s="29" t="s">
        <v>109</v>
      </c>
      <c r="AH763" s="29"/>
      <c r="AI763" s="29"/>
      <c r="AJ763" s="29"/>
      <c r="AK763" s="29"/>
      <c r="AL763" s="29"/>
      <c r="AM763" s="29"/>
      <c r="AN763" s="29" t="str">
        <f t="shared" si="237"/>
        <v>6603</v>
      </c>
      <c r="AO763" s="29"/>
      <c r="AP763" s="29" t="str">
        <f t="shared" si="238"/>
        <v>结转本月损益</v>
      </c>
      <c r="AQ763" t="s">
        <v>110</v>
      </c>
      <c r="AR763" s="29" t="str">
        <f t="shared" si="239"/>
        <v/>
      </c>
      <c r="AS763" s="29">
        <f t="shared" si="240"/>
        <v>4010</v>
      </c>
      <c r="AT763" t="s">
        <v>111</v>
      </c>
      <c r="AU763" t="s">
        <v>112</v>
      </c>
      <c r="AV763" t="s">
        <v>113</v>
      </c>
      <c r="AW763" s="29" t="str">
        <f t="shared" si="241"/>
        <v/>
      </c>
      <c r="AX763" s="29">
        <f t="shared" si="242"/>
        <v>4010</v>
      </c>
      <c r="AY763" s="29"/>
      <c r="AZ763" s="29"/>
      <c r="BA763" s="29"/>
      <c r="BB763" s="29"/>
      <c r="BC763" s="29"/>
      <c r="BD763" s="29"/>
      <c r="BE763" s="29"/>
      <c r="BF763" s="29"/>
      <c r="BG763" s="29"/>
      <c r="BH763" s="29"/>
      <c r="BI763" s="29"/>
      <c r="BJ763" s="29"/>
      <c r="BK763" s="29"/>
      <c r="BL763" s="29"/>
      <c r="BM763" s="29"/>
      <c r="BN763" s="29"/>
      <c r="BO763" s="29"/>
      <c r="BP763" s="29"/>
      <c r="BQ763" s="32" t="str">
        <f>IF(N763="项目",VLOOKUP(O763,项目!B:C,2,0),IF(K763="空项目",VLOOKUP(K763,项目!B:C,2,0),""))</f>
        <v/>
      </c>
      <c r="BR763" s="32" t="str">
        <f>IFERROR(VLOOKUP(BQ763,项目!A:B,2,0),"")</f>
        <v/>
      </c>
      <c r="BS763" s="29"/>
      <c r="BT763" s="29"/>
      <c r="BU763" s="32" t="str">
        <f>IF(N763="供应商",VLOOKUP(O763,供应商!B:C,2,0),"")</f>
        <v/>
      </c>
      <c r="BV763" s="32" t="str">
        <f>IFERROR(VLOOKUP(BU763,供应商!A:B,2,0),"")</f>
        <v/>
      </c>
      <c r="BW763" s="32" t="str">
        <f>IF(N763="客户",VLOOKUP(O763,客户!B:C,2,0),"")</f>
        <v/>
      </c>
      <c r="BX763" s="32" t="str">
        <f>IFERROR(VLOOKUP(BW763,客户!A:B,2,0),"")</f>
        <v/>
      </c>
      <c r="BY763" s="29"/>
      <c r="BZ763" s="29"/>
      <c r="CA763" s="29"/>
      <c r="CB763" s="29"/>
      <c r="CC763" s="29"/>
      <c r="CD763" s="29"/>
      <c r="CE763" s="29"/>
      <c r="CF763" s="29"/>
      <c r="CG763" s="29"/>
      <c r="CH763" s="29"/>
      <c r="CI763" s="29"/>
      <c r="CJ763" s="29"/>
      <c r="CK763" s="29"/>
      <c r="CL763" s="29"/>
      <c r="CM763" s="29"/>
      <c r="CN763" s="29"/>
      <c r="CO763" s="29"/>
      <c r="CP763" s="29"/>
      <c r="CQ763" s="29"/>
      <c r="CR763" s="29"/>
      <c r="CS763" s="29"/>
      <c r="CT763" s="29"/>
      <c r="CU763" s="32" t="str">
        <f>IF(N763="费用项目",VLOOKUP(O763,费用项目!B:C,2,0),"")</f>
        <v>660304</v>
      </c>
      <c r="CV763" s="32" t="str">
        <f>IFERROR(VLOOKUP(CU763,费用项目!A:B,2,0),"")</f>
        <v>手续费</v>
      </c>
      <c r="CW763" s="29" t="str">
        <f>IF(N763="银行账户",VLOOKUP(O763,银行变二级!B:C,2,0),"")</f>
        <v/>
      </c>
      <c r="CX763" s="29" t="str">
        <f>IFERROR(VLOOKUP(O763,银行变二级!A:B,2,0),"")</f>
        <v/>
      </c>
    </row>
    <row r="764" spans="1:102">
      <c r="A764" s="52" t="s">
        <v>657</v>
      </c>
      <c r="B764" s="36" t="s">
        <v>131</v>
      </c>
      <c r="C764" s="36" t="s">
        <v>273</v>
      </c>
      <c r="D764" s="37" t="s">
        <v>136</v>
      </c>
      <c r="E764" s="37" t="s">
        <v>275</v>
      </c>
      <c r="F764" s="39" t="s">
        <v>107</v>
      </c>
      <c r="G764" s="41">
        <v>360</v>
      </c>
      <c r="H764" s="40" t="str">
        <f t="shared" si="225"/>
        <v>6603</v>
      </c>
      <c r="I764" s="40" t="str">
        <f t="shared" si="226"/>
        <v>6603</v>
      </c>
      <c r="J764" s="46" t="str">
        <f t="shared" si="227"/>
        <v>财务费用</v>
      </c>
      <c r="K764" s="47" t="str">
        <f t="shared" si="228"/>
        <v>服务费</v>
      </c>
      <c r="L764" s="46" t="str">
        <f t="shared" si="229"/>
        <v/>
      </c>
      <c r="M764" s="46" t="str">
        <f>IFERROR(IF(H764="1002",1002,VLOOKUP(I764,亿企科目!A:H,6,0)),VLOOKUP(H764,亿企科目!A:G,6,0))</f>
        <v>6603</v>
      </c>
      <c r="N764" s="48" t="str">
        <f>IFERROR(IF(H764="1002","银行账户",IF(H764="1123","供应商",VLOOKUP(I764,亿企科目!A:H,8,0))),"")</f>
        <v>费用项目</v>
      </c>
      <c r="O764" s="49" t="str">
        <f t="shared" si="243"/>
        <v>服务费</v>
      </c>
      <c r="P764" s="29" t="str">
        <f>VLOOKUP(A764,账簿!B:C,2,0)</f>
        <v>003003</v>
      </c>
      <c r="Q764" s="29" t="str">
        <f>VLOOKUP(P764,账簿!A:B,2,0)</f>
        <v>昌邑市城投农业科技有限公司</v>
      </c>
      <c r="W764" s="29" t="str">
        <f t="shared" si="244"/>
        <v>0030032026-04-3034</v>
      </c>
      <c r="X764" s="29" t="str">
        <f t="shared" si="230"/>
        <v>003003</v>
      </c>
      <c r="Y764" s="29" t="str">
        <f t="shared" si="231"/>
        <v>003003</v>
      </c>
      <c r="Z764" s="29" t="str">
        <f t="shared" si="232"/>
        <v>昌邑市城投农业科技有限公司</v>
      </c>
      <c r="AA764" s="29" t="str">
        <f t="shared" si="233"/>
        <v>2026-04</v>
      </c>
      <c r="AB764" s="29" t="str">
        <f t="shared" si="234"/>
        <v>2026-04-30</v>
      </c>
      <c r="AC764" s="29" t="s">
        <v>108</v>
      </c>
      <c r="AD764" s="29">
        <f t="shared" si="235"/>
        <v>34</v>
      </c>
      <c r="AE764" s="29" t="str">
        <f t="shared" si="236"/>
        <v>结转本月损益</v>
      </c>
      <c r="AF764" s="29" t="s">
        <v>109</v>
      </c>
      <c r="AG764" s="29" t="s">
        <v>109</v>
      </c>
      <c r="AH764" s="29"/>
      <c r="AI764" s="29"/>
      <c r="AJ764" s="29"/>
      <c r="AK764" s="29"/>
      <c r="AL764" s="29"/>
      <c r="AM764" s="29"/>
      <c r="AN764" s="29" t="str">
        <f t="shared" si="237"/>
        <v>6603</v>
      </c>
      <c r="AO764" s="29"/>
      <c r="AP764" s="29" t="str">
        <f t="shared" si="238"/>
        <v>结转本月损益</v>
      </c>
      <c r="AQ764" t="s">
        <v>110</v>
      </c>
      <c r="AR764" s="29" t="str">
        <f t="shared" si="239"/>
        <v/>
      </c>
      <c r="AS764" s="29">
        <f t="shared" si="240"/>
        <v>360</v>
      </c>
      <c r="AT764" t="s">
        <v>111</v>
      </c>
      <c r="AU764" t="s">
        <v>112</v>
      </c>
      <c r="AV764" t="s">
        <v>113</v>
      </c>
      <c r="AW764" s="29" t="str">
        <f t="shared" si="241"/>
        <v/>
      </c>
      <c r="AX764" s="29">
        <f t="shared" si="242"/>
        <v>360</v>
      </c>
      <c r="AY764" s="29"/>
      <c r="AZ764" s="29"/>
      <c r="BA764" s="29"/>
      <c r="BB764" s="29"/>
      <c r="BC764" s="29"/>
      <c r="BD764" s="29"/>
      <c r="BE764" s="29"/>
      <c r="BF764" s="29"/>
      <c r="BG764" s="29"/>
      <c r="BH764" s="29"/>
      <c r="BI764" s="29"/>
      <c r="BJ764" s="29"/>
      <c r="BK764" s="29"/>
      <c r="BL764" s="29"/>
      <c r="BM764" s="29"/>
      <c r="BN764" s="29"/>
      <c r="BO764" s="29"/>
      <c r="BP764" s="29"/>
      <c r="BQ764" s="32" t="str">
        <f>IF(N764="项目",VLOOKUP(O764,项目!B:C,2,0),IF(K764="空项目",VLOOKUP(K764,项目!B:C,2,0),""))</f>
        <v/>
      </c>
      <c r="BR764" s="32" t="str">
        <f>IFERROR(VLOOKUP(BQ764,项目!A:B,2,0),"")</f>
        <v/>
      </c>
      <c r="BS764" s="29"/>
      <c r="BT764" s="29"/>
      <c r="BU764" s="32" t="str">
        <f>IF(N764="供应商",VLOOKUP(O764,供应商!B:C,2,0),"")</f>
        <v/>
      </c>
      <c r="BV764" s="32" t="str">
        <f>IFERROR(VLOOKUP(BU764,供应商!A:B,2,0),"")</f>
        <v/>
      </c>
      <c r="BW764" s="32" t="str">
        <f>IF(N764="客户",VLOOKUP(O764,客户!B:C,2,0),"")</f>
        <v/>
      </c>
      <c r="BX764" s="32" t="str">
        <f>IFERROR(VLOOKUP(BW764,客户!A:B,2,0),"")</f>
        <v/>
      </c>
      <c r="BY764" s="29"/>
      <c r="BZ764" s="29"/>
      <c r="CA764" s="29"/>
      <c r="CB764" s="29"/>
      <c r="CC764" s="29"/>
      <c r="CD764" s="29"/>
      <c r="CE764" s="29"/>
      <c r="CF764" s="29"/>
      <c r="CG764" s="29"/>
      <c r="CH764" s="29"/>
      <c r="CI764" s="29"/>
      <c r="CJ764" s="29"/>
      <c r="CK764" s="29"/>
      <c r="CL764" s="29"/>
      <c r="CM764" s="29"/>
      <c r="CN764" s="29"/>
      <c r="CO764" s="29"/>
      <c r="CP764" s="29"/>
      <c r="CQ764" s="29"/>
      <c r="CR764" s="29"/>
      <c r="CS764" s="29"/>
      <c r="CT764" s="29"/>
      <c r="CU764" s="32" t="str">
        <f>IF(N764="费用项目",VLOOKUP(O764,费用项目!B:C,2,0),"")</f>
        <v>660225</v>
      </c>
      <c r="CV764" s="32" t="str">
        <f>IFERROR(VLOOKUP(CU764,费用项目!A:B,2,0),"")</f>
        <v>服务费</v>
      </c>
      <c r="CW764" s="29" t="str">
        <f>IF(N764="银行账户",VLOOKUP(O764,银行变二级!B:C,2,0),"")</f>
        <v/>
      </c>
      <c r="CX764" s="29" t="str">
        <f>IFERROR(VLOOKUP(O764,银行变二级!A:B,2,0),"")</f>
        <v/>
      </c>
    </row>
    <row r="765" ht="27" spans="1:102">
      <c r="A765" s="52" t="s">
        <v>657</v>
      </c>
      <c r="B765" s="36" t="s">
        <v>131</v>
      </c>
      <c r="C765" s="36" t="s">
        <v>273</v>
      </c>
      <c r="D765" s="37" t="s">
        <v>136</v>
      </c>
      <c r="E765" s="37" t="s">
        <v>690</v>
      </c>
      <c r="F765" s="39" t="s">
        <v>107</v>
      </c>
      <c r="G765" s="38">
        <v>7509.43</v>
      </c>
      <c r="H765" s="40" t="str">
        <f t="shared" si="225"/>
        <v>6603</v>
      </c>
      <c r="I765" s="40" t="str">
        <f t="shared" si="226"/>
        <v>6603</v>
      </c>
      <c r="J765" s="46" t="str">
        <f t="shared" si="227"/>
        <v>财务费用</v>
      </c>
      <c r="K765" s="47" t="str">
        <f t="shared" si="228"/>
        <v>金融机构服务费</v>
      </c>
      <c r="L765" s="46" t="str">
        <f t="shared" si="229"/>
        <v/>
      </c>
      <c r="M765" s="46" t="str">
        <f>IFERROR(IF(H765="1002",1002,VLOOKUP(I765,亿企科目!A:H,6,0)),VLOOKUP(H765,亿企科目!A:G,6,0))</f>
        <v>6603</v>
      </c>
      <c r="N765" s="48" t="str">
        <f>IFERROR(IF(H765="1002","银行账户",IF(H765="1123","供应商",VLOOKUP(I765,亿企科目!A:H,8,0))),"")</f>
        <v>费用项目</v>
      </c>
      <c r="O765" s="49" t="str">
        <f t="shared" si="243"/>
        <v>金融机构服务费</v>
      </c>
      <c r="P765" s="29" t="str">
        <f>VLOOKUP(A765,账簿!B:C,2,0)</f>
        <v>003003</v>
      </c>
      <c r="Q765" s="29" t="str">
        <f>VLOOKUP(P765,账簿!A:B,2,0)</f>
        <v>昌邑市城投农业科技有限公司</v>
      </c>
      <c r="W765" s="29" t="str">
        <f t="shared" si="244"/>
        <v>0030032026-04-3034</v>
      </c>
      <c r="X765" s="29" t="str">
        <f t="shared" si="230"/>
        <v>003003</v>
      </c>
      <c r="Y765" s="29" t="str">
        <f t="shared" si="231"/>
        <v>003003</v>
      </c>
      <c r="Z765" s="29" t="str">
        <f t="shared" si="232"/>
        <v>昌邑市城投农业科技有限公司</v>
      </c>
      <c r="AA765" s="29" t="str">
        <f t="shared" si="233"/>
        <v>2026-04</v>
      </c>
      <c r="AB765" s="29" t="str">
        <f t="shared" si="234"/>
        <v>2026-04-30</v>
      </c>
      <c r="AC765" s="29" t="s">
        <v>108</v>
      </c>
      <c r="AD765" s="29">
        <f t="shared" si="235"/>
        <v>34</v>
      </c>
      <c r="AE765" s="29" t="str">
        <f t="shared" si="236"/>
        <v>结转本月损益</v>
      </c>
      <c r="AF765" s="29" t="s">
        <v>109</v>
      </c>
      <c r="AG765" s="29" t="s">
        <v>109</v>
      </c>
      <c r="AH765" s="29"/>
      <c r="AI765" s="29"/>
      <c r="AJ765" s="29"/>
      <c r="AK765" s="29"/>
      <c r="AL765" s="29"/>
      <c r="AM765" s="29"/>
      <c r="AN765" s="29" t="str">
        <f t="shared" si="237"/>
        <v>6603</v>
      </c>
      <c r="AO765" s="29"/>
      <c r="AP765" s="29" t="str">
        <f t="shared" si="238"/>
        <v>结转本月损益</v>
      </c>
      <c r="AQ765" t="s">
        <v>110</v>
      </c>
      <c r="AR765" s="29" t="str">
        <f t="shared" si="239"/>
        <v/>
      </c>
      <c r="AS765" s="29">
        <f t="shared" si="240"/>
        <v>7509.43</v>
      </c>
      <c r="AT765" t="s">
        <v>111</v>
      </c>
      <c r="AU765" t="s">
        <v>112</v>
      </c>
      <c r="AV765" t="s">
        <v>113</v>
      </c>
      <c r="AW765" s="29" t="str">
        <f t="shared" si="241"/>
        <v/>
      </c>
      <c r="AX765" s="29">
        <f t="shared" si="242"/>
        <v>7509.43</v>
      </c>
      <c r="AY765" s="29"/>
      <c r="AZ765" s="29"/>
      <c r="BA765" s="29"/>
      <c r="BB765" s="29"/>
      <c r="BC765" s="29"/>
      <c r="BD765" s="29"/>
      <c r="BE765" s="29"/>
      <c r="BF765" s="29"/>
      <c r="BG765" s="29"/>
      <c r="BH765" s="29"/>
      <c r="BI765" s="29"/>
      <c r="BJ765" s="29"/>
      <c r="BK765" s="29"/>
      <c r="BL765" s="29"/>
      <c r="BM765" s="29"/>
      <c r="BN765" s="29"/>
      <c r="BO765" s="29"/>
      <c r="BP765" s="29"/>
      <c r="BQ765" s="32" t="str">
        <f>IF(N765="项目",VLOOKUP(O765,项目!B:C,2,0),IF(K765="空项目",VLOOKUP(K765,项目!B:C,2,0),""))</f>
        <v/>
      </c>
      <c r="BR765" s="32" t="str">
        <f>IFERROR(VLOOKUP(BQ765,项目!A:B,2,0),"")</f>
        <v/>
      </c>
      <c r="BS765" s="29"/>
      <c r="BT765" s="29"/>
      <c r="BU765" s="32" t="str">
        <f>IF(N765="供应商",VLOOKUP(O765,供应商!B:C,2,0),"")</f>
        <v/>
      </c>
      <c r="BV765" s="32" t="str">
        <f>IFERROR(VLOOKUP(BU765,供应商!A:B,2,0),"")</f>
        <v/>
      </c>
      <c r="BW765" s="32" t="str">
        <f>IF(N765="客户",VLOOKUP(O765,客户!B:C,2,0),"")</f>
        <v/>
      </c>
      <c r="BX765" s="32" t="str">
        <f>IFERROR(VLOOKUP(BW765,客户!A:B,2,0),"")</f>
        <v/>
      </c>
      <c r="BY765" s="29"/>
      <c r="BZ765" s="29"/>
      <c r="CA765" s="29"/>
      <c r="CB765" s="29"/>
      <c r="CC765" s="29"/>
      <c r="CD765" s="29"/>
      <c r="CE765" s="29"/>
      <c r="CF765" s="29"/>
      <c r="CG765" s="29"/>
      <c r="CH765" s="29"/>
      <c r="CI765" s="29"/>
      <c r="CJ765" s="29"/>
      <c r="CK765" s="29"/>
      <c r="CL765" s="29"/>
      <c r="CM765" s="29"/>
      <c r="CN765" s="29"/>
      <c r="CO765" s="29"/>
      <c r="CP765" s="29"/>
      <c r="CQ765" s="29"/>
      <c r="CR765" s="29"/>
      <c r="CS765" s="29"/>
      <c r="CT765" s="29"/>
      <c r="CU765" s="32" t="str">
        <f>IF(N765="费用项目",VLOOKUP(O765,费用项目!B:C,2,0),"")</f>
        <v>660303</v>
      </c>
      <c r="CV765" s="32" t="str">
        <f>IFERROR(VLOOKUP(CU765,费用项目!A:B,2,0),"")</f>
        <v>金融机构服务费</v>
      </c>
      <c r="CW765" s="29" t="str">
        <f>IF(N765="银行账户",VLOOKUP(O765,银行变二级!B:C,2,0),"")</f>
        <v/>
      </c>
      <c r="CX765" s="29" t="str">
        <f>IFERROR(VLOOKUP(O765,银行变二级!A:B,2,0),"")</f>
        <v/>
      </c>
    </row>
    <row r="766" ht="27" spans="1:102">
      <c r="A766" s="35" t="s">
        <v>699</v>
      </c>
      <c r="B766" s="36" t="s">
        <v>700</v>
      </c>
      <c r="C766" s="36" t="s">
        <v>104</v>
      </c>
      <c r="D766" s="37" t="s">
        <v>701</v>
      </c>
      <c r="E766" s="37" t="s">
        <v>702</v>
      </c>
      <c r="F766" s="38">
        <v>375000</v>
      </c>
      <c r="G766" s="39" t="s">
        <v>107</v>
      </c>
      <c r="H766" s="40" t="str">
        <f t="shared" si="225"/>
        <v>1002</v>
      </c>
      <c r="I766" s="40" t="str">
        <f t="shared" si="226"/>
        <v>100203</v>
      </c>
      <c r="J766" s="46" t="str">
        <f t="shared" si="227"/>
        <v>银行存款</v>
      </c>
      <c r="K766" s="47" t="str">
        <f t="shared" si="228"/>
        <v>农发行基本户59581</v>
      </c>
      <c r="L766" s="46" t="str">
        <f t="shared" si="229"/>
        <v/>
      </c>
      <c r="M766" s="46">
        <f>IFERROR(IF(H766="1002",1002,VLOOKUP(I766,亿企科目!A:H,6,0)),VLOOKUP(H766,亿企科目!A:G,6,0))</f>
        <v>1002</v>
      </c>
      <c r="N766" s="48" t="str">
        <f>IFERROR(IF(H766="1002","银行账户",IF(H766="1123","供应商",VLOOKUP(I766,亿企科目!A:H,8,0))),"")</f>
        <v>银行账户</v>
      </c>
      <c r="O766" s="49" t="str">
        <f t="shared" si="243"/>
        <v>农发行基本户59581</v>
      </c>
      <c r="P766" s="29" t="str">
        <f>VLOOKUP(A766,账簿!B:C,2,0)</f>
        <v>002011</v>
      </c>
      <c r="Q766" s="29" t="str">
        <f>VLOOKUP(P766,账簿!A:B,2,0)</f>
        <v>昌邑市城投生态环境产业发展有限公司</v>
      </c>
      <c r="W766" s="29" t="str">
        <f t="shared" si="244"/>
        <v>0020112026-04-081</v>
      </c>
      <c r="X766" s="29" t="str">
        <f t="shared" si="230"/>
        <v>002011</v>
      </c>
      <c r="Y766" s="29" t="str">
        <f t="shared" si="231"/>
        <v>002011</v>
      </c>
      <c r="Z766" s="29" t="str">
        <f t="shared" si="232"/>
        <v>昌邑市城投生态环境产业发展有限公司</v>
      </c>
      <c r="AA766" s="29" t="str">
        <f t="shared" si="233"/>
        <v>2026-04</v>
      </c>
      <c r="AB766" s="29" t="str">
        <f t="shared" si="234"/>
        <v>2026-04-08</v>
      </c>
      <c r="AC766" s="29" t="s">
        <v>108</v>
      </c>
      <c r="AD766" s="29">
        <f t="shared" si="235"/>
        <v>1</v>
      </c>
      <c r="AE766" s="29" t="str">
        <f t="shared" si="236"/>
        <v>定期利息收入</v>
      </c>
      <c r="AF766" s="29" t="s">
        <v>109</v>
      </c>
      <c r="AG766" s="29" t="s">
        <v>109</v>
      </c>
      <c r="AH766" s="29"/>
      <c r="AI766" s="29"/>
      <c r="AJ766" s="29"/>
      <c r="AK766" s="29"/>
      <c r="AL766" s="29"/>
      <c r="AM766" s="29"/>
      <c r="AN766" s="29">
        <f t="shared" si="237"/>
        <v>1002</v>
      </c>
      <c r="AO766" s="29"/>
      <c r="AP766" s="29" t="str">
        <f t="shared" si="238"/>
        <v>定期利息收入</v>
      </c>
      <c r="AQ766" t="s">
        <v>110</v>
      </c>
      <c r="AR766" s="29">
        <f t="shared" si="239"/>
        <v>375000</v>
      </c>
      <c r="AS766" s="29" t="str">
        <f t="shared" si="240"/>
        <v/>
      </c>
      <c r="AT766" t="s">
        <v>111</v>
      </c>
      <c r="AU766" t="s">
        <v>112</v>
      </c>
      <c r="AV766" t="s">
        <v>113</v>
      </c>
      <c r="AW766" s="29">
        <f t="shared" si="241"/>
        <v>375000</v>
      </c>
      <c r="AX766" s="29" t="str">
        <f t="shared" si="242"/>
        <v/>
      </c>
      <c r="AY766" s="29"/>
      <c r="AZ766" s="29"/>
      <c r="BA766" s="29"/>
      <c r="BB766" s="29"/>
      <c r="BC766" s="29"/>
      <c r="BD766" s="29"/>
      <c r="BE766" s="29"/>
      <c r="BF766" s="29"/>
      <c r="BG766" s="29"/>
      <c r="BH766" s="29"/>
      <c r="BI766" s="29"/>
      <c r="BJ766" s="29"/>
      <c r="BK766" s="29"/>
      <c r="BL766" s="29"/>
      <c r="BM766" s="29"/>
      <c r="BN766" s="29"/>
      <c r="BO766" s="29"/>
      <c r="BP766" s="29"/>
      <c r="BQ766" s="32" t="str">
        <f>IF(N766="项目",VLOOKUP(O766,项目!B:C,2,0),IF(K766="空项目",VLOOKUP(K766,项目!B:C,2,0),""))</f>
        <v/>
      </c>
      <c r="BR766" s="32" t="str">
        <f>IFERROR(VLOOKUP(BQ766,项目!A:B,2,0),"")</f>
        <v/>
      </c>
      <c r="BS766" s="29"/>
      <c r="BT766" s="29"/>
      <c r="BU766" s="32" t="str">
        <f>IF(N766="供应商",VLOOKUP(O766,供应商!B:C,2,0),"")</f>
        <v/>
      </c>
      <c r="BV766" s="32" t="str">
        <f>IFERROR(VLOOKUP(BU766,供应商!A:B,2,0),"")</f>
        <v/>
      </c>
      <c r="BW766" s="32" t="str">
        <f>IF(N766="客户",VLOOKUP(O766,客户!B:C,2,0),"")</f>
        <v/>
      </c>
      <c r="BX766" s="32" t="str">
        <f>IFERROR(VLOOKUP(BW766,客户!A:B,2,0),"")</f>
        <v/>
      </c>
      <c r="BY766" s="29"/>
      <c r="BZ766" s="29"/>
      <c r="CA766" s="29"/>
      <c r="CB766" s="29"/>
      <c r="CC766" s="29"/>
      <c r="CD766" s="29"/>
      <c r="CE766" s="29"/>
      <c r="CF766" s="29"/>
      <c r="CG766" s="29"/>
      <c r="CH766" s="29"/>
      <c r="CI766" s="29"/>
      <c r="CJ766" s="29"/>
      <c r="CK766" s="29"/>
      <c r="CL766" s="29"/>
      <c r="CM766" s="29"/>
      <c r="CN766" s="29"/>
      <c r="CO766" s="29"/>
      <c r="CP766" s="29"/>
      <c r="CQ766" s="29"/>
      <c r="CR766" s="29"/>
      <c r="CS766" s="29"/>
      <c r="CT766" s="29"/>
      <c r="CU766" s="32" t="str">
        <f>IF(N766="费用项目",VLOOKUP(O766,费用项目!B:C,2,0),"")</f>
        <v/>
      </c>
      <c r="CV766" s="32" t="str">
        <f>IFERROR(VLOOKUP(CU766,费用项目!A:B,2,0),"")</f>
        <v/>
      </c>
      <c r="CW766" s="29" t="str">
        <f>IF(N766="银行账户",VLOOKUP(O766,银行变二级!B:C,2,0),"")</f>
        <v>农发行基本户59581</v>
      </c>
      <c r="CX766" s="29" t="str">
        <f>IFERROR(VLOOKUP(O766,银行变二级!A:B,2,0),"")</f>
        <v>农发行基本户59581</v>
      </c>
    </row>
    <row r="767" spans="1:102">
      <c r="A767" s="35" t="s">
        <v>699</v>
      </c>
      <c r="B767" s="36" t="s">
        <v>700</v>
      </c>
      <c r="C767" s="36" t="s">
        <v>104</v>
      </c>
      <c r="D767" s="37" t="s">
        <v>701</v>
      </c>
      <c r="E767" s="37" t="s">
        <v>703</v>
      </c>
      <c r="F767" s="38">
        <v>-375000</v>
      </c>
      <c r="G767" s="39" t="s">
        <v>107</v>
      </c>
      <c r="H767" s="40" t="str">
        <f t="shared" si="225"/>
        <v>6603</v>
      </c>
      <c r="I767" s="40" t="str">
        <f t="shared" si="226"/>
        <v>6603</v>
      </c>
      <c r="J767" s="46" t="str">
        <f t="shared" si="227"/>
        <v>财务费用</v>
      </c>
      <c r="K767" s="47" t="str">
        <f t="shared" si="228"/>
        <v>利息收入</v>
      </c>
      <c r="L767" s="46" t="str">
        <f t="shared" si="229"/>
        <v/>
      </c>
      <c r="M767" s="46" t="str">
        <f>IFERROR(IF(H767="1002",1002,VLOOKUP(I767,亿企科目!A:H,6,0)),VLOOKUP(H767,亿企科目!A:G,6,0))</f>
        <v>6603</v>
      </c>
      <c r="N767" s="48" t="str">
        <f>IFERROR(IF(H767="1002","银行账户",IF(H767="1123","供应商",VLOOKUP(I767,亿企科目!A:H,8,0))),"")</f>
        <v>费用项目</v>
      </c>
      <c r="O767" s="49" t="str">
        <f t="shared" si="243"/>
        <v>利息收入</v>
      </c>
      <c r="P767" s="29" t="str">
        <f>VLOOKUP(A767,账簿!B:C,2,0)</f>
        <v>002011</v>
      </c>
      <c r="Q767" s="29" t="str">
        <f>VLOOKUP(P767,账簿!A:B,2,0)</f>
        <v>昌邑市城投生态环境产业发展有限公司</v>
      </c>
      <c r="W767" s="29" t="str">
        <f t="shared" si="244"/>
        <v>0020112026-04-081</v>
      </c>
      <c r="X767" s="29" t="str">
        <f t="shared" si="230"/>
        <v>002011</v>
      </c>
      <c r="Y767" s="29" t="str">
        <f t="shared" si="231"/>
        <v>002011</v>
      </c>
      <c r="Z767" s="29" t="str">
        <f t="shared" si="232"/>
        <v>昌邑市城投生态环境产业发展有限公司</v>
      </c>
      <c r="AA767" s="29" t="str">
        <f t="shared" si="233"/>
        <v>2026-04</v>
      </c>
      <c r="AB767" s="29" t="str">
        <f t="shared" si="234"/>
        <v>2026-04-08</v>
      </c>
      <c r="AC767" s="29" t="s">
        <v>108</v>
      </c>
      <c r="AD767" s="29">
        <f t="shared" si="235"/>
        <v>1</v>
      </c>
      <c r="AE767" s="29" t="str">
        <f t="shared" si="236"/>
        <v>定期利息收入</v>
      </c>
      <c r="AF767" s="29" t="s">
        <v>109</v>
      </c>
      <c r="AG767" s="29" t="s">
        <v>109</v>
      </c>
      <c r="AH767" s="29"/>
      <c r="AI767" s="29"/>
      <c r="AJ767" s="29"/>
      <c r="AK767" s="29"/>
      <c r="AL767" s="29"/>
      <c r="AM767" s="29"/>
      <c r="AN767" s="29" t="str">
        <f t="shared" si="237"/>
        <v>6603</v>
      </c>
      <c r="AO767" s="29"/>
      <c r="AP767" s="29" t="str">
        <f t="shared" si="238"/>
        <v>定期利息收入</v>
      </c>
      <c r="AQ767" t="s">
        <v>110</v>
      </c>
      <c r="AR767" s="29">
        <f t="shared" si="239"/>
        <v>-375000</v>
      </c>
      <c r="AS767" s="29" t="str">
        <f t="shared" si="240"/>
        <v/>
      </c>
      <c r="AT767" t="s">
        <v>111</v>
      </c>
      <c r="AU767" t="s">
        <v>112</v>
      </c>
      <c r="AV767" t="s">
        <v>113</v>
      </c>
      <c r="AW767" s="29">
        <f t="shared" si="241"/>
        <v>-375000</v>
      </c>
      <c r="AX767" s="29" t="str">
        <f t="shared" si="242"/>
        <v/>
      </c>
      <c r="AY767" s="29"/>
      <c r="AZ767" s="29"/>
      <c r="BA767" s="29"/>
      <c r="BB767" s="29"/>
      <c r="BC767" s="29"/>
      <c r="BD767" s="29"/>
      <c r="BE767" s="29"/>
      <c r="BF767" s="29"/>
      <c r="BG767" s="29"/>
      <c r="BH767" s="29"/>
      <c r="BI767" s="29"/>
      <c r="BJ767" s="29"/>
      <c r="BK767" s="29"/>
      <c r="BL767" s="29"/>
      <c r="BM767" s="29"/>
      <c r="BN767" s="29"/>
      <c r="BO767" s="29"/>
      <c r="BP767" s="29"/>
      <c r="BQ767" s="32" t="str">
        <f>IF(N767="项目",VLOOKUP(O767,项目!B:C,2,0),IF(K767="空项目",VLOOKUP(K767,项目!B:C,2,0),""))</f>
        <v/>
      </c>
      <c r="BR767" s="32" t="str">
        <f>IFERROR(VLOOKUP(BQ767,项目!A:B,2,0),"")</f>
        <v/>
      </c>
      <c r="BS767" s="29"/>
      <c r="BT767" s="29"/>
      <c r="BU767" s="32" t="str">
        <f>IF(N767="供应商",VLOOKUP(O767,供应商!B:C,2,0),"")</f>
        <v/>
      </c>
      <c r="BV767" s="32" t="str">
        <f>IFERROR(VLOOKUP(BU767,供应商!A:B,2,0),"")</f>
        <v/>
      </c>
      <c r="BW767" s="32" t="str">
        <f>IF(N767="客户",VLOOKUP(O767,客户!B:C,2,0),"")</f>
        <v/>
      </c>
      <c r="BX767" s="32" t="str">
        <f>IFERROR(VLOOKUP(BW767,客户!A:B,2,0),"")</f>
        <v/>
      </c>
      <c r="BY767" s="29"/>
      <c r="BZ767" s="29"/>
      <c r="CA767" s="29"/>
      <c r="CB767" s="29"/>
      <c r="CC767" s="29"/>
      <c r="CD767" s="29"/>
      <c r="CE767" s="29"/>
      <c r="CF767" s="29"/>
      <c r="CG767" s="29"/>
      <c r="CH767" s="29"/>
      <c r="CI767" s="29"/>
      <c r="CJ767" s="29"/>
      <c r="CK767" s="29"/>
      <c r="CL767" s="29"/>
      <c r="CM767" s="29"/>
      <c r="CN767" s="29"/>
      <c r="CO767" s="29"/>
      <c r="CP767" s="29"/>
      <c r="CQ767" s="29"/>
      <c r="CR767" s="29"/>
      <c r="CS767" s="29"/>
      <c r="CT767" s="29"/>
      <c r="CU767" s="32" t="str">
        <f>IF(N767="费用项目",VLOOKUP(O767,费用项目!B:C,2,0),"")</f>
        <v>660301</v>
      </c>
      <c r="CV767" s="32" t="str">
        <f>IFERROR(VLOOKUP(CU767,费用项目!A:B,2,0),"")</f>
        <v>利息收入</v>
      </c>
      <c r="CW767" s="29" t="str">
        <f>IF(N767="银行账户",VLOOKUP(O767,银行变二级!B:C,2,0),"")</f>
        <v/>
      </c>
      <c r="CX767" s="29" t="str">
        <f>IFERROR(VLOOKUP(O767,银行变二级!A:B,2,0),"")</f>
        <v/>
      </c>
    </row>
    <row r="768" spans="1:102">
      <c r="A768" s="35" t="s">
        <v>699</v>
      </c>
      <c r="B768" s="36" t="s">
        <v>196</v>
      </c>
      <c r="C768" s="36" t="s">
        <v>115</v>
      </c>
      <c r="D768" s="37" t="s">
        <v>704</v>
      </c>
      <c r="E768" s="37" t="s">
        <v>705</v>
      </c>
      <c r="F768" s="41">
        <v>100</v>
      </c>
      <c r="G768" s="39" t="s">
        <v>107</v>
      </c>
      <c r="H768" s="40" t="str">
        <f t="shared" ref="H768:H830" si="245">LEFT(E768,4)</f>
        <v>6602</v>
      </c>
      <c r="I768" s="40" t="str">
        <f t="shared" ref="I768:I830" si="246">IFERROR(LEFT(E768,FIND(" ",E768)-1),E768)</f>
        <v>6602</v>
      </c>
      <c r="J768" s="46" t="str">
        <f t="shared" ref="J768:J830" si="247">LEFT(MID(E768,FIND(" ",E768)+1,LEN(E768)),FIND("-",MID(E768,FIND(" ",E768)+1,LEN(E768))&amp;"-")-1)</f>
        <v>管理费用</v>
      </c>
      <c r="K768" s="47" t="str">
        <f t="shared" ref="K768:K830" si="248">IFERROR(MID(MID(E768,FIND(" ",E768)+1,LEN(E768)),FIND("-",MID(E768,FIND(" ",E768)+1,LEN(E768)))+1,IFERROR(FIND("-",MID(E768,FIND(" ",E768)+1,LEN(E768)),FIND("-",MID(E768,FIND(" ",E768)+1,LEN(E768)))+1),LEN(MID(E768,FIND(" ",E768)+1,LEN(E768)))+1)-FIND("-",MID(E768,FIND(" ",E768)+1,LEN(E768)))-1),"")</f>
        <v>手续费</v>
      </c>
      <c r="L768" s="46" t="str">
        <f t="shared" ref="L768:L830" si="249">IFERROR(MID(MID(E768,FIND(" ",E768)+1,LEN(E768)),FIND("-",MID(E768,FIND(" ",E768)+1,LEN(E768)),FIND("-",MID(E768,FIND(" ",E768)+1,LEN(E768)))+1)+1,LEN(E768)),"")</f>
        <v/>
      </c>
      <c r="M768" s="46" t="str">
        <f>IFERROR(IF(H768="1002",1002,VLOOKUP(I768,亿企科目!A:H,6,0)),VLOOKUP(H768,亿企科目!A:G,6,0))</f>
        <v>6602</v>
      </c>
      <c r="N768" s="48" t="str">
        <f>IFERROR(IF(H768="1002","银行账户",IF(H768="1123","供应商",VLOOKUP(I768,亿企科目!A:H,8,0))),"")</f>
        <v>费用项目</v>
      </c>
      <c r="O768" s="49" t="str">
        <f t="shared" si="243"/>
        <v>手续费</v>
      </c>
      <c r="P768" s="29" t="str">
        <f>VLOOKUP(A768,账簿!B:C,2,0)</f>
        <v>002011</v>
      </c>
      <c r="Q768" s="29" t="str">
        <f>VLOOKUP(P768,账簿!A:B,2,0)</f>
        <v>昌邑市城投生态环境产业发展有限公司</v>
      </c>
      <c r="W768" s="29" t="str">
        <f t="shared" si="244"/>
        <v>0020112026-04-102</v>
      </c>
      <c r="X768" s="29" t="str">
        <f t="shared" si="230"/>
        <v>002011</v>
      </c>
      <c r="Y768" s="29" t="str">
        <f t="shared" si="231"/>
        <v>002011</v>
      </c>
      <c r="Z768" s="29" t="str">
        <f t="shared" si="232"/>
        <v>昌邑市城投生态环境产业发展有限公司</v>
      </c>
      <c r="AA768" s="29" t="str">
        <f t="shared" si="233"/>
        <v>2026-04</v>
      </c>
      <c r="AB768" s="29" t="str">
        <f t="shared" si="234"/>
        <v>2026-04-10</v>
      </c>
      <c r="AC768" s="29" t="s">
        <v>108</v>
      </c>
      <c r="AD768" s="29">
        <f t="shared" si="235"/>
        <v>2</v>
      </c>
      <c r="AE768" s="29" t="str">
        <f t="shared" si="236"/>
        <v>对公证书服务费,对公工行证书收入</v>
      </c>
      <c r="AF768" s="29" t="s">
        <v>109</v>
      </c>
      <c r="AG768" s="29" t="s">
        <v>109</v>
      </c>
      <c r="AH768" s="29"/>
      <c r="AI768" s="29"/>
      <c r="AJ768" s="29"/>
      <c r="AK768" s="29"/>
      <c r="AL768" s="29"/>
      <c r="AM768" s="29"/>
      <c r="AN768" s="29" t="str">
        <f t="shared" si="237"/>
        <v>6602</v>
      </c>
      <c r="AO768" s="29"/>
      <c r="AP768" s="29" t="str">
        <f t="shared" si="238"/>
        <v>对公证书服务费,对公工行证书收入</v>
      </c>
      <c r="AQ768" t="s">
        <v>110</v>
      </c>
      <c r="AR768" s="29">
        <f t="shared" si="239"/>
        <v>100</v>
      </c>
      <c r="AS768" s="29" t="str">
        <f t="shared" si="240"/>
        <v/>
      </c>
      <c r="AT768" t="s">
        <v>111</v>
      </c>
      <c r="AU768" t="s">
        <v>112</v>
      </c>
      <c r="AV768" t="s">
        <v>113</v>
      </c>
      <c r="AW768" s="29">
        <f t="shared" si="241"/>
        <v>100</v>
      </c>
      <c r="AX768" s="29" t="str">
        <f t="shared" si="242"/>
        <v/>
      </c>
      <c r="AY768" s="29"/>
      <c r="AZ768" s="29"/>
      <c r="BA768" s="29"/>
      <c r="BB768" s="29"/>
      <c r="BC768" s="29"/>
      <c r="BD768" s="29"/>
      <c r="BE768" s="29"/>
      <c r="BF768" s="29"/>
      <c r="BG768" s="29"/>
      <c r="BH768" s="29"/>
      <c r="BI768" s="29"/>
      <c r="BJ768" s="29"/>
      <c r="BK768" s="29"/>
      <c r="BL768" s="29"/>
      <c r="BM768" s="29"/>
      <c r="BN768" s="29"/>
      <c r="BO768" s="29"/>
      <c r="BP768" s="29"/>
      <c r="BQ768" s="32" t="str">
        <f>IF(N768="项目",VLOOKUP(O768,项目!B:C,2,0),IF(K768="空项目",VLOOKUP(K768,项目!B:C,2,0),""))</f>
        <v/>
      </c>
      <c r="BR768" s="32" t="str">
        <f>IFERROR(VLOOKUP(BQ768,项目!A:B,2,0),"")</f>
        <v/>
      </c>
      <c r="BS768" s="29"/>
      <c r="BT768" s="29"/>
      <c r="BU768" s="32" t="str">
        <f>IF(N768="供应商",VLOOKUP(O768,供应商!B:C,2,0),"")</f>
        <v/>
      </c>
      <c r="BV768" s="32" t="str">
        <f>IFERROR(VLOOKUP(BU768,供应商!A:B,2,0),"")</f>
        <v/>
      </c>
      <c r="BW768" s="32" t="str">
        <f>IF(N768="客户",VLOOKUP(O768,客户!B:C,2,0),"")</f>
        <v/>
      </c>
      <c r="BX768" s="32" t="str">
        <f>IFERROR(VLOOKUP(BW768,客户!A:B,2,0),"")</f>
        <v/>
      </c>
      <c r="BY768" s="29"/>
      <c r="BZ768" s="29"/>
      <c r="CA768" s="29"/>
      <c r="CB768" s="29"/>
      <c r="CC768" s="29"/>
      <c r="CD768" s="29"/>
      <c r="CE768" s="29"/>
      <c r="CF768" s="29"/>
      <c r="CG768" s="29"/>
      <c r="CH768" s="29"/>
      <c r="CI768" s="29"/>
      <c r="CJ768" s="29"/>
      <c r="CK768" s="29"/>
      <c r="CL768" s="29"/>
      <c r="CM768" s="29"/>
      <c r="CN768" s="29"/>
      <c r="CO768" s="29"/>
      <c r="CP768" s="29"/>
      <c r="CQ768" s="29"/>
      <c r="CR768" s="29"/>
      <c r="CS768" s="29"/>
      <c r="CT768" s="29"/>
      <c r="CU768" s="32" t="str">
        <f>IF(N768="费用项目",VLOOKUP(O768,费用项目!B:C,2,0),"")</f>
        <v>660304</v>
      </c>
      <c r="CV768" s="32" t="str">
        <f>IFERROR(VLOOKUP(CU768,费用项目!A:B,2,0),"")</f>
        <v>手续费</v>
      </c>
      <c r="CW768" s="29" t="str">
        <f>IF(N768="银行账户",VLOOKUP(O768,银行变二级!B:C,2,0),"")</f>
        <v/>
      </c>
      <c r="CX768" s="29" t="str">
        <f>IFERROR(VLOOKUP(O768,银行变二级!A:B,2,0),"")</f>
        <v/>
      </c>
    </row>
    <row r="769" ht="27" spans="1:102">
      <c r="A769" s="35" t="s">
        <v>699</v>
      </c>
      <c r="B769" s="36" t="s">
        <v>196</v>
      </c>
      <c r="C769" s="36" t="s">
        <v>115</v>
      </c>
      <c r="D769" s="37" t="s">
        <v>704</v>
      </c>
      <c r="E769" s="37" t="s">
        <v>706</v>
      </c>
      <c r="F769" s="39" t="s">
        <v>107</v>
      </c>
      <c r="G769" s="41">
        <v>100</v>
      </c>
      <c r="H769" s="40" t="str">
        <f t="shared" si="245"/>
        <v>1002</v>
      </c>
      <c r="I769" s="40" t="str">
        <f t="shared" si="246"/>
        <v>100205</v>
      </c>
      <c r="J769" s="46" t="str">
        <f t="shared" si="247"/>
        <v>银行存款</v>
      </c>
      <c r="K769" s="47" t="str">
        <f t="shared" si="248"/>
        <v>工行一般户49870</v>
      </c>
      <c r="L769" s="46" t="str">
        <f t="shared" si="249"/>
        <v/>
      </c>
      <c r="M769" s="46">
        <f>IFERROR(IF(H769="1002",1002,VLOOKUP(I769,亿企科目!A:H,6,0)),VLOOKUP(H769,亿企科目!A:G,6,0))</f>
        <v>1002</v>
      </c>
      <c r="N769" s="48" t="str">
        <f>IFERROR(IF(H769="1002","银行账户",IF(H769="1123","供应商",VLOOKUP(I769,亿企科目!A:H,8,0))),"")</f>
        <v>银行账户</v>
      </c>
      <c r="O769" s="49" t="str">
        <f t="shared" si="243"/>
        <v>工行一般户49870</v>
      </c>
      <c r="P769" s="29" t="str">
        <f>VLOOKUP(A769,账簿!B:C,2,0)</f>
        <v>002011</v>
      </c>
      <c r="Q769" s="29" t="str">
        <f>VLOOKUP(P769,账簿!A:B,2,0)</f>
        <v>昌邑市城投生态环境产业发展有限公司</v>
      </c>
      <c r="W769" s="29" t="str">
        <f t="shared" si="244"/>
        <v>0020112026-04-102</v>
      </c>
      <c r="X769" s="29" t="str">
        <f t="shared" si="230"/>
        <v>002011</v>
      </c>
      <c r="Y769" s="29" t="str">
        <f t="shared" si="231"/>
        <v>002011</v>
      </c>
      <c r="Z769" s="29" t="str">
        <f t="shared" si="232"/>
        <v>昌邑市城投生态环境产业发展有限公司</v>
      </c>
      <c r="AA769" s="29" t="str">
        <f t="shared" si="233"/>
        <v>2026-04</v>
      </c>
      <c r="AB769" s="29" t="str">
        <f t="shared" si="234"/>
        <v>2026-04-10</v>
      </c>
      <c r="AC769" s="29" t="s">
        <v>108</v>
      </c>
      <c r="AD769" s="29">
        <f t="shared" si="235"/>
        <v>2</v>
      </c>
      <c r="AE769" s="29" t="str">
        <f t="shared" si="236"/>
        <v>对公证书服务费,对公工行证书收入</v>
      </c>
      <c r="AF769" s="29" t="s">
        <v>109</v>
      </c>
      <c r="AG769" s="29" t="s">
        <v>109</v>
      </c>
      <c r="AH769" s="29"/>
      <c r="AI769" s="29"/>
      <c r="AJ769" s="29"/>
      <c r="AK769" s="29"/>
      <c r="AL769" s="29"/>
      <c r="AM769" s="29"/>
      <c r="AN769" s="29">
        <f t="shared" si="237"/>
        <v>1002</v>
      </c>
      <c r="AO769" s="29"/>
      <c r="AP769" s="29" t="str">
        <f t="shared" si="238"/>
        <v>对公证书服务费,对公工行证书收入</v>
      </c>
      <c r="AQ769" t="s">
        <v>110</v>
      </c>
      <c r="AR769" s="29" t="str">
        <f t="shared" si="239"/>
        <v/>
      </c>
      <c r="AS769" s="29">
        <f t="shared" si="240"/>
        <v>100</v>
      </c>
      <c r="AT769" t="s">
        <v>111</v>
      </c>
      <c r="AU769" t="s">
        <v>112</v>
      </c>
      <c r="AV769" t="s">
        <v>113</v>
      </c>
      <c r="AW769" s="29" t="str">
        <f t="shared" si="241"/>
        <v/>
      </c>
      <c r="AX769" s="29">
        <f t="shared" si="242"/>
        <v>100</v>
      </c>
      <c r="AY769" s="29"/>
      <c r="AZ769" s="29"/>
      <c r="BA769" s="29"/>
      <c r="BB769" s="29"/>
      <c r="BC769" s="29"/>
      <c r="BD769" s="29"/>
      <c r="BE769" s="29"/>
      <c r="BF769" s="29"/>
      <c r="BG769" s="29"/>
      <c r="BH769" s="29"/>
      <c r="BI769" s="29"/>
      <c r="BJ769" s="29"/>
      <c r="BK769" s="29"/>
      <c r="BL769" s="29"/>
      <c r="BM769" s="29"/>
      <c r="BN769" s="29"/>
      <c r="BO769" s="29"/>
      <c r="BP769" s="29"/>
      <c r="BQ769" s="32" t="str">
        <f>IF(N769="项目",VLOOKUP(O769,项目!B:C,2,0),IF(K769="空项目",VLOOKUP(K769,项目!B:C,2,0),""))</f>
        <v/>
      </c>
      <c r="BR769" s="32" t="str">
        <f>IFERROR(VLOOKUP(BQ769,项目!A:B,2,0),"")</f>
        <v/>
      </c>
      <c r="BS769" s="29"/>
      <c r="BT769" s="29"/>
      <c r="BU769" s="32" t="str">
        <f>IF(N769="供应商",VLOOKUP(O769,供应商!B:C,2,0),"")</f>
        <v/>
      </c>
      <c r="BV769" s="32" t="str">
        <f>IFERROR(VLOOKUP(BU769,供应商!A:B,2,0),"")</f>
        <v/>
      </c>
      <c r="BW769" s="32" t="str">
        <f>IF(N769="客户",VLOOKUP(O769,客户!B:C,2,0),"")</f>
        <v/>
      </c>
      <c r="BX769" s="32" t="str">
        <f>IFERROR(VLOOKUP(BW769,客户!A:B,2,0),"")</f>
        <v/>
      </c>
      <c r="BY769" s="29"/>
      <c r="BZ769" s="29"/>
      <c r="CA769" s="29"/>
      <c r="CB769" s="29"/>
      <c r="CC769" s="29"/>
      <c r="CD769" s="29"/>
      <c r="CE769" s="29"/>
      <c r="CF769" s="29"/>
      <c r="CG769" s="29"/>
      <c r="CH769" s="29"/>
      <c r="CI769" s="29"/>
      <c r="CJ769" s="29"/>
      <c r="CK769" s="29"/>
      <c r="CL769" s="29"/>
      <c r="CM769" s="29"/>
      <c r="CN769" s="29"/>
      <c r="CO769" s="29"/>
      <c r="CP769" s="29"/>
      <c r="CQ769" s="29"/>
      <c r="CR769" s="29"/>
      <c r="CS769" s="29"/>
      <c r="CT769" s="29"/>
      <c r="CU769" s="32" t="str">
        <f>IF(N769="费用项目",VLOOKUP(O769,费用项目!B:C,2,0),"")</f>
        <v/>
      </c>
      <c r="CV769" s="32" t="str">
        <f>IFERROR(VLOOKUP(CU769,费用项目!A:B,2,0),"")</f>
        <v/>
      </c>
      <c r="CW769" s="29" t="str">
        <f>IF(N769="银行账户",VLOOKUP(O769,银行变二级!B:C,2,0),"")</f>
        <v>工行一般户49870</v>
      </c>
      <c r="CX769" s="29" t="str">
        <f>IFERROR(VLOOKUP(O769,银行变二级!A:B,2,0),"")</f>
        <v>工行一般户49870</v>
      </c>
    </row>
    <row r="770" ht="25.5" spans="1:102">
      <c r="A770" s="35" t="s">
        <v>699</v>
      </c>
      <c r="B770" s="36" t="s">
        <v>103</v>
      </c>
      <c r="C770" s="36" t="s">
        <v>118</v>
      </c>
      <c r="D770" s="37" t="s">
        <v>105</v>
      </c>
      <c r="E770" s="37" t="s">
        <v>707</v>
      </c>
      <c r="F770" s="38">
        <v>24000</v>
      </c>
      <c r="G770" s="39" t="s">
        <v>107</v>
      </c>
      <c r="H770" s="40" t="str">
        <f t="shared" si="245"/>
        <v>1002</v>
      </c>
      <c r="I770" s="40" t="str">
        <f t="shared" si="246"/>
        <v>100209</v>
      </c>
      <c r="J770" s="46" t="str">
        <f t="shared" si="247"/>
        <v>银行存款</v>
      </c>
      <c r="K770" s="47" t="str">
        <f t="shared" si="248"/>
        <v>齐鲁银行02852</v>
      </c>
      <c r="L770" s="46" t="str">
        <f t="shared" si="249"/>
        <v/>
      </c>
      <c r="M770" s="46">
        <f>IFERROR(IF(H770="1002",1002,VLOOKUP(I770,亿企科目!A:H,6,0)),VLOOKUP(H770,亿企科目!A:G,6,0))</f>
        <v>1002</v>
      </c>
      <c r="N770" s="48" t="str">
        <f>IFERROR(IF(H770="1002","银行账户",IF(H770="1123","供应商",VLOOKUP(I770,亿企科目!A:H,8,0))),"")</f>
        <v>银行账户</v>
      </c>
      <c r="O770" s="49" t="str">
        <f t="shared" si="243"/>
        <v>齐鲁银行02852</v>
      </c>
      <c r="P770" s="29" t="str">
        <f>VLOOKUP(A770,账簿!B:C,2,0)</f>
        <v>002011</v>
      </c>
      <c r="Q770" s="29" t="str">
        <f>VLOOKUP(P770,账簿!A:B,2,0)</f>
        <v>昌邑市城投生态环境产业发展有限公司</v>
      </c>
      <c r="W770" s="29" t="str">
        <f t="shared" si="244"/>
        <v>0020112026-04-203</v>
      </c>
      <c r="X770" s="29" t="str">
        <f t="shared" ref="X770:X833" si="250">P770</f>
        <v>002011</v>
      </c>
      <c r="Y770" s="29" t="str">
        <f t="shared" ref="Y770:Y833" si="251">X770</f>
        <v>002011</v>
      </c>
      <c r="Z770" s="29" t="str">
        <f t="shared" ref="Z770:Z833" si="252">Q770</f>
        <v>昌邑市城投生态环境产业发展有限公司</v>
      </c>
      <c r="AA770" s="29" t="str">
        <f t="shared" ref="AA770:AA833" si="253">LEFT(B770,7)</f>
        <v>2026-04</v>
      </c>
      <c r="AB770" s="29" t="str">
        <f t="shared" ref="AB770:AB833" si="254">B770</f>
        <v>2026-04-20</v>
      </c>
      <c r="AC770" s="29" t="s">
        <v>108</v>
      </c>
      <c r="AD770" s="29">
        <f t="shared" ref="AD770:AD833" si="255">VALUE(_xlfn.TEXTAFTER(C770,"-"))</f>
        <v>3</v>
      </c>
      <c r="AE770" s="29" t="str">
        <f t="shared" ref="AE770:AE833" si="256">D770</f>
        <v>往来款,昌邑市城市建设发展投资集团有限公司</v>
      </c>
      <c r="AF770" s="29" t="s">
        <v>109</v>
      </c>
      <c r="AG770" s="29" t="s">
        <v>109</v>
      </c>
      <c r="AH770" s="29"/>
      <c r="AI770" s="29"/>
      <c r="AJ770" s="29"/>
      <c r="AK770" s="29"/>
      <c r="AL770" s="29"/>
      <c r="AM770" s="29"/>
      <c r="AN770" s="29">
        <f t="shared" ref="AN770:AN833" si="257">M770</f>
        <v>1002</v>
      </c>
      <c r="AO770" s="29"/>
      <c r="AP770" s="29" t="str">
        <f t="shared" ref="AP770:AP833" si="258">D770</f>
        <v>往来款,昌邑市城市建设发展投资集团有限公司</v>
      </c>
      <c r="AQ770" t="s">
        <v>110</v>
      </c>
      <c r="AR770" s="29">
        <f t="shared" ref="AR770:AR833" si="259">F770</f>
        <v>24000</v>
      </c>
      <c r="AS770" s="29" t="str">
        <f t="shared" ref="AS770:AS833" si="260">G770</f>
        <v/>
      </c>
      <c r="AT770" t="s">
        <v>111</v>
      </c>
      <c r="AU770" t="s">
        <v>112</v>
      </c>
      <c r="AV770" t="s">
        <v>113</v>
      </c>
      <c r="AW770" s="29">
        <f t="shared" ref="AW770:AW833" si="261">AR770</f>
        <v>24000</v>
      </c>
      <c r="AX770" s="29" t="str">
        <f t="shared" ref="AX770:AX833" si="262">AS770</f>
        <v/>
      </c>
      <c r="AY770" s="29"/>
      <c r="AZ770" s="29"/>
      <c r="BA770" s="29"/>
      <c r="BB770" s="29"/>
      <c r="BC770" s="29"/>
      <c r="BD770" s="29"/>
      <c r="BE770" s="29"/>
      <c r="BF770" s="29"/>
      <c r="BG770" s="29"/>
      <c r="BH770" s="29"/>
      <c r="BI770" s="29"/>
      <c r="BJ770" s="29"/>
      <c r="BK770" s="29"/>
      <c r="BL770" s="29"/>
      <c r="BM770" s="29"/>
      <c r="BN770" s="29"/>
      <c r="BO770" s="29"/>
      <c r="BP770" s="29"/>
      <c r="BQ770" s="32" t="str">
        <f>IF(N770="项目",VLOOKUP(O770,项目!B:C,2,0),IF(K770="空项目",VLOOKUP(K770,项目!B:C,2,0),""))</f>
        <v/>
      </c>
      <c r="BR770" s="32" t="str">
        <f>IFERROR(VLOOKUP(BQ770,项目!A:B,2,0),"")</f>
        <v/>
      </c>
      <c r="BS770" s="29"/>
      <c r="BT770" s="29"/>
      <c r="BU770" s="32" t="str">
        <f>IF(N770="供应商",VLOOKUP(O770,供应商!B:C,2,0),"")</f>
        <v/>
      </c>
      <c r="BV770" s="32" t="str">
        <f>IFERROR(VLOOKUP(BU770,供应商!A:B,2,0),"")</f>
        <v/>
      </c>
      <c r="BW770" s="32" t="str">
        <f>IF(N770="客户",VLOOKUP(O770,客户!B:C,2,0),"")</f>
        <v/>
      </c>
      <c r="BX770" s="32" t="str">
        <f>IFERROR(VLOOKUP(BW770,客户!A:B,2,0),"")</f>
        <v/>
      </c>
      <c r="BY770" s="29"/>
      <c r="BZ770" s="29"/>
      <c r="CA770" s="29"/>
      <c r="CB770" s="29"/>
      <c r="CC770" s="29"/>
      <c r="CD770" s="29"/>
      <c r="CE770" s="29"/>
      <c r="CF770" s="29"/>
      <c r="CG770" s="29"/>
      <c r="CH770" s="29"/>
      <c r="CI770" s="29"/>
      <c r="CJ770" s="29"/>
      <c r="CK770" s="29"/>
      <c r="CL770" s="29"/>
      <c r="CM770" s="29"/>
      <c r="CN770" s="29"/>
      <c r="CO770" s="29"/>
      <c r="CP770" s="29"/>
      <c r="CQ770" s="29"/>
      <c r="CR770" s="29"/>
      <c r="CS770" s="29"/>
      <c r="CT770" s="29"/>
      <c r="CU770" s="32" t="str">
        <f>IF(N770="费用项目",VLOOKUP(O770,费用项目!B:C,2,0),"")</f>
        <v/>
      </c>
      <c r="CV770" s="32" t="str">
        <f>IFERROR(VLOOKUP(CU770,费用项目!A:B,2,0),"")</f>
        <v/>
      </c>
      <c r="CW770" s="29" t="str">
        <f>IF(N770="银行账户",VLOOKUP(O770,银行变二级!B:C,2,0),"")</f>
        <v>齐鲁银行02852</v>
      </c>
      <c r="CX770" s="29" t="str">
        <f>IFERROR(VLOOKUP(O770,银行变二级!A:B,2,0),"")</f>
        <v>齐鲁银行02852</v>
      </c>
    </row>
    <row r="771" ht="25.5" spans="1:102">
      <c r="A771" s="35" t="s">
        <v>699</v>
      </c>
      <c r="B771" s="36" t="s">
        <v>103</v>
      </c>
      <c r="C771" s="36" t="s">
        <v>118</v>
      </c>
      <c r="D771" s="37" t="s">
        <v>105</v>
      </c>
      <c r="E771" s="37" t="s">
        <v>114</v>
      </c>
      <c r="F771" s="39" t="s">
        <v>107</v>
      </c>
      <c r="G771" s="38">
        <v>24000</v>
      </c>
      <c r="H771" s="40" t="str">
        <f t="shared" si="245"/>
        <v>1221</v>
      </c>
      <c r="I771" s="40" t="str">
        <f t="shared" si="246"/>
        <v>122108</v>
      </c>
      <c r="J771" s="46" t="str">
        <f t="shared" si="247"/>
        <v>其他应收款</v>
      </c>
      <c r="K771" s="47" t="str">
        <f t="shared" si="248"/>
        <v>单位</v>
      </c>
      <c r="L771" s="46" t="str">
        <f t="shared" si="249"/>
        <v>昌邑市城市建设发展投资集团有限公司</v>
      </c>
      <c r="M771" s="46" t="str">
        <f>IFERROR(IF(H771="1002",1002,VLOOKUP(I771,亿企科目!A:H,6,0)),VLOOKUP(H771,亿企科目!A:G,6,0))</f>
        <v>122102</v>
      </c>
      <c r="N771" s="48" t="str">
        <f>IFERROR(IF(H771="1002","银行账户",IF(H771="1123","供应商",VLOOKUP(I771,亿企科目!A:H,8,0))),"")</f>
        <v>客户</v>
      </c>
      <c r="O771" s="49" t="str">
        <f t="shared" ref="O771:O834" si="263">IF(N771=0,IF(M771="1002",K771,""),_xlfn.TEXTAFTER(E771,"-",-1))</f>
        <v>昌邑市城市建设发展投资集团有限公司</v>
      </c>
      <c r="P771" s="29" t="str">
        <f>VLOOKUP(A771,账簿!B:C,2,0)</f>
        <v>002011</v>
      </c>
      <c r="Q771" s="29" t="str">
        <f>VLOOKUP(P771,账簿!A:B,2,0)</f>
        <v>昌邑市城投生态环境产业发展有限公司</v>
      </c>
      <c r="W771" s="29" t="str">
        <f t="shared" ref="W771:W834" si="264">X771&amp;AB771&amp;AD771</f>
        <v>0020112026-04-203</v>
      </c>
      <c r="X771" s="29" t="str">
        <f t="shared" si="250"/>
        <v>002011</v>
      </c>
      <c r="Y771" s="29" t="str">
        <f t="shared" si="251"/>
        <v>002011</v>
      </c>
      <c r="Z771" s="29" t="str">
        <f t="shared" si="252"/>
        <v>昌邑市城投生态环境产业发展有限公司</v>
      </c>
      <c r="AA771" s="29" t="str">
        <f t="shared" si="253"/>
        <v>2026-04</v>
      </c>
      <c r="AB771" s="29" t="str">
        <f t="shared" si="254"/>
        <v>2026-04-20</v>
      </c>
      <c r="AC771" s="29" t="s">
        <v>108</v>
      </c>
      <c r="AD771" s="29">
        <f t="shared" si="255"/>
        <v>3</v>
      </c>
      <c r="AE771" s="29" t="str">
        <f t="shared" si="256"/>
        <v>往来款,昌邑市城市建设发展投资集团有限公司</v>
      </c>
      <c r="AF771" s="29" t="s">
        <v>109</v>
      </c>
      <c r="AG771" s="29" t="s">
        <v>109</v>
      </c>
      <c r="AH771" s="29"/>
      <c r="AI771" s="29"/>
      <c r="AJ771" s="29"/>
      <c r="AK771" s="29"/>
      <c r="AL771" s="29"/>
      <c r="AM771" s="29"/>
      <c r="AN771" s="29" t="str">
        <f t="shared" si="257"/>
        <v>122102</v>
      </c>
      <c r="AO771" s="29"/>
      <c r="AP771" s="29" t="str">
        <f t="shared" si="258"/>
        <v>往来款,昌邑市城市建设发展投资集团有限公司</v>
      </c>
      <c r="AQ771" t="s">
        <v>110</v>
      </c>
      <c r="AR771" s="29" t="str">
        <f t="shared" si="259"/>
        <v/>
      </c>
      <c r="AS771" s="29">
        <f t="shared" si="260"/>
        <v>24000</v>
      </c>
      <c r="AT771" t="s">
        <v>111</v>
      </c>
      <c r="AU771" t="s">
        <v>112</v>
      </c>
      <c r="AV771" t="s">
        <v>113</v>
      </c>
      <c r="AW771" s="29" t="str">
        <f t="shared" si="261"/>
        <v/>
      </c>
      <c r="AX771" s="29">
        <f t="shared" si="262"/>
        <v>24000</v>
      </c>
      <c r="AY771" s="29"/>
      <c r="AZ771" s="29"/>
      <c r="BA771" s="29"/>
      <c r="BB771" s="29"/>
      <c r="BC771" s="29"/>
      <c r="BD771" s="29"/>
      <c r="BE771" s="29"/>
      <c r="BF771" s="29"/>
      <c r="BG771" s="29"/>
      <c r="BH771" s="29"/>
      <c r="BI771" s="29"/>
      <c r="BJ771" s="29"/>
      <c r="BK771" s="29"/>
      <c r="BL771" s="29"/>
      <c r="BM771" s="29"/>
      <c r="BN771" s="29"/>
      <c r="BO771" s="29"/>
      <c r="BP771" s="29"/>
      <c r="BQ771" s="32" t="str">
        <f>IF(N771="项目",VLOOKUP(O771,项目!B:C,2,0),IF(K771="空项目",VLOOKUP(K771,项目!B:C,2,0),""))</f>
        <v/>
      </c>
      <c r="BR771" s="32" t="str">
        <f>IFERROR(VLOOKUP(BQ771,项目!A:B,2,0),"")</f>
        <v/>
      </c>
      <c r="BS771" s="29"/>
      <c r="BT771" s="29"/>
      <c r="BU771" s="32" t="str">
        <f>IF(N771="供应商",VLOOKUP(O771,供应商!B:C,2,0),"")</f>
        <v/>
      </c>
      <c r="BV771" s="32" t="str">
        <f>IFERROR(VLOOKUP(BU771,供应商!A:B,2,0),"")</f>
        <v/>
      </c>
      <c r="BW771" s="32" t="str">
        <f>IF(N771="客户",VLOOKUP(O771,客户!B:C,2,0),"")</f>
        <v>002</v>
      </c>
      <c r="BX771" s="32" t="str">
        <f>IFERROR(VLOOKUP(BW771,客户!A:B,2,0),"")</f>
        <v>昌邑市城市建设发展投资集团有限公司</v>
      </c>
      <c r="BY771" s="29"/>
      <c r="BZ771" s="29"/>
      <c r="CA771" s="29"/>
      <c r="CB771" s="29"/>
      <c r="CC771" s="29"/>
      <c r="CD771" s="29"/>
      <c r="CE771" s="29"/>
      <c r="CF771" s="29"/>
      <c r="CG771" s="29"/>
      <c r="CH771" s="29"/>
      <c r="CI771" s="29"/>
      <c r="CJ771" s="29"/>
      <c r="CK771" s="29"/>
      <c r="CL771" s="29"/>
      <c r="CM771" s="29"/>
      <c r="CN771" s="29"/>
      <c r="CO771" s="29"/>
      <c r="CP771" s="29"/>
      <c r="CQ771" s="29"/>
      <c r="CR771" s="29"/>
      <c r="CS771" s="29"/>
      <c r="CT771" s="29"/>
      <c r="CU771" s="32" t="str">
        <f>IF(N771="费用项目",VLOOKUP(O771,费用项目!B:C,2,0),"")</f>
        <v/>
      </c>
      <c r="CV771" s="32" t="str">
        <f>IFERROR(VLOOKUP(CU771,费用项目!A:B,2,0),"")</f>
        <v/>
      </c>
      <c r="CW771" s="29" t="str">
        <f>IF(N771="银行账户",VLOOKUP(O771,银行变二级!B:C,2,0),"")</f>
        <v/>
      </c>
      <c r="CX771" s="29" t="str">
        <f>IFERROR(VLOOKUP(O771,银行变二级!A:B,2,0),"")</f>
        <v/>
      </c>
    </row>
    <row r="772" ht="25.5" spans="1:102">
      <c r="A772" s="35" t="s">
        <v>699</v>
      </c>
      <c r="B772" s="36" t="s">
        <v>124</v>
      </c>
      <c r="C772" s="36" t="s">
        <v>121</v>
      </c>
      <c r="D772" s="37" t="s">
        <v>708</v>
      </c>
      <c r="E772" s="37" t="s">
        <v>127</v>
      </c>
      <c r="F772" s="38">
        <v>164106.25</v>
      </c>
      <c r="G772" s="39" t="s">
        <v>107</v>
      </c>
      <c r="H772" s="40" t="str">
        <f t="shared" si="245"/>
        <v>6603</v>
      </c>
      <c r="I772" s="40" t="str">
        <f t="shared" si="246"/>
        <v>6603</v>
      </c>
      <c r="J772" s="46" t="str">
        <f t="shared" si="247"/>
        <v>财务费用</v>
      </c>
      <c r="K772" s="47" t="str">
        <f t="shared" si="248"/>
        <v>利息支出</v>
      </c>
      <c r="L772" s="46" t="str">
        <f t="shared" si="249"/>
        <v/>
      </c>
      <c r="M772" s="46" t="str">
        <f>IFERROR(IF(H772="1002",1002,VLOOKUP(I772,亿企科目!A:H,6,0)),VLOOKUP(H772,亿企科目!A:G,6,0))</f>
        <v>6603</v>
      </c>
      <c r="N772" s="48" t="str">
        <f>IFERROR(IF(H772="1002","银行账户",IF(H772="1123","供应商",VLOOKUP(I772,亿企科目!A:H,8,0))),"")</f>
        <v>费用项目</v>
      </c>
      <c r="O772" s="49" t="str">
        <f t="shared" si="263"/>
        <v>利息支出</v>
      </c>
      <c r="P772" s="29" t="str">
        <f>VLOOKUP(A772,账簿!B:C,2,0)</f>
        <v>002011</v>
      </c>
      <c r="Q772" s="29" t="str">
        <f>VLOOKUP(P772,账簿!A:B,2,0)</f>
        <v>昌邑市城投生态环境产业发展有限公司</v>
      </c>
      <c r="W772" s="29" t="str">
        <f t="shared" si="264"/>
        <v>0020112026-04-214</v>
      </c>
      <c r="X772" s="29" t="str">
        <f t="shared" si="250"/>
        <v>002011</v>
      </c>
      <c r="Y772" s="29" t="str">
        <f t="shared" si="251"/>
        <v>002011</v>
      </c>
      <c r="Z772" s="29" t="str">
        <f t="shared" si="252"/>
        <v>昌邑市城投生态环境产业发展有限公司</v>
      </c>
      <c r="AA772" s="29" t="str">
        <f t="shared" si="253"/>
        <v>2026-04</v>
      </c>
      <c r="AB772" s="29" t="str">
        <f t="shared" si="254"/>
        <v>2026-04-21</v>
      </c>
      <c r="AC772" s="29" t="s">
        <v>108</v>
      </c>
      <c r="AD772" s="29">
        <f t="shared" si="255"/>
        <v>4</v>
      </c>
      <c r="AE772" s="29" t="str">
        <f t="shared" si="256"/>
        <v>贷款还款,昌邑市城投生态环境产业发展有限公司</v>
      </c>
      <c r="AF772" s="29" t="s">
        <v>109</v>
      </c>
      <c r="AG772" s="29" t="s">
        <v>109</v>
      </c>
      <c r="AH772" s="29"/>
      <c r="AI772" s="29"/>
      <c r="AJ772" s="29"/>
      <c r="AK772" s="29"/>
      <c r="AL772" s="29"/>
      <c r="AM772" s="29"/>
      <c r="AN772" s="29" t="str">
        <f t="shared" si="257"/>
        <v>6603</v>
      </c>
      <c r="AO772" s="29"/>
      <c r="AP772" s="29" t="str">
        <f t="shared" si="258"/>
        <v>贷款还款,昌邑市城投生态环境产业发展有限公司</v>
      </c>
      <c r="AQ772" t="s">
        <v>110</v>
      </c>
      <c r="AR772" s="29">
        <f t="shared" si="259"/>
        <v>164106.25</v>
      </c>
      <c r="AS772" s="29" t="str">
        <f t="shared" si="260"/>
        <v/>
      </c>
      <c r="AT772" t="s">
        <v>111</v>
      </c>
      <c r="AU772" t="s">
        <v>112</v>
      </c>
      <c r="AV772" t="s">
        <v>113</v>
      </c>
      <c r="AW772" s="29">
        <f t="shared" si="261"/>
        <v>164106.25</v>
      </c>
      <c r="AX772" s="29" t="str">
        <f t="shared" si="262"/>
        <v/>
      </c>
      <c r="AY772" s="29"/>
      <c r="AZ772" s="29"/>
      <c r="BA772" s="29"/>
      <c r="BB772" s="29"/>
      <c r="BC772" s="29"/>
      <c r="BD772" s="29"/>
      <c r="BE772" s="29"/>
      <c r="BF772" s="29"/>
      <c r="BG772" s="29"/>
      <c r="BH772" s="29"/>
      <c r="BI772" s="29"/>
      <c r="BJ772" s="29"/>
      <c r="BK772" s="29"/>
      <c r="BL772" s="29"/>
      <c r="BM772" s="29"/>
      <c r="BN772" s="29"/>
      <c r="BO772" s="29"/>
      <c r="BP772" s="29"/>
      <c r="BQ772" s="32" t="str">
        <f>IF(N772="项目",VLOOKUP(O772,项目!B:C,2,0),IF(K772="空项目",VLOOKUP(K772,项目!B:C,2,0),""))</f>
        <v/>
      </c>
      <c r="BR772" s="32" t="str">
        <f>IFERROR(VLOOKUP(BQ772,项目!A:B,2,0),"")</f>
        <v/>
      </c>
      <c r="BS772" s="29"/>
      <c r="BT772" s="29"/>
      <c r="BU772" s="32" t="str">
        <f>IF(N772="供应商",VLOOKUP(O772,供应商!B:C,2,0),"")</f>
        <v/>
      </c>
      <c r="BV772" s="32" t="str">
        <f>IFERROR(VLOOKUP(BU772,供应商!A:B,2,0),"")</f>
        <v/>
      </c>
      <c r="BW772" s="32" t="str">
        <f>IF(N772="客户",VLOOKUP(O772,客户!B:C,2,0),"")</f>
        <v/>
      </c>
      <c r="BX772" s="32" t="str">
        <f>IFERROR(VLOOKUP(BW772,客户!A:B,2,0),"")</f>
        <v/>
      </c>
      <c r="BY772" s="29"/>
      <c r="BZ772" s="29"/>
      <c r="CA772" s="29"/>
      <c r="CB772" s="29"/>
      <c r="CC772" s="29"/>
      <c r="CD772" s="29"/>
      <c r="CE772" s="29"/>
      <c r="CF772" s="29"/>
      <c r="CG772" s="29"/>
      <c r="CH772" s="29"/>
      <c r="CI772" s="29"/>
      <c r="CJ772" s="29"/>
      <c r="CK772" s="29"/>
      <c r="CL772" s="29"/>
      <c r="CM772" s="29"/>
      <c r="CN772" s="29"/>
      <c r="CO772" s="29"/>
      <c r="CP772" s="29"/>
      <c r="CQ772" s="29"/>
      <c r="CR772" s="29"/>
      <c r="CS772" s="29"/>
      <c r="CT772" s="29"/>
      <c r="CU772" s="32" t="str">
        <f>IF(N772="费用项目",VLOOKUP(O772,费用项目!B:C,2,0),"")</f>
        <v>660302</v>
      </c>
      <c r="CV772" s="32" t="str">
        <f>IFERROR(VLOOKUP(CU772,费用项目!A:B,2,0),"")</f>
        <v>利息支出</v>
      </c>
      <c r="CW772" s="29" t="str">
        <f>IF(N772="银行账户",VLOOKUP(O772,银行变二级!B:C,2,0),"")</f>
        <v/>
      </c>
      <c r="CX772" s="29" t="str">
        <f>IFERROR(VLOOKUP(O772,银行变二级!A:B,2,0),"")</f>
        <v/>
      </c>
    </row>
    <row r="773" ht="27" spans="1:102">
      <c r="A773" s="35" t="s">
        <v>699</v>
      </c>
      <c r="B773" s="36" t="s">
        <v>124</v>
      </c>
      <c r="C773" s="36" t="s">
        <v>121</v>
      </c>
      <c r="D773" s="37" t="s">
        <v>708</v>
      </c>
      <c r="E773" s="37" t="s">
        <v>709</v>
      </c>
      <c r="F773" s="39" t="s">
        <v>107</v>
      </c>
      <c r="G773" s="38">
        <v>164106.25</v>
      </c>
      <c r="H773" s="40" t="str">
        <f t="shared" si="245"/>
        <v>1002</v>
      </c>
      <c r="I773" s="40" t="str">
        <f t="shared" si="246"/>
        <v>100206</v>
      </c>
      <c r="J773" s="46" t="str">
        <f t="shared" si="247"/>
        <v>银行存款</v>
      </c>
      <c r="K773" s="47" t="str">
        <f t="shared" si="248"/>
        <v>潍坊银行一般户9242</v>
      </c>
      <c r="L773" s="46" t="str">
        <f t="shared" si="249"/>
        <v/>
      </c>
      <c r="M773" s="46">
        <f>IFERROR(IF(H773="1002",1002,VLOOKUP(I773,亿企科目!A:H,6,0)),VLOOKUP(H773,亿企科目!A:G,6,0))</f>
        <v>1002</v>
      </c>
      <c r="N773" s="48" t="str">
        <f>IFERROR(IF(H773="1002","银行账户",IF(H773="1123","供应商",VLOOKUP(I773,亿企科目!A:H,8,0))),"")</f>
        <v>银行账户</v>
      </c>
      <c r="O773" s="49" t="str">
        <f t="shared" si="263"/>
        <v>潍坊银行一般户9242</v>
      </c>
      <c r="P773" s="29" t="str">
        <f>VLOOKUP(A773,账簿!B:C,2,0)</f>
        <v>002011</v>
      </c>
      <c r="Q773" s="29" t="str">
        <f>VLOOKUP(P773,账簿!A:B,2,0)</f>
        <v>昌邑市城投生态环境产业发展有限公司</v>
      </c>
      <c r="W773" s="29" t="str">
        <f t="shared" si="264"/>
        <v>0020112026-04-214</v>
      </c>
      <c r="X773" s="29" t="str">
        <f t="shared" si="250"/>
        <v>002011</v>
      </c>
      <c r="Y773" s="29" t="str">
        <f t="shared" si="251"/>
        <v>002011</v>
      </c>
      <c r="Z773" s="29" t="str">
        <f t="shared" si="252"/>
        <v>昌邑市城投生态环境产业发展有限公司</v>
      </c>
      <c r="AA773" s="29" t="str">
        <f t="shared" si="253"/>
        <v>2026-04</v>
      </c>
      <c r="AB773" s="29" t="str">
        <f t="shared" si="254"/>
        <v>2026-04-21</v>
      </c>
      <c r="AC773" s="29" t="s">
        <v>108</v>
      </c>
      <c r="AD773" s="29">
        <f t="shared" si="255"/>
        <v>4</v>
      </c>
      <c r="AE773" s="29" t="str">
        <f t="shared" si="256"/>
        <v>贷款还款,昌邑市城投生态环境产业发展有限公司</v>
      </c>
      <c r="AF773" s="29" t="s">
        <v>109</v>
      </c>
      <c r="AG773" s="29" t="s">
        <v>109</v>
      </c>
      <c r="AH773" s="29"/>
      <c r="AI773" s="29"/>
      <c r="AJ773" s="29"/>
      <c r="AK773" s="29"/>
      <c r="AL773" s="29"/>
      <c r="AM773" s="29"/>
      <c r="AN773" s="29">
        <f t="shared" si="257"/>
        <v>1002</v>
      </c>
      <c r="AO773" s="29"/>
      <c r="AP773" s="29" t="str">
        <f t="shared" si="258"/>
        <v>贷款还款,昌邑市城投生态环境产业发展有限公司</v>
      </c>
      <c r="AQ773" t="s">
        <v>110</v>
      </c>
      <c r="AR773" s="29" t="str">
        <f t="shared" si="259"/>
        <v/>
      </c>
      <c r="AS773" s="29">
        <f t="shared" si="260"/>
        <v>164106.25</v>
      </c>
      <c r="AT773" t="s">
        <v>111</v>
      </c>
      <c r="AU773" t="s">
        <v>112</v>
      </c>
      <c r="AV773" t="s">
        <v>113</v>
      </c>
      <c r="AW773" s="29" t="str">
        <f t="shared" si="261"/>
        <v/>
      </c>
      <c r="AX773" s="29">
        <f t="shared" si="262"/>
        <v>164106.25</v>
      </c>
      <c r="AY773" s="29"/>
      <c r="AZ773" s="29"/>
      <c r="BA773" s="29"/>
      <c r="BB773" s="29"/>
      <c r="BC773" s="29"/>
      <c r="BD773" s="29"/>
      <c r="BE773" s="29"/>
      <c r="BF773" s="29"/>
      <c r="BG773" s="29"/>
      <c r="BH773" s="29"/>
      <c r="BI773" s="29"/>
      <c r="BJ773" s="29"/>
      <c r="BK773" s="29"/>
      <c r="BL773" s="29"/>
      <c r="BM773" s="29"/>
      <c r="BN773" s="29"/>
      <c r="BO773" s="29"/>
      <c r="BP773" s="29"/>
      <c r="BQ773" s="32" t="str">
        <f>IF(N773="项目",VLOOKUP(O773,项目!B:C,2,0),IF(K773="空项目",VLOOKUP(K773,项目!B:C,2,0),""))</f>
        <v/>
      </c>
      <c r="BR773" s="32" t="str">
        <f>IFERROR(VLOOKUP(BQ773,项目!A:B,2,0),"")</f>
        <v/>
      </c>
      <c r="BS773" s="29"/>
      <c r="BT773" s="29"/>
      <c r="BU773" s="32" t="str">
        <f>IF(N773="供应商",VLOOKUP(O773,供应商!B:C,2,0),"")</f>
        <v/>
      </c>
      <c r="BV773" s="32" t="str">
        <f>IFERROR(VLOOKUP(BU773,供应商!A:B,2,0),"")</f>
        <v/>
      </c>
      <c r="BW773" s="32" t="str">
        <f>IF(N773="客户",VLOOKUP(O773,客户!B:C,2,0),"")</f>
        <v/>
      </c>
      <c r="BX773" s="32" t="str">
        <f>IFERROR(VLOOKUP(BW773,客户!A:B,2,0),"")</f>
        <v/>
      </c>
      <c r="BY773" s="29"/>
      <c r="BZ773" s="29"/>
      <c r="CA773" s="29"/>
      <c r="CB773" s="29"/>
      <c r="CC773" s="29"/>
      <c r="CD773" s="29"/>
      <c r="CE773" s="29"/>
      <c r="CF773" s="29"/>
      <c r="CG773" s="29"/>
      <c r="CH773" s="29"/>
      <c r="CI773" s="29"/>
      <c r="CJ773" s="29"/>
      <c r="CK773" s="29"/>
      <c r="CL773" s="29"/>
      <c r="CM773" s="29"/>
      <c r="CN773" s="29"/>
      <c r="CO773" s="29"/>
      <c r="CP773" s="29"/>
      <c r="CQ773" s="29"/>
      <c r="CR773" s="29"/>
      <c r="CS773" s="29"/>
      <c r="CT773" s="29"/>
      <c r="CU773" s="32" t="str">
        <f>IF(N773="费用项目",VLOOKUP(O773,费用项目!B:C,2,0),"")</f>
        <v/>
      </c>
      <c r="CV773" s="32" t="str">
        <f>IFERROR(VLOOKUP(CU773,费用项目!A:B,2,0),"")</f>
        <v/>
      </c>
      <c r="CW773" s="29" t="str">
        <f>IF(N773="银行账户",VLOOKUP(O773,银行变二级!B:C,2,0),"")</f>
        <v>潍坊银行一般户9242</v>
      </c>
      <c r="CX773" s="29" t="str">
        <f>IFERROR(VLOOKUP(O773,银行变二级!A:B,2,0),"")</f>
        <v>潍坊银行一般户9242</v>
      </c>
    </row>
    <row r="774" ht="27" spans="1:102">
      <c r="A774" s="35" t="s">
        <v>699</v>
      </c>
      <c r="B774" s="36" t="s">
        <v>124</v>
      </c>
      <c r="C774" s="36" t="s">
        <v>125</v>
      </c>
      <c r="D774" s="37" t="s">
        <v>105</v>
      </c>
      <c r="E774" s="37" t="s">
        <v>709</v>
      </c>
      <c r="F774" s="38">
        <v>167000</v>
      </c>
      <c r="G774" s="39" t="s">
        <v>107</v>
      </c>
      <c r="H774" s="40" t="str">
        <f t="shared" si="245"/>
        <v>1002</v>
      </c>
      <c r="I774" s="40" t="str">
        <f t="shared" si="246"/>
        <v>100206</v>
      </c>
      <c r="J774" s="46" t="str">
        <f t="shared" si="247"/>
        <v>银行存款</v>
      </c>
      <c r="K774" s="47" t="str">
        <f t="shared" si="248"/>
        <v>潍坊银行一般户9242</v>
      </c>
      <c r="L774" s="46" t="str">
        <f t="shared" si="249"/>
        <v/>
      </c>
      <c r="M774" s="46">
        <f>IFERROR(IF(H774="1002",1002,VLOOKUP(I774,亿企科目!A:H,6,0)),VLOOKUP(H774,亿企科目!A:G,6,0))</f>
        <v>1002</v>
      </c>
      <c r="N774" s="48" t="str">
        <f>IFERROR(IF(H774="1002","银行账户",IF(H774="1123","供应商",VLOOKUP(I774,亿企科目!A:H,8,0))),"")</f>
        <v>银行账户</v>
      </c>
      <c r="O774" s="49" t="str">
        <f t="shared" si="263"/>
        <v>潍坊银行一般户9242</v>
      </c>
      <c r="P774" s="29" t="str">
        <f>VLOOKUP(A774,账簿!B:C,2,0)</f>
        <v>002011</v>
      </c>
      <c r="Q774" s="29" t="str">
        <f>VLOOKUP(P774,账簿!A:B,2,0)</f>
        <v>昌邑市城投生态环境产业发展有限公司</v>
      </c>
      <c r="W774" s="29" t="str">
        <f t="shared" si="264"/>
        <v>0020112026-04-215</v>
      </c>
      <c r="X774" s="29" t="str">
        <f t="shared" si="250"/>
        <v>002011</v>
      </c>
      <c r="Y774" s="29" t="str">
        <f t="shared" si="251"/>
        <v>002011</v>
      </c>
      <c r="Z774" s="29" t="str">
        <f t="shared" si="252"/>
        <v>昌邑市城投生态环境产业发展有限公司</v>
      </c>
      <c r="AA774" s="29" t="str">
        <f t="shared" si="253"/>
        <v>2026-04</v>
      </c>
      <c r="AB774" s="29" t="str">
        <f t="shared" si="254"/>
        <v>2026-04-21</v>
      </c>
      <c r="AC774" s="29" t="s">
        <v>108</v>
      </c>
      <c r="AD774" s="29">
        <f t="shared" si="255"/>
        <v>5</v>
      </c>
      <c r="AE774" s="29" t="str">
        <f t="shared" si="256"/>
        <v>往来款,昌邑市城市建设发展投资集团有限公司</v>
      </c>
      <c r="AF774" s="29" t="s">
        <v>109</v>
      </c>
      <c r="AG774" s="29" t="s">
        <v>109</v>
      </c>
      <c r="AH774" s="29"/>
      <c r="AI774" s="29"/>
      <c r="AJ774" s="29"/>
      <c r="AK774" s="29"/>
      <c r="AL774" s="29"/>
      <c r="AM774" s="29"/>
      <c r="AN774" s="29">
        <f t="shared" si="257"/>
        <v>1002</v>
      </c>
      <c r="AO774" s="29"/>
      <c r="AP774" s="29" t="str">
        <f t="shared" si="258"/>
        <v>往来款,昌邑市城市建设发展投资集团有限公司</v>
      </c>
      <c r="AQ774" t="s">
        <v>110</v>
      </c>
      <c r="AR774" s="29">
        <f t="shared" si="259"/>
        <v>167000</v>
      </c>
      <c r="AS774" s="29" t="str">
        <f t="shared" si="260"/>
        <v/>
      </c>
      <c r="AT774" t="s">
        <v>111</v>
      </c>
      <c r="AU774" t="s">
        <v>112</v>
      </c>
      <c r="AV774" t="s">
        <v>113</v>
      </c>
      <c r="AW774" s="29">
        <f t="shared" si="261"/>
        <v>167000</v>
      </c>
      <c r="AX774" s="29" t="str">
        <f t="shared" si="262"/>
        <v/>
      </c>
      <c r="AY774" s="29"/>
      <c r="AZ774" s="29"/>
      <c r="BA774" s="29"/>
      <c r="BB774" s="29"/>
      <c r="BC774" s="29"/>
      <c r="BD774" s="29"/>
      <c r="BE774" s="29"/>
      <c r="BF774" s="29"/>
      <c r="BG774" s="29"/>
      <c r="BH774" s="29"/>
      <c r="BI774" s="29"/>
      <c r="BJ774" s="29"/>
      <c r="BK774" s="29"/>
      <c r="BL774" s="29"/>
      <c r="BM774" s="29"/>
      <c r="BN774" s="29"/>
      <c r="BO774" s="29"/>
      <c r="BP774" s="29"/>
      <c r="BQ774" s="32" t="str">
        <f>IF(N774="项目",VLOOKUP(O774,项目!B:C,2,0),IF(K774="空项目",VLOOKUP(K774,项目!B:C,2,0),""))</f>
        <v/>
      </c>
      <c r="BR774" s="32" t="str">
        <f>IFERROR(VLOOKUP(BQ774,项目!A:B,2,0),"")</f>
        <v/>
      </c>
      <c r="BS774" s="29"/>
      <c r="BT774" s="29"/>
      <c r="BU774" s="32" t="str">
        <f>IF(N774="供应商",VLOOKUP(O774,供应商!B:C,2,0),"")</f>
        <v/>
      </c>
      <c r="BV774" s="32" t="str">
        <f>IFERROR(VLOOKUP(BU774,供应商!A:B,2,0),"")</f>
        <v/>
      </c>
      <c r="BW774" s="32" t="str">
        <f>IF(N774="客户",VLOOKUP(O774,客户!B:C,2,0),"")</f>
        <v/>
      </c>
      <c r="BX774" s="32" t="str">
        <f>IFERROR(VLOOKUP(BW774,客户!A:B,2,0),"")</f>
        <v/>
      </c>
      <c r="BY774" s="29"/>
      <c r="BZ774" s="29"/>
      <c r="CA774" s="29"/>
      <c r="CB774" s="29"/>
      <c r="CC774" s="29"/>
      <c r="CD774" s="29"/>
      <c r="CE774" s="29"/>
      <c r="CF774" s="29"/>
      <c r="CG774" s="29"/>
      <c r="CH774" s="29"/>
      <c r="CI774" s="29"/>
      <c r="CJ774" s="29"/>
      <c r="CK774" s="29"/>
      <c r="CL774" s="29"/>
      <c r="CM774" s="29"/>
      <c r="CN774" s="29"/>
      <c r="CO774" s="29"/>
      <c r="CP774" s="29"/>
      <c r="CQ774" s="29"/>
      <c r="CR774" s="29"/>
      <c r="CS774" s="29"/>
      <c r="CT774" s="29"/>
      <c r="CU774" s="32" t="str">
        <f>IF(N774="费用项目",VLOOKUP(O774,费用项目!B:C,2,0),"")</f>
        <v/>
      </c>
      <c r="CV774" s="32" t="str">
        <f>IFERROR(VLOOKUP(CU774,费用项目!A:B,2,0),"")</f>
        <v/>
      </c>
      <c r="CW774" s="29" t="str">
        <f>IF(N774="银行账户",VLOOKUP(O774,银行变二级!B:C,2,0),"")</f>
        <v>潍坊银行一般户9242</v>
      </c>
      <c r="CX774" s="29" t="str">
        <f>IFERROR(VLOOKUP(O774,银行变二级!A:B,2,0),"")</f>
        <v>潍坊银行一般户9242</v>
      </c>
    </row>
    <row r="775" ht="25.5" spans="1:102">
      <c r="A775" s="35" t="s">
        <v>699</v>
      </c>
      <c r="B775" s="36" t="s">
        <v>124</v>
      </c>
      <c r="C775" s="36" t="s">
        <v>125</v>
      </c>
      <c r="D775" s="37" t="s">
        <v>105</v>
      </c>
      <c r="E775" s="37" t="s">
        <v>114</v>
      </c>
      <c r="F775" s="39" t="s">
        <v>107</v>
      </c>
      <c r="G775" s="38">
        <v>167000</v>
      </c>
      <c r="H775" s="40" t="str">
        <f t="shared" si="245"/>
        <v>1221</v>
      </c>
      <c r="I775" s="40" t="str">
        <f t="shared" si="246"/>
        <v>122108</v>
      </c>
      <c r="J775" s="46" t="str">
        <f t="shared" si="247"/>
        <v>其他应收款</v>
      </c>
      <c r="K775" s="47" t="str">
        <f t="shared" si="248"/>
        <v>单位</v>
      </c>
      <c r="L775" s="46" t="str">
        <f t="shared" si="249"/>
        <v>昌邑市城市建设发展投资集团有限公司</v>
      </c>
      <c r="M775" s="46" t="str">
        <f>IFERROR(IF(H775="1002",1002,VLOOKUP(I775,亿企科目!A:H,6,0)),VLOOKUP(H775,亿企科目!A:G,6,0))</f>
        <v>122102</v>
      </c>
      <c r="N775" s="48" t="str">
        <f>IFERROR(IF(H775="1002","银行账户",IF(H775="1123","供应商",VLOOKUP(I775,亿企科目!A:H,8,0))),"")</f>
        <v>客户</v>
      </c>
      <c r="O775" s="49" t="str">
        <f t="shared" si="263"/>
        <v>昌邑市城市建设发展投资集团有限公司</v>
      </c>
      <c r="P775" s="29" t="str">
        <f>VLOOKUP(A775,账簿!B:C,2,0)</f>
        <v>002011</v>
      </c>
      <c r="Q775" s="29" t="str">
        <f>VLOOKUP(P775,账簿!A:B,2,0)</f>
        <v>昌邑市城投生态环境产业发展有限公司</v>
      </c>
      <c r="W775" s="29" t="str">
        <f t="shared" si="264"/>
        <v>0020112026-04-215</v>
      </c>
      <c r="X775" s="29" t="str">
        <f t="shared" si="250"/>
        <v>002011</v>
      </c>
      <c r="Y775" s="29" t="str">
        <f t="shared" si="251"/>
        <v>002011</v>
      </c>
      <c r="Z775" s="29" t="str">
        <f t="shared" si="252"/>
        <v>昌邑市城投生态环境产业发展有限公司</v>
      </c>
      <c r="AA775" s="29" t="str">
        <f t="shared" si="253"/>
        <v>2026-04</v>
      </c>
      <c r="AB775" s="29" t="str">
        <f t="shared" si="254"/>
        <v>2026-04-21</v>
      </c>
      <c r="AC775" s="29" t="s">
        <v>108</v>
      </c>
      <c r="AD775" s="29">
        <f t="shared" si="255"/>
        <v>5</v>
      </c>
      <c r="AE775" s="29" t="str">
        <f t="shared" si="256"/>
        <v>往来款,昌邑市城市建设发展投资集团有限公司</v>
      </c>
      <c r="AF775" s="29" t="s">
        <v>109</v>
      </c>
      <c r="AG775" s="29" t="s">
        <v>109</v>
      </c>
      <c r="AH775" s="29"/>
      <c r="AI775" s="29"/>
      <c r="AJ775" s="29"/>
      <c r="AK775" s="29"/>
      <c r="AL775" s="29"/>
      <c r="AM775" s="29"/>
      <c r="AN775" s="29" t="str">
        <f t="shared" si="257"/>
        <v>122102</v>
      </c>
      <c r="AO775" s="29"/>
      <c r="AP775" s="29" t="str">
        <f t="shared" si="258"/>
        <v>往来款,昌邑市城市建设发展投资集团有限公司</v>
      </c>
      <c r="AQ775" t="s">
        <v>110</v>
      </c>
      <c r="AR775" s="29" t="str">
        <f t="shared" si="259"/>
        <v/>
      </c>
      <c r="AS775" s="29">
        <f t="shared" si="260"/>
        <v>167000</v>
      </c>
      <c r="AT775" t="s">
        <v>111</v>
      </c>
      <c r="AU775" t="s">
        <v>112</v>
      </c>
      <c r="AV775" t="s">
        <v>113</v>
      </c>
      <c r="AW775" s="29" t="str">
        <f t="shared" si="261"/>
        <v/>
      </c>
      <c r="AX775" s="29">
        <f t="shared" si="262"/>
        <v>167000</v>
      </c>
      <c r="AY775" s="29"/>
      <c r="AZ775" s="29"/>
      <c r="BA775" s="29"/>
      <c r="BB775" s="29"/>
      <c r="BC775" s="29"/>
      <c r="BD775" s="29"/>
      <c r="BE775" s="29"/>
      <c r="BF775" s="29"/>
      <c r="BG775" s="29"/>
      <c r="BH775" s="29"/>
      <c r="BI775" s="29"/>
      <c r="BJ775" s="29"/>
      <c r="BK775" s="29"/>
      <c r="BL775" s="29"/>
      <c r="BM775" s="29"/>
      <c r="BN775" s="29"/>
      <c r="BO775" s="29"/>
      <c r="BP775" s="29"/>
      <c r="BQ775" s="32" t="str">
        <f>IF(N775="项目",VLOOKUP(O775,项目!B:C,2,0),IF(K775="空项目",VLOOKUP(K775,项目!B:C,2,0),""))</f>
        <v/>
      </c>
      <c r="BR775" s="32" t="str">
        <f>IFERROR(VLOOKUP(BQ775,项目!A:B,2,0),"")</f>
        <v/>
      </c>
      <c r="BS775" s="29"/>
      <c r="BT775" s="29"/>
      <c r="BU775" s="32" t="str">
        <f>IF(N775="供应商",VLOOKUP(O775,供应商!B:C,2,0),"")</f>
        <v/>
      </c>
      <c r="BV775" s="32" t="str">
        <f>IFERROR(VLOOKUP(BU775,供应商!A:B,2,0),"")</f>
        <v/>
      </c>
      <c r="BW775" s="32" t="str">
        <f>IF(N775="客户",VLOOKUP(O775,客户!B:C,2,0),"")</f>
        <v>002</v>
      </c>
      <c r="BX775" s="32" t="str">
        <f>IFERROR(VLOOKUP(BW775,客户!A:B,2,0),"")</f>
        <v>昌邑市城市建设发展投资集团有限公司</v>
      </c>
      <c r="BY775" s="29"/>
      <c r="BZ775" s="29"/>
      <c r="CA775" s="29"/>
      <c r="CB775" s="29"/>
      <c r="CC775" s="29"/>
      <c r="CD775" s="29"/>
      <c r="CE775" s="29"/>
      <c r="CF775" s="29"/>
      <c r="CG775" s="29"/>
      <c r="CH775" s="29"/>
      <c r="CI775" s="29"/>
      <c r="CJ775" s="29"/>
      <c r="CK775" s="29"/>
      <c r="CL775" s="29"/>
      <c r="CM775" s="29"/>
      <c r="CN775" s="29"/>
      <c r="CO775" s="29"/>
      <c r="CP775" s="29"/>
      <c r="CQ775" s="29"/>
      <c r="CR775" s="29"/>
      <c r="CS775" s="29"/>
      <c r="CT775" s="29"/>
      <c r="CU775" s="32" t="str">
        <f>IF(N775="费用项目",VLOOKUP(O775,费用项目!B:C,2,0),"")</f>
        <v/>
      </c>
      <c r="CV775" s="32" t="str">
        <f>IFERROR(VLOOKUP(CU775,费用项目!A:B,2,0),"")</f>
        <v/>
      </c>
      <c r="CW775" s="29" t="str">
        <f>IF(N775="银行账户",VLOOKUP(O775,银行变二级!B:C,2,0),"")</f>
        <v/>
      </c>
      <c r="CX775" s="29" t="str">
        <f>IFERROR(VLOOKUP(O775,银行变二级!A:B,2,0),"")</f>
        <v/>
      </c>
    </row>
    <row r="776" ht="25.5" spans="1:102">
      <c r="A776" s="35" t="s">
        <v>699</v>
      </c>
      <c r="B776" s="36" t="s">
        <v>124</v>
      </c>
      <c r="C776" s="36" t="s">
        <v>128</v>
      </c>
      <c r="D776" s="37" t="s">
        <v>708</v>
      </c>
      <c r="E776" s="37" t="s">
        <v>127</v>
      </c>
      <c r="F776" s="38">
        <v>22819.44</v>
      </c>
      <c r="G776" s="39" t="s">
        <v>107</v>
      </c>
      <c r="H776" s="40" t="str">
        <f t="shared" si="245"/>
        <v>6603</v>
      </c>
      <c r="I776" s="40" t="str">
        <f t="shared" si="246"/>
        <v>6603</v>
      </c>
      <c r="J776" s="46" t="str">
        <f t="shared" si="247"/>
        <v>财务费用</v>
      </c>
      <c r="K776" s="47" t="str">
        <f t="shared" si="248"/>
        <v>利息支出</v>
      </c>
      <c r="L776" s="46" t="str">
        <f t="shared" si="249"/>
        <v/>
      </c>
      <c r="M776" s="46" t="str">
        <f>IFERROR(IF(H776="1002",1002,VLOOKUP(I776,亿企科目!A:H,6,0)),VLOOKUP(H776,亿企科目!A:G,6,0))</f>
        <v>6603</v>
      </c>
      <c r="N776" s="48" t="str">
        <f>IFERROR(IF(H776="1002","银行账户",IF(H776="1123","供应商",VLOOKUP(I776,亿企科目!A:H,8,0))),"")</f>
        <v>费用项目</v>
      </c>
      <c r="O776" s="49" t="str">
        <f t="shared" si="263"/>
        <v>利息支出</v>
      </c>
      <c r="P776" s="29" t="str">
        <f>VLOOKUP(A776,账簿!B:C,2,0)</f>
        <v>002011</v>
      </c>
      <c r="Q776" s="29" t="str">
        <f>VLOOKUP(P776,账簿!A:B,2,0)</f>
        <v>昌邑市城投生态环境产业发展有限公司</v>
      </c>
      <c r="W776" s="29" t="str">
        <f t="shared" si="264"/>
        <v>0020112026-04-216</v>
      </c>
      <c r="X776" s="29" t="str">
        <f t="shared" si="250"/>
        <v>002011</v>
      </c>
      <c r="Y776" s="29" t="str">
        <f t="shared" si="251"/>
        <v>002011</v>
      </c>
      <c r="Z776" s="29" t="str">
        <f t="shared" si="252"/>
        <v>昌邑市城投生态环境产业发展有限公司</v>
      </c>
      <c r="AA776" s="29" t="str">
        <f t="shared" si="253"/>
        <v>2026-04</v>
      </c>
      <c r="AB776" s="29" t="str">
        <f t="shared" si="254"/>
        <v>2026-04-21</v>
      </c>
      <c r="AC776" s="29" t="s">
        <v>108</v>
      </c>
      <c r="AD776" s="29">
        <f t="shared" si="255"/>
        <v>6</v>
      </c>
      <c r="AE776" s="29" t="str">
        <f t="shared" si="256"/>
        <v>贷款还款,昌邑市城投生态环境产业发展有限公司</v>
      </c>
      <c r="AF776" s="29" t="s">
        <v>109</v>
      </c>
      <c r="AG776" s="29" t="s">
        <v>109</v>
      </c>
      <c r="AH776" s="29"/>
      <c r="AI776" s="29"/>
      <c r="AJ776" s="29"/>
      <c r="AK776" s="29"/>
      <c r="AL776" s="29"/>
      <c r="AM776" s="29"/>
      <c r="AN776" s="29" t="str">
        <f t="shared" si="257"/>
        <v>6603</v>
      </c>
      <c r="AO776" s="29"/>
      <c r="AP776" s="29" t="str">
        <f t="shared" si="258"/>
        <v>贷款还款,昌邑市城投生态环境产业发展有限公司</v>
      </c>
      <c r="AQ776" t="s">
        <v>110</v>
      </c>
      <c r="AR776" s="29">
        <f t="shared" si="259"/>
        <v>22819.44</v>
      </c>
      <c r="AS776" s="29" t="str">
        <f t="shared" si="260"/>
        <v/>
      </c>
      <c r="AT776" t="s">
        <v>111</v>
      </c>
      <c r="AU776" t="s">
        <v>112</v>
      </c>
      <c r="AV776" t="s">
        <v>113</v>
      </c>
      <c r="AW776" s="29">
        <f t="shared" si="261"/>
        <v>22819.44</v>
      </c>
      <c r="AX776" s="29" t="str">
        <f t="shared" si="262"/>
        <v/>
      </c>
      <c r="AY776" s="29"/>
      <c r="AZ776" s="29"/>
      <c r="BA776" s="29"/>
      <c r="BB776" s="29"/>
      <c r="BC776" s="29"/>
      <c r="BD776" s="29"/>
      <c r="BE776" s="29"/>
      <c r="BF776" s="29"/>
      <c r="BG776" s="29"/>
      <c r="BH776" s="29"/>
      <c r="BI776" s="29"/>
      <c r="BJ776" s="29"/>
      <c r="BK776" s="29"/>
      <c r="BL776" s="29"/>
      <c r="BM776" s="29"/>
      <c r="BN776" s="29"/>
      <c r="BO776" s="29"/>
      <c r="BP776" s="29"/>
      <c r="BQ776" s="32" t="str">
        <f>IF(N776="项目",VLOOKUP(O776,项目!B:C,2,0),IF(K776="空项目",VLOOKUP(K776,项目!B:C,2,0),""))</f>
        <v/>
      </c>
      <c r="BR776" s="32" t="str">
        <f>IFERROR(VLOOKUP(BQ776,项目!A:B,2,0),"")</f>
        <v/>
      </c>
      <c r="BS776" s="29"/>
      <c r="BT776" s="29"/>
      <c r="BU776" s="32" t="str">
        <f>IF(N776="供应商",VLOOKUP(O776,供应商!B:C,2,0),"")</f>
        <v/>
      </c>
      <c r="BV776" s="32" t="str">
        <f>IFERROR(VLOOKUP(BU776,供应商!A:B,2,0),"")</f>
        <v/>
      </c>
      <c r="BW776" s="32" t="str">
        <f>IF(N776="客户",VLOOKUP(O776,客户!B:C,2,0),"")</f>
        <v/>
      </c>
      <c r="BX776" s="32" t="str">
        <f>IFERROR(VLOOKUP(BW776,客户!A:B,2,0),"")</f>
        <v/>
      </c>
      <c r="BY776" s="29"/>
      <c r="BZ776" s="29"/>
      <c r="CA776" s="29"/>
      <c r="CB776" s="29"/>
      <c r="CC776" s="29"/>
      <c r="CD776" s="29"/>
      <c r="CE776" s="29"/>
      <c r="CF776" s="29"/>
      <c r="CG776" s="29"/>
      <c r="CH776" s="29"/>
      <c r="CI776" s="29"/>
      <c r="CJ776" s="29"/>
      <c r="CK776" s="29"/>
      <c r="CL776" s="29"/>
      <c r="CM776" s="29"/>
      <c r="CN776" s="29"/>
      <c r="CO776" s="29"/>
      <c r="CP776" s="29"/>
      <c r="CQ776" s="29"/>
      <c r="CR776" s="29"/>
      <c r="CS776" s="29"/>
      <c r="CT776" s="29"/>
      <c r="CU776" s="32" t="str">
        <f>IF(N776="费用项目",VLOOKUP(O776,费用项目!B:C,2,0),"")</f>
        <v>660302</v>
      </c>
      <c r="CV776" s="32" t="str">
        <f>IFERROR(VLOOKUP(CU776,费用项目!A:B,2,0),"")</f>
        <v>利息支出</v>
      </c>
      <c r="CW776" s="29" t="str">
        <f>IF(N776="银行账户",VLOOKUP(O776,银行变二级!B:C,2,0),"")</f>
        <v/>
      </c>
      <c r="CX776" s="29" t="str">
        <f>IFERROR(VLOOKUP(O776,银行变二级!A:B,2,0),"")</f>
        <v/>
      </c>
    </row>
    <row r="777" ht="25.5" spans="1:102">
      <c r="A777" s="35" t="s">
        <v>699</v>
      </c>
      <c r="B777" s="36" t="s">
        <v>124</v>
      </c>
      <c r="C777" s="36" t="s">
        <v>128</v>
      </c>
      <c r="D777" s="37" t="s">
        <v>708</v>
      </c>
      <c r="E777" s="37" t="s">
        <v>707</v>
      </c>
      <c r="F777" s="39" t="s">
        <v>107</v>
      </c>
      <c r="G777" s="38">
        <v>22819.44</v>
      </c>
      <c r="H777" s="40" t="str">
        <f t="shared" si="245"/>
        <v>1002</v>
      </c>
      <c r="I777" s="40" t="str">
        <f t="shared" si="246"/>
        <v>100209</v>
      </c>
      <c r="J777" s="46" t="str">
        <f t="shared" si="247"/>
        <v>银行存款</v>
      </c>
      <c r="K777" s="47" t="str">
        <f t="shared" si="248"/>
        <v>齐鲁银行02852</v>
      </c>
      <c r="L777" s="46" t="str">
        <f t="shared" si="249"/>
        <v/>
      </c>
      <c r="M777" s="46">
        <f>IFERROR(IF(H777="1002",1002,VLOOKUP(I777,亿企科目!A:H,6,0)),VLOOKUP(H777,亿企科目!A:G,6,0))</f>
        <v>1002</v>
      </c>
      <c r="N777" s="48" t="str">
        <f>IFERROR(IF(H777="1002","银行账户",IF(H777="1123","供应商",VLOOKUP(I777,亿企科目!A:H,8,0))),"")</f>
        <v>银行账户</v>
      </c>
      <c r="O777" s="49" t="str">
        <f t="shared" si="263"/>
        <v>齐鲁银行02852</v>
      </c>
      <c r="P777" s="29" t="str">
        <f>VLOOKUP(A777,账簿!B:C,2,0)</f>
        <v>002011</v>
      </c>
      <c r="Q777" s="29" t="str">
        <f>VLOOKUP(P777,账簿!A:B,2,0)</f>
        <v>昌邑市城投生态环境产业发展有限公司</v>
      </c>
      <c r="W777" s="29" t="str">
        <f t="shared" si="264"/>
        <v>0020112026-04-216</v>
      </c>
      <c r="X777" s="29" t="str">
        <f t="shared" si="250"/>
        <v>002011</v>
      </c>
      <c r="Y777" s="29" t="str">
        <f t="shared" si="251"/>
        <v>002011</v>
      </c>
      <c r="Z777" s="29" t="str">
        <f t="shared" si="252"/>
        <v>昌邑市城投生态环境产业发展有限公司</v>
      </c>
      <c r="AA777" s="29" t="str">
        <f t="shared" si="253"/>
        <v>2026-04</v>
      </c>
      <c r="AB777" s="29" t="str">
        <f t="shared" si="254"/>
        <v>2026-04-21</v>
      </c>
      <c r="AC777" s="29" t="s">
        <v>108</v>
      </c>
      <c r="AD777" s="29">
        <f t="shared" si="255"/>
        <v>6</v>
      </c>
      <c r="AE777" s="29" t="str">
        <f t="shared" si="256"/>
        <v>贷款还款,昌邑市城投生态环境产业发展有限公司</v>
      </c>
      <c r="AF777" s="29" t="s">
        <v>109</v>
      </c>
      <c r="AG777" s="29" t="s">
        <v>109</v>
      </c>
      <c r="AH777" s="29"/>
      <c r="AI777" s="29"/>
      <c r="AJ777" s="29"/>
      <c r="AK777" s="29"/>
      <c r="AL777" s="29"/>
      <c r="AM777" s="29"/>
      <c r="AN777" s="29">
        <f t="shared" si="257"/>
        <v>1002</v>
      </c>
      <c r="AO777" s="29"/>
      <c r="AP777" s="29" t="str">
        <f t="shared" si="258"/>
        <v>贷款还款,昌邑市城投生态环境产业发展有限公司</v>
      </c>
      <c r="AQ777" t="s">
        <v>110</v>
      </c>
      <c r="AR777" s="29" t="str">
        <f t="shared" si="259"/>
        <v/>
      </c>
      <c r="AS777" s="29">
        <f t="shared" si="260"/>
        <v>22819.44</v>
      </c>
      <c r="AT777" t="s">
        <v>111</v>
      </c>
      <c r="AU777" t="s">
        <v>112</v>
      </c>
      <c r="AV777" t="s">
        <v>113</v>
      </c>
      <c r="AW777" s="29" t="str">
        <f t="shared" si="261"/>
        <v/>
      </c>
      <c r="AX777" s="29">
        <f t="shared" si="262"/>
        <v>22819.44</v>
      </c>
      <c r="AY777" s="29"/>
      <c r="AZ777" s="29"/>
      <c r="BA777" s="29"/>
      <c r="BB777" s="29"/>
      <c r="BC777" s="29"/>
      <c r="BD777" s="29"/>
      <c r="BE777" s="29"/>
      <c r="BF777" s="29"/>
      <c r="BG777" s="29"/>
      <c r="BH777" s="29"/>
      <c r="BI777" s="29"/>
      <c r="BJ777" s="29"/>
      <c r="BK777" s="29"/>
      <c r="BL777" s="29"/>
      <c r="BM777" s="29"/>
      <c r="BN777" s="29"/>
      <c r="BO777" s="29"/>
      <c r="BP777" s="29"/>
      <c r="BQ777" s="32" t="str">
        <f>IF(N777="项目",VLOOKUP(O777,项目!B:C,2,0),IF(K777="空项目",VLOOKUP(K777,项目!B:C,2,0),""))</f>
        <v/>
      </c>
      <c r="BR777" s="32" t="str">
        <f>IFERROR(VLOOKUP(BQ777,项目!A:B,2,0),"")</f>
        <v/>
      </c>
      <c r="BS777" s="29"/>
      <c r="BT777" s="29"/>
      <c r="BU777" s="32" t="str">
        <f>IF(N777="供应商",VLOOKUP(O777,供应商!B:C,2,0),"")</f>
        <v/>
      </c>
      <c r="BV777" s="32" t="str">
        <f>IFERROR(VLOOKUP(BU777,供应商!A:B,2,0),"")</f>
        <v/>
      </c>
      <c r="BW777" s="32" t="str">
        <f>IF(N777="客户",VLOOKUP(O777,客户!B:C,2,0),"")</f>
        <v/>
      </c>
      <c r="BX777" s="32" t="str">
        <f>IFERROR(VLOOKUP(BW777,客户!A:B,2,0),"")</f>
        <v/>
      </c>
      <c r="BY777" s="29"/>
      <c r="BZ777" s="29"/>
      <c r="CA777" s="29"/>
      <c r="CB777" s="29"/>
      <c r="CC777" s="29"/>
      <c r="CD777" s="29"/>
      <c r="CE777" s="29"/>
      <c r="CF777" s="29"/>
      <c r="CG777" s="29"/>
      <c r="CH777" s="29"/>
      <c r="CI777" s="29"/>
      <c r="CJ777" s="29"/>
      <c r="CK777" s="29"/>
      <c r="CL777" s="29"/>
      <c r="CM777" s="29"/>
      <c r="CN777" s="29"/>
      <c r="CO777" s="29"/>
      <c r="CP777" s="29"/>
      <c r="CQ777" s="29"/>
      <c r="CR777" s="29"/>
      <c r="CS777" s="29"/>
      <c r="CT777" s="29"/>
      <c r="CU777" s="32" t="str">
        <f>IF(N777="费用项目",VLOOKUP(O777,费用项目!B:C,2,0),"")</f>
        <v/>
      </c>
      <c r="CV777" s="32" t="str">
        <f>IFERROR(VLOOKUP(CU777,费用项目!A:B,2,0),"")</f>
        <v/>
      </c>
      <c r="CW777" s="29" t="str">
        <f>IF(N777="银行账户",VLOOKUP(O777,银行变二级!B:C,2,0),"")</f>
        <v>齐鲁银行02852</v>
      </c>
      <c r="CX777" s="29" t="str">
        <f>IFERROR(VLOOKUP(O777,银行变二级!A:B,2,0),"")</f>
        <v>齐鲁银行02852</v>
      </c>
    </row>
    <row r="778" spans="1:102">
      <c r="A778" s="35" t="s">
        <v>699</v>
      </c>
      <c r="B778" s="36" t="s">
        <v>124</v>
      </c>
      <c r="C778" s="36" t="s">
        <v>132</v>
      </c>
      <c r="D778" s="37" t="s">
        <v>710</v>
      </c>
      <c r="E778" s="37" t="s">
        <v>127</v>
      </c>
      <c r="F778" s="38">
        <v>1746850</v>
      </c>
      <c r="G778" s="39" t="s">
        <v>107</v>
      </c>
      <c r="H778" s="40" t="str">
        <f t="shared" si="245"/>
        <v>6603</v>
      </c>
      <c r="I778" s="40" t="str">
        <f t="shared" si="246"/>
        <v>6603</v>
      </c>
      <c r="J778" s="46" t="str">
        <f t="shared" si="247"/>
        <v>财务费用</v>
      </c>
      <c r="K778" s="47" t="str">
        <f t="shared" si="248"/>
        <v>利息支出</v>
      </c>
      <c r="L778" s="46" t="str">
        <f t="shared" si="249"/>
        <v/>
      </c>
      <c r="M778" s="46" t="str">
        <f>IFERROR(IF(H778="1002",1002,VLOOKUP(I778,亿企科目!A:H,6,0)),VLOOKUP(H778,亿企科目!A:G,6,0))</f>
        <v>6603</v>
      </c>
      <c r="N778" s="48" t="str">
        <f>IFERROR(IF(H778="1002","银行账户",IF(H778="1123","供应商",VLOOKUP(I778,亿企科目!A:H,8,0))),"")</f>
        <v>费用项目</v>
      </c>
      <c r="O778" s="49" t="str">
        <f t="shared" si="263"/>
        <v>利息支出</v>
      </c>
      <c r="P778" s="29" t="str">
        <f>VLOOKUP(A778,账簿!B:C,2,0)</f>
        <v>002011</v>
      </c>
      <c r="Q778" s="29" t="str">
        <f>VLOOKUP(P778,账簿!A:B,2,0)</f>
        <v>昌邑市城投生态环境产业发展有限公司</v>
      </c>
      <c r="W778" s="29" t="str">
        <f t="shared" si="264"/>
        <v>0020112026-04-217</v>
      </c>
      <c r="X778" s="29" t="str">
        <f t="shared" si="250"/>
        <v>002011</v>
      </c>
      <c r="Y778" s="29" t="str">
        <f t="shared" si="251"/>
        <v>002011</v>
      </c>
      <c r="Z778" s="29" t="str">
        <f t="shared" si="252"/>
        <v>昌邑市城投生态环境产业发展有限公司</v>
      </c>
      <c r="AA778" s="29" t="str">
        <f t="shared" si="253"/>
        <v>2026-04</v>
      </c>
      <c r="AB778" s="29" t="str">
        <f t="shared" si="254"/>
        <v>2026-04-21</v>
      </c>
      <c r="AC778" s="29" t="s">
        <v>108</v>
      </c>
      <c r="AD778" s="29">
        <f t="shared" si="255"/>
        <v>7</v>
      </c>
      <c r="AE778" s="29" t="str">
        <f t="shared" si="256"/>
        <v>归还贷款</v>
      </c>
      <c r="AF778" s="29" t="s">
        <v>109</v>
      </c>
      <c r="AG778" s="29" t="s">
        <v>109</v>
      </c>
      <c r="AH778" s="29"/>
      <c r="AI778" s="29"/>
      <c r="AJ778" s="29"/>
      <c r="AK778" s="29"/>
      <c r="AL778" s="29"/>
      <c r="AM778" s="29"/>
      <c r="AN778" s="29" t="str">
        <f t="shared" si="257"/>
        <v>6603</v>
      </c>
      <c r="AO778" s="29"/>
      <c r="AP778" s="29" t="str">
        <f t="shared" si="258"/>
        <v>归还贷款</v>
      </c>
      <c r="AQ778" t="s">
        <v>110</v>
      </c>
      <c r="AR778" s="29">
        <f t="shared" si="259"/>
        <v>1746850</v>
      </c>
      <c r="AS778" s="29" t="str">
        <f t="shared" si="260"/>
        <v/>
      </c>
      <c r="AT778" t="s">
        <v>111</v>
      </c>
      <c r="AU778" t="s">
        <v>112</v>
      </c>
      <c r="AV778" t="s">
        <v>113</v>
      </c>
      <c r="AW778" s="29">
        <f t="shared" si="261"/>
        <v>1746850</v>
      </c>
      <c r="AX778" s="29" t="str">
        <f t="shared" si="262"/>
        <v/>
      </c>
      <c r="AY778" s="29"/>
      <c r="AZ778" s="29"/>
      <c r="BA778" s="29"/>
      <c r="BB778" s="29"/>
      <c r="BC778" s="29"/>
      <c r="BD778" s="29"/>
      <c r="BE778" s="29"/>
      <c r="BF778" s="29"/>
      <c r="BG778" s="29"/>
      <c r="BH778" s="29"/>
      <c r="BI778" s="29"/>
      <c r="BJ778" s="29"/>
      <c r="BK778" s="29"/>
      <c r="BL778" s="29"/>
      <c r="BM778" s="29"/>
      <c r="BN778" s="29"/>
      <c r="BO778" s="29"/>
      <c r="BP778" s="29"/>
      <c r="BQ778" s="32" t="str">
        <f>IF(N778="项目",VLOOKUP(O778,项目!B:C,2,0),IF(K778="空项目",VLOOKUP(K778,项目!B:C,2,0),""))</f>
        <v/>
      </c>
      <c r="BR778" s="32" t="str">
        <f>IFERROR(VLOOKUP(BQ778,项目!A:B,2,0),"")</f>
        <v/>
      </c>
      <c r="BS778" s="29"/>
      <c r="BT778" s="29"/>
      <c r="BU778" s="32" t="str">
        <f>IF(N778="供应商",VLOOKUP(O778,供应商!B:C,2,0),"")</f>
        <v/>
      </c>
      <c r="BV778" s="32" t="str">
        <f>IFERROR(VLOOKUP(BU778,供应商!A:B,2,0),"")</f>
        <v/>
      </c>
      <c r="BW778" s="32" t="str">
        <f>IF(N778="客户",VLOOKUP(O778,客户!B:C,2,0),"")</f>
        <v/>
      </c>
      <c r="BX778" s="32" t="str">
        <f>IFERROR(VLOOKUP(BW778,客户!A:B,2,0),"")</f>
        <v/>
      </c>
      <c r="BY778" s="29"/>
      <c r="BZ778" s="29"/>
      <c r="CA778" s="29"/>
      <c r="CB778" s="29"/>
      <c r="CC778" s="29"/>
      <c r="CD778" s="29"/>
      <c r="CE778" s="29"/>
      <c r="CF778" s="29"/>
      <c r="CG778" s="29"/>
      <c r="CH778" s="29"/>
      <c r="CI778" s="29"/>
      <c r="CJ778" s="29"/>
      <c r="CK778" s="29"/>
      <c r="CL778" s="29"/>
      <c r="CM778" s="29"/>
      <c r="CN778" s="29"/>
      <c r="CO778" s="29"/>
      <c r="CP778" s="29"/>
      <c r="CQ778" s="29"/>
      <c r="CR778" s="29"/>
      <c r="CS778" s="29"/>
      <c r="CT778" s="29"/>
      <c r="CU778" s="32" t="str">
        <f>IF(N778="费用项目",VLOOKUP(O778,费用项目!B:C,2,0),"")</f>
        <v>660302</v>
      </c>
      <c r="CV778" s="32" t="str">
        <f>IFERROR(VLOOKUP(CU778,费用项目!A:B,2,0),"")</f>
        <v>利息支出</v>
      </c>
      <c r="CW778" s="29" t="str">
        <f>IF(N778="银行账户",VLOOKUP(O778,银行变二级!B:C,2,0),"")</f>
        <v/>
      </c>
      <c r="CX778" s="29" t="str">
        <f>IFERROR(VLOOKUP(O778,银行变二级!A:B,2,0),"")</f>
        <v/>
      </c>
    </row>
    <row r="779" ht="27" spans="1:102">
      <c r="A779" s="35" t="s">
        <v>699</v>
      </c>
      <c r="B779" s="36" t="s">
        <v>124</v>
      </c>
      <c r="C779" s="36" t="s">
        <v>132</v>
      </c>
      <c r="D779" s="37" t="s">
        <v>710</v>
      </c>
      <c r="E779" s="37" t="s">
        <v>711</v>
      </c>
      <c r="F779" s="39" t="s">
        <v>107</v>
      </c>
      <c r="G779" s="38">
        <v>1746850</v>
      </c>
      <c r="H779" s="40" t="str">
        <f t="shared" si="245"/>
        <v>1002</v>
      </c>
      <c r="I779" s="40" t="str">
        <f t="shared" si="246"/>
        <v>100202</v>
      </c>
      <c r="J779" s="46" t="str">
        <f t="shared" si="247"/>
        <v>银行存款</v>
      </c>
      <c r="K779" s="47" t="str">
        <f t="shared" si="248"/>
        <v>农发行专户13811</v>
      </c>
      <c r="L779" s="46" t="str">
        <f t="shared" si="249"/>
        <v/>
      </c>
      <c r="M779" s="46">
        <f>IFERROR(IF(H779="1002",1002,VLOOKUP(I779,亿企科目!A:H,6,0)),VLOOKUP(H779,亿企科目!A:G,6,0))</f>
        <v>1002</v>
      </c>
      <c r="N779" s="48" t="str">
        <f>IFERROR(IF(H779="1002","银行账户",IF(H779="1123","供应商",VLOOKUP(I779,亿企科目!A:H,8,0))),"")</f>
        <v>银行账户</v>
      </c>
      <c r="O779" s="49" t="str">
        <f t="shared" si="263"/>
        <v>农发行专户13811</v>
      </c>
      <c r="P779" s="29" t="str">
        <f>VLOOKUP(A779,账簿!B:C,2,0)</f>
        <v>002011</v>
      </c>
      <c r="Q779" s="29" t="str">
        <f>VLOOKUP(P779,账簿!A:B,2,0)</f>
        <v>昌邑市城投生态环境产业发展有限公司</v>
      </c>
      <c r="W779" s="29" t="str">
        <f t="shared" si="264"/>
        <v>0020112026-04-217</v>
      </c>
      <c r="X779" s="29" t="str">
        <f t="shared" si="250"/>
        <v>002011</v>
      </c>
      <c r="Y779" s="29" t="str">
        <f t="shared" si="251"/>
        <v>002011</v>
      </c>
      <c r="Z779" s="29" t="str">
        <f t="shared" si="252"/>
        <v>昌邑市城投生态环境产业发展有限公司</v>
      </c>
      <c r="AA779" s="29" t="str">
        <f t="shared" si="253"/>
        <v>2026-04</v>
      </c>
      <c r="AB779" s="29" t="str">
        <f t="shared" si="254"/>
        <v>2026-04-21</v>
      </c>
      <c r="AC779" s="29" t="s">
        <v>108</v>
      </c>
      <c r="AD779" s="29">
        <f t="shared" si="255"/>
        <v>7</v>
      </c>
      <c r="AE779" s="29" t="str">
        <f t="shared" si="256"/>
        <v>归还贷款</v>
      </c>
      <c r="AF779" s="29" t="s">
        <v>109</v>
      </c>
      <c r="AG779" s="29" t="s">
        <v>109</v>
      </c>
      <c r="AH779" s="29"/>
      <c r="AI779" s="29"/>
      <c r="AJ779" s="29"/>
      <c r="AK779" s="29"/>
      <c r="AL779" s="29"/>
      <c r="AM779" s="29"/>
      <c r="AN779" s="29">
        <f t="shared" si="257"/>
        <v>1002</v>
      </c>
      <c r="AO779" s="29"/>
      <c r="AP779" s="29" t="str">
        <f t="shared" si="258"/>
        <v>归还贷款</v>
      </c>
      <c r="AQ779" t="s">
        <v>110</v>
      </c>
      <c r="AR779" s="29" t="str">
        <f t="shared" si="259"/>
        <v/>
      </c>
      <c r="AS779" s="29">
        <f t="shared" si="260"/>
        <v>1746850</v>
      </c>
      <c r="AT779" t="s">
        <v>111</v>
      </c>
      <c r="AU779" t="s">
        <v>112</v>
      </c>
      <c r="AV779" t="s">
        <v>113</v>
      </c>
      <c r="AW779" s="29" t="str">
        <f t="shared" si="261"/>
        <v/>
      </c>
      <c r="AX779" s="29">
        <f t="shared" si="262"/>
        <v>1746850</v>
      </c>
      <c r="AY779" s="29"/>
      <c r="AZ779" s="29"/>
      <c r="BA779" s="29"/>
      <c r="BB779" s="29"/>
      <c r="BC779" s="29"/>
      <c r="BD779" s="29"/>
      <c r="BE779" s="29"/>
      <c r="BF779" s="29"/>
      <c r="BG779" s="29"/>
      <c r="BH779" s="29"/>
      <c r="BI779" s="29"/>
      <c r="BJ779" s="29"/>
      <c r="BK779" s="29"/>
      <c r="BL779" s="29"/>
      <c r="BM779" s="29"/>
      <c r="BN779" s="29"/>
      <c r="BO779" s="29"/>
      <c r="BP779" s="29"/>
      <c r="BQ779" s="32" t="str">
        <f>IF(N779="项目",VLOOKUP(O779,项目!B:C,2,0),IF(K779="空项目",VLOOKUP(K779,项目!B:C,2,0),""))</f>
        <v/>
      </c>
      <c r="BR779" s="32" t="str">
        <f>IFERROR(VLOOKUP(BQ779,项目!A:B,2,0),"")</f>
        <v/>
      </c>
      <c r="BS779" s="29"/>
      <c r="BT779" s="29"/>
      <c r="BU779" s="32" t="str">
        <f>IF(N779="供应商",VLOOKUP(O779,供应商!B:C,2,0),"")</f>
        <v/>
      </c>
      <c r="BV779" s="32" t="str">
        <f>IFERROR(VLOOKUP(BU779,供应商!A:B,2,0),"")</f>
        <v/>
      </c>
      <c r="BW779" s="32" t="str">
        <f>IF(N779="客户",VLOOKUP(O779,客户!B:C,2,0),"")</f>
        <v/>
      </c>
      <c r="BX779" s="32" t="str">
        <f>IFERROR(VLOOKUP(BW779,客户!A:B,2,0),"")</f>
        <v/>
      </c>
      <c r="BY779" s="29"/>
      <c r="BZ779" s="29"/>
      <c r="CA779" s="29"/>
      <c r="CB779" s="29"/>
      <c r="CC779" s="29"/>
      <c r="CD779" s="29"/>
      <c r="CE779" s="29"/>
      <c r="CF779" s="29"/>
      <c r="CG779" s="29"/>
      <c r="CH779" s="29"/>
      <c r="CI779" s="29"/>
      <c r="CJ779" s="29"/>
      <c r="CK779" s="29"/>
      <c r="CL779" s="29"/>
      <c r="CM779" s="29"/>
      <c r="CN779" s="29"/>
      <c r="CO779" s="29"/>
      <c r="CP779" s="29"/>
      <c r="CQ779" s="29"/>
      <c r="CR779" s="29"/>
      <c r="CS779" s="29"/>
      <c r="CT779" s="29"/>
      <c r="CU779" s="32" t="str">
        <f>IF(N779="费用项目",VLOOKUP(O779,费用项目!B:C,2,0),"")</f>
        <v/>
      </c>
      <c r="CV779" s="32" t="str">
        <f>IFERROR(VLOOKUP(CU779,费用项目!A:B,2,0),"")</f>
        <v/>
      </c>
      <c r="CW779" s="29" t="str">
        <f>IF(N779="银行账户",VLOOKUP(O779,银行变二级!B:C,2,0),"")</f>
        <v>农发行专户13811</v>
      </c>
      <c r="CX779" s="29" t="str">
        <f>IFERROR(VLOOKUP(O779,银行变二级!A:B,2,0),"")</f>
        <v>农发行专户13811</v>
      </c>
    </row>
    <row r="780" ht="27" spans="1:102">
      <c r="A780" s="35" t="s">
        <v>699</v>
      </c>
      <c r="B780" s="36" t="s">
        <v>124</v>
      </c>
      <c r="C780" s="36" t="s">
        <v>135</v>
      </c>
      <c r="D780" s="37" t="s">
        <v>105</v>
      </c>
      <c r="E780" s="37" t="s">
        <v>711</v>
      </c>
      <c r="F780" s="38">
        <v>1740000</v>
      </c>
      <c r="G780" s="39" t="s">
        <v>107</v>
      </c>
      <c r="H780" s="40" t="str">
        <f t="shared" si="245"/>
        <v>1002</v>
      </c>
      <c r="I780" s="40" t="str">
        <f t="shared" si="246"/>
        <v>100202</v>
      </c>
      <c r="J780" s="46" t="str">
        <f t="shared" si="247"/>
        <v>银行存款</v>
      </c>
      <c r="K780" s="47" t="str">
        <f t="shared" si="248"/>
        <v>农发行专户13811</v>
      </c>
      <c r="L780" s="46" t="str">
        <f t="shared" si="249"/>
        <v/>
      </c>
      <c r="M780" s="46">
        <f>IFERROR(IF(H780="1002",1002,VLOOKUP(I780,亿企科目!A:H,6,0)),VLOOKUP(H780,亿企科目!A:G,6,0))</f>
        <v>1002</v>
      </c>
      <c r="N780" s="48" t="str">
        <f>IFERROR(IF(H780="1002","银行账户",IF(H780="1123","供应商",VLOOKUP(I780,亿企科目!A:H,8,0))),"")</f>
        <v>银行账户</v>
      </c>
      <c r="O780" s="49" t="str">
        <f t="shared" si="263"/>
        <v>农发行专户13811</v>
      </c>
      <c r="P780" s="29" t="str">
        <f>VLOOKUP(A780,账簿!B:C,2,0)</f>
        <v>002011</v>
      </c>
      <c r="Q780" s="29" t="str">
        <f>VLOOKUP(P780,账簿!A:B,2,0)</f>
        <v>昌邑市城投生态环境产业发展有限公司</v>
      </c>
      <c r="W780" s="29" t="str">
        <f t="shared" si="264"/>
        <v>0020112026-04-218</v>
      </c>
      <c r="X780" s="29" t="str">
        <f t="shared" si="250"/>
        <v>002011</v>
      </c>
      <c r="Y780" s="29" t="str">
        <f t="shared" si="251"/>
        <v>002011</v>
      </c>
      <c r="Z780" s="29" t="str">
        <f t="shared" si="252"/>
        <v>昌邑市城投生态环境产业发展有限公司</v>
      </c>
      <c r="AA780" s="29" t="str">
        <f t="shared" si="253"/>
        <v>2026-04</v>
      </c>
      <c r="AB780" s="29" t="str">
        <f t="shared" si="254"/>
        <v>2026-04-21</v>
      </c>
      <c r="AC780" s="29" t="s">
        <v>108</v>
      </c>
      <c r="AD780" s="29">
        <f t="shared" si="255"/>
        <v>8</v>
      </c>
      <c r="AE780" s="29" t="str">
        <f t="shared" si="256"/>
        <v>往来款,昌邑市城市建设发展投资集团有限公司</v>
      </c>
      <c r="AF780" s="29" t="s">
        <v>109</v>
      </c>
      <c r="AG780" s="29" t="s">
        <v>109</v>
      </c>
      <c r="AH780" s="29"/>
      <c r="AI780" s="29"/>
      <c r="AJ780" s="29"/>
      <c r="AK780" s="29"/>
      <c r="AL780" s="29"/>
      <c r="AM780" s="29"/>
      <c r="AN780" s="29">
        <f t="shared" si="257"/>
        <v>1002</v>
      </c>
      <c r="AO780" s="29"/>
      <c r="AP780" s="29" t="str">
        <f t="shared" si="258"/>
        <v>往来款,昌邑市城市建设发展投资集团有限公司</v>
      </c>
      <c r="AQ780" t="s">
        <v>110</v>
      </c>
      <c r="AR780" s="29">
        <f t="shared" si="259"/>
        <v>1740000</v>
      </c>
      <c r="AS780" s="29" t="str">
        <f t="shared" si="260"/>
        <v/>
      </c>
      <c r="AT780" t="s">
        <v>111</v>
      </c>
      <c r="AU780" t="s">
        <v>112</v>
      </c>
      <c r="AV780" t="s">
        <v>113</v>
      </c>
      <c r="AW780" s="29">
        <f t="shared" si="261"/>
        <v>1740000</v>
      </c>
      <c r="AX780" s="29" t="str">
        <f t="shared" si="262"/>
        <v/>
      </c>
      <c r="AY780" s="29"/>
      <c r="AZ780" s="29"/>
      <c r="BA780" s="29"/>
      <c r="BB780" s="29"/>
      <c r="BC780" s="29"/>
      <c r="BD780" s="29"/>
      <c r="BE780" s="29"/>
      <c r="BF780" s="29"/>
      <c r="BG780" s="29"/>
      <c r="BH780" s="29"/>
      <c r="BI780" s="29"/>
      <c r="BJ780" s="29"/>
      <c r="BK780" s="29"/>
      <c r="BL780" s="29"/>
      <c r="BM780" s="29"/>
      <c r="BN780" s="29"/>
      <c r="BO780" s="29"/>
      <c r="BP780" s="29"/>
      <c r="BQ780" s="32" t="str">
        <f>IF(N780="项目",VLOOKUP(O780,项目!B:C,2,0),IF(K780="空项目",VLOOKUP(K780,项目!B:C,2,0),""))</f>
        <v/>
      </c>
      <c r="BR780" s="32" t="str">
        <f>IFERROR(VLOOKUP(BQ780,项目!A:B,2,0),"")</f>
        <v/>
      </c>
      <c r="BS780" s="29"/>
      <c r="BT780" s="29"/>
      <c r="BU780" s="32" t="str">
        <f>IF(N780="供应商",VLOOKUP(O780,供应商!B:C,2,0),"")</f>
        <v/>
      </c>
      <c r="BV780" s="32" t="str">
        <f>IFERROR(VLOOKUP(BU780,供应商!A:B,2,0),"")</f>
        <v/>
      </c>
      <c r="BW780" s="32" t="str">
        <f>IF(N780="客户",VLOOKUP(O780,客户!B:C,2,0),"")</f>
        <v/>
      </c>
      <c r="BX780" s="32" t="str">
        <f>IFERROR(VLOOKUP(BW780,客户!A:B,2,0),"")</f>
        <v/>
      </c>
      <c r="BY780" s="29"/>
      <c r="BZ780" s="29"/>
      <c r="CA780" s="29"/>
      <c r="CB780" s="29"/>
      <c r="CC780" s="29"/>
      <c r="CD780" s="29"/>
      <c r="CE780" s="29"/>
      <c r="CF780" s="29"/>
      <c r="CG780" s="29"/>
      <c r="CH780" s="29"/>
      <c r="CI780" s="29"/>
      <c r="CJ780" s="29"/>
      <c r="CK780" s="29"/>
      <c r="CL780" s="29"/>
      <c r="CM780" s="29"/>
      <c r="CN780" s="29"/>
      <c r="CO780" s="29"/>
      <c r="CP780" s="29"/>
      <c r="CQ780" s="29"/>
      <c r="CR780" s="29"/>
      <c r="CS780" s="29"/>
      <c r="CT780" s="29"/>
      <c r="CU780" s="32" t="str">
        <f>IF(N780="费用项目",VLOOKUP(O780,费用项目!B:C,2,0),"")</f>
        <v/>
      </c>
      <c r="CV780" s="32" t="str">
        <f>IFERROR(VLOOKUP(CU780,费用项目!A:B,2,0),"")</f>
        <v/>
      </c>
      <c r="CW780" s="29" t="str">
        <f>IF(N780="银行账户",VLOOKUP(O780,银行变二级!B:C,2,0),"")</f>
        <v>农发行专户13811</v>
      </c>
      <c r="CX780" s="29" t="str">
        <f>IFERROR(VLOOKUP(O780,银行变二级!A:B,2,0),"")</f>
        <v>农发行专户13811</v>
      </c>
    </row>
    <row r="781" ht="25.5" spans="1:102">
      <c r="A781" s="35" t="s">
        <v>699</v>
      </c>
      <c r="B781" s="36" t="s">
        <v>124</v>
      </c>
      <c r="C781" s="36" t="s">
        <v>135</v>
      </c>
      <c r="D781" s="37" t="s">
        <v>105</v>
      </c>
      <c r="E781" s="37" t="s">
        <v>114</v>
      </c>
      <c r="F781" s="39" t="s">
        <v>107</v>
      </c>
      <c r="G781" s="38">
        <v>1740000</v>
      </c>
      <c r="H781" s="40" t="str">
        <f t="shared" si="245"/>
        <v>1221</v>
      </c>
      <c r="I781" s="40" t="str">
        <f t="shared" si="246"/>
        <v>122108</v>
      </c>
      <c r="J781" s="46" t="str">
        <f t="shared" si="247"/>
        <v>其他应收款</v>
      </c>
      <c r="K781" s="47" t="str">
        <f t="shared" si="248"/>
        <v>单位</v>
      </c>
      <c r="L781" s="46" t="str">
        <f t="shared" si="249"/>
        <v>昌邑市城市建设发展投资集团有限公司</v>
      </c>
      <c r="M781" s="46" t="str">
        <f>IFERROR(IF(H781="1002",1002,VLOOKUP(I781,亿企科目!A:H,6,0)),VLOOKUP(H781,亿企科目!A:G,6,0))</f>
        <v>122102</v>
      </c>
      <c r="N781" s="48" t="str">
        <f>IFERROR(IF(H781="1002","银行账户",IF(H781="1123","供应商",VLOOKUP(I781,亿企科目!A:H,8,0))),"")</f>
        <v>客户</v>
      </c>
      <c r="O781" s="49" t="str">
        <f t="shared" si="263"/>
        <v>昌邑市城市建设发展投资集团有限公司</v>
      </c>
      <c r="P781" s="29" t="str">
        <f>VLOOKUP(A781,账簿!B:C,2,0)</f>
        <v>002011</v>
      </c>
      <c r="Q781" s="29" t="str">
        <f>VLOOKUP(P781,账簿!A:B,2,0)</f>
        <v>昌邑市城投生态环境产业发展有限公司</v>
      </c>
      <c r="W781" s="29" t="str">
        <f t="shared" si="264"/>
        <v>0020112026-04-218</v>
      </c>
      <c r="X781" s="29" t="str">
        <f t="shared" si="250"/>
        <v>002011</v>
      </c>
      <c r="Y781" s="29" t="str">
        <f t="shared" si="251"/>
        <v>002011</v>
      </c>
      <c r="Z781" s="29" t="str">
        <f t="shared" si="252"/>
        <v>昌邑市城投生态环境产业发展有限公司</v>
      </c>
      <c r="AA781" s="29" t="str">
        <f t="shared" si="253"/>
        <v>2026-04</v>
      </c>
      <c r="AB781" s="29" t="str">
        <f t="shared" si="254"/>
        <v>2026-04-21</v>
      </c>
      <c r="AC781" s="29" t="s">
        <v>108</v>
      </c>
      <c r="AD781" s="29">
        <f t="shared" si="255"/>
        <v>8</v>
      </c>
      <c r="AE781" s="29" t="str">
        <f t="shared" si="256"/>
        <v>往来款,昌邑市城市建设发展投资集团有限公司</v>
      </c>
      <c r="AF781" s="29" t="s">
        <v>109</v>
      </c>
      <c r="AG781" s="29" t="s">
        <v>109</v>
      </c>
      <c r="AH781" s="29"/>
      <c r="AI781" s="29"/>
      <c r="AJ781" s="29"/>
      <c r="AK781" s="29"/>
      <c r="AL781" s="29"/>
      <c r="AM781" s="29"/>
      <c r="AN781" s="29" t="str">
        <f t="shared" si="257"/>
        <v>122102</v>
      </c>
      <c r="AO781" s="29"/>
      <c r="AP781" s="29" t="str">
        <f t="shared" si="258"/>
        <v>往来款,昌邑市城市建设发展投资集团有限公司</v>
      </c>
      <c r="AQ781" t="s">
        <v>110</v>
      </c>
      <c r="AR781" s="29" t="str">
        <f t="shared" si="259"/>
        <v/>
      </c>
      <c r="AS781" s="29">
        <f t="shared" si="260"/>
        <v>1740000</v>
      </c>
      <c r="AT781" t="s">
        <v>111</v>
      </c>
      <c r="AU781" t="s">
        <v>112</v>
      </c>
      <c r="AV781" t="s">
        <v>113</v>
      </c>
      <c r="AW781" s="29" t="str">
        <f t="shared" si="261"/>
        <v/>
      </c>
      <c r="AX781" s="29">
        <f t="shared" si="262"/>
        <v>1740000</v>
      </c>
      <c r="AY781" s="29"/>
      <c r="AZ781" s="29"/>
      <c r="BA781" s="29"/>
      <c r="BB781" s="29"/>
      <c r="BC781" s="29"/>
      <c r="BD781" s="29"/>
      <c r="BE781" s="29"/>
      <c r="BF781" s="29"/>
      <c r="BG781" s="29"/>
      <c r="BH781" s="29"/>
      <c r="BI781" s="29"/>
      <c r="BJ781" s="29"/>
      <c r="BK781" s="29"/>
      <c r="BL781" s="29"/>
      <c r="BM781" s="29"/>
      <c r="BN781" s="29"/>
      <c r="BO781" s="29"/>
      <c r="BP781" s="29"/>
      <c r="BQ781" s="32" t="str">
        <f>IF(N781="项目",VLOOKUP(O781,项目!B:C,2,0),IF(K781="空项目",VLOOKUP(K781,项目!B:C,2,0),""))</f>
        <v/>
      </c>
      <c r="BR781" s="32" t="str">
        <f>IFERROR(VLOOKUP(BQ781,项目!A:B,2,0),"")</f>
        <v/>
      </c>
      <c r="BS781" s="29"/>
      <c r="BT781" s="29"/>
      <c r="BU781" s="32" t="str">
        <f>IF(N781="供应商",VLOOKUP(O781,供应商!B:C,2,0),"")</f>
        <v/>
      </c>
      <c r="BV781" s="32" t="str">
        <f>IFERROR(VLOOKUP(BU781,供应商!A:B,2,0),"")</f>
        <v/>
      </c>
      <c r="BW781" s="32" t="str">
        <f>IF(N781="客户",VLOOKUP(O781,客户!B:C,2,0),"")</f>
        <v>002</v>
      </c>
      <c r="BX781" s="32" t="str">
        <f>IFERROR(VLOOKUP(BW781,客户!A:B,2,0),"")</f>
        <v>昌邑市城市建设发展投资集团有限公司</v>
      </c>
      <c r="BY781" s="29"/>
      <c r="BZ781" s="29"/>
      <c r="CA781" s="29"/>
      <c r="CB781" s="29"/>
      <c r="CC781" s="29"/>
      <c r="CD781" s="29"/>
      <c r="CE781" s="29"/>
      <c r="CF781" s="29"/>
      <c r="CG781" s="29"/>
      <c r="CH781" s="29"/>
      <c r="CI781" s="29"/>
      <c r="CJ781" s="29"/>
      <c r="CK781" s="29"/>
      <c r="CL781" s="29"/>
      <c r="CM781" s="29"/>
      <c r="CN781" s="29"/>
      <c r="CO781" s="29"/>
      <c r="CP781" s="29"/>
      <c r="CQ781" s="29"/>
      <c r="CR781" s="29"/>
      <c r="CS781" s="29"/>
      <c r="CT781" s="29"/>
      <c r="CU781" s="32" t="str">
        <f>IF(N781="费用项目",VLOOKUP(O781,费用项目!B:C,2,0),"")</f>
        <v/>
      </c>
      <c r="CV781" s="32" t="str">
        <f>IFERROR(VLOOKUP(CU781,费用项目!A:B,2,0),"")</f>
        <v/>
      </c>
      <c r="CW781" s="29" t="str">
        <f>IF(N781="银行账户",VLOOKUP(O781,银行变二级!B:C,2,0),"")</f>
        <v/>
      </c>
      <c r="CX781" s="29" t="str">
        <f>IFERROR(VLOOKUP(O781,银行变二级!A:B,2,0),"")</f>
        <v/>
      </c>
    </row>
    <row r="782" spans="1:102">
      <c r="A782" s="35" t="s">
        <v>699</v>
      </c>
      <c r="B782" s="36" t="s">
        <v>469</v>
      </c>
      <c r="C782" s="36" t="s">
        <v>153</v>
      </c>
      <c r="D782" s="37" t="s">
        <v>712</v>
      </c>
      <c r="E782" s="37" t="s">
        <v>130</v>
      </c>
      <c r="F782" s="41">
        <v>100</v>
      </c>
      <c r="G782" s="39" t="s">
        <v>107</v>
      </c>
      <c r="H782" s="40" t="str">
        <f t="shared" si="245"/>
        <v>6603</v>
      </c>
      <c r="I782" s="40" t="str">
        <f t="shared" si="246"/>
        <v>6603</v>
      </c>
      <c r="J782" s="46" t="str">
        <f t="shared" si="247"/>
        <v>财务费用</v>
      </c>
      <c r="K782" s="47" t="str">
        <f t="shared" si="248"/>
        <v>手续费</v>
      </c>
      <c r="L782" s="46" t="str">
        <f t="shared" si="249"/>
        <v/>
      </c>
      <c r="M782" s="46" t="str">
        <f>IFERROR(IF(H782="1002",1002,VLOOKUP(I782,亿企科目!A:H,6,0)),VLOOKUP(H782,亿企科目!A:G,6,0))</f>
        <v>6603</v>
      </c>
      <c r="N782" s="48" t="str">
        <f>IFERROR(IF(H782="1002","银行账户",IF(H782="1123","供应商",VLOOKUP(I782,亿企科目!A:H,8,0))),"")</f>
        <v>费用项目</v>
      </c>
      <c r="O782" s="49" t="str">
        <f t="shared" si="263"/>
        <v>手续费</v>
      </c>
      <c r="P782" s="29" t="str">
        <f>VLOOKUP(A782,账簿!B:C,2,0)</f>
        <v>002011</v>
      </c>
      <c r="Q782" s="29" t="str">
        <f>VLOOKUP(P782,账簿!A:B,2,0)</f>
        <v>昌邑市城投生态环境产业发展有限公司</v>
      </c>
      <c r="W782" s="29" t="str">
        <f t="shared" si="264"/>
        <v>0020112026-04-259</v>
      </c>
      <c r="X782" s="29" t="str">
        <f t="shared" si="250"/>
        <v>002011</v>
      </c>
      <c r="Y782" s="29" t="str">
        <f t="shared" si="251"/>
        <v>002011</v>
      </c>
      <c r="Z782" s="29" t="str">
        <f t="shared" si="252"/>
        <v>昌邑市城投生态环境产业发展有限公司</v>
      </c>
      <c r="AA782" s="29" t="str">
        <f t="shared" si="253"/>
        <v>2026-04</v>
      </c>
      <c r="AB782" s="29" t="str">
        <f t="shared" si="254"/>
        <v>2026-04-25</v>
      </c>
      <c r="AC782" s="29" t="s">
        <v>108</v>
      </c>
      <c r="AD782" s="29">
        <f t="shared" si="255"/>
        <v>9</v>
      </c>
      <c r="AE782" s="29" t="str">
        <f t="shared" si="256"/>
        <v>财智账户卡普通卡年费</v>
      </c>
      <c r="AF782" s="29" t="s">
        <v>109</v>
      </c>
      <c r="AG782" s="29" t="s">
        <v>109</v>
      </c>
      <c r="AH782" s="29"/>
      <c r="AI782" s="29"/>
      <c r="AJ782" s="29"/>
      <c r="AK782" s="29"/>
      <c r="AL782" s="29"/>
      <c r="AM782" s="29"/>
      <c r="AN782" s="29" t="str">
        <f t="shared" si="257"/>
        <v>6603</v>
      </c>
      <c r="AO782" s="29"/>
      <c r="AP782" s="29" t="str">
        <f t="shared" si="258"/>
        <v>财智账户卡普通卡年费</v>
      </c>
      <c r="AQ782" t="s">
        <v>110</v>
      </c>
      <c r="AR782" s="29">
        <f t="shared" si="259"/>
        <v>100</v>
      </c>
      <c r="AS782" s="29" t="str">
        <f t="shared" si="260"/>
        <v/>
      </c>
      <c r="AT782" t="s">
        <v>111</v>
      </c>
      <c r="AU782" t="s">
        <v>112</v>
      </c>
      <c r="AV782" t="s">
        <v>113</v>
      </c>
      <c r="AW782" s="29">
        <f t="shared" si="261"/>
        <v>100</v>
      </c>
      <c r="AX782" s="29" t="str">
        <f t="shared" si="262"/>
        <v/>
      </c>
      <c r="AY782" s="29"/>
      <c r="AZ782" s="29"/>
      <c r="BA782" s="29"/>
      <c r="BB782" s="29"/>
      <c r="BC782" s="29"/>
      <c r="BD782" s="29"/>
      <c r="BE782" s="29"/>
      <c r="BF782" s="29"/>
      <c r="BG782" s="29"/>
      <c r="BH782" s="29"/>
      <c r="BI782" s="29"/>
      <c r="BJ782" s="29"/>
      <c r="BK782" s="29"/>
      <c r="BL782" s="29"/>
      <c r="BM782" s="29"/>
      <c r="BN782" s="29"/>
      <c r="BO782" s="29"/>
      <c r="BP782" s="29"/>
      <c r="BQ782" s="32" t="str">
        <f>IF(N782="项目",VLOOKUP(O782,项目!B:C,2,0),IF(K782="空项目",VLOOKUP(K782,项目!B:C,2,0),""))</f>
        <v/>
      </c>
      <c r="BR782" s="32" t="str">
        <f>IFERROR(VLOOKUP(BQ782,项目!A:B,2,0),"")</f>
        <v/>
      </c>
      <c r="BS782" s="29"/>
      <c r="BT782" s="29"/>
      <c r="BU782" s="32" t="str">
        <f>IF(N782="供应商",VLOOKUP(O782,供应商!B:C,2,0),"")</f>
        <v/>
      </c>
      <c r="BV782" s="32" t="str">
        <f>IFERROR(VLOOKUP(BU782,供应商!A:B,2,0),"")</f>
        <v/>
      </c>
      <c r="BW782" s="32" t="str">
        <f>IF(N782="客户",VLOOKUP(O782,客户!B:C,2,0),"")</f>
        <v/>
      </c>
      <c r="BX782" s="32" t="str">
        <f>IFERROR(VLOOKUP(BW782,客户!A:B,2,0),"")</f>
        <v/>
      </c>
      <c r="BY782" s="29"/>
      <c r="BZ782" s="29"/>
      <c r="CA782" s="29"/>
      <c r="CB782" s="29"/>
      <c r="CC782" s="29"/>
      <c r="CD782" s="29"/>
      <c r="CE782" s="29"/>
      <c r="CF782" s="29"/>
      <c r="CG782" s="29"/>
      <c r="CH782" s="29"/>
      <c r="CI782" s="29"/>
      <c r="CJ782" s="29"/>
      <c r="CK782" s="29"/>
      <c r="CL782" s="29"/>
      <c r="CM782" s="29"/>
      <c r="CN782" s="29"/>
      <c r="CO782" s="29"/>
      <c r="CP782" s="29"/>
      <c r="CQ782" s="29"/>
      <c r="CR782" s="29"/>
      <c r="CS782" s="29"/>
      <c r="CT782" s="29"/>
      <c r="CU782" s="32" t="str">
        <f>IF(N782="费用项目",VLOOKUP(O782,费用项目!B:C,2,0),"")</f>
        <v>660304</v>
      </c>
      <c r="CV782" s="32" t="str">
        <f>IFERROR(VLOOKUP(CU782,费用项目!A:B,2,0),"")</f>
        <v>手续费</v>
      </c>
      <c r="CW782" s="29" t="str">
        <f>IF(N782="银行账户",VLOOKUP(O782,银行变二级!B:C,2,0),"")</f>
        <v/>
      </c>
      <c r="CX782" s="29" t="str">
        <f>IFERROR(VLOOKUP(O782,银行变二级!A:B,2,0),"")</f>
        <v/>
      </c>
    </row>
    <row r="783" ht="27" spans="1:102">
      <c r="A783" s="35" t="s">
        <v>699</v>
      </c>
      <c r="B783" s="36" t="s">
        <v>469</v>
      </c>
      <c r="C783" s="36" t="s">
        <v>153</v>
      </c>
      <c r="D783" s="37" t="s">
        <v>712</v>
      </c>
      <c r="E783" s="37" t="s">
        <v>706</v>
      </c>
      <c r="F783" s="39" t="s">
        <v>107</v>
      </c>
      <c r="G783" s="41">
        <v>100</v>
      </c>
      <c r="H783" s="40" t="str">
        <f t="shared" si="245"/>
        <v>1002</v>
      </c>
      <c r="I783" s="40" t="str">
        <f t="shared" si="246"/>
        <v>100205</v>
      </c>
      <c r="J783" s="46" t="str">
        <f t="shared" si="247"/>
        <v>银行存款</v>
      </c>
      <c r="K783" s="47" t="str">
        <f t="shared" si="248"/>
        <v>工行一般户49870</v>
      </c>
      <c r="L783" s="46" t="str">
        <f t="shared" si="249"/>
        <v/>
      </c>
      <c r="M783" s="46">
        <f>IFERROR(IF(H783="1002",1002,VLOOKUP(I783,亿企科目!A:H,6,0)),VLOOKUP(H783,亿企科目!A:G,6,0))</f>
        <v>1002</v>
      </c>
      <c r="N783" s="48" t="str">
        <f>IFERROR(IF(H783="1002","银行账户",IF(H783="1123","供应商",VLOOKUP(I783,亿企科目!A:H,8,0))),"")</f>
        <v>银行账户</v>
      </c>
      <c r="O783" s="49" t="str">
        <f t="shared" si="263"/>
        <v>工行一般户49870</v>
      </c>
      <c r="P783" s="29" t="str">
        <f>VLOOKUP(A783,账簿!B:C,2,0)</f>
        <v>002011</v>
      </c>
      <c r="Q783" s="29" t="str">
        <f>VLOOKUP(P783,账簿!A:B,2,0)</f>
        <v>昌邑市城投生态环境产业发展有限公司</v>
      </c>
      <c r="W783" s="29" t="str">
        <f t="shared" si="264"/>
        <v>0020112026-04-259</v>
      </c>
      <c r="X783" s="29" t="str">
        <f t="shared" si="250"/>
        <v>002011</v>
      </c>
      <c r="Y783" s="29" t="str">
        <f t="shared" si="251"/>
        <v>002011</v>
      </c>
      <c r="Z783" s="29" t="str">
        <f t="shared" si="252"/>
        <v>昌邑市城投生态环境产业发展有限公司</v>
      </c>
      <c r="AA783" s="29" t="str">
        <f t="shared" si="253"/>
        <v>2026-04</v>
      </c>
      <c r="AB783" s="29" t="str">
        <f t="shared" si="254"/>
        <v>2026-04-25</v>
      </c>
      <c r="AC783" s="29" t="s">
        <v>108</v>
      </c>
      <c r="AD783" s="29">
        <f t="shared" si="255"/>
        <v>9</v>
      </c>
      <c r="AE783" s="29" t="str">
        <f t="shared" si="256"/>
        <v>财智账户卡普通卡年费</v>
      </c>
      <c r="AF783" s="29" t="s">
        <v>109</v>
      </c>
      <c r="AG783" s="29" t="s">
        <v>109</v>
      </c>
      <c r="AH783" s="29"/>
      <c r="AI783" s="29"/>
      <c r="AJ783" s="29"/>
      <c r="AK783" s="29"/>
      <c r="AL783" s="29"/>
      <c r="AM783" s="29"/>
      <c r="AN783" s="29">
        <f t="shared" si="257"/>
        <v>1002</v>
      </c>
      <c r="AO783" s="29"/>
      <c r="AP783" s="29" t="str">
        <f t="shared" si="258"/>
        <v>财智账户卡普通卡年费</v>
      </c>
      <c r="AQ783" t="s">
        <v>110</v>
      </c>
      <c r="AR783" s="29" t="str">
        <f t="shared" si="259"/>
        <v/>
      </c>
      <c r="AS783" s="29">
        <f t="shared" si="260"/>
        <v>100</v>
      </c>
      <c r="AT783" t="s">
        <v>111</v>
      </c>
      <c r="AU783" t="s">
        <v>112</v>
      </c>
      <c r="AV783" t="s">
        <v>113</v>
      </c>
      <c r="AW783" s="29" t="str">
        <f t="shared" si="261"/>
        <v/>
      </c>
      <c r="AX783" s="29">
        <f t="shared" si="262"/>
        <v>100</v>
      </c>
      <c r="AY783" s="29"/>
      <c r="AZ783" s="29"/>
      <c r="BA783" s="29"/>
      <c r="BB783" s="29"/>
      <c r="BC783" s="29"/>
      <c r="BD783" s="29"/>
      <c r="BE783" s="29"/>
      <c r="BF783" s="29"/>
      <c r="BG783" s="29"/>
      <c r="BH783" s="29"/>
      <c r="BI783" s="29"/>
      <c r="BJ783" s="29"/>
      <c r="BK783" s="29"/>
      <c r="BL783" s="29"/>
      <c r="BM783" s="29"/>
      <c r="BN783" s="29"/>
      <c r="BO783" s="29"/>
      <c r="BP783" s="29"/>
      <c r="BQ783" s="32" t="str">
        <f>IF(N783="项目",VLOOKUP(O783,项目!B:C,2,0),IF(K783="空项目",VLOOKUP(K783,项目!B:C,2,0),""))</f>
        <v/>
      </c>
      <c r="BR783" s="32" t="str">
        <f>IFERROR(VLOOKUP(BQ783,项目!A:B,2,0),"")</f>
        <v/>
      </c>
      <c r="BS783" s="29"/>
      <c r="BT783" s="29"/>
      <c r="BU783" s="32" t="str">
        <f>IF(N783="供应商",VLOOKUP(O783,供应商!B:C,2,0),"")</f>
        <v/>
      </c>
      <c r="BV783" s="32" t="str">
        <f>IFERROR(VLOOKUP(BU783,供应商!A:B,2,0),"")</f>
        <v/>
      </c>
      <c r="BW783" s="32" t="str">
        <f>IF(N783="客户",VLOOKUP(O783,客户!B:C,2,0),"")</f>
        <v/>
      </c>
      <c r="BX783" s="32" t="str">
        <f>IFERROR(VLOOKUP(BW783,客户!A:B,2,0),"")</f>
        <v/>
      </c>
      <c r="BY783" s="29"/>
      <c r="BZ783" s="29"/>
      <c r="CA783" s="29"/>
      <c r="CB783" s="29"/>
      <c r="CC783" s="29"/>
      <c r="CD783" s="29"/>
      <c r="CE783" s="29"/>
      <c r="CF783" s="29"/>
      <c r="CG783" s="29"/>
      <c r="CH783" s="29"/>
      <c r="CI783" s="29"/>
      <c r="CJ783" s="29"/>
      <c r="CK783" s="29"/>
      <c r="CL783" s="29"/>
      <c r="CM783" s="29"/>
      <c r="CN783" s="29"/>
      <c r="CO783" s="29"/>
      <c r="CP783" s="29"/>
      <c r="CQ783" s="29"/>
      <c r="CR783" s="29"/>
      <c r="CS783" s="29"/>
      <c r="CT783" s="29"/>
      <c r="CU783" s="32" t="str">
        <f>IF(N783="费用项目",VLOOKUP(O783,费用项目!B:C,2,0),"")</f>
        <v/>
      </c>
      <c r="CV783" s="32" t="str">
        <f>IFERROR(VLOOKUP(CU783,费用项目!A:B,2,0),"")</f>
        <v/>
      </c>
      <c r="CW783" s="29" t="str">
        <f>IF(N783="银行账户",VLOOKUP(O783,银行变二级!B:C,2,0),"")</f>
        <v>工行一般户49870</v>
      </c>
      <c r="CX783" s="29" t="str">
        <f>IFERROR(VLOOKUP(O783,银行变二级!A:B,2,0),"")</f>
        <v>工行一般户49870</v>
      </c>
    </row>
    <row r="784" ht="25.5" spans="1:102">
      <c r="A784" s="35" t="s">
        <v>699</v>
      </c>
      <c r="B784" s="36" t="s">
        <v>242</v>
      </c>
      <c r="C784" s="36" t="s">
        <v>157</v>
      </c>
      <c r="D784" s="37" t="s">
        <v>713</v>
      </c>
      <c r="E784" s="37" t="s">
        <v>117</v>
      </c>
      <c r="F784" s="38">
        <v>310000</v>
      </c>
      <c r="G784" s="39" t="s">
        <v>107</v>
      </c>
      <c r="H784" s="40" t="str">
        <f t="shared" si="245"/>
        <v>1221</v>
      </c>
      <c r="I784" s="40" t="str">
        <f t="shared" si="246"/>
        <v>122108</v>
      </c>
      <c r="J784" s="46" t="str">
        <f t="shared" si="247"/>
        <v>其他应收款</v>
      </c>
      <c r="K784" s="47" t="str">
        <f t="shared" si="248"/>
        <v>单位</v>
      </c>
      <c r="L784" s="46" t="str">
        <f t="shared" si="249"/>
        <v>昌邑市昌宜投资有限公司</v>
      </c>
      <c r="M784" s="46" t="str">
        <f>IFERROR(IF(H784="1002",1002,VLOOKUP(I784,亿企科目!A:H,6,0)),VLOOKUP(H784,亿企科目!A:G,6,0))</f>
        <v>122102</v>
      </c>
      <c r="N784" s="48" t="str">
        <f>IFERROR(IF(H784="1002","银行账户",IF(H784="1123","供应商",VLOOKUP(I784,亿企科目!A:H,8,0))),"")</f>
        <v>客户</v>
      </c>
      <c r="O784" s="49" t="str">
        <f t="shared" si="263"/>
        <v>昌邑市昌宜投资有限公司</v>
      </c>
      <c r="P784" s="29" t="str">
        <f>VLOOKUP(A784,账簿!B:C,2,0)</f>
        <v>002011</v>
      </c>
      <c r="Q784" s="29" t="str">
        <f>VLOOKUP(P784,账簿!A:B,2,0)</f>
        <v>昌邑市城投生态环境产业发展有限公司</v>
      </c>
      <c r="W784" s="29" t="str">
        <f t="shared" si="264"/>
        <v>0020112026-04-2810</v>
      </c>
      <c r="X784" s="29" t="str">
        <f t="shared" si="250"/>
        <v>002011</v>
      </c>
      <c r="Y784" s="29" t="str">
        <f t="shared" si="251"/>
        <v>002011</v>
      </c>
      <c r="Z784" s="29" t="str">
        <f t="shared" si="252"/>
        <v>昌邑市城投生态环境产业发展有限公司</v>
      </c>
      <c r="AA784" s="29" t="str">
        <f t="shared" si="253"/>
        <v>2026-04</v>
      </c>
      <c r="AB784" s="29" t="str">
        <f t="shared" si="254"/>
        <v>2026-04-28</v>
      </c>
      <c r="AC784" s="29" t="s">
        <v>108</v>
      </c>
      <c r="AD784" s="29">
        <f t="shared" si="255"/>
        <v>10</v>
      </c>
      <c r="AE784" s="29" t="str">
        <f t="shared" si="256"/>
        <v>往来结算款,昌邑市昌宜投资有限公司</v>
      </c>
      <c r="AF784" s="29" t="s">
        <v>109</v>
      </c>
      <c r="AG784" s="29" t="s">
        <v>109</v>
      </c>
      <c r="AH784" s="29"/>
      <c r="AI784" s="29"/>
      <c r="AJ784" s="29"/>
      <c r="AK784" s="29"/>
      <c r="AL784" s="29"/>
      <c r="AM784" s="29"/>
      <c r="AN784" s="29" t="str">
        <f t="shared" si="257"/>
        <v>122102</v>
      </c>
      <c r="AO784" s="29"/>
      <c r="AP784" s="29" t="str">
        <f t="shared" si="258"/>
        <v>往来结算款,昌邑市昌宜投资有限公司</v>
      </c>
      <c r="AQ784" t="s">
        <v>110</v>
      </c>
      <c r="AR784" s="29">
        <f t="shared" si="259"/>
        <v>310000</v>
      </c>
      <c r="AS784" s="29" t="str">
        <f t="shared" si="260"/>
        <v/>
      </c>
      <c r="AT784" t="s">
        <v>111</v>
      </c>
      <c r="AU784" t="s">
        <v>112</v>
      </c>
      <c r="AV784" t="s">
        <v>113</v>
      </c>
      <c r="AW784" s="29">
        <f t="shared" si="261"/>
        <v>310000</v>
      </c>
      <c r="AX784" s="29" t="str">
        <f t="shared" si="262"/>
        <v/>
      </c>
      <c r="AY784" s="29"/>
      <c r="AZ784" s="29"/>
      <c r="BA784" s="29"/>
      <c r="BB784" s="29"/>
      <c r="BC784" s="29"/>
      <c r="BD784" s="29"/>
      <c r="BE784" s="29"/>
      <c r="BF784" s="29"/>
      <c r="BG784" s="29"/>
      <c r="BH784" s="29"/>
      <c r="BI784" s="29"/>
      <c r="BJ784" s="29"/>
      <c r="BK784" s="29"/>
      <c r="BL784" s="29"/>
      <c r="BM784" s="29"/>
      <c r="BN784" s="29"/>
      <c r="BO784" s="29"/>
      <c r="BP784" s="29"/>
      <c r="BQ784" s="32" t="str">
        <f>IF(N784="项目",VLOOKUP(O784,项目!B:C,2,0),IF(K784="空项目",VLOOKUP(K784,项目!B:C,2,0),""))</f>
        <v/>
      </c>
      <c r="BR784" s="32" t="str">
        <f>IFERROR(VLOOKUP(BQ784,项目!A:B,2,0),"")</f>
        <v/>
      </c>
      <c r="BS784" s="29"/>
      <c r="BT784" s="29"/>
      <c r="BU784" s="32" t="str">
        <f>IF(N784="供应商",VLOOKUP(O784,供应商!B:C,2,0),"")</f>
        <v/>
      </c>
      <c r="BV784" s="32" t="str">
        <f>IFERROR(VLOOKUP(BU784,供应商!A:B,2,0),"")</f>
        <v/>
      </c>
      <c r="BW784" s="32" t="str">
        <f>IF(N784="客户",VLOOKUP(O784,客户!B:C,2,0),"")</f>
        <v>003019</v>
      </c>
      <c r="BX784" s="32" t="str">
        <f>IFERROR(VLOOKUP(BW784,客户!A:B,2,0),"")</f>
        <v>昌邑市昌宜投资有限公司</v>
      </c>
      <c r="BY784" s="29"/>
      <c r="BZ784" s="29"/>
      <c r="CA784" s="29"/>
      <c r="CB784" s="29"/>
      <c r="CC784" s="29"/>
      <c r="CD784" s="29"/>
      <c r="CE784" s="29"/>
      <c r="CF784" s="29"/>
      <c r="CG784" s="29"/>
      <c r="CH784" s="29"/>
      <c r="CI784" s="29"/>
      <c r="CJ784" s="29"/>
      <c r="CK784" s="29"/>
      <c r="CL784" s="29"/>
      <c r="CM784" s="29"/>
      <c r="CN784" s="29"/>
      <c r="CO784" s="29"/>
      <c r="CP784" s="29"/>
      <c r="CQ784" s="29"/>
      <c r="CR784" s="29"/>
      <c r="CS784" s="29"/>
      <c r="CT784" s="29"/>
      <c r="CU784" s="32" t="str">
        <f>IF(N784="费用项目",VLOOKUP(O784,费用项目!B:C,2,0),"")</f>
        <v/>
      </c>
      <c r="CV784" s="32" t="str">
        <f>IFERROR(VLOOKUP(CU784,费用项目!A:B,2,0),"")</f>
        <v/>
      </c>
      <c r="CW784" s="29" t="str">
        <f>IF(N784="银行账户",VLOOKUP(O784,银行变二级!B:C,2,0),"")</f>
        <v/>
      </c>
      <c r="CX784" s="29" t="str">
        <f>IFERROR(VLOOKUP(O784,银行变二级!A:B,2,0),"")</f>
        <v/>
      </c>
    </row>
    <row r="785" ht="27" spans="1:102">
      <c r="A785" s="35" t="s">
        <v>699</v>
      </c>
      <c r="B785" s="36" t="s">
        <v>242</v>
      </c>
      <c r="C785" s="36" t="s">
        <v>157</v>
      </c>
      <c r="D785" s="37" t="s">
        <v>713</v>
      </c>
      <c r="E785" s="37" t="s">
        <v>711</v>
      </c>
      <c r="F785" s="39" t="s">
        <v>107</v>
      </c>
      <c r="G785" s="38">
        <v>310000</v>
      </c>
      <c r="H785" s="40" t="str">
        <f t="shared" si="245"/>
        <v>1002</v>
      </c>
      <c r="I785" s="40" t="str">
        <f t="shared" si="246"/>
        <v>100202</v>
      </c>
      <c r="J785" s="46" t="str">
        <f t="shared" si="247"/>
        <v>银行存款</v>
      </c>
      <c r="K785" s="47" t="str">
        <f t="shared" si="248"/>
        <v>农发行专户13811</v>
      </c>
      <c r="L785" s="46" t="str">
        <f t="shared" si="249"/>
        <v/>
      </c>
      <c r="M785" s="46">
        <f>IFERROR(IF(H785="1002",1002,VLOOKUP(I785,亿企科目!A:H,6,0)),VLOOKUP(H785,亿企科目!A:G,6,0))</f>
        <v>1002</v>
      </c>
      <c r="N785" s="48" t="str">
        <f>IFERROR(IF(H785="1002","银行账户",IF(H785="1123","供应商",VLOOKUP(I785,亿企科目!A:H,8,0))),"")</f>
        <v>银行账户</v>
      </c>
      <c r="O785" s="49" t="str">
        <f t="shared" si="263"/>
        <v>农发行专户13811</v>
      </c>
      <c r="P785" s="29" t="str">
        <f>VLOOKUP(A785,账簿!B:C,2,0)</f>
        <v>002011</v>
      </c>
      <c r="Q785" s="29" t="str">
        <f>VLOOKUP(P785,账簿!A:B,2,0)</f>
        <v>昌邑市城投生态环境产业发展有限公司</v>
      </c>
      <c r="W785" s="29" t="str">
        <f t="shared" si="264"/>
        <v>0020112026-04-2810</v>
      </c>
      <c r="X785" s="29" t="str">
        <f t="shared" si="250"/>
        <v>002011</v>
      </c>
      <c r="Y785" s="29" t="str">
        <f t="shared" si="251"/>
        <v>002011</v>
      </c>
      <c r="Z785" s="29" t="str">
        <f t="shared" si="252"/>
        <v>昌邑市城投生态环境产业发展有限公司</v>
      </c>
      <c r="AA785" s="29" t="str">
        <f t="shared" si="253"/>
        <v>2026-04</v>
      </c>
      <c r="AB785" s="29" t="str">
        <f t="shared" si="254"/>
        <v>2026-04-28</v>
      </c>
      <c r="AC785" s="29" t="s">
        <v>108</v>
      </c>
      <c r="AD785" s="29">
        <f t="shared" si="255"/>
        <v>10</v>
      </c>
      <c r="AE785" s="29" t="str">
        <f t="shared" si="256"/>
        <v>往来结算款,昌邑市昌宜投资有限公司</v>
      </c>
      <c r="AF785" s="29" t="s">
        <v>109</v>
      </c>
      <c r="AG785" s="29" t="s">
        <v>109</v>
      </c>
      <c r="AH785" s="29"/>
      <c r="AI785" s="29"/>
      <c r="AJ785" s="29"/>
      <c r="AK785" s="29"/>
      <c r="AL785" s="29"/>
      <c r="AM785" s="29"/>
      <c r="AN785" s="29">
        <f t="shared" si="257"/>
        <v>1002</v>
      </c>
      <c r="AO785" s="29"/>
      <c r="AP785" s="29" t="str">
        <f t="shared" si="258"/>
        <v>往来结算款,昌邑市昌宜投资有限公司</v>
      </c>
      <c r="AQ785" t="s">
        <v>110</v>
      </c>
      <c r="AR785" s="29" t="str">
        <f t="shared" si="259"/>
        <v/>
      </c>
      <c r="AS785" s="29">
        <f t="shared" si="260"/>
        <v>310000</v>
      </c>
      <c r="AT785" t="s">
        <v>111</v>
      </c>
      <c r="AU785" t="s">
        <v>112</v>
      </c>
      <c r="AV785" t="s">
        <v>113</v>
      </c>
      <c r="AW785" s="29" t="str">
        <f t="shared" si="261"/>
        <v/>
      </c>
      <c r="AX785" s="29">
        <f t="shared" si="262"/>
        <v>310000</v>
      </c>
      <c r="AY785" s="29"/>
      <c r="AZ785" s="29"/>
      <c r="BA785" s="29"/>
      <c r="BB785" s="29"/>
      <c r="BC785" s="29"/>
      <c r="BD785" s="29"/>
      <c r="BE785" s="29"/>
      <c r="BF785" s="29"/>
      <c r="BG785" s="29"/>
      <c r="BH785" s="29"/>
      <c r="BI785" s="29"/>
      <c r="BJ785" s="29"/>
      <c r="BK785" s="29"/>
      <c r="BL785" s="29"/>
      <c r="BM785" s="29"/>
      <c r="BN785" s="29"/>
      <c r="BO785" s="29"/>
      <c r="BP785" s="29"/>
      <c r="BQ785" s="32" t="str">
        <f>IF(N785="项目",VLOOKUP(O785,项目!B:C,2,0),IF(K785="空项目",VLOOKUP(K785,项目!B:C,2,0),""))</f>
        <v/>
      </c>
      <c r="BR785" s="32" t="str">
        <f>IFERROR(VLOOKUP(BQ785,项目!A:B,2,0),"")</f>
        <v/>
      </c>
      <c r="BS785" s="29"/>
      <c r="BT785" s="29"/>
      <c r="BU785" s="32" t="str">
        <f>IF(N785="供应商",VLOOKUP(O785,供应商!B:C,2,0),"")</f>
        <v/>
      </c>
      <c r="BV785" s="32" t="str">
        <f>IFERROR(VLOOKUP(BU785,供应商!A:B,2,0),"")</f>
        <v/>
      </c>
      <c r="BW785" s="32" t="str">
        <f>IF(N785="客户",VLOOKUP(O785,客户!B:C,2,0),"")</f>
        <v/>
      </c>
      <c r="BX785" s="32" t="str">
        <f>IFERROR(VLOOKUP(BW785,客户!A:B,2,0),"")</f>
        <v/>
      </c>
      <c r="BY785" s="29"/>
      <c r="BZ785" s="29"/>
      <c r="CA785" s="29"/>
      <c r="CB785" s="29"/>
      <c r="CC785" s="29"/>
      <c r="CD785" s="29"/>
      <c r="CE785" s="29"/>
      <c r="CF785" s="29"/>
      <c r="CG785" s="29"/>
      <c r="CH785" s="29"/>
      <c r="CI785" s="29"/>
      <c r="CJ785" s="29"/>
      <c r="CK785" s="29"/>
      <c r="CL785" s="29"/>
      <c r="CM785" s="29"/>
      <c r="CN785" s="29"/>
      <c r="CO785" s="29"/>
      <c r="CP785" s="29"/>
      <c r="CQ785" s="29"/>
      <c r="CR785" s="29"/>
      <c r="CS785" s="29"/>
      <c r="CT785" s="29"/>
      <c r="CU785" s="32" t="str">
        <f>IF(N785="费用项目",VLOOKUP(O785,费用项目!B:C,2,0),"")</f>
        <v/>
      </c>
      <c r="CV785" s="32" t="str">
        <f>IFERROR(VLOOKUP(CU785,费用项目!A:B,2,0),"")</f>
        <v/>
      </c>
      <c r="CW785" s="29" t="str">
        <f>IF(N785="银行账户",VLOOKUP(O785,银行变二级!B:C,2,0),"")</f>
        <v>农发行专户13811</v>
      </c>
      <c r="CX785" s="29" t="str">
        <f>IFERROR(VLOOKUP(O785,银行变二级!A:B,2,0),"")</f>
        <v>农发行专户13811</v>
      </c>
    </row>
    <row r="786" ht="25.5" spans="1:102">
      <c r="A786" s="35" t="s">
        <v>699</v>
      </c>
      <c r="B786" s="36" t="s">
        <v>242</v>
      </c>
      <c r="C786" s="36" t="s">
        <v>161</v>
      </c>
      <c r="D786" s="37" t="s">
        <v>713</v>
      </c>
      <c r="E786" s="37" t="s">
        <v>117</v>
      </c>
      <c r="F786" s="38">
        <v>370000</v>
      </c>
      <c r="G786" s="39" t="s">
        <v>107</v>
      </c>
      <c r="H786" s="40" t="str">
        <f t="shared" si="245"/>
        <v>1221</v>
      </c>
      <c r="I786" s="40" t="str">
        <f t="shared" si="246"/>
        <v>122108</v>
      </c>
      <c r="J786" s="46" t="str">
        <f t="shared" si="247"/>
        <v>其他应收款</v>
      </c>
      <c r="K786" s="47" t="str">
        <f t="shared" si="248"/>
        <v>单位</v>
      </c>
      <c r="L786" s="46" t="str">
        <f t="shared" si="249"/>
        <v>昌邑市昌宜投资有限公司</v>
      </c>
      <c r="M786" s="46" t="str">
        <f>IFERROR(IF(H786="1002",1002,VLOOKUP(I786,亿企科目!A:H,6,0)),VLOOKUP(H786,亿企科目!A:G,6,0))</f>
        <v>122102</v>
      </c>
      <c r="N786" s="48" t="str">
        <f>IFERROR(IF(H786="1002","银行账户",IF(H786="1123","供应商",VLOOKUP(I786,亿企科目!A:H,8,0))),"")</f>
        <v>客户</v>
      </c>
      <c r="O786" s="49" t="str">
        <f t="shared" si="263"/>
        <v>昌邑市昌宜投资有限公司</v>
      </c>
      <c r="P786" s="29" t="str">
        <f>VLOOKUP(A786,账簿!B:C,2,0)</f>
        <v>002011</v>
      </c>
      <c r="Q786" s="29" t="str">
        <f>VLOOKUP(P786,账簿!A:B,2,0)</f>
        <v>昌邑市城投生态环境产业发展有限公司</v>
      </c>
      <c r="W786" s="29" t="str">
        <f t="shared" si="264"/>
        <v>0020112026-04-2811</v>
      </c>
      <c r="X786" s="29" t="str">
        <f t="shared" si="250"/>
        <v>002011</v>
      </c>
      <c r="Y786" s="29" t="str">
        <f t="shared" si="251"/>
        <v>002011</v>
      </c>
      <c r="Z786" s="29" t="str">
        <f t="shared" si="252"/>
        <v>昌邑市城投生态环境产业发展有限公司</v>
      </c>
      <c r="AA786" s="29" t="str">
        <f t="shared" si="253"/>
        <v>2026-04</v>
      </c>
      <c r="AB786" s="29" t="str">
        <f t="shared" si="254"/>
        <v>2026-04-28</v>
      </c>
      <c r="AC786" s="29" t="s">
        <v>108</v>
      </c>
      <c r="AD786" s="29">
        <f t="shared" si="255"/>
        <v>11</v>
      </c>
      <c r="AE786" s="29" t="str">
        <f t="shared" si="256"/>
        <v>往来结算款,昌邑市昌宜投资有限公司</v>
      </c>
      <c r="AF786" s="29" t="s">
        <v>109</v>
      </c>
      <c r="AG786" s="29" t="s">
        <v>109</v>
      </c>
      <c r="AH786" s="29"/>
      <c r="AI786" s="29"/>
      <c r="AJ786" s="29"/>
      <c r="AK786" s="29"/>
      <c r="AL786" s="29"/>
      <c r="AM786" s="29"/>
      <c r="AN786" s="29" t="str">
        <f t="shared" si="257"/>
        <v>122102</v>
      </c>
      <c r="AO786" s="29"/>
      <c r="AP786" s="29" t="str">
        <f t="shared" si="258"/>
        <v>往来结算款,昌邑市昌宜投资有限公司</v>
      </c>
      <c r="AQ786" t="s">
        <v>110</v>
      </c>
      <c r="AR786" s="29">
        <f t="shared" si="259"/>
        <v>370000</v>
      </c>
      <c r="AS786" s="29" t="str">
        <f t="shared" si="260"/>
        <v/>
      </c>
      <c r="AT786" t="s">
        <v>111</v>
      </c>
      <c r="AU786" t="s">
        <v>112</v>
      </c>
      <c r="AV786" t="s">
        <v>113</v>
      </c>
      <c r="AW786" s="29">
        <f t="shared" si="261"/>
        <v>370000</v>
      </c>
      <c r="AX786" s="29" t="str">
        <f t="shared" si="262"/>
        <v/>
      </c>
      <c r="AY786" s="29"/>
      <c r="AZ786" s="29"/>
      <c r="BA786" s="29"/>
      <c r="BB786" s="29"/>
      <c r="BC786" s="29"/>
      <c r="BD786" s="29"/>
      <c r="BE786" s="29"/>
      <c r="BF786" s="29"/>
      <c r="BG786" s="29"/>
      <c r="BH786" s="29"/>
      <c r="BI786" s="29"/>
      <c r="BJ786" s="29"/>
      <c r="BK786" s="29"/>
      <c r="BL786" s="29"/>
      <c r="BM786" s="29"/>
      <c r="BN786" s="29"/>
      <c r="BO786" s="29"/>
      <c r="BP786" s="29"/>
      <c r="BQ786" s="32" t="str">
        <f>IF(N786="项目",VLOOKUP(O786,项目!B:C,2,0),IF(K786="空项目",VLOOKUP(K786,项目!B:C,2,0),""))</f>
        <v/>
      </c>
      <c r="BR786" s="32" t="str">
        <f>IFERROR(VLOOKUP(BQ786,项目!A:B,2,0),"")</f>
        <v/>
      </c>
      <c r="BS786" s="29"/>
      <c r="BT786" s="29"/>
      <c r="BU786" s="32" t="str">
        <f>IF(N786="供应商",VLOOKUP(O786,供应商!B:C,2,0),"")</f>
        <v/>
      </c>
      <c r="BV786" s="32" t="str">
        <f>IFERROR(VLOOKUP(BU786,供应商!A:B,2,0),"")</f>
        <v/>
      </c>
      <c r="BW786" s="32" t="str">
        <f>IF(N786="客户",VLOOKUP(O786,客户!B:C,2,0),"")</f>
        <v>003019</v>
      </c>
      <c r="BX786" s="32" t="str">
        <f>IFERROR(VLOOKUP(BW786,客户!A:B,2,0),"")</f>
        <v>昌邑市昌宜投资有限公司</v>
      </c>
      <c r="BY786" s="29"/>
      <c r="BZ786" s="29"/>
      <c r="CA786" s="29"/>
      <c r="CB786" s="29"/>
      <c r="CC786" s="29"/>
      <c r="CD786" s="29"/>
      <c r="CE786" s="29"/>
      <c r="CF786" s="29"/>
      <c r="CG786" s="29"/>
      <c r="CH786" s="29"/>
      <c r="CI786" s="29"/>
      <c r="CJ786" s="29"/>
      <c r="CK786" s="29"/>
      <c r="CL786" s="29"/>
      <c r="CM786" s="29"/>
      <c r="CN786" s="29"/>
      <c r="CO786" s="29"/>
      <c r="CP786" s="29"/>
      <c r="CQ786" s="29"/>
      <c r="CR786" s="29"/>
      <c r="CS786" s="29"/>
      <c r="CT786" s="29"/>
      <c r="CU786" s="32" t="str">
        <f>IF(N786="费用项目",VLOOKUP(O786,费用项目!B:C,2,0),"")</f>
        <v/>
      </c>
      <c r="CV786" s="32" t="str">
        <f>IFERROR(VLOOKUP(CU786,费用项目!A:B,2,0),"")</f>
        <v/>
      </c>
      <c r="CW786" s="29" t="str">
        <f>IF(N786="银行账户",VLOOKUP(O786,银行变二级!B:C,2,0),"")</f>
        <v/>
      </c>
      <c r="CX786" s="29" t="str">
        <f>IFERROR(VLOOKUP(O786,银行变二级!A:B,2,0),"")</f>
        <v/>
      </c>
    </row>
    <row r="787" ht="27" spans="1:102">
      <c r="A787" s="35" t="s">
        <v>699</v>
      </c>
      <c r="B787" s="36" t="s">
        <v>242</v>
      </c>
      <c r="C787" s="36" t="s">
        <v>161</v>
      </c>
      <c r="D787" s="37" t="s">
        <v>713</v>
      </c>
      <c r="E787" s="37" t="s">
        <v>702</v>
      </c>
      <c r="F787" s="39" t="s">
        <v>107</v>
      </c>
      <c r="G787" s="38">
        <v>370000</v>
      </c>
      <c r="H787" s="40" t="str">
        <f t="shared" si="245"/>
        <v>1002</v>
      </c>
      <c r="I787" s="40" t="str">
        <f t="shared" si="246"/>
        <v>100203</v>
      </c>
      <c r="J787" s="46" t="str">
        <f t="shared" si="247"/>
        <v>银行存款</v>
      </c>
      <c r="K787" s="47" t="str">
        <f t="shared" si="248"/>
        <v>农发行基本户59581</v>
      </c>
      <c r="L787" s="46" t="str">
        <f t="shared" si="249"/>
        <v/>
      </c>
      <c r="M787" s="46">
        <f>IFERROR(IF(H787="1002",1002,VLOOKUP(I787,亿企科目!A:H,6,0)),VLOOKUP(H787,亿企科目!A:G,6,0))</f>
        <v>1002</v>
      </c>
      <c r="N787" s="48" t="str">
        <f>IFERROR(IF(H787="1002","银行账户",IF(H787="1123","供应商",VLOOKUP(I787,亿企科目!A:H,8,0))),"")</f>
        <v>银行账户</v>
      </c>
      <c r="O787" s="49" t="str">
        <f t="shared" si="263"/>
        <v>农发行基本户59581</v>
      </c>
      <c r="P787" s="29" t="str">
        <f>VLOOKUP(A787,账簿!B:C,2,0)</f>
        <v>002011</v>
      </c>
      <c r="Q787" s="29" t="str">
        <f>VLOOKUP(P787,账簿!A:B,2,0)</f>
        <v>昌邑市城投生态环境产业发展有限公司</v>
      </c>
      <c r="W787" s="29" t="str">
        <f t="shared" si="264"/>
        <v>0020112026-04-2811</v>
      </c>
      <c r="X787" s="29" t="str">
        <f t="shared" si="250"/>
        <v>002011</v>
      </c>
      <c r="Y787" s="29" t="str">
        <f t="shared" si="251"/>
        <v>002011</v>
      </c>
      <c r="Z787" s="29" t="str">
        <f t="shared" si="252"/>
        <v>昌邑市城投生态环境产业发展有限公司</v>
      </c>
      <c r="AA787" s="29" t="str">
        <f t="shared" si="253"/>
        <v>2026-04</v>
      </c>
      <c r="AB787" s="29" t="str">
        <f t="shared" si="254"/>
        <v>2026-04-28</v>
      </c>
      <c r="AC787" s="29" t="s">
        <v>108</v>
      </c>
      <c r="AD787" s="29">
        <f t="shared" si="255"/>
        <v>11</v>
      </c>
      <c r="AE787" s="29" t="str">
        <f t="shared" si="256"/>
        <v>往来结算款,昌邑市昌宜投资有限公司</v>
      </c>
      <c r="AF787" s="29" t="s">
        <v>109</v>
      </c>
      <c r="AG787" s="29" t="s">
        <v>109</v>
      </c>
      <c r="AH787" s="29"/>
      <c r="AI787" s="29"/>
      <c r="AJ787" s="29"/>
      <c r="AK787" s="29"/>
      <c r="AL787" s="29"/>
      <c r="AM787" s="29"/>
      <c r="AN787" s="29">
        <f t="shared" si="257"/>
        <v>1002</v>
      </c>
      <c r="AO787" s="29"/>
      <c r="AP787" s="29" t="str">
        <f t="shared" si="258"/>
        <v>往来结算款,昌邑市昌宜投资有限公司</v>
      </c>
      <c r="AQ787" t="s">
        <v>110</v>
      </c>
      <c r="AR787" s="29" t="str">
        <f t="shared" si="259"/>
        <v/>
      </c>
      <c r="AS787" s="29">
        <f t="shared" si="260"/>
        <v>370000</v>
      </c>
      <c r="AT787" t="s">
        <v>111</v>
      </c>
      <c r="AU787" t="s">
        <v>112</v>
      </c>
      <c r="AV787" t="s">
        <v>113</v>
      </c>
      <c r="AW787" s="29" t="str">
        <f t="shared" si="261"/>
        <v/>
      </c>
      <c r="AX787" s="29">
        <f t="shared" si="262"/>
        <v>370000</v>
      </c>
      <c r="AY787" s="29"/>
      <c r="AZ787" s="29"/>
      <c r="BA787" s="29"/>
      <c r="BB787" s="29"/>
      <c r="BC787" s="29"/>
      <c r="BD787" s="29"/>
      <c r="BE787" s="29"/>
      <c r="BF787" s="29"/>
      <c r="BG787" s="29"/>
      <c r="BH787" s="29"/>
      <c r="BI787" s="29"/>
      <c r="BJ787" s="29"/>
      <c r="BK787" s="29"/>
      <c r="BL787" s="29"/>
      <c r="BM787" s="29"/>
      <c r="BN787" s="29"/>
      <c r="BO787" s="29"/>
      <c r="BP787" s="29"/>
      <c r="BQ787" s="32" t="str">
        <f>IF(N787="项目",VLOOKUP(O787,项目!B:C,2,0),IF(K787="空项目",VLOOKUP(K787,项目!B:C,2,0),""))</f>
        <v/>
      </c>
      <c r="BR787" s="32" t="str">
        <f>IFERROR(VLOOKUP(BQ787,项目!A:B,2,0),"")</f>
        <v/>
      </c>
      <c r="BS787" s="29"/>
      <c r="BT787" s="29"/>
      <c r="BU787" s="32" t="str">
        <f>IF(N787="供应商",VLOOKUP(O787,供应商!B:C,2,0),"")</f>
        <v/>
      </c>
      <c r="BV787" s="32" t="str">
        <f>IFERROR(VLOOKUP(BU787,供应商!A:B,2,0),"")</f>
        <v/>
      </c>
      <c r="BW787" s="32" t="str">
        <f>IF(N787="客户",VLOOKUP(O787,客户!B:C,2,0),"")</f>
        <v/>
      </c>
      <c r="BX787" s="32" t="str">
        <f>IFERROR(VLOOKUP(BW787,客户!A:B,2,0),"")</f>
        <v/>
      </c>
      <c r="BY787" s="29"/>
      <c r="BZ787" s="29"/>
      <c r="CA787" s="29"/>
      <c r="CB787" s="29"/>
      <c r="CC787" s="29"/>
      <c r="CD787" s="29"/>
      <c r="CE787" s="29"/>
      <c r="CF787" s="29"/>
      <c r="CG787" s="29"/>
      <c r="CH787" s="29"/>
      <c r="CI787" s="29"/>
      <c r="CJ787" s="29"/>
      <c r="CK787" s="29"/>
      <c r="CL787" s="29"/>
      <c r="CM787" s="29"/>
      <c r="CN787" s="29"/>
      <c r="CO787" s="29"/>
      <c r="CP787" s="29"/>
      <c r="CQ787" s="29"/>
      <c r="CR787" s="29"/>
      <c r="CS787" s="29"/>
      <c r="CT787" s="29"/>
      <c r="CU787" s="32" t="str">
        <f>IF(N787="费用项目",VLOOKUP(O787,费用项目!B:C,2,0),"")</f>
        <v/>
      </c>
      <c r="CV787" s="32" t="str">
        <f>IFERROR(VLOOKUP(CU787,费用项目!A:B,2,0),"")</f>
        <v/>
      </c>
      <c r="CW787" s="29" t="str">
        <f>IF(N787="银行账户",VLOOKUP(O787,银行变二级!B:C,2,0),"")</f>
        <v>农发行基本户59581</v>
      </c>
      <c r="CX787" s="29" t="str">
        <f>IFERROR(VLOOKUP(O787,银行变二级!A:B,2,0),"")</f>
        <v>农发行基本户59581</v>
      </c>
    </row>
    <row r="788" spans="1:102">
      <c r="A788" s="35" t="s">
        <v>699</v>
      </c>
      <c r="B788" s="36" t="s">
        <v>131</v>
      </c>
      <c r="C788" s="36" t="s">
        <v>229</v>
      </c>
      <c r="D788" s="37" t="s">
        <v>136</v>
      </c>
      <c r="E788" s="37" t="s">
        <v>137</v>
      </c>
      <c r="F788" s="38">
        <v>1558975.69</v>
      </c>
      <c r="G788" s="39" t="s">
        <v>107</v>
      </c>
      <c r="H788" s="40" t="str">
        <f t="shared" si="245"/>
        <v>4103</v>
      </c>
      <c r="I788" s="40" t="str">
        <f t="shared" si="246"/>
        <v>4103</v>
      </c>
      <c r="J788" s="46" t="str">
        <f t="shared" si="247"/>
        <v>本年利润</v>
      </c>
      <c r="K788" s="47" t="str">
        <f t="shared" si="248"/>
        <v/>
      </c>
      <c r="L788" s="46" t="str">
        <f t="shared" si="249"/>
        <v/>
      </c>
      <c r="M788" s="46" t="str">
        <f>IFERROR(IF(H788="1002",1002,VLOOKUP(I788,亿企科目!A:H,6,0)),VLOOKUP(H788,亿企科目!A:G,6,0))</f>
        <v>4103</v>
      </c>
      <c r="N788" s="48">
        <f>IFERROR(IF(H788="1002","银行账户",IF(H788="1123","供应商",VLOOKUP(I788,亿企科目!A:H,8,0))),"")</f>
        <v>0</v>
      </c>
      <c r="O788" s="49" t="str">
        <f t="shared" si="263"/>
        <v/>
      </c>
      <c r="P788" s="29" t="str">
        <f>VLOOKUP(A788,账簿!B:C,2,0)</f>
        <v>002011</v>
      </c>
      <c r="Q788" s="29" t="str">
        <f>VLOOKUP(P788,账簿!A:B,2,0)</f>
        <v>昌邑市城投生态环境产业发展有限公司</v>
      </c>
      <c r="W788" s="29" t="str">
        <f t="shared" si="264"/>
        <v>0020112026-04-3012</v>
      </c>
      <c r="X788" s="29" t="str">
        <f t="shared" si="250"/>
        <v>002011</v>
      </c>
      <c r="Y788" s="29" t="str">
        <f t="shared" si="251"/>
        <v>002011</v>
      </c>
      <c r="Z788" s="29" t="str">
        <f t="shared" si="252"/>
        <v>昌邑市城投生态环境产业发展有限公司</v>
      </c>
      <c r="AA788" s="29" t="str">
        <f t="shared" si="253"/>
        <v>2026-04</v>
      </c>
      <c r="AB788" s="29" t="str">
        <f t="shared" si="254"/>
        <v>2026-04-30</v>
      </c>
      <c r="AC788" s="29" t="s">
        <v>108</v>
      </c>
      <c r="AD788" s="29">
        <f t="shared" si="255"/>
        <v>12</v>
      </c>
      <c r="AE788" s="29" t="str">
        <f t="shared" si="256"/>
        <v>结转本月损益</v>
      </c>
      <c r="AF788" s="29" t="s">
        <v>109</v>
      </c>
      <c r="AG788" s="29" t="s">
        <v>109</v>
      </c>
      <c r="AH788" s="29"/>
      <c r="AI788" s="29"/>
      <c r="AJ788" s="29"/>
      <c r="AK788" s="29"/>
      <c r="AL788" s="29"/>
      <c r="AM788" s="29"/>
      <c r="AN788" s="29" t="str">
        <f t="shared" si="257"/>
        <v>4103</v>
      </c>
      <c r="AO788" s="29"/>
      <c r="AP788" s="29" t="str">
        <f t="shared" si="258"/>
        <v>结转本月损益</v>
      </c>
      <c r="AQ788" t="s">
        <v>110</v>
      </c>
      <c r="AR788" s="29">
        <f t="shared" si="259"/>
        <v>1558975.69</v>
      </c>
      <c r="AS788" s="29" t="str">
        <f t="shared" si="260"/>
        <v/>
      </c>
      <c r="AT788" t="s">
        <v>111</v>
      </c>
      <c r="AU788" t="s">
        <v>112</v>
      </c>
      <c r="AV788" t="s">
        <v>113</v>
      </c>
      <c r="AW788" s="29">
        <f t="shared" si="261"/>
        <v>1558975.69</v>
      </c>
      <c r="AX788" s="29" t="str">
        <f t="shared" si="262"/>
        <v/>
      </c>
      <c r="AY788" s="29"/>
      <c r="AZ788" s="29"/>
      <c r="BA788" s="29"/>
      <c r="BB788" s="29"/>
      <c r="BC788" s="29"/>
      <c r="BD788" s="29"/>
      <c r="BE788" s="29"/>
      <c r="BF788" s="29"/>
      <c r="BG788" s="29"/>
      <c r="BH788" s="29"/>
      <c r="BI788" s="29"/>
      <c r="BJ788" s="29"/>
      <c r="BK788" s="29"/>
      <c r="BL788" s="29"/>
      <c r="BM788" s="29"/>
      <c r="BN788" s="29"/>
      <c r="BO788" s="29"/>
      <c r="BP788" s="29"/>
      <c r="BQ788" s="32" t="str">
        <f>IF(N788="项目",VLOOKUP(O788,项目!B:C,2,0),IF(K788="空项目",VLOOKUP(K788,项目!B:C,2,0),""))</f>
        <v/>
      </c>
      <c r="BR788" s="32" t="str">
        <f>IFERROR(VLOOKUP(BQ788,项目!A:B,2,0),"")</f>
        <v/>
      </c>
      <c r="BS788" s="29"/>
      <c r="BT788" s="29"/>
      <c r="BU788" s="32" t="str">
        <f>IF(N788="供应商",VLOOKUP(O788,供应商!B:C,2,0),"")</f>
        <v/>
      </c>
      <c r="BV788" s="32" t="str">
        <f>IFERROR(VLOOKUP(BU788,供应商!A:B,2,0),"")</f>
        <v/>
      </c>
      <c r="BW788" s="32" t="str">
        <f>IF(N788="客户",VLOOKUP(O788,客户!B:C,2,0),"")</f>
        <v/>
      </c>
      <c r="BX788" s="32" t="str">
        <f>IFERROR(VLOOKUP(BW788,客户!A:B,2,0),"")</f>
        <v/>
      </c>
      <c r="BY788" s="29"/>
      <c r="BZ788" s="29"/>
      <c r="CA788" s="29"/>
      <c r="CB788" s="29"/>
      <c r="CC788" s="29"/>
      <c r="CD788" s="29"/>
      <c r="CE788" s="29"/>
      <c r="CF788" s="29"/>
      <c r="CG788" s="29"/>
      <c r="CH788" s="29"/>
      <c r="CI788" s="29"/>
      <c r="CJ788" s="29"/>
      <c r="CK788" s="29"/>
      <c r="CL788" s="29"/>
      <c r="CM788" s="29"/>
      <c r="CN788" s="29"/>
      <c r="CO788" s="29"/>
      <c r="CP788" s="29"/>
      <c r="CQ788" s="29"/>
      <c r="CR788" s="29"/>
      <c r="CS788" s="29"/>
      <c r="CT788" s="29"/>
      <c r="CU788" s="32" t="str">
        <f>IF(N788="费用项目",VLOOKUP(O788,费用项目!B:C,2,0),"")</f>
        <v/>
      </c>
      <c r="CV788" s="32" t="str">
        <f>IFERROR(VLOOKUP(CU788,费用项目!A:B,2,0),"")</f>
        <v/>
      </c>
      <c r="CW788" s="29" t="str">
        <f>IF(N788="银行账户",VLOOKUP(O788,银行变二级!B:C,2,0),"")</f>
        <v/>
      </c>
      <c r="CX788" s="29" t="str">
        <f>IFERROR(VLOOKUP(O788,银行变二级!A:B,2,0),"")</f>
        <v/>
      </c>
    </row>
    <row r="789" spans="1:102">
      <c r="A789" s="35" t="s">
        <v>699</v>
      </c>
      <c r="B789" s="36" t="s">
        <v>131</v>
      </c>
      <c r="C789" s="36" t="s">
        <v>229</v>
      </c>
      <c r="D789" s="37" t="s">
        <v>136</v>
      </c>
      <c r="E789" s="37" t="s">
        <v>705</v>
      </c>
      <c r="F789" s="39" t="s">
        <v>107</v>
      </c>
      <c r="G789" s="41">
        <v>100</v>
      </c>
      <c r="H789" s="40" t="str">
        <f t="shared" si="245"/>
        <v>6602</v>
      </c>
      <c r="I789" s="40" t="str">
        <f t="shared" si="246"/>
        <v>6602</v>
      </c>
      <c r="J789" s="46" t="str">
        <f t="shared" si="247"/>
        <v>管理费用</v>
      </c>
      <c r="K789" s="47" t="str">
        <f t="shared" si="248"/>
        <v>手续费</v>
      </c>
      <c r="L789" s="46" t="str">
        <f t="shared" si="249"/>
        <v/>
      </c>
      <c r="M789" s="46" t="str">
        <f>IFERROR(IF(H789="1002",1002,VLOOKUP(I789,亿企科目!A:H,6,0)),VLOOKUP(H789,亿企科目!A:G,6,0))</f>
        <v>6602</v>
      </c>
      <c r="N789" s="48" t="str">
        <f>IFERROR(IF(H789="1002","银行账户",IF(H789="1123","供应商",VLOOKUP(I789,亿企科目!A:H,8,0))),"")</f>
        <v>费用项目</v>
      </c>
      <c r="O789" s="49" t="str">
        <f t="shared" si="263"/>
        <v>手续费</v>
      </c>
      <c r="P789" s="29" t="str">
        <f>VLOOKUP(A789,账簿!B:C,2,0)</f>
        <v>002011</v>
      </c>
      <c r="Q789" s="29" t="str">
        <f>VLOOKUP(P789,账簿!A:B,2,0)</f>
        <v>昌邑市城投生态环境产业发展有限公司</v>
      </c>
      <c r="W789" s="29" t="str">
        <f t="shared" si="264"/>
        <v>0020112026-04-3012</v>
      </c>
      <c r="X789" s="29" t="str">
        <f t="shared" si="250"/>
        <v>002011</v>
      </c>
      <c r="Y789" s="29" t="str">
        <f t="shared" si="251"/>
        <v>002011</v>
      </c>
      <c r="Z789" s="29" t="str">
        <f t="shared" si="252"/>
        <v>昌邑市城投生态环境产业发展有限公司</v>
      </c>
      <c r="AA789" s="29" t="str">
        <f t="shared" si="253"/>
        <v>2026-04</v>
      </c>
      <c r="AB789" s="29" t="str">
        <f t="shared" si="254"/>
        <v>2026-04-30</v>
      </c>
      <c r="AC789" s="29" t="s">
        <v>108</v>
      </c>
      <c r="AD789" s="29">
        <f t="shared" si="255"/>
        <v>12</v>
      </c>
      <c r="AE789" s="29" t="str">
        <f t="shared" si="256"/>
        <v>结转本月损益</v>
      </c>
      <c r="AF789" s="29" t="s">
        <v>109</v>
      </c>
      <c r="AG789" s="29" t="s">
        <v>109</v>
      </c>
      <c r="AH789" s="29"/>
      <c r="AI789" s="29"/>
      <c r="AJ789" s="29"/>
      <c r="AK789" s="29"/>
      <c r="AL789" s="29"/>
      <c r="AM789" s="29"/>
      <c r="AN789" s="29" t="str">
        <f t="shared" si="257"/>
        <v>6602</v>
      </c>
      <c r="AO789" s="29"/>
      <c r="AP789" s="29" t="str">
        <f t="shared" si="258"/>
        <v>结转本月损益</v>
      </c>
      <c r="AQ789" t="s">
        <v>110</v>
      </c>
      <c r="AR789" s="29" t="str">
        <f t="shared" si="259"/>
        <v/>
      </c>
      <c r="AS789" s="29">
        <f t="shared" si="260"/>
        <v>100</v>
      </c>
      <c r="AT789" t="s">
        <v>111</v>
      </c>
      <c r="AU789" t="s">
        <v>112</v>
      </c>
      <c r="AV789" t="s">
        <v>113</v>
      </c>
      <c r="AW789" s="29" t="str">
        <f t="shared" si="261"/>
        <v/>
      </c>
      <c r="AX789" s="29">
        <f t="shared" si="262"/>
        <v>100</v>
      </c>
      <c r="AY789" s="29"/>
      <c r="AZ789" s="29"/>
      <c r="BA789" s="29"/>
      <c r="BB789" s="29"/>
      <c r="BC789" s="29"/>
      <c r="BD789" s="29"/>
      <c r="BE789" s="29"/>
      <c r="BF789" s="29"/>
      <c r="BG789" s="29"/>
      <c r="BH789" s="29"/>
      <c r="BI789" s="29"/>
      <c r="BJ789" s="29"/>
      <c r="BK789" s="29"/>
      <c r="BL789" s="29"/>
      <c r="BM789" s="29"/>
      <c r="BN789" s="29"/>
      <c r="BO789" s="29"/>
      <c r="BP789" s="29"/>
      <c r="BQ789" s="32" t="str">
        <f>IF(N789="项目",VLOOKUP(O789,项目!B:C,2,0),IF(K789="空项目",VLOOKUP(K789,项目!B:C,2,0),""))</f>
        <v/>
      </c>
      <c r="BR789" s="32" t="str">
        <f>IFERROR(VLOOKUP(BQ789,项目!A:B,2,0),"")</f>
        <v/>
      </c>
      <c r="BS789" s="29"/>
      <c r="BT789" s="29"/>
      <c r="BU789" s="32" t="str">
        <f>IF(N789="供应商",VLOOKUP(O789,供应商!B:C,2,0),"")</f>
        <v/>
      </c>
      <c r="BV789" s="32" t="str">
        <f>IFERROR(VLOOKUP(BU789,供应商!A:B,2,0),"")</f>
        <v/>
      </c>
      <c r="BW789" s="32" t="str">
        <f>IF(N789="客户",VLOOKUP(O789,客户!B:C,2,0),"")</f>
        <v/>
      </c>
      <c r="BX789" s="32" t="str">
        <f>IFERROR(VLOOKUP(BW789,客户!A:B,2,0),"")</f>
        <v/>
      </c>
      <c r="BY789" s="29"/>
      <c r="BZ789" s="29"/>
      <c r="CA789" s="29"/>
      <c r="CB789" s="29"/>
      <c r="CC789" s="29"/>
      <c r="CD789" s="29"/>
      <c r="CE789" s="29"/>
      <c r="CF789" s="29"/>
      <c r="CG789" s="29"/>
      <c r="CH789" s="29"/>
      <c r="CI789" s="29"/>
      <c r="CJ789" s="29"/>
      <c r="CK789" s="29"/>
      <c r="CL789" s="29"/>
      <c r="CM789" s="29"/>
      <c r="CN789" s="29"/>
      <c r="CO789" s="29"/>
      <c r="CP789" s="29"/>
      <c r="CQ789" s="29"/>
      <c r="CR789" s="29"/>
      <c r="CS789" s="29"/>
      <c r="CT789" s="29"/>
      <c r="CU789" s="32" t="str">
        <f>IF(N789="费用项目",VLOOKUP(O789,费用项目!B:C,2,0),"")</f>
        <v>660304</v>
      </c>
      <c r="CV789" s="32" t="str">
        <f>IFERROR(VLOOKUP(CU789,费用项目!A:B,2,0),"")</f>
        <v>手续费</v>
      </c>
      <c r="CW789" s="29" t="str">
        <f>IF(N789="银行账户",VLOOKUP(O789,银行变二级!B:C,2,0),"")</f>
        <v/>
      </c>
      <c r="CX789" s="29" t="str">
        <f>IFERROR(VLOOKUP(O789,银行变二级!A:B,2,0),"")</f>
        <v/>
      </c>
    </row>
    <row r="790" spans="1:102">
      <c r="A790" s="35" t="s">
        <v>699</v>
      </c>
      <c r="B790" s="36" t="s">
        <v>131</v>
      </c>
      <c r="C790" s="36" t="s">
        <v>229</v>
      </c>
      <c r="D790" s="37" t="s">
        <v>136</v>
      </c>
      <c r="E790" s="37" t="s">
        <v>127</v>
      </c>
      <c r="F790" s="39" t="s">
        <v>107</v>
      </c>
      <c r="G790" s="38">
        <v>1933775.69</v>
      </c>
      <c r="H790" s="40" t="str">
        <f t="shared" si="245"/>
        <v>6603</v>
      </c>
      <c r="I790" s="40" t="str">
        <f t="shared" si="246"/>
        <v>6603</v>
      </c>
      <c r="J790" s="46" t="str">
        <f t="shared" si="247"/>
        <v>财务费用</v>
      </c>
      <c r="K790" s="47" t="str">
        <f t="shared" si="248"/>
        <v>利息支出</v>
      </c>
      <c r="L790" s="46" t="str">
        <f t="shared" si="249"/>
        <v/>
      </c>
      <c r="M790" s="46" t="str">
        <f>IFERROR(IF(H790="1002",1002,VLOOKUP(I790,亿企科目!A:H,6,0)),VLOOKUP(H790,亿企科目!A:G,6,0))</f>
        <v>6603</v>
      </c>
      <c r="N790" s="48" t="str">
        <f>IFERROR(IF(H790="1002","银行账户",IF(H790="1123","供应商",VLOOKUP(I790,亿企科目!A:H,8,0))),"")</f>
        <v>费用项目</v>
      </c>
      <c r="O790" s="49" t="str">
        <f t="shared" si="263"/>
        <v>利息支出</v>
      </c>
      <c r="P790" s="29" t="str">
        <f>VLOOKUP(A790,账簿!B:C,2,0)</f>
        <v>002011</v>
      </c>
      <c r="Q790" s="29" t="str">
        <f>VLOOKUP(P790,账簿!A:B,2,0)</f>
        <v>昌邑市城投生态环境产业发展有限公司</v>
      </c>
      <c r="W790" s="29" t="str">
        <f t="shared" si="264"/>
        <v>0020112026-04-3012</v>
      </c>
      <c r="X790" s="29" t="str">
        <f t="shared" si="250"/>
        <v>002011</v>
      </c>
      <c r="Y790" s="29" t="str">
        <f t="shared" si="251"/>
        <v>002011</v>
      </c>
      <c r="Z790" s="29" t="str">
        <f t="shared" si="252"/>
        <v>昌邑市城投生态环境产业发展有限公司</v>
      </c>
      <c r="AA790" s="29" t="str">
        <f t="shared" si="253"/>
        <v>2026-04</v>
      </c>
      <c r="AB790" s="29" t="str">
        <f t="shared" si="254"/>
        <v>2026-04-30</v>
      </c>
      <c r="AC790" s="29" t="s">
        <v>108</v>
      </c>
      <c r="AD790" s="29">
        <f t="shared" si="255"/>
        <v>12</v>
      </c>
      <c r="AE790" s="29" t="str">
        <f t="shared" si="256"/>
        <v>结转本月损益</v>
      </c>
      <c r="AF790" s="29" t="s">
        <v>109</v>
      </c>
      <c r="AG790" s="29" t="s">
        <v>109</v>
      </c>
      <c r="AH790" s="29"/>
      <c r="AI790" s="29"/>
      <c r="AJ790" s="29"/>
      <c r="AK790" s="29"/>
      <c r="AL790" s="29"/>
      <c r="AM790" s="29"/>
      <c r="AN790" s="29" t="str">
        <f t="shared" si="257"/>
        <v>6603</v>
      </c>
      <c r="AO790" s="29"/>
      <c r="AP790" s="29" t="str">
        <f t="shared" si="258"/>
        <v>结转本月损益</v>
      </c>
      <c r="AQ790" t="s">
        <v>110</v>
      </c>
      <c r="AR790" s="29" t="str">
        <f t="shared" si="259"/>
        <v/>
      </c>
      <c r="AS790" s="29">
        <f t="shared" si="260"/>
        <v>1933775.69</v>
      </c>
      <c r="AT790" t="s">
        <v>111</v>
      </c>
      <c r="AU790" t="s">
        <v>112</v>
      </c>
      <c r="AV790" t="s">
        <v>113</v>
      </c>
      <c r="AW790" s="29" t="str">
        <f t="shared" si="261"/>
        <v/>
      </c>
      <c r="AX790" s="29">
        <f t="shared" si="262"/>
        <v>1933775.69</v>
      </c>
      <c r="AY790" s="29"/>
      <c r="AZ790" s="29"/>
      <c r="BA790" s="29"/>
      <c r="BB790" s="29"/>
      <c r="BC790" s="29"/>
      <c r="BD790" s="29"/>
      <c r="BE790" s="29"/>
      <c r="BF790" s="29"/>
      <c r="BG790" s="29"/>
      <c r="BH790" s="29"/>
      <c r="BI790" s="29"/>
      <c r="BJ790" s="29"/>
      <c r="BK790" s="29"/>
      <c r="BL790" s="29"/>
      <c r="BM790" s="29"/>
      <c r="BN790" s="29"/>
      <c r="BO790" s="29"/>
      <c r="BP790" s="29"/>
      <c r="BQ790" s="32" t="str">
        <f>IF(N790="项目",VLOOKUP(O790,项目!B:C,2,0),IF(K790="空项目",VLOOKUP(K790,项目!B:C,2,0),""))</f>
        <v/>
      </c>
      <c r="BR790" s="32" t="str">
        <f>IFERROR(VLOOKUP(BQ790,项目!A:B,2,0),"")</f>
        <v/>
      </c>
      <c r="BS790" s="29"/>
      <c r="BT790" s="29"/>
      <c r="BU790" s="32" t="str">
        <f>IF(N790="供应商",VLOOKUP(O790,供应商!B:C,2,0),"")</f>
        <v/>
      </c>
      <c r="BV790" s="32" t="str">
        <f>IFERROR(VLOOKUP(BU790,供应商!A:B,2,0),"")</f>
        <v/>
      </c>
      <c r="BW790" s="32" t="str">
        <f>IF(N790="客户",VLOOKUP(O790,客户!B:C,2,0),"")</f>
        <v/>
      </c>
      <c r="BX790" s="32" t="str">
        <f>IFERROR(VLOOKUP(BW790,客户!A:B,2,0),"")</f>
        <v/>
      </c>
      <c r="BY790" s="29"/>
      <c r="BZ790" s="29"/>
      <c r="CA790" s="29"/>
      <c r="CB790" s="29"/>
      <c r="CC790" s="29"/>
      <c r="CD790" s="29"/>
      <c r="CE790" s="29"/>
      <c r="CF790" s="29"/>
      <c r="CG790" s="29"/>
      <c r="CH790" s="29"/>
      <c r="CI790" s="29"/>
      <c r="CJ790" s="29"/>
      <c r="CK790" s="29"/>
      <c r="CL790" s="29"/>
      <c r="CM790" s="29"/>
      <c r="CN790" s="29"/>
      <c r="CO790" s="29"/>
      <c r="CP790" s="29"/>
      <c r="CQ790" s="29"/>
      <c r="CR790" s="29"/>
      <c r="CS790" s="29"/>
      <c r="CT790" s="29"/>
      <c r="CU790" s="32" t="str">
        <f>IF(N790="费用项目",VLOOKUP(O790,费用项目!B:C,2,0),"")</f>
        <v>660302</v>
      </c>
      <c r="CV790" s="32" t="str">
        <f>IFERROR(VLOOKUP(CU790,费用项目!A:B,2,0),"")</f>
        <v>利息支出</v>
      </c>
      <c r="CW790" s="29" t="str">
        <f>IF(N790="银行账户",VLOOKUP(O790,银行变二级!B:C,2,0),"")</f>
        <v/>
      </c>
      <c r="CX790" s="29" t="str">
        <f>IFERROR(VLOOKUP(O790,银行变二级!A:B,2,0),"")</f>
        <v/>
      </c>
    </row>
    <row r="791" spans="1:102">
      <c r="A791" s="35" t="s">
        <v>699</v>
      </c>
      <c r="B791" s="36" t="s">
        <v>131</v>
      </c>
      <c r="C791" s="36" t="s">
        <v>229</v>
      </c>
      <c r="D791" s="37" t="s">
        <v>136</v>
      </c>
      <c r="E791" s="37" t="s">
        <v>130</v>
      </c>
      <c r="F791" s="39" t="s">
        <v>107</v>
      </c>
      <c r="G791" s="41">
        <v>100</v>
      </c>
      <c r="H791" s="40" t="str">
        <f t="shared" si="245"/>
        <v>6603</v>
      </c>
      <c r="I791" s="40" t="str">
        <f t="shared" si="246"/>
        <v>6603</v>
      </c>
      <c r="J791" s="46" t="str">
        <f t="shared" si="247"/>
        <v>财务费用</v>
      </c>
      <c r="K791" s="47" t="str">
        <f t="shared" si="248"/>
        <v>手续费</v>
      </c>
      <c r="L791" s="46" t="str">
        <f t="shared" si="249"/>
        <v/>
      </c>
      <c r="M791" s="46" t="str">
        <f>IFERROR(IF(H791="1002",1002,VLOOKUP(I791,亿企科目!A:H,6,0)),VLOOKUP(H791,亿企科目!A:G,6,0))</f>
        <v>6603</v>
      </c>
      <c r="N791" s="48" t="str">
        <f>IFERROR(IF(H791="1002","银行账户",IF(H791="1123","供应商",VLOOKUP(I791,亿企科目!A:H,8,0))),"")</f>
        <v>费用项目</v>
      </c>
      <c r="O791" s="49" t="str">
        <f t="shared" si="263"/>
        <v>手续费</v>
      </c>
      <c r="P791" s="29" t="str">
        <f>VLOOKUP(A791,账簿!B:C,2,0)</f>
        <v>002011</v>
      </c>
      <c r="Q791" s="29" t="str">
        <f>VLOOKUP(P791,账簿!A:B,2,0)</f>
        <v>昌邑市城投生态环境产业发展有限公司</v>
      </c>
      <c r="W791" s="29" t="str">
        <f t="shared" si="264"/>
        <v>0020112026-04-3012</v>
      </c>
      <c r="X791" s="29" t="str">
        <f t="shared" si="250"/>
        <v>002011</v>
      </c>
      <c r="Y791" s="29" t="str">
        <f t="shared" si="251"/>
        <v>002011</v>
      </c>
      <c r="Z791" s="29" t="str">
        <f t="shared" si="252"/>
        <v>昌邑市城投生态环境产业发展有限公司</v>
      </c>
      <c r="AA791" s="29" t="str">
        <f t="shared" si="253"/>
        <v>2026-04</v>
      </c>
      <c r="AB791" s="29" t="str">
        <f t="shared" si="254"/>
        <v>2026-04-30</v>
      </c>
      <c r="AC791" s="29" t="s">
        <v>108</v>
      </c>
      <c r="AD791" s="29">
        <f t="shared" si="255"/>
        <v>12</v>
      </c>
      <c r="AE791" s="29" t="str">
        <f t="shared" si="256"/>
        <v>结转本月损益</v>
      </c>
      <c r="AF791" s="29" t="s">
        <v>109</v>
      </c>
      <c r="AG791" s="29" t="s">
        <v>109</v>
      </c>
      <c r="AH791" s="29"/>
      <c r="AI791" s="29"/>
      <c r="AJ791" s="29"/>
      <c r="AK791" s="29"/>
      <c r="AL791" s="29"/>
      <c r="AM791" s="29"/>
      <c r="AN791" s="29" t="str">
        <f t="shared" si="257"/>
        <v>6603</v>
      </c>
      <c r="AO791" s="29"/>
      <c r="AP791" s="29" t="str">
        <f t="shared" si="258"/>
        <v>结转本月损益</v>
      </c>
      <c r="AQ791" t="s">
        <v>110</v>
      </c>
      <c r="AR791" s="29" t="str">
        <f t="shared" si="259"/>
        <v/>
      </c>
      <c r="AS791" s="29">
        <f t="shared" si="260"/>
        <v>100</v>
      </c>
      <c r="AT791" t="s">
        <v>111</v>
      </c>
      <c r="AU791" t="s">
        <v>112</v>
      </c>
      <c r="AV791" t="s">
        <v>113</v>
      </c>
      <c r="AW791" s="29" t="str">
        <f t="shared" si="261"/>
        <v/>
      </c>
      <c r="AX791" s="29">
        <f t="shared" si="262"/>
        <v>100</v>
      </c>
      <c r="AY791" s="29"/>
      <c r="AZ791" s="29"/>
      <c r="BA791" s="29"/>
      <c r="BB791" s="29"/>
      <c r="BC791" s="29"/>
      <c r="BD791" s="29"/>
      <c r="BE791" s="29"/>
      <c r="BF791" s="29"/>
      <c r="BG791" s="29"/>
      <c r="BH791" s="29"/>
      <c r="BI791" s="29"/>
      <c r="BJ791" s="29"/>
      <c r="BK791" s="29"/>
      <c r="BL791" s="29"/>
      <c r="BM791" s="29"/>
      <c r="BN791" s="29"/>
      <c r="BO791" s="29"/>
      <c r="BP791" s="29"/>
      <c r="BQ791" s="32" t="str">
        <f>IF(N791="项目",VLOOKUP(O791,项目!B:C,2,0),IF(K791="空项目",VLOOKUP(K791,项目!B:C,2,0),""))</f>
        <v/>
      </c>
      <c r="BR791" s="32" t="str">
        <f>IFERROR(VLOOKUP(BQ791,项目!A:B,2,0),"")</f>
        <v/>
      </c>
      <c r="BS791" s="29"/>
      <c r="BT791" s="29"/>
      <c r="BU791" s="32" t="str">
        <f>IF(N791="供应商",VLOOKUP(O791,供应商!B:C,2,0),"")</f>
        <v/>
      </c>
      <c r="BV791" s="32" t="str">
        <f>IFERROR(VLOOKUP(BU791,供应商!A:B,2,0),"")</f>
        <v/>
      </c>
      <c r="BW791" s="32" t="str">
        <f>IF(N791="客户",VLOOKUP(O791,客户!B:C,2,0),"")</f>
        <v/>
      </c>
      <c r="BX791" s="32" t="str">
        <f>IFERROR(VLOOKUP(BW791,客户!A:B,2,0),"")</f>
        <v/>
      </c>
      <c r="BY791" s="29"/>
      <c r="BZ791" s="29"/>
      <c r="CA791" s="29"/>
      <c r="CB791" s="29"/>
      <c r="CC791" s="29"/>
      <c r="CD791" s="29"/>
      <c r="CE791" s="29"/>
      <c r="CF791" s="29"/>
      <c r="CG791" s="29"/>
      <c r="CH791" s="29"/>
      <c r="CI791" s="29"/>
      <c r="CJ791" s="29"/>
      <c r="CK791" s="29"/>
      <c r="CL791" s="29"/>
      <c r="CM791" s="29"/>
      <c r="CN791" s="29"/>
      <c r="CO791" s="29"/>
      <c r="CP791" s="29"/>
      <c r="CQ791" s="29"/>
      <c r="CR791" s="29"/>
      <c r="CS791" s="29"/>
      <c r="CT791" s="29"/>
      <c r="CU791" s="32" t="str">
        <f>IF(N791="费用项目",VLOOKUP(O791,费用项目!B:C,2,0),"")</f>
        <v>660304</v>
      </c>
      <c r="CV791" s="32" t="str">
        <f>IFERROR(VLOOKUP(CU791,费用项目!A:B,2,0),"")</f>
        <v>手续费</v>
      </c>
      <c r="CW791" s="29" t="str">
        <f>IF(N791="银行账户",VLOOKUP(O791,银行变二级!B:C,2,0),"")</f>
        <v/>
      </c>
      <c r="CX791" s="29" t="str">
        <f>IFERROR(VLOOKUP(O791,银行变二级!A:B,2,0),"")</f>
        <v/>
      </c>
    </row>
    <row r="792" spans="1:102">
      <c r="A792" s="35" t="s">
        <v>699</v>
      </c>
      <c r="B792" s="36" t="s">
        <v>131</v>
      </c>
      <c r="C792" s="36" t="s">
        <v>229</v>
      </c>
      <c r="D792" s="37" t="s">
        <v>136</v>
      </c>
      <c r="E792" s="37" t="s">
        <v>703</v>
      </c>
      <c r="F792" s="39" t="s">
        <v>107</v>
      </c>
      <c r="G792" s="38">
        <v>-375000</v>
      </c>
      <c r="H792" s="40" t="str">
        <f t="shared" si="245"/>
        <v>6603</v>
      </c>
      <c r="I792" s="40" t="str">
        <f t="shared" si="246"/>
        <v>6603</v>
      </c>
      <c r="J792" s="46" t="str">
        <f t="shared" si="247"/>
        <v>财务费用</v>
      </c>
      <c r="K792" s="47" t="str">
        <f t="shared" si="248"/>
        <v>利息收入</v>
      </c>
      <c r="L792" s="46" t="str">
        <f t="shared" si="249"/>
        <v/>
      </c>
      <c r="M792" s="46" t="str">
        <f>IFERROR(IF(H792="1002",1002,VLOOKUP(I792,亿企科目!A:H,6,0)),VLOOKUP(H792,亿企科目!A:G,6,0))</f>
        <v>6603</v>
      </c>
      <c r="N792" s="48" t="str">
        <f>IFERROR(IF(H792="1002","银行账户",IF(H792="1123","供应商",VLOOKUP(I792,亿企科目!A:H,8,0))),"")</f>
        <v>费用项目</v>
      </c>
      <c r="O792" s="49" t="str">
        <f t="shared" si="263"/>
        <v>利息收入</v>
      </c>
      <c r="P792" s="29" t="str">
        <f>VLOOKUP(A792,账簿!B:C,2,0)</f>
        <v>002011</v>
      </c>
      <c r="Q792" s="29" t="str">
        <f>VLOOKUP(P792,账簿!A:B,2,0)</f>
        <v>昌邑市城投生态环境产业发展有限公司</v>
      </c>
      <c r="W792" s="29" t="str">
        <f t="shared" si="264"/>
        <v>0020112026-04-3012</v>
      </c>
      <c r="X792" s="29" t="str">
        <f t="shared" si="250"/>
        <v>002011</v>
      </c>
      <c r="Y792" s="29" t="str">
        <f t="shared" si="251"/>
        <v>002011</v>
      </c>
      <c r="Z792" s="29" t="str">
        <f t="shared" si="252"/>
        <v>昌邑市城投生态环境产业发展有限公司</v>
      </c>
      <c r="AA792" s="29" t="str">
        <f t="shared" si="253"/>
        <v>2026-04</v>
      </c>
      <c r="AB792" s="29" t="str">
        <f t="shared" si="254"/>
        <v>2026-04-30</v>
      </c>
      <c r="AC792" s="29" t="s">
        <v>108</v>
      </c>
      <c r="AD792" s="29">
        <f t="shared" si="255"/>
        <v>12</v>
      </c>
      <c r="AE792" s="29" t="str">
        <f t="shared" si="256"/>
        <v>结转本月损益</v>
      </c>
      <c r="AF792" s="29" t="s">
        <v>109</v>
      </c>
      <c r="AG792" s="29" t="s">
        <v>109</v>
      </c>
      <c r="AH792" s="29"/>
      <c r="AI792" s="29"/>
      <c r="AJ792" s="29"/>
      <c r="AK792" s="29"/>
      <c r="AL792" s="29"/>
      <c r="AM792" s="29"/>
      <c r="AN792" s="29" t="str">
        <f t="shared" si="257"/>
        <v>6603</v>
      </c>
      <c r="AO792" s="29"/>
      <c r="AP792" s="29" t="str">
        <f t="shared" si="258"/>
        <v>结转本月损益</v>
      </c>
      <c r="AQ792" t="s">
        <v>110</v>
      </c>
      <c r="AR792" s="29" t="str">
        <f t="shared" si="259"/>
        <v/>
      </c>
      <c r="AS792" s="29">
        <f t="shared" si="260"/>
        <v>-375000</v>
      </c>
      <c r="AT792" t="s">
        <v>111</v>
      </c>
      <c r="AU792" t="s">
        <v>112</v>
      </c>
      <c r="AV792" t="s">
        <v>113</v>
      </c>
      <c r="AW792" s="29" t="str">
        <f t="shared" si="261"/>
        <v/>
      </c>
      <c r="AX792" s="29">
        <f t="shared" si="262"/>
        <v>-375000</v>
      </c>
      <c r="AY792" s="29"/>
      <c r="AZ792" s="29"/>
      <c r="BA792" s="29"/>
      <c r="BB792" s="29"/>
      <c r="BC792" s="29"/>
      <c r="BD792" s="29"/>
      <c r="BE792" s="29"/>
      <c r="BF792" s="29"/>
      <c r="BG792" s="29"/>
      <c r="BH792" s="29"/>
      <c r="BI792" s="29"/>
      <c r="BJ792" s="29"/>
      <c r="BK792" s="29"/>
      <c r="BL792" s="29"/>
      <c r="BM792" s="29"/>
      <c r="BN792" s="29"/>
      <c r="BO792" s="29"/>
      <c r="BP792" s="29"/>
      <c r="BQ792" s="32" t="str">
        <f>IF(N792="项目",VLOOKUP(O792,项目!B:C,2,0),IF(K792="空项目",VLOOKUP(K792,项目!B:C,2,0),""))</f>
        <v/>
      </c>
      <c r="BR792" s="32" t="str">
        <f>IFERROR(VLOOKUP(BQ792,项目!A:B,2,0),"")</f>
        <v/>
      </c>
      <c r="BS792" s="29"/>
      <c r="BT792" s="29"/>
      <c r="BU792" s="32" t="str">
        <f>IF(N792="供应商",VLOOKUP(O792,供应商!B:C,2,0),"")</f>
        <v/>
      </c>
      <c r="BV792" s="32" t="str">
        <f>IFERROR(VLOOKUP(BU792,供应商!A:B,2,0),"")</f>
        <v/>
      </c>
      <c r="BW792" s="32" t="str">
        <f>IF(N792="客户",VLOOKUP(O792,客户!B:C,2,0),"")</f>
        <v/>
      </c>
      <c r="BX792" s="32" t="str">
        <f>IFERROR(VLOOKUP(BW792,客户!A:B,2,0),"")</f>
        <v/>
      </c>
      <c r="BY792" s="29"/>
      <c r="BZ792" s="29"/>
      <c r="CA792" s="29"/>
      <c r="CB792" s="29"/>
      <c r="CC792" s="29"/>
      <c r="CD792" s="29"/>
      <c r="CE792" s="29"/>
      <c r="CF792" s="29"/>
      <c r="CG792" s="29"/>
      <c r="CH792" s="29"/>
      <c r="CI792" s="29"/>
      <c r="CJ792" s="29"/>
      <c r="CK792" s="29"/>
      <c r="CL792" s="29"/>
      <c r="CM792" s="29"/>
      <c r="CN792" s="29"/>
      <c r="CO792" s="29"/>
      <c r="CP792" s="29"/>
      <c r="CQ792" s="29"/>
      <c r="CR792" s="29"/>
      <c r="CS792" s="29"/>
      <c r="CT792" s="29"/>
      <c r="CU792" s="32" t="str">
        <f>IF(N792="费用项目",VLOOKUP(O792,费用项目!B:C,2,0),"")</f>
        <v>660301</v>
      </c>
      <c r="CV792" s="32" t="str">
        <f>IFERROR(VLOOKUP(CU792,费用项目!A:B,2,0),"")</f>
        <v>利息收入</v>
      </c>
      <c r="CW792" s="29" t="str">
        <f>IF(N792="银行账户",VLOOKUP(O792,银行变二级!B:C,2,0),"")</f>
        <v/>
      </c>
      <c r="CX792" s="29" t="str">
        <f>IFERROR(VLOOKUP(O792,银行变二级!A:B,2,0),"")</f>
        <v/>
      </c>
    </row>
    <row r="793" ht="27" spans="1:102">
      <c r="A793" s="35" t="s">
        <v>714</v>
      </c>
      <c r="B793" s="36" t="s">
        <v>103</v>
      </c>
      <c r="C793" s="36" t="s">
        <v>104</v>
      </c>
      <c r="D793" s="37" t="s">
        <v>715</v>
      </c>
      <c r="E793" s="37" t="s">
        <v>716</v>
      </c>
      <c r="F793" s="38">
        <v>25000</v>
      </c>
      <c r="G793" s="39" t="s">
        <v>107</v>
      </c>
      <c r="H793" s="40" t="str">
        <f t="shared" si="245"/>
        <v>1002</v>
      </c>
      <c r="I793" s="40" t="str">
        <f t="shared" si="246"/>
        <v>100207</v>
      </c>
      <c r="J793" s="46" t="str">
        <f t="shared" si="247"/>
        <v>银行存款</v>
      </c>
      <c r="K793" s="47" t="str">
        <f t="shared" si="248"/>
        <v>齐鲁银行000018</v>
      </c>
      <c r="L793" s="46" t="str">
        <f t="shared" si="249"/>
        <v/>
      </c>
      <c r="M793" s="46">
        <f>IFERROR(IF(H793="1002",1002,VLOOKUP(I793,亿企科目!A:H,6,0)),VLOOKUP(H793,亿企科目!A:G,6,0))</f>
        <v>1002</v>
      </c>
      <c r="N793" s="48" t="str">
        <f>IFERROR(IF(H793="1002","银行账户",IF(H793="1123","供应商",VLOOKUP(I793,亿企科目!A:H,8,0))),"")</f>
        <v>银行账户</v>
      </c>
      <c r="O793" s="49" t="str">
        <f t="shared" si="263"/>
        <v>齐鲁银行000018</v>
      </c>
      <c r="P793" s="29" t="str">
        <f>VLOOKUP(A793,账簿!B:C,2,0)</f>
        <v>002009</v>
      </c>
      <c r="Q793" s="29" t="str">
        <f>VLOOKUP(P793,账簿!A:B,2,0)</f>
        <v>昌邑市城投水务工程有限公司</v>
      </c>
      <c r="W793" s="29" t="str">
        <f t="shared" si="264"/>
        <v>0020092026-04-201</v>
      </c>
      <c r="X793" s="29" t="str">
        <f t="shared" si="250"/>
        <v>002009</v>
      </c>
      <c r="Y793" s="29" t="str">
        <f t="shared" si="251"/>
        <v>002009</v>
      </c>
      <c r="Z793" s="29" t="str">
        <f t="shared" si="252"/>
        <v>昌邑市城投水务工程有限公司</v>
      </c>
      <c r="AA793" s="29" t="str">
        <f t="shared" si="253"/>
        <v>2026-04</v>
      </c>
      <c r="AB793" s="29" t="str">
        <f t="shared" si="254"/>
        <v>2026-04-20</v>
      </c>
      <c r="AC793" s="29" t="s">
        <v>108</v>
      </c>
      <c r="AD793" s="29">
        <f t="shared" si="255"/>
        <v>1</v>
      </c>
      <c r="AE793" s="29" t="str">
        <f t="shared" si="256"/>
        <v>汇款,昌邑市城市建设发展投资集团有限公司</v>
      </c>
      <c r="AF793" s="29" t="s">
        <v>109</v>
      </c>
      <c r="AG793" s="29" t="s">
        <v>109</v>
      </c>
      <c r="AH793" s="29"/>
      <c r="AI793" s="29"/>
      <c r="AJ793" s="29"/>
      <c r="AK793" s="29"/>
      <c r="AL793" s="29"/>
      <c r="AM793" s="29"/>
      <c r="AN793" s="29">
        <f t="shared" si="257"/>
        <v>1002</v>
      </c>
      <c r="AO793" s="29"/>
      <c r="AP793" s="29" t="str">
        <f t="shared" si="258"/>
        <v>汇款,昌邑市城市建设发展投资集团有限公司</v>
      </c>
      <c r="AQ793" t="s">
        <v>110</v>
      </c>
      <c r="AR793" s="29">
        <f t="shared" si="259"/>
        <v>25000</v>
      </c>
      <c r="AS793" s="29" t="str">
        <f t="shared" si="260"/>
        <v/>
      </c>
      <c r="AT793" t="s">
        <v>111</v>
      </c>
      <c r="AU793" t="s">
        <v>112</v>
      </c>
      <c r="AV793" t="s">
        <v>113</v>
      </c>
      <c r="AW793" s="29">
        <f t="shared" si="261"/>
        <v>25000</v>
      </c>
      <c r="AX793" s="29" t="str">
        <f t="shared" si="262"/>
        <v/>
      </c>
      <c r="AY793" s="29"/>
      <c r="AZ793" s="29"/>
      <c r="BA793" s="29"/>
      <c r="BB793" s="29"/>
      <c r="BC793" s="29"/>
      <c r="BD793" s="29"/>
      <c r="BE793" s="29"/>
      <c r="BF793" s="29"/>
      <c r="BG793" s="29"/>
      <c r="BH793" s="29"/>
      <c r="BI793" s="29"/>
      <c r="BJ793" s="29"/>
      <c r="BK793" s="29"/>
      <c r="BL793" s="29"/>
      <c r="BM793" s="29"/>
      <c r="BN793" s="29"/>
      <c r="BO793" s="29"/>
      <c r="BP793" s="29"/>
      <c r="BQ793" s="32" t="str">
        <f>IF(N793="项目",VLOOKUP(O793,项目!B:C,2,0),IF(K793="空项目",VLOOKUP(K793,项目!B:C,2,0),""))</f>
        <v/>
      </c>
      <c r="BR793" s="32" t="str">
        <f>IFERROR(VLOOKUP(BQ793,项目!A:B,2,0),"")</f>
        <v/>
      </c>
      <c r="BS793" s="29"/>
      <c r="BT793" s="29"/>
      <c r="BU793" s="32" t="str">
        <f>IF(N793="供应商",VLOOKUP(O793,供应商!B:C,2,0),"")</f>
        <v/>
      </c>
      <c r="BV793" s="32" t="str">
        <f>IFERROR(VLOOKUP(BU793,供应商!A:B,2,0),"")</f>
        <v/>
      </c>
      <c r="BW793" s="32" t="str">
        <f>IF(N793="客户",VLOOKUP(O793,客户!B:C,2,0),"")</f>
        <v/>
      </c>
      <c r="BX793" s="32" t="str">
        <f>IFERROR(VLOOKUP(BW793,客户!A:B,2,0),"")</f>
        <v/>
      </c>
      <c r="BY793" s="29"/>
      <c r="BZ793" s="29"/>
      <c r="CA793" s="29"/>
      <c r="CB793" s="29"/>
      <c r="CC793" s="29"/>
      <c r="CD793" s="29"/>
      <c r="CE793" s="29"/>
      <c r="CF793" s="29"/>
      <c r="CG793" s="29"/>
      <c r="CH793" s="29"/>
      <c r="CI793" s="29"/>
      <c r="CJ793" s="29"/>
      <c r="CK793" s="29"/>
      <c r="CL793" s="29"/>
      <c r="CM793" s="29"/>
      <c r="CN793" s="29"/>
      <c r="CO793" s="29"/>
      <c r="CP793" s="29"/>
      <c r="CQ793" s="29"/>
      <c r="CR793" s="29"/>
      <c r="CS793" s="29"/>
      <c r="CT793" s="29"/>
      <c r="CU793" s="32" t="str">
        <f>IF(N793="费用项目",VLOOKUP(O793,费用项目!B:C,2,0),"")</f>
        <v/>
      </c>
      <c r="CV793" s="32" t="str">
        <f>IFERROR(VLOOKUP(CU793,费用项目!A:B,2,0),"")</f>
        <v/>
      </c>
      <c r="CW793" s="29" t="str">
        <f>IF(N793="银行账户",VLOOKUP(O793,银行变二级!B:C,2,0),"")</f>
        <v>齐鲁银行000018</v>
      </c>
      <c r="CX793" s="29" t="str">
        <f>IFERROR(VLOOKUP(O793,银行变二级!A:B,2,0),"")</f>
        <v>齐鲁银行000018</v>
      </c>
    </row>
    <row r="794" ht="25.5" spans="1:102">
      <c r="A794" s="35" t="s">
        <v>714</v>
      </c>
      <c r="B794" s="36" t="s">
        <v>103</v>
      </c>
      <c r="C794" s="36" t="s">
        <v>104</v>
      </c>
      <c r="D794" s="37" t="s">
        <v>715</v>
      </c>
      <c r="E794" s="37" t="s">
        <v>114</v>
      </c>
      <c r="F794" s="39" t="s">
        <v>107</v>
      </c>
      <c r="G794" s="38">
        <v>25000</v>
      </c>
      <c r="H794" s="40" t="str">
        <f t="shared" si="245"/>
        <v>1221</v>
      </c>
      <c r="I794" s="40" t="str">
        <f t="shared" si="246"/>
        <v>122108</v>
      </c>
      <c r="J794" s="46" t="str">
        <f t="shared" si="247"/>
        <v>其他应收款</v>
      </c>
      <c r="K794" s="47" t="str">
        <f t="shared" si="248"/>
        <v>单位</v>
      </c>
      <c r="L794" s="46" t="str">
        <f t="shared" si="249"/>
        <v>昌邑市城市建设发展投资集团有限公司</v>
      </c>
      <c r="M794" s="46" t="str">
        <f>IFERROR(IF(H794="1002",1002,VLOOKUP(I794,亿企科目!A:H,6,0)),VLOOKUP(H794,亿企科目!A:G,6,0))</f>
        <v>122102</v>
      </c>
      <c r="N794" s="48" t="str">
        <f>IFERROR(IF(H794="1002","银行账户",IF(H794="1123","供应商",VLOOKUP(I794,亿企科目!A:H,8,0))),"")</f>
        <v>客户</v>
      </c>
      <c r="O794" s="49" t="str">
        <f t="shared" si="263"/>
        <v>昌邑市城市建设发展投资集团有限公司</v>
      </c>
      <c r="P794" s="29" t="str">
        <f>VLOOKUP(A794,账簿!B:C,2,0)</f>
        <v>002009</v>
      </c>
      <c r="Q794" s="29" t="str">
        <f>VLOOKUP(P794,账簿!A:B,2,0)</f>
        <v>昌邑市城投水务工程有限公司</v>
      </c>
      <c r="W794" s="29" t="str">
        <f t="shared" si="264"/>
        <v>0020092026-04-201</v>
      </c>
      <c r="X794" s="29" t="str">
        <f t="shared" si="250"/>
        <v>002009</v>
      </c>
      <c r="Y794" s="29" t="str">
        <f t="shared" si="251"/>
        <v>002009</v>
      </c>
      <c r="Z794" s="29" t="str">
        <f t="shared" si="252"/>
        <v>昌邑市城投水务工程有限公司</v>
      </c>
      <c r="AA794" s="29" t="str">
        <f t="shared" si="253"/>
        <v>2026-04</v>
      </c>
      <c r="AB794" s="29" t="str">
        <f t="shared" si="254"/>
        <v>2026-04-20</v>
      </c>
      <c r="AC794" s="29" t="s">
        <v>108</v>
      </c>
      <c r="AD794" s="29">
        <f t="shared" si="255"/>
        <v>1</v>
      </c>
      <c r="AE794" s="29" t="str">
        <f t="shared" si="256"/>
        <v>汇款,昌邑市城市建设发展投资集团有限公司</v>
      </c>
      <c r="AF794" s="29" t="s">
        <v>109</v>
      </c>
      <c r="AG794" s="29" t="s">
        <v>109</v>
      </c>
      <c r="AH794" s="29"/>
      <c r="AI794" s="29"/>
      <c r="AJ794" s="29"/>
      <c r="AK794" s="29"/>
      <c r="AL794" s="29"/>
      <c r="AM794" s="29"/>
      <c r="AN794" s="29" t="str">
        <f t="shared" si="257"/>
        <v>122102</v>
      </c>
      <c r="AO794" s="29"/>
      <c r="AP794" s="29" t="str">
        <f t="shared" si="258"/>
        <v>汇款,昌邑市城市建设发展投资集团有限公司</v>
      </c>
      <c r="AQ794" t="s">
        <v>110</v>
      </c>
      <c r="AR794" s="29" t="str">
        <f t="shared" si="259"/>
        <v/>
      </c>
      <c r="AS794" s="29">
        <f t="shared" si="260"/>
        <v>25000</v>
      </c>
      <c r="AT794" t="s">
        <v>111</v>
      </c>
      <c r="AU794" t="s">
        <v>112</v>
      </c>
      <c r="AV794" t="s">
        <v>113</v>
      </c>
      <c r="AW794" s="29" t="str">
        <f t="shared" si="261"/>
        <v/>
      </c>
      <c r="AX794" s="29">
        <f t="shared" si="262"/>
        <v>25000</v>
      </c>
      <c r="AY794" s="29"/>
      <c r="AZ794" s="29"/>
      <c r="BA794" s="29"/>
      <c r="BB794" s="29"/>
      <c r="BC794" s="29"/>
      <c r="BD794" s="29"/>
      <c r="BE794" s="29"/>
      <c r="BF794" s="29"/>
      <c r="BG794" s="29"/>
      <c r="BH794" s="29"/>
      <c r="BI794" s="29"/>
      <c r="BJ794" s="29"/>
      <c r="BK794" s="29"/>
      <c r="BL794" s="29"/>
      <c r="BM794" s="29"/>
      <c r="BN794" s="29"/>
      <c r="BO794" s="29"/>
      <c r="BP794" s="29"/>
      <c r="BQ794" s="32" t="str">
        <f>IF(N794="项目",VLOOKUP(O794,项目!B:C,2,0),IF(K794="空项目",VLOOKUP(K794,项目!B:C,2,0),""))</f>
        <v/>
      </c>
      <c r="BR794" s="32" t="str">
        <f>IFERROR(VLOOKUP(BQ794,项目!A:B,2,0),"")</f>
        <v/>
      </c>
      <c r="BS794" s="29"/>
      <c r="BT794" s="29"/>
      <c r="BU794" s="32" t="str">
        <f>IF(N794="供应商",VLOOKUP(O794,供应商!B:C,2,0),"")</f>
        <v/>
      </c>
      <c r="BV794" s="32" t="str">
        <f>IFERROR(VLOOKUP(BU794,供应商!A:B,2,0),"")</f>
        <v/>
      </c>
      <c r="BW794" s="32" t="str">
        <f>IF(N794="客户",VLOOKUP(O794,客户!B:C,2,0),"")</f>
        <v>002</v>
      </c>
      <c r="BX794" s="32" t="str">
        <f>IFERROR(VLOOKUP(BW794,客户!A:B,2,0),"")</f>
        <v>昌邑市城市建设发展投资集团有限公司</v>
      </c>
      <c r="BY794" s="29"/>
      <c r="BZ794" s="29"/>
      <c r="CA794" s="29"/>
      <c r="CB794" s="29"/>
      <c r="CC794" s="29"/>
      <c r="CD794" s="29"/>
      <c r="CE794" s="29"/>
      <c r="CF794" s="29"/>
      <c r="CG794" s="29"/>
      <c r="CH794" s="29"/>
      <c r="CI794" s="29"/>
      <c r="CJ794" s="29"/>
      <c r="CK794" s="29"/>
      <c r="CL794" s="29"/>
      <c r="CM794" s="29"/>
      <c r="CN794" s="29"/>
      <c r="CO794" s="29"/>
      <c r="CP794" s="29"/>
      <c r="CQ794" s="29"/>
      <c r="CR794" s="29"/>
      <c r="CS794" s="29"/>
      <c r="CT794" s="29"/>
      <c r="CU794" s="32" t="str">
        <f>IF(N794="费用项目",VLOOKUP(O794,费用项目!B:C,2,0),"")</f>
        <v/>
      </c>
      <c r="CV794" s="32" t="str">
        <f>IFERROR(VLOOKUP(CU794,费用项目!A:B,2,0),"")</f>
        <v/>
      </c>
      <c r="CW794" s="29" t="str">
        <f>IF(N794="银行账户",VLOOKUP(O794,银行变二级!B:C,2,0),"")</f>
        <v/>
      </c>
      <c r="CX794" s="29" t="str">
        <f>IFERROR(VLOOKUP(O794,银行变二级!A:B,2,0),"")</f>
        <v/>
      </c>
    </row>
    <row r="795" ht="25.5" spans="1:102">
      <c r="A795" s="35" t="s">
        <v>714</v>
      </c>
      <c r="B795" s="36" t="s">
        <v>124</v>
      </c>
      <c r="C795" s="36" t="s">
        <v>115</v>
      </c>
      <c r="D795" s="37" t="s">
        <v>717</v>
      </c>
      <c r="E795" s="37" t="s">
        <v>127</v>
      </c>
      <c r="F795" s="38">
        <v>22819.44</v>
      </c>
      <c r="G795" s="39" t="s">
        <v>107</v>
      </c>
      <c r="H795" s="40" t="str">
        <f t="shared" si="245"/>
        <v>6603</v>
      </c>
      <c r="I795" s="40" t="str">
        <f t="shared" si="246"/>
        <v>6603</v>
      </c>
      <c r="J795" s="46" t="str">
        <f t="shared" si="247"/>
        <v>财务费用</v>
      </c>
      <c r="K795" s="47" t="str">
        <f t="shared" si="248"/>
        <v>利息支出</v>
      </c>
      <c r="L795" s="46" t="str">
        <f t="shared" si="249"/>
        <v/>
      </c>
      <c r="M795" s="46" t="str">
        <f>IFERROR(IF(H795="1002",1002,VLOOKUP(I795,亿企科目!A:H,6,0)),VLOOKUP(H795,亿企科目!A:G,6,0))</f>
        <v>6603</v>
      </c>
      <c r="N795" s="48" t="str">
        <f>IFERROR(IF(H795="1002","银行账户",IF(H795="1123","供应商",VLOOKUP(I795,亿企科目!A:H,8,0))),"")</f>
        <v>费用项目</v>
      </c>
      <c r="O795" s="49" t="str">
        <f t="shared" si="263"/>
        <v>利息支出</v>
      </c>
      <c r="P795" s="29" t="str">
        <f>VLOOKUP(A795,账簿!B:C,2,0)</f>
        <v>002009</v>
      </c>
      <c r="Q795" s="29" t="str">
        <f>VLOOKUP(P795,账簿!A:B,2,0)</f>
        <v>昌邑市城投水务工程有限公司</v>
      </c>
      <c r="W795" s="29" t="str">
        <f t="shared" si="264"/>
        <v>0020092026-04-212</v>
      </c>
      <c r="X795" s="29" t="str">
        <f t="shared" si="250"/>
        <v>002009</v>
      </c>
      <c r="Y795" s="29" t="str">
        <f t="shared" si="251"/>
        <v>002009</v>
      </c>
      <c r="Z795" s="29" t="str">
        <f t="shared" si="252"/>
        <v>昌邑市城投水务工程有限公司</v>
      </c>
      <c r="AA795" s="29" t="str">
        <f t="shared" si="253"/>
        <v>2026-04</v>
      </c>
      <c r="AB795" s="29" t="str">
        <f t="shared" si="254"/>
        <v>2026-04-21</v>
      </c>
      <c r="AC795" s="29" t="s">
        <v>108</v>
      </c>
      <c r="AD795" s="29">
        <f t="shared" si="255"/>
        <v>2</v>
      </c>
      <c r="AE795" s="29" t="str">
        <f t="shared" si="256"/>
        <v>贷款结息/还款,昌邑市城投水务工程有限公司</v>
      </c>
      <c r="AF795" s="29" t="s">
        <v>109</v>
      </c>
      <c r="AG795" s="29" t="s">
        <v>109</v>
      </c>
      <c r="AH795" s="29"/>
      <c r="AI795" s="29"/>
      <c r="AJ795" s="29"/>
      <c r="AK795" s="29"/>
      <c r="AL795" s="29"/>
      <c r="AM795" s="29"/>
      <c r="AN795" s="29" t="str">
        <f t="shared" si="257"/>
        <v>6603</v>
      </c>
      <c r="AO795" s="29"/>
      <c r="AP795" s="29" t="str">
        <f t="shared" si="258"/>
        <v>贷款结息/还款,昌邑市城投水务工程有限公司</v>
      </c>
      <c r="AQ795" t="s">
        <v>110</v>
      </c>
      <c r="AR795" s="29">
        <f t="shared" si="259"/>
        <v>22819.44</v>
      </c>
      <c r="AS795" s="29" t="str">
        <f t="shared" si="260"/>
        <v/>
      </c>
      <c r="AT795" t="s">
        <v>111</v>
      </c>
      <c r="AU795" t="s">
        <v>112</v>
      </c>
      <c r="AV795" t="s">
        <v>113</v>
      </c>
      <c r="AW795" s="29">
        <f t="shared" si="261"/>
        <v>22819.44</v>
      </c>
      <c r="AX795" s="29" t="str">
        <f t="shared" si="262"/>
        <v/>
      </c>
      <c r="AY795" s="29"/>
      <c r="AZ795" s="29"/>
      <c r="BA795" s="29"/>
      <c r="BB795" s="29"/>
      <c r="BC795" s="29"/>
      <c r="BD795" s="29"/>
      <c r="BE795" s="29"/>
      <c r="BF795" s="29"/>
      <c r="BG795" s="29"/>
      <c r="BH795" s="29"/>
      <c r="BI795" s="29"/>
      <c r="BJ795" s="29"/>
      <c r="BK795" s="29"/>
      <c r="BL795" s="29"/>
      <c r="BM795" s="29"/>
      <c r="BN795" s="29"/>
      <c r="BO795" s="29"/>
      <c r="BP795" s="29"/>
      <c r="BQ795" s="32" t="str">
        <f>IF(N795="项目",VLOOKUP(O795,项目!B:C,2,0),IF(K795="空项目",VLOOKUP(K795,项目!B:C,2,0),""))</f>
        <v/>
      </c>
      <c r="BR795" s="32" t="str">
        <f>IFERROR(VLOOKUP(BQ795,项目!A:B,2,0),"")</f>
        <v/>
      </c>
      <c r="BS795" s="29"/>
      <c r="BT795" s="29"/>
      <c r="BU795" s="32" t="str">
        <f>IF(N795="供应商",VLOOKUP(O795,供应商!B:C,2,0),"")</f>
        <v/>
      </c>
      <c r="BV795" s="32" t="str">
        <f>IFERROR(VLOOKUP(BU795,供应商!A:B,2,0),"")</f>
        <v/>
      </c>
      <c r="BW795" s="32" t="str">
        <f>IF(N795="客户",VLOOKUP(O795,客户!B:C,2,0),"")</f>
        <v/>
      </c>
      <c r="BX795" s="32" t="str">
        <f>IFERROR(VLOOKUP(BW795,客户!A:B,2,0),"")</f>
        <v/>
      </c>
      <c r="BY795" s="29"/>
      <c r="BZ795" s="29"/>
      <c r="CA795" s="29"/>
      <c r="CB795" s="29"/>
      <c r="CC795" s="29"/>
      <c r="CD795" s="29"/>
      <c r="CE795" s="29"/>
      <c r="CF795" s="29"/>
      <c r="CG795" s="29"/>
      <c r="CH795" s="29"/>
      <c r="CI795" s="29"/>
      <c r="CJ795" s="29"/>
      <c r="CK795" s="29"/>
      <c r="CL795" s="29"/>
      <c r="CM795" s="29"/>
      <c r="CN795" s="29"/>
      <c r="CO795" s="29"/>
      <c r="CP795" s="29"/>
      <c r="CQ795" s="29"/>
      <c r="CR795" s="29"/>
      <c r="CS795" s="29"/>
      <c r="CT795" s="29"/>
      <c r="CU795" s="32" t="str">
        <f>IF(N795="费用项目",VLOOKUP(O795,费用项目!B:C,2,0),"")</f>
        <v>660302</v>
      </c>
      <c r="CV795" s="32" t="str">
        <f>IFERROR(VLOOKUP(CU795,费用项目!A:B,2,0),"")</f>
        <v>利息支出</v>
      </c>
      <c r="CW795" s="29" t="str">
        <f>IF(N795="银行账户",VLOOKUP(O795,银行变二级!B:C,2,0),"")</f>
        <v/>
      </c>
      <c r="CX795" s="29" t="str">
        <f>IFERROR(VLOOKUP(O795,银行变二级!A:B,2,0),"")</f>
        <v/>
      </c>
    </row>
    <row r="796" ht="27" spans="1:102">
      <c r="A796" s="35" t="s">
        <v>714</v>
      </c>
      <c r="B796" s="36" t="s">
        <v>124</v>
      </c>
      <c r="C796" s="36" t="s">
        <v>115</v>
      </c>
      <c r="D796" s="37" t="s">
        <v>717</v>
      </c>
      <c r="E796" s="37" t="s">
        <v>716</v>
      </c>
      <c r="F796" s="39" t="s">
        <v>107</v>
      </c>
      <c r="G796" s="38">
        <v>22819.44</v>
      </c>
      <c r="H796" s="40" t="str">
        <f t="shared" si="245"/>
        <v>1002</v>
      </c>
      <c r="I796" s="40" t="str">
        <f t="shared" si="246"/>
        <v>100207</v>
      </c>
      <c r="J796" s="46" t="str">
        <f t="shared" si="247"/>
        <v>银行存款</v>
      </c>
      <c r="K796" s="47" t="str">
        <f t="shared" si="248"/>
        <v>齐鲁银行000018</v>
      </c>
      <c r="L796" s="46" t="str">
        <f t="shared" si="249"/>
        <v/>
      </c>
      <c r="M796" s="46">
        <f>IFERROR(IF(H796="1002",1002,VLOOKUP(I796,亿企科目!A:H,6,0)),VLOOKUP(H796,亿企科目!A:G,6,0))</f>
        <v>1002</v>
      </c>
      <c r="N796" s="48" t="str">
        <f>IFERROR(IF(H796="1002","银行账户",IF(H796="1123","供应商",VLOOKUP(I796,亿企科目!A:H,8,0))),"")</f>
        <v>银行账户</v>
      </c>
      <c r="O796" s="49" t="str">
        <f t="shared" si="263"/>
        <v>齐鲁银行000018</v>
      </c>
      <c r="P796" s="29" t="str">
        <f>VLOOKUP(A796,账簿!B:C,2,0)</f>
        <v>002009</v>
      </c>
      <c r="Q796" s="29" t="str">
        <f>VLOOKUP(P796,账簿!A:B,2,0)</f>
        <v>昌邑市城投水务工程有限公司</v>
      </c>
      <c r="W796" s="29" t="str">
        <f t="shared" si="264"/>
        <v>0020092026-04-212</v>
      </c>
      <c r="X796" s="29" t="str">
        <f t="shared" si="250"/>
        <v>002009</v>
      </c>
      <c r="Y796" s="29" t="str">
        <f t="shared" si="251"/>
        <v>002009</v>
      </c>
      <c r="Z796" s="29" t="str">
        <f t="shared" si="252"/>
        <v>昌邑市城投水务工程有限公司</v>
      </c>
      <c r="AA796" s="29" t="str">
        <f t="shared" si="253"/>
        <v>2026-04</v>
      </c>
      <c r="AB796" s="29" t="str">
        <f t="shared" si="254"/>
        <v>2026-04-21</v>
      </c>
      <c r="AC796" s="29" t="s">
        <v>108</v>
      </c>
      <c r="AD796" s="29">
        <f t="shared" si="255"/>
        <v>2</v>
      </c>
      <c r="AE796" s="29" t="str">
        <f t="shared" si="256"/>
        <v>贷款结息/还款,昌邑市城投水务工程有限公司</v>
      </c>
      <c r="AF796" s="29" t="s">
        <v>109</v>
      </c>
      <c r="AG796" s="29" t="s">
        <v>109</v>
      </c>
      <c r="AH796" s="29"/>
      <c r="AI796" s="29"/>
      <c r="AJ796" s="29"/>
      <c r="AK796" s="29"/>
      <c r="AL796" s="29"/>
      <c r="AM796" s="29"/>
      <c r="AN796" s="29">
        <f t="shared" si="257"/>
        <v>1002</v>
      </c>
      <c r="AO796" s="29"/>
      <c r="AP796" s="29" t="str">
        <f t="shared" si="258"/>
        <v>贷款结息/还款,昌邑市城投水务工程有限公司</v>
      </c>
      <c r="AQ796" t="s">
        <v>110</v>
      </c>
      <c r="AR796" s="29" t="str">
        <f t="shared" si="259"/>
        <v/>
      </c>
      <c r="AS796" s="29">
        <f t="shared" si="260"/>
        <v>22819.44</v>
      </c>
      <c r="AT796" t="s">
        <v>111</v>
      </c>
      <c r="AU796" t="s">
        <v>112</v>
      </c>
      <c r="AV796" t="s">
        <v>113</v>
      </c>
      <c r="AW796" s="29" t="str">
        <f t="shared" si="261"/>
        <v/>
      </c>
      <c r="AX796" s="29">
        <f t="shared" si="262"/>
        <v>22819.44</v>
      </c>
      <c r="AY796" s="29"/>
      <c r="AZ796" s="29"/>
      <c r="BA796" s="29"/>
      <c r="BB796" s="29"/>
      <c r="BC796" s="29"/>
      <c r="BD796" s="29"/>
      <c r="BE796" s="29"/>
      <c r="BF796" s="29"/>
      <c r="BG796" s="29"/>
      <c r="BH796" s="29"/>
      <c r="BI796" s="29"/>
      <c r="BJ796" s="29"/>
      <c r="BK796" s="29"/>
      <c r="BL796" s="29"/>
      <c r="BM796" s="29"/>
      <c r="BN796" s="29"/>
      <c r="BO796" s="29"/>
      <c r="BP796" s="29"/>
      <c r="BQ796" s="32" t="str">
        <f>IF(N796="项目",VLOOKUP(O796,项目!B:C,2,0),IF(K796="空项目",VLOOKUP(K796,项目!B:C,2,0),""))</f>
        <v/>
      </c>
      <c r="BR796" s="32" t="str">
        <f>IFERROR(VLOOKUP(BQ796,项目!A:B,2,0),"")</f>
        <v/>
      </c>
      <c r="BS796" s="29"/>
      <c r="BT796" s="29"/>
      <c r="BU796" s="32" t="str">
        <f>IF(N796="供应商",VLOOKUP(O796,供应商!B:C,2,0),"")</f>
        <v/>
      </c>
      <c r="BV796" s="32" t="str">
        <f>IFERROR(VLOOKUP(BU796,供应商!A:B,2,0),"")</f>
        <v/>
      </c>
      <c r="BW796" s="32" t="str">
        <f>IF(N796="客户",VLOOKUP(O796,客户!B:C,2,0),"")</f>
        <v/>
      </c>
      <c r="BX796" s="32" t="str">
        <f>IFERROR(VLOOKUP(BW796,客户!A:B,2,0),"")</f>
        <v/>
      </c>
      <c r="BY796" s="29"/>
      <c r="BZ796" s="29"/>
      <c r="CA796" s="29"/>
      <c r="CB796" s="29"/>
      <c r="CC796" s="29"/>
      <c r="CD796" s="29"/>
      <c r="CE796" s="29"/>
      <c r="CF796" s="29"/>
      <c r="CG796" s="29"/>
      <c r="CH796" s="29"/>
      <c r="CI796" s="29"/>
      <c r="CJ796" s="29"/>
      <c r="CK796" s="29"/>
      <c r="CL796" s="29"/>
      <c r="CM796" s="29"/>
      <c r="CN796" s="29"/>
      <c r="CO796" s="29"/>
      <c r="CP796" s="29"/>
      <c r="CQ796" s="29"/>
      <c r="CR796" s="29"/>
      <c r="CS796" s="29"/>
      <c r="CT796" s="29"/>
      <c r="CU796" s="32" t="str">
        <f>IF(N796="费用项目",VLOOKUP(O796,费用项目!B:C,2,0),"")</f>
        <v/>
      </c>
      <c r="CV796" s="32" t="str">
        <f>IFERROR(VLOOKUP(CU796,费用项目!A:B,2,0),"")</f>
        <v/>
      </c>
      <c r="CW796" s="29" t="str">
        <f>IF(N796="银行账户",VLOOKUP(O796,银行变二级!B:C,2,0),"")</f>
        <v>齐鲁银行000018</v>
      </c>
      <c r="CX796" s="29" t="str">
        <f>IFERROR(VLOOKUP(O796,银行变二级!A:B,2,0),"")</f>
        <v>齐鲁银行000018</v>
      </c>
    </row>
    <row r="797" spans="1:102">
      <c r="A797" s="35" t="s">
        <v>714</v>
      </c>
      <c r="B797" s="36" t="s">
        <v>124</v>
      </c>
      <c r="C797" s="36" t="s">
        <v>118</v>
      </c>
      <c r="D797" s="37" t="s">
        <v>718</v>
      </c>
      <c r="E797" s="37" t="s">
        <v>127</v>
      </c>
      <c r="F797" s="38">
        <v>30108.75</v>
      </c>
      <c r="G797" s="39" t="s">
        <v>107</v>
      </c>
      <c r="H797" s="40" t="str">
        <f t="shared" si="245"/>
        <v>6603</v>
      </c>
      <c r="I797" s="40" t="str">
        <f t="shared" si="246"/>
        <v>6603</v>
      </c>
      <c r="J797" s="46" t="str">
        <f t="shared" si="247"/>
        <v>财务费用</v>
      </c>
      <c r="K797" s="47" t="str">
        <f t="shared" si="248"/>
        <v>利息支出</v>
      </c>
      <c r="L797" s="46" t="str">
        <f t="shared" si="249"/>
        <v/>
      </c>
      <c r="M797" s="46" t="str">
        <f>IFERROR(IF(H797="1002",1002,VLOOKUP(I797,亿企科目!A:H,6,0)),VLOOKUP(H797,亿企科目!A:G,6,0))</f>
        <v>6603</v>
      </c>
      <c r="N797" s="48" t="str">
        <f>IFERROR(IF(H797="1002","银行账户",IF(H797="1123","供应商",VLOOKUP(I797,亿企科目!A:H,8,0))),"")</f>
        <v>费用项目</v>
      </c>
      <c r="O797" s="49" t="str">
        <f t="shared" si="263"/>
        <v>利息支出</v>
      </c>
      <c r="P797" s="29" t="str">
        <f>VLOOKUP(A797,账簿!B:C,2,0)</f>
        <v>002009</v>
      </c>
      <c r="Q797" s="29" t="str">
        <f>VLOOKUP(P797,账簿!A:B,2,0)</f>
        <v>昌邑市城投水务工程有限公司</v>
      </c>
      <c r="W797" s="29" t="str">
        <f t="shared" si="264"/>
        <v>0020092026-04-213</v>
      </c>
      <c r="X797" s="29" t="str">
        <f t="shared" si="250"/>
        <v>002009</v>
      </c>
      <c r="Y797" s="29" t="str">
        <f t="shared" si="251"/>
        <v>002009</v>
      </c>
      <c r="Z797" s="29" t="str">
        <f t="shared" si="252"/>
        <v>昌邑市城投水务工程有限公司</v>
      </c>
      <c r="AA797" s="29" t="str">
        <f t="shared" si="253"/>
        <v>2026-04</v>
      </c>
      <c r="AB797" s="29" t="str">
        <f t="shared" si="254"/>
        <v>2026-04-21</v>
      </c>
      <c r="AC797" s="29" t="s">
        <v>108</v>
      </c>
      <c r="AD797" s="29">
        <f t="shared" si="255"/>
        <v>3</v>
      </c>
      <c r="AE797" s="29" t="str">
        <f t="shared" si="256"/>
        <v>贷款还款,昌邑市城投水务工程有限公司</v>
      </c>
      <c r="AF797" s="29" t="s">
        <v>109</v>
      </c>
      <c r="AG797" s="29" t="s">
        <v>109</v>
      </c>
      <c r="AH797" s="29"/>
      <c r="AI797" s="29"/>
      <c r="AJ797" s="29"/>
      <c r="AK797" s="29"/>
      <c r="AL797" s="29"/>
      <c r="AM797" s="29"/>
      <c r="AN797" s="29" t="str">
        <f t="shared" si="257"/>
        <v>6603</v>
      </c>
      <c r="AO797" s="29"/>
      <c r="AP797" s="29" t="str">
        <f t="shared" si="258"/>
        <v>贷款还款,昌邑市城投水务工程有限公司</v>
      </c>
      <c r="AQ797" t="s">
        <v>110</v>
      </c>
      <c r="AR797" s="29">
        <f t="shared" si="259"/>
        <v>30108.75</v>
      </c>
      <c r="AS797" s="29" t="str">
        <f t="shared" si="260"/>
        <v/>
      </c>
      <c r="AT797" t="s">
        <v>111</v>
      </c>
      <c r="AU797" t="s">
        <v>112</v>
      </c>
      <c r="AV797" t="s">
        <v>113</v>
      </c>
      <c r="AW797" s="29">
        <f t="shared" si="261"/>
        <v>30108.75</v>
      </c>
      <c r="AX797" s="29" t="str">
        <f t="shared" si="262"/>
        <v/>
      </c>
      <c r="AY797" s="29"/>
      <c r="AZ797" s="29"/>
      <c r="BA797" s="29"/>
      <c r="BB797" s="29"/>
      <c r="BC797" s="29"/>
      <c r="BD797" s="29"/>
      <c r="BE797" s="29"/>
      <c r="BF797" s="29"/>
      <c r="BG797" s="29"/>
      <c r="BH797" s="29"/>
      <c r="BI797" s="29"/>
      <c r="BJ797" s="29"/>
      <c r="BK797" s="29"/>
      <c r="BL797" s="29"/>
      <c r="BM797" s="29"/>
      <c r="BN797" s="29"/>
      <c r="BO797" s="29"/>
      <c r="BP797" s="29"/>
      <c r="BQ797" s="32" t="str">
        <f>IF(N797="项目",VLOOKUP(O797,项目!B:C,2,0),IF(K797="空项目",VLOOKUP(K797,项目!B:C,2,0),""))</f>
        <v/>
      </c>
      <c r="BR797" s="32" t="str">
        <f>IFERROR(VLOOKUP(BQ797,项目!A:B,2,0),"")</f>
        <v/>
      </c>
      <c r="BS797" s="29"/>
      <c r="BT797" s="29"/>
      <c r="BU797" s="32" t="str">
        <f>IF(N797="供应商",VLOOKUP(O797,供应商!B:C,2,0),"")</f>
        <v/>
      </c>
      <c r="BV797" s="32" t="str">
        <f>IFERROR(VLOOKUP(BU797,供应商!A:B,2,0),"")</f>
        <v/>
      </c>
      <c r="BW797" s="32" t="str">
        <f>IF(N797="客户",VLOOKUP(O797,客户!B:C,2,0),"")</f>
        <v/>
      </c>
      <c r="BX797" s="32" t="str">
        <f>IFERROR(VLOOKUP(BW797,客户!A:B,2,0),"")</f>
        <v/>
      </c>
      <c r="BY797" s="29"/>
      <c r="BZ797" s="29"/>
      <c r="CA797" s="29"/>
      <c r="CB797" s="29"/>
      <c r="CC797" s="29"/>
      <c r="CD797" s="29"/>
      <c r="CE797" s="29"/>
      <c r="CF797" s="29"/>
      <c r="CG797" s="29"/>
      <c r="CH797" s="29"/>
      <c r="CI797" s="29"/>
      <c r="CJ797" s="29"/>
      <c r="CK797" s="29"/>
      <c r="CL797" s="29"/>
      <c r="CM797" s="29"/>
      <c r="CN797" s="29"/>
      <c r="CO797" s="29"/>
      <c r="CP797" s="29"/>
      <c r="CQ797" s="29"/>
      <c r="CR797" s="29"/>
      <c r="CS797" s="29"/>
      <c r="CT797" s="29"/>
      <c r="CU797" s="32" t="str">
        <f>IF(N797="费用项目",VLOOKUP(O797,费用项目!B:C,2,0),"")</f>
        <v>660302</v>
      </c>
      <c r="CV797" s="32" t="str">
        <f>IFERROR(VLOOKUP(CU797,费用项目!A:B,2,0),"")</f>
        <v>利息支出</v>
      </c>
      <c r="CW797" s="29" t="str">
        <f>IF(N797="银行账户",VLOOKUP(O797,银行变二级!B:C,2,0),"")</f>
        <v/>
      </c>
      <c r="CX797" s="29" t="str">
        <f>IFERROR(VLOOKUP(O797,银行变二级!A:B,2,0),"")</f>
        <v/>
      </c>
    </row>
    <row r="798" ht="27" spans="1:102">
      <c r="A798" s="35" t="s">
        <v>714</v>
      </c>
      <c r="B798" s="36" t="s">
        <v>124</v>
      </c>
      <c r="C798" s="36" t="s">
        <v>118</v>
      </c>
      <c r="D798" s="37" t="s">
        <v>718</v>
      </c>
      <c r="E798" s="37" t="s">
        <v>719</v>
      </c>
      <c r="F798" s="39" t="s">
        <v>107</v>
      </c>
      <c r="G798" s="38">
        <v>30108.75</v>
      </c>
      <c r="H798" s="40" t="str">
        <f t="shared" si="245"/>
        <v>1002</v>
      </c>
      <c r="I798" s="40" t="str">
        <f t="shared" si="246"/>
        <v>100205</v>
      </c>
      <c r="J798" s="46" t="str">
        <f t="shared" si="247"/>
        <v>银行存款</v>
      </c>
      <c r="K798" s="47" t="str">
        <f t="shared" si="248"/>
        <v>潍坊银行一般户39479</v>
      </c>
      <c r="L798" s="46" t="str">
        <f t="shared" si="249"/>
        <v/>
      </c>
      <c r="M798" s="46">
        <f>IFERROR(IF(H798="1002",1002,VLOOKUP(I798,亿企科目!A:H,6,0)),VLOOKUP(H798,亿企科目!A:G,6,0))</f>
        <v>1002</v>
      </c>
      <c r="N798" s="48" t="str">
        <f>IFERROR(IF(H798="1002","银行账户",IF(H798="1123","供应商",VLOOKUP(I798,亿企科目!A:H,8,0))),"")</f>
        <v>银行账户</v>
      </c>
      <c r="O798" s="49" t="str">
        <f t="shared" si="263"/>
        <v>潍坊银行一般户39479</v>
      </c>
      <c r="P798" s="29" t="str">
        <f>VLOOKUP(A798,账簿!B:C,2,0)</f>
        <v>002009</v>
      </c>
      <c r="Q798" s="29" t="str">
        <f>VLOOKUP(P798,账簿!A:B,2,0)</f>
        <v>昌邑市城投水务工程有限公司</v>
      </c>
      <c r="W798" s="29" t="str">
        <f t="shared" si="264"/>
        <v>0020092026-04-213</v>
      </c>
      <c r="X798" s="29" t="str">
        <f t="shared" si="250"/>
        <v>002009</v>
      </c>
      <c r="Y798" s="29" t="str">
        <f t="shared" si="251"/>
        <v>002009</v>
      </c>
      <c r="Z798" s="29" t="str">
        <f t="shared" si="252"/>
        <v>昌邑市城投水务工程有限公司</v>
      </c>
      <c r="AA798" s="29" t="str">
        <f t="shared" si="253"/>
        <v>2026-04</v>
      </c>
      <c r="AB798" s="29" t="str">
        <f t="shared" si="254"/>
        <v>2026-04-21</v>
      </c>
      <c r="AC798" s="29" t="s">
        <v>108</v>
      </c>
      <c r="AD798" s="29">
        <f t="shared" si="255"/>
        <v>3</v>
      </c>
      <c r="AE798" s="29" t="str">
        <f t="shared" si="256"/>
        <v>贷款还款,昌邑市城投水务工程有限公司</v>
      </c>
      <c r="AF798" s="29" t="s">
        <v>109</v>
      </c>
      <c r="AG798" s="29" t="s">
        <v>109</v>
      </c>
      <c r="AH798" s="29"/>
      <c r="AI798" s="29"/>
      <c r="AJ798" s="29"/>
      <c r="AK798" s="29"/>
      <c r="AL798" s="29"/>
      <c r="AM798" s="29"/>
      <c r="AN798" s="29">
        <f t="shared" si="257"/>
        <v>1002</v>
      </c>
      <c r="AO798" s="29"/>
      <c r="AP798" s="29" t="str">
        <f t="shared" si="258"/>
        <v>贷款还款,昌邑市城投水务工程有限公司</v>
      </c>
      <c r="AQ798" t="s">
        <v>110</v>
      </c>
      <c r="AR798" s="29" t="str">
        <f t="shared" si="259"/>
        <v/>
      </c>
      <c r="AS798" s="29">
        <f t="shared" si="260"/>
        <v>30108.75</v>
      </c>
      <c r="AT798" t="s">
        <v>111</v>
      </c>
      <c r="AU798" t="s">
        <v>112</v>
      </c>
      <c r="AV798" t="s">
        <v>113</v>
      </c>
      <c r="AW798" s="29" t="str">
        <f t="shared" si="261"/>
        <v/>
      </c>
      <c r="AX798" s="29">
        <f t="shared" si="262"/>
        <v>30108.75</v>
      </c>
      <c r="AY798" s="29"/>
      <c r="AZ798" s="29"/>
      <c r="BA798" s="29"/>
      <c r="BB798" s="29"/>
      <c r="BC798" s="29"/>
      <c r="BD798" s="29"/>
      <c r="BE798" s="29"/>
      <c r="BF798" s="29"/>
      <c r="BG798" s="29"/>
      <c r="BH798" s="29"/>
      <c r="BI798" s="29"/>
      <c r="BJ798" s="29"/>
      <c r="BK798" s="29"/>
      <c r="BL798" s="29"/>
      <c r="BM798" s="29"/>
      <c r="BN798" s="29"/>
      <c r="BO798" s="29"/>
      <c r="BP798" s="29"/>
      <c r="BQ798" s="32" t="str">
        <f>IF(N798="项目",VLOOKUP(O798,项目!B:C,2,0),IF(K798="空项目",VLOOKUP(K798,项目!B:C,2,0),""))</f>
        <v/>
      </c>
      <c r="BR798" s="32" t="str">
        <f>IFERROR(VLOOKUP(BQ798,项目!A:B,2,0),"")</f>
        <v/>
      </c>
      <c r="BS798" s="29"/>
      <c r="BT798" s="29"/>
      <c r="BU798" s="32" t="str">
        <f>IF(N798="供应商",VLOOKUP(O798,供应商!B:C,2,0),"")</f>
        <v/>
      </c>
      <c r="BV798" s="32" t="str">
        <f>IFERROR(VLOOKUP(BU798,供应商!A:B,2,0),"")</f>
        <v/>
      </c>
      <c r="BW798" s="32" t="str">
        <f>IF(N798="客户",VLOOKUP(O798,客户!B:C,2,0),"")</f>
        <v/>
      </c>
      <c r="BX798" s="32" t="str">
        <f>IFERROR(VLOOKUP(BW798,客户!A:B,2,0),"")</f>
        <v/>
      </c>
      <c r="BY798" s="29"/>
      <c r="BZ798" s="29"/>
      <c r="CA798" s="29"/>
      <c r="CB798" s="29"/>
      <c r="CC798" s="29"/>
      <c r="CD798" s="29"/>
      <c r="CE798" s="29"/>
      <c r="CF798" s="29"/>
      <c r="CG798" s="29"/>
      <c r="CH798" s="29"/>
      <c r="CI798" s="29"/>
      <c r="CJ798" s="29"/>
      <c r="CK798" s="29"/>
      <c r="CL798" s="29"/>
      <c r="CM798" s="29"/>
      <c r="CN798" s="29"/>
      <c r="CO798" s="29"/>
      <c r="CP798" s="29"/>
      <c r="CQ798" s="29"/>
      <c r="CR798" s="29"/>
      <c r="CS798" s="29"/>
      <c r="CT798" s="29"/>
      <c r="CU798" s="32" t="str">
        <f>IF(N798="费用项目",VLOOKUP(O798,费用项目!B:C,2,0),"")</f>
        <v/>
      </c>
      <c r="CV798" s="32" t="str">
        <f>IFERROR(VLOOKUP(CU798,费用项目!A:B,2,0),"")</f>
        <v/>
      </c>
      <c r="CW798" s="29" t="str">
        <f>IF(N798="银行账户",VLOOKUP(O798,银行变二级!B:C,2,0),"")</f>
        <v>潍坊银行一般户39479</v>
      </c>
      <c r="CX798" s="29" t="str">
        <f>IFERROR(VLOOKUP(O798,银行变二级!A:B,2,0),"")</f>
        <v>潍坊银行一般户39479</v>
      </c>
    </row>
    <row r="799" ht="27" spans="1:102">
      <c r="A799" s="35" t="s">
        <v>714</v>
      </c>
      <c r="B799" s="36" t="s">
        <v>124</v>
      </c>
      <c r="C799" s="36" t="s">
        <v>121</v>
      </c>
      <c r="D799" s="37" t="s">
        <v>105</v>
      </c>
      <c r="E799" s="37" t="s">
        <v>719</v>
      </c>
      <c r="F799" s="38">
        <v>33000</v>
      </c>
      <c r="G799" s="39" t="s">
        <v>107</v>
      </c>
      <c r="H799" s="40" t="str">
        <f t="shared" si="245"/>
        <v>1002</v>
      </c>
      <c r="I799" s="40" t="str">
        <f t="shared" si="246"/>
        <v>100205</v>
      </c>
      <c r="J799" s="46" t="str">
        <f t="shared" si="247"/>
        <v>银行存款</v>
      </c>
      <c r="K799" s="47" t="str">
        <f t="shared" si="248"/>
        <v>潍坊银行一般户39479</v>
      </c>
      <c r="L799" s="46" t="str">
        <f t="shared" si="249"/>
        <v/>
      </c>
      <c r="M799" s="46">
        <f>IFERROR(IF(H799="1002",1002,VLOOKUP(I799,亿企科目!A:H,6,0)),VLOOKUP(H799,亿企科目!A:G,6,0))</f>
        <v>1002</v>
      </c>
      <c r="N799" s="48" t="str">
        <f>IFERROR(IF(H799="1002","银行账户",IF(H799="1123","供应商",VLOOKUP(I799,亿企科目!A:H,8,0))),"")</f>
        <v>银行账户</v>
      </c>
      <c r="O799" s="49" t="str">
        <f t="shared" si="263"/>
        <v>潍坊银行一般户39479</v>
      </c>
      <c r="P799" s="29" t="str">
        <f>VLOOKUP(A799,账簿!B:C,2,0)</f>
        <v>002009</v>
      </c>
      <c r="Q799" s="29" t="str">
        <f>VLOOKUP(P799,账簿!A:B,2,0)</f>
        <v>昌邑市城投水务工程有限公司</v>
      </c>
      <c r="W799" s="29" t="str">
        <f t="shared" si="264"/>
        <v>0020092026-04-214</v>
      </c>
      <c r="X799" s="29" t="str">
        <f t="shared" si="250"/>
        <v>002009</v>
      </c>
      <c r="Y799" s="29" t="str">
        <f t="shared" si="251"/>
        <v>002009</v>
      </c>
      <c r="Z799" s="29" t="str">
        <f t="shared" si="252"/>
        <v>昌邑市城投水务工程有限公司</v>
      </c>
      <c r="AA799" s="29" t="str">
        <f t="shared" si="253"/>
        <v>2026-04</v>
      </c>
      <c r="AB799" s="29" t="str">
        <f t="shared" si="254"/>
        <v>2026-04-21</v>
      </c>
      <c r="AC799" s="29" t="s">
        <v>108</v>
      </c>
      <c r="AD799" s="29">
        <f t="shared" si="255"/>
        <v>4</v>
      </c>
      <c r="AE799" s="29" t="str">
        <f t="shared" si="256"/>
        <v>往来款,昌邑市城市建设发展投资集团有限公司</v>
      </c>
      <c r="AF799" s="29" t="s">
        <v>109</v>
      </c>
      <c r="AG799" s="29" t="s">
        <v>109</v>
      </c>
      <c r="AH799" s="29"/>
      <c r="AI799" s="29"/>
      <c r="AJ799" s="29"/>
      <c r="AK799" s="29"/>
      <c r="AL799" s="29"/>
      <c r="AM799" s="29"/>
      <c r="AN799" s="29">
        <f t="shared" si="257"/>
        <v>1002</v>
      </c>
      <c r="AO799" s="29"/>
      <c r="AP799" s="29" t="str">
        <f t="shared" si="258"/>
        <v>往来款,昌邑市城市建设发展投资集团有限公司</v>
      </c>
      <c r="AQ799" t="s">
        <v>110</v>
      </c>
      <c r="AR799" s="29">
        <f t="shared" si="259"/>
        <v>33000</v>
      </c>
      <c r="AS799" s="29" t="str">
        <f t="shared" si="260"/>
        <v/>
      </c>
      <c r="AT799" t="s">
        <v>111</v>
      </c>
      <c r="AU799" t="s">
        <v>112</v>
      </c>
      <c r="AV799" t="s">
        <v>113</v>
      </c>
      <c r="AW799" s="29">
        <f t="shared" si="261"/>
        <v>33000</v>
      </c>
      <c r="AX799" s="29" t="str">
        <f t="shared" si="262"/>
        <v/>
      </c>
      <c r="AY799" s="29"/>
      <c r="AZ799" s="29"/>
      <c r="BA799" s="29"/>
      <c r="BB799" s="29"/>
      <c r="BC799" s="29"/>
      <c r="BD799" s="29"/>
      <c r="BE799" s="29"/>
      <c r="BF799" s="29"/>
      <c r="BG799" s="29"/>
      <c r="BH799" s="29"/>
      <c r="BI799" s="29"/>
      <c r="BJ799" s="29"/>
      <c r="BK799" s="29"/>
      <c r="BL799" s="29"/>
      <c r="BM799" s="29"/>
      <c r="BN799" s="29"/>
      <c r="BO799" s="29"/>
      <c r="BP799" s="29"/>
      <c r="BQ799" s="32" t="str">
        <f>IF(N799="项目",VLOOKUP(O799,项目!B:C,2,0),IF(K799="空项目",VLOOKUP(K799,项目!B:C,2,0),""))</f>
        <v/>
      </c>
      <c r="BR799" s="32" t="str">
        <f>IFERROR(VLOOKUP(BQ799,项目!A:B,2,0),"")</f>
        <v/>
      </c>
      <c r="BS799" s="29"/>
      <c r="BT799" s="29"/>
      <c r="BU799" s="32" t="str">
        <f>IF(N799="供应商",VLOOKUP(O799,供应商!B:C,2,0),"")</f>
        <v/>
      </c>
      <c r="BV799" s="32" t="str">
        <f>IFERROR(VLOOKUP(BU799,供应商!A:B,2,0),"")</f>
        <v/>
      </c>
      <c r="BW799" s="32" t="str">
        <f>IF(N799="客户",VLOOKUP(O799,客户!B:C,2,0),"")</f>
        <v/>
      </c>
      <c r="BX799" s="32" t="str">
        <f>IFERROR(VLOOKUP(BW799,客户!A:B,2,0),"")</f>
        <v/>
      </c>
      <c r="BY799" s="29"/>
      <c r="BZ799" s="29"/>
      <c r="CA799" s="29"/>
      <c r="CB799" s="29"/>
      <c r="CC799" s="29"/>
      <c r="CD799" s="29"/>
      <c r="CE799" s="29"/>
      <c r="CF799" s="29"/>
      <c r="CG799" s="29"/>
      <c r="CH799" s="29"/>
      <c r="CI799" s="29"/>
      <c r="CJ799" s="29"/>
      <c r="CK799" s="29"/>
      <c r="CL799" s="29"/>
      <c r="CM799" s="29"/>
      <c r="CN799" s="29"/>
      <c r="CO799" s="29"/>
      <c r="CP799" s="29"/>
      <c r="CQ799" s="29"/>
      <c r="CR799" s="29"/>
      <c r="CS799" s="29"/>
      <c r="CT799" s="29"/>
      <c r="CU799" s="32" t="str">
        <f>IF(N799="费用项目",VLOOKUP(O799,费用项目!B:C,2,0),"")</f>
        <v/>
      </c>
      <c r="CV799" s="32" t="str">
        <f>IFERROR(VLOOKUP(CU799,费用项目!A:B,2,0),"")</f>
        <v/>
      </c>
      <c r="CW799" s="29" t="str">
        <f>IF(N799="银行账户",VLOOKUP(O799,银行变二级!B:C,2,0),"")</f>
        <v>潍坊银行一般户39479</v>
      </c>
      <c r="CX799" s="29" t="str">
        <f>IFERROR(VLOOKUP(O799,银行变二级!A:B,2,0),"")</f>
        <v>潍坊银行一般户39479</v>
      </c>
    </row>
    <row r="800" ht="25.5" spans="1:102">
      <c r="A800" s="35" t="s">
        <v>714</v>
      </c>
      <c r="B800" s="36" t="s">
        <v>124</v>
      </c>
      <c r="C800" s="36" t="s">
        <v>121</v>
      </c>
      <c r="D800" s="37" t="s">
        <v>105</v>
      </c>
      <c r="E800" s="37" t="s">
        <v>114</v>
      </c>
      <c r="F800" s="39" t="s">
        <v>107</v>
      </c>
      <c r="G800" s="38">
        <v>33000</v>
      </c>
      <c r="H800" s="40" t="str">
        <f t="shared" si="245"/>
        <v>1221</v>
      </c>
      <c r="I800" s="40" t="str">
        <f t="shared" si="246"/>
        <v>122108</v>
      </c>
      <c r="J800" s="46" t="str">
        <f t="shared" si="247"/>
        <v>其他应收款</v>
      </c>
      <c r="K800" s="47" t="str">
        <f t="shared" si="248"/>
        <v>单位</v>
      </c>
      <c r="L800" s="46" t="str">
        <f t="shared" si="249"/>
        <v>昌邑市城市建设发展投资集团有限公司</v>
      </c>
      <c r="M800" s="46" t="str">
        <f>IFERROR(IF(H800="1002",1002,VLOOKUP(I800,亿企科目!A:H,6,0)),VLOOKUP(H800,亿企科目!A:G,6,0))</f>
        <v>122102</v>
      </c>
      <c r="N800" s="48" t="str">
        <f>IFERROR(IF(H800="1002","银行账户",IF(H800="1123","供应商",VLOOKUP(I800,亿企科目!A:H,8,0))),"")</f>
        <v>客户</v>
      </c>
      <c r="O800" s="49" t="str">
        <f t="shared" si="263"/>
        <v>昌邑市城市建设发展投资集团有限公司</v>
      </c>
      <c r="P800" s="29" t="str">
        <f>VLOOKUP(A800,账簿!B:C,2,0)</f>
        <v>002009</v>
      </c>
      <c r="Q800" s="29" t="str">
        <f>VLOOKUP(P800,账簿!A:B,2,0)</f>
        <v>昌邑市城投水务工程有限公司</v>
      </c>
      <c r="W800" s="29" t="str">
        <f t="shared" si="264"/>
        <v>0020092026-04-214</v>
      </c>
      <c r="X800" s="29" t="str">
        <f t="shared" si="250"/>
        <v>002009</v>
      </c>
      <c r="Y800" s="29" t="str">
        <f t="shared" si="251"/>
        <v>002009</v>
      </c>
      <c r="Z800" s="29" t="str">
        <f t="shared" si="252"/>
        <v>昌邑市城投水务工程有限公司</v>
      </c>
      <c r="AA800" s="29" t="str">
        <f t="shared" si="253"/>
        <v>2026-04</v>
      </c>
      <c r="AB800" s="29" t="str">
        <f t="shared" si="254"/>
        <v>2026-04-21</v>
      </c>
      <c r="AC800" s="29" t="s">
        <v>108</v>
      </c>
      <c r="AD800" s="29">
        <f t="shared" si="255"/>
        <v>4</v>
      </c>
      <c r="AE800" s="29" t="str">
        <f t="shared" si="256"/>
        <v>往来款,昌邑市城市建设发展投资集团有限公司</v>
      </c>
      <c r="AF800" s="29" t="s">
        <v>109</v>
      </c>
      <c r="AG800" s="29" t="s">
        <v>109</v>
      </c>
      <c r="AH800" s="29"/>
      <c r="AI800" s="29"/>
      <c r="AJ800" s="29"/>
      <c r="AK800" s="29"/>
      <c r="AL800" s="29"/>
      <c r="AM800" s="29"/>
      <c r="AN800" s="29" t="str">
        <f t="shared" si="257"/>
        <v>122102</v>
      </c>
      <c r="AO800" s="29"/>
      <c r="AP800" s="29" t="str">
        <f t="shared" si="258"/>
        <v>往来款,昌邑市城市建设发展投资集团有限公司</v>
      </c>
      <c r="AQ800" t="s">
        <v>110</v>
      </c>
      <c r="AR800" s="29" t="str">
        <f t="shared" si="259"/>
        <v/>
      </c>
      <c r="AS800" s="29">
        <f t="shared" si="260"/>
        <v>33000</v>
      </c>
      <c r="AT800" t="s">
        <v>111</v>
      </c>
      <c r="AU800" t="s">
        <v>112</v>
      </c>
      <c r="AV800" t="s">
        <v>113</v>
      </c>
      <c r="AW800" s="29" t="str">
        <f t="shared" si="261"/>
        <v/>
      </c>
      <c r="AX800" s="29">
        <f t="shared" si="262"/>
        <v>33000</v>
      </c>
      <c r="AY800" s="29"/>
      <c r="AZ800" s="29"/>
      <c r="BA800" s="29"/>
      <c r="BB800" s="29"/>
      <c r="BC800" s="29"/>
      <c r="BD800" s="29"/>
      <c r="BE800" s="29"/>
      <c r="BF800" s="29"/>
      <c r="BG800" s="29"/>
      <c r="BH800" s="29"/>
      <c r="BI800" s="29"/>
      <c r="BJ800" s="29"/>
      <c r="BK800" s="29"/>
      <c r="BL800" s="29"/>
      <c r="BM800" s="29"/>
      <c r="BN800" s="29"/>
      <c r="BO800" s="29"/>
      <c r="BP800" s="29"/>
      <c r="BQ800" s="32" t="str">
        <f>IF(N800="项目",VLOOKUP(O800,项目!B:C,2,0),IF(K800="空项目",VLOOKUP(K800,项目!B:C,2,0),""))</f>
        <v/>
      </c>
      <c r="BR800" s="32" t="str">
        <f>IFERROR(VLOOKUP(BQ800,项目!A:B,2,0),"")</f>
        <v/>
      </c>
      <c r="BS800" s="29"/>
      <c r="BT800" s="29"/>
      <c r="BU800" s="32" t="str">
        <f>IF(N800="供应商",VLOOKUP(O800,供应商!B:C,2,0),"")</f>
        <v/>
      </c>
      <c r="BV800" s="32" t="str">
        <f>IFERROR(VLOOKUP(BU800,供应商!A:B,2,0),"")</f>
        <v/>
      </c>
      <c r="BW800" s="32" t="str">
        <f>IF(N800="客户",VLOOKUP(O800,客户!B:C,2,0),"")</f>
        <v>002</v>
      </c>
      <c r="BX800" s="32" t="str">
        <f>IFERROR(VLOOKUP(BW800,客户!A:B,2,0),"")</f>
        <v>昌邑市城市建设发展投资集团有限公司</v>
      </c>
      <c r="BY800" s="29"/>
      <c r="BZ800" s="29"/>
      <c r="CA800" s="29"/>
      <c r="CB800" s="29"/>
      <c r="CC800" s="29"/>
      <c r="CD800" s="29"/>
      <c r="CE800" s="29"/>
      <c r="CF800" s="29"/>
      <c r="CG800" s="29"/>
      <c r="CH800" s="29"/>
      <c r="CI800" s="29"/>
      <c r="CJ800" s="29"/>
      <c r="CK800" s="29"/>
      <c r="CL800" s="29"/>
      <c r="CM800" s="29"/>
      <c r="CN800" s="29"/>
      <c r="CO800" s="29"/>
      <c r="CP800" s="29"/>
      <c r="CQ800" s="29"/>
      <c r="CR800" s="29"/>
      <c r="CS800" s="29"/>
      <c r="CT800" s="29"/>
      <c r="CU800" s="32" t="str">
        <f>IF(N800="费用项目",VLOOKUP(O800,费用项目!B:C,2,0),"")</f>
        <v/>
      </c>
      <c r="CV800" s="32" t="str">
        <f>IFERROR(VLOOKUP(CU800,费用项目!A:B,2,0),"")</f>
        <v/>
      </c>
      <c r="CW800" s="29" t="str">
        <f>IF(N800="银行账户",VLOOKUP(O800,银行变二级!B:C,2,0),"")</f>
        <v/>
      </c>
      <c r="CX800" s="29" t="str">
        <f>IFERROR(VLOOKUP(O800,银行变二级!A:B,2,0),"")</f>
        <v/>
      </c>
    </row>
    <row r="801" ht="25.5" spans="1:102">
      <c r="A801" s="35" t="s">
        <v>714</v>
      </c>
      <c r="B801" s="36" t="s">
        <v>124</v>
      </c>
      <c r="C801" s="36" t="s">
        <v>125</v>
      </c>
      <c r="D801" s="37" t="s">
        <v>720</v>
      </c>
      <c r="E801" s="37" t="s">
        <v>721</v>
      </c>
      <c r="F801" s="38">
        <v>2420000</v>
      </c>
      <c r="G801" s="39" t="s">
        <v>107</v>
      </c>
      <c r="H801" s="40" t="str">
        <f t="shared" si="245"/>
        <v>1002</v>
      </c>
      <c r="I801" s="40" t="str">
        <f t="shared" si="246"/>
        <v>100204</v>
      </c>
      <c r="J801" s="46" t="str">
        <f t="shared" si="247"/>
        <v>银行存款</v>
      </c>
      <c r="K801" s="47" t="str">
        <f t="shared" si="248"/>
        <v>农发行35371</v>
      </c>
      <c r="L801" s="46" t="str">
        <f t="shared" si="249"/>
        <v/>
      </c>
      <c r="M801" s="46">
        <f>IFERROR(IF(H801="1002",1002,VLOOKUP(I801,亿企科目!A:H,6,0)),VLOOKUP(H801,亿企科目!A:G,6,0))</f>
        <v>1002</v>
      </c>
      <c r="N801" s="48" t="str">
        <f>IFERROR(IF(H801="1002","银行账户",IF(H801="1123","供应商",VLOOKUP(I801,亿企科目!A:H,8,0))),"")</f>
        <v>银行账户</v>
      </c>
      <c r="O801" s="49" t="str">
        <f t="shared" si="263"/>
        <v>农发行35371</v>
      </c>
      <c r="P801" s="29" t="str">
        <f>VLOOKUP(A801,账簿!B:C,2,0)</f>
        <v>002009</v>
      </c>
      <c r="Q801" s="29" t="str">
        <f>VLOOKUP(P801,账簿!A:B,2,0)</f>
        <v>昌邑市城投水务工程有限公司</v>
      </c>
      <c r="W801" s="29" t="str">
        <f t="shared" si="264"/>
        <v>0020092026-04-215</v>
      </c>
      <c r="X801" s="29" t="str">
        <f t="shared" si="250"/>
        <v>002009</v>
      </c>
      <c r="Y801" s="29" t="str">
        <f t="shared" si="251"/>
        <v>002009</v>
      </c>
      <c r="Z801" s="29" t="str">
        <f t="shared" si="252"/>
        <v>昌邑市城投水务工程有限公司</v>
      </c>
      <c r="AA801" s="29" t="str">
        <f t="shared" si="253"/>
        <v>2026-04</v>
      </c>
      <c r="AB801" s="29" t="str">
        <f t="shared" si="254"/>
        <v>2026-04-21</v>
      </c>
      <c r="AC801" s="29" t="s">
        <v>108</v>
      </c>
      <c r="AD801" s="29">
        <f t="shared" si="255"/>
        <v>5</v>
      </c>
      <c r="AE801" s="29" t="str">
        <f t="shared" si="256"/>
        <v>普通汇兑,昌邑市城市建设发展投资集团有限公司</v>
      </c>
      <c r="AF801" s="29" t="s">
        <v>109</v>
      </c>
      <c r="AG801" s="29" t="s">
        <v>109</v>
      </c>
      <c r="AH801" s="29"/>
      <c r="AI801" s="29"/>
      <c r="AJ801" s="29"/>
      <c r="AK801" s="29"/>
      <c r="AL801" s="29"/>
      <c r="AM801" s="29"/>
      <c r="AN801" s="29">
        <f t="shared" si="257"/>
        <v>1002</v>
      </c>
      <c r="AO801" s="29"/>
      <c r="AP801" s="29" t="str">
        <f t="shared" si="258"/>
        <v>普通汇兑,昌邑市城市建设发展投资集团有限公司</v>
      </c>
      <c r="AQ801" t="s">
        <v>110</v>
      </c>
      <c r="AR801" s="29">
        <f t="shared" si="259"/>
        <v>2420000</v>
      </c>
      <c r="AS801" s="29" t="str">
        <f t="shared" si="260"/>
        <v/>
      </c>
      <c r="AT801" t="s">
        <v>111</v>
      </c>
      <c r="AU801" t="s">
        <v>112</v>
      </c>
      <c r="AV801" t="s">
        <v>113</v>
      </c>
      <c r="AW801" s="29">
        <f t="shared" si="261"/>
        <v>2420000</v>
      </c>
      <c r="AX801" s="29" t="str">
        <f t="shared" si="262"/>
        <v/>
      </c>
      <c r="AY801" s="29"/>
      <c r="AZ801" s="29"/>
      <c r="BA801" s="29"/>
      <c r="BB801" s="29"/>
      <c r="BC801" s="29"/>
      <c r="BD801" s="29"/>
      <c r="BE801" s="29"/>
      <c r="BF801" s="29"/>
      <c r="BG801" s="29"/>
      <c r="BH801" s="29"/>
      <c r="BI801" s="29"/>
      <c r="BJ801" s="29"/>
      <c r="BK801" s="29"/>
      <c r="BL801" s="29"/>
      <c r="BM801" s="29"/>
      <c r="BN801" s="29"/>
      <c r="BO801" s="29"/>
      <c r="BP801" s="29"/>
      <c r="BQ801" s="32" t="str">
        <f>IF(N801="项目",VLOOKUP(O801,项目!B:C,2,0),IF(K801="空项目",VLOOKUP(K801,项目!B:C,2,0),""))</f>
        <v/>
      </c>
      <c r="BR801" s="32" t="str">
        <f>IFERROR(VLOOKUP(BQ801,项目!A:B,2,0),"")</f>
        <v/>
      </c>
      <c r="BS801" s="29"/>
      <c r="BT801" s="29"/>
      <c r="BU801" s="32" t="str">
        <f>IF(N801="供应商",VLOOKUP(O801,供应商!B:C,2,0),"")</f>
        <v/>
      </c>
      <c r="BV801" s="32" t="str">
        <f>IFERROR(VLOOKUP(BU801,供应商!A:B,2,0),"")</f>
        <v/>
      </c>
      <c r="BW801" s="32" t="str">
        <f>IF(N801="客户",VLOOKUP(O801,客户!B:C,2,0),"")</f>
        <v/>
      </c>
      <c r="BX801" s="32" t="str">
        <f>IFERROR(VLOOKUP(BW801,客户!A:B,2,0),"")</f>
        <v/>
      </c>
      <c r="BY801" s="29"/>
      <c r="BZ801" s="29"/>
      <c r="CA801" s="29"/>
      <c r="CB801" s="29"/>
      <c r="CC801" s="29"/>
      <c r="CD801" s="29"/>
      <c r="CE801" s="29"/>
      <c r="CF801" s="29"/>
      <c r="CG801" s="29"/>
      <c r="CH801" s="29"/>
      <c r="CI801" s="29"/>
      <c r="CJ801" s="29"/>
      <c r="CK801" s="29"/>
      <c r="CL801" s="29"/>
      <c r="CM801" s="29"/>
      <c r="CN801" s="29"/>
      <c r="CO801" s="29"/>
      <c r="CP801" s="29"/>
      <c r="CQ801" s="29"/>
      <c r="CR801" s="29"/>
      <c r="CS801" s="29"/>
      <c r="CT801" s="29"/>
      <c r="CU801" s="32" t="str">
        <f>IF(N801="费用项目",VLOOKUP(O801,费用项目!B:C,2,0),"")</f>
        <v/>
      </c>
      <c r="CV801" s="32" t="str">
        <f>IFERROR(VLOOKUP(CU801,费用项目!A:B,2,0),"")</f>
        <v/>
      </c>
      <c r="CW801" s="29" t="str">
        <f>IF(N801="银行账户",VLOOKUP(O801,银行变二级!B:C,2,0),"")</f>
        <v>农发行35371</v>
      </c>
      <c r="CX801" s="29" t="str">
        <f>IFERROR(VLOOKUP(O801,银行变二级!A:B,2,0),"")</f>
        <v>农发行35371</v>
      </c>
    </row>
    <row r="802" ht="25.5" spans="1:102">
      <c r="A802" s="35" t="s">
        <v>714</v>
      </c>
      <c r="B802" s="36" t="s">
        <v>124</v>
      </c>
      <c r="C802" s="36" t="s">
        <v>125</v>
      </c>
      <c r="D802" s="37" t="s">
        <v>720</v>
      </c>
      <c r="E802" s="37" t="s">
        <v>114</v>
      </c>
      <c r="F802" s="39" t="s">
        <v>107</v>
      </c>
      <c r="G802" s="38">
        <v>2420000</v>
      </c>
      <c r="H802" s="40" t="str">
        <f t="shared" si="245"/>
        <v>1221</v>
      </c>
      <c r="I802" s="40" t="str">
        <f t="shared" si="246"/>
        <v>122108</v>
      </c>
      <c r="J802" s="46" t="str">
        <f t="shared" si="247"/>
        <v>其他应收款</v>
      </c>
      <c r="K802" s="47" t="str">
        <f t="shared" si="248"/>
        <v>单位</v>
      </c>
      <c r="L802" s="46" t="str">
        <f t="shared" si="249"/>
        <v>昌邑市城市建设发展投资集团有限公司</v>
      </c>
      <c r="M802" s="46" t="str">
        <f>IFERROR(IF(H802="1002",1002,VLOOKUP(I802,亿企科目!A:H,6,0)),VLOOKUP(H802,亿企科目!A:G,6,0))</f>
        <v>122102</v>
      </c>
      <c r="N802" s="48" t="str">
        <f>IFERROR(IF(H802="1002","银行账户",IF(H802="1123","供应商",VLOOKUP(I802,亿企科目!A:H,8,0))),"")</f>
        <v>客户</v>
      </c>
      <c r="O802" s="49" t="str">
        <f t="shared" si="263"/>
        <v>昌邑市城市建设发展投资集团有限公司</v>
      </c>
      <c r="P802" s="29" t="str">
        <f>VLOOKUP(A802,账簿!B:C,2,0)</f>
        <v>002009</v>
      </c>
      <c r="Q802" s="29" t="str">
        <f>VLOOKUP(P802,账簿!A:B,2,0)</f>
        <v>昌邑市城投水务工程有限公司</v>
      </c>
      <c r="W802" s="29" t="str">
        <f t="shared" si="264"/>
        <v>0020092026-04-215</v>
      </c>
      <c r="X802" s="29" t="str">
        <f t="shared" si="250"/>
        <v>002009</v>
      </c>
      <c r="Y802" s="29" t="str">
        <f t="shared" si="251"/>
        <v>002009</v>
      </c>
      <c r="Z802" s="29" t="str">
        <f t="shared" si="252"/>
        <v>昌邑市城投水务工程有限公司</v>
      </c>
      <c r="AA802" s="29" t="str">
        <f t="shared" si="253"/>
        <v>2026-04</v>
      </c>
      <c r="AB802" s="29" t="str">
        <f t="shared" si="254"/>
        <v>2026-04-21</v>
      </c>
      <c r="AC802" s="29" t="s">
        <v>108</v>
      </c>
      <c r="AD802" s="29">
        <f t="shared" si="255"/>
        <v>5</v>
      </c>
      <c r="AE802" s="29" t="str">
        <f t="shared" si="256"/>
        <v>普通汇兑,昌邑市城市建设发展投资集团有限公司</v>
      </c>
      <c r="AF802" s="29" t="s">
        <v>109</v>
      </c>
      <c r="AG802" s="29" t="s">
        <v>109</v>
      </c>
      <c r="AH802" s="29"/>
      <c r="AI802" s="29"/>
      <c r="AJ802" s="29"/>
      <c r="AK802" s="29"/>
      <c r="AL802" s="29"/>
      <c r="AM802" s="29"/>
      <c r="AN802" s="29" t="str">
        <f t="shared" si="257"/>
        <v>122102</v>
      </c>
      <c r="AO802" s="29"/>
      <c r="AP802" s="29" t="str">
        <f t="shared" si="258"/>
        <v>普通汇兑,昌邑市城市建设发展投资集团有限公司</v>
      </c>
      <c r="AQ802" t="s">
        <v>110</v>
      </c>
      <c r="AR802" s="29" t="str">
        <f t="shared" si="259"/>
        <v/>
      </c>
      <c r="AS802" s="29">
        <f t="shared" si="260"/>
        <v>2420000</v>
      </c>
      <c r="AT802" t="s">
        <v>111</v>
      </c>
      <c r="AU802" t="s">
        <v>112</v>
      </c>
      <c r="AV802" t="s">
        <v>113</v>
      </c>
      <c r="AW802" s="29" t="str">
        <f t="shared" si="261"/>
        <v/>
      </c>
      <c r="AX802" s="29">
        <f t="shared" si="262"/>
        <v>2420000</v>
      </c>
      <c r="AY802" s="29"/>
      <c r="AZ802" s="29"/>
      <c r="BA802" s="29"/>
      <c r="BB802" s="29"/>
      <c r="BC802" s="29"/>
      <c r="BD802" s="29"/>
      <c r="BE802" s="29"/>
      <c r="BF802" s="29"/>
      <c r="BG802" s="29"/>
      <c r="BH802" s="29"/>
      <c r="BI802" s="29"/>
      <c r="BJ802" s="29"/>
      <c r="BK802" s="29"/>
      <c r="BL802" s="29"/>
      <c r="BM802" s="29"/>
      <c r="BN802" s="29"/>
      <c r="BO802" s="29"/>
      <c r="BP802" s="29"/>
      <c r="BQ802" s="32" t="str">
        <f>IF(N802="项目",VLOOKUP(O802,项目!B:C,2,0),IF(K802="空项目",VLOOKUP(K802,项目!B:C,2,0),""))</f>
        <v/>
      </c>
      <c r="BR802" s="32" t="str">
        <f>IFERROR(VLOOKUP(BQ802,项目!A:B,2,0),"")</f>
        <v/>
      </c>
      <c r="BS802" s="29"/>
      <c r="BT802" s="29"/>
      <c r="BU802" s="32" t="str">
        <f>IF(N802="供应商",VLOOKUP(O802,供应商!B:C,2,0),"")</f>
        <v/>
      </c>
      <c r="BV802" s="32" t="str">
        <f>IFERROR(VLOOKUP(BU802,供应商!A:B,2,0),"")</f>
        <v/>
      </c>
      <c r="BW802" s="32" t="str">
        <f>IF(N802="客户",VLOOKUP(O802,客户!B:C,2,0),"")</f>
        <v>002</v>
      </c>
      <c r="BX802" s="32" t="str">
        <f>IFERROR(VLOOKUP(BW802,客户!A:B,2,0),"")</f>
        <v>昌邑市城市建设发展投资集团有限公司</v>
      </c>
      <c r="BY802" s="29"/>
      <c r="BZ802" s="29"/>
      <c r="CA802" s="29"/>
      <c r="CB802" s="29"/>
      <c r="CC802" s="29"/>
      <c r="CD802" s="29"/>
      <c r="CE802" s="29"/>
      <c r="CF802" s="29"/>
      <c r="CG802" s="29"/>
      <c r="CH802" s="29"/>
      <c r="CI802" s="29"/>
      <c r="CJ802" s="29"/>
      <c r="CK802" s="29"/>
      <c r="CL802" s="29"/>
      <c r="CM802" s="29"/>
      <c r="CN802" s="29"/>
      <c r="CO802" s="29"/>
      <c r="CP802" s="29"/>
      <c r="CQ802" s="29"/>
      <c r="CR802" s="29"/>
      <c r="CS802" s="29"/>
      <c r="CT802" s="29"/>
      <c r="CU802" s="32" t="str">
        <f>IF(N802="费用项目",VLOOKUP(O802,费用项目!B:C,2,0),"")</f>
        <v/>
      </c>
      <c r="CV802" s="32" t="str">
        <f>IFERROR(VLOOKUP(CU802,费用项目!A:B,2,0),"")</f>
        <v/>
      </c>
      <c r="CW802" s="29" t="str">
        <f>IF(N802="银行账户",VLOOKUP(O802,银行变二级!B:C,2,0),"")</f>
        <v/>
      </c>
      <c r="CX802" s="29" t="str">
        <f>IFERROR(VLOOKUP(O802,银行变二级!A:B,2,0),"")</f>
        <v/>
      </c>
    </row>
    <row r="803" spans="1:102">
      <c r="A803" s="35" t="s">
        <v>714</v>
      </c>
      <c r="B803" s="36" t="s">
        <v>124</v>
      </c>
      <c r="C803" s="36" t="s">
        <v>128</v>
      </c>
      <c r="D803" s="37" t="s">
        <v>710</v>
      </c>
      <c r="E803" s="37" t="s">
        <v>127</v>
      </c>
      <c r="F803" s="38">
        <v>2397341.94</v>
      </c>
      <c r="G803" s="39" t="s">
        <v>107</v>
      </c>
      <c r="H803" s="40" t="str">
        <f t="shared" si="245"/>
        <v>6603</v>
      </c>
      <c r="I803" s="40" t="str">
        <f t="shared" si="246"/>
        <v>6603</v>
      </c>
      <c r="J803" s="46" t="str">
        <f t="shared" si="247"/>
        <v>财务费用</v>
      </c>
      <c r="K803" s="47" t="str">
        <f t="shared" si="248"/>
        <v>利息支出</v>
      </c>
      <c r="L803" s="46" t="str">
        <f t="shared" si="249"/>
        <v/>
      </c>
      <c r="M803" s="46" t="str">
        <f>IFERROR(IF(H803="1002",1002,VLOOKUP(I803,亿企科目!A:H,6,0)),VLOOKUP(H803,亿企科目!A:G,6,0))</f>
        <v>6603</v>
      </c>
      <c r="N803" s="48" t="str">
        <f>IFERROR(IF(H803="1002","银行账户",IF(H803="1123","供应商",VLOOKUP(I803,亿企科目!A:H,8,0))),"")</f>
        <v>费用项目</v>
      </c>
      <c r="O803" s="49" t="str">
        <f t="shared" si="263"/>
        <v>利息支出</v>
      </c>
      <c r="P803" s="29" t="str">
        <f>VLOOKUP(A803,账簿!B:C,2,0)</f>
        <v>002009</v>
      </c>
      <c r="Q803" s="29" t="str">
        <f>VLOOKUP(P803,账簿!A:B,2,0)</f>
        <v>昌邑市城投水务工程有限公司</v>
      </c>
      <c r="W803" s="29" t="str">
        <f t="shared" si="264"/>
        <v>0020092026-04-216</v>
      </c>
      <c r="X803" s="29" t="str">
        <f t="shared" si="250"/>
        <v>002009</v>
      </c>
      <c r="Y803" s="29" t="str">
        <f t="shared" si="251"/>
        <v>002009</v>
      </c>
      <c r="Z803" s="29" t="str">
        <f t="shared" si="252"/>
        <v>昌邑市城投水务工程有限公司</v>
      </c>
      <c r="AA803" s="29" t="str">
        <f t="shared" si="253"/>
        <v>2026-04</v>
      </c>
      <c r="AB803" s="29" t="str">
        <f t="shared" si="254"/>
        <v>2026-04-21</v>
      </c>
      <c r="AC803" s="29" t="s">
        <v>108</v>
      </c>
      <c r="AD803" s="29">
        <f t="shared" si="255"/>
        <v>6</v>
      </c>
      <c r="AE803" s="29" t="str">
        <f t="shared" si="256"/>
        <v>归还贷款</v>
      </c>
      <c r="AF803" s="29" t="s">
        <v>109</v>
      </c>
      <c r="AG803" s="29" t="s">
        <v>109</v>
      </c>
      <c r="AH803" s="29"/>
      <c r="AI803" s="29"/>
      <c r="AJ803" s="29"/>
      <c r="AK803" s="29"/>
      <c r="AL803" s="29"/>
      <c r="AM803" s="29"/>
      <c r="AN803" s="29" t="str">
        <f t="shared" si="257"/>
        <v>6603</v>
      </c>
      <c r="AO803" s="29"/>
      <c r="AP803" s="29" t="str">
        <f t="shared" si="258"/>
        <v>归还贷款</v>
      </c>
      <c r="AQ803" t="s">
        <v>110</v>
      </c>
      <c r="AR803" s="29">
        <f t="shared" si="259"/>
        <v>2397341.94</v>
      </c>
      <c r="AS803" s="29" t="str">
        <f t="shared" si="260"/>
        <v/>
      </c>
      <c r="AT803" t="s">
        <v>111</v>
      </c>
      <c r="AU803" t="s">
        <v>112</v>
      </c>
      <c r="AV803" t="s">
        <v>113</v>
      </c>
      <c r="AW803" s="29">
        <f t="shared" si="261"/>
        <v>2397341.94</v>
      </c>
      <c r="AX803" s="29" t="str">
        <f t="shared" si="262"/>
        <v/>
      </c>
      <c r="AY803" s="29"/>
      <c r="AZ803" s="29"/>
      <c r="BA803" s="29"/>
      <c r="BB803" s="29"/>
      <c r="BC803" s="29"/>
      <c r="BD803" s="29"/>
      <c r="BE803" s="29"/>
      <c r="BF803" s="29"/>
      <c r="BG803" s="29"/>
      <c r="BH803" s="29"/>
      <c r="BI803" s="29"/>
      <c r="BJ803" s="29"/>
      <c r="BK803" s="29"/>
      <c r="BL803" s="29"/>
      <c r="BM803" s="29"/>
      <c r="BN803" s="29"/>
      <c r="BO803" s="29"/>
      <c r="BP803" s="29"/>
      <c r="BQ803" s="32" t="str">
        <f>IF(N803="项目",VLOOKUP(O803,项目!B:C,2,0),IF(K803="空项目",VLOOKUP(K803,项目!B:C,2,0),""))</f>
        <v/>
      </c>
      <c r="BR803" s="32" t="str">
        <f>IFERROR(VLOOKUP(BQ803,项目!A:B,2,0),"")</f>
        <v/>
      </c>
      <c r="BS803" s="29"/>
      <c r="BT803" s="29"/>
      <c r="BU803" s="32" t="str">
        <f>IF(N803="供应商",VLOOKUP(O803,供应商!B:C,2,0),"")</f>
        <v/>
      </c>
      <c r="BV803" s="32" t="str">
        <f>IFERROR(VLOOKUP(BU803,供应商!A:B,2,0),"")</f>
        <v/>
      </c>
      <c r="BW803" s="32" t="str">
        <f>IF(N803="客户",VLOOKUP(O803,客户!B:C,2,0),"")</f>
        <v/>
      </c>
      <c r="BX803" s="32" t="str">
        <f>IFERROR(VLOOKUP(BW803,客户!A:B,2,0),"")</f>
        <v/>
      </c>
      <c r="BY803" s="29"/>
      <c r="BZ803" s="29"/>
      <c r="CA803" s="29"/>
      <c r="CB803" s="29"/>
      <c r="CC803" s="29"/>
      <c r="CD803" s="29"/>
      <c r="CE803" s="29"/>
      <c r="CF803" s="29"/>
      <c r="CG803" s="29"/>
      <c r="CH803" s="29"/>
      <c r="CI803" s="29"/>
      <c r="CJ803" s="29"/>
      <c r="CK803" s="29"/>
      <c r="CL803" s="29"/>
      <c r="CM803" s="29"/>
      <c r="CN803" s="29"/>
      <c r="CO803" s="29"/>
      <c r="CP803" s="29"/>
      <c r="CQ803" s="29"/>
      <c r="CR803" s="29"/>
      <c r="CS803" s="29"/>
      <c r="CT803" s="29"/>
      <c r="CU803" s="32" t="str">
        <f>IF(N803="费用项目",VLOOKUP(O803,费用项目!B:C,2,0),"")</f>
        <v>660302</v>
      </c>
      <c r="CV803" s="32" t="str">
        <f>IFERROR(VLOOKUP(CU803,费用项目!A:B,2,0),"")</f>
        <v>利息支出</v>
      </c>
      <c r="CW803" s="29" t="str">
        <f>IF(N803="银行账户",VLOOKUP(O803,银行变二级!B:C,2,0),"")</f>
        <v/>
      </c>
      <c r="CX803" s="29" t="str">
        <f>IFERROR(VLOOKUP(O803,银行变二级!A:B,2,0),"")</f>
        <v/>
      </c>
    </row>
    <row r="804" spans="1:102">
      <c r="A804" s="35" t="s">
        <v>714</v>
      </c>
      <c r="B804" s="36" t="s">
        <v>124</v>
      </c>
      <c r="C804" s="36" t="s">
        <v>128</v>
      </c>
      <c r="D804" s="37" t="s">
        <v>710</v>
      </c>
      <c r="E804" s="37" t="s">
        <v>721</v>
      </c>
      <c r="F804" s="39" t="s">
        <v>107</v>
      </c>
      <c r="G804" s="38">
        <v>2397341.94</v>
      </c>
      <c r="H804" s="40" t="str">
        <f t="shared" si="245"/>
        <v>1002</v>
      </c>
      <c r="I804" s="40" t="str">
        <f t="shared" si="246"/>
        <v>100204</v>
      </c>
      <c r="J804" s="46" t="str">
        <f t="shared" si="247"/>
        <v>银行存款</v>
      </c>
      <c r="K804" s="47" t="str">
        <f t="shared" si="248"/>
        <v>农发行35371</v>
      </c>
      <c r="L804" s="46" t="str">
        <f t="shared" si="249"/>
        <v/>
      </c>
      <c r="M804" s="46">
        <f>IFERROR(IF(H804="1002",1002,VLOOKUP(I804,亿企科目!A:H,6,0)),VLOOKUP(H804,亿企科目!A:G,6,0))</f>
        <v>1002</v>
      </c>
      <c r="N804" s="48" t="str">
        <f>IFERROR(IF(H804="1002","银行账户",IF(H804="1123","供应商",VLOOKUP(I804,亿企科目!A:H,8,0))),"")</f>
        <v>银行账户</v>
      </c>
      <c r="O804" s="49" t="str">
        <f t="shared" si="263"/>
        <v>农发行35371</v>
      </c>
      <c r="P804" s="29" t="str">
        <f>VLOOKUP(A804,账簿!B:C,2,0)</f>
        <v>002009</v>
      </c>
      <c r="Q804" s="29" t="str">
        <f>VLOOKUP(P804,账簿!A:B,2,0)</f>
        <v>昌邑市城投水务工程有限公司</v>
      </c>
      <c r="W804" s="29" t="str">
        <f t="shared" si="264"/>
        <v>0020092026-04-216</v>
      </c>
      <c r="X804" s="29" t="str">
        <f t="shared" si="250"/>
        <v>002009</v>
      </c>
      <c r="Y804" s="29" t="str">
        <f t="shared" si="251"/>
        <v>002009</v>
      </c>
      <c r="Z804" s="29" t="str">
        <f t="shared" si="252"/>
        <v>昌邑市城投水务工程有限公司</v>
      </c>
      <c r="AA804" s="29" t="str">
        <f t="shared" si="253"/>
        <v>2026-04</v>
      </c>
      <c r="AB804" s="29" t="str">
        <f t="shared" si="254"/>
        <v>2026-04-21</v>
      </c>
      <c r="AC804" s="29" t="s">
        <v>108</v>
      </c>
      <c r="AD804" s="29">
        <f t="shared" si="255"/>
        <v>6</v>
      </c>
      <c r="AE804" s="29" t="str">
        <f t="shared" si="256"/>
        <v>归还贷款</v>
      </c>
      <c r="AF804" s="29" t="s">
        <v>109</v>
      </c>
      <c r="AG804" s="29" t="s">
        <v>109</v>
      </c>
      <c r="AH804" s="29"/>
      <c r="AI804" s="29"/>
      <c r="AJ804" s="29"/>
      <c r="AK804" s="29"/>
      <c r="AL804" s="29"/>
      <c r="AM804" s="29"/>
      <c r="AN804" s="29">
        <f t="shared" si="257"/>
        <v>1002</v>
      </c>
      <c r="AO804" s="29"/>
      <c r="AP804" s="29" t="str">
        <f t="shared" si="258"/>
        <v>归还贷款</v>
      </c>
      <c r="AQ804" t="s">
        <v>110</v>
      </c>
      <c r="AR804" s="29" t="str">
        <f t="shared" si="259"/>
        <v/>
      </c>
      <c r="AS804" s="29">
        <f t="shared" si="260"/>
        <v>2397341.94</v>
      </c>
      <c r="AT804" t="s">
        <v>111</v>
      </c>
      <c r="AU804" t="s">
        <v>112</v>
      </c>
      <c r="AV804" t="s">
        <v>113</v>
      </c>
      <c r="AW804" s="29" t="str">
        <f t="shared" si="261"/>
        <v/>
      </c>
      <c r="AX804" s="29">
        <f t="shared" si="262"/>
        <v>2397341.94</v>
      </c>
      <c r="AY804" s="29"/>
      <c r="AZ804" s="29"/>
      <c r="BA804" s="29"/>
      <c r="BB804" s="29"/>
      <c r="BC804" s="29"/>
      <c r="BD804" s="29"/>
      <c r="BE804" s="29"/>
      <c r="BF804" s="29"/>
      <c r="BG804" s="29"/>
      <c r="BH804" s="29"/>
      <c r="BI804" s="29"/>
      <c r="BJ804" s="29"/>
      <c r="BK804" s="29"/>
      <c r="BL804" s="29"/>
      <c r="BM804" s="29"/>
      <c r="BN804" s="29"/>
      <c r="BO804" s="29"/>
      <c r="BP804" s="29"/>
      <c r="BQ804" s="32" t="str">
        <f>IF(N804="项目",VLOOKUP(O804,项目!B:C,2,0),IF(K804="空项目",VLOOKUP(K804,项目!B:C,2,0),""))</f>
        <v/>
      </c>
      <c r="BR804" s="32" t="str">
        <f>IFERROR(VLOOKUP(BQ804,项目!A:B,2,0),"")</f>
        <v/>
      </c>
      <c r="BS804" s="29"/>
      <c r="BT804" s="29"/>
      <c r="BU804" s="32" t="str">
        <f>IF(N804="供应商",VLOOKUP(O804,供应商!B:C,2,0),"")</f>
        <v/>
      </c>
      <c r="BV804" s="32" t="str">
        <f>IFERROR(VLOOKUP(BU804,供应商!A:B,2,0),"")</f>
        <v/>
      </c>
      <c r="BW804" s="32" t="str">
        <f>IF(N804="客户",VLOOKUP(O804,客户!B:C,2,0),"")</f>
        <v/>
      </c>
      <c r="BX804" s="32" t="str">
        <f>IFERROR(VLOOKUP(BW804,客户!A:B,2,0),"")</f>
        <v/>
      </c>
      <c r="BY804" s="29"/>
      <c r="BZ804" s="29"/>
      <c r="CA804" s="29"/>
      <c r="CB804" s="29"/>
      <c r="CC804" s="29"/>
      <c r="CD804" s="29"/>
      <c r="CE804" s="29"/>
      <c r="CF804" s="29"/>
      <c r="CG804" s="29"/>
      <c r="CH804" s="29"/>
      <c r="CI804" s="29"/>
      <c r="CJ804" s="29"/>
      <c r="CK804" s="29"/>
      <c r="CL804" s="29"/>
      <c r="CM804" s="29"/>
      <c r="CN804" s="29"/>
      <c r="CO804" s="29"/>
      <c r="CP804" s="29"/>
      <c r="CQ804" s="29"/>
      <c r="CR804" s="29"/>
      <c r="CS804" s="29"/>
      <c r="CT804" s="29"/>
      <c r="CU804" s="32" t="str">
        <f>IF(N804="费用项目",VLOOKUP(O804,费用项目!B:C,2,0),"")</f>
        <v/>
      </c>
      <c r="CV804" s="32" t="str">
        <f>IFERROR(VLOOKUP(CU804,费用项目!A:B,2,0),"")</f>
        <v/>
      </c>
      <c r="CW804" s="29" t="str">
        <f>IF(N804="银行账户",VLOOKUP(O804,银行变二级!B:C,2,0),"")</f>
        <v>农发行35371</v>
      </c>
      <c r="CX804" s="29" t="str">
        <f>IFERROR(VLOOKUP(O804,银行变二级!A:B,2,0),"")</f>
        <v>农发行35371</v>
      </c>
    </row>
    <row r="805" spans="1:102">
      <c r="A805" s="35" t="s">
        <v>714</v>
      </c>
      <c r="B805" s="36" t="s">
        <v>131</v>
      </c>
      <c r="C805" s="36" t="s">
        <v>132</v>
      </c>
      <c r="D805" s="37" t="s">
        <v>136</v>
      </c>
      <c r="E805" s="37" t="s">
        <v>137</v>
      </c>
      <c r="F805" s="38">
        <v>2450270.13</v>
      </c>
      <c r="G805" s="39" t="s">
        <v>107</v>
      </c>
      <c r="H805" s="40" t="str">
        <f t="shared" si="245"/>
        <v>4103</v>
      </c>
      <c r="I805" s="40" t="str">
        <f t="shared" si="246"/>
        <v>4103</v>
      </c>
      <c r="J805" s="46" t="str">
        <f t="shared" si="247"/>
        <v>本年利润</v>
      </c>
      <c r="K805" s="47" t="str">
        <f t="shared" si="248"/>
        <v/>
      </c>
      <c r="L805" s="46" t="str">
        <f t="shared" si="249"/>
        <v/>
      </c>
      <c r="M805" s="46" t="str">
        <f>IFERROR(IF(H805="1002",1002,VLOOKUP(I805,亿企科目!A:H,6,0)),VLOOKUP(H805,亿企科目!A:G,6,0))</f>
        <v>4103</v>
      </c>
      <c r="N805" s="48">
        <f>IFERROR(IF(H805="1002","银行账户",IF(H805="1123","供应商",VLOOKUP(I805,亿企科目!A:H,8,0))),"")</f>
        <v>0</v>
      </c>
      <c r="O805" s="49" t="str">
        <f t="shared" si="263"/>
        <v/>
      </c>
      <c r="P805" s="29" t="str">
        <f>VLOOKUP(A805,账簿!B:C,2,0)</f>
        <v>002009</v>
      </c>
      <c r="Q805" s="29" t="str">
        <f>VLOOKUP(P805,账簿!A:B,2,0)</f>
        <v>昌邑市城投水务工程有限公司</v>
      </c>
      <c r="W805" s="29" t="str">
        <f t="shared" si="264"/>
        <v>0020092026-04-307</v>
      </c>
      <c r="X805" s="29" t="str">
        <f t="shared" si="250"/>
        <v>002009</v>
      </c>
      <c r="Y805" s="29" t="str">
        <f t="shared" si="251"/>
        <v>002009</v>
      </c>
      <c r="Z805" s="29" t="str">
        <f t="shared" si="252"/>
        <v>昌邑市城投水务工程有限公司</v>
      </c>
      <c r="AA805" s="29" t="str">
        <f t="shared" si="253"/>
        <v>2026-04</v>
      </c>
      <c r="AB805" s="29" t="str">
        <f t="shared" si="254"/>
        <v>2026-04-30</v>
      </c>
      <c r="AC805" s="29" t="s">
        <v>108</v>
      </c>
      <c r="AD805" s="29">
        <f t="shared" si="255"/>
        <v>7</v>
      </c>
      <c r="AE805" s="29" t="str">
        <f t="shared" si="256"/>
        <v>结转本月损益</v>
      </c>
      <c r="AF805" s="29" t="s">
        <v>109</v>
      </c>
      <c r="AG805" s="29" t="s">
        <v>109</v>
      </c>
      <c r="AH805" s="29"/>
      <c r="AI805" s="29"/>
      <c r="AJ805" s="29"/>
      <c r="AK805" s="29"/>
      <c r="AL805" s="29"/>
      <c r="AM805" s="29"/>
      <c r="AN805" s="29" t="str">
        <f t="shared" si="257"/>
        <v>4103</v>
      </c>
      <c r="AO805" s="29"/>
      <c r="AP805" s="29" t="str">
        <f t="shared" si="258"/>
        <v>结转本月损益</v>
      </c>
      <c r="AQ805" t="s">
        <v>110</v>
      </c>
      <c r="AR805" s="29">
        <f t="shared" si="259"/>
        <v>2450270.13</v>
      </c>
      <c r="AS805" s="29" t="str">
        <f t="shared" si="260"/>
        <v/>
      </c>
      <c r="AT805" t="s">
        <v>111</v>
      </c>
      <c r="AU805" t="s">
        <v>112</v>
      </c>
      <c r="AV805" t="s">
        <v>113</v>
      </c>
      <c r="AW805" s="29">
        <f t="shared" si="261"/>
        <v>2450270.13</v>
      </c>
      <c r="AX805" s="29" t="str">
        <f t="shared" si="262"/>
        <v/>
      </c>
      <c r="AY805" s="29"/>
      <c r="AZ805" s="29"/>
      <c r="BA805" s="29"/>
      <c r="BB805" s="29"/>
      <c r="BC805" s="29"/>
      <c r="BD805" s="29"/>
      <c r="BE805" s="29"/>
      <c r="BF805" s="29"/>
      <c r="BG805" s="29"/>
      <c r="BH805" s="29"/>
      <c r="BI805" s="29"/>
      <c r="BJ805" s="29"/>
      <c r="BK805" s="29"/>
      <c r="BL805" s="29"/>
      <c r="BM805" s="29"/>
      <c r="BN805" s="29"/>
      <c r="BO805" s="29"/>
      <c r="BP805" s="29"/>
      <c r="BQ805" s="32" t="str">
        <f>IF(N805="项目",VLOOKUP(O805,项目!B:C,2,0),IF(K805="空项目",VLOOKUP(K805,项目!B:C,2,0),""))</f>
        <v/>
      </c>
      <c r="BR805" s="32" t="str">
        <f>IFERROR(VLOOKUP(BQ805,项目!A:B,2,0),"")</f>
        <v/>
      </c>
      <c r="BS805" s="29"/>
      <c r="BT805" s="29"/>
      <c r="BU805" s="32" t="str">
        <f>IF(N805="供应商",VLOOKUP(O805,供应商!B:C,2,0),"")</f>
        <v/>
      </c>
      <c r="BV805" s="32" t="str">
        <f>IFERROR(VLOOKUP(BU805,供应商!A:B,2,0),"")</f>
        <v/>
      </c>
      <c r="BW805" s="32" t="str">
        <f>IF(N805="客户",VLOOKUP(O805,客户!B:C,2,0),"")</f>
        <v/>
      </c>
      <c r="BX805" s="32" t="str">
        <f>IFERROR(VLOOKUP(BW805,客户!A:B,2,0),"")</f>
        <v/>
      </c>
      <c r="BY805" s="29"/>
      <c r="BZ805" s="29"/>
      <c r="CA805" s="29"/>
      <c r="CB805" s="29"/>
      <c r="CC805" s="29"/>
      <c r="CD805" s="29"/>
      <c r="CE805" s="29"/>
      <c r="CF805" s="29"/>
      <c r="CG805" s="29"/>
      <c r="CH805" s="29"/>
      <c r="CI805" s="29"/>
      <c r="CJ805" s="29"/>
      <c r="CK805" s="29"/>
      <c r="CL805" s="29"/>
      <c r="CM805" s="29"/>
      <c r="CN805" s="29"/>
      <c r="CO805" s="29"/>
      <c r="CP805" s="29"/>
      <c r="CQ805" s="29"/>
      <c r="CR805" s="29"/>
      <c r="CS805" s="29"/>
      <c r="CT805" s="29"/>
      <c r="CU805" s="32" t="str">
        <f>IF(N805="费用项目",VLOOKUP(O805,费用项目!B:C,2,0),"")</f>
        <v/>
      </c>
      <c r="CV805" s="32" t="str">
        <f>IFERROR(VLOOKUP(CU805,费用项目!A:B,2,0),"")</f>
        <v/>
      </c>
      <c r="CW805" s="29" t="str">
        <f>IF(N805="银行账户",VLOOKUP(O805,银行变二级!B:C,2,0),"")</f>
        <v/>
      </c>
      <c r="CX805" s="29" t="str">
        <f>IFERROR(VLOOKUP(O805,银行变二级!A:B,2,0),"")</f>
        <v/>
      </c>
    </row>
    <row r="806" spans="1:102">
      <c r="A806" s="35" t="s">
        <v>714</v>
      </c>
      <c r="B806" s="36" t="s">
        <v>131</v>
      </c>
      <c r="C806" s="36" t="s">
        <v>132</v>
      </c>
      <c r="D806" s="37" t="s">
        <v>136</v>
      </c>
      <c r="E806" s="37" t="s">
        <v>127</v>
      </c>
      <c r="F806" s="39" t="s">
        <v>107</v>
      </c>
      <c r="G806" s="38">
        <v>2450270.13</v>
      </c>
      <c r="H806" s="40" t="str">
        <f t="shared" si="245"/>
        <v>6603</v>
      </c>
      <c r="I806" s="40" t="str">
        <f t="shared" si="246"/>
        <v>6603</v>
      </c>
      <c r="J806" s="46" t="str">
        <f t="shared" si="247"/>
        <v>财务费用</v>
      </c>
      <c r="K806" s="47" t="str">
        <f t="shared" si="248"/>
        <v>利息支出</v>
      </c>
      <c r="L806" s="46" t="str">
        <f t="shared" si="249"/>
        <v/>
      </c>
      <c r="M806" s="46" t="str">
        <f>IFERROR(IF(H806="1002",1002,VLOOKUP(I806,亿企科目!A:H,6,0)),VLOOKUP(H806,亿企科目!A:G,6,0))</f>
        <v>6603</v>
      </c>
      <c r="N806" s="48" t="str">
        <f>IFERROR(IF(H806="1002","银行账户",IF(H806="1123","供应商",VLOOKUP(I806,亿企科目!A:H,8,0))),"")</f>
        <v>费用项目</v>
      </c>
      <c r="O806" s="49" t="str">
        <f t="shared" si="263"/>
        <v>利息支出</v>
      </c>
      <c r="P806" s="29" t="str">
        <f>VLOOKUP(A806,账簿!B:C,2,0)</f>
        <v>002009</v>
      </c>
      <c r="Q806" s="29" t="str">
        <f>VLOOKUP(P806,账簿!A:B,2,0)</f>
        <v>昌邑市城投水务工程有限公司</v>
      </c>
      <c r="W806" s="29" t="str">
        <f t="shared" si="264"/>
        <v>0020092026-04-307</v>
      </c>
      <c r="X806" s="29" t="str">
        <f t="shared" si="250"/>
        <v>002009</v>
      </c>
      <c r="Y806" s="29" t="str">
        <f t="shared" si="251"/>
        <v>002009</v>
      </c>
      <c r="Z806" s="29" t="str">
        <f t="shared" si="252"/>
        <v>昌邑市城投水务工程有限公司</v>
      </c>
      <c r="AA806" s="29" t="str">
        <f t="shared" si="253"/>
        <v>2026-04</v>
      </c>
      <c r="AB806" s="29" t="str">
        <f t="shared" si="254"/>
        <v>2026-04-30</v>
      </c>
      <c r="AC806" s="29" t="s">
        <v>108</v>
      </c>
      <c r="AD806" s="29">
        <f t="shared" si="255"/>
        <v>7</v>
      </c>
      <c r="AE806" s="29" t="str">
        <f t="shared" si="256"/>
        <v>结转本月损益</v>
      </c>
      <c r="AF806" s="29" t="s">
        <v>109</v>
      </c>
      <c r="AG806" s="29" t="s">
        <v>109</v>
      </c>
      <c r="AH806" s="29"/>
      <c r="AI806" s="29"/>
      <c r="AJ806" s="29"/>
      <c r="AK806" s="29"/>
      <c r="AL806" s="29"/>
      <c r="AM806" s="29"/>
      <c r="AN806" s="29" t="str">
        <f t="shared" si="257"/>
        <v>6603</v>
      </c>
      <c r="AO806" s="29"/>
      <c r="AP806" s="29" t="str">
        <f t="shared" si="258"/>
        <v>结转本月损益</v>
      </c>
      <c r="AQ806" t="s">
        <v>110</v>
      </c>
      <c r="AR806" s="29" t="str">
        <f t="shared" si="259"/>
        <v/>
      </c>
      <c r="AS806" s="29">
        <f t="shared" si="260"/>
        <v>2450270.13</v>
      </c>
      <c r="AT806" t="s">
        <v>111</v>
      </c>
      <c r="AU806" t="s">
        <v>112</v>
      </c>
      <c r="AV806" t="s">
        <v>113</v>
      </c>
      <c r="AW806" s="29" t="str">
        <f t="shared" si="261"/>
        <v/>
      </c>
      <c r="AX806" s="29">
        <f t="shared" si="262"/>
        <v>2450270.13</v>
      </c>
      <c r="AY806" s="29"/>
      <c r="AZ806" s="29"/>
      <c r="BA806" s="29"/>
      <c r="BB806" s="29"/>
      <c r="BC806" s="29"/>
      <c r="BD806" s="29"/>
      <c r="BE806" s="29"/>
      <c r="BF806" s="29"/>
      <c r="BG806" s="29"/>
      <c r="BH806" s="29"/>
      <c r="BI806" s="29"/>
      <c r="BJ806" s="29"/>
      <c r="BK806" s="29"/>
      <c r="BL806" s="29"/>
      <c r="BM806" s="29"/>
      <c r="BN806" s="29"/>
      <c r="BO806" s="29"/>
      <c r="BP806" s="29"/>
      <c r="BQ806" s="32" t="str">
        <f>IF(N806="项目",VLOOKUP(O806,项目!B:C,2,0),IF(K806="空项目",VLOOKUP(K806,项目!B:C,2,0),""))</f>
        <v/>
      </c>
      <c r="BR806" s="32" t="str">
        <f>IFERROR(VLOOKUP(BQ806,项目!A:B,2,0),"")</f>
        <v/>
      </c>
      <c r="BS806" s="29"/>
      <c r="BT806" s="29"/>
      <c r="BU806" s="32" t="str">
        <f>IF(N806="供应商",VLOOKUP(O806,供应商!B:C,2,0),"")</f>
        <v/>
      </c>
      <c r="BV806" s="32" t="str">
        <f>IFERROR(VLOOKUP(BU806,供应商!A:B,2,0),"")</f>
        <v/>
      </c>
      <c r="BW806" s="32" t="str">
        <f>IF(N806="客户",VLOOKUP(O806,客户!B:C,2,0),"")</f>
        <v/>
      </c>
      <c r="BX806" s="32" t="str">
        <f>IFERROR(VLOOKUP(BW806,客户!A:B,2,0),"")</f>
        <v/>
      </c>
      <c r="BY806" s="29"/>
      <c r="BZ806" s="29"/>
      <c r="CA806" s="29"/>
      <c r="CB806" s="29"/>
      <c r="CC806" s="29"/>
      <c r="CD806" s="29"/>
      <c r="CE806" s="29"/>
      <c r="CF806" s="29"/>
      <c r="CG806" s="29"/>
      <c r="CH806" s="29"/>
      <c r="CI806" s="29"/>
      <c r="CJ806" s="29"/>
      <c r="CK806" s="29"/>
      <c r="CL806" s="29"/>
      <c r="CM806" s="29"/>
      <c r="CN806" s="29"/>
      <c r="CO806" s="29"/>
      <c r="CP806" s="29"/>
      <c r="CQ806" s="29"/>
      <c r="CR806" s="29"/>
      <c r="CS806" s="29"/>
      <c r="CT806" s="29"/>
      <c r="CU806" s="32" t="str">
        <f>IF(N806="费用项目",VLOOKUP(O806,费用项目!B:C,2,0),"")</f>
        <v>660302</v>
      </c>
      <c r="CV806" s="32" t="str">
        <f>IFERROR(VLOOKUP(CU806,费用项目!A:B,2,0),"")</f>
        <v>利息支出</v>
      </c>
      <c r="CW806" s="29" t="str">
        <f>IF(N806="银行账户",VLOOKUP(O806,银行变二级!B:C,2,0),"")</f>
        <v/>
      </c>
      <c r="CX806" s="29" t="str">
        <f>IFERROR(VLOOKUP(O806,银行变二级!A:B,2,0),"")</f>
        <v/>
      </c>
    </row>
    <row r="807" ht="25.5" spans="1:102">
      <c r="A807" s="35" t="s">
        <v>722</v>
      </c>
      <c r="B807" s="36" t="s">
        <v>103</v>
      </c>
      <c r="C807" s="36" t="s">
        <v>104</v>
      </c>
      <c r="D807" s="37" t="s">
        <v>105</v>
      </c>
      <c r="E807" s="37" t="s">
        <v>723</v>
      </c>
      <c r="F807" s="38">
        <v>25000</v>
      </c>
      <c r="G807" s="39" t="s">
        <v>107</v>
      </c>
      <c r="H807" s="40" t="str">
        <f t="shared" si="245"/>
        <v>1002</v>
      </c>
      <c r="I807" s="40" t="str">
        <f t="shared" si="246"/>
        <v>100201</v>
      </c>
      <c r="J807" s="46" t="str">
        <f t="shared" si="247"/>
        <v>银行存款</v>
      </c>
      <c r="K807" s="47" t="str">
        <f t="shared" si="248"/>
        <v>东营银行4993</v>
      </c>
      <c r="L807" s="46" t="str">
        <f t="shared" si="249"/>
        <v/>
      </c>
      <c r="M807" s="46">
        <f>IFERROR(IF(H807="1002",1002,VLOOKUP(I807,亿企科目!A:H,6,0)),VLOOKUP(H807,亿企科目!A:G,6,0))</f>
        <v>1002</v>
      </c>
      <c r="N807" s="48" t="str">
        <f>IFERROR(IF(H807="1002","银行账户",IF(H807="1123","供应商",VLOOKUP(I807,亿企科目!A:H,8,0))),"")</f>
        <v>银行账户</v>
      </c>
      <c r="O807" s="49" t="str">
        <f t="shared" si="263"/>
        <v>东营银行4993</v>
      </c>
      <c r="P807" s="29" t="str">
        <f>VLOOKUP(A807,账簿!B:C,2,0)</f>
        <v>003002</v>
      </c>
      <c r="Q807" s="29" t="str">
        <f>VLOOKUP(P807,账簿!A:B,2,0)</f>
        <v>昌邑市城投文化旅游有限公司</v>
      </c>
      <c r="W807" s="29" t="str">
        <f t="shared" si="264"/>
        <v>0030022026-04-201</v>
      </c>
      <c r="X807" s="29" t="str">
        <f t="shared" si="250"/>
        <v>003002</v>
      </c>
      <c r="Y807" s="29" t="str">
        <f t="shared" si="251"/>
        <v>003002</v>
      </c>
      <c r="Z807" s="29" t="str">
        <f t="shared" si="252"/>
        <v>昌邑市城投文化旅游有限公司</v>
      </c>
      <c r="AA807" s="29" t="str">
        <f t="shared" si="253"/>
        <v>2026-04</v>
      </c>
      <c r="AB807" s="29" t="str">
        <f t="shared" si="254"/>
        <v>2026-04-20</v>
      </c>
      <c r="AC807" s="29" t="s">
        <v>108</v>
      </c>
      <c r="AD807" s="29">
        <f t="shared" si="255"/>
        <v>1</v>
      </c>
      <c r="AE807" s="29" t="str">
        <f t="shared" si="256"/>
        <v>往来款,昌邑市城市建设发展投资集团有限公司</v>
      </c>
      <c r="AF807" s="29" t="s">
        <v>109</v>
      </c>
      <c r="AG807" s="29" t="s">
        <v>109</v>
      </c>
      <c r="AH807" s="29"/>
      <c r="AI807" s="29"/>
      <c r="AJ807" s="29"/>
      <c r="AK807" s="29"/>
      <c r="AL807" s="29"/>
      <c r="AM807" s="29"/>
      <c r="AN807" s="29">
        <f t="shared" si="257"/>
        <v>1002</v>
      </c>
      <c r="AO807" s="29"/>
      <c r="AP807" s="29" t="str">
        <f t="shared" si="258"/>
        <v>往来款,昌邑市城市建设发展投资集团有限公司</v>
      </c>
      <c r="AQ807" t="s">
        <v>110</v>
      </c>
      <c r="AR807" s="29">
        <f t="shared" si="259"/>
        <v>25000</v>
      </c>
      <c r="AS807" s="29" t="str">
        <f t="shared" si="260"/>
        <v/>
      </c>
      <c r="AT807" t="s">
        <v>111</v>
      </c>
      <c r="AU807" t="s">
        <v>112</v>
      </c>
      <c r="AV807" t="s">
        <v>113</v>
      </c>
      <c r="AW807" s="29">
        <f t="shared" si="261"/>
        <v>25000</v>
      </c>
      <c r="AX807" s="29" t="str">
        <f t="shared" si="262"/>
        <v/>
      </c>
      <c r="AY807" s="29"/>
      <c r="AZ807" s="29"/>
      <c r="BA807" s="29"/>
      <c r="BB807" s="29"/>
      <c r="BC807" s="29"/>
      <c r="BD807" s="29"/>
      <c r="BE807" s="29"/>
      <c r="BF807" s="29"/>
      <c r="BG807" s="29"/>
      <c r="BH807" s="29"/>
      <c r="BI807" s="29"/>
      <c r="BJ807" s="29"/>
      <c r="BK807" s="29"/>
      <c r="BL807" s="29"/>
      <c r="BM807" s="29"/>
      <c r="BN807" s="29"/>
      <c r="BO807" s="29"/>
      <c r="BP807" s="29"/>
      <c r="BQ807" s="32" t="str">
        <f>IF(N807="项目",VLOOKUP(O807,项目!B:C,2,0),IF(K807="空项目",VLOOKUP(K807,项目!B:C,2,0),""))</f>
        <v/>
      </c>
      <c r="BR807" s="32" t="str">
        <f>IFERROR(VLOOKUP(BQ807,项目!A:B,2,0),"")</f>
        <v/>
      </c>
      <c r="BS807" s="29"/>
      <c r="BT807" s="29"/>
      <c r="BU807" s="32" t="str">
        <f>IF(N807="供应商",VLOOKUP(O807,供应商!B:C,2,0),"")</f>
        <v/>
      </c>
      <c r="BV807" s="32" t="str">
        <f>IFERROR(VLOOKUP(BU807,供应商!A:B,2,0),"")</f>
        <v/>
      </c>
      <c r="BW807" s="32" t="str">
        <f>IF(N807="客户",VLOOKUP(O807,客户!B:C,2,0),"")</f>
        <v/>
      </c>
      <c r="BX807" s="32" t="str">
        <f>IFERROR(VLOOKUP(BW807,客户!A:B,2,0),"")</f>
        <v/>
      </c>
      <c r="BY807" s="29"/>
      <c r="BZ807" s="29"/>
      <c r="CA807" s="29"/>
      <c r="CB807" s="29"/>
      <c r="CC807" s="29"/>
      <c r="CD807" s="29"/>
      <c r="CE807" s="29"/>
      <c r="CF807" s="29"/>
      <c r="CG807" s="29"/>
      <c r="CH807" s="29"/>
      <c r="CI807" s="29"/>
      <c r="CJ807" s="29"/>
      <c r="CK807" s="29"/>
      <c r="CL807" s="29"/>
      <c r="CM807" s="29"/>
      <c r="CN807" s="29"/>
      <c r="CO807" s="29"/>
      <c r="CP807" s="29"/>
      <c r="CQ807" s="29"/>
      <c r="CR807" s="29"/>
      <c r="CS807" s="29"/>
      <c r="CT807" s="29"/>
      <c r="CU807" s="32" t="str">
        <f>IF(N807="费用项目",VLOOKUP(O807,费用项目!B:C,2,0),"")</f>
        <v/>
      </c>
      <c r="CV807" s="32" t="str">
        <f>IFERROR(VLOOKUP(CU807,费用项目!A:B,2,0),"")</f>
        <v/>
      </c>
      <c r="CW807" s="29" t="str">
        <f>IF(N807="银行账户",VLOOKUP(O807,银行变二级!B:C,2,0),"")</f>
        <v>东营银行4993</v>
      </c>
      <c r="CX807" s="29" t="str">
        <f>IFERROR(VLOOKUP(O807,银行变二级!A:B,2,0),"")</f>
        <v>东营银行4993</v>
      </c>
    </row>
    <row r="808" ht="25.5" spans="1:102">
      <c r="A808" s="35" t="s">
        <v>722</v>
      </c>
      <c r="B808" s="36" t="s">
        <v>103</v>
      </c>
      <c r="C808" s="36" t="s">
        <v>104</v>
      </c>
      <c r="D808" s="37" t="s">
        <v>105</v>
      </c>
      <c r="E808" s="37" t="s">
        <v>114</v>
      </c>
      <c r="F808" s="39" t="s">
        <v>107</v>
      </c>
      <c r="G808" s="38">
        <v>25000</v>
      </c>
      <c r="H808" s="40" t="str">
        <f t="shared" si="245"/>
        <v>1221</v>
      </c>
      <c r="I808" s="40" t="str">
        <f t="shared" si="246"/>
        <v>122108</v>
      </c>
      <c r="J808" s="46" t="str">
        <f t="shared" si="247"/>
        <v>其他应收款</v>
      </c>
      <c r="K808" s="47" t="str">
        <f t="shared" si="248"/>
        <v>单位</v>
      </c>
      <c r="L808" s="46" t="str">
        <f t="shared" si="249"/>
        <v>昌邑市城市建设发展投资集团有限公司</v>
      </c>
      <c r="M808" s="46" t="str">
        <f>IFERROR(IF(H808="1002",1002,VLOOKUP(I808,亿企科目!A:H,6,0)),VLOOKUP(H808,亿企科目!A:G,6,0))</f>
        <v>122102</v>
      </c>
      <c r="N808" s="48" t="str">
        <f>IFERROR(IF(H808="1002","银行账户",IF(H808="1123","供应商",VLOOKUP(I808,亿企科目!A:H,8,0))),"")</f>
        <v>客户</v>
      </c>
      <c r="O808" s="49" t="str">
        <f t="shared" si="263"/>
        <v>昌邑市城市建设发展投资集团有限公司</v>
      </c>
      <c r="P808" s="29" t="str">
        <f>VLOOKUP(A808,账簿!B:C,2,0)</f>
        <v>003002</v>
      </c>
      <c r="Q808" s="29" t="str">
        <f>VLOOKUP(P808,账簿!A:B,2,0)</f>
        <v>昌邑市城投文化旅游有限公司</v>
      </c>
      <c r="W808" s="29" t="str">
        <f t="shared" si="264"/>
        <v>0030022026-04-201</v>
      </c>
      <c r="X808" s="29" t="str">
        <f t="shared" si="250"/>
        <v>003002</v>
      </c>
      <c r="Y808" s="29" t="str">
        <f t="shared" si="251"/>
        <v>003002</v>
      </c>
      <c r="Z808" s="29" t="str">
        <f t="shared" si="252"/>
        <v>昌邑市城投文化旅游有限公司</v>
      </c>
      <c r="AA808" s="29" t="str">
        <f t="shared" si="253"/>
        <v>2026-04</v>
      </c>
      <c r="AB808" s="29" t="str">
        <f t="shared" si="254"/>
        <v>2026-04-20</v>
      </c>
      <c r="AC808" s="29" t="s">
        <v>108</v>
      </c>
      <c r="AD808" s="29">
        <f t="shared" si="255"/>
        <v>1</v>
      </c>
      <c r="AE808" s="29" t="str">
        <f t="shared" si="256"/>
        <v>往来款,昌邑市城市建设发展投资集团有限公司</v>
      </c>
      <c r="AF808" s="29" t="s">
        <v>109</v>
      </c>
      <c r="AG808" s="29" t="s">
        <v>109</v>
      </c>
      <c r="AH808" s="29"/>
      <c r="AI808" s="29"/>
      <c r="AJ808" s="29"/>
      <c r="AK808" s="29"/>
      <c r="AL808" s="29"/>
      <c r="AM808" s="29"/>
      <c r="AN808" s="29" t="str">
        <f t="shared" si="257"/>
        <v>122102</v>
      </c>
      <c r="AO808" s="29"/>
      <c r="AP808" s="29" t="str">
        <f t="shared" si="258"/>
        <v>往来款,昌邑市城市建设发展投资集团有限公司</v>
      </c>
      <c r="AQ808" t="s">
        <v>110</v>
      </c>
      <c r="AR808" s="29" t="str">
        <f t="shared" si="259"/>
        <v/>
      </c>
      <c r="AS808" s="29">
        <f t="shared" si="260"/>
        <v>25000</v>
      </c>
      <c r="AT808" t="s">
        <v>111</v>
      </c>
      <c r="AU808" t="s">
        <v>112</v>
      </c>
      <c r="AV808" t="s">
        <v>113</v>
      </c>
      <c r="AW808" s="29" t="str">
        <f t="shared" si="261"/>
        <v/>
      </c>
      <c r="AX808" s="29">
        <f t="shared" si="262"/>
        <v>25000</v>
      </c>
      <c r="AY808" s="29"/>
      <c r="AZ808" s="29"/>
      <c r="BA808" s="29"/>
      <c r="BB808" s="29"/>
      <c r="BC808" s="29"/>
      <c r="BD808" s="29"/>
      <c r="BE808" s="29"/>
      <c r="BF808" s="29"/>
      <c r="BG808" s="29"/>
      <c r="BH808" s="29"/>
      <c r="BI808" s="29"/>
      <c r="BJ808" s="29"/>
      <c r="BK808" s="29"/>
      <c r="BL808" s="29"/>
      <c r="BM808" s="29"/>
      <c r="BN808" s="29"/>
      <c r="BO808" s="29"/>
      <c r="BP808" s="29"/>
      <c r="BQ808" s="32" t="str">
        <f>IF(N808="项目",VLOOKUP(O808,项目!B:C,2,0),IF(K808="空项目",VLOOKUP(K808,项目!B:C,2,0),""))</f>
        <v/>
      </c>
      <c r="BR808" s="32" t="str">
        <f>IFERROR(VLOOKUP(BQ808,项目!A:B,2,0),"")</f>
        <v/>
      </c>
      <c r="BS808" s="29"/>
      <c r="BT808" s="29"/>
      <c r="BU808" s="32" t="str">
        <f>IF(N808="供应商",VLOOKUP(O808,供应商!B:C,2,0),"")</f>
        <v/>
      </c>
      <c r="BV808" s="32" t="str">
        <f>IFERROR(VLOOKUP(BU808,供应商!A:B,2,0),"")</f>
        <v/>
      </c>
      <c r="BW808" s="32" t="str">
        <f>IF(N808="客户",VLOOKUP(O808,客户!B:C,2,0),"")</f>
        <v>002</v>
      </c>
      <c r="BX808" s="32" t="str">
        <f>IFERROR(VLOOKUP(BW808,客户!A:B,2,0),"")</f>
        <v>昌邑市城市建设发展投资集团有限公司</v>
      </c>
      <c r="BY808" s="29"/>
      <c r="BZ808" s="29"/>
      <c r="CA808" s="29"/>
      <c r="CB808" s="29"/>
      <c r="CC808" s="29"/>
      <c r="CD808" s="29"/>
      <c r="CE808" s="29"/>
      <c r="CF808" s="29"/>
      <c r="CG808" s="29"/>
      <c r="CH808" s="29"/>
      <c r="CI808" s="29"/>
      <c r="CJ808" s="29"/>
      <c r="CK808" s="29"/>
      <c r="CL808" s="29"/>
      <c r="CM808" s="29"/>
      <c r="CN808" s="29"/>
      <c r="CO808" s="29"/>
      <c r="CP808" s="29"/>
      <c r="CQ808" s="29"/>
      <c r="CR808" s="29"/>
      <c r="CS808" s="29"/>
      <c r="CT808" s="29"/>
      <c r="CU808" s="32" t="str">
        <f>IF(N808="费用项目",VLOOKUP(O808,费用项目!B:C,2,0),"")</f>
        <v/>
      </c>
      <c r="CV808" s="32" t="str">
        <f>IFERROR(VLOOKUP(CU808,费用项目!A:B,2,0),"")</f>
        <v/>
      </c>
      <c r="CW808" s="29" t="str">
        <f>IF(N808="银行账户",VLOOKUP(O808,银行变二级!B:C,2,0),"")</f>
        <v/>
      </c>
      <c r="CX808" s="29" t="str">
        <f>IFERROR(VLOOKUP(O808,银行变二级!A:B,2,0),"")</f>
        <v/>
      </c>
    </row>
    <row r="809" ht="27" spans="1:102">
      <c r="A809" s="35" t="s">
        <v>722</v>
      </c>
      <c r="B809" s="36" t="s">
        <v>103</v>
      </c>
      <c r="C809" s="36" t="s">
        <v>115</v>
      </c>
      <c r="D809" s="37" t="s">
        <v>105</v>
      </c>
      <c r="E809" s="37" t="s">
        <v>724</v>
      </c>
      <c r="F809" s="38">
        <v>40000</v>
      </c>
      <c r="G809" s="39" t="s">
        <v>107</v>
      </c>
      <c r="H809" s="40" t="str">
        <f t="shared" si="245"/>
        <v>1002</v>
      </c>
      <c r="I809" s="40" t="str">
        <f t="shared" si="246"/>
        <v>100210</v>
      </c>
      <c r="J809" s="46" t="str">
        <f t="shared" si="247"/>
        <v>银行存款</v>
      </c>
      <c r="K809" s="47" t="str">
        <f t="shared" si="248"/>
        <v>潍坊银行342 47</v>
      </c>
      <c r="L809" s="46" t="str">
        <f t="shared" si="249"/>
        <v/>
      </c>
      <c r="M809" s="46">
        <f>IFERROR(IF(H809="1002",1002,VLOOKUP(I809,亿企科目!A:H,6,0)),VLOOKUP(H809,亿企科目!A:G,6,0))</f>
        <v>1002</v>
      </c>
      <c r="N809" s="48" t="str">
        <f>IFERROR(IF(H809="1002","银行账户",IF(H809="1123","供应商",VLOOKUP(I809,亿企科目!A:H,8,0))),"")</f>
        <v>银行账户</v>
      </c>
      <c r="O809" s="49" t="str">
        <f t="shared" si="263"/>
        <v>潍坊银行342 47</v>
      </c>
      <c r="P809" s="29" t="str">
        <f>VLOOKUP(A809,账簿!B:C,2,0)</f>
        <v>003002</v>
      </c>
      <c r="Q809" s="29" t="str">
        <f>VLOOKUP(P809,账簿!A:B,2,0)</f>
        <v>昌邑市城投文化旅游有限公司</v>
      </c>
      <c r="W809" s="29" t="str">
        <f t="shared" si="264"/>
        <v>0030022026-04-202</v>
      </c>
      <c r="X809" s="29" t="str">
        <f t="shared" si="250"/>
        <v>003002</v>
      </c>
      <c r="Y809" s="29" t="str">
        <f t="shared" si="251"/>
        <v>003002</v>
      </c>
      <c r="Z809" s="29" t="str">
        <f t="shared" si="252"/>
        <v>昌邑市城投文化旅游有限公司</v>
      </c>
      <c r="AA809" s="29" t="str">
        <f t="shared" si="253"/>
        <v>2026-04</v>
      </c>
      <c r="AB809" s="29" t="str">
        <f t="shared" si="254"/>
        <v>2026-04-20</v>
      </c>
      <c r="AC809" s="29" t="s">
        <v>108</v>
      </c>
      <c r="AD809" s="29">
        <f t="shared" si="255"/>
        <v>2</v>
      </c>
      <c r="AE809" s="29" t="str">
        <f t="shared" si="256"/>
        <v>往来款,昌邑市城市建设发展投资集团有限公司</v>
      </c>
      <c r="AF809" s="29" t="s">
        <v>109</v>
      </c>
      <c r="AG809" s="29" t="s">
        <v>109</v>
      </c>
      <c r="AH809" s="29"/>
      <c r="AI809" s="29"/>
      <c r="AJ809" s="29"/>
      <c r="AK809" s="29"/>
      <c r="AL809" s="29"/>
      <c r="AM809" s="29"/>
      <c r="AN809" s="29">
        <f t="shared" si="257"/>
        <v>1002</v>
      </c>
      <c r="AO809" s="29"/>
      <c r="AP809" s="29" t="str">
        <f t="shared" si="258"/>
        <v>往来款,昌邑市城市建设发展投资集团有限公司</v>
      </c>
      <c r="AQ809" t="s">
        <v>110</v>
      </c>
      <c r="AR809" s="29">
        <f t="shared" si="259"/>
        <v>40000</v>
      </c>
      <c r="AS809" s="29" t="str">
        <f t="shared" si="260"/>
        <v/>
      </c>
      <c r="AT809" t="s">
        <v>111</v>
      </c>
      <c r="AU809" t="s">
        <v>112</v>
      </c>
      <c r="AV809" t="s">
        <v>113</v>
      </c>
      <c r="AW809" s="29">
        <f t="shared" si="261"/>
        <v>40000</v>
      </c>
      <c r="AX809" s="29" t="str">
        <f t="shared" si="262"/>
        <v/>
      </c>
      <c r="AY809" s="29"/>
      <c r="AZ809" s="29"/>
      <c r="BA809" s="29"/>
      <c r="BB809" s="29"/>
      <c r="BC809" s="29"/>
      <c r="BD809" s="29"/>
      <c r="BE809" s="29"/>
      <c r="BF809" s="29"/>
      <c r="BG809" s="29"/>
      <c r="BH809" s="29"/>
      <c r="BI809" s="29"/>
      <c r="BJ809" s="29"/>
      <c r="BK809" s="29"/>
      <c r="BL809" s="29"/>
      <c r="BM809" s="29"/>
      <c r="BN809" s="29"/>
      <c r="BO809" s="29"/>
      <c r="BP809" s="29"/>
      <c r="BQ809" s="32" t="str">
        <f>IF(N809="项目",VLOOKUP(O809,项目!B:C,2,0),IF(K809="空项目",VLOOKUP(K809,项目!B:C,2,0),""))</f>
        <v/>
      </c>
      <c r="BR809" s="32" t="str">
        <f>IFERROR(VLOOKUP(BQ809,项目!A:B,2,0),"")</f>
        <v/>
      </c>
      <c r="BS809" s="29"/>
      <c r="BT809" s="29"/>
      <c r="BU809" s="32" t="str">
        <f>IF(N809="供应商",VLOOKUP(O809,供应商!B:C,2,0),"")</f>
        <v/>
      </c>
      <c r="BV809" s="32" t="str">
        <f>IFERROR(VLOOKUP(BU809,供应商!A:B,2,0),"")</f>
        <v/>
      </c>
      <c r="BW809" s="32" t="str">
        <f>IF(N809="客户",VLOOKUP(O809,客户!B:C,2,0),"")</f>
        <v/>
      </c>
      <c r="BX809" s="32" t="str">
        <f>IFERROR(VLOOKUP(BW809,客户!A:B,2,0),"")</f>
        <v/>
      </c>
      <c r="BY809" s="29"/>
      <c r="BZ809" s="29"/>
      <c r="CA809" s="29"/>
      <c r="CB809" s="29"/>
      <c r="CC809" s="29"/>
      <c r="CD809" s="29"/>
      <c r="CE809" s="29"/>
      <c r="CF809" s="29"/>
      <c r="CG809" s="29"/>
      <c r="CH809" s="29"/>
      <c r="CI809" s="29"/>
      <c r="CJ809" s="29"/>
      <c r="CK809" s="29"/>
      <c r="CL809" s="29"/>
      <c r="CM809" s="29"/>
      <c r="CN809" s="29"/>
      <c r="CO809" s="29"/>
      <c r="CP809" s="29"/>
      <c r="CQ809" s="29"/>
      <c r="CR809" s="29"/>
      <c r="CS809" s="29"/>
      <c r="CT809" s="29"/>
      <c r="CU809" s="32" t="str">
        <f>IF(N809="费用项目",VLOOKUP(O809,费用项目!B:C,2,0),"")</f>
        <v/>
      </c>
      <c r="CV809" s="32" t="str">
        <f>IFERROR(VLOOKUP(CU809,费用项目!A:B,2,0),"")</f>
        <v/>
      </c>
      <c r="CW809" s="29" t="str">
        <f>IF(N809="银行账户",VLOOKUP(O809,银行变二级!B:C,2,0),"")</f>
        <v>潍坊银行34247</v>
      </c>
      <c r="CX809" s="29" t="str">
        <f>IFERROR(VLOOKUP(O809,银行变二级!A:B,2,0),"")</f>
        <v/>
      </c>
    </row>
    <row r="810" ht="25.5" spans="1:102">
      <c r="A810" s="35" t="s">
        <v>722</v>
      </c>
      <c r="B810" s="36" t="s">
        <v>103</v>
      </c>
      <c r="C810" s="36" t="s">
        <v>115</v>
      </c>
      <c r="D810" s="37" t="s">
        <v>105</v>
      </c>
      <c r="E810" s="37" t="s">
        <v>114</v>
      </c>
      <c r="F810" s="39" t="s">
        <v>107</v>
      </c>
      <c r="G810" s="38">
        <v>40000</v>
      </c>
      <c r="H810" s="40" t="str">
        <f t="shared" si="245"/>
        <v>1221</v>
      </c>
      <c r="I810" s="40" t="str">
        <f t="shared" si="246"/>
        <v>122108</v>
      </c>
      <c r="J810" s="46" t="str">
        <f t="shared" si="247"/>
        <v>其他应收款</v>
      </c>
      <c r="K810" s="47" t="str">
        <f t="shared" si="248"/>
        <v>单位</v>
      </c>
      <c r="L810" s="46" t="str">
        <f t="shared" si="249"/>
        <v>昌邑市城市建设发展投资集团有限公司</v>
      </c>
      <c r="M810" s="46" t="str">
        <f>IFERROR(IF(H810="1002",1002,VLOOKUP(I810,亿企科目!A:H,6,0)),VLOOKUP(H810,亿企科目!A:G,6,0))</f>
        <v>122102</v>
      </c>
      <c r="N810" s="48" t="str">
        <f>IFERROR(IF(H810="1002","银行账户",IF(H810="1123","供应商",VLOOKUP(I810,亿企科目!A:H,8,0))),"")</f>
        <v>客户</v>
      </c>
      <c r="O810" s="49" t="str">
        <f t="shared" si="263"/>
        <v>昌邑市城市建设发展投资集团有限公司</v>
      </c>
      <c r="P810" s="29" t="str">
        <f>VLOOKUP(A810,账簿!B:C,2,0)</f>
        <v>003002</v>
      </c>
      <c r="Q810" s="29" t="str">
        <f>VLOOKUP(P810,账簿!A:B,2,0)</f>
        <v>昌邑市城投文化旅游有限公司</v>
      </c>
      <c r="W810" s="29" t="str">
        <f t="shared" si="264"/>
        <v>0030022026-04-202</v>
      </c>
      <c r="X810" s="29" t="str">
        <f t="shared" si="250"/>
        <v>003002</v>
      </c>
      <c r="Y810" s="29" t="str">
        <f t="shared" si="251"/>
        <v>003002</v>
      </c>
      <c r="Z810" s="29" t="str">
        <f t="shared" si="252"/>
        <v>昌邑市城投文化旅游有限公司</v>
      </c>
      <c r="AA810" s="29" t="str">
        <f t="shared" si="253"/>
        <v>2026-04</v>
      </c>
      <c r="AB810" s="29" t="str">
        <f t="shared" si="254"/>
        <v>2026-04-20</v>
      </c>
      <c r="AC810" s="29" t="s">
        <v>108</v>
      </c>
      <c r="AD810" s="29">
        <f t="shared" si="255"/>
        <v>2</v>
      </c>
      <c r="AE810" s="29" t="str">
        <f t="shared" si="256"/>
        <v>往来款,昌邑市城市建设发展投资集团有限公司</v>
      </c>
      <c r="AF810" s="29" t="s">
        <v>109</v>
      </c>
      <c r="AG810" s="29" t="s">
        <v>109</v>
      </c>
      <c r="AH810" s="29"/>
      <c r="AI810" s="29"/>
      <c r="AJ810" s="29"/>
      <c r="AK810" s="29"/>
      <c r="AL810" s="29"/>
      <c r="AM810" s="29"/>
      <c r="AN810" s="29" t="str">
        <f t="shared" si="257"/>
        <v>122102</v>
      </c>
      <c r="AO810" s="29"/>
      <c r="AP810" s="29" t="str">
        <f t="shared" si="258"/>
        <v>往来款,昌邑市城市建设发展投资集团有限公司</v>
      </c>
      <c r="AQ810" t="s">
        <v>110</v>
      </c>
      <c r="AR810" s="29" t="str">
        <f t="shared" si="259"/>
        <v/>
      </c>
      <c r="AS810" s="29">
        <f t="shared" si="260"/>
        <v>40000</v>
      </c>
      <c r="AT810" t="s">
        <v>111</v>
      </c>
      <c r="AU810" t="s">
        <v>112</v>
      </c>
      <c r="AV810" t="s">
        <v>113</v>
      </c>
      <c r="AW810" s="29" t="str">
        <f t="shared" si="261"/>
        <v/>
      </c>
      <c r="AX810" s="29">
        <f t="shared" si="262"/>
        <v>40000</v>
      </c>
      <c r="AY810" s="29"/>
      <c r="AZ810" s="29"/>
      <c r="BA810" s="29"/>
      <c r="BB810" s="29"/>
      <c r="BC810" s="29"/>
      <c r="BD810" s="29"/>
      <c r="BE810" s="29"/>
      <c r="BF810" s="29"/>
      <c r="BG810" s="29"/>
      <c r="BH810" s="29"/>
      <c r="BI810" s="29"/>
      <c r="BJ810" s="29"/>
      <c r="BK810" s="29"/>
      <c r="BL810" s="29"/>
      <c r="BM810" s="29"/>
      <c r="BN810" s="29"/>
      <c r="BO810" s="29"/>
      <c r="BP810" s="29"/>
      <c r="BQ810" s="32" t="str">
        <f>IF(N810="项目",VLOOKUP(O810,项目!B:C,2,0),IF(K810="空项目",VLOOKUP(K810,项目!B:C,2,0),""))</f>
        <v/>
      </c>
      <c r="BR810" s="32" t="str">
        <f>IFERROR(VLOOKUP(BQ810,项目!A:B,2,0),"")</f>
        <v/>
      </c>
      <c r="BS810" s="29"/>
      <c r="BT810" s="29"/>
      <c r="BU810" s="32" t="str">
        <f>IF(N810="供应商",VLOOKUP(O810,供应商!B:C,2,0),"")</f>
        <v/>
      </c>
      <c r="BV810" s="32" t="str">
        <f>IFERROR(VLOOKUP(BU810,供应商!A:B,2,0),"")</f>
        <v/>
      </c>
      <c r="BW810" s="32" t="str">
        <f>IF(N810="客户",VLOOKUP(O810,客户!B:C,2,0),"")</f>
        <v>002</v>
      </c>
      <c r="BX810" s="32" t="str">
        <f>IFERROR(VLOOKUP(BW810,客户!A:B,2,0),"")</f>
        <v>昌邑市城市建设发展投资集团有限公司</v>
      </c>
      <c r="BY810" s="29"/>
      <c r="BZ810" s="29"/>
      <c r="CA810" s="29"/>
      <c r="CB810" s="29"/>
      <c r="CC810" s="29"/>
      <c r="CD810" s="29"/>
      <c r="CE810" s="29"/>
      <c r="CF810" s="29"/>
      <c r="CG810" s="29"/>
      <c r="CH810" s="29"/>
      <c r="CI810" s="29"/>
      <c r="CJ810" s="29"/>
      <c r="CK810" s="29"/>
      <c r="CL810" s="29"/>
      <c r="CM810" s="29"/>
      <c r="CN810" s="29"/>
      <c r="CO810" s="29"/>
      <c r="CP810" s="29"/>
      <c r="CQ810" s="29"/>
      <c r="CR810" s="29"/>
      <c r="CS810" s="29"/>
      <c r="CT810" s="29"/>
      <c r="CU810" s="32" t="str">
        <f>IF(N810="费用项目",VLOOKUP(O810,费用项目!B:C,2,0),"")</f>
        <v/>
      </c>
      <c r="CV810" s="32" t="str">
        <f>IFERROR(VLOOKUP(CU810,费用项目!A:B,2,0),"")</f>
        <v/>
      </c>
      <c r="CW810" s="29" t="str">
        <f>IF(N810="银行账户",VLOOKUP(O810,银行变二级!B:C,2,0),"")</f>
        <v/>
      </c>
      <c r="CX810" s="29" t="str">
        <f>IFERROR(VLOOKUP(O810,银行变二级!A:B,2,0),"")</f>
        <v/>
      </c>
    </row>
    <row r="811" ht="25.5" spans="1:102">
      <c r="A811" s="35" t="s">
        <v>722</v>
      </c>
      <c r="B811" s="36" t="s">
        <v>103</v>
      </c>
      <c r="C811" s="36" t="s">
        <v>118</v>
      </c>
      <c r="D811" s="37" t="s">
        <v>725</v>
      </c>
      <c r="E811" s="37" t="s">
        <v>726</v>
      </c>
      <c r="F811" s="38">
        <v>29708.33</v>
      </c>
      <c r="G811" s="39" t="s">
        <v>107</v>
      </c>
      <c r="H811" s="40" t="str">
        <f t="shared" si="245"/>
        <v>2241</v>
      </c>
      <c r="I811" s="40" t="str">
        <f t="shared" si="246"/>
        <v>224102</v>
      </c>
      <c r="J811" s="46" t="str">
        <f t="shared" si="247"/>
        <v>其他应付款</v>
      </c>
      <c r="K811" s="47" t="str">
        <f t="shared" si="248"/>
        <v>单位</v>
      </c>
      <c r="L811" s="46" t="str">
        <f t="shared" si="249"/>
        <v>山东兴昌建设工程有限公司</v>
      </c>
      <c r="M811" s="46" t="str">
        <f>IFERROR(IF(H811="1002",1002,VLOOKUP(I811,亿企科目!A:H,6,0)),VLOOKUP(H811,亿企科目!A:G,6,0))</f>
        <v>224102</v>
      </c>
      <c r="N811" s="48" t="str">
        <f>IFERROR(IF(H811="1002","银行账户",IF(H811="1123","供应商",VLOOKUP(I811,亿企科目!A:H,8,0))),"")</f>
        <v>供应商</v>
      </c>
      <c r="O811" s="49" t="str">
        <f t="shared" si="263"/>
        <v>山东兴昌建设工程有限公司</v>
      </c>
      <c r="P811" s="29" t="str">
        <f>VLOOKUP(A811,账簿!B:C,2,0)</f>
        <v>003002</v>
      </c>
      <c r="Q811" s="29" t="str">
        <f>VLOOKUP(P811,账簿!A:B,2,0)</f>
        <v>昌邑市城投文化旅游有限公司</v>
      </c>
      <c r="W811" s="29" t="str">
        <f t="shared" si="264"/>
        <v>0030022026-04-203</v>
      </c>
      <c r="X811" s="29" t="str">
        <f t="shared" si="250"/>
        <v>003002</v>
      </c>
      <c r="Y811" s="29" t="str">
        <f t="shared" si="251"/>
        <v>003002</v>
      </c>
      <c r="Z811" s="29" t="str">
        <f t="shared" si="252"/>
        <v>昌邑市城投文化旅游有限公司</v>
      </c>
      <c r="AA811" s="29" t="str">
        <f t="shared" si="253"/>
        <v>2026-04</v>
      </c>
      <c r="AB811" s="29" t="str">
        <f t="shared" si="254"/>
        <v>2026-04-20</v>
      </c>
      <c r="AC811" s="29" t="s">
        <v>108</v>
      </c>
      <c r="AD811" s="29">
        <f t="shared" si="255"/>
        <v>3</v>
      </c>
      <c r="AE811" s="29" t="str">
        <f t="shared" si="256"/>
        <v>支付借款利息,山东兴昌建设工程有限公司</v>
      </c>
      <c r="AF811" s="29" t="s">
        <v>109</v>
      </c>
      <c r="AG811" s="29" t="s">
        <v>109</v>
      </c>
      <c r="AH811" s="29"/>
      <c r="AI811" s="29"/>
      <c r="AJ811" s="29"/>
      <c r="AK811" s="29"/>
      <c r="AL811" s="29"/>
      <c r="AM811" s="29"/>
      <c r="AN811" s="29" t="str">
        <f t="shared" si="257"/>
        <v>224102</v>
      </c>
      <c r="AO811" s="29"/>
      <c r="AP811" s="29" t="str">
        <f t="shared" si="258"/>
        <v>支付借款利息,山东兴昌建设工程有限公司</v>
      </c>
      <c r="AQ811" t="s">
        <v>110</v>
      </c>
      <c r="AR811" s="29">
        <f t="shared" si="259"/>
        <v>29708.33</v>
      </c>
      <c r="AS811" s="29" t="str">
        <f t="shared" si="260"/>
        <v/>
      </c>
      <c r="AT811" t="s">
        <v>111</v>
      </c>
      <c r="AU811" t="s">
        <v>112</v>
      </c>
      <c r="AV811" t="s">
        <v>113</v>
      </c>
      <c r="AW811" s="29">
        <f t="shared" si="261"/>
        <v>29708.33</v>
      </c>
      <c r="AX811" s="29" t="str">
        <f t="shared" si="262"/>
        <v/>
      </c>
      <c r="AY811" s="29"/>
      <c r="AZ811" s="29"/>
      <c r="BA811" s="29"/>
      <c r="BB811" s="29"/>
      <c r="BC811" s="29"/>
      <c r="BD811" s="29"/>
      <c r="BE811" s="29"/>
      <c r="BF811" s="29"/>
      <c r="BG811" s="29"/>
      <c r="BH811" s="29"/>
      <c r="BI811" s="29"/>
      <c r="BJ811" s="29"/>
      <c r="BK811" s="29"/>
      <c r="BL811" s="29"/>
      <c r="BM811" s="29"/>
      <c r="BN811" s="29"/>
      <c r="BO811" s="29"/>
      <c r="BP811" s="29"/>
      <c r="BQ811" s="32" t="str">
        <f>IF(N811="项目",VLOOKUP(O811,项目!B:C,2,0),IF(K811="空项目",VLOOKUP(K811,项目!B:C,2,0),""))</f>
        <v/>
      </c>
      <c r="BR811" s="32" t="str">
        <f>IFERROR(VLOOKUP(BQ811,项目!A:B,2,0),"")</f>
        <v/>
      </c>
      <c r="BS811" s="29"/>
      <c r="BT811" s="29"/>
      <c r="BU811" s="32" t="str">
        <f>IF(N811="供应商",VLOOKUP(O811,供应商!B:C,2,0),"")</f>
        <v>0000064</v>
      </c>
      <c r="BV811" s="32" t="str">
        <f>IFERROR(VLOOKUP(BU811,供应商!A:B,2,0),"")</f>
        <v>山东兴昌建设工程有限公司</v>
      </c>
      <c r="BW811" s="32" t="str">
        <f>IF(N811="客户",VLOOKUP(O811,客户!B:C,2,0),"")</f>
        <v/>
      </c>
      <c r="BX811" s="32" t="str">
        <f>IFERROR(VLOOKUP(BW811,客户!A:B,2,0),"")</f>
        <v/>
      </c>
      <c r="BY811" s="29"/>
      <c r="BZ811" s="29"/>
      <c r="CA811" s="29"/>
      <c r="CB811" s="29"/>
      <c r="CC811" s="29"/>
      <c r="CD811" s="29"/>
      <c r="CE811" s="29"/>
      <c r="CF811" s="29"/>
      <c r="CG811" s="29"/>
      <c r="CH811" s="29"/>
      <c r="CI811" s="29"/>
      <c r="CJ811" s="29"/>
      <c r="CK811" s="29"/>
      <c r="CL811" s="29"/>
      <c r="CM811" s="29"/>
      <c r="CN811" s="29"/>
      <c r="CO811" s="29"/>
      <c r="CP811" s="29"/>
      <c r="CQ811" s="29"/>
      <c r="CR811" s="29"/>
      <c r="CS811" s="29"/>
      <c r="CT811" s="29"/>
      <c r="CU811" s="32" t="str">
        <f>IF(N811="费用项目",VLOOKUP(O811,费用项目!B:C,2,0),"")</f>
        <v/>
      </c>
      <c r="CV811" s="32" t="str">
        <f>IFERROR(VLOOKUP(CU811,费用项目!A:B,2,0),"")</f>
        <v/>
      </c>
      <c r="CW811" s="29" t="str">
        <f>IF(N811="银行账户",VLOOKUP(O811,银行变二级!B:C,2,0),"")</f>
        <v/>
      </c>
      <c r="CX811" s="29" t="str">
        <f>IFERROR(VLOOKUP(O811,银行变二级!A:B,2,0),"")</f>
        <v/>
      </c>
    </row>
    <row r="812" ht="27" spans="1:102">
      <c r="A812" s="35" t="s">
        <v>722</v>
      </c>
      <c r="B812" s="36" t="s">
        <v>103</v>
      </c>
      <c r="C812" s="36" t="s">
        <v>118</v>
      </c>
      <c r="D812" s="37" t="s">
        <v>725</v>
      </c>
      <c r="E812" s="37" t="s">
        <v>724</v>
      </c>
      <c r="F812" s="39" t="s">
        <v>107</v>
      </c>
      <c r="G812" s="38">
        <v>29708.33</v>
      </c>
      <c r="H812" s="40" t="str">
        <f t="shared" si="245"/>
        <v>1002</v>
      </c>
      <c r="I812" s="40" t="str">
        <f t="shared" si="246"/>
        <v>100210</v>
      </c>
      <c r="J812" s="46" t="str">
        <f t="shared" si="247"/>
        <v>银行存款</v>
      </c>
      <c r="K812" s="47" t="str">
        <f t="shared" si="248"/>
        <v>潍坊银行342 47</v>
      </c>
      <c r="L812" s="46" t="str">
        <f t="shared" si="249"/>
        <v/>
      </c>
      <c r="M812" s="46">
        <f>IFERROR(IF(H812="1002",1002,VLOOKUP(I812,亿企科目!A:H,6,0)),VLOOKUP(H812,亿企科目!A:G,6,0))</f>
        <v>1002</v>
      </c>
      <c r="N812" s="48" t="str">
        <f>IFERROR(IF(H812="1002","银行账户",IF(H812="1123","供应商",VLOOKUP(I812,亿企科目!A:H,8,0))),"")</f>
        <v>银行账户</v>
      </c>
      <c r="O812" s="49" t="str">
        <f t="shared" si="263"/>
        <v>潍坊银行342 47</v>
      </c>
      <c r="P812" s="29" t="str">
        <f>VLOOKUP(A812,账簿!B:C,2,0)</f>
        <v>003002</v>
      </c>
      <c r="Q812" s="29" t="str">
        <f>VLOOKUP(P812,账簿!A:B,2,0)</f>
        <v>昌邑市城投文化旅游有限公司</v>
      </c>
      <c r="W812" s="29" t="str">
        <f t="shared" si="264"/>
        <v>0030022026-04-203</v>
      </c>
      <c r="X812" s="29" t="str">
        <f t="shared" si="250"/>
        <v>003002</v>
      </c>
      <c r="Y812" s="29" t="str">
        <f t="shared" si="251"/>
        <v>003002</v>
      </c>
      <c r="Z812" s="29" t="str">
        <f t="shared" si="252"/>
        <v>昌邑市城投文化旅游有限公司</v>
      </c>
      <c r="AA812" s="29" t="str">
        <f t="shared" si="253"/>
        <v>2026-04</v>
      </c>
      <c r="AB812" s="29" t="str">
        <f t="shared" si="254"/>
        <v>2026-04-20</v>
      </c>
      <c r="AC812" s="29" t="s">
        <v>108</v>
      </c>
      <c r="AD812" s="29">
        <f t="shared" si="255"/>
        <v>3</v>
      </c>
      <c r="AE812" s="29" t="str">
        <f t="shared" si="256"/>
        <v>支付借款利息,山东兴昌建设工程有限公司</v>
      </c>
      <c r="AF812" s="29" t="s">
        <v>109</v>
      </c>
      <c r="AG812" s="29" t="s">
        <v>109</v>
      </c>
      <c r="AH812" s="29"/>
      <c r="AI812" s="29"/>
      <c r="AJ812" s="29"/>
      <c r="AK812" s="29"/>
      <c r="AL812" s="29"/>
      <c r="AM812" s="29"/>
      <c r="AN812" s="29">
        <f t="shared" si="257"/>
        <v>1002</v>
      </c>
      <c r="AO812" s="29"/>
      <c r="AP812" s="29" t="str">
        <f t="shared" si="258"/>
        <v>支付借款利息,山东兴昌建设工程有限公司</v>
      </c>
      <c r="AQ812" t="s">
        <v>110</v>
      </c>
      <c r="AR812" s="29" t="str">
        <f t="shared" si="259"/>
        <v/>
      </c>
      <c r="AS812" s="29">
        <f t="shared" si="260"/>
        <v>29708.33</v>
      </c>
      <c r="AT812" t="s">
        <v>111</v>
      </c>
      <c r="AU812" t="s">
        <v>112</v>
      </c>
      <c r="AV812" t="s">
        <v>113</v>
      </c>
      <c r="AW812" s="29" t="str">
        <f t="shared" si="261"/>
        <v/>
      </c>
      <c r="AX812" s="29">
        <f t="shared" si="262"/>
        <v>29708.33</v>
      </c>
      <c r="AY812" s="29"/>
      <c r="AZ812" s="29"/>
      <c r="BA812" s="29"/>
      <c r="BB812" s="29"/>
      <c r="BC812" s="29"/>
      <c r="BD812" s="29"/>
      <c r="BE812" s="29"/>
      <c r="BF812" s="29"/>
      <c r="BG812" s="29"/>
      <c r="BH812" s="29"/>
      <c r="BI812" s="29"/>
      <c r="BJ812" s="29"/>
      <c r="BK812" s="29"/>
      <c r="BL812" s="29"/>
      <c r="BM812" s="29"/>
      <c r="BN812" s="29"/>
      <c r="BO812" s="29"/>
      <c r="BP812" s="29"/>
      <c r="BQ812" s="32" t="str">
        <f>IF(N812="项目",VLOOKUP(O812,项目!B:C,2,0),IF(K812="空项目",VLOOKUP(K812,项目!B:C,2,0),""))</f>
        <v/>
      </c>
      <c r="BR812" s="32" t="str">
        <f>IFERROR(VLOOKUP(BQ812,项目!A:B,2,0),"")</f>
        <v/>
      </c>
      <c r="BS812" s="29"/>
      <c r="BT812" s="29"/>
      <c r="BU812" s="32" t="str">
        <f>IF(N812="供应商",VLOOKUP(O812,供应商!B:C,2,0),"")</f>
        <v/>
      </c>
      <c r="BV812" s="32" t="str">
        <f>IFERROR(VLOOKUP(BU812,供应商!A:B,2,0),"")</f>
        <v/>
      </c>
      <c r="BW812" s="32" t="str">
        <f>IF(N812="客户",VLOOKUP(O812,客户!B:C,2,0),"")</f>
        <v/>
      </c>
      <c r="BX812" s="32" t="str">
        <f>IFERROR(VLOOKUP(BW812,客户!A:B,2,0),"")</f>
        <v/>
      </c>
      <c r="BY812" s="29"/>
      <c r="BZ812" s="29"/>
      <c r="CA812" s="29"/>
      <c r="CB812" s="29"/>
      <c r="CC812" s="29"/>
      <c r="CD812" s="29"/>
      <c r="CE812" s="29"/>
      <c r="CF812" s="29"/>
      <c r="CG812" s="29"/>
      <c r="CH812" s="29"/>
      <c r="CI812" s="29"/>
      <c r="CJ812" s="29"/>
      <c r="CK812" s="29"/>
      <c r="CL812" s="29"/>
      <c r="CM812" s="29"/>
      <c r="CN812" s="29"/>
      <c r="CO812" s="29"/>
      <c r="CP812" s="29"/>
      <c r="CQ812" s="29"/>
      <c r="CR812" s="29"/>
      <c r="CS812" s="29"/>
      <c r="CT812" s="29"/>
      <c r="CU812" s="32" t="str">
        <f>IF(N812="费用项目",VLOOKUP(O812,费用项目!B:C,2,0),"")</f>
        <v/>
      </c>
      <c r="CV812" s="32" t="str">
        <f>IFERROR(VLOOKUP(CU812,费用项目!A:B,2,0),"")</f>
        <v/>
      </c>
      <c r="CW812" s="29" t="str">
        <f>IF(N812="银行账户",VLOOKUP(O812,银行变二级!B:C,2,0),"")</f>
        <v>潍坊银行34247</v>
      </c>
      <c r="CX812" s="29" t="str">
        <f>IFERROR(VLOOKUP(O812,银行变二级!A:B,2,0),"")</f>
        <v/>
      </c>
    </row>
    <row r="813" ht="25.5" spans="1:102">
      <c r="A813" s="35" t="s">
        <v>722</v>
      </c>
      <c r="B813" s="36" t="s">
        <v>103</v>
      </c>
      <c r="C813" s="36" t="s">
        <v>121</v>
      </c>
      <c r="D813" s="37" t="s">
        <v>105</v>
      </c>
      <c r="E813" s="37" t="s">
        <v>727</v>
      </c>
      <c r="F813" s="38">
        <v>25000</v>
      </c>
      <c r="G813" s="39" t="s">
        <v>107</v>
      </c>
      <c r="H813" s="40" t="str">
        <f t="shared" si="245"/>
        <v>1002</v>
      </c>
      <c r="I813" s="40" t="str">
        <f t="shared" si="246"/>
        <v>100212</v>
      </c>
      <c r="J813" s="46" t="str">
        <f t="shared" si="247"/>
        <v>银行存款</v>
      </c>
      <c r="K813" s="47" t="str">
        <f t="shared" si="248"/>
        <v>齐鲁银行2821</v>
      </c>
      <c r="L813" s="46" t="str">
        <f t="shared" si="249"/>
        <v/>
      </c>
      <c r="M813" s="46">
        <f>IFERROR(IF(H813="1002",1002,VLOOKUP(I813,亿企科目!A:H,6,0)),VLOOKUP(H813,亿企科目!A:G,6,0))</f>
        <v>1002</v>
      </c>
      <c r="N813" s="48" t="str">
        <f>IFERROR(IF(H813="1002","银行账户",IF(H813="1123","供应商",VLOOKUP(I813,亿企科目!A:H,8,0))),"")</f>
        <v>银行账户</v>
      </c>
      <c r="O813" s="49" t="str">
        <f t="shared" si="263"/>
        <v>齐鲁银行2821</v>
      </c>
      <c r="P813" s="29" t="str">
        <f>VLOOKUP(A813,账簿!B:C,2,0)</f>
        <v>003002</v>
      </c>
      <c r="Q813" s="29" t="str">
        <f>VLOOKUP(P813,账簿!A:B,2,0)</f>
        <v>昌邑市城投文化旅游有限公司</v>
      </c>
      <c r="W813" s="29" t="str">
        <f t="shared" si="264"/>
        <v>0030022026-04-204</v>
      </c>
      <c r="X813" s="29" t="str">
        <f t="shared" si="250"/>
        <v>003002</v>
      </c>
      <c r="Y813" s="29" t="str">
        <f t="shared" si="251"/>
        <v>003002</v>
      </c>
      <c r="Z813" s="29" t="str">
        <f t="shared" si="252"/>
        <v>昌邑市城投文化旅游有限公司</v>
      </c>
      <c r="AA813" s="29" t="str">
        <f t="shared" si="253"/>
        <v>2026-04</v>
      </c>
      <c r="AB813" s="29" t="str">
        <f t="shared" si="254"/>
        <v>2026-04-20</v>
      </c>
      <c r="AC813" s="29" t="s">
        <v>108</v>
      </c>
      <c r="AD813" s="29">
        <f t="shared" si="255"/>
        <v>4</v>
      </c>
      <c r="AE813" s="29" t="str">
        <f t="shared" si="256"/>
        <v>往来款,昌邑市城市建设发展投资集团有限公司</v>
      </c>
      <c r="AF813" s="29" t="s">
        <v>109</v>
      </c>
      <c r="AG813" s="29" t="s">
        <v>109</v>
      </c>
      <c r="AH813" s="29"/>
      <c r="AI813" s="29"/>
      <c r="AJ813" s="29"/>
      <c r="AK813" s="29"/>
      <c r="AL813" s="29"/>
      <c r="AM813" s="29"/>
      <c r="AN813" s="29">
        <f t="shared" si="257"/>
        <v>1002</v>
      </c>
      <c r="AO813" s="29"/>
      <c r="AP813" s="29" t="str">
        <f t="shared" si="258"/>
        <v>往来款,昌邑市城市建设发展投资集团有限公司</v>
      </c>
      <c r="AQ813" t="s">
        <v>110</v>
      </c>
      <c r="AR813" s="29">
        <f t="shared" si="259"/>
        <v>25000</v>
      </c>
      <c r="AS813" s="29" t="str">
        <f t="shared" si="260"/>
        <v/>
      </c>
      <c r="AT813" t="s">
        <v>111</v>
      </c>
      <c r="AU813" t="s">
        <v>112</v>
      </c>
      <c r="AV813" t="s">
        <v>113</v>
      </c>
      <c r="AW813" s="29">
        <f t="shared" si="261"/>
        <v>25000</v>
      </c>
      <c r="AX813" s="29" t="str">
        <f t="shared" si="262"/>
        <v/>
      </c>
      <c r="AY813" s="29"/>
      <c r="AZ813" s="29"/>
      <c r="BA813" s="29"/>
      <c r="BB813" s="29"/>
      <c r="BC813" s="29"/>
      <c r="BD813" s="29"/>
      <c r="BE813" s="29"/>
      <c r="BF813" s="29"/>
      <c r="BG813" s="29"/>
      <c r="BH813" s="29"/>
      <c r="BI813" s="29"/>
      <c r="BJ813" s="29"/>
      <c r="BK813" s="29"/>
      <c r="BL813" s="29"/>
      <c r="BM813" s="29"/>
      <c r="BN813" s="29"/>
      <c r="BO813" s="29"/>
      <c r="BP813" s="29"/>
      <c r="BQ813" s="32" t="str">
        <f>IF(N813="项目",VLOOKUP(O813,项目!B:C,2,0),IF(K813="空项目",VLOOKUP(K813,项目!B:C,2,0),""))</f>
        <v/>
      </c>
      <c r="BR813" s="32" t="str">
        <f>IFERROR(VLOOKUP(BQ813,项目!A:B,2,0),"")</f>
        <v/>
      </c>
      <c r="BS813" s="29"/>
      <c r="BT813" s="29"/>
      <c r="BU813" s="32" t="str">
        <f>IF(N813="供应商",VLOOKUP(O813,供应商!B:C,2,0),"")</f>
        <v/>
      </c>
      <c r="BV813" s="32" t="str">
        <f>IFERROR(VLOOKUP(BU813,供应商!A:B,2,0),"")</f>
        <v/>
      </c>
      <c r="BW813" s="32" t="str">
        <f>IF(N813="客户",VLOOKUP(O813,客户!B:C,2,0),"")</f>
        <v/>
      </c>
      <c r="BX813" s="32" t="str">
        <f>IFERROR(VLOOKUP(BW813,客户!A:B,2,0),"")</f>
        <v/>
      </c>
      <c r="BY813" s="29"/>
      <c r="BZ813" s="29"/>
      <c r="CA813" s="29"/>
      <c r="CB813" s="29"/>
      <c r="CC813" s="29"/>
      <c r="CD813" s="29"/>
      <c r="CE813" s="29"/>
      <c r="CF813" s="29"/>
      <c r="CG813" s="29"/>
      <c r="CH813" s="29"/>
      <c r="CI813" s="29"/>
      <c r="CJ813" s="29"/>
      <c r="CK813" s="29"/>
      <c r="CL813" s="29"/>
      <c r="CM813" s="29"/>
      <c r="CN813" s="29"/>
      <c r="CO813" s="29"/>
      <c r="CP813" s="29"/>
      <c r="CQ813" s="29"/>
      <c r="CR813" s="29"/>
      <c r="CS813" s="29"/>
      <c r="CT813" s="29"/>
      <c r="CU813" s="32" t="str">
        <f>IF(N813="费用项目",VLOOKUP(O813,费用项目!B:C,2,0),"")</f>
        <v/>
      </c>
      <c r="CV813" s="32" t="str">
        <f>IFERROR(VLOOKUP(CU813,费用项目!A:B,2,0),"")</f>
        <v/>
      </c>
      <c r="CW813" s="29" t="str">
        <f>IF(N813="银行账户",VLOOKUP(O813,银行变二级!B:C,2,0),"")</f>
        <v>齐鲁银行2821</v>
      </c>
      <c r="CX813" s="29" t="str">
        <f>IFERROR(VLOOKUP(O813,银行变二级!A:B,2,0),"")</f>
        <v>齐鲁银行2821</v>
      </c>
    </row>
    <row r="814" ht="25.5" spans="1:102">
      <c r="A814" s="35" t="s">
        <v>722</v>
      </c>
      <c r="B814" s="36" t="s">
        <v>103</v>
      </c>
      <c r="C814" s="36" t="s">
        <v>121</v>
      </c>
      <c r="D814" s="37" t="s">
        <v>105</v>
      </c>
      <c r="E814" s="37" t="s">
        <v>114</v>
      </c>
      <c r="F814" s="39" t="s">
        <v>107</v>
      </c>
      <c r="G814" s="38">
        <v>25000</v>
      </c>
      <c r="H814" s="40" t="str">
        <f t="shared" si="245"/>
        <v>1221</v>
      </c>
      <c r="I814" s="40" t="str">
        <f t="shared" si="246"/>
        <v>122108</v>
      </c>
      <c r="J814" s="46" t="str">
        <f t="shared" si="247"/>
        <v>其他应收款</v>
      </c>
      <c r="K814" s="47" t="str">
        <f t="shared" si="248"/>
        <v>单位</v>
      </c>
      <c r="L814" s="46" t="str">
        <f t="shared" si="249"/>
        <v>昌邑市城市建设发展投资集团有限公司</v>
      </c>
      <c r="M814" s="46" t="str">
        <f>IFERROR(IF(H814="1002",1002,VLOOKUP(I814,亿企科目!A:H,6,0)),VLOOKUP(H814,亿企科目!A:G,6,0))</f>
        <v>122102</v>
      </c>
      <c r="N814" s="48" t="str">
        <f>IFERROR(IF(H814="1002","银行账户",IF(H814="1123","供应商",VLOOKUP(I814,亿企科目!A:H,8,0))),"")</f>
        <v>客户</v>
      </c>
      <c r="O814" s="49" t="str">
        <f t="shared" si="263"/>
        <v>昌邑市城市建设发展投资集团有限公司</v>
      </c>
      <c r="P814" s="29" t="str">
        <f>VLOOKUP(A814,账簿!B:C,2,0)</f>
        <v>003002</v>
      </c>
      <c r="Q814" s="29" t="str">
        <f>VLOOKUP(P814,账簿!A:B,2,0)</f>
        <v>昌邑市城投文化旅游有限公司</v>
      </c>
      <c r="W814" s="29" t="str">
        <f t="shared" si="264"/>
        <v>0030022026-04-204</v>
      </c>
      <c r="X814" s="29" t="str">
        <f t="shared" si="250"/>
        <v>003002</v>
      </c>
      <c r="Y814" s="29" t="str">
        <f t="shared" si="251"/>
        <v>003002</v>
      </c>
      <c r="Z814" s="29" t="str">
        <f t="shared" si="252"/>
        <v>昌邑市城投文化旅游有限公司</v>
      </c>
      <c r="AA814" s="29" t="str">
        <f t="shared" si="253"/>
        <v>2026-04</v>
      </c>
      <c r="AB814" s="29" t="str">
        <f t="shared" si="254"/>
        <v>2026-04-20</v>
      </c>
      <c r="AC814" s="29" t="s">
        <v>108</v>
      </c>
      <c r="AD814" s="29">
        <f t="shared" si="255"/>
        <v>4</v>
      </c>
      <c r="AE814" s="29" t="str">
        <f t="shared" si="256"/>
        <v>往来款,昌邑市城市建设发展投资集团有限公司</v>
      </c>
      <c r="AF814" s="29" t="s">
        <v>109</v>
      </c>
      <c r="AG814" s="29" t="s">
        <v>109</v>
      </c>
      <c r="AH814" s="29"/>
      <c r="AI814" s="29"/>
      <c r="AJ814" s="29"/>
      <c r="AK814" s="29"/>
      <c r="AL814" s="29"/>
      <c r="AM814" s="29"/>
      <c r="AN814" s="29" t="str">
        <f t="shared" si="257"/>
        <v>122102</v>
      </c>
      <c r="AO814" s="29"/>
      <c r="AP814" s="29" t="str">
        <f t="shared" si="258"/>
        <v>往来款,昌邑市城市建设发展投资集团有限公司</v>
      </c>
      <c r="AQ814" t="s">
        <v>110</v>
      </c>
      <c r="AR814" s="29" t="str">
        <f t="shared" si="259"/>
        <v/>
      </c>
      <c r="AS814" s="29">
        <f t="shared" si="260"/>
        <v>25000</v>
      </c>
      <c r="AT814" t="s">
        <v>111</v>
      </c>
      <c r="AU814" t="s">
        <v>112</v>
      </c>
      <c r="AV814" t="s">
        <v>113</v>
      </c>
      <c r="AW814" s="29" t="str">
        <f t="shared" si="261"/>
        <v/>
      </c>
      <c r="AX814" s="29">
        <f t="shared" si="262"/>
        <v>25000</v>
      </c>
      <c r="AY814" s="29"/>
      <c r="AZ814" s="29"/>
      <c r="BA814" s="29"/>
      <c r="BB814" s="29"/>
      <c r="BC814" s="29"/>
      <c r="BD814" s="29"/>
      <c r="BE814" s="29"/>
      <c r="BF814" s="29"/>
      <c r="BG814" s="29"/>
      <c r="BH814" s="29"/>
      <c r="BI814" s="29"/>
      <c r="BJ814" s="29"/>
      <c r="BK814" s="29"/>
      <c r="BL814" s="29"/>
      <c r="BM814" s="29"/>
      <c r="BN814" s="29"/>
      <c r="BO814" s="29"/>
      <c r="BP814" s="29"/>
      <c r="BQ814" s="32" t="str">
        <f>IF(N814="项目",VLOOKUP(O814,项目!B:C,2,0),IF(K814="空项目",VLOOKUP(K814,项目!B:C,2,0),""))</f>
        <v/>
      </c>
      <c r="BR814" s="32" t="str">
        <f>IFERROR(VLOOKUP(BQ814,项目!A:B,2,0),"")</f>
        <v/>
      </c>
      <c r="BS814" s="29"/>
      <c r="BT814" s="29"/>
      <c r="BU814" s="32" t="str">
        <f>IF(N814="供应商",VLOOKUP(O814,供应商!B:C,2,0),"")</f>
        <v/>
      </c>
      <c r="BV814" s="32" t="str">
        <f>IFERROR(VLOOKUP(BU814,供应商!A:B,2,0),"")</f>
        <v/>
      </c>
      <c r="BW814" s="32" t="str">
        <f>IF(N814="客户",VLOOKUP(O814,客户!B:C,2,0),"")</f>
        <v>002</v>
      </c>
      <c r="BX814" s="32" t="str">
        <f>IFERROR(VLOOKUP(BW814,客户!A:B,2,0),"")</f>
        <v>昌邑市城市建设发展投资集团有限公司</v>
      </c>
      <c r="BY814" s="29"/>
      <c r="BZ814" s="29"/>
      <c r="CA814" s="29"/>
      <c r="CB814" s="29"/>
      <c r="CC814" s="29"/>
      <c r="CD814" s="29"/>
      <c r="CE814" s="29"/>
      <c r="CF814" s="29"/>
      <c r="CG814" s="29"/>
      <c r="CH814" s="29"/>
      <c r="CI814" s="29"/>
      <c r="CJ814" s="29"/>
      <c r="CK814" s="29"/>
      <c r="CL814" s="29"/>
      <c r="CM814" s="29"/>
      <c r="CN814" s="29"/>
      <c r="CO814" s="29"/>
      <c r="CP814" s="29"/>
      <c r="CQ814" s="29"/>
      <c r="CR814" s="29"/>
      <c r="CS814" s="29"/>
      <c r="CT814" s="29"/>
      <c r="CU814" s="32" t="str">
        <f>IF(N814="费用项目",VLOOKUP(O814,费用项目!B:C,2,0),"")</f>
        <v/>
      </c>
      <c r="CV814" s="32" t="str">
        <f>IFERROR(VLOOKUP(CU814,费用项目!A:B,2,0),"")</f>
        <v/>
      </c>
      <c r="CW814" s="29" t="str">
        <f>IF(N814="银行账户",VLOOKUP(O814,银行变二级!B:C,2,0),"")</f>
        <v/>
      </c>
      <c r="CX814" s="29" t="str">
        <f>IFERROR(VLOOKUP(O814,银行变二级!A:B,2,0),"")</f>
        <v/>
      </c>
    </row>
    <row r="815" ht="27" spans="1:102">
      <c r="A815" s="35" t="s">
        <v>722</v>
      </c>
      <c r="B815" s="36" t="s">
        <v>103</v>
      </c>
      <c r="C815" s="36" t="s">
        <v>125</v>
      </c>
      <c r="D815" s="37" t="s">
        <v>105</v>
      </c>
      <c r="E815" s="37" t="s">
        <v>728</v>
      </c>
      <c r="F815" s="38">
        <v>360000</v>
      </c>
      <c r="G815" s="39" t="s">
        <v>107</v>
      </c>
      <c r="H815" s="40" t="str">
        <f t="shared" si="245"/>
        <v>1002</v>
      </c>
      <c r="I815" s="40" t="str">
        <f t="shared" si="246"/>
        <v>100206</v>
      </c>
      <c r="J815" s="46" t="str">
        <f t="shared" si="247"/>
        <v>银行存款</v>
      </c>
      <c r="K815" s="47" t="str">
        <f t="shared" si="248"/>
        <v>农商行一般户013558</v>
      </c>
      <c r="L815" s="46" t="str">
        <f t="shared" si="249"/>
        <v/>
      </c>
      <c r="M815" s="46">
        <f>IFERROR(IF(H815="1002",1002,VLOOKUP(I815,亿企科目!A:H,6,0)),VLOOKUP(H815,亿企科目!A:G,6,0))</f>
        <v>1002</v>
      </c>
      <c r="N815" s="48" t="str">
        <f>IFERROR(IF(H815="1002","银行账户",IF(H815="1123","供应商",VLOOKUP(I815,亿企科目!A:H,8,0))),"")</f>
        <v>银行账户</v>
      </c>
      <c r="O815" s="49" t="str">
        <f t="shared" si="263"/>
        <v>农商行一般户013558</v>
      </c>
      <c r="P815" s="29" t="str">
        <f>VLOOKUP(A815,账簿!B:C,2,0)</f>
        <v>003002</v>
      </c>
      <c r="Q815" s="29" t="str">
        <f>VLOOKUP(P815,账簿!A:B,2,0)</f>
        <v>昌邑市城投文化旅游有限公司</v>
      </c>
      <c r="W815" s="29" t="str">
        <f t="shared" si="264"/>
        <v>0030022026-04-205</v>
      </c>
      <c r="X815" s="29" t="str">
        <f t="shared" si="250"/>
        <v>003002</v>
      </c>
      <c r="Y815" s="29" t="str">
        <f t="shared" si="251"/>
        <v>003002</v>
      </c>
      <c r="Z815" s="29" t="str">
        <f t="shared" si="252"/>
        <v>昌邑市城投文化旅游有限公司</v>
      </c>
      <c r="AA815" s="29" t="str">
        <f t="shared" si="253"/>
        <v>2026-04</v>
      </c>
      <c r="AB815" s="29" t="str">
        <f t="shared" si="254"/>
        <v>2026-04-20</v>
      </c>
      <c r="AC815" s="29" t="s">
        <v>108</v>
      </c>
      <c r="AD815" s="29">
        <f t="shared" si="255"/>
        <v>5</v>
      </c>
      <c r="AE815" s="29" t="str">
        <f t="shared" si="256"/>
        <v>往来款,昌邑市城市建设发展投资集团有限公司</v>
      </c>
      <c r="AF815" s="29" t="s">
        <v>109</v>
      </c>
      <c r="AG815" s="29" t="s">
        <v>109</v>
      </c>
      <c r="AH815" s="29"/>
      <c r="AI815" s="29"/>
      <c r="AJ815" s="29"/>
      <c r="AK815" s="29"/>
      <c r="AL815" s="29"/>
      <c r="AM815" s="29"/>
      <c r="AN815" s="29">
        <f t="shared" si="257"/>
        <v>1002</v>
      </c>
      <c r="AO815" s="29"/>
      <c r="AP815" s="29" t="str">
        <f t="shared" si="258"/>
        <v>往来款,昌邑市城市建设发展投资集团有限公司</v>
      </c>
      <c r="AQ815" t="s">
        <v>110</v>
      </c>
      <c r="AR815" s="29">
        <f t="shared" si="259"/>
        <v>360000</v>
      </c>
      <c r="AS815" s="29" t="str">
        <f t="shared" si="260"/>
        <v/>
      </c>
      <c r="AT815" t="s">
        <v>111</v>
      </c>
      <c r="AU815" t="s">
        <v>112</v>
      </c>
      <c r="AV815" t="s">
        <v>113</v>
      </c>
      <c r="AW815" s="29">
        <f t="shared" si="261"/>
        <v>360000</v>
      </c>
      <c r="AX815" s="29" t="str">
        <f t="shared" si="262"/>
        <v/>
      </c>
      <c r="AY815" s="29"/>
      <c r="AZ815" s="29"/>
      <c r="BA815" s="29"/>
      <c r="BB815" s="29"/>
      <c r="BC815" s="29"/>
      <c r="BD815" s="29"/>
      <c r="BE815" s="29"/>
      <c r="BF815" s="29"/>
      <c r="BG815" s="29"/>
      <c r="BH815" s="29"/>
      <c r="BI815" s="29"/>
      <c r="BJ815" s="29"/>
      <c r="BK815" s="29"/>
      <c r="BL815" s="29"/>
      <c r="BM815" s="29"/>
      <c r="BN815" s="29"/>
      <c r="BO815" s="29"/>
      <c r="BP815" s="29"/>
      <c r="BQ815" s="32" t="str">
        <f>IF(N815="项目",VLOOKUP(O815,项目!B:C,2,0),IF(K815="空项目",VLOOKUP(K815,项目!B:C,2,0),""))</f>
        <v/>
      </c>
      <c r="BR815" s="32" t="str">
        <f>IFERROR(VLOOKUP(BQ815,项目!A:B,2,0),"")</f>
        <v/>
      </c>
      <c r="BS815" s="29"/>
      <c r="BT815" s="29"/>
      <c r="BU815" s="32" t="str">
        <f>IF(N815="供应商",VLOOKUP(O815,供应商!B:C,2,0),"")</f>
        <v/>
      </c>
      <c r="BV815" s="32" t="str">
        <f>IFERROR(VLOOKUP(BU815,供应商!A:B,2,0),"")</f>
        <v/>
      </c>
      <c r="BW815" s="32" t="str">
        <f>IF(N815="客户",VLOOKUP(O815,客户!B:C,2,0),"")</f>
        <v/>
      </c>
      <c r="BX815" s="32" t="str">
        <f>IFERROR(VLOOKUP(BW815,客户!A:B,2,0),"")</f>
        <v/>
      </c>
      <c r="BY815" s="29"/>
      <c r="BZ815" s="29"/>
      <c r="CA815" s="29"/>
      <c r="CB815" s="29"/>
      <c r="CC815" s="29"/>
      <c r="CD815" s="29"/>
      <c r="CE815" s="29"/>
      <c r="CF815" s="29"/>
      <c r="CG815" s="29"/>
      <c r="CH815" s="29"/>
      <c r="CI815" s="29"/>
      <c r="CJ815" s="29"/>
      <c r="CK815" s="29"/>
      <c r="CL815" s="29"/>
      <c r="CM815" s="29"/>
      <c r="CN815" s="29"/>
      <c r="CO815" s="29"/>
      <c r="CP815" s="29"/>
      <c r="CQ815" s="29"/>
      <c r="CR815" s="29"/>
      <c r="CS815" s="29"/>
      <c r="CT815" s="29"/>
      <c r="CU815" s="32" t="str">
        <f>IF(N815="费用项目",VLOOKUP(O815,费用项目!B:C,2,0),"")</f>
        <v/>
      </c>
      <c r="CV815" s="32" t="str">
        <f>IFERROR(VLOOKUP(CU815,费用项目!A:B,2,0),"")</f>
        <v/>
      </c>
      <c r="CW815" s="29" t="str">
        <f>IF(N815="银行账户",VLOOKUP(O815,银行变二级!B:C,2,0),"")</f>
        <v>农商行一般户013558</v>
      </c>
      <c r="CX815" s="29" t="str">
        <f>IFERROR(VLOOKUP(O815,银行变二级!A:B,2,0),"")</f>
        <v>农商行一般户013558</v>
      </c>
    </row>
    <row r="816" ht="25.5" spans="1:102">
      <c r="A816" s="35" t="s">
        <v>722</v>
      </c>
      <c r="B816" s="36" t="s">
        <v>103</v>
      </c>
      <c r="C816" s="36" t="s">
        <v>125</v>
      </c>
      <c r="D816" s="37" t="s">
        <v>105</v>
      </c>
      <c r="E816" s="37" t="s">
        <v>114</v>
      </c>
      <c r="F816" s="39" t="s">
        <v>107</v>
      </c>
      <c r="G816" s="38">
        <v>360000</v>
      </c>
      <c r="H816" s="40" t="str">
        <f t="shared" si="245"/>
        <v>1221</v>
      </c>
      <c r="I816" s="40" t="str">
        <f t="shared" si="246"/>
        <v>122108</v>
      </c>
      <c r="J816" s="46" t="str">
        <f t="shared" si="247"/>
        <v>其他应收款</v>
      </c>
      <c r="K816" s="47" t="str">
        <f t="shared" si="248"/>
        <v>单位</v>
      </c>
      <c r="L816" s="46" t="str">
        <f t="shared" si="249"/>
        <v>昌邑市城市建设发展投资集团有限公司</v>
      </c>
      <c r="M816" s="46" t="str">
        <f>IFERROR(IF(H816="1002",1002,VLOOKUP(I816,亿企科目!A:H,6,0)),VLOOKUP(H816,亿企科目!A:G,6,0))</f>
        <v>122102</v>
      </c>
      <c r="N816" s="48" t="str">
        <f>IFERROR(IF(H816="1002","银行账户",IF(H816="1123","供应商",VLOOKUP(I816,亿企科目!A:H,8,0))),"")</f>
        <v>客户</v>
      </c>
      <c r="O816" s="49" t="str">
        <f t="shared" si="263"/>
        <v>昌邑市城市建设发展投资集团有限公司</v>
      </c>
      <c r="P816" s="29" t="str">
        <f>VLOOKUP(A816,账簿!B:C,2,0)</f>
        <v>003002</v>
      </c>
      <c r="Q816" s="29" t="str">
        <f>VLOOKUP(P816,账簿!A:B,2,0)</f>
        <v>昌邑市城投文化旅游有限公司</v>
      </c>
      <c r="W816" s="29" t="str">
        <f t="shared" si="264"/>
        <v>0030022026-04-205</v>
      </c>
      <c r="X816" s="29" t="str">
        <f t="shared" si="250"/>
        <v>003002</v>
      </c>
      <c r="Y816" s="29" t="str">
        <f t="shared" si="251"/>
        <v>003002</v>
      </c>
      <c r="Z816" s="29" t="str">
        <f t="shared" si="252"/>
        <v>昌邑市城投文化旅游有限公司</v>
      </c>
      <c r="AA816" s="29" t="str">
        <f t="shared" si="253"/>
        <v>2026-04</v>
      </c>
      <c r="AB816" s="29" t="str">
        <f t="shared" si="254"/>
        <v>2026-04-20</v>
      </c>
      <c r="AC816" s="29" t="s">
        <v>108</v>
      </c>
      <c r="AD816" s="29">
        <f t="shared" si="255"/>
        <v>5</v>
      </c>
      <c r="AE816" s="29" t="str">
        <f t="shared" si="256"/>
        <v>往来款,昌邑市城市建设发展投资集团有限公司</v>
      </c>
      <c r="AF816" s="29" t="s">
        <v>109</v>
      </c>
      <c r="AG816" s="29" t="s">
        <v>109</v>
      </c>
      <c r="AH816" s="29"/>
      <c r="AI816" s="29"/>
      <c r="AJ816" s="29"/>
      <c r="AK816" s="29"/>
      <c r="AL816" s="29"/>
      <c r="AM816" s="29"/>
      <c r="AN816" s="29" t="str">
        <f t="shared" si="257"/>
        <v>122102</v>
      </c>
      <c r="AO816" s="29"/>
      <c r="AP816" s="29" t="str">
        <f t="shared" si="258"/>
        <v>往来款,昌邑市城市建设发展投资集团有限公司</v>
      </c>
      <c r="AQ816" t="s">
        <v>110</v>
      </c>
      <c r="AR816" s="29" t="str">
        <f t="shared" si="259"/>
        <v/>
      </c>
      <c r="AS816" s="29">
        <f t="shared" si="260"/>
        <v>360000</v>
      </c>
      <c r="AT816" t="s">
        <v>111</v>
      </c>
      <c r="AU816" t="s">
        <v>112</v>
      </c>
      <c r="AV816" t="s">
        <v>113</v>
      </c>
      <c r="AW816" s="29" t="str">
        <f t="shared" si="261"/>
        <v/>
      </c>
      <c r="AX816" s="29">
        <f t="shared" si="262"/>
        <v>360000</v>
      </c>
      <c r="AY816" s="29"/>
      <c r="AZ816" s="29"/>
      <c r="BA816" s="29"/>
      <c r="BB816" s="29"/>
      <c r="BC816" s="29"/>
      <c r="BD816" s="29"/>
      <c r="BE816" s="29"/>
      <c r="BF816" s="29"/>
      <c r="BG816" s="29"/>
      <c r="BH816" s="29"/>
      <c r="BI816" s="29"/>
      <c r="BJ816" s="29"/>
      <c r="BK816" s="29"/>
      <c r="BL816" s="29"/>
      <c r="BM816" s="29"/>
      <c r="BN816" s="29"/>
      <c r="BO816" s="29"/>
      <c r="BP816" s="29"/>
      <c r="BQ816" s="32" t="str">
        <f>IF(N816="项目",VLOOKUP(O816,项目!B:C,2,0),IF(K816="空项目",VLOOKUP(K816,项目!B:C,2,0),""))</f>
        <v/>
      </c>
      <c r="BR816" s="32" t="str">
        <f>IFERROR(VLOOKUP(BQ816,项目!A:B,2,0),"")</f>
        <v/>
      </c>
      <c r="BS816" s="29"/>
      <c r="BT816" s="29"/>
      <c r="BU816" s="32" t="str">
        <f>IF(N816="供应商",VLOOKUP(O816,供应商!B:C,2,0),"")</f>
        <v/>
      </c>
      <c r="BV816" s="32" t="str">
        <f>IFERROR(VLOOKUP(BU816,供应商!A:B,2,0),"")</f>
        <v/>
      </c>
      <c r="BW816" s="32" t="str">
        <f>IF(N816="客户",VLOOKUP(O816,客户!B:C,2,0),"")</f>
        <v>002</v>
      </c>
      <c r="BX816" s="32" t="str">
        <f>IFERROR(VLOOKUP(BW816,客户!A:B,2,0),"")</f>
        <v>昌邑市城市建设发展投资集团有限公司</v>
      </c>
      <c r="BY816" s="29"/>
      <c r="BZ816" s="29"/>
      <c r="CA816" s="29"/>
      <c r="CB816" s="29"/>
      <c r="CC816" s="29"/>
      <c r="CD816" s="29"/>
      <c r="CE816" s="29"/>
      <c r="CF816" s="29"/>
      <c r="CG816" s="29"/>
      <c r="CH816" s="29"/>
      <c r="CI816" s="29"/>
      <c r="CJ816" s="29"/>
      <c r="CK816" s="29"/>
      <c r="CL816" s="29"/>
      <c r="CM816" s="29"/>
      <c r="CN816" s="29"/>
      <c r="CO816" s="29"/>
      <c r="CP816" s="29"/>
      <c r="CQ816" s="29"/>
      <c r="CR816" s="29"/>
      <c r="CS816" s="29"/>
      <c r="CT816" s="29"/>
      <c r="CU816" s="32" t="str">
        <f>IF(N816="费用项目",VLOOKUP(O816,费用项目!B:C,2,0),"")</f>
        <v/>
      </c>
      <c r="CV816" s="32" t="str">
        <f>IFERROR(VLOOKUP(CU816,费用项目!A:B,2,0),"")</f>
        <v/>
      </c>
      <c r="CW816" s="29" t="str">
        <f>IF(N816="银行账户",VLOOKUP(O816,银行变二级!B:C,2,0),"")</f>
        <v/>
      </c>
      <c r="CX816" s="29" t="str">
        <f>IFERROR(VLOOKUP(O816,银行变二级!A:B,2,0),"")</f>
        <v/>
      </c>
    </row>
    <row r="817" ht="25.5" spans="1:102">
      <c r="A817" s="35" t="s">
        <v>722</v>
      </c>
      <c r="B817" s="36" t="s">
        <v>124</v>
      </c>
      <c r="C817" s="36" t="s">
        <v>128</v>
      </c>
      <c r="D817" s="37" t="s">
        <v>729</v>
      </c>
      <c r="E817" s="37" t="s">
        <v>127</v>
      </c>
      <c r="F817" s="38">
        <v>20451.39</v>
      </c>
      <c r="G817" s="39" t="s">
        <v>107</v>
      </c>
      <c r="H817" s="40" t="str">
        <f t="shared" si="245"/>
        <v>6603</v>
      </c>
      <c r="I817" s="40" t="str">
        <f t="shared" si="246"/>
        <v>6603</v>
      </c>
      <c r="J817" s="46" t="str">
        <f t="shared" si="247"/>
        <v>财务费用</v>
      </c>
      <c r="K817" s="47" t="str">
        <f t="shared" si="248"/>
        <v>利息支出</v>
      </c>
      <c r="L817" s="46" t="str">
        <f t="shared" si="249"/>
        <v/>
      </c>
      <c r="M817" s="46" t="str">
        <f>IFERROR(IF(H817="1002",1002,VLOOKUP(I817,亿企科目!A:H,6,0)),VLOOKUP(H817,亿企科目!A:G,6,0))</f>
        <v>6603</v>
      </c>
      <c r="N817" s="48" t="str">
        <f>IFERROR(IF(H817="1002","银行账户",IF(H817="1123","供应商",VLOOKUP(I817,亿企科目!A:H,8,0))),"")</f>
        <v>费用项目</v>
      </c>
      <c r="O817" s="49" t="str">
        <f t="shared" si="263"/>
        <v>利息支出</v>
      </c>
      <c r="P817" s="29" t="str">
        <f>VLOOKUP(A817,账簿!B:C,2,0)</f>
        <v>003002</v>
      </c>
      <c r="Q817" s="29" t="str">
        <f>VLOOKUP(P817,账簿!A:B,2,0)</f>
        <v>昌邑市城投文化旅游有限公司</v>
      </c>
      <c r="W817" s="29" t="str">
        <f t="shared" si="264"/>
        <v>0030022026-04-216</v>
      </c>
      <c r="X817" s="29" t="str">
        <f t="shared" si="250"/>
        <v>003002</v>
      </c>
      <c r="Y817" s="29" t="str">
        <f t="shared" si="251"/>
        <v>003002</v>
      </c>
      <c r="Z817" s="29" t="str">
        <f t="shared" si="252"/>
        <v>昌邑市城投文化旅游有限公司</v>
      </c>
      <c r="AA817" s="29" t="str">
        <f t="shared" si="253"/>
        <v>2026-04</v>
      </c>
      <c r="AB817" s="29" t="str">
        <f t="shared" si="254"/>
        <v>2026-04-21</v>
      </c>
      <c r="AC817" s="29" t="s">
        <v>108</v>
      </c>
      <c r="AD817" s="29">
        <f t="shared" si="255"/>
        <v>6</v>
      </c>
      <c r="AE817" s="29" t="str">
        <f t="shared" si="256"/>
        <v>贷款结息/还款,昌邑市城投文化旅游有限公司</v>
      </c>
      <c r="AF817" s="29" t="s">
        <v>109</v>
      </c>
      <c r="AG817" s="29" t="s">
        <v>109</v>
      </c>
      <c r="AH817" s="29"/>
      <c r="AI817" s="29"/>
      <c r="AJ817" s="29"/>
      <c r="AK817" s="29"/>
      <c r="AL817" s="29"/>
      <c r="AM817" s="29"/>
      <c r="AN817" s="29" t="str">
        <f t="shared" si="257"/>
        <v>6603</v>
      </c>
      <c r="AO817" s="29"/>
      <c r="AP817" s="29" t="str">
        <f t="shared" si="258"/>
        <v>贷款结息/还款,昌邑市城投文化旅游有限公司</v>
      </c>
      <c r="AQ817" t="s">
        <v>110</v>
      </c>
      <c r="AR817" s="29">
        <f t="shared" si="259"/>
        <v>20451.39</v>
      </c>
      <c r="AS817" s="29" t="str">
        <f t="shared" si="260"/>
        <v/>
      </c>
      <c r="AT817" t="s">
        <v>111</v>
      </c>
      <c r="AU817" t="s">
        <v>112</v>
      </c>
      <c r="AV817" t="s">
        <v>113</v>
      </c>
      <c r="AW817" s="29">
        <f t="shared" si="261"/>
        <v>20451.39</v>
      </c>
      <c r="AX817" s="29" t="str">
        <f t="shared" si="262"/>
        <v/>
      </c>
      <c r="AY817" s="29"/>
      <c r="AZ817" s="29"/>
      <c r="BA817" s="29"/>
      <c r="BB817" s="29"/>
      <c r="BC817" s="29"/>
      <c r="BD817" s="29"/>
      <c r="BE817" s="29"/>
      <c r="BF817" s="29"/>
      <c r="BG817" s="29"/>
      <c r="BH817" s="29"/>
      <c r="BI817" s="29"/>
      <c r="BJ817" s="29"/>
      <c r="BK817" s="29"/>
      <c r="BL817" s="29"/>
      <c r="BM817" s="29"/>
      <c r="BN817" s="29"/>
      <c r="BO817" s="29"/>
      <c r="BP817" s="29"/>
      <c r="BQ817" s="32" t="str">
        <f>IF(N817="项目",VLOOKUP(O817,项目!B:C,2,0),IF(K817="空项目",VLOOKUP(K817,项目!B:C,2,0),""))</f>
        <v/>
      </c>
      <c r="BR817" s="32" t="str">
        <f>IFERROR(VLOOKUP(BQ817,项目!A:B,2,0),"")</f>
        <v/>
      </c>
      <c r="BS817" s="29"/>
      <c r="BT817" s="29"/>
      <c r="BU817" s="32" t="str">
        <f>IF(N817="供应商",VLOOKUP(O817,供应商!B:C,2,0),"")</f>
        <v/>
      </c>
      <c r="BV817" s="32" t="str">
        <f>IFERROR(VLOOKUP(BU817,供应商!A:B,2,0),"")</f>
        <v/>
      </c>
      <c r="BW817" s="32" t="str">
        <f>IF(N817="客户",VLOOKUP(O817,客户!B:C,2,0),"")</f>
        <v/>
      </c>
      <c r="BX817" s="32" t="str">
        <f>IFERROR(VLOOKUP(BW817,客户!A:B,2,0),"")</f>
        <v/>
      </c>
      <c r="BY817" s="29"/>
      <c r="BZ817" s="29"/>
      <c r="CA817" s="29"/>
      <c r="CB817" s="29"/>
      <c r="CC817" s="29"/>
      <c r="CD817" s="29"/>
      <c r="CE817" s="29"/>
      <c r="CF817" s="29"/>
      <c r="CG817" s="29"/>
      <c r="CH817" s="29"/>
      <c r="CI817" s="29"/>
      <c r="CJ817" s="29"/>
      <c r="CK817" s="29"/>
      <c r="CL817" s="29"/>
      <c r="CM817" s="29"/>
      <c r="CN817" s="29"/>
      <c r="CO817" s="29"/>
      <c r="CP817" s="29"/>
      <c r="CQ817" s="29"/>
      <c r="CR817" s="29"/>
      <c r="CS817" s="29"/>
      <c r="CT817" s="29"/>
      <c r="CU817" s="32" t="str">
        <f>IF(N817="费用项目",VLOOKUP(O817,费用项目!B:C,2,0),"")</f>
        <v>660302</v>
      </c>
      <c r="CV817" s="32" t="str">
        <f>IFERROR(VLOOKUP(CU817,费用项目!A:B,2,0),"")</f>
        <v>利息支出</v>
      </c>
      <c r="CW817" s="29" t="str">
        <f>IF(N817="银行账户",VLOOKUP(O817,银行变二级!B:C,2,0),"")</f>
        <v/>
      </c>
      <c r="CX817" s="29" t="str">
        <f>IFERROR(VLOOKUP(O817,银行变二级!A:B,2,0),"")</f>
        <v/>
      </c>
    </row>
    <row r="818" ht="25.5" spans="1:102">
      <c r="A818" s="35" t="s">
        <v>722</v>
      </c>
      <c r="B818" s="36" t="s">
        <v>124</v>
      </c>
      <c r="C818" s="36" t="s">
        <v>128</v>
      </c>
      <c r="D818" s="37" t="s">
        <v>729</v>
      </c>
      <c r="E818" s="37" t="s">
        <v>723</v>
      </c>
      <c r="F818" s="39" t="s">
        <v>107</v>
      </c>
      <c r="G818" s="38">
        <v>20451.39</v>
      </c>
      <c r="H818" s="40" t="str">
        <f t="shared" si="245"/>
        <v>1002</v>
      </c>
      <c r="I818" s="40" t="str">
        <f t="shared" si="246"/>
        <v>100201</v>
      </c>
      <c r="J818" s="46" t="str">
        <f t="shared" si="247"/>
        <v>银行存款</v>
      </c>
      <c r="K818" s="47" t="str">
        <f t="shared" si="248"/>
        <v>东营银行4993</v>
      </c>
      <c r="L818" s="46" t="str">
        <f t="shared" si="249"/>
        <v/>
      </c>
      <c r="M818" s="46">
        <f>IFERROR(IF(H818="1002",1002,VLOOKUP(I818,亿企科目!A:H,6,0)),VLOOKUP(H818,亿企科目!A:G,6,0))</f>
        <v>1002</v>
      </c>
      <c r="N818" s="48" t="str">
        <f>IFERROR(IF(H818="1002","银行账户",IF(H818="1123","供应商",VLOOKUP(I818,亿企科目!A:H,8,0))),"")</f>
        <v>银行账户</v>
      </c>
      <c r="O818" s="49" t="str">
        <f t="shared" si="263"/>
        <v>东营银行4993</v>
      </c>
      <c r="P818" s="29" t="str">
        <f>VLOOKUP(A818,账簿!B:C,2,0)</f>
        <v>003002</v>
      </c>
      <c r="Q818" s="29" t="str">
        <f>VLOOKUP(P818,账簿!A:B,2,0)</f>
        <v>昌邑市城投文化旅游有限公司</v>
      </c>
      <c r="W818" s="29" t="str">
        <f t="shared" si="264"/>
        <v>0030022026-04-216</v>
      </c>
      <c r="X818" s="29" t="str">
        <f t="shared" si="250"/>
        <v>003002</v>
      </c>
      <c r="Y818" s="29" t="str">
        <f t="shared" si="251"/>
        <v>003002</v>
      </c>
      <c r="Z818" s="29" t="str">
        <f t="shared" si="252"/>
        <v>昌邑市城投文化旅游有限公司</v>
      </c>
      <c r="AA818" s="29" t="str">
        <f t="shared" si="253"/>
        <v>2026-04</v>
      </c>
      <c r="AB818" s="29" t="str">
        <f t="shared" si="254"/>
        <v>2026-04-21</v>
      </c>
      <c r="AC818" s="29" t="s">
        <v>108</v>
      </c>
      <c r="AD818" s="29">
        <f t="shared" si="255"/>
        <v>6</v>
      </c>
      <c r="AE818" s="29" t="str">
        <f t="shared" si="256"/>
        <v>贷款结息/还款,昌邑市城投文化旅游有限公司</v>
      </c>
      <c r="AF818" s="29" t="s">
        <v>109</v>
      </c>
      <c r="AG818" s="29" t="s">
        <v>109</v>
      </c>
      <c r="AH818" s="29"/>
      <c r="AI818" s="29"/>
      <c r="AJ818" s="29"/>
      <c r="AK818" s="29"/>
      <c r="AL818" s="29"/>
      <c r="AM818" s="29"/>
      <c r="AN818" s="29">
        <f t="shared" si="257"/>
        <v>1002</v>
      </c>
      <c r="AO818" s="29"/>
      <c r="AP818" s="29" t="str">
        <f t="shared" si="258"/>
        <v>贷款结息/还款,昌邑市城投文化旅游有限公司</v>
      </c>
      <c r="AQ818" t="s">
        <v>110</v>
      </c>
      <c r="AR818" s="29" t="str">
        <f t="shared" si="259"/>
        <v/>
      </c>
      <c r="AS818" s="29">
        <f t="shared" si="260"/>
        <v>20451.39</v>
      </c>
      <c r="AT818" t="s">
        <v>111</v>
      </c>
      <c r="AU818" t="s">
        <v>112</v>
      </c>
      <c r="AV818" t="s">
        <v>113</v>
      </c>
      <c r="AW818" s="29" t="str">
        <f t="shared" si="261"/>
        <v/>
      </c>
      <c r="AX818" s="29">
        <f t="shared" si="262"/>
        <v>20451.39</v>
      </c>
      <c r="AY818" s="29"/>
      <c r="AZ818" s="29"/>
      <c r="BA818" s="29"/>
      <c r="BB818" s="29"/>
      <c r="BC818" s="29"/>
      <c r="BD818" s="29"/>
      <c r="BE818" s="29"/>
      <c r="BF818" s="29"/>
      <c r="BG818" s="29"/>
      <c r="BH818" s="29"/>
      <c r="BI818" s="29"/>
      <c r="BJ818" s="29"/>
      <c r="BK818" s="29"/>
      <c r="BL818" s="29"/>
      <c r="BM818" s="29"/>
      <c r="BN818" s="29"/>
      <c r="BO818" s="29"/>
      <c r="BP818" s="29"/>
      <c r="BQ818" s="32" t="str">
        <f>IF(N818="项目",VLOOKUP(O818,项目!B:C,2,0),IF(K818="空项目",VLOOKUP(K818,项目!B:C,2,0),""))</f>
        <v/>
      </c>
      <c r="BR818" s="32" t="str">
        <f>IFERROR(VLOOKUP(BQ818,项目!A:B,2,0),"")</f>
        <v/>
      </c>
      <c r="BS818" s="29"/>
      <c r="BT818" s="29"/>
      <c r="BU818" s="32" t="str">
        <f>IF(N818="供应商",VLOOKUP(O818,供应商!B:C,2,0),"")</f>
        <v/>
      </c>
      <c r="BV818" s="32" t="str">
        <f>IFERROR(VLOOKUP(BU818,供应商!A:B,2,0),"")</f>
        <v/>
      </c>
      <c r="BW818" s="32" t="str">
        <f>IF(N818="客户",VLOOKUP(O818,客户!B:C,2,0),"")</f>
        <v/>
      </c>
      <c r="BX818" s="32" t="str">
        <f>IFERROR(VLOOKUP(BW818,客户!A:B,2,0),"")</f>
        <v/>
      </c>
      <c r="BY818" s="29"/>
      <c r="BZ818" s="29"/>
      <c r="CA818" s="29"/>
      <c r="CB818" s="29"/>
      <c r="CC818" s="29"/>
      <c r="CD818" s="29"/>
      <c r="CE818" s="29"/>
      <c r="CF818" s="29"/>
      <c r="CG818" s="29"/>
      <c r="CH818" s="29"/>
      <c r="CI818" s="29"/>
      <c r="CJ818" s="29"/>
      <c r="CK818" s="29"/>
      <c r="CL818" s="29"/>
      <c r="CM818" s="29"/>
      <c r="CN818" s="29"/>
      <c r="CO818" s="29"/>
      <c r="CP818" s="29"/>
      <c r="CQ818" s="29"/>
      <c r="CR818" s="29"/>
      <c r="CS818" s="29"/>
      <c r="CT818" s="29"/>
      <c r="CU818" s="32" t="str">
        <f>IF(N818="费用项目",VLOOKUP(O818,费用项目!B:C,2,0),"")</f>
        <v/>
      </c>
      <c r="CV818" s="32" t="str">
        <f>IFERROR(VLOOKUP(CU818,费用项目!A:B,2,0),"")</f>
        <v/>
      </c>
      <c r="CW818" s="29" t="str">
        <f>IF(N818="银行账户",VLOOKUP(O818,银行变二级!B:C,2,0),"")</f>
        <v>东营银行4993</v>
      </c>
      <c r="CX818" s="29" t="str">
        <f>IFERROR(VLOOKUP(O818,银行变二级!A:B,2,0),"")</f>
        <v>东营银行4993</v>
      </c>
    </row>
    <row r="819" spans="1:102">
      <c r="A819" s="35" t="s">
        <v>722</v>
      </c>
      <c r="B819" s="36" t="s">
        <v>124</v>
      </c>
      <c r="C819" s="36" t="s">
        <v>132</v>
      </c>
      <c r="D819" s="37" t="s">
        <v>730</v>
      </c>
      <c r="E819" s="37" t="s">
        <v>127</v>
      </c>
      <c r="F819" s="38">
        <v>37271.04</v>
      </c>
      <c r="G819" s="39" t="s">
        <v>107</v>
      </c>
      <c r="H819" s="40" t="str">
        <f t="shared" si="245"/>
        <v>6603</v>
      </c>
      <c r="I819" s="40" t="str">
        <f t="shared" si="246"/>
        <v>6603</v>
      </c>
      <c r="J819" s="46" t="str">
        <f t="shared" si="247"/>
        <v>财务费用</v>
      </c>
      <c r="K819" s="47" t="str">
        <f t="shared" si="248"/>
        <v>利息支出</v>
      </c>
      <c r="L819" s="46" t="str">
        <f t="shared" si="249"/>
        <v/>
      </c>
      <c r="M819" s="46" t="str">
        <f>IFERROR(IF(H819="1002",1002,VLOOKUP(I819,亿企科目!A:H,6,0)),VLOOKUP(H819,亿企科目!A:G,6,0))</f>
        <v>6603</v>
      </c>
      <c r="N819" s="48" t="str">
        <f>IFERROR(IF(H819="1002","银行账户",IF(H819="1123","供应商",VLOOKUP(I819,亿企科目!A:H,8,0))),"")</f>
        <v>费用项目</v>
      </c>
      <c r="O819" s="49" t="str">
        <f t="shared" si="263"/>
        <v>利息支出</v>
      </c>
      <c r="P819" s="29" t="str">
        <f>VLOOKUP(A819,账簿!B:C,2,0)</f>
        <v>003002</v>
      </c>
      <c r="Q819" s="29" t="str">
        <f>VLOOKUP(P819,账簿!A:B,2,0)</f>
        <v>昌邑市城投文化旅游有限公司</v>
      </c>
      <c r="W819" s="29" t="str">
        <f t="shared" si="264"/>
        <v>0030022026-04-217</v>
      </c>
      <c r="X819" s="29" t="str">
        <f t="shared" si="250"/>
        <v>003002</v>
      </c>
      <c r="Y819" s="29" t="str">
        <f t="shared" si="251"/>
        <v>003002</v>
      </c>
      <c r="Z819" s="29" t="str">
        <f t="shared" si="252"/>
        <v>昌邑市城投文化旅游有限公司</v>
      </c>
      <c r="AA819" s="29" t="str">
        <f t="shared" si="253"/>
        <v>2026-04</v>
      </c>
      <c r="AB819" s="29" t="str">
        <f t="shared" si="254"/>
        <v>2026-04-21</v>
      </c>
      <c r="AC819" s="29" t="s">
        <v>108</v>
      </c>
      <c r="AD819" s="29">
        <f t="shared" si="255"/>
        <v>7</v>
      </c>
      <c r="AE819" s="29" t="str">
        <f t="shared" si="256"/>
        <v>贷款还款,昌邑市城投文化旅游有限公司</v>
      </c>
      <c r="AF819" s="29" t="s">
        <v>109</v>
      </c>
      <c r="AG819" s="29" t="s">
        <v>109</v>
      </c>
      <c r="AH819" s="29"/>
      <c r="AI819" s="29"/>
      <c r="AJ819" s="29"/>
      <c r="AK819" s="29"/>
      <c r="AL819" s="29"/>
      <c r="AM819" s="29"/>
      <c r="AN819" s="29" t="str">
        <f t="shared" si="257"/>
        <v>6603</v>
      </c>
      <c r="AO819" s="29"/>
      <c r="AP819" s="29" t="str">
        <f t="shared" si="258"/>
        <v>贷款还款,昌邑市城投文化旅游有限公司</v>
      </c>
      <c r="AQ819" t="s">
        <v>110</v>
      </c>
      <c r="AR819" s="29">
        <f t="shared" si="259"/>
        <v>37271.04</v>
      </c>
      <c r="AS819" s="29" t="str">
        <f t="shared" si="260"/>
        <v/>
      </c>
      <c r="AT819" t="s">
        <v>111</v>
      </c>
      <c r="AU819" t="s">
        <v>112</v>
      </c>
      <c r="AV819" t="s">
        <v>113</v>
      </c>
      <c r="AW819" s="29">
        <f t="shared" si="261"/>
        <v>37271.04</v>
      </c>
      <c r="AX819" s="29" t="str">
        <f t="shared" si="262"/>
        <v/>
      </c>
      <c r="AY819" s="29"/>
      <c r="AZ819" s="29"/>
      <c r="BA819" s="29"/>
      <c r="BB819" s="29"/>
      <c r="BC819" s="29"/>
      <c r="BD819" s="29"/>
      <c r="BE819" s="29"/>
      <c r="BF819" s="29"/>
      <c r="BG819" s="29"/>
      <c r="BH819" s="29"/>
      <c r="BI819" s="29"/>
      <c r="BJ819" s="29"/>
      <c r="BK819" s="29"/>
      <c r="BL819" s="29"/>
      <c r="BM819" s="29"/>
      <c r="BN819" s="29"/>
      <c r="BO819" s="29"/>
      <c r="BP819" s="29"/>
      <c r="BQ819" s="32" t="str">
        <f>IF(N819="项目",VLOOKUP(O819,项目!B:C,2,0),IF(K819="空项目",VLOOKUP(K819,项目!B:C,2,0),""))</f>
        <v/>
      </c>
      <c r="BR819" s="32" t="str">
        <f>IFERROR(VLOOKUP(BQ819,项目!A:B,2,0),"")</f>
        <v/>
      </c>
      <c r="BS819" s="29"/>
      <c r="BT819" s="29"/>
      <c r="BU819" s="32" t="str">
        <f>IF(N819="供应商",VLOOKUP(O819,供应商!B:C,2,0),"")</f>
        <v/>
      </c>
      <c r="BV819" s="32" t="str">
        <f>IFERROR(VLOOKUP(BU819,供应商!A:B,2,0),"")</f>
        <v/>
      </c>
      <c r="BW819" s="32" t="str">
        <f>IF(N819="客户",VLOOKUP(O819,客户!B:C,2,0),"")</f>
        <v/>
      </c>
      <c r="BX819" s="32" t="str">
        <f>IFERROR(VLOOKUP(BW819,客户!A:B,2,0),"")</f>
        <v/>
      </c>
      <c r="BY819" s="29"/>
      <c r="BZ819" s="29"/>
      <c r="CA819" s="29"/>
      <c r="CB819" s="29"/>
      <c r="CC819" s="29"/>
      <c r="CD819" s="29"/>
      <c r="CE819" s="29"/>
      <c r="CF819" s="29"/>
      <c r="CG819" s="29"/>
      <c r="CH819" s="29"/>
      <c r="CI819" s="29"/>
      <c r="CJ819" s="29"/>
      <c r="CK819" s="29"/>
      <c r="CL819" s="29"/>
      <c r="CM819" s="29"/>
      <c r="CN819" s="29"/>
      <c r="CO819" s="29"/>
      <c r="CP819" s="29"/>
      <c r="CQ819" s="29"/>
      <c r="CR819" s="29"/>
      <c r="CS819" s="29"/>
      <c r="CT819" s="29"/>
      <c r="CU819" s="32" t="str">
        <f>IF(N819="费用项目",VLOOKUP(O819,费用项目!B:C,2,0),"")</f>
        <v>660302</v>
      </c>
      <c r="CV819" s="32" t="str">
        <f>IFERROR(VLOOKUP(CU819,费用项目!A:B,2,0),"")</f>
        <v>利息支出</v>
      </c>
      <c r="CW819" s="29" t="str">
        <f>IF(N819="银行账户",VLOOKUP(O819,银行变二级!B:C,2,0),"")</f>
        <v/>
      </c>
      <c r="CX819" s="29" t="str">
        <f>IFERROR(VLOOKUP(O819,银行变二级!A:B,2,0),"")</f>
        <v/>
      </c>
    </row>
    <row r="820" ht="27" spans="1:102">
      <c r="A820" s="35" t="s">
        <v>722</v>
      </c>
      <c r="B820" s="36" t="s">
        <v>124</v>
      </c>
      <c r="C820" s="36" t="s">
        <v>132</v>
      </c>
      <c r="D820" s="37" t="s">
        <v>730</v>
      </c>
      <c r="E820" s="37" t="s">
        <v>724</v>
      </c>
      <c r="F820" s="39" t="s">
        <v>107</v>
      </c>
      <c r="G820" s="38">
        <v>37271.04</v>
      </c>
      <c r="H820" s="40" t="str">
        <f t="shared" si="245"/>
        <v>1002</v>
      </c>
      <c r="I820" s="40" t="str">
        <f t="shared" si="246"/>
        <v>100210</v>
      </c>
      <c r="J820" s="46" t="str">
        <f t="shared" si="247"/>
        <v>银行存款</v>
      </c>
      <c r="K820" s="47" t="str">
        <f t="shared" si="248"/>
        <v>潍坊银行342 47</v>
      </c>
      <c r="L820" s="46" t="str">
        <f t="shared" si="249"/>
        <v/>
      </c>
      <c r="M820" s="46">
        <f>IFERROR(IF(H820="1002",1002,VLOOKUP(I820,亿企科目!A:H,6,0)),VLOOKUP(H820,亿企科目!A:G,6,0))</f>
        <v>1002</v>
      </c>
      <c r="N820" s="48" t="str">
        <f>IFERROR(IF(H820="1002","银行账户",IF(H820="1123","供应商",VLOOKUP(I820,亿企科目!A:H,8,0))),"")</f>
        <v>银行账户</v>
      </c>
      <c r="O820" s="49" t="str">
        <f t="shared" si="263"/>
        <v>潍坊银行342 47</v>
      </c>
      <c r="P820" s="29" t="str">
        <f>VLOOKUP(A820,账簿!B:C,2,0)</f>
        <v>003002</v>
      </c>
      <c r="Q820" s="29" t="str">
        <f>VLOOKUP(P820,账簿!A:B,2,0)</f>
        <v>昌邑市城投文化旅游有限公司</v>
      </c>
      <c r="W820" s="29" t="str">
        <f t="shared" si="264"/>
        <v>0030022026-04-217</v>
      </c>
      <c r="X820" s="29" t="str">
        <f t="shared" si="250"/>
        <v>003002</v>
      </c>
      <c r="Y820" s="29" t="str">
        <f t="shared" si="251"/>
        <v>003002</v>
      </c>
      <c r="Z820" s="29" t="str">
        <f t="shared" si="252"/>
        <v>昌邑市城投文化旅游有限公司</v>
      </c>
      <c r="AA820" s="29" t="str">
        <f t="shared" si="253"/>
        <v>2026-04</v>
      </c>
      <c r="AB820" s="29" t="str">
        <f t="shared" si="254"/>
        <v>2026-04-21</v>
      </c>
      <c r="AC820" s="29" t="s">
        <v>108</v>
      </c>
      <c r="AD820" s="29">
        <f t="shared" si="255"/>
        <v>7</v>
      </c>
      <c r="AE820" s="29" t="str">
        <f t="shared" si="256"/>
        <v>贷款还款,昌邑市城投文化旅游有限公司</v>
      </c>
      <c r="AF820" s="29" t="s">
        <v>109</v>
      </c>
      <c r="AG820" s="29" t="s">
        <v>109</v>
      </c>
      <c r="AH820" s="29"/>
      <c r="AI820" s="29"/>
      <c r="AJ820" s="29"/>
      <c r="AK820" s="29"/>
      <c r="AL820" s="29"/>
      <c r="AM820" s="29"/>
      <c r="AN820" s="29">
        <f t="shared" si="257"/>
        <v>1002</v>
      </c>
      <c r="AO820" s="29"/>
      <c r="AP820" s="29" t="str">
        <f t="shared" si="258"/>
        <v>贷款还款,昌邑市城投文化旅游有限公司</v>
      </c>
      <c r="AQ820" t="s">
        <v>110</v>
      </c>
      <c r="AR820" s="29" t="str">
        <f t="shared" si="259"/>
        <v/>
      </c>
      <c r="AS820" s="29">
        <f t="shared" si="260"/>
        <v>37271.04</v>
      </c>
      <c r="AT820" t="s">
        <v>111</v>
      </c>
      <c r="AU820" t="s">
        <v>112</v>
      </c>
      <c r="AV820" t="s">
        <v>113</v>
      </c>
      <c r="AW820" s="29" t="str">
        <f t="shared" si="261"/>
        <v/>
      </c>
      <c r="AX820" s="29">
        <f t="shared" si="262"/>
        <v>37271.04</v>
      </c>
      <c r="AY820" s="29"/>
      <c r="AZ820" s="29"/>
      <c r="BA820" s="29"/>
      <c r="BB820" s="29"/>
      <c r="BC820" s="29"/>
      <c r="BD820" s="29"/>
      <c r="BE820" s="29"/>
      <c r="BF820" s="29"/>
      <c r="BG820" s="29"/>
      <c r="BH820" s="29"/>
      <c r="BI820" s="29"/>
      <c r="BJ820" s="29"/>
      <c r="BK820" s="29"/>
      <c r="BL820" s="29"/>
      <c r="BM820" s="29"/>
      <c r="BN820" s="29"/>
      <c r="BO820" s="29"/>
      <c r="BP820" s="29"/>
      <c r="BQ820" s="32" t="str">
        <f>IF(N820="项目",VLOOKUP(O820,项目!B:C,2,0),IF(K820="空项目",VLOOKUP(K820,项目!B:C,2,0),""))</f>
        <v/>
      </c>
      <c r="BR820" s="32" t="str">
        <f>IFERROR(VLOOKUP(BQ820,项目!A:B,2,0),"")</f>
        <v/>
      </c>
      <c r="BS820" s="29"/>
      <c r="BT820" s="29"/>
      <c r="BU820" s="32" t="str">
        <f>IF(N820="供应商",VLOOKUP(O820,供应商!B:C,2,0),"")</f>
        <v/>
      </c>
      <c r="BV820" s="32" t="str">
        <f>IFERROR(VLOOKUP(BU820,供应商!A:B,2,0),"")</f>
        <v/>
      </c>
      <c r="BW820" s="32" t="str">
        <f>IF(N820="客户",VLOOKUP(O820,客户!B:C,2,0),"")</f>
        <v/>
      </c>
      <c r="BX820" s="32" t="str">
        <f>IFERROR(VLOOKUP(BW820,客户!A:B,2,0),"")</f>
        <v/>
      </c>
      <c r="BY820" s="29"/>
      <c r="BZ820" s="29"/>
      <c r="CA820" s="29"/>
      <c r="CB820" s="29"/>
      <c r="CC820" s="29"/>
      <c r="CD820" s="29"/>
      <c r="CE820" s="29"/>
      <c r="CF820" s="29"/>
      <c r="CG820" s="29"/>
      <c r="CH820" s="29"/>
      <c r="CI820" s="29"/>
      <c r="CJ820" s="29"/>
      <c r="CK820" s="29"/>
      <c r="CL820" s="29"/>
      <c r="CM820" s="29"/>
      <c r="CN820" s="29"/>
      <c r="CO820" s="29"/>
      <c r="CP820" s="29"/>
      <c r="CQ820" s="29"/>
      <c r="CR820" s="29"/>
      <c r="CS820" s="29"/>
      <c r="CT820" s="29"/>
      <c r="CU820" s="32" t="str">
        <f>IF(N820="费用项目",VLOOKUP(O820,费用项目!B:C,2,0),"")</f>
        <v/>
      </c>
      <c r="CV820" s="32" t="str">
        <f>IFERROR(VLOOKUP(CU820,费用项目!A:B,2,0),"")</f>
        <v/>
      </c>
      <c r="CW820" s="29" t="str">
        <f>IF(N820="银行账户",VLOOKUP(O820,银行变二级!B:C,2,0),"")</f>
        <v>潍坊银行34247</v>
      </c>
      <c r="CX820" s="29" t="str">
        <f>IFERROR(VLOOKUP(O820,银行变二级!A:B,2,0),"")</f>
        <v/>
      </c>
    </row>
    <row r="821" ht="27" spans="1:102">
      <c r="A821" s="35" t="s">
        <v>722</v>
      </c>
      <c r="B821" s="36" t="s">
        <v>124</v>
      </c>
      <c r="C821" s="36" t="s">
        <v>135</v>
      </c>
      <c r="D821" s="37" t="s">
        <v>105</v>
      </c>
      <c r="E821" s="37" t="s">
        <v>724</v>
      </c>
      <c r="F821" s="38">
        <v>40000</v>
      </c>
      <c r="G821" s="39" t="s">
        <v>107</v>
      </c>
      <c r="H821" s="40" t="str">
        <f t="shared" si="245"/>
        <v>1002</v>
      </c>
      <c r="I821" s="40" t="str">
        <f t="shared" si="246"/>
        <v>100210</v>
      </c>
      <c r="J821" s="46" t="str">
        <f t="shared" si="247"/>
        <v>银行存款</v>
      </c>
      <c r="K821" s="47" t="str">
        <f t="shared" si="248"/>
        <v>潍坊银行342 47</v>
      </c>
      <c r="L821" s="46" t="str">
        <f t="shared" si="249"/>
        <v/>
      </c>
      <c r="M821" s="46">
        <f>IFERROR(IF(H821="1002",1002,VLOOKUP(I821,亿企科目!A:H,6,0)),VLOOKUP(H821,亿企科目!A:G,6,0))</f>
        <v>1002</v>
      </c>
      <c r="N821" s="48" t="str">
        <f>IFERROR(IF(H821="1002","银行账户",IF(H821="1123","供应商",VLOOKUP(I821,亿企科目!A:H,8,0))),"")</f>
        <v>银行账户</v>
      </c>
      <c r="O821" s="49" t="str">
        <f t="shared" si="263"/>
        <v>潍坊银行342 47</v>
      </c>
      <c r="P821" s="29" t="str">
        <f>VLOOKUP(A821,账簿!B:C,2,0)</f>
        <v>003002</v>
      </c>
      <c r="Q821" s="29" t="str">
        <f>VLOOKUP(P821,账簿!A:B,2,0)</f>
        <v>昌邑市城投文化旅游有限公司</v>
      </c>
      <c r="W821" s="29" t="str">
        <f t="shared" si="264"/>
        <v>0030022026-04-218</v>
      </c>
      <c r="X821" s="29" t="str">
        <f t="shared" si="250"/>
        <v>003002</v>
      </c>
      <c r="Y821" s="29" t="str">
        <f t="shared" si="251"/>
        <v>003002</v>
      </c>
      <c r="Z821" s="29" t="str">
        <f t="shared" si="252"/>
        <v>昌邑市城投文化旅游有限公司</v>
      </c>
      <c r="AA821" s="29" t="str">
        <f t="shared" si="253"/>
        <v>2026-04</v>
      </c>
      <c r="AB821" s="29" t="str">
        <f t="shared" si="254"/>
        <v>2026-04-21</v>
      </c>
      <c r="AC821" s="29" t="s">
        <v>108</v>
      </c>
      <c r="AD821" s="29">
        <f t="shared" si="255"/>
        <v>8</v>
      </c>
      <c r="AE821" s="29" t="str">
        <f t="shared" si="256"/>
        <v>往来款,昌邑市城市建设发展投资集团有限公司</v>
      </c>
      <c r="AF821" s="29" t="s">
        <v>109</v>
      </c>
      <c r="AG821" s="29" t="s">
        <v>109</v>
      </c>
      <c r="AH821" s="29"/>
      <c r="AI821" s="29"/>
      <c r="AJ821" s="29"/>
      <c r="AK821" s="29"/>
      <c r="AL821" s="29"/>
      <c r="AM821" s="29"/>
      <c r="AN821" s="29">
        <f t="shared" si="257"/>
        <v>1002</v>
      </c>
      <c r="AO821" s="29"/>
      <c r="AP821" s="29" t="str">
        <f t="shared" si="258"/>
        <v>往来款,昌邑市城市建设发展投资集团有限公司</v>
      </c>
      <c r="AQ821" t="s">
        <v>110</v>
      </c>
      <c r="AR821" s="29">
        <f t="shared" si="259"/>
        <v>40000</v>
      </c>
      <c r="AS821" s="29" t="str">
        <f t="shared" si="260"/>
        <v/>
      </c>
      <c r="AT821" t="s">
        <v>111</v>
      </c>
      <c r="AU821" t="s">
        <v>112</v>
      </c>
      <c r="AV821" t="s">
        <v>113</v>
      </c>
      <c r="AW821" s="29">
        <f t="shared" si="261"/>
        <v>40000</v>
      </c>
      <c r="AX821" s="29" t="str">
        <f t="shared" si="262"/>
        <v/>
      </c>
      <c r="AY821" s="29"/>
      <c r="AZ821" s="29"/>
      <c r="BA821" s="29"/>
      <c r="BB821" s="29"/>
      <c r="BC821" s="29"/>
      <c r="BD821" s="29"/>
      <c r="BE821" s="29"/>
      <c r="BF821" s="29"/>
      <c r="BG821" s="29"/>
      <c r="BH821" s="29"/>
      <c r="BI821" s="29"/>
      <c r="BJ821" s="29"/>
      <c r="BK821" s="29"/>
      <c r="BL821" s="29"/>
      <c r="BM821" s="29"/>
      <c r="BN821" s="29"/>
      <c r="BO821" s="29"/>
      <c r="BP821" s="29"/>
      <c r="BQ821" s="32" t="str">
        <f>IF(N821="项目",VLOOKUP(O821,项目!B:C,2,0),IF(K821="空项目",VLOOKUP(K821,项目!B:C,2,0),""))</f>
        <v/>
      </c>
      <c r="BR821" s="32" t="str">
        <f>IFERROR(VLOOKUP(BQ821,项目!A:B,2,0),"")</f>
        <v/>
      </c>
      <c r="BS821" s="29"/>
      <c r="BT821" s="29"/>
      <c r="BU821" s="32" t="str">
        <f>IF(N821="供应商",VLOOKUP(O821,供应商!B:C,2,0),"")</f>
        <v/>
      </c>
      <c r="BV821" s="32" t="str">
        <f>IFERROR(VLOOKUP(BU821,供应商!A:B,2,0),"")</f>
        <v/>
      </c>
      <c r="BW821" s="32" t="str">
        <f>IF(N821="客户",VLOOKUP(O821,客户!B:C,2,0),"")</f>
        <v/>
      </c>
      <c r="BX821" s="32" t="str">
        <f>IFERROR(VLOOKUP(BW821,客户!A:B,2,0),"")</f>
        <v/>
      </c>
      <c r="BY821" s="29"/>
      <c r="BZ821" s="29"/>
      <c r="CA821" s="29"/>
      <c r="CB821" s="29"/>
      <c r="CC821" s="29"/>
      <c r="CD821" s="29"/>
      <c r="CE821" s="29"/>
      <c r="CF821" s="29"/>
      <c r="CG821" s="29"/>
      <c r="CH821" s="29"/>
      <c r="CI821" s="29"/>
      <c r="CJ821" s="29"/>
      <c r="CK821" s="29"/>
      <c r="CL821" s="29"/>
      <c r="CM821" s="29"/>
      <c r="CN821" s="29"/>
      <c r="CO821" s="29"/>
      <c r="CP821" s="29"/>
      <c r="CQ821" s="29"/>
      <c r="CR821" s="29"/>
      <c r="CS821" s="29"/>
      <c r="CT821" s="29"/>
      <c r="CU821" s="32" t="str">
        <f>IF(N821="费用项目",VLOOKUP(O821,费用项目!B:C,2,0),"")</f>
        <v/>
      </c>
      <c r="CV821" s="32" t="str">
        <f>IFERROR(VLOOKUP(CU821,费用项目!A:B,2,0),"")</f>
        <v/>
      </c>
      <c r="CW821" s="29" t="str">
        <f>IF(N821="银行账户",VLOOKUP(O821,银行变二级!B:C,2,0),"")</f>
        <v>潍坊银行34247</v>
      </c>
      <c r="CX821" s="29" t="str">
        <f>IFERROR(VLOOKUP(O821,银行变二级!A:B,2,0),"")</f>
        <v/>
      </c>
    </row>
    <row r="822" ht="25.5" spans="1:102">
      <c r="A822" s="35" t="s">
        <v>722</v>
      </c>
      <c r="B822" s="36" t="s">
        <v>124</v>
      </c>
      <c r="C822" s="36" t="s">
        <v>135</v>
      </c>
      <c r="D822" s="37" t="s">
        <v>105</v>
      </c>
      <c r="E822" s="37" t="s">
        <v>114</v>
      </c>
      <c r="F822" s="39" t="s">
        <v>107</v>
      </c>
      <c r="G822" s="38">
        <v>40000</v>
      </c>
      <c r="H822" s="40" t="str">
        <f t="shared" si="245"/>
        <v>1221</v>
      </c>
      <c r="I822" s="40" t="str">
        <f t="shared" si="246"/>
        <v>122108</v>
      </c>
      <c r="J822" s="46" t="str">
        <f t="shared" si="247"/>
        <v>其他应收款</v>
      </c>
      <c r="K822" s="47" t="str">
        <f t="shared" si="248"/>
        <v>单位</v>
      </c>
      <c r="L822" s="46" t="str">
        <f t="shared" si="249"/>
        <v>昌邑市城市建设发展投资集团有限公司</v>
      </c>
      <c r="M822" s="46" t="str">
        <f>IFERROR(IF(H822="1002",1002,VLOOKUP(I822,亿企科目!A:H,6,0)),VLOOKUP(H822,亿企科目!A:G,6,0))</f>
        <v>122102</v>
      </c>
      <c r="N822" s="48" t="str">
        <f>IFERROR(IF(H822="1002","银行账户",IF(H822="1123","供应商",VLOOKUP(I822,亿企科目!A:H,8,0))),"")</f>
        <v>客户</v>
      </c>
      <c r="O822" s="49" t="str">
        <f t="shared" si="263"/>
        <v>昌邑市城市建设发展投资集团有限公司</v>
      </c>
      <c r="P822" s="29" t="str">
        <f>VLOOKUP(A822,账簿!B:C,2,0)</f>
        <v>003002</v>
      </c>
      <c r="Q822" s="29" t="str">
        <f>VLOOKUP(P822,账簿!A:B,2,0)</f>
        <v>昌邑市城投文化旅游有限公司</v>
      </c>
      <c r="W822" s="29" t="str">
        <f t="shared" si="264"/>
        <v>0030022026-04-218</v>
      </c>
      <c r="X822" s="29" t="str">
        <f t="shared" si="250"/>
        <v>003002</v>
      </c>
      <c r="Y822" s="29" t="str">
        <f t="shared" si="251"/>
        <v>003002</v>
      </c>
      <c r="Z822" s="29" t="str">
        <f t="shared" si="252"/>
        <v>昌邑市城投文化旅游有限公司</v>
      </c>
      <c r="AA822" s="29" t="str">
        <f t="shared" si="253"/>
        <v>2026-04</v>
      </c>
      <c r="AB822" s="29" t="str">
        <f t="shared" si="254"/>
        <v>2026-04-21</v>
      </c>
      <c r="AC822" s="29" t="s">
        <v>108</v>
      </c>
      <c r="AD822" s="29">
        <f t="shared" si="255"/>
        <v>8</v>
      </c>
      <c r="AE822" s="29" t="str">
        <f t="shared" si="256"/>
        <v>往来款,昌邑市城市建设发展投资集团有限公司</v>
      </c>
      <c r="AF822" s="29" t="s">
        <v>109</v>
      </c>
      <c r="AG822" s="29" t="s">
        <v>109</v>
      </c>
      <c r="AH822" s="29"/>
      <c r="AI822" s="29"/>
      <c r="AJ822" s="29"/>
      <c r="AK822" s="29"/>
      <c r="AL822" s="29"/>
      <c r="AM822" s="29"/>
      <c r="AN822" s="29" t="str">
        <f t="shared" si="257"/>
        <v>122102</v>
      </c>
      <c r="AO822" s="29"/>
      <c r="AP822" s="29" t="str">
        <f t="shared" si="258"/>
        <v>往来款,昌邑市城市建设发展投资集团有限公司</v>
      </c>
      <c r="AQ822" t="s">
        <v>110</v>
      </c>
      <c r="AR822" s="29" t="str">
        <f t="shared" si="259"/>
        <v/>
      </c>
      <c r="AS822" s="29">
        <f t="shared" si="260"/>
        <v>40000</v>
      </c>
      <c r="AT822" t="s">
        <v>111</v>
      </c>
      <c r="AU822" t="s">
        <v>112</v>
      </c>
      <c r="AV822" t="s">
        <v>113</v>
      </c>
      <c r="AW822" s="29" t="str">
        <f t="shared" si="261"/>
        <v/>
      </c>
      <c r="AX822" s="29">
        <f t="shared" si="262"/>
        <v>40000</v>
      </c>
      <c r="AY822" s="29"/>
      <c r="AZ822" s="29"/>
      <c r="BA822" s="29"/>
      <c r="BB822" s="29"/>
      <c r="BC822" s="29"/>
      <c r="BD822" s="29"/>
      <c r="BE822" s="29"/>
      <c r="BF822" s="29"/>
      <c r="BG822" s="29"/>
      <c r="BH822" s="29"/>
      <c r="BI822" s="29"/>
      <c r="BJ822" s="29"/>
      <c r="BK822" s="29"/>
      <c r="BL822" s="29"/>
      <c r="BM822" s="29"/>
      <c r="BN822" s="29"/>
      <c r="BO822" s="29"/>
      <c r="BP822" s="29"/>
      <c r="BQ822" s="32" t="str">
        <f>IF(N822="项目",VLOOKUP(O822,项目!B:C,2,0),IF(K822="空项目",VLOOKUP(K822,项目!B:C,2,0),""))</f>
        <v/>
      </c>
      <c r="BR822" s="32" t="str">
        <f>IFERROR(VLOOKUP(BQ822,项目!A:B,2,0),"")</f>
        <v/>
      </c>
      <c r="BS822" s="29"/>
      <c r="BT822" s="29"/>
      <c r="BU822" s="32" t="str">
        <f>IF(N822="供应商",VLOOKUP(O822,供应商!B:C,2,0),"")</f>
        <v/>
      </c>
      <c r="BV822" s="32" t="str">
        <f>IFERROR(VLOOKUP(BU822,供应商!A:B,2,0),"")</f>
        <v/>
      </c>
      <c r="BW822" s="32" t="str">
        <f>IF(N822="客户",VLOOKUP(O822,客户!B:C,2,0),"")</f>
        <v>002</v>
      </c>
      <c r="BX822" s="32" t="str">
        <f>IFERROR(VLOOKUP(BW822,客户!A:B,2,0),"")</f>
        <v>昌邑市城市建设发展投资集团有限公司</v>
      </c>
      <c r="BY822" s="29"/>
      <c r="BZ822" s="29"/>
      <c r="CA822" s="29"/>
      <c r="CB822" s="29"/>
      <c r="CC822" s="29"/>
      <c r="CD822" s="29"/>
      <c r="CE822" s="29"/>
      <c r="CF822" s="29"/>
      <c r="CG822" s="29"/>
      <c r="CH822" s="29"/>
      <c r="CI822" s="29"/>
      <c r="CJ822" s="29"/>
      <c r="CK822" s="29"/>
      <c r="CL822" s="29"/>
      <c r="CM822" s="29"/>
      <c r="CN822" s="29"/>
      <c r="CO822" s="29"/>
      <c r="CP822" s="29"/>
      <c r="CQ822" s="29"/>
      <c r="CR822" s="29"/>
      <c r="CS822" s="29"/>
      <c r="CT822" s="29"/>
      <c r="CU822" s="32" t="str">
        <f>IF(N822="费用项目",VLOOKUP(O822,费用项目!B:C,2,0),"")</f>
        <v/>
      </c>
      <c r="CV822" s="32" t="str">
        <f>IFERROR(VLOOKUP(CU822,费用项目!A:B,2,0),"")</f>
        <v/>
      </c>
      <c r="CW822" s="29" t="str">
        <f>IF(N822="银行账户",VLOOKUP(O822,银行变二级!B:C,2,0),"")</f>
        <v/>
      </c>
      <c r="CX822" s="29" t="str">
        <f>IFERROR(VLOOKUP(O822,银行变二级!A:B,2,0),"")</f>
        <v/>
      </c>
    </row>
    <row r="823" spans="1:102">
      <c r="A823" s="35" t="s">
        <v>722</v>
      </c>
      <c r="B823" s="36" t="s">
        <v>124</v>
      </c>
      <c r="C823" s="36" t="s">
        <v>153</v>
      </c>
      <c r="D823" s="37" t="s">
        <v>730</v>
      </c>
      <c r="E823" s="37" t="s">
        <v>127</v>
      </c>
      <c r="F823" s="38">
        <v>22819.44</v>
      </c>
      <c r="G823" s="39" t="s">
        <v>107</v>
      </c>
      <c r="H823" s="40" t="str">
        <f t="shared" si="245"/>
        <v>6603</v>
      </c>
      <c r="I823" s="40" t="str">
        <f t="shared" si="246"/>
        <v>6603</v>
      </c>
      <c r="J823" s="46" t="str">
        <f t="shared" si="247"/>
        <v>财务费用</v>
      </c>
      <c r="K823" s="47" t="str">
        <f t="shared" si="248"/>
        <v>利息支出</v>
      </c>
      <c r="L823" s="46" t="str">
        <f t="shared" si="249"/>
        <v/>
      </c>
      <c r="M823" s="46" t="str">
        <f>IFERROR(IF(H823="1002",1002,VLOOKUP(I823,亿企科目!A:H,6,0)),VLOOKUP(H823,亿企科目!A:G,6,0))</f>
        <v>6603</v>
      </c>
      <c r="N823" s="48" t="str">
        <f>IFERROR(IF(H823="1002","银行账户",IF(H823="1123","供应商",VLOOKUP(I823,亿企科目!A:H,8,0))),"")</f>
        <v>费用项目</v>
      </c>
      <c r="O823" s="49" t="str">
        <f t="shared" si="263"/>
        <v>利息支出</v>
      </c>
      <c r="P823" s="29" t="str">
        <f>VLOOKUP(A823,账簿!B:C,2,0)</f>
        <v>003002</v>
      </c>
      <c r="Q823" s="29" t="str">
        <f>VLOOKUP(P823,账簿!A:B,2,0)</f>
        <v>昌邑市城投文化旅游有限公司</v>
      </c>
      <c r="W823" s="29" t="str">
        <f t="shared" si="264"/>
        <v>0030022026-04-219</v>
      </c>
      <c r="X823" s="29" t="str">
        <f t="shared" si="250"/>
        <v>003002</v>
      </c>
      <c r="Y823" s="29" t="str">
        <f t="shared" si="251"/>
        <v>003002</v>
      </c>
      <c r="Z823" s="29" t="str">
        <f t="shared" si="252"/>
        <v>昌邑市城投文化旅游有限公司</v>
      </c>
      <c r="AA823" s="29" t="str">
        <f t="shared" si="253"/>
        <v>2026-04</v>
      </c>
      <c r="AB823" s="29" t="str">
        <f t="shared" si="254"/>
        <v>2026-04-21</v>
      </c>
      <c r="AC823" s="29" t="s">
        <v>108</v>
      </c>
      <c r="AD823" s="29">
        <f t="shared" si="255"/>
        <v>9</v>
      </c>
      <c r="AE823" s="29" t="str">
        <f t="shared" si="256"/>
        <v>贷款还款,昌邑市城投文化旅游有限公司</v>
      </c>
      <c r="AF823" s="29" t="s">
        <v>109</v>
      </c>
      <c r="AG823" s="29" t="s">
        <v>109</v>
      </c>
      <c r="AH823" s="29"/>
      <c r="AI823" s="29"/>
      <c r="AJ823" s="29"/>
      <c r="AK823" s="29"/>
      <c r="AL823" s="29"/>
      <c r="AM823" s="29"/>
      <c r="AN823" s="29" t="str">
        <f t="shared" si="257"/>
        <v>6603</v>
      </c>
      <c r="AO823" s="29"/>
      <c r="AP823" s="29" t="str">
        <f t="shared" si="258"/>
        <v>贷款还款,昌邑市城投文化旅游有限公司</v>
      </c>
      <c r="AQ823" t="s">
        <v>110</v>
      </c>
      <c r="AR823" s="29">
        <f t="shared" si="259"/>
        <v>22819.44</v>
      </c>
      <c r="AS823" s="29" t="str">
        <f t="shared" si="260"/>
        <v/>
      </c>
      <c r="AT823" t="s">
        <v>111</v>
      </c>
      <c r="AU823" t="s">
        <v>112</v>
      </c>
      <c r="AV823" t="s">
        <v>113</v>
      </c>
      <c r="AW823" s="29">
        <f t="shared" si="261"/>
        <v>22819.44</v>
      </c>
      <c r="AX823" s="29" t="str">
        <f t="shared" si="262"/>
        <v/>
      </c>
      <c r="AY823" s="29"/>
      <c r="AZ823" s="29"/>
      <c r="BA823" s="29"/>
      <c r="BB823" s="29"/>
      <c r="BC823" s="29"/>
      <c r="BD823" s="29"/>
      <c r="BE823" s="29"/>
      <c r="BF823" s="29"/>
      <c r="BG823" s="29"/>
      <c r="BH823" s="29"/>
      <c r="BI823" s="29"/>
      <c r="BJ823" s="29"/>
      <c r="BK823" s="29"/>
      <c r="BL823" s="29"/>
      <c r="BM823" s="29"/>
      <c r="BN823" s="29"/>
      <c r="BO823" s="29"/>
      <c r="BP823" s="29"/>
      <c r="BQ823" s="32" t="str">
        <f>IF(N823="项目",VLOOKUP(O823,项目!B:C,2,0),IF(K823="空项目",VLOOKUP(K823,项目!B:C,2,0),""))</f>
        <v/>
      </c>
      <c r="BR823" s="32" t="str">
        <f>IFERROR(VLOOKUP(BQ823,项目!A:B,2,0),"")</f>
        <v/>
      </c>
      <c r="BS823" s="29"/>
      <c r="BT823" s="29"/>
      <c r="BU823" s="32" t="str">
        <f>IF(N823="供应商",VLOOKUP(O823,供应商!B:C,2,0),"")</f>
        <v/>
      </c>
      <c r="BV823" s="32" t="str">
        <f>IFERROR(VLOOKUP(BU823,供应商!A:B,2,0),"")</f>
        <v/>
      </c>
      <c r="BW823" s="32" t="str">
        <f>IF(N823="客户",VLOOKUP(O823,客户!B:C,2,0),"")</f>
        <v/>
      </c>
      <c r="BX823" s="32" t="str">
        <f>IFERROR(VLOOKUP(BW823,客户!A:B,2,0),"")</f>
        <v/>
      </c>
      <c r="BY823" s="29"/>
      <c r="BZ823" s="29"/>
      <c r="CA823" s="29"/>
      <c r="CB823" s="29"/>
      <c r="CC823" s="29"/>
      <c r="CD823" s="29"/>
      <c r="CE823" s="29"/>
      <c r="CF823" s="29"/>
      <c r="CG823" s="29"/>
      <c r="CH823" s="29"/>
      <c r="CI823" s="29"/>
      <c r="CJ823" s="29"/>
      <c r="CK823" s="29"/>
      <c r="CL823" s="29"/>
      <c r="CM823" s="29"/>
      <c r="CN823" s="29"/>
      <c r="CO823" s="29"/>
      <c r="CP823" s="29"/>
      <c r="CQ823" s="29"/>
      <c r="CR823" s="29"/>
      <c r="CS823" s="29"/>
      <c r="CT823" s="29"/>
      <c r="CU823" s="32" t="str">
        <f>IF(N823="费用项目",VLOOKUP(O823,费用项目!B:C,2,0),"")</f>
        <v>660302</v>
      </c>
      <c r="CV823" s="32" t="str">
        <f>IFERROR(VLOOKUP(CU823,费用项目!A:B,2,0),"")</f>
        <v>利息支出</v>
      </c>
      <c r="CW823" s="29" t="str">
        <f>IF(N823="银行账户",VLOOKUP(O823,银行变二级!B:C,2,0),"")</f>
        <v/>
      </c>
      <c r="CX823" s="29" t="str">
        <f>IFERROR(VLOOKUP(O823,银行变二级!A:B,2,0),"")</f>
        <v/>
      </c>
    </row>
    <row r="824" spans="1:102">
      <c r="A824" s="35" t="s">
        <v>722</v>
      </c>
      <c r="B824" s="36" t="s">
        <v>124</v>
      </c>
      <c r="C824" s="36" t="s">
        <v>153</v>
      </c>
      <c r="D824" s="37" t="s">
        <v>730</v>
      </c>
      <c r="E824" s="37" t="s">
        <v>727</v>
      </c>
      <c r="F824" s="39" t="s">
        <v>107</v>
      </c>
      <c r="G824" s="38">
        <v>22819.44</v>
      </c>
      <c r="H824" s="40" t="str">
        <f t="shared" si="245"/>
        <v>1002</v>
      </c>
      <c r="I824" s="40" t="str">
        <f t="shared" si="246"/>
        <v>100212</v>
      </c>
      <c r="J824" s="46" t="str">
        <f t="shared" si="247"/>
        <v>银行存款</v>
      </c>
      <c r="K824" s="47" t="str">
        <f t="shared" si="248"/>
        <v>齐鲁银行2821</v>
      </c>
      <c r="L824" s="46" t="str">
        <f t="shared" si="249"/>
        <v/>
      </c>
      <c r="M824" s="46">
        <f>IFERROR(IF(H824="1002",1002,VLOOKUP(I824,亿企科目!A:H,6,0)),VLOOKUP(H824,亿企科目!A:G,6,0))</f>
        <v>1002</v>
      </c>
      <c r="N824" s="48" t="str">
        <f>IFERROR(IF(H824="1002","银行账户",IF(H824="1123","供应商",VLOOKUP(I824,亿企科目!A:H,8,0))),"")</f>
        <v>银行账户</v>
      </c>
      <c r="O824" s="49" t="str">
        <f t="shared" si="263"/>
        <v>齐鲁银行2821</v>
      </c>
      <c r="P824" s="29" t="str">
        <f>VLOOKUP(A824,账簿!B:C,2,0)</f>
        <v>003002</v>
      </c>
      <c r="Q824" s="29" t="str">
        <f>VLOOKUP(P824,账簿!A:B,2,0)</f>
        <v>昌邑市城投文化旅游有限公司</v>
      </c>
      <c r="W824" s="29" t="str">
        <f t="shared" si="264"/>
        <v>0030022026-04-219</v>
      </c>
      <c r="X824" s="29" t="str">
        <f t="shared" si="250"/>
        <v>003002</v>
      </c>
      <c r="Y824" s="29" t="str">
        <f t="shared" si="251"/>
        <v>003002</v>
      </c>
      <c r="Z824" s="29" t="str">
        <f t="shared" si="252"/>
        <v>昌邑市城投文化旅游有限公司</v>
      </c>
      <c r="AA824" s="29" t="str">
        <f t="shared" si="253"/>
        <v>2026-04</v>
      </c>
      <c r="AB824" s="29" t="str">
        <f t="shared" si="254"/>
        <v>2026-04-21</v>
      </c>
      <c r="AC824" s="29" t="s">
        <v>108</v>
      </c>
      <c r="AD824" s="29">
        <f t="shared" si="255"/>
        <v>9</v>
      </c>
      <c r="AE824" s="29" t="str">
        <f t="shared" si="256"/>
        <v>贷款还款,昌邑市城投文化旅游有限公司</v>
      </c>
      <c r="AF824" s="29" t="s">
        <v>109</v>
      </c>
      <c r="AG824" s="29" t="s">
        <v>109</v>
      </c>
      <c r="AH824" s="29"/>
      <c r="AI824" s="29"/>
      <c r="AJ824" s="29"/>
      <c r="AK824" s="29"/>
      <c r="AL824" s="29"/>
      <c r="AM824" s="29"/>
      <c r="AN824" s="29">
        <f t="shared" si="257"/>
        <v>1002</v>
      </c>
      <c r="AO824" s="29"/>
      <c r="AP824" s="29" t="str">
        <f t="shared" si="258"/>
        <v>贷款还款,昌邑市城投文化旅游有限公司</v>
      </c>
      <c r="AQ824" t="s">
        <v>110</v>
      </c>
      <c r="AR824" s="29" t="str">
        <f t="shared" si="259"/>
        <v/>
      </c>
      <c r="AS824" s="29">
        <f t="shared" si="260"/>
        <v>22819.44</v>
      </c>
      <c r="AT824" t="s">
        <v>111</v>
      </c>
      <c r="AU824" t="s">
        <v>112</v>
      </c>
      <c r="AV824" t="s">
        <v>113</v>
      </c>
      <c r="AW824" s="29" t="str">
        <f t="shared" si="261"/>
        <v/>
      </c>
      <c r="AX824" s="29">
        <f t="shared" si="262"/>
        <v>22819.44</v>
      </c>
      <c r="AY824" s="29"/>
      <c r="AZ824" s="29"/>
      <c r="BA824" s="29"/>
      <c r="BB824" s="29"/>
      <c r="BC824" s="29"/>
      <c r="BD824" s="29"/>
      <c r="BE824" s="29"/>
      <c r="BF824" s="29"/>
      <c r="BG824" s="29"/>
      <c r="BH824" s="29"/>
      <c r="BI824" s="29"/>
      <c r="BJ824" s="29"/>
      <c r="BK824" s="29"/>
      <c r="BL824" s="29"/>
      <c r="BM824" s="29"/>
      <c r="BN824" s="29"/>
      <c r="BO824" s="29"/>
      <c r="BP824" s="29"/>
      <c r="BQ824" s="32" t="str">
        <f>IF(N824="项目",VLOOKUP(O824,项目!B:C,2,0),IF(K824="空项目",VLOOKUP(K824,项目!B:C,2,0),""))</f>
        <v/>
      </c>
      <c r="BR824" s="32" t="str">
        <f>IFERROR(VLOOKUP(BQ824,项目!A:B,2,0),"")</f>
        <v/>
      </c>
      <c r="BS824" s="29"/>
      <c r="BT824" s="29"/>
      <c r="BU824" s="32" t="str">
        <f>IF(N824="供应商",VLOOKUP(O824,供应商!B:C,2,0),"")</f>
        <v/>
      </c>
      <c r="BV824" s="32" t="str">
        <f>IFERROR(VLOOKUP(BU824,供应商!A:B,2,0),"")</f>
        <v/>
      </c>
      <c r="BW824" s="32" t="str">
        <f>IF(N824="客户",VLOOKUP(O824,客户!B:C,2,0),"")</f>
        <v/>
      </c>
      <c r="BX824" s="32" t="str">
        <f>IFERROR(VLOOKUP(BW824,客户!A:B,2,0),"")</f>
        <v/>
      </c>
      <c r="BY824" s="29"/>
      <c r="BZ824" s="29"/>
      <c r="CA824" s="29"/>
      <c r="CB824" s="29"/>
      <c r="CC824" s="29"/>
      <c r="CD824" s="29"/>
      <c r="CE824" s="29"/>
      <c r="CF824" s="29"/>
      <c r="CG824" s="29"/>
      <c r="CH824" s="29"/>
      <c r="CI824" s="29"/>
      <c r="CJ824" s="29"/>
      <c r="CK824" s="29"/>
      <c r="CL824" s="29"/>
      <c r="CM824" s="29"/>
      <c r="CN824" s="29"/>
      <c r="CO824" s="29"/>
      <c r="CP824" s="29"/>
      <c r="CQ824" s="29"/>
      <c r="CR824" s="29"/>
      <c r="CS824" s="29"/>
      <c r="CT824" s="29"/>
      <c r="CU824" s="32" t="str">
        <f>IF(N824="费用项目",VLOOKUP(O824,费用项目!B:C,2,0),"")</f>
        <v/>
      </c>
      <c r="CV824" s="32" t="str">
        <f>IFERROR(VLOOKUP(CU824,费用项目!A:B,2,0),"")</f>
        <v/>
      </c>
      <c r="CW824" s="29" t="str">
        <f>IF(N824="银行账户",VLOOKUP(O824,银行变二级!B:C,2,0),"")</f>
        <v>齐鲁银行2821</v>
      </c>
      <c r="CX824" s="29" t="str">
        <f>IFERROR(VLOOKUP(O824,银行变二级!A:B,2,0),"")</f>
        <v>齐鲁银行2821</v>
      </c>
    </row>
    <row r="825" ht="25.5" spans="1:102">
      <c r="A825" s="35" t="s">
        <v>722</v>
      </c>
      <c r="B825" s="36" t="s">
        <v>124</v>
      </c>
      <c r="C825" s="36" t="s">
        <v>157</v>
      </c>
      <c r="D825" s="37" t="s">
        <v>731</v>
      </c>
      <c r="E825" s="37" t="s">
        <v>127</v>
      </c>
      <c r="F825" s="38">
        <v>351645.49</v>
      </c>
      <c r="G825" s="39" t="s">
        <v>107</v>
      </c>
      <c r="H825" s="40" t="str">
        <f t="shared" si="245"/>
        <v>6603</v>
      </c>
      <c r="I825" s="40" t="str">
        <f t="shared" si="246"/>
        <v>6603</v>
      </c>
      <c r="J825" s="46" t="str">
        <f t="shared" si="247"/>
        <v>财务费用</v>
      </c>
      <c r="K825" s="47" t="str">
        <f t="shared" si="248"/>
        <v>利息支出</v>
      </c>
      <c r="L825" s="46" t="str">
        <f t="shared" si="249"/>
        <v/>
      </c>
      <c r="M825" s="46" t="str">
        <f>IFERROR(IF(H825="1002",1002,VLOOKUP(I825,亿企科目!A:H,6,0)),VLOOKUP(H825,亿企科目!A:G,6,0))</f>
        <v>6603</v>
      </c>
      <c r="N825" s="48" t="str">
        <f>IFERROR(IF(H825="1002","银行账户",IF(H825="1123","供应商",VLOOKUP(I825,亿企科目!A:H,8,0))),"")</f>
        <v>费用项目</v>
      </c>
      <c r="O825" s="49" t="str">
        <f t="shared" si="263"/>
        <v>利息支出</v>
      </c>
      <c r="P825" s="29" t="str">
        <f>VLOOKUP(A825,账簿!B:C,2,0)</f>
        <v>003002</v>
      </c>
      <c r="Q825" s="29" t="str">
        <f>VLOOKUP(P825,账簿!A:B,2,0)</f>
        <v>昌邑市城投文化旅游有限公司</v>
      </c>
      <c r="W825" s="29" t="str">
        <f t="shared" si="264"/>
        <v>0030022026-04-2110</v>
      </c>
      <c r="X825" s="29" t="str">
        <f t="shared" si="250"/>
        <v>003002</v>
      </c>
      <c r="Y825" s="29" t="str">
        <f t="shared" si="251"/>
        <v>003002</v>
      </c>
      <c r="Z825" s="29" t="str">
        <f t="shared" si="252"/>
        <v>昌邑市城投文化旅游有限公司</v>
      </c>
      <c r="AA825" s="29" t="str">
        <f t="shared" si="253"/>
        <v>2026-04</v>
      </c>
      <c r="AB825" s="29" t="str">
        <f t="shared" si="254"/>
        <v>2026-04-21</v>
      </c>
      <c r="AC825" s="29" t="s">
        <v>108</v>
      </c>
      <c r="AD825" s="29">
        <f t="shared" si="255"/>
        <v>10</v>
      </c>
      <c r="AE825" s="29" t="str">
        <f t="shared" si="256"/>
        <v>当期偿还收回贷款利息,昌邑市城投文化旅游有限公司</v>
      </c>
      <c r="AF825" s="29" t="s">
        <v>109</v>
      </c>
      <c r="AG825" s="29" t="s">
        <v>109</v>
      </c>
      <c r="AH825" s="29"/>
      <c r="AI825" s="29"/>
      <c r="AJ825" s="29"/>
      <c r="AK825" s="29"/>
      <c r="AL825" s="29"/>
      <c r="AM825" s="29"/>
      <c r="AN825" s="29" t="str">
        <f t="shared" si="257"/>
        <v>6603</v>
      </c>
      <c r="AO825" s="29"/>
      <c r="AP825" s="29" t="str">
        <f t="shared" si="258"/>
        <v>当期偿还收回贷款利息,昌邑市城投文化旅游有限公司</v>
      </c>
      <c r="AQ825" t="s">
        <v>110</v>
      </c>
      <c r="AR825" s="29">
        <f t="shared" si="259"/>
        <v>351645.49</v>
      </c>
      <c r="AS825" s="29" t="str">
        <f t="shared" si="260"/>
        <v/>
      </c>
      <c r="AT825" t="s">
        <v>111</v>
      </c>
      <c r="AU825" t="s">
        <v>112</v>
      </c>
      <c r="AV825" t="s">
        <v>113</v>
      </c>
      <c r="AW825" s="29">
        <f t="shared" si="261"/>
        <v>351645.49</v>
      </c>
      <c r="AX825" s="29" t="str">
        <f t="shared" si="262"/>
        <v/>
      </c>
      <c r="AY825" s="29"/>
      <c r="AZ825" s="29"/>
      <c r="BA825" s="29"/>
      <c r="BB825" s="29"/>
      <c r="BC825" s="29"/>
      <c r="BD825" s="29"/>
      <c r="BE825" s="29"/>
      <c r="BF825" s="29"/>
      <c r="BG825" s="29"/>
      <c r="BH825" s="29"/>
      <c r="BI825" s="29"/>
      <c r="BJ825" s="29"/>
      <c r="BK825" s="29"/>
      <c r="BL825" s="29"/>
      <c r="BM825" s="29"/>
      <c r="BN825" s="29"/>
      <c r="BO825" s="29"/>
      <c r="BP825" s="29"/>
      <c r="BQ825" s="32" t="str">
        <f>IF(N825="项目",VLOOKUP(O825,项目!B:C,2,0),IF(K825="空项目",VLOOKUP(K825,项目!B:C,2,0),""))</f>
        <v/>
      </c>
      <c r="BR825" s="32" t="str">
        <f>IFERROR(VLOOKUP(BQ825,项目!A:B,2,0),"")</f>
        <v/>
      </c>
      <c r="BS825" s="29"/>
      <c r="BT825" s="29"/>
      <c r="BU825" s="32" t="str">
        <f>IF(N825="供应商",VLOOKUP(O825,供应商!B:C,2,0),"")</f>
        <v/>
      </c>
      <c r="BV825" s="32" t="str">
        <f>IFERROR(VLOOKUP(BU825,供应商!A:B,2,0),"")</f>
        <v/>
      </c>
      <c r="BW825" s="32" t="str">
        <f>IF(N825="客户",VLOOKUP(O825,客户!B:C,2,0),"")</f>
        <v/>
      </c>
      <c r="BX825" s="32" t="str">
        <f>IFERROR(VLOOKUP(BW825,客户!A:B,2,0),"")</f>
        <v/>
      </c>
      <c r="BY825" s="29"/>
      <c r="BZ825" s="29"/>
      <c r="CA825" s="29"/>
      <c r="CB825" s="29"/>
      <c r="CC825" s="29"/>
      <c r="CD825" s="29"/>
      <c r="CE825" s="29"/>
      <c r="CF825" s="29"/>
      <c r="CG825" s="29"/>
      <c r="CH825" s="29"/>
      <c r="CI825" s="29"/>
      <c r="CJ825" s="29"/>
      <c r="CK825" s="29"/>
      <c r="CL825" s="29"/>
      <c r="CM825" s="29"/>
      <c r="CN825" s="29"/>
      <c r="CO825" s="29"/>
      <c r="CP825" s="29"/>
      <c r="CQ825" s="29"/>
      <c r="CR825" s="29"/>
      <c r="CS825" s="29"/>
      <c r="CT825" s="29"/>
      <c r="CU825" s="32" t="str">
        <f>IF(N825="费用项目",VLOOKUP(O825,费用项目!B:C,2,0),"")</f>
        <v>660302</v>
      </c>
      <c r="CV825" s="32" t="str">
        <f>IFERROR(VLOOKUP(CU825,费用项目!A:B,2,0),"")</f>
        <v>利息支出</v>
      </c>
      <c r="CW825" s="29" t="str">
        <f>IF(N825="银行账户",VLOOKUP(O825,银行变二级!B:C,2,0),"")</f>
        <v/>
      </c>
      <c r="CX825" s="29" t="str">
        <f>IFERROR(VLOOKUP(O825,银行变二级!A:B,2,0),"")</f>
        <v/>
      </c>
    </row>
    <row r="826" ht="27" spans="1:102">
      <c r="A826" s="35" t="s">
        <v>722</v>
      </c>
      <c r="B826" s="36" t="s">
        <v>124</v>
      </c>
      <c r="C826" s="36" t="s">
        <v>157</v>
      </c>
      <c r="D826" s="37" t="s">
        <v>731</v>
      </c>
      <c r="E826" s="37" t="s">
        <v>728</v>
      </c>
      <c r="F826" s="39" t="s">
        <v>107</v>
      </c>
      <c r="G826" s="38">
        <v>351645.49</v>
      </c>
      <c r="H826" s="40" t="str">
        <f t="shared" si="245"/>
        <v>1002</v>
      </c>
      <c r="I826" s="40" t="str">
        <f t="shared" si="246"/>
        <v>100206</v>
      </c>
      <c r="J826" s="46" t="str">
        <f t="shared" si="247"/>
        <v>银行存款</v>
      </c>
      <c r="K826" s="47" t="str">
        <f t="shared" si="248"/>
        <v>农商行一般户013558</v>
      </c>
      <c r="L826" s="46" t="str">
        <f t="shared" si="249"/>
        <v/>
      </c>
      <c r="M826" s="46">
        <f>IFERROR(IF(H826="1002",1002,VLOOKUP(I826,亿企科目!A:H,6,0)),VLOOKUP(H826,亿企科目!A:G,6,0))</f>
        <v>1002</v>
      </c>
      <c r="N826" s="48" t="str">
        <f>IFERROR(IF(H826="1002","银行账户",IF(H826="1123","供应商",VLOOKUP(I826,亿企科目!A:H,8,0))),"")</f>
        <v>银行账户</v>
      </c>
      <c r="O826" s="49" t="str">
        <f t="shared" si="263"/>
        <v>农商行一般户013558</v>
      </c>
      <c r="P826" s="29" t="str">
        <f>VLOOKUP(A826,账簿!B:C,2,0)</f>
        <v>003002</v>
      </c>
      <c r="Q826" s="29" t="str">
        <f>VLOOKUP(P826,账簿!A:B,2,0)</f>
        <v>昌邑市城投文化旅游有限公司</v>
      </c>
      <c r="W826" s="29" t="str">
        <f t="shared" si="264"/>
        <v>0030022026-04-2110</v>
      </c>
      <c r="X826" s="29" t="str">
        <f t="shared" si="250"/>
        <v>003002</v>
      </c>
      <c r="Y826" s="29" t="str">
        <f t="shared" si="251"/>
        <v>003002</v>
      </c>
      <c r="Z826" s="29" t="str">
        <f t="shared" si="252"/>
        <v>昌邑市城投文化旅游有限公司</v>
      </c>
      <c r="AA826" s="29" t="str">
        <f t="shared" si="253"/>
        <v>2026-04</v>
      </c>
      <c r="AB826" s="29" t="str">
        <f t="shared" si="254"/>
        <v>2026-04-21</v>
      </c>
      <c r="AC826" s="29" t="s">
        <v>108</v>
      </c>
      <c r="AD826" s="29">
        <f t="shared" si="255"/>
        <v>10</v>
      </c>
      <c r="AE826" s="29" t="str">
        <f t="shared" si="256"/>
        <v>当期偿还收回贷款利息,昌邑市城投文化旅游有限公司</v>
      </c>
      <c r="AF826" s="29" t="s">
        <v>109</v>
      </c>
      <c r="AG826" s="29" t="s">
        <v>109</v>
      </c>
      <c r="AH826" s="29"/>
      <c r="AI826" s="29"/>
      <c r="AJ826" s="29"/>
      <c r="AK826" s="29"/>
      <c r="AL826" s="29"/>
      <c r="AM826" s="29"/>
      <c r="AN826" s="29">
        <f t="shared" si="257"/>
        <v>1002</v>
      </c>
      <c r="AO826" s="29"/>
      <c r="AP826" s="29" t="str">
        <f t="shared" si="258"/>
        <v>当期偿还收回贷款利息,昌邑市城投文化旅游有限公司</v>
      </c>
      <c r="AQ826" t="s">
        <v>110</v>
      </c>
      <c r="AR826" s="29" t="str">
        <f t="shared" si="259"/>
        <v/>
      </c>
      <c r="AS826" s="29">
        <f t="shared" si="260"/>
        <v>351645.49</v>
      </c>
      <c r="AT826" t="s">
        <v>111</v>
      </c>
      <c r="AU826" t="s">
        <v>112</v>
      </c>
      <c r="AV826" t="s">
        <v>113</v>
      </c>
      <c r="AW826" s="29" t="str">
        <f t="shared" si="261"/>
        <v/>
      </c>
      <c r="AX826" s="29">
        <f t="shared" si="262"/>
        <v>351645.49</v>
      </c>
      <c r="AY826" s="29"/>
      <c r="AZ826" s="29"/>
      <c r="BA826" s="29"/>
      <c r="BB826" s="29"/>
      <c r="BC826" s="29"/>
      <c r="BD826" s="29"/>
      <c r="BE826" s="29"/>
      <c r="BF826" s="29"/>
      <c r="BG826" s="29"/>
      <c r="BH826" s="29"/>
      <c r="BI826" s="29"/>
      <c r="BJ826" s="29"/>
      <c r="BK826" s="29"/>
      <c r="BL826" s="29"/>
      <c r="BM826" s="29"/>
      <c r="BN826" s="29"/>
      <c r="BO826" s="29"/>
      <c r="BP826" s="29"/>
      <c r="BQ826" s="32" t="str">
        <f>IF(N826="项目",VLOOKUP(O826,项目!B:C,2,0),IF(K826="空项目",VLOOKUP(K826,项目!B:C,2,0),""))</f>
        <v/>
      </c>
      <c r="BR826" s="32" t="str">
        <f>IFERROR(VLOOKUP(BQ826,项目!A:B,2,0),"")</f>
        <v/>
      </c>
      <c r="BS826" s="29"/>
      <c r="BT826" s="29"/>
      <c r="BU826" s="32" t="str">
        <f>IF(N826="供应商",VLOOKUP(O826,供应商!B:C,2,0),"")</f>
        <v/>
      </c>
      <c r="BV826" s="32" t="str">
        <f>IFERROR(VLOOKUP(BU826,供应商!A:B,2,0),"")</f>
        <v/>
      </c>
      <c r="BW826" s="32" t="str">
        <f>IF(N826="客户",VLOOKUP(O826,客户!B:C,2,0),"")</f>
        <v/>
      </c>
      <c r="BX826" s="32" t="str">
        <f>IFERROR(VLOOKUP(BW826,客户!A:B,2,0),"")</f>
        <v/>
      </c>
      <c r="BY826" s="29"/>
      <c r="BZ826" s="29"/>
      <c r="CA826" s="29"/>
      <c r="CB826" s="29"/>
      <c r="CC826" s="29"/>
      <c r="CD826" s="29"/>
      <c r="CE826" s="29"/>
      <c r="CF826" s="29"/>
      <c r="CG826" s="29"/>
      <c r="CH826" s="29"/>
      <c r="CI826" s="29"/>
      <c r="CJ826" s="29"/>
      <c r="CK826" s="29"/>
      <c r="CL826" s="29"/>
      <c r="CM826" s="29"/>
      <c r="CN826" s="29"/>
      <c r="CO826" s="29"/>
      <c r="CP826" s="29"/>
      <c r="CQ826" s="29"/>
      <c r="CR826" s="29"/>
      <c r="CS826" s="29"/>
      <c r="CT826" s="29"/>
      <c r="CU826" s="32" t="str">
        <f>IF(N826="费用项目",VLOOKUP(O826,费用项目!B:C,2,0),"")</f>
        <v/>
      </c>
      <c r="CV826" s="32" t="str">
        <f>IFERROR(VLOOKUP(CU826,费用项目!A:B,2,0),"")</f>
        <v/>
      </c>
      <c r="CW826" s="29" t="str">
        <f>IF(N826="银行账户",VLOOKUP(O826,银行变二级!B:C,2,0),"")</f>
        <v>农商行一般户013558</v>
      </c>
      <c r="CX826" s="29" t="str">
        <f>IFERROR(VLOOKUP(O826,银行变二级!A:B,2,0),"")</f>
        <v>农商行一般户013558</v>
      </c>
    </row>
    <row r="827" ht="27" spans="1:102">
      <c r="A827" s="35" t="s">
        <v>722</v>
      </c>
      <c r="B827" s="36" t="s">
        <v>472</v>
      </c>
      <c r="C827" s="36" t="s">
        <v>161</v>
      </c>
      <c r="D827" s="37" t="s">
        <v>133</v>
      </c>
      <c r="E827" s="37" t="s">
        <v>724</v>
      </c>
      <c r="F827" s="38">
        <v>150000</v>
      </c>
      <c r="G827" s="39" t="s">
        <v>107</v>
      </c>
      <c r="H827" s="40" t="str">
        <f t="shared" si="245"/>
        <v>1002</v>
      </c>
      <c r="I827" s="40" t="str">
        <f t="shared" si="246"/>
        <v>100210</v>
      </c>
      <c r="J827" s="46" t="str">
        <f t="shared" si="247"/>
        <v>银行存款</v>
      </c>
      <c r="K827" s="47" t="str">
        <f t="shared" si="248"/>
        <v>潍坊银行342 47</v>
      </c>
      <c r="L827" s="46" t="str">
        <f t="shared" si="249"/>
        <v/>
      </c>
      <c r="M827" s="46">
        <f>IFERROR(IF(H827="1002",1002,VLOOKUP(I827,亿企科目!A:H,6,0)),VLOOKUP(H827,亿企科目!A:G,6,0))</f>
        <v>1002</v>
      </c>
      <c r="N827" s="48" t="str">
        <f>IFERROR(IF(H827="1002","银行账户",IF(H827="1123","供应商",VLOOKUP(I827,亿企科目!A:H,8,0))),"")</f>
        <v>银行账户</v>
      </c>
      <c r="O827" s="49" t="str">
        <f t="shared" si="263"/>
        <v>潍坊银行342 47</v>
      </c>
      <c r="P827" s="29" t="str">
        <f>VLOOKUP(A827,账簿!B:C,2,0)</f>
        <v>003002</v>
      </c>
      <c r="Q827" s="29" t="str">
        <f>VLOOKUP(P827,账簿!A:B,2,0)</f>
        <v>昌邑市城投文化旅游有限公司</v>
      </c>
      <c r="W827" s="29" t="str">
        <f t="shared" si="264"/>
        <v>0030022026-04-2711</v>
      </c>
      <c r="X827" s="29" t="str">
        <f t="shared" si="250"/>
        <v>003002</v>
      </c>
      <c r="Y827" s="29" t="str">
        <f t="shared" si="251"/>
        <v>003002</v>
      </c>
      <c r="Z827" s="29" t="str">
        <f t="shared" si="252"/>
        <v>昌邑市城投文化旅游有限公司</v>
      </c>
      <c r="AA827" s="29" t="str">
        <f t="shared" si="253"/>
        <v>2026-04</v>
      </c>
      <c r="AB827" s="29" t="str">
        <f t="shared" si="254"/>
        <v>2026-04-27</v>
      </c>
      <c r="AC827" s="29" t="s">
        <v>108</v>
      </c>
      <c r="AD827" s="29">
        <f t="shared" si="255"/>
        <v>11</v>
      </c>
      <c r="AE827" s="29" t="str">
        <f t="shared" si="256"/>
        <v>往来款,昌邑市城投股权投资管理有限公司</v>
      </c>
      <c r="AF827" s="29" t="s">
        <v>109</v>
      </c>
      <c r="AG827" s="29" t="s">
        <v>109</v>
      </c>
      <c r="AH827" s="29"/>
      <c r="AI827" s="29"/>
      <c r="AJ827" s="29"/>
      <c r="AK827" s="29"/>
      <c r="AL827" s="29"/>
      <c r="AM827" s="29"/>
      <c r="AN827" s="29">
        <f t="shared" si="257"/>
        <v>1002</v>
      </c>
      <c r="AO827" s="29"/>
      <c r="AP827" s="29" t="str">
        <f t="shared" si="258"/>
        <v>往来款,昌邑市城投股权投资管理有限公司</v>
      </c>
      <c r="AQ827" t="s">
        <v>110</v>
      </c>
      <c r="AR827" s="29">
        <f t="shared" si="259"/>
        <v>150000</v>
      </c>
      <c r="AS827" s="29" t="str">
        <f t="shared" si="260"/>
        <v/>
      </c>
      <c r="AT827" t="s">
        <v>111</v>
      </c>
      <c r="AU827" t="s">
        <v>112</v>
      </c>
      <c r="AV827" t="s">
        <v>113</v>
      </c>
      <c r="AW827" s="29">
        <f t="shared" si="261"/>
        <v>150000</v>
      </c>
      <c r="AX827" s="29" t="str">
        <f t="shared" si="262"/>
        <v/>
      </c>
      <c r="AY827" s="29"/>
      <c r="AZ827" s="29"/>
      <c r="BA827" s="29"/>
      <c r="BB827" s="29"/>
      <c r="BC827" s="29"/>
      <c r="BD827" s="29"/>
      <c r="BE827" s="29"/>
      <c r="BF827" s="29"/>
      <c r="BG827" s="29"/>
      <c r="BH827" s="29"/>
      <c r="BI827" s="29"/>
      <c r="BJ827" s="29"/>
      <c r="BK827" s="29"/>
      <c r="BL827" s="29"/>
      <c r="BM827" s="29"/>
      <c r="BN827" s="29"/>
      <c r="BO827" s="29"/>
      <c r="BP827" s="29"/>
      <c r="BQ827" s="32" t="str">
        <f>IF(N827="项目",VLOOKUP(O827,项目!B:C,2,0),IF(K827="空项目",VLOOKUP(K827,项目!B:C,2,0),""))</f>
        <v/>
      </c>
      <c r="BR827" s="32" t="str">
        <f>IFERROR(VLOOKUP(BQ827,项目!A:B,2,0),"")</f>
        <v/>
      </c>
      <c r="BS827" s="29"/>
      <c r="BT827" s="29"/>
      <c r="BU827" s="32" t="str">
        <f>IF(N827="供应商",VLOOKUP(O827,供应商!B:C,2,0),"")</f>
        <v/>
      </c>
      <c r="BV827" s="32" t="str">
        <f>IFERROR(VLOOKUP(BU827,供应商!A:B,2,0),"")</f>
        <v/>
      </c>
      <c r="BW827" s="32" t="str">
        <f>IF(N827="客户",VLOOKUP(O827,客户!B:C,2,0),"")</f>
        <v/>
      </c>
      <c r="BX827" s="32" t="str">
        <f>IFERROR(VLOOKUP(BW827,客户!A:B,2,0),"")</f>
        <v/>
      </c>
      <c r="BY827" s="29"/>
      <c r="BZ827" s="29"/>
      <c r="CA827" s="29"/>
      <c r="CB827" s="29"/>
      <c r="CC827" s="29"/>
      <c r="CD827" s="29"/>
      <c r="CE827" s="29"/>
      <c r="CF827" s="29"/>
      <c r="CG827" s="29"/>
      <c r="CH827" s="29"/>
      <c r="CI827" s="29"/>
      <c r="CJ827" s="29"/>
      <c r="CK827" s="29"/>
      <c r="CL827" s="29"/>
      <c r="CM827" s="29"/>
      <c r="CN827" s="29"/>
      <c r="CO827" s="29"/>
      <c r="CP827" s="29"/>
      <c r="CQ827" s="29"/>
      <c r="CR827" s="29"/>
      <c r="CS827" s="29"/>
      <c r="CT827" s="29"/>
      <c r="CU827" s="32" t="str">
        <f>IF(N827="费用项目",VLOOKUP(O827,费用项目!B:C,2,0),"")</f>
        <v/>
      </c>
      <c r="CV827" s="32" t="str">
        <f>IFERROR(VLOOKUP(CU827,费用项目!A:B,2,0),"")</f>
        <v/>
      </c>
      <c r="CW827" s="29" t="str">
        <f>IF(N827="银行账户",VLOOKUP(O827,银行变二级!B:C,2,0),"")</f>
        <v>潍坊银行34247</v>
      </c>
      <c r="CX827" s="29" t="str">
        <f>IFERROR(VLOOKUP(O827,银行变二级!A:B,2,0),"")</f>
        <v/>
      </c>
    </row>
    <row r="828" ht="25.5" spans="1:102">
      <c r="A828" s="35" t="s">
        <v>722</v>
      </c>
      <c r="B828" s="36" t="s">
        <v>472</v>
      </c>
      <c r="C828" s="36" t="s">
        <v>161</v>
      </c>
      <c r="D828" s="37" t="s">
        <v>133</v>
      </c>
      <c r="E828" s="37" t="s">
        <v>134</v>
      </c>
      <c r="F828" s="39" t="s">
        <v>107</v>
      </c>
      <c r="G828" s="38">
        <v>150000</v>
      </c>
      <c r="H828" s="40" t="str">
        <f t="shared" si="245"/>
        <v>1221</v>
      </c>
      <c r="I828" s="40" t="str">
        <f t="shared" si="246"/>
        <v>122108</v>
      </c>
      <c r="J828" s="46" t="str">
        <f t="shared" si="247"/>
        <v>其他应收款</v>
      </c>
      <c r="K828" s="47" t="str">
        <f t="shared" si="248"/>
        <v>单位</v>
      </c>
      <c r="L828" s="46" t="str">
        <f t="shared" si="249"/>
        <v>昌邑市城投股权投资管理有限公司</v>
      </c>
      <c r="M828" s="46" t="str">
        <f>IFERROR(IF(H828="1002",1002,VLOOKUP(I828,亿企科目!A:H,6,0)),VLOOKUP(H828,亿企科目!A:G,6,0))</f>
        <v>122102</v>
      </c>
      <c r="N828" s="48" t="str">
        <f>IFERROR(IF(H828="1002","银行账户",IF(H828="1123","供应商",VLOOKUP(I828,亿企科目!A:H,8,0))),"")</f>
        <v>客户</v>
      </c>
      <c r="O828" s="49" t="str">
        <f t="shared" si="263"/>
        <v>昌邑市城投股权投资管理有限公司</v>
      </c>
      <c r="P828" s="29" t="str">
        <f>VLOOKUP(A828,账簿!B:C,2,0)</f>
        <v>003002</v>
      </c>
      <c r="Q828" s="29" t="str">
        <f>VLOOKUP(P828,账簿!A:B,2,0)</f>
        <v>昌邑市城投文化旅游有限公司</v>
      </c>
      <c r="W828" s="29" t="str">
        <f t="shared" si="264"/>
        <v>0030022026-04-2711</v>
      </c>
      <c r="X828" s="29" t="str">
        <f t="shared" si="250"/>
        <v>003002</v>
      </c>
      <c r="Y828" s="29" t="str">
        <f t="shared" si="251"/>
        <v>003002</v>
      </c>
      <c r="Z828" s="29" t="str">
        <f t="shared" si="252"/>
        <v>昌邑市城投文化旅游有限公司</v>
      </c>
      <c r="AA828" s="29" t="str">
        <f t="shared" si="253"/>
        <v>2026-04</v>
      </c>
      <c r="AB828" s="29" t="str">
        <f t="shared" si="254"/>
        <v>2026-04-27</v>
      </c>
      <c r="AC828" s="29" t="s">
        <v>108</v>
      </c>
      <c r="AD828" s="29">
        <f t="shared" si="255"/>
        <v>11</v>
      </c>
      <c r="AE828" s="29" t="str">
        <f t="shared" si="256"/>
        <v>往来款,昌邑市城投股权投资管理有限公司</v>
      </c>
      <c r="AF828" s="29" t="s">
        <v>109</v>
      </c>
      <c r="AG828" s="29" t="s">
        <v>109</v>
      </c>
      <c r="AH828" s="29"/>
      <c r="AI828" s="29"/>
      <c r="AJ828" s="29"/>
      <c r="AK828" s="29"/>
      <c r="AL828" s="29"/>
      <c r="AM828" s="29"/>
      <c r="AN828" s="29" t="str">
        <f t="shared" si="257"/>
        <v>122102</v>
      </c>
      <c r="AO828" s="29"/>
      <c r="AP828" s="29" t="str">
        <f t="shared" si="258"/>
        <v>往来款,昌邑市城投股权投资管理有限公司</v>
      </c>
      <c r="AQ828" t="s">
        <v>110</v>
      </c>
      <c r="AR828" s="29" t="str">
        <f t="shared" si="259"/>
        <v/>
      </c>
      <c r="AS828" s="29">
        <f t="shared" si="260"/>
        <v>150000</v>
      </c>
      <c r="AT828" t="s">
        <v>111</v>
      </c>
      <c r="AU828" t="s">
        <v>112</v>
      </c>
      <c r="AV828" t="s">
        <v>113</v>
      </c>
      <c r="AW828" s="29" t="str">
        <f t="shared" si="261"/>
        <v/>
      </c>
      <c r="AX828" s="29">
        <f t="shared" si="262"/>
        <v>150000</v>
      </c>
      <c r="AY828" s="29"/>
      <c r="AZ828" s="29"/>
      <c r="BA828" s="29"/>
      <c r="BB828" s="29"/>
      <c r="BC828" s="29"/>
      <c r="BD828" s="29"/>
      <c r="BE828" s="29"/>
      <c r="BF828" s="29"/>
      <c r="BG828" s="29"/>
      <c r="BH828" s="29"/>
      <c r="BI828" s="29"/>
      <c r="BJ828" s="29"/>
      <c r="BK828" s="29"/>
      <c r="BL828" s="29"/>
      <c r="BM828" s="29"/>
      <c r="BN828" s="29"/>
      <c r="BO828" s="29"/>
      <c r="BP828" s="29"/>
      <c r="BQ828" s="32" t="str">
        <f>IF(N828="项目",VLOOKUP(O828,项目!B:C,2,0),IF(K828="空项目",VLOOKUP(K828,项目!B:C,2,0),""))</f>
        <v/>
      </c>
      <c r="BR828" s="32" t="str">
        <f>IFERROR(VLOOKUP(BQ828,项目!A:B,2,0),"")</f>
        <v/>
      </c>
      <c r="BS828" s="29"/>
      <c r="BT828" s="29"/>
      <c r="BU828" s="32" t="str">
        <f>IF(N828="供应商",VLOOKUP(O828,供应商!B:C,2,0),"")</f>
        <v/>
      </c>
      <c r="BV828" s="32" t="str">
        <f>IFERROR(VLOOKUP(BU828,供应商!A:B,2,0),"")</f>
        <v/>
      </c>
      <c r="BW828" s="32" t="str">
        <f>IF(N828="客户",VLOOKUP(O828,客户!B:C,2,0),"")</f>
        <v>002008</v>
      </c>
      <c r="BX828" s="32" t="str">
        <f>IFERROR(VLOOKUP(BW828,客户!A:B,2,0),"")</f>
        <v>昌邑市城投股权投资管理有限公司</v>
      </c>
      <c r="BY828" s="29"/>
      <c r="BZ828" s="29"/>
      <c r="CA828" s="29"/>
      <c r="CB828" s="29"/>
      <c r="CC828" s="29"/>
      <c r="CD828" s="29"/>
      <c r="CE828" s="29"/>
      <c r="CF828" s="29"/>
      <c r="CG828" s="29"/>
      <c r="CH828" s="29"/>
      <c r="CI828" s="29"/>
      <c r="CJ828" s="29"/>
      <c r="CK828" s="29"/>
      <c r="CL828" s="29"/>
      <c r="CM828" s="29"/>
      <c r="CN828" s="29"/>
      <c r="CO828" s="29"/>
      <c r="CP828" s="29"/>
      <c r="CQ828" s="29"/>
      <c r="CR828" s="29"/>
      <c r="CS828" s="29"/>
      <c r="CT828" s="29"/>
      <c r="CU828" s="32" t="str">
        <f>IF(N828="费用项目",VLOOKUP(O828,费用项目!B:C,2,0),"")</f>
        <v/>
      </c>
      <c r="CV828" s="32" t="str">
        <f>IFERROR(VLOOKUP(CU828,费用项目!A:B,2,0),"")</f>
        <v/>
      </c>
      <c r="CW828" s="29" t="str">
        <f>IF(N828="银行账户",VLOOKUP(O828,银行变二级!B:C,2,0),"")</f>
        <v/>
      </c>
      <c r="CX828" s="29" t="str">
        <f>IFERROR(VLOOKUP(O828,银行变二级!A:B,2,0),"")</f>
        <v/>
      </c>
    </row>
    <row r="829" ht="25.5" spans="1:102">
      <c r="A829" s="35" t="s">
        <v>722</v>
      </c>
      <c r="B829" s="36" t="s">
        <v>472</v>
      </c>
      <c r="C829" s="36" t="s">
        <v>229</v>
      </c>
      <c r="D829" s="37" t="s">
        <v>732</v>
      </c>
      <c r="E829" s="37" t="s">
        <v>733</v>
      </c>
      <c r="F829" s="38">
        <v>170000</v>
      </c>
      <c r="G829" s="39" t="s">
        <v>107</v>
      </c>
      <c r="H829" s="40" t="str">
        <f t="shared" si="245"/>
        <v>2241</v>
      </c>
      <c r="I829" s="40" t="str">
        <f t="shared" si="246"/>
        <v>224102</v>
      </c>
      <c r="J829" s="46" t="str">
        <f t="shared" si="247"/>
        <v>其他应付款</v>
      </c>
      <c r="K829" s="47" t="str">
        <f t="shared" si="248"/>
        <v>单位</v>
      </c>
      <c r="L829" s="46" t="str">
        <f t="shared" si="249"/>
        <v>永拓会计师事务所（特殊普通合伙）山东分所</v>
      </c>
      <c r="M829" s="46" t="str">
        <f>IFERROR(IF(H829="1002",1002,VLOOKUP(I829,亿企科目!A:H,6,0)),VLOOKUP(H829,亿企科目!A:G,6,0))</f>
        <v>224102</v>
      </c>
      <c r="N829" s="48" t="str">
        <f>IFERROR(IF(H829="1002","银行账户",IF(H829="1123","供应商",VLOOKUP(I829,亿企科目!A:H,8,0))),"")</f>
        <v>供应商</v>
      </c>
      <c r="O829" s="49" t="str">
        <f t="shared" si="263"/>
        <v>永拓会计师事务所（特殊普通合伙）山东分所</v>
      </c>
      <c r="P829" s="29" t="str">
        <f>VLOOKUP(A829,账簿!B:C,2,0)</f>
        <v>003002</v>
      </c>
      <c r="Q829" s="29" t="str">
        <f>VLOOKUP(P829,账簿!A:B,2,0)</f>
        <v>昌邑市城投文化旅游有限公司</v>
      </c>
      <c r="W829" s="29" t="str">
        <f t="shared" si="264"/>
        <v>0030022026-04-2712</v>
      </c>
      <c r="X829" s="29" t="str">
        <f t="shared" si="250"/>
        <v>003002</v>
      </c>
      <c r="Y829" s="29" t="str">
        <f t="shared" si="251"/>
        <v>003002</v>
      </c>
      <c r="Z829" s="29" t="str">
        <f t="shared" si="252"/>
        <v>昌邑市城投文化旅游有限公司</v>
      </c>
      <c r="AA829" s="29" t="str">
        <f t="shared" si="253"/>
        <v>2026-04</v>
      </c>
      <c r="AB829" s="29" t="str">
        <f t="shared" si="254"/>
        <v>2026-04-27</v>
      </c>
      <c r="AC829" s="29" t="s">
        <v>108</v>
      </c>
      <c r="AD829" s="29">
        <f t="shared" si="255"/>
        <v>12</v>
      </c>
      <c r="AE829" s="29" t="str">
        <f t="shared" si="256"/>
        <v>支付审计服务费,永拓会计师事务所（特殊普通合伙）山东分所</v>
      </c>
      <c r="AF829" s="29" t="s">
        <v>109</v>
      </c>
      <c r="AG829" s="29" t="s">
        <v>109</v>
      </c>
      <c r="AH829" s="29"/>
      <c r="AI829" s="29"/>
      <c r="AJ829" s="29"/>
      <c r="AK829" s="29"/>
      <c r="AL829" s="29"/>
      <c r="AM829" s="29"/>
      <c r="AN829" s="29" t="str">
        <f t="shared" si="257"/>
        <v>224102</v>
      </c>
      <c r="AO829" s="29"/>
      <c r="AP829" s="29" t="str">
        <f t="shared" si="258"/>
        <v>支付审计服务费,永拓会计师事务所（特殊普通合伙）山东分所</v>
      </c>
      <c r="AQ829" t="s">
        <v>110</v>
      </c>
      <c r="AR829" s="29">
        <f t="shared" si="259"/>
        <v>170000</v>
      </c>
      <c r="AS829" s="29" t="str">
        <f t="shared" si="260"/>
        <v/>
      </c>
      <c r="AT829" t="s">
        <v>111</v>
      </c>
      <c r="AU829" t="s">
        <v>112</v>
      </c>
      <c r="AV829" t="s">
        <v>113</v>
      </c>
      <c r="AW829" s="29">
        <f t="shared" si="261"/>
        <v>170000</v>
      </c>
      <c r="AX829" s="29" t="str">
        <f t="shared" si="262"/>
        <v/>
      </c>
      <c r="AY829" s="29"/>
      <c r="AZ829" s="29"/>
      <c r="BA829" s="29"/>
      <c r="BB829" s="29"/>
      <c r="BC829" s="29"/>
      <c r="BD829" s="29"/>
      <c r="BE829" s="29"/>
      <c r="BF829" s="29"/>
      <c r="BG829" s="29"/>
      <c r="BH829" s="29"/>
      <c r="BI829" s="29"/>
      <c r="BJ829" s="29"/>
      <c r="BK829" s="29"/>
      <c r="BL829" s="29"/>
      <c r="BM829" s="29"/>
      <c r="BN829" s="29"/>
      <c r="BO829" s="29"/>
      <c r="BP829" s="29"/>
      <c r="BQ829" s="32" t="str">
        <f>IF(N829="项目",VLOOKUP(O829,项目!B:C,2,0),IF(K829="空项目",VLOOKUP(K829,项目!B:C,2,0),""))</f>
        <v/>
      </c>
      <c r="BR829" s="32" t="str">
        <f>IFERROR(VLOOKUP(BQ829,项目!A:B,2,0),"")</f>
        <v/>
      </c>
      <c r="BS829" s="29"/>
      <c r="BT829" s="29"/>
      <c r="BU829" s="32" t="str">
        <f>IF(N829="供应商",VLOOKUP(O829,供应商!B:C,2,0),"")</f>
        <v>0009507</v>
      </c>
      <c r="BV829" s="32" t="str">
        <f>IFERROR(VLOOKUP(BU829,供应商!A:B,2,0),"")</f>
        <v>永拓会计师事务所（特殊普通合伙）山东分所</v>
      </c>
      <c r="BW829" s="32" t="str">
        <f>IF(N829="客户",VLOOKUP(O829,客户!B:C,2,0),"")</f>
        <v/>
      </c>
      <c r="BX829" s="32" t="str">
        <f>IFERROR(VLOOKUP(BW829,客户!A:B,2,0),"")</f>
        <v/>
      </c>
      <c r="BY829" s="29"/>
      <c r="BZ829" s="29"/>
      <c r="CA829" s="29"/>
      <c r="CB829" s="29"/>
      <c r="CC829" s="29"/>
      <c r="CD829" s="29"/>
      <c r="CE829" s="29"/>
      <c r="CF829" s="29"/>
      <c r="CG829" s="29"/>
      <c r="CH829" s="29"/>
      <c r="CI829" s="29"/>
      <c r="CJ829" s="29"/>
      <c r="CK829" s="29"/>
      <c r="CL829" s="29"/>
      <c r="CM829" s="29"/>
      <c r="CN829" s="29"/>
      <c r="CO829" s="29"/>
      <c r="CP829" s="29"/>
      <c r="CQ829" s="29"/>
      <c r="CR829" s="29"/>
      <c r="CS829" s="29"/>
      <c r="CT829" s="29"/>
      <c r="CU829" s="32" t="str">
        <f>IF(N829="费用项目",VLOOKUP(O829,费用项目!B:C,2,0),"")</f>
        <v/>
      </c>
      <c r="CV829" s="32" t="str">
        <f>IFERROR(VLOOKUP(CU829,费用项目!A:B,2,0),"")</f>
        <v/>
      </c>
      <c r="CW829" s="29" t="str">
        <f>IF(N829="银行账户",VLOOKUP(O829,银行变二级!B:C,2,0),"")</f>
        <v/>
      </c>
      <c r="CX829" s="29" t="str">
        <f>IFERROR(VLOOKUP(O829,银行变二级!A:B,2,0),"")</f>
        <v/>
      </c>
    </row>
    <row r="830" ht="27" spans="1:102">
      <c r="A830" s="35" t="s">
        <v>722</v>
      </c>
      <c r="B830" s="36" t="s">
        <v>472</v>
      </c>
      <c r="C830" s="36" t="s">
        <v>229</v>
      </c>
      <c r="D830" s="37" t="s">
        <v>732</v>
      </c>
      <c r="E830" s="37" t="s">
        <v>724</v>
      </c>
      <c r="F830" s="39" t="s">
        <v>107</v>
      </c>
      <c r="G830" s="38">
        <v>170000</v>
      </c>
      <c r="H830" s="40" t="str">
        <f t="shared" si="245"/>
        <v>1002</v>
      </c>
      <c r="I830" s="40" t="str">
        <f t="shared" si="246"/>
        <v>100210</v>
      </c>
      <c r="J830" s="46" t="str">
        <f t="shared" si="247"/>
        <v>银行存款</v>
      </c>
      <c r="K830" s="47" t="str">
        <f t="shared" si="248"/>
        <v>潍坊银行342 47</v>
      </c>
      <c r="L830" s="46" t="str">
        <f t="shared" si="249"/>
        <v/>
      </c>
      <c r="M830" s="46">
        <f>IFERROR(IF(H830="1002",1002,VLOOKUP(I830,亿企科目!A:H,6,0)),VLOOKUP(H830,亿企科目!A:G,6,0))</f>
        <v>1002</v>
      </c>
      <c r="N830" s="48" t="str">
        <f>IFERROR(IF(H830="1002","银行账户",IF(H830="1123","供应商",VLOOKUP(I830,亿企科目!A:H,8,0))),"")</f>
        <v>银行账户</v>
      </c>
      <c r="O830" s="49" t="str">
        <f t="shared" si="263"/>
        <v>潍坊银行342 47</v>
      </c>
      <c r="P830" s="29" t="str">
        <f>VLOOKUP(A830,账簿!B:C,2,0)</f>
        <v>003002</v>
      </c>
      <c r="Q830" s="29" t="str">
        <f>VLOOKUP(P830,账簿!A:B,2,0)</f>
        <v>昌邑市城投文化旅游有限公司</v>
      </c>
      <c r="W830" s="29" t="str">
        <f t="shared" si="264"/>
        <v>0030022026-04-2712</v>
      </c>
      <c r="X830" s="29" t="str">
        <f t="shared" si="250"/>
        <v>003002</v>
      </c>
      <c r="Y830" s="29" t="str">
        <f t="shared" si="251"/>
        <v>003002</v>
      </c>
      <c r="Z830" s="29" t="str">
        <f t="shared" si="252"/>
        <v>昌邑市城投文化旅游有限公司</v>
      </c>
      <c r="AA830" s="29" t="str">
        <f t="shared" si="253"/>
        <v>2026-04</v>
      </c>
      <c r="AB830" s="29" t="str">
        <f t="shared" si="254"/>
        <v>2026-04-27</v>
      </c>
      <c r="AC830" s="29" t="s">
        <v>108</v>
      </c>
      <c r="AD830" s="29">
        <f t="shared" si="255"/>
        <v>12</v>
      </c>
      <c r="AE830" s="29" t="str">
        <f t="shared" si="256"/>
        <v>支付审计服务费,永拓会计师事务所（特殊普通合伙）山东分所</v>
      </c>
      <c r="AF830" s="29" t="s">
        <v>109</v>
      </c>
      <c r="AG830" s="29" t="s">
        <v>109</v>
      </c>
      <c r="AH830" s="29"/>
      <c r="AI830" s="29"/>
      <c r="AJ830" s="29"/>
      <c r="AK830" s="29"/>
      <c r="AL830" s="29"/>
      <c r="AM830" s="29"/>
      <c r="AN830" s="29">
        <f t="shared" si="257"/>
        <v>1002</v>
      </c>
      <c r="AO830" s="29"/>
      <c r="AP830" s="29" t="str">
        <f t="shared" si="258"/>
        <v>支付审计服务费,永拓会计师事务所（特殊普通合伙）山东分所</v>
      </c>
      <c r="AQ830" t="s">
        <v>110</v>
      </c>
      <c r="AR830" s="29" t="str">
        <f t="shared" si="259"/>
        <v/>
      </c>
      <c r="AS830" s="29">
        <f t="shared" si="260"/>
        <v>170000</v>
      </c>
      <c r="AT830" t="s">
        <v>111</v>
      </c>
      <c r="AU830" t="s">
        <v>112</v>
      </c>
      <c r="AV830" t="s">
        <v>113</v>
      </c>
      <c r="AW830" s="29" t="str">
        <f t="shared" si="261"/>
        <v/>
      </c>
      <c r="AX830" s="29">
        <f t="shared" si="262"/>
        <v>170000</v>
      </c>
      <c r="AY830" s="29"/>
      <c r="AZ830" s="29"/>
      <c r="BA830" s="29"/>
      <c r="BB830" s="29"/>
      <c r="BC830" s="29"/>
      <c r="BD830" s="29"/>
      <c r="BE830" s="29"/>
      <c r="BF830" s="29"/>
      <c r="BG830" s="29"/>
      <c r="BH830" s="29"/>
      <c r="BI830" s="29"/>
      <c r="BJ830" s="29"/>
      <c r="BK830" s="29"/>
      <c r="BL830" s="29"/>
      <c r="BM830" s="29"/>
      <c r="BN830" s="29"/>
      <c r="BO830" s="29"/>
      <c r="BP830" s="29"/>
      <c r="BQ830" s="32" t="str">
        <f>IF(N830="项目",VLOOKUP(O830,项目!B:C,2,0),IF(K830="空项目",VLOOKUP(K830,项目!B:C,2,0),""))</f>
        <v/>
      </c>
      <c r="BR830" s="32" t="str">
        <f>IFERROR(VLOOKUP(BQ830,项目!A:B,2,0),"")</f>
        <v/>
      </c>
      <c r="BS830" s="29"/>
      <c r="BT830" s="29"/>
      <c r="BU830" s="32" t="str">
        <f>IF(N830="供应商",VLOOKUP(O830,供应商!B:C,2,0),"")</f>
        <v/>
      </c>
      <c r="BV830" s="32" t="str">
        <f>IFERROR(VLOOKUP(BU830,供应商!A:B,2,0),"")</f>
        <v/>
      </c>
      <c r="BW830" s="32" t="str">
        <f>IF(N830="客户",VLOOKUP(O830,客户!B:C,2,0),"")</f>
        <v/>
      </c>
      <c r="BX830" s="32" t="str">
        <f>IFERROR(VLOOKUP(BW830,客户!A:B,2,0),"")</f>
        <v/>
      </c>
      <c r="BY830" s="29"/>
      <c r="BZ830" s="29"/>
      <c r="CA830" s="29"/>
      <c r="CB830" s="29"/>
      <c r="CC830" s="29"/>
      <c r="CD830" s="29"/>
      <c r="CE830" s="29"/>
      <c r="CF830" s="29"/>
      <c r="CG830" s="29"/>
      <c r="CH830" s="29"/>
      <c r="CI830" s="29"/>
      <c r="CJ830" s="29"/>
      <c r="CK830" s="29"/>
      <c r="CL830" s="29"/>
      <c r="CM830" s="29"/>
      <c r="CN830" s="29"/>
      <c r="CO830" s="29"/>
      <c r="CP830" s="29"/>
      <c r="CQ830" s="29"/>
      <c r="CR830" s="29"/>
      <c r="CS830" s="29"/>
      <c r="CT830" s="29"/>
      <c r="CU830" s="32" t="str">
        <f>IF(N830="费用项目",VLOOKUP(O830,费用项目!B:C,2,0),"")</f>
        <v/>
      </c>
      <c r="CV830" s="32" t="str">
        <f>IFERROR(VLOOKUP(CU830,费用项目!A:B,2,0),"")</f>
        <v/>
      </c>
      <c r="CW830" s="29" t="str">
        <f>IF(N830="银行账户",VLOOKUP(O830,银行变二级!B:C,2,0),"")</f>
        <v>潍坊银行34247</v>
      </c>
      <c r="CX830" s="29" t="str">
        <f>IFERROR(VLOOKUP(O830,银行变二级!A:B,2,0),"")</f>
        <v/>
      </c>
    </row>
    <row r="831" ht="27" spans="1:102">
      <c r="A831" s="35" t="s">
        <v>722</v>
      </c>
      <c r="B831" s="36" t="s">
        <v>242</v>
      </c>
      <c r="C831" s="36" t="s">
        <v>231</v>
      </c>
      <c r="D831" s="37" t="s">
        <v>734</v>
      </c>
      <c r="E831" s="37" t="s">
        <v>735</v>
      </c>
      <c r="F831" s="41">
        <v>1</v>
      </c>
      <c r="G831" s="39" t="s">
        <v>107</v>
      </c>
      <c r="H831" s="40" t="str">
        <f t="shared" ref="H831:H894" si="265">LEFT(E831,4)</f>
        <v>1002</v>
      </c>
      <c r="I831" s="40" t="str">
        <f t="shared" ref="I831:I894" si="266">IFERROR(LEFT(E831,FIND(" ",E831)-1),E831)</f>
        <v>100209</v>
      </c>
      <c r="J831" s="46" t="str">
        <f t="shared" ref="J831:J894" si="267">LEFT(MID(E831,FIND(" ",E831)+1,LEN(E831)),FIND("-",MID(E831,FIND(" ",E831)+1,LEN(E831))&amp;"-")-1)</f>
        <v>银行存款</v>
      </c>
      <c r="K831" s="47" t="str">
        <f t="shared" ref="K831:K894" si="268">IFERROR(MID(MID(E831,FIND(" ",E831)+1,LEN(E831)),FIND("-",MID(E831,FIND(" ",E831)+1,LEN(E831)))+1,IFERROR(FIND("-",MID(E831,FIND(" ",E831)+1,LEN(E831)),FIND("-",MID(E831,FIND(" ",E831)+1,LEN(E831)))+1),LEN(MID(E831,FIND(" ",E831)+1,LEN(E831)))+1)-FIND("-",MID(E831,FIND(" ",E831)+1,LEN(E831)))-1),"")</f>
        <v>建设银行一般户5025</v>
      </c>
      <c r="L831" s="46" t="str">
        <f t="shared" ref="L831:L894" si="269">IFERROR(MID(MID(E831,FIND(" ",E831)+1,LEN(E831)),FIND("-",MID(E831,FIND(" ",E831)+1,LEN(E831)),FIND("-",MID(E831,FIND(" ",E831)+1,LEN(E831)))+1)+1,LEN(E831)),"")</f>
        <v/>
      </c>
      <c r="M831" s="46">
        <f>IFERROR(IF(H831="1002",1002,VLOOKUP(I831,亿企科目!A:H,6,0)),VLOOKUP(H831,亿企科目!A:G,6,0))</f>
        <v>1002</v>
      </c>
      <c r="N831" s="48" t="str">
        <f>IFERROR(IF(H831="1002","银行账户",IF(H831="1123","供应商",VLOOKUP(I831,亿企科目!A:H,8,0))),"")</f>
        <v>银行账户</v>
      </c>
      <c r="O831" s="49" t="str">
        <f t="shared" si="263"/>
        <v>建设银行一般户5025</v>
      </c>
      <c r="P831" s="29" t="str">
        <f>VLOOKUP(A831,账簿!B:C,2,0)</f>
        <v>003002</v>
      </c>
      <c r="Q831" s="29" t="str">
        <f>VLOOKUP(P831,账簿!A:B,2,0)</f>
        <v>昌邑市城投文化旅游有限公司</v>
      </c>
      <c r="W831" s="29" t="str">
        <f t="shared" si="264"/>
        <v>0030022026-04-2813</v>
      </c>
      <c r="X831" s="29" t="str">
        <f t="shared" si="250"/>
        <v>003002</v>
      </c>
      <c r="Y831" s="29" t="str">
        <f t="shared" si="251"/>
        <v>003002</v>
      </c>
      <c r="Z831" s="29" t="str">
        <f t="shared" si="252"/>
        <v>昌邑市城投文化旅游有限公司</v>
      </c>
      <c r="AA831" s="29" t="str">
        <f t="shared" si="253"/>
        <v>2026-04</v>
      </c>
      <c r="AB831" s="29" t="str">
        <f t="shared" si="254"/>
        <v>2026-04-28</v>
      </c>
      <c r="AC831" s="29" t="s">
        <v>108</v>
      </c>
      <c r="AD831" s="29">
        <f t="shared" si="255"/>
        <v>13</v>
      </c>
      <c r="AE831" s="29" t="str">
        <f t="shared" si="256"/>
        <v>往来款,昌邑市城投文化旅游有限公司</v>
      </c>
      <c r="AF831" s="29" t="s">
        <v>109</v>
      </c>
      <c r="AG831" s="29" t="s">
        <v>109</v>
      </c>
      <c r="AH831" s="29"/>
      <c r="AI831" s="29"/>
      <c r="AJ831" s="29"/>
      <c r="AK831" s="29"/>
      <c r="AL831" s="29"/>
      <c r="AM831" s="29"/>
      <c r="AN831" s="29">
        <f t="shared" si="257"/>
        <v>1002</v>
      </c>
      <c r="AO831" s="29"/>
      <c r="AP831" s="29" t="str">
        <f t="shared" si="258"/>
        <v>往来款,昌邑市城投文化旅游有限公司</v>
      </c>
      <c r="AQ831" t="s">
        <v>110</v>
      </c>
      <c r="AR831" s="29">
        <f t="shared" si="259"/>
        <v>1</v>
      </c>
      <c r="AS831" s="29" t="str">
        <f t="shared" si="260"/>
        <v/>
      </c>
      <c r="AT831" t="s">
        <v>111</v>
      </c>
      <c r="AU831" t="s">
        <v>112</v>
      </c>
      <c r="AV831" t="s">
        <v>113</v>
      </c>
      <c r="AW831" s="29">
        <f t="shared" si="261"/>
        <v>1</v>
      </c>
      <c r="AX831" s="29" t="str">
        <f t="shared" si="262"/>
        <v/>
      </c>
      <c r="AY831" s="29"/>
      <c r="AZ831" s="29"/>
      <c r="BA831" s="29"/>
      <c r="BB831" s="29"/>
      <c r="BC831" s="29"/>
      <c r="BD831" s="29"/>
      <c r="BE831" s="29"/>
      <c r="BF831" s="29"/>
      <c r="BG831" s="29"/>
      <c r="BH831" s="29"/>
      <c r="BI831" s="29"/>
      <c r="BJ831" s="29"/>
      <c r="BK831" s="29"/>
      <c r="BL831" s="29"/>
      <c r="BM831" s="29"/>
      <c r="BN831" s="29"/>
      <c r="BO831" s="29"/>
      <c r="BP831" s="29"/>
      <c r="BQ831" s="32" t="str">
        <f>IF(N831="项目",VLOOKUP(O831,项目!B:C,2,0),IF(K831="空项目",VLOOKUP(K831,项目!B:C,2,0),""))</f>
        <v/>
      </c>
      <c r="BR831" s="32" t="str">
        <f>IFERROR(VLOOKUP(BQ831,项目!A:B,2,0),"")</f>
        <v/>
      </c>
      <c r="BS831" s="29"/>
      <c r="BT831" s="29"/>
      <c r="BU831" s="32" t="str">
        <f>IF(N831="供应商",VLOOKUP(O831,供应商!B:C,2,0),"")</f>
        <v/>
      </c>
      <c r="BV831" s="32" t="str">
        <f>IFERROR(VLOOKUP(BU831,供应商!A:B,2,0),"")</f>
        <v/>
      </c>
      <c r="BW831" s="32" t="str">
        <f>IF(N831="客户",VLOOKUP(O831,客户!B:C,2,0),"")</f>
        <v/>
      </c>
      <c r="BX831" s="32" t="str">
        <f>IFERROR(VLOOKUP(BW831,客户!A:B,2,0),"")</f>
        <v/>
      </c>
      <c r="BY831" s="29"/>
      <c r="BZ831" s="29"/>
      <c r="CA831" s="29"/>
      <c r="CB831" s="29"/>
      <c r="CC831" s="29"/>
      <c r="CD831" s="29"/>
      <c r="CE831" s="29"/>
      <c r="CF831" s="29"/>
      <c r="CG831" s="29"/>
      <c r="CH831" s="29"/>
      <c r="CI831" s="29"/>
      <c r="CJ831" s="29"/>
      <c r="CK831" s="29"/>
      <c r="CL831" s="29"/>
      <c r="CM831" s="29"/>
      <c r="CN831" s="29"/>
      <c r="CO831" s="29"/>
      <c r="CP831" s="29"/>
      <c r="CQ831" s="29"/>
      <c r="CR831" s="29"/>
      <c r="CS831" s="29"/>
      <c r="CT831" s="29"/>
      <c r="CU831" s="32" t="str">
        <f>IF(N831="费用项目",VLOOKUP(O831,费用项目!B:C,2,0),"")</f>
        <v/>
      </c>
      <c r="CV831" s="32" t="str">
        <f>IFERROR(VLOOKUP(CU831,费用项目!A:B,2,0),"")</f>
        <v/>
      </c>
      <c r="CW831" s="29" t="str">
        <f>IF(N831="银行账户",VLOOKUP(O831,银行变二级!B:C,2,0),"")</f>
        <v>建设银行一般户5025</v>
      </c>
      <c r="CX831" s="29" t="str">
        <f>IFERROR(VLOOKUP(O831,银行变二级!A:B,2,0),"")</f>
        <v>建设银行一般户5025</v>
      </c>
    </row>
    <row r="832" ht="27" spans="1:102">
      <c r="A832" s="35" t="s">
        <v>722</v>
      </c>
      <c r="B832" s="36" t="s">
        <v>242</v>
      </c>
      <c r="C832" s="36" t="s">
        <v>231</v>
      </c>
      <c r="D832" s="37" t="s">
        <v>734</v>
      </c>
      <c r="E832" s="37" t="s">
        <v>724</v>
      </c>
      <c r="F832" s="39" t="s">
        <v>107</v>
      </c>
      <c r="G832" s="41">
        <v>1</v>
      </c>
      <c r="H832" s="40" t="str">
        <f t="shared" si="265"/>
        <v>1002</v>
      </c>
      <c r="I832" s="40" t="str">
        <f t="shared" si="266"/>
        <v>100210</v>
      </c>
      <c r="J832" s="46" t="str">
        <f t="shared" si="267"/>
        <v>银行存款</v>
      </c>
      <c r="K832" s="47" t="str">
        <f t="shared" si="268"/>
        <v>潍坊银行342 47</v>
      </c>
      <c r="L832" s="46" t="str">
        <f t="shared" si="269"/>
        <v/>
      </c>
      <c r="M832" s="46">
        <f>IFERROR(IF(H832="1002",1002,VLOOKUP(I832,亿企科目!A:H,6,0)),VLOOKUP(H832,亿企科目!A:G,6,0))</f>
        <v>1002</v>
      </c>
      <c r="N832" s="48" t="str">
        <f>IFERROR(IF(H832="1002","银行账户",IF(H832="1123","供应商",VLOOKUP(I832,亿企科目!A:H,8,0))),"")</f>
        <v>银行账户</v>
      </c>
      <c r="O832" s="49" t="str">
        <f t="shared" si="263"/>
        <v>潍坊银行342 47</v>
      </c>
      <c r="P832" s="29" t="str">
        <f>VLOOKUP(A832,账簿!B:C,2,0)</f>
        <v>003002</v>
      </c>
      <c r="Q832" s="29" t="str">
        <f>VLOOKUP(P832,账簿!A:B,2,0)</f>
        <v>昌邑市城投文化旅游有限公司</v>
      </c>
      <c r="W832" s="29" t="str">
        <f t="shared" si="264"/>
        <v>0030022026-04-2813</v>
      </c>
      <c r="X832" s="29" t="str">
        <f t="shared" si="250"/>
        <v>003002</v>
      </c>
      <c r="Y832" s="29" t="str">
        <f t="shared" si="251"/>
        <v>003002</v>
      </c>
      <c r="Z832" s="29" t="str">
        <f t="shared" si="252"/>
        <v>昌邑市城投文化旅游有限公司</v>
      </c>
      <c r="AA832" s="29" t="str">
        <f t="shared" si="253"/>
        <v>2026-04</v>
      </c>
      <c r="AB832" s="29" t="str">
        <f t="shared" si="254"/>
        <v>2026-04-28</v>
      </c>
      <c r="AC832" s="29" t="s">
        <v>108</v>
      </c>
      <c r="AD832" s="29">
        <f t="shared" si="255"/>
        <v>13</v>
      </c>
      <c r="AE832" s="29" t="str">
        <f t="shared" si="256"/>
        <v>往来款,昌邑市城投文化旅游有限公司</v>
      </c>
      <c r="AF832" s="29" t="s">
        <v>109</v>
      </c>
      <c r="AG832" s="29" t="s">
        <v>109</v>
      </c>
      <c r="AH832" s="29"/>
      <c r="AI832" s="29"/>
      <c r="AJ832" s="29"/>
      <c r="AK832" s="29"/>
      <c r="AL832" s="29"/>
      <c r="AM832" s="29"/>
      <c r="AN832" s="29">
        <f t="shared" si="257"/>
        <v>1002</v>
      </c>
      <c r="AO832" s="29"/>
      <c r="AP832" s="29" t="str">
        <f t="shared" si="258"/>
        <v>往来款,昌邑市城投文化旅游有限公司</v>
      </c>
      <c r="AQ832" t="s">
        <v>110</v>
      </c>
      <c r="AR832" s="29" t="str">
        <f t="shared" si="259"/>
        <v/>
      </c>
      <c r="AS832" s="29">
        <f t="shared" si="260"/>
        <v>1</v>
      </c>
      <c r="AT832" t="s">
        <v>111</v>
      </c>
      <c r="AU832" t="s">
        <v>112</v>
      </c>
      <c r="AV832" t="s">
        <v>113</v>
      </c>
      <c r="AW832" s="29" t="str">
        <f t="shared" si="261"/>
        <v/>
      </c>
      <c r="AX832" s="29">
        <f t="shared" si="262"/>
        <v>1</v>
      </c>
      <c r="AY832" s="29"/>
      <c r="AZ832" s="29"/>
      <c r="BA832" s="29"/>
      <c r="BB832" s="29"/>
      <c r="BC832" s="29"/>
      <c r="BD832" s="29"/>
      <c r="BE832" s="29"/>
      <c r="BF832" s="29"/>
      <c r="BG832" s="29"/>
      <c r="BH832" s="29"/>
      <c r="BI832" s="29"/>
      <c r="BJ832" s="29"/>
      <c r="BK832" s="29"/>
      <c r="BL832" s="29"/>
      <c r="BM832" s="29"/>
      <c r="BN832" s="29"/>
      <c r="BO832" s="29"/>
      <c r="BP832" s="29"/>
      <c r="BQ832" s="32" t="str">
        <f>IF(N832="项目",VLOOKUP(O832,项目!B:C,2,0),IF(K832="空项目",VLOOKUP(K832,项目!B:C,2,0),""))</f>
        <v/>
      </c>
      <c r="BR832" s="32" t="str">
        <f>IFERROR(VLOOKUP(BQ832,项目!A:B,2,0),"")</f>
        <v/>
      </c>
      <c r="BS832" s="29"/>
      <c r="BT832" s="29"/>
      <c r="BU832" s="32" t="str">
        <f>IF(N832="供应商",VLOOKUP(O832,供应商!B:C,2,0),"")</f>
        <v/>
      </c>
      <c r="BV832" s="32" t="str">
        <f>IFERROR(VLOOKUP(BU832,供应商!A:B,2,0),"")</f>
        <v/>
      </c>
      <c r="BW832" s="32" t="str">
        <f>IF(N832="客户",VLOOKUP(O832,客户!B:C,2,0),"")</f>
        <v/>
      </c>
      <c r="BX832" s="32" t="str">
        <f>IFERROR(VLOOKUP(BW832,客户!A:B,2,0),"")</f>
        <v/>
      </c>
      <c r="BY832" s="29"/>
      <c r="BZ832" s="29"/>
      <c r="CA832" s="29"/>
      <c r="CB832" s="29"/>
      <c r="CC832" s="29"/>
      <c r="CD832" s="29"/>
      <c r="CE832" s="29"/>
      <c r="CF832" s="29"/>
      <c r="CG832" s="29"/>
      <c r="CH832" s="29"/>
      <c r="CI832" s="29"/>
      <c r="CJ832" s="29"/>
      <c r="CK832" s="29"/>
      <c r="CL832" s="29"/>
      <c r="CM832" s="29"/>
      <c r="CN832" s="29"/>
      <c r="CO832" s="29"/>
      <c r="CP832" s="29"/>
      <c r="CQ832" s="29"/>
      <c r="CR832" s="29"/>
      <c r="CS832" s="29"/>
      <c r="CT832" s="29"/>
      <c r="CU832" s="32" t="str">
        <f>IF(N832="费用项目",VLOOKUP(O832,费用项目!B:C,2,0),"")</f>
        <v/>
      </c>
      <c r="CV832" s="32" t="str">
        <f>IFERROR(VLOOKUP(CU832,费用项目!A:B,2,0),"")</f>
        <v/>
      </c>
      <c r="CW832" s="29" t="str">
        <f>IF(N832="银行账户",VLOOKUP(O832,银行变二级!B:C,2,0),"")</f>
        <v>潍坊银行34247</v>
      </c>
      <c r="CX832" s="29" t="str">
        <f>IFERROR(VLOOKUP(O832,银行变二级!A:B,2,0),"")</f>
        <v/>
      </c>
    </row>
    <row r="833" spans="1:102">
      <c r="A833" s="35" t="s">
        <v>722</v>
      </c>
      <c r="B833" s="36" t="s">
        <v>131</v>
      </c>
      <c r="C833" s="36" t="s">
        <v>233</v>
      </c>
      <c r="D833" s="37" t="s">
        <v>136</v>
      </c>
      <c r="E833" s="37" t="s">
        <v>137</v>
      </c>
      <c r="F833" s="38">
        <v>432187.36</v>
      </c>
      <c r="G833" s="39" t="s">
        <v>107</v>
      </c>
      <c r="H833" s="40" t="str">
        <f t="shared" si="265"/>
        <v>4103</v>
      </c>
      <c r="I833" s="40" t="str">
        <f t="shared" si="266"/>
        <v>4103</v>
      </c>
      <c r="J833" s="46" t="str">
        <f t="shared" si="267"/>
        <v>本年利润</v>
      </c>
      <c r="K833" s="47" t="str">
        <f t="shared" si="268"/>
        <v/>
      </c>
      <c r="L833" s="46" t="str">
        <f t="shared" si="269"/>
        <v/>
      </c>
      <c r="M833" s="46" t="str">
        <f>IFERROR(IF(H833="1002",1002,VLOOKUP(I833,亿企科目!A:H,6,0)),VLOOKUP(H833,亿企科目!A:G,6,0))</f>
        <v>4103</v>
      </c>
      <c r="N833" s="48">
        <f>IFERROR(IF(H833="1002","银行账户",IF(H833="1123","供应商",VLOOKUP(I833,亿企科目!A:H,8,0))),"")</f>
        <v>0</v>
      </c>
      <c r="O833" s="49" t="str">
        <f t="shared" si="263"/>
        <v/>
      </c>
      <c r="P833" s="29" t="str">
        <f>VLOOKUP(A833,账簿!B:C,2,0)</f>
        <v>003002</v>
      </c>
      <c r="Q833" s="29" t="str">
        <f>VLOOKUP(P833,账簿!A:B,2,0)</f>
        <v>昌邑市城投文化旅游有限公司</v>
      </c>
      <c r="W833" s="29" t="str">
        <f t="shared" si="264"/>
        <v>0030022026-04-3014</v>
      </c>
      <c r="X833" s="29" t="str">
        <f t="shared" si="250"/>
        <v>003002</v>
      </c>
      <c r="Y833" s="29" t="str">
        <f t="shared" si="251"/>
        <v>003002</v>
      </c>
      <c r="Z833" s="29" t="str">
        <f t="shared" si="252"/>
        <v>昌邑市城投文化旅游有限公司</v>
      </c>
      <c r="AA833" s="29" t="str">
        <f t="shared" si="253"/>
        <v>2026-04</v>
      </c>
      <c r="AB833" s="29" t="str">
        <f t="shared" si="254"/>
        <v>2026-04-30</v>
      </c>
      <c r="AC833" s="29" t="s">
        <v>108</v>
      </c>
      <c r="AD833" s="29">
        <f t="shared" si="255"/>
        <v>14</v>
      </c>
      <c r="AE833" s="29" t="str">
        <f t="shared" si="256"/>
        <v>结转本月损益</v>
      </c>
      <c r="AF833" s="29" t="s">
        <v>109</v>
      </c>
      <c r="AG833" s="29" t="s">
        <v>109</v>
      </c>
      <c r="AH833" s="29"/>
      <c r="AI833" s="29"/>
      <c r="AJ833" s="29"/>
      <c r="AK833" s="29"/>
      <c r="AL833" s="29"/>
      <c r="AM833" s="29"/>
      <c r="AN833" s="29" t="str">
        <f t="shared" si="257"/>
        <v>4103</v>
      </c>
      <c r="AO833" s="29"/>
      <c r="AP833" s="29" t="str">
        <f t="shared" si="258"/>
        <v>结转本月损益</v>
      </c>
      <c r="AQ833" t="s">
        <v>110</v>
      </c>
      <c r="AR833" s="29">
        <f t="shared" si="259"/>
        <v>432187.36</v>
      </c>
      <c r="AS833" s="29" t="str">
        <f t="shared" si="260"/>
        <v/>
      </c>
      <c r="AT833" t="s">
        <v>111</v>
      </c>
      <c r="AU833" t="s">
        <v>112</v>
      </c>
      <c r="AV833" t="s">
        <v>113</v>
      </c>
      <c r="AW833" s="29">
        <f t="shared" si="261"/>
        <v>432187.36</v>
      </c>
      <c r="AX833" s="29" t="str">
        <f t="shared" si="262"/>
        <v/>
      </c>
      <c r="AY833" s="29"/>
      <c r="AZ833" s="29"/>
      <c r="BA833" s="29"/>
      <c r="BB833" s="29"/>
      <c r="BC833" s="29"/>
      <c r="BD833" s="29"/>
      <c r="BE833" s="29"/>
      <c r="BF833" s="29"/>
      <c r="BG833" s="29"/>
      <c r="BH833" s="29"/>
      <c r="BI833" s="29"/>
      <c r="BJ833" s="29"/>
      <c r="BK833" s="29"/>
      <c r="BL833" s="29"/>
      <c r="BM833" s="29"/>
      <c r="BN833" s="29"/>
      <c r="BO833" s="29"/>
      <c r="BP833" s="29"/>
      <c r="BQ833" s="32" t="str">
        <f>IF(N833="项目",VLOOKUP(O833,项目!B:C,2,0),IF(K833="空项目",VLOOKUP(K833,项目!B:C,2,0),""))</f>
        <v/>
      </c>
      <c r="BR833" s="32" t="str">
        <f>IFERROR(VLOOKUP(BQ833,项目!A:B,2,0),"")</f>
        <v/>
      </c>
      <c r="BS833" s="29"/>
      <c r="BT833" s="29"/>
      <c r="BU833" s="32" t="str">
        <f>IF(N833="供应商",VLOOKUP(O833,供应商!B:C,2,0),"")</f>
        <v/>
      </c>
      <c r="BV833" s="32" t="str">
        <f>IFERROR(VLOOKUP(BU833,供应商!A:B,2,0),"")</f>
        <v/>
      </c>
      <c r="BW833" s="32" t="str">
        <f>IF(N833="客户",VLOOKUP(O833,客户!B:C,2,0),"")</f>
        <v/>
      </c>
      <c r="BX833" s="32" t="str">
        <f>IFERROR(VLOOKUP(BW833,客户!A:B,2,0),"")</f>
        <v/>
      </c>
      <c r="BY833" s="29"/>
      <c r="BZ833" s="29"/>
      <c r="CA833" s="29"/>
      <c r="CB833" s="29"/>
      <c r="CC833" s="29"/>
      <c r="CD833" s="29"/>
      <c r="CE833" s="29"/>
      <c r="CF833" s="29"/>
      <c r="CG833" s="29"/>
      <c r="CH833" s="29"/>
      <c r="CI833" s="29"/>
      <c r="CJ833" s="29"/>
      <c r="CK833" s="29"/>
      <c r="CL833" s="29"/>
      <c r="CM833" s="29"/>
      <c r="CN833" s="29"/>
      <c r="CO833" s="29"/>
      <c r="CP833" s="29"/>
      <c r="CQ833" s="29"/>
      <c r="CR833" s="29"/>
      <c r="CS833" s="29"/>
      <c r="CT833" s="29"/>
      <c r="CU833" s="32" t="str">
        <f>IF(N833="费用项目",VLOOKUP(O833,费用项目!B:C,2,0),"")</f>
        <v/>
      </c>
      <c r="CV833" s="32" t="str">
        <f>IFERROR(VLOOKUP(CU833,费用项目!A:B,2,0),"")</f>
        <v/>
      </c>
      <c r="CW833" s="29" t="str">
        <f>IF(N833="银行账户",VLOOKUP(O833,银行变二级!B:C,2,0),"")</f>
        <v/>
      </c>
      <c r="CX833" s="29" t="str">
        <f>IFERROR(VLOOKUP(O833,银行变二级!A:B,2,0),"")</f>
        <v/>
      </c>
    </row>
    <row r="834" spans="1:102">
      <c r="A834" s="35" t="s">
        <v>722</v>
      </c>
      <c r="B834" s="36" t="s">
        <v>131</v>
      </c>
      <c r="C834" s="36" t="s">
        <v>233</v>
      </c>
      <c r="D834" s="37" t="s">
        <v>136</v>
      </c>
      <c r="E834" s="37" t="s">
        <v>127</v>
      </c>
      <c r="F834" s="39" t="s">
        <v>107</v>
      </c>
      <c r="G834" s="38">
        <v>432187.36</v>
      </c>
      <c r="H834" s="40" t="str">
        <f t="shared" si="265"/>
        <v>6603</v>
      </c>
      <c r="I834" s="40" t="str">
        <f t="shared" si="266"/>
        <v>6603</v>
      </c>
      <c r="J834" s="46" t="str">
        <f t="shared" si="267"/>
        <v>财务费用</v>
      </c>
      <c r="K834" s="47" t="str">
        <f t="shared" si="268"/>
        <v>利息支出</v>
      </c>
      <c r="L834" s="46" t="str">
        <f t="shared" si="269"/>
        <v/>
      </c>
      <c r="M834" s="46" t="str">
        <f>IFERROR(IF(H834="1002",1002,VLOOKUP(I834,亿企科目!A:H,6,0)),VLOOKUP(H834,亿企科目!A:G,6,0))</f>
        <v>6603</v>
      </c>
      <c r="N834" s="48" t="str">
        <f>IFERROR(IF(H834="1002","银行账户",IF(H834="1123","供应商",VLOOKUP(I834,亿企科目!A:H,8,0))),"")</f>
        <v>费用项目</v>
      </c>
      <c r="O834" s="49" t="str">
        <f t="shared" si="263"/>
        <v>利息支出</v>
      </c>
      <c r="P834" s="29" t="str">
        <f>VLOOKUP(A834,账簿!B:C,2,0)</f>
        <v>003002</v>
      </c>
      <c r="Q834" s="29" t="str">
        <f>VLOOKUP(P834,账簿!A:B,2,0)</f>
        <v>昌邑市城投文化旅游有限公司</v>
      </c>
      <c r="W834" s="29" t="str">
        <f t="shared" si="264"/>
        <v>0030022026-04-3014</v>
      </c>
      <c r="X834" s="29" t="str">
        <f t="shared" ref="X834:X897" si="270">P834</f>
        <v>003002</v>
      </c>
      <c r="Y834" s="29" t="str">
        <f t="shared" ref="Y834:Y897" si="271">X834</f>
        <v>003002</v>
      </c>
      <c r="Z834" s="29" t="str">
        <f t="shared" ref="Z834:Z897" si="272">Q834</f>
        <v>昌邑市城投文化旅游有限公司</v>
      </c>
      <c r="AA834" s="29" t="str">
        <f t="shared" ref="AA834:AA897" si="273">LEFT(B834,7)</f>
        <v>2026-04</v>
      </c>
      <c r="AB834" s="29" t="str">
        <f t="shared" ref="AB834:AB897" si="274">B834</f>
        <v>2026-04-30</v>
      </c>
      <c r="AC834" s="29" t="s">
        <v>108</v>
      </c>
      <c r="AD834" s="29">
        <f t="shared" ref="AD834:AD897" si="275">VALUE(_xlfn.TEXTAFTER(C834,"-"))</f>
        <v>14</v>
      </c>
      <c r="AE834" s="29" t="str">
        <f t="shared" ref="AE834:AE897" si="276">D834</f>
        <v>结转本月损益</v>
      </c>
      <c r="AF834" s="29" t="s">
        <v>109</v>
      </c>
      <c r="AG834" s="29" t="s">
        <v>109</v>
      </c>
      <c r="AH834" s="29"/>
      <c r="AI834" s="29"/>
      <c r="AJ834" s="29"/>
      <c r="AK834" s="29"/>
      <c r="AL834" s="29"/>
      <c r="AM834" s="29"/>
      <c r="AN834" s="29" t="str">
        <f t="shared" ref="AN834:AN897" si="277">M834</f>
        <v>6603</v>
      </c>
      <c r="AO834" s="29"/>
      <c r="AP834" s="29" t="str">
        <f t="shared" ref="AP834:AP897" si="278">D834</f>
        <v>结转本月损益</v>
      </c>
      <c r="AQ834" t="s">
        <v>110</v>
      </c>
      <c r="AR834" s="29" t="str">
        <f t="shared" ref="AR834:AR897" si="279">F834</f>
        <v/>
      </c>
      <c r="AS834" s="29">
        <f t="shared" ref="AS834:AS897" si="280">G834</f>
        <v>432187.36</v>
      </c>
      <c r="AT834" t="s">
        <v>111</v>
      </c>
      <c r="AU834" t="s">
        <v>112</v>
      </c>
      <c r="AV834" t="s">
        <v>113</v>
      </c>
      <c r="AW834" s="29" t="str">
        <f t="shared" ref="AW834:AW897" si="281">AR834</f>
        <v/>
      </c>
      <c r="AX834" s="29">
        <f t="shared" ref="AX834:AX897" si="282">AS834</f>
        <v>432187.36</v>
      </c>
      <c r="AY834" s="29"/>
      <c r="AZ834" s="29"/>
      <c r="BA834" s="29"/>
      <c r="BB834" s="29"/>
      <c r="BC834" s="29"/>
      <c r="BD834" s="29"/>
      <c r="BE834" s="29"/>
      <c r="BF834" s="29"/>
      <c r="BG834" s="29"/>
      <c r="BH834" s="29"/>
      <c r="BI834" s="29"/>
      <c r="BJ834" s="29"/>
      <c r="BK834" s="29"/>
      <c r="BL834" s="29"/>
      <c r="BM834" s="29"/>
      <c r="BN834" s="29"/>
      <c r="BO834" s="29"/>
      <c r="BP834" s="29"/>
      <c r="BQ834" s="32" t="str">
        <f>IF(N834="项目",VLOOKUP(O834,项目!B:C,2,0),IF(K834="空项目",VLOOKUP(K834,项目!B:C,2,0),""))</f>
        <v/>
      </c>
      <c r="BR834" s="32" t="str">
        <f>IFERROR(VLOOKUP(BQ834,项目!A:B,2,0),"")</f>
        <v/>
      </c>
      <c r="BS834" s="29"/>
      <c r="BT834" s="29"/>
      <c r="BU834" s="32" t="str">
        <f>IF(N834="供应商",VLOOKUP(O834,供应商!B:C,2,0),"")</f>
        <v/>
      </c>
      <c r="BV834" s="32" t="str">
        <f>IFERROR(VLOOKUP(BU834,供应商!A:B,2,0),"")</f>
        <v/>
      </c>
      <c r="BW834" s="32" t="str">
        <f>IF(N834="客户",VLOOKUP(O834,客户!B:C,2,0),"")</f>
        <v/>
      </c>
      <c r="BX834" s="32" t="str">
        <f>IFERROR(VLOOKUP(BW834,客户!A:B,2,0),"")</f>
        <v/>
      </c>
      <c r="BY834" s="29"/>
      <c r="BZ834" s="29"/>
      <c r="CA834" s="29"/>
      <c r="CB834" s="29"/>
      <c r="CC834" s="29"/>
      <c r="CD834" s="29"/>
      <c r="CE834" s="29"/>
      <c r="CF834" s="29"/>
      <c r="CG834" s="29"/>
      <c r="CH834" s="29"/>
      <c r="CI834" s="29"/>
      <c r="CJ834" s="29"/>
      <c r="CK834" s="29"/>
      <c r="CL834" s="29"/>
      <c r="CM834" s="29"/>
      <c r="CN834" s="29"/>
      <c r="CO834" s="29"/>
      <c r="CP834" s="29"/>
      <c r="CQ834" s="29"/>
      <c r="CR834" s="29"/>
      <c r="CS834" s="29"/>
      <c r="CT834" s="29"/>
      <c r="CU834" s="32" t="str">
        <f>IF(N834="费用项目",VLOOKUP(O834,费用项目!B:C,2,0),"")</f>
        <v>660302</v>
      </c>
      <c r="CV834" s="32" t="str">
        <f>IFERROR(VLOOKUP(CU834,费用项目!A:B,2,0),"")</f>
        <v>利息支出</v>
      </c>
      <c r="CW834" s="29" t="str">
        <f>IF(N834="银行账户",VLOOKUP(O834,银行变二级!B:C,2,0),"")</f>
        <v/>
      </c>
      <c r="CX834" s="29" t="str">
        <f>IFERROR(VLOOKUP(O834,银行变二级!A:B,2,0),"")</f>
        <v/>
      </c>
    </row>
    <row r="835" spans="1:102">
      <c r="A835" s="53" t="s">
        <v>736</v>
      </c>
      <c r="B835" s="36" t="s">
        <v>196</v>
      </c>
      <c r="C835" s="36" t="s">
        <v>104</v>
      </c>
      <c r="D835" s="37" t="s">
        <v>529</v>
      </c>
      <c r="E835" s="37" t="s">
        <v>737</v>
      </c>
      <c r="F835" s="38">
        <v>600000</v>
      </c>
      <c r="G835" s="39" t="s">
        <v>107</v>
      </c>
      <c r="H835" s="40" t="str">
        <f t="shared" si="265"/>
        <v>1002</v>
      </c>
      <c r="I835" s="40" t="str">
        <f t="shared" si="266"/>
        <v>100204</v>
      </c>
      <c r="J835" s="46" t="str">
        <f t="shared" si="267"/>
        <v>银行存款</v>
      </c>
      <c r="K835" s="47" t="str">
        <f t="shared" si="268"/>
        <v>潍坊银行4395</v>
      </c>
      <c r="L835" s="46" t="str">
        <f t="shared" si="269"/>
        <v/>
      </c>
      <c r="M835" s="46">
        <f>IFERROR(IF(H835="1002",1002,VLOOKUP(I835,亿企科目!A:H,6,0)),VLOOKUP(H835,亿企科目!A:G,6,0))</f>
        <v>1002</v>
      </c>
      <c r="N835" s="48" t="str">
        <f>IFERROR(IF(H835="1002","银行账户",IF(H835="1123","供应商",VLOOKUP(I835,亿企科目!A:H,8,0))),"")</f>
        <v>银行账户</v>
      </c>
      <c r="O835" s="49" t="str">
        <f t="shared" ref="O835:O898" si="283">IF(N835=0,IF(M835="1002",K835,""),_xlfn.TEXTAFTER(E835,"-",-1))</f>
        <v>潍坊银行4395</v>
      </c>
      <c r="P835" s="29" t="str">
        <f>VLOOKUP(A835,账簿!B:C,2,0)</f>
        <v>002003001</v>
      </c>
      <c r="Q835" s="29" t="str">
        <f>VLOOKUP(P835,账簿!A:B,2,0)</f>
        <v>昌邑市浩龙新能源科技有限公司</v>
      </c>
      <c r="W835" s="29" t="str">
        <f t="shared" ref="W835:W898" si="284">X835&amp;AB835&amp;AD835</f>
        <v>0020030012026-04-101</v>
      </c>
      <c r="X835" s="29" t="str">
        <f t="shared" si="270"/>
        <v>002003001</v>
      </c>
      <c r="Y835" s="29" t="str">
        <f t="shared" si="271"/>
        <v>002003001</v>
      </c>
      <c r="Z835" s="29" t="str">
        <f t="shared" si="272"/>
        <v>昌邑市浩龙新能源科技有限公司</v>
      </c>
      <c r="AA835" s="29" t="str">
        <f t="shared" si="273"/>
        <v>2026-04</v>
      </c>
      <c r="AB835" s="29" t="str">
        <f t="shared" si="274"/>
        <v>2026-04-10</v>
      </c>
      <c r="AC835" s="29" t="s">
        <v>108</v>
      </c>
      <c r="AD835" s="29">
        <f t="shared" si="275"/>
        <v>1</v>
      </c>
      <c r="AE835" s="29" t="str">
        <f t="shared" si="276"/>
        <v>往来款,昌邑市城投生态环保有限公司</v>
      </c>
      <c r="AF835" s="29" t="s">
        <v>109</v>
      </c>
      <c r="AG835" s="29" t="s">
        <v>109</v>
      </c>
      <c r="AH835" s="29"/>
      <c r="AI835" s="29"/>
      <c r="AJ835" s="29"/>
      <c r="AK835" s="29"/>
      <c r="AL835" s="29"/>
      <c r="AM835" s="29"/>
      <c r="AN835" s="29">
        <f t="shared" si="277"/>
        <v>1002</v>
      </c>
      <c r="AO835" s="29"/>
      <c r="AP835" s="29" t="str">
        <f t="shared" si="278"/>
        <v>往来款,昌邑市城投生态环保有限公司</v>
      </c>
      <c r="AQ835" t="s">
        <v>110</v>
      </c>
      <c r="AR835" s="29">
        <f t="shared" si="279"/>
        <v>600000</v>
      </c>
      <c r="AS835" s="29" t="str">
        <f t="shared" si="280"/>
        <v/>
      </c>
      <c r="AT835" t="s">
        <v>111</v>
      </c>
      <c r="AU835" t="s">
        <v>112</v>
      </c>
      <c r="AV835" t="s">
        <v>113</v>
      </c>
      <c r="AW835" s="29">
        <f t="shared" si="281"/>
        <v>600000</v>
      </c>
      <c r="AX835" s="29" t="str">
        <f t="shared" si="282"/>
        <v/>
      </c>
      <c r="AY835" s="29"/>
      <c r="AZ835" s="29"/>
      <c r="BA835" s="29"/>
      <c r="BB835" s="29"/>
      <c r="BC835" s="29"/>
      <c r="BD835" s="29"/>
      <c r="BE835" s="29"/>
      <c r="BF835" s="29"/>
      <c r="BG835" s="29"/>
      <c r="BH835" s="29"/>
      <c r="BI835" s="29"/>
      <c r="BJ835" s="29"/>
      <c r="BK835" s="29"/>
      <c r="BL835" s="29"/>
      <c r="BM835" s="29"/>
      <c r="BN835" s="29"/>
      <c r="BO835" s="29"/>
      <c r="BP835" s="29"/>
      <c r="BQ835" s="32" t="str">
        <f>IF(N835="项目",VLOOKUP(O835,项目!B:C,2,0),IF(K835="空项目",VLOOKUP(K835,项目!B:C,2,0),""))</f>
        <v/>
      </c>
      <c r="BR835" s="32" t="str">
        <f>IFERROR(VLOOKUP(BQ835,项目!A:B,2,0),"")</f>
        <v/>
      </c>
      <c r="BS835" s="29"/>
      <c r="BT835" s="29"/>
      <c r="BU835" s="32" t="str">
        <f>IF(N835="供应商",VLOOKUP(O835,供应商!B:C,2,0),"")</f>
        <v/>
      </c>
      <c r="BV835" s="32" t="str">
        <f>IFERROR(VLOOKUP(BU835,供应商!A:B,2,0),"")</f>
        <v/>
      </c>
      <c r="BW835" s="32" t="str">
        <f>IF(N835="客户",VLOOKUP(O835,客户!B:C,2,0),"")</f>
        <v/>
      </c>
      <c r="BX835" s="32" t="str">
        <f>IFERROR(VLOOKUP(BW835,客户!A:B,2,0),"")</f>
        <v/>
      </c>
      <c r="BY835" s="29"/>
      <c r="BZ835" s="29"/>
      <c r="CA835" s="29"/>
      <c r="CB835" s="29"/>
      <c r="CC835" s="29"/>
      <c r="CD835" s="29"/>
      <c r="CE835" s="29"/>
      <c r="CF835" s="29"/>
      <c r="CG835" s="29"/>
      <c r="CH835" s="29"/>
      <c r="CI835" s="29"/>
      <c r="CJ835" s="29"/>
      <c r="CK835" s="29"/>
      <c r="CL835" s="29"/>
      <c r="CM835" s="29"/>
      <c r="CN835" s="29"/>
      <c r="CO835" s="29"/>
      <c r="CP835" s="29"/>
      <c r="CQ835" s="29"/>
      <c r="CR835" s="29"/>
      <c r="CS835" s="29"/>
      <c r="CT835" s="29"/>
      <c r="CU835" s="32" t="str">
        <f>IF(N835="费用项目",VLOOKUP(O835,费用项目!B:C,2,0),"")</f>
        <v/>
      </c>
      <c r="CV835" s="32" t="str">
        <f>IFERROR(VLOOKUP(CU835,费用项目!A:B,2,0),"")</f>
        <v/>
      </c>
      <c r="CW835" s="29" t="str">
        <f>IF(N835="银行账户",VLOOKUP(O835,银行变二级!B:C,2,0),"")</f>
        <v>潍坊银行4395</v>
      </c>
      <c r="CX835" s="29" t="str">
        <f>IFERROR(VLOOKUP(O835,银行变二级!A:B,2,0),"")</f>
        <v>潍坊银行4395</v>
      </c>
    </row>
    <row r="836" ht="25.5" spans="1:102">
      <c r="A836" s="53" t="s">
        <v>736</v>
      </c>
      <c r="B836" s="36" t="s">
        <v>196</v>
      </c>
      <c r="C836" s="36" t="s">
        <v>104</v>
      </c>
      <c r="D836" s="37" t="s">
        <v>529</v>
      </c>
      <c r="E836" s="37" t="s">
        <v>184</v>
      </c>
      <c r="F836" s="39" t="s">
        <v>107</v>
      </c>
      <c r="G836" s="38">
        <v>600000</v>
      </c>
      <c r="H836" s="40" t="str">
        <f t="shared" si="265"/>
        <v>1221</v>
      </c>
      <c r="I836" s="40" t="str">
        <f t="shared" si="266"/>
        <v>122108</v>
      </c>
      <c r="J836" s="46" t="str">
        <f t="shared" si="267"/>
        <v>其他应收款</v>
      </c>
      <c r="K836" s="47" t="str">
        <f t="shared" si="268"/>
        <v>单位</v>
      </c>
      <c r="L836" s="46" t="str">
        <f t="shared" si="269"/>
        <v>昌邑市城投生态环保有限公司</v>
      </c>
      <c r="M836" s="46" t="str">
        <f>IFERROR(IF(H836="1002",1002,VLOOKUP(I836,亿企科目!A:H,6,0)),VLOOKUP(H836,亿企科目!A:G,6,0))</f>
        <v>122102</v>
      </c>
      <c r="N836" s="48" t="str">
        <f>IFERROR(IF(H836="1002","银行账户",IF(H836="1123","供应商",VLOOKUP(I836,亿企科目!A:H,8,0))),"")</f>
        <v>客户</v>
      </c>
      <c r="O836" s="49" t="str">
        <f t="shared" si="283"/>
        <v>昌邑市城投生态环保有限公司</v>
      </c>
      <c r="P836" s="29" t="str">
        <f>VLOOKUP(A836,账簿!B:C,2,0)</f>
        <v>002003001</v>
      </c>
      <c r="Q836" s="29" t="str">
        <f>VLOOKUP(P836,账簿!A:B,2,0)</f>
        <v>昌邑市浩龙新能源科技有限公司</v>
      </c>
      <c r="W836" s="29" t="str">
        <f t="shared" si="284"/>
        <v>0020030012026-04-101</v>
      </c>
      <c r="X836" s="29" t="str">
        <f t="shared" si="270"/>
        <v>002003001</v>
      </c>
      <c r="Y836" s="29" t="str">
        <f t="shared" si="271"/>
        <v>002003001</v>
      </c>
      <c r="Z836" s="29" t="str">
        <f t="shared" si="272"/>
        <v>昌邑市浩龙新能源科技有限公司</v>
      </c>
      <c r="AA836" s="29" t="str">
        <f t="shared" si="273"/>
        <v>2026-04</v>
      </c>
      <c r="AB836" s="29" t="str">
        <f t="shared" si="274"/>
        <v>2026-04-10</v>
      </c>
      <c r="AC836" s="29" t="s">
        <v>108</v>
      </c>
      <c r="AD836" s="29">
        <f t="shared" si="275"/>
        <v>1</v>
      </c>
      <c r="AE836" s="29" t="str">
        <f t="shared" si="276"/>
        <v>往来款,昌邑市城投生态环保有限公司</v>
      </c>
      <c r="AF836" s="29" t="s">
        <v>109</v>
      </c>
      <c r="AG836" s="29" t="s">
        <v>109</v>
      </c>
      <c r="AH836" s="29"/>
      <c r="AI836" s="29"/>
      <c r="AJ836" s="29"/>
      <c r="AK836" s="29"/>
      <c r="AL836" s="29"/>
      <c r="AM836" s="29"/>
      <c r="AN836" s="29" t="str">
        <f t="shared" si="277"/>
        <v>122102</v>
      </c>
      <c r="AO836" s="29"/>
      <c r="AP836" s="29" t="str">
        <f t="shared" si="278"/>
        <v>往来款,昌邑市城投生态环保有限公司</v>
      </c>
      <c r="AQ836" t="s">
        <v>110</v>
      </c>
      <c r="AR836" s="29" t="str">
        <f t="shared" si="279"/>
        <v/>
      </c>
      <c r="AS836" s="29">
        <f t="shared" si="280"/>
        <v>600000</v>
      </c>
      <c r="AT836" t="s">
        <v>111</v>
      </c>
      <c r="AU836" t="s">
        <v>112</v>
      </c>
      <c r="AV836" t="s">
        <v>113</v>
      </c>
      <c r="AW836" s="29" t="str">
        <f t="shared" si="281"/>
        <v/>
      </c>
      <c r="AX836" s="29">
        <f t="shared" si="282"/>
        <v>600000</v>
      </c>
      <c r="AY836" s="29"/>
      <c r="AZ836" s="29"/>
      <c r="BA836" s="29"/>
      <c r="BB836" s="29"/>
      <c r="BC836" s="29"/>
      <c r="BD836" s="29"/>
      <c r="BE836" s="29"/>
      <c r="BF836" s="29"/>
      <c r="BG836" s="29"/>
      <c r="BH836" s="29"/>
      <c r="BI836" s="29"/>
      <c r="BJ836" s="29"/>
      <c r="BK836" s="29"/>
      <c r="BL836" s="29"/>
      <c r="BM836" s="29"/>
      <c r="BN836" s="29"/>
      <c r="BO836" s="29"/>
      <c r="BP836" s="29"/>
      <c r="BQ836" s="32" t="str">
        <f>IF(N836="项目",VLOOKUP(O836,项目!B:C,2,0),IF(K836="空项目",VLOOKUP(K836,项目!B:C,2,0),""))</f>
        <v/>
      </c>
      <c r="BR836" s="32" t="str">
        <f>IFERROR(VLOOKUP(BQ836,项目!A:B,2,0),"")</f>
        <v/>
      </c>
      <c r="BS836" s="29"/>
      <c r="BT836" s="29"/>
      <c r="BU836" s="32" t="str">
        <f>IF(N836="供应商",VLOOKUP(O836,供应商!B:C,2,0),"")</f>
        <v/>
      </c>
      <c r="BV836" s="32" t="str">
        <f>IFERROR(VLOOKUP(BU836,供应商!A:B,2,0),"")</f>
        <v/>
      </c>
      <c r="BW836" s="32" t="str">
        <f>IF(N836="客户",VLOOKUP(O836,客户!B:C,2,0),"")</f>
        <v>002003</v>
      </c>
      <c r="BX836" s="32" t="str">
        <f>IFERROR(VLOOKUP(BW836,客户!A:B,2,0),"")</f>
        <v>昌邑市城投生态环保有限公司</v>
      </c>
      <c r="BY836" s="29"/>
      <c r="BZ836" s="29"/>
      <c r="CA836" s="29"/>
      <c r="CB836" s="29"/>
      <c r="CC836" s="29"/>
      <c r="CD836" s="29"/>
      <c r="CE836" s="29"/>
      <c r="CF836" s="29"/>
      <c r="CG836" s="29"/>
      <c r="CH836" s="29"/>
      <c r="CI836" s="29"/>
      <c r="CJ836" s="29"/>
      <c r="CK836" s="29"/>
      <c r="CL836" s="29"/>
      <c r="CM836" s="29"/>
      <c r="CN836" s="29"/>
      <c r="CO836" s="29"/>
      <c r="CP836" s="29"/>
      <c r="CQ836" s="29"/>
      <c r="CR836" s="29"/>
      <c r="CS836" s="29"/>
      <c r="CT836" s="29"/>
      <c r="CU836" s="32" t="str">
        <f>IF(N836="费用项目",VLOOKUP(O836,费用项目!B:C,2,0),"")</f>
        <v/>
      </c>
      <c r="CV836" s="32" t="str">
        <f>IFERROR(VLOOKUP(CU836,费用项目!A:B,2,0),"")</f>
        <v/>
      </c>
      <c r="CW836" s="29" t="str">
        <f>IF(N836="银行账户",VLOOKUP(O836,银行变二级!B:C,2,0),"")</f>
        <v/>
      </c>
      <c r="CX836" s="29" t="str">
        <f>IFERROR(VLOOKUP(O836,银行变二级!A:B,2,0),"")</f>
        <v/>
      </c>
    </row>
    <row r="837" ht="38.25" spans="1:102">
      <c r="A837" s="53" t="s">
        <v>736</v>
      </c>
      <c r="B837" s="36" t="s">
        <v>196</v>
      </c>
      <c r="C837" s="36" t="s">
        <v>115</v>
      </c>
      <c r="D837" s="37" t="s">
        <v>738</v>
      </c>
      <c r="E837" s="37" t="s">
        <v>739</v>
      </c>
      <c r="F837" s="38">
        <v>600000</v>
      </c>
      <c r="G837" s="39" t="s">
        <v>107</v>
      </c>
      <c r="H837" s="40" t="str">
        <f t="shared" si="265"/>
        <v>2241</v>
      </c>
      <c r="I837" s="40" t="str">
        <f t="shared" si="266"/>
        <v>224102</v>
      </c>
      <c r="J837" s="46" t="str">
        <f t="shared" si="267"/>
        <v>其他应付款</v>
      </c>
      <c r="K837" s="47" t="str">
        <f t="shared" si="268"/>
        <v>单位</v>
      </c>
      <c r="L837" s="46" t="str">
        <f t="shared" si="269"/>
        <v>山东省显通安装有限公司</v>
      </c>
      <c r="M837" s="46" t="str">
        <f>IFERROR(IF(H837="1002",1002,VLOOKUP(I837,亿企科目!A:H,6,0)),VLOOKUP(H837,亿企科目!A:G,6,0))</f>
        <v>224102</v>
      </c>
      <c r="N837" s="48" t="str">
        <f>IFERROR(IF(H837="1002","银行账户",IF(H837="1123","供应商",VLOOKUP(I837,亿企科目!A:H,8,0))),"")</f>
        <v>供应商</v>
      </c>
      <c r="O837" s="49" t="str">
        <f t="shared" si="283"/>
        <v>山东省显通安装有限公司</v>
      </c>
      <c r="P837" s="29" t="str">
        <f>VLOOKUP(A837,账簿!B:C,2,0)</f>
        <v>002003001</v>
      </c>
      <c r="Q837" s="29" t="str">
        <f>VLOOKUP(P837,账簿!A:B,2,0)</f>
        <v>昌邑市浩龙新能源科技有限公司</v>
      </c>
      <c r="W837" s="29" t="str">
        <f t="shared" si="284"/>
        <v>0020030012026-04-102</v>
      </c>
      <c r="X837" s="29" t="str">
        <f t="shared" si="270"/>
        <v>002003001</v>
      </c>
      <c r="Y837" s="29" t="str">
        <f t="shared" si="271"/>
        <v>002003001</v>
      </c>
      <c r="Z837" s="29" t="str">
        <f t="shared" si="272"/>
        <v>昌邑市浩龙新能源科技有限公司</v>
      </c>
      <c r="AA837" s="29" t="str">
        <f t="shared" si="273"/>
        <v>2026-04</v>
      </c>
      <c r="AB837" s="29" t="str">
        <f t="shared" si="274"/>
        <v>2026-04-10</v>
      </c>
      <c r="AC837" s="29" t="s">
        <v>108</v>
      </c>
      <c r="AD837" s="29">
        <f t="shared" si="275"/>
        <v>2</v>
      </c>
      <c r="AE837" s="29" t="str">
        <f t="shared" si="276"/>
        <v>龙池工业园污泥暂存厂除臭及垃圾渗滤液处理设备采购安装项目工程款,山东省显通安装有限公司</v>
      </c>
      <c r="AF837" s="29" t="s">
        <v>109</v>
      </c>
      <c r="AG837" s="29" t="s">
        <v>109</v>
      </c>
      <c r="AH837" s="29"/>
      <c r="AI837" s="29"/>
      <c r="AJ837" s="29"/>
      <c r="AK837" s="29"/>
      <c r="AL837" s="29"/>
      <c r="AM837" s="29"/>
      <c r="AN837" s="29" t="str">
        <f t="shared" si="277"/>
        <v>224102</v>
      </c>
      <c r="AO837" s="29"/>
      <c r="AP837" s="29" t="str">
        <f t="shared" si="278"/>
        <v>龙池工业园污泥暂存厂除臭及垃圾渗滤液处理设备采购安装项目工程款,山东省显通安装有限公司</v>
      </c>
      <c r="AQ837" t="s">
        <v>110</v>
      </c>
      <c r="AR837" s="29">
        <f t="shared" si="279"/>
        <v>600000</v>
      </c>
      <c r="AS837" s="29" t="str">
        <f t="shared" si="280"/>
        <v/>
      </c>
      <c r="AT837" t="s">
        <v>111</v>
      </c>
      <c r="AU837" t="s">
        <v>112</v>
      </c>
      <c r="AV837" t="s">
        <v>113</v>
      </c>
      <c r="AW837" s="29">
        <f t="shared" si="281"/>
        <v>600000</v>
      </c>
      <c r="AX837" s="29" t="str">
        <f t="shared" si="282"/>
        <v/>
      </c>
      <c r="AY837" s="29"/>
      <c r="AZ837" s="29"/>
      <c r="BA837" s="29"/>
      <c r="BB837" s="29"/>
      <c r="BC837" s="29"/>
      <c r="BD837" s="29"/>
      <c r="BE837" s="29"/>
      <c r="BF837" s="29"/>
      <c r="BG837" s="29"/>
      <c r="BH837" s="29"/>
      <c r="BI837" s="29"/>
      <c r="BJ837" s="29"/>
      <c r="BK837" s="29"/>
      <c r="BL837" s="29"/>
      <c r="BM837" s="29"/>
      <c r="BN837" s="29"/>
      <c r="BO837" s="29"/>
      <c r="BP837" s="29"/>
      <c r="BQ837" s="32" t="str">
        <f>IF(N837="项目",VLOOKUP(O837,项目!B:C,2,0),IF(K837="空项目",VLOOKUP(K837,项目!B:C,2,0),""))</f>
        <v/>
      </c>
      <c r="BR837" s="32" t="str">
        <f>IFERROR(VLOOKUP(BQ837,项目!A:B,2,0),"")</f>
        <v/>
      </c>
      <c r="BS837" s="29"/>
      <c r="BT837" s="29"/>
      <c r="BU837" s="32" t="str">
        <f>IF(N837="供应商",VLOOKUP(O837,供应商!B:C,2,0),"")</f>
        <v>0001052</v>
      </c>
      <c r="BV837" s="32" t="str">
        <f>IFERROR(VLOOKUP(BU837,供应商!A:B,2,0),"")</f>
        <v>山东省显通安装有限公司</v>
      </c>
      <c r="BW837" s="32" t="str">
        <f>IF(N837="客户",VLOOKUP(O837,客户!B:C,2,0),"")</f>
        <v/>
      </c>
      <c r="BX837" s="32" t="str">
        <f>IFERROR(VLOOKUP(BW837,客户!A:B,2,0),"")</f>
        <v/>
      </c>
      <c r="BY837" s="29"/>
      <c r="BZ837" s="29"/>
      <c r="CA837" s="29"/>
      <c r="CB837" s="29"/>
      <c r="CC837" s="29"/>
      <c r="CD837" s="29"/>
      <c r="CE837" s="29"/>
      <c r="CF837" s="29"/>
      <c r="CG837" s="29"/>
      <c r="CH837" s="29"/>
      <c r="CI837" s="29"/>
      <c r="CJ837" s="29"/>
      <c r="CK837" s="29"/>
      <c r="CL837" s="29"/>
      <c r="CM837" s="29"/>
      <c r="CN837" s="29"/>
      <c r="CO837" s="29"/>
      <c r="CP837" s="29"/>
      <c r="CQ837" s="29"/>
      <c r="CR837" s="29"/>
      <c r="CS837" s="29"/>
      <c r="CT837" s="29"/>
      <c r="CU837" s="32" t="str">
        <f>IF(N837="费用项目",VLOOKUP(O837,费用项目!B:C,2,0),"")</f>
        <v/>
      </c>
      <c r="CV837" s="32" t="str">
        <f>IFERROR(VLOOKUP(CU837,费用项目!A:B,2,0),"")</f>
        <v/>
      </c>
      <c r="CW837" s="29" t="str">
        <f>IF(N837="银行账户",VLOOKUP(O837,银行变二级!B:C,2,0),"")</f>
        <v/>
      </c>
      <c r="CX837" s="29" t="str">
        <f>IFERROR(VLOOKUP(O837,银行变二级!A:B,2,0),"")</f>
        <v/>
      </c>
    </row>
    <row r="838" ht="38.25" spans="1:102">
      <c r="A838" s="53" t="s">
        <v>736</v>
      </c>
      <c r="B838" s="36" t="s">
        <v>196</v>
      </c>
      <c r="C838" s="36" t="s">
        <v>115</v>
      </c>
      <c r="D838" s="37" t="s">
        <v>738</v>
      </c>
      <c r="E838" s="37" t="s">
        <v>737</v>
      </c>
      <c r="F838" s="39" t="s">
        <v>107</v>
      </c>
      <c r="G838" s="38">
        <v>600000</v>
      </c>
      <c r="H838" s="40" t="str">
        <f t="shared" si="265"/>
        <v>1002</v>
      </c>
      <c r="I838" s="40" t="str">
        <f t="shared" si="266"/>
        <v>100204</v>
      </c>
      <c r="J838" s="46" t="str">
        <f t="shared" si="267"/>
        <v>银行存款</v>
      </c>
      <c r="K838" s="47" t="str">
        <f t="shared" si="268"/>
        <v>潍坊银行4395</v>
      </c>
      <c r="L838" s="46" t="str">
        <f t="shared" si="269"/>
        <v/>
      </c>
      <c r="M838" s="46">
        <f>IFERROR(IF(H838="1002",1002,VLOOKUP(I838,亿企科目!A:H,6,0)),VLOOKUP(H838,亿企科目!A:G,6,0))</f>
        <v>1002</v>
      </c>
      <c r="N838" s="48" t="str">
        <f>IFERROR(IF(H838="1002","银行账户",IF(H838="1123","供应商",VLOOKUP(I838,亿企科目!A:H,8,0))),"")</f>
        <v>银行账户</v>
      </c>
      <c r="O838" s="49" t="str">
        <f t="shared" si="283"/>
        <v>潍坊银行4395</v>
      </c>
      <c r="P838" s="29" t="str">
        <f>VLOOKUP(A838,账簿!B:C,2,0)</f>
        <v>002003001</v>
      </c>
      <c r="Q838" s="29" t="str">
        <f>VLOOKUP(P838,账簿!A:B,2,0)</f>
        <v>昌邑市浩龙新能源科技有限公司</v>
      </c>
      <c r="W838" s="29" t="str">
        <f t="shared" si="284"/>
        <v>0020030012026-04-102</v>
      </c>
      <c r="X838" s="29" t="str">
        <f t="shared" si="270"/>
        <v>002003001</v>
      </c>
      <c r="Y838" s="29" t="str">
        <f t="shared" si="271"/>
        <v>002003001</v>
      </c>
      <c r="Z838" s="29" t="str">
        <f t="shared" si="272"/>
        <v>昌邑市浩龙新能源科技有限公司</v>
      </c>
      <c r="AA838" s="29" t="str">
        <f t="shared" si="273"/>
        <v>2026-04</v>
      </c>
      <c r="AB838" s="29" t="str">
        <f t="shared" si="274"/>
        <v>2026-04-10</v>
      </c>
      <c r="AC838" s="29" t="s">
        <v>108</v>
      </c>
      <c r="AD838" s="29">
        <f t="shared" si="275"/>
        <v>2</v>
      </c>
      <c r="AE838" s="29" t="str">
        <f t="shared" si="276"/>
        <v>龙池工业园污泥暂存厂除臭及垃圾渗滤液处理设备采购安装项目工程款,山东省显通安装有限公司</v>
      </c>
      <c r="AF838" s="29" t="s">
        <v>109</v>
      </c>
      <c r="AG838" s="29" t="s">
        <v>109</v>
      </c>
      <c r="AH838" s="29"/>
      <c r="AI838" s="29"/>
      <c r="AJ838" s="29"/>
      <c r="AK838" s="29"/>
      <c r="AL838" s="29"/>
      <c r="AM838" s="29"/>
      <c r="AN838" s="29">
        <f t="shared" si="277"/>
        <v>1002</v>
      </c>
      <c r="AO838" s="29"/>
      <c r="AP838" s="29" t="str">
        <f t="shared" si="278"/>
        <v>龙池工业园污泥暂存厂除臭及垃圾渗滤液处理设备采购安装项目工程款,山东省显通安装有限公司</v>
      </c>
      <c r="AQ838" t="s">
        <v>110</v>
      </c>
      <c r="AR838" s="29" t="str">
        <f t="shared" si="279"/>
        <v/>
      </c>
      <c r="AS838" s="29">
        <f t="shared" si="280"/>
        <v>600000</v>
      </c>
      <c r="AT838" t="s">
        <v>111</v>
      </c>
      <c r="AU838" t="s">
        <v>112</v>
      </c>
      <c r="AV838" t="s">
        <v>113</v>
      </c>
      <c r="AW838" s="29" t="str">
        <f t="shared" si="281"/>
        <v/>
      </c>
      <c r="AX838" s="29">
        <f t="shared" si="282"/>
        <v>600000</v>
      </c>
      <c r="AY838" s="29"/>
      <c r="AZ838" s="29"/>
      <c r="BA838" s="29"/>
      <c r="BB838" s="29"/>
      <c r="BC838" s="29"/>
      <c r="BD838" s="29"/>
      <c r="BE838" s="29"/>
      <c r="BF838" s="29"/>
      <c r="BG838" s="29"/>
      <c r="BH838" s="29"/>
      <c r="BI838" s="29"/>
      <c r="BJ838" s="29"/>
      <c r="BK838" s="29"/>
      <c r="BL838" s="29"/>
      <c r="BM838" s="29"/>
      <c r="BN838" s="29"/>
      <c r="BO838" s="29"/>
      <c r="BP838" s="29"/>
      <c r="BQ838" s="32" t="str">
        <f>IF(N838="项目",VLOOKUP(O838,项目!B:C,2,0),IF(K838="空项目",VLOOKUP(K838,项目!B:C,2,0),""))</f>
        <v/>
      </c>
      <c r="BR838" s="32" t="str">
        <f>IFERROR(VLOOKUP(BQ838,项目!A:B,2,0),"")</f>
        <v/>
      </c>
      <c r="BS838" s="29"/>
      <c r="BT838" s="29"/>
      <c r="BU838" s="32" t="str">
        <f>IF(N838="供应商",VLOOKUP(O838,供应商!B:C,2,0),"")</f>
        <v/>
      </c>
      <c r="BV838" s="32" t="str">
        <f>IFERROR(VLOOKUP(BU838,供应商!A:B,2,0),"")</f>
        <v/>
      </c>
      <c r="BW838" s="32" t="str">
        <f>IF(N838="客户",VLOOKUP(O838,客户!B:C,2,0),"")</f>
        <v/>
      </c>
      <c r="BX838" s="32" t="str">
        <f>IFERROR(VLOOKUP(BW838,客户!A:B,2,0),"")</f>
        <v/>
      </c>
      <c r="BY838" s="29"/>
      <c r="BZ838" s="29"/>
      <c r="CA838" s="29"/>
      <c r="CB838" s="29"/>
      <c r="CC838" s="29"/>
      <c r="CD838" s="29"/>
      <c r="CE838" s="29"/>
      <c r="CF838" s="29"/>
      <c r="CG838" s="29"/>
      <c r="CH838" s="29"/>
      <c r="CI838" s="29"/>
      <c r="CJ838" s="29"/>
      <c r="CK838" s="29"/>
      <c r="CL838" s="29"/>
      <c r="CM838" s="29"/>
      <c r="CN838" s="29"/>
      <c r="CO838" s="29"/>
      <c r="CP838" s="29"/>
      <c r="CQ838" s="29"/>
      <c r="CR838" s="29"/>
      <c r="CS838" s="29"/>
      <c r="CT838" s="29"/>
      <c r="CU838" s="32" t="str">
        <f>IF(N838="费用项目",VLOOKUP(O838,费用项目!B:C,2,0),"")</f>
        <v/>
      </c>
      <c r="CV838" s="32" t="str">
        <f>IFERROR(VLOOKUP(CU838,费用项目!A:B,2,0),"")</f>
        <v/>
      </c>
      <c r="CW838" s="29" t="str">
        <f>IF(N838="银行账户",VLOOKUP(O838,银行变二级!B:C,2,0),"")</f>
        <v>潍坊银行4395</v>
      </c>
      <c r="CX838" s="29" t="str">
        <f>IFERROR(VLOOKUP(O838,银行变二级!A:B,2,0),"")</f>
        <v>潍坊银行4395</v>
      </c>
    </row>
    <row r="839" ht="25.5" spans="1:102">
      <c r="A839" s="53" t="s">
        <v>736</v>
      </c>
      <c r="B839" s="36" t="s">
        <v>124</v>
      </c>
      <c r="C839" s="36" t="s">
        <v>118</v>
      </c>
      <c r="D839" s="37" t="s">
        <v>740</v>
      </c>
      <c r="E839" s="37" t="s">
        <v>741</v>
      </c>
      <c r="F839" s="38">
        <v>30000</v>
      </c>
      <c r="G839" s="39" t="s">
        <v>107</v>
      </c>
      <c r="H839" s="40" t="str">
        <f t="shared" si="265"/>
        <v>1002</v>
      </c>
      <c r="I839" s="40" t="str">
        <f t="shared" si="266"/>
        <v>100201</v>
      </c>
      <c r="J839" s="46" t="str">
        <f t="shared" si="267"/>
        <v>银行存款</v>
      </c>
      <c r="K839" s="47" t="str">
        <f t="shared" si="268"/>
        <v>东营5354</v>
      </c>
      <c r="L839" s="46" t="str">
        <f t="shared" si="269"/>
        <v/>
      </c>
      <c r="M839" s="46">
        <f>IFERROR(IF(H839="1002",1002,VLOOKUP(I839,亿企科目!A:H,6,0)),VLOOKUP(H839,亿企科目!A:G,6,0))</f>
        <v>1002</v>
      </c>
      <c r="N839" s="48" t="str">
        <f>IFERROR(IF(H839="1002","银行账户",IF(H839="1123","供应商",VLOOKUP(I839,亿企科目!A:H,8,0))),"")</f>
        <v>银行账户</v>
      </c>
      <c r="O839" s="49" t="str">
        <f t="shared" si="283"/>
        <v>东营5354</v>
      </c>
      <c r="P839" s="29" t="str">
        <f>VLOOKUP(A839,账簿!B:C,2,0)</f>
        <v>002003001</v>
      </c>
      <c r="Q839" s="29" t="str">
        <f>VLOOKUP(P839,账簿!A:B,2,0)</f>
        <v>昌邑市浩龙新能源科技有限公司</v>
      </c>
      <c r="W839" s="29" t="str">
        <f t="shared" si="284"/>
        <v>0020030012026-04-213</v>
      </c>
      <c r="X839" s="29" t="str">
        <f t="shared" si="270"/>
        <v>002003001</v>
      </c>
      <c r="Y839" s="29" t="str">
        <f t="shared" si="271"/>
        <v>002003001</v>
      </c>
      <c r="Z839" s="29" t="str">
        <f t="shared" si="272"/>
        <v>昌邑市浩龙新能源科技有限公司</v>
      </c>
      <c r="AA839" s="29" t="str">
        <f t="shared" si="273"/>
        <v>2026-04</v>
      </c>
      <c r="AB839" s="29" t="str">
        <f t="shared" si="274"/>
        <v>2026-04-21</v>
      </c>
      <c r="AC839" s="29" t="s">
        <v>108</v>
      </c>
      <c r="AD839" s="29">
        <f t="shared" si="275"/>
        <v>3</v>
      </c>
      <c r="AE839" s="29" t="str">
        <f t="shared" si="276"/>
        <v>网银转账 往来款,昌邑市国有资产经营投资有限公司</v>
      </c>
      <c r="AF839" s="29" t="s">
        <v>109</v>
      </c>
      <c r="AG839" s="29" t="s">
        <v>109</v>
      </c>
      <c r="AH839" s="29"/>
      <c r="AI839" s="29"/>
      <c r="AJ839" s="29"/>
      <c r="AK839" s="29"/>
      <c r="AL839" s="29"/>
      <c r="AM839" s="29"/>
      <c r="AN839" s="29">
        <f t="shared" si="277"/>
        <v>1002</v>
      </c>
      <c r="AO839" s="29"/>
      <c r="AP839" s="29" t="str">
        <f t="shared" si="278"/>
        <v>网银转账 往来款,昌邑市国有资产经营投资有限公司</v>
      </c>
      <c r="AQ839" t="s">
        <v>110</v>
      </c>
      <c r="AR839" s="29">
        <f t="shared" si="279"/>
        <v>30000</v>
      </c>
      <c r="AS839" s="29" t="str">
        <f t="shared" si="280"/>
        <v/>
      </c>
      <c r="AT839" t="s">
        <v>111</v>
      </c>
      <c r="AU839" t="s">
        <v>112</v>
      </c>
      <c r="AV839" t="s">
        <v>113</v>
      </c>
      <c r="AW839" s="29">
        <f t="shared" si="281"/>
        <v>30000</v>
      </c>
      <c r="AX839" s="29" t="str">
        <f t="shared" si="282"/>
        <v/>
      </c>
      <c r="AY839" s="29"/>
      <c r="AZ839" s="29"/>
      <c r="BA839" s="29"/>
      <c r="BB839" s="29"/>
      <c r="BC839" s="29"/>
      <c r="BD839" s="29"/>
      <c r="BE839" s="29"/>
      <c r="BF839" s="29"/>
      <c r="BG839" s="29"/>
      <c r="BH839" s="29"/>
      <c r="BI839" s="29"/>
      <c r="BJ839" s="29"/>
      <c r="BK839" s="29"/>
      <c r="BL839" s="29"/>
      <c r="BM839" s="29"/>
      <c r="BN839" s="29"/>
      <c r="BO839" s="29"/>
      <c r="BP839" s="29"/>
      <c r="BQ839" s="32" t="str">
        <f>IF(N839="项目",VLOOKUP(O839,项目!B:C,2,0),IF(K839="空项目",VLOOKUP(K839,项目!B:C,2,0),""))</f>
        <v/>
      </c>
      <c r="BR839" s="32" t="str">
        <f>IFERROR(VLOOKUP(BQ839,项目!A:B,2,0),"")</f>
        <v/>
      </c>
      <c r="BS839" s="29"/>
      <c r="BT839" s="29"/>
      <c r="BU839" s="32" t="str">
        <f>IF(N839="供应商",VLOOKUP(O839,供应商!B:C,2,0),"")</f>
        <v/>
      </c>
      <c r="BV839" s="32" t="str">
        <f>IFERROR(VLOOKUP(BU839,供应商!A:B,2,0),"")</f>
        <v/>
      </c>
      <c r="BW839" s="32" t="str">
        <f>IF(N839="客户",VLOOKUP(O839,客户!B:C,2,0),"")</f>
        <v/>
      </c>
      <c r="BX839" s="32" t="str">
        <f>IFERROR(VLOOKUP(BW839,客户!A:B,2,0),"")</f>
        <v/>
      </c>
      <c r="BY839" s="29"/>
      <c r="BZ839" s="29"/>
      <c r="CA839" s="29"/>
      <c r="CB839" s="29"/>
      <c r="CC839" s="29"/>
      <c r="CD839" s="29"/>
      <c r="CE839" s="29"/>
      <c r="CF839" s="29"/>
      <c r="CG839" s="29"/>
      <c r="CH839" s="29"/>
      <c r="CI839" s="29"/>
      <c r="CJ839" s="29"/>
      <c r="CK839" s="29"/>
      <c r="CL839" s="29"/>
      <c r="CM839" s="29"/>
      <c r="CN839" s="29"/>
      <c r="CO839" s="29"/>
      <c r="CP839" s="29"/>
      <c r="CQ839" s="29"/>
      <c r="CR839" s="29"/>
      <c r="CS839" s="29"/>
      <c r="CT839" s="29"/>
      <c r="CU839" s="32" t="str">
        <f>IF(N839="费用项目",VLOOKUP(O839,费用项目!B:C,2,0),"")</f>
        <v/>
      </c>
      <c r="CV839" s="32" t="str">
        <f>IFERROR(VLOOKUP(CU839,费用项目!A:B,2,0),"")</f>
        <v/>
      </c>
      <c r="CW839" s="29" t="str">
        <f>IF(N839="银行账户",VLOOKUP(O839,银行变二级!B:C,2,0),"")</f>
        <v>东营5354</v>
      </c>
      <c r="CX839" s="29" t="str">
        <f>IFERROR(VLOOKUP(O839,银行变二级!A:B,2,0),"")</f>
        <v>东营5354</v>
      </c>
    </row>
    <row r="840" ht="25.5" spans="1:102">
      <c r="A840" s="53" t="s">
        <v>736</v>
      </c>
      <c r="B840" s="36" t="s">
        <v>124</v>
      </c>
      <c r="C840" s="36" t="s">
        <v>118</v>
      </c>
      <c r="D840" s="37" t="s">
        <v>740</v>
      </c>
      <c r="E840" s="37" t="s">
        <v>142</v>
      </c>
      <c r="F840" s="39" t="s">
        <v>107</v>
      </c>
      <c r="G840" s="38">
        <v>30000</v>
      </c>
      <c r="H840" s="40" t="str">
        <f t="shared" si="265"/>
        <v>1221</v>
      </c>
      <c r="I840" s="40" t="str">
        <f t="shared" si="266"/>
        <v>122108</v>
      </c>
      <c r="J840" s="46" t="str">
        <f t="shared" si="267"/>
        <v>其他应收款</v>
      </c>
      <c r="K840" s="47" t="str">
        <f t="shared" si="268"/>
        <v>单位</v>
      </c>
      <c r="L840" s="46" t="str">
        <f t="shared" si="269"/>
        <v>昌邑市国有资产经营投资有限公司</v>
      </c>
      <c r="M840" s="46" t="str">
        <f>IFERROR(IF(H840="1002",1002,VLOOKUP(I840,亿企科目!A:H,6,0)),VLOOKUP(H840,亿企科目!A:G,6,0))</f>
        <v>122102</v>
      </c>
      <c r="N840" s="48" t="str">
        <f>IFERROR(IF(H840="1002","银行账户",IF(H840="1123","供应商",VLOOKUP(I840,亿企科目!A:H,8,0))),"")</f>
        <v>客户</v>
      </c>
      <c r="O840" s="49" t="str">
        <f t="shared" si="283"/>
        <v>昌邑市国有资产经营投资有限公司</v>
      </c>
      <c r="P840" s="29" t="str">
        <f>VLOOKUP(A840,账簿!B:C,2,0)</f>
        <v>002003001</v>
      </c>
      <c r="Q840" s="29" t="str">
        <f>VLOOKUP(P840,账簿!A:B,2,0)</f>
        <v>昌邑市浩龙新能源科技有限公司</v>
      </c>
      <c r="W840" s="29" t="str">
        <f t="shared" si="284"/>
        <v>0020030012026-04-213</v>
      </c>
      <c r="X840" s="29" t="str">
        <f t="shared" si="270"/>
        <v>002003001</v>
      </c>
      <c r="Y840" s="29" t="str">
        <f t="shared" si="271"/>
        <v>002003001</v>
      </c>
      <c r="Z840" s="29" t="str">
        <f t="shared" si="272"/>
        <v>昌邑市浩龙新能源科技有限公司</v>
      </c>
      <c r="AA840" s="29" t="str">
        <f t="shared" si="273"/>
        <v>2026-04</v>
      </c>
      <c r="AB840" s="29" t="str">
        <f t="shared" si="274"/>
        <v>2026-04-21</v>
      </c>
      <c r="AC840" s="29" t="s">
        <v>108</v>
      </c>
      <c r="AD840" s="29">
        <f t="shared" si="275"/>
        <v>3</v>
      </c>
      <c r="AE840" s="29" t="str">
        <f t="shared" si="276"/>
        <v>网银转账 往来款,昌邑市国有资产经营投资有限公司</v>
      </c>
      <c r="AF840" s="29" t="s">
        <v>109</v>
      </c>
      <c r="AG840" s="29" t="s">
        <v>109</v>
      </c>
      <c r="AH840" s="29"/>
      <c r="AI840" s="29"/>
      <c r="AJ840" s="29"/>
      <c r="AK840" s="29"/>
      <c r="AL840" s="29"/>
      <c r="AM840" s="29"/>
      <c r="AN840" s="29" t="str">
        <f t="shared" si="277"/>
        <v>122102</v>
      </c>
      <c r="AO840" s="29"/>
      <c r="AP840" s="29" t="str">
        <f t="shared" si="278"/>
        <v>网银转账 往来款,昌邑市国有资产经营投资有限公司</v>
      </c>
      <c r="AQ840" t="s">
        <v>110</v>
      </c>
      <c r="AR840" s="29" t="str">
        <f t="shared" si="279"/>
        <v/>
      </c>
      <c r="AS840" s="29">
        <f t="shared" si="280"/>
        <v>30000</v>
      </c>
      <c r="AT840" t="s">
        <v>111</v>
      </c>
      <c r="AU840" t="s">
        <v>112</v>
      </c>
      <c r="AV840" t="s">
        <v>113</v>
      </c>
      <c r="AW840" s="29" t="str">
        <f t="shared" si="281"/>
        <v/>
      </c>
      <c r="AX840" s="29">
        <f t="shared" si="282"/>
        <v>30000</v>
      </c>
      <c r="AY840" s="29"/>
      <c r="AZ840" s="29"/>
      <c r="BA840" s="29"/>
      <c r="BB840" s="29"/>
      <c r="BC840" s="29"/>
      <c r="BD840" s="29"/>
      <c r="BE840" s="29"/>
      <c r="BF840" s="29"/>
      <c r="BG840" s="29"/>
      <c r="BH840" s="29"/>
      <c r="BI840" s="29"/>
      <c r="BJ840" s="29"/>
      <c r="BK840" s="29"/>
      <c r="BL840" s="29"/>
      <c r="BM840" s="29"/>
      <c r="BN840" s="29"/>
      <c r="BO840" s="29"/>
      <c r="BP840" s="29"/>
      <c r="BQ840" s="32" t="str">
        <f>IF(N840="项目",VLOOKUP(O840,项目!B:C,2,0),IF(K840="空项目",VLOOKUP(K840,项目!B:C,2,0),""))</f>
        <v/>
      </c>
      <c r="BR840" s="32" t="str">
        <f>IFERROR(VLOOKUP(BQ840,项目!A:B,2,0),"")</f>
        <v/>
      </c>
      <c r="BS840" s="29"/>
      <c r="BT840" s="29"/>
      <c r="BU840" s="32" t="str">
        <f>IF(N840="供应商",VLOOKUP(O840,供应商!B:C,2,0),"")</f>
        <v/>
      </c>
      <c r="BV840" s="32" t="str">
        <f>IFERROR(VLOOKUP(BU840,供应商!A:B,2,0),"")</f>
        <v/>
      </c>
      <c r="BW840" s="32" t="str">
        <f>IF(N840="客户",VLOOKUP(O840,客户!B:C,2,0),"")</f>
        <v>003</v>
      </c>
      <c r="BX840" s="32" t="str">
        <f>IFERROR(VLOOKUP(BW840,客户!A:B,2,0),"")</f>
        <v>昌邑市国有资产经营投资有限公司</v>
      </c>
      <c r="BY840" s="29"/>
      <c r="BZ840" s="29"/>
      <c r="CA840" s="29"/>
      <c r="CB840" s="29"/>
      <c r="CC840" s="29"/>
      <c r="CD840" s="29"/>
      <c r="CE840" s="29"/>
      <c r="CF840" s="29"/>
      <c r="CG840" s="29"/>
      <c r="CH840" s="29"/>
      <c r="CI840" s="29"/>
      <c r="CJ840" s="29"/>
      <c r="CK840" s="29"/>
      <c r="CL840" s="29"/>
      <c r="CM840" s="29"/>
      <c r="CN840" s="29"/>
      <c r="CO840" s="29"/>
      <c r="CP840" s="29"/>
      <c r="CQ840" s="29"/>
      <c r="CR840" s="29"/>
      <c r="CS840" s="29"/>
      <c r="CT840" s="29"/>
      <c r="CU840" s="32" t="str">
        <f>IF(N840="费用项目",VLOOKUP(O840,费用项目!B:C,2,0),"")</f>
        <v/>
      </c>
      <c r="CV840" s="32" t="str">
        <f>IFERROR(VLOOKUP(CU840,费用项目!A:B,2,0),"")</f>
        <v/>
      </c>
      <c r="CW840" s="29" t="str">
        <f>IF(N840="银行账户",VLOOKUP(O840,银行变二级!B:C,2,0),"")</f>
        <v/>
      </c>
      <c r="CX840" s="29" t="str">
        <f>IFERROR(VLOOKUP(O840,银行变二级!A:B,2,0),"")</f>
        <v/>
      </c>
    </row>
    <row r="841" ht="25.5" spans="1:102">
      <c r="A841" s="53" t="s">
        <v>736</v>
      </c>
      <c r="B841" s="36" t="s">
        <v>124</v>
      </c>
      <c r="C841" s="36" t="s">
        <v>121</v>
      </c>
      <c r="D841" s="37" t="s">
        <v>742</v>
      </c>
      <c r="E841" s="37" t="s">
        <v>127</v>
      </c>
      <c r="F841" s="38">
        <v>164106.25</v>
      </c>
      <c r="G841" s="39" t="s">
        <v>107</v>
      </c>
      <c r="H841" s="40" t="str">
        <f t="shared" si="265"/>
        <v>6603</v>
      </c>
      <c r="I841" s="40" t="str">
        <f t="shared" si="266"/>
        <v>6603</v>
      </c>
      <c r="J841" s="46" t="str">
        <f t="shared" si="267"/>
        <v>财务费用</v>
      </c>
      <c r="K841" s="47" t="str">
        <f t="shared" si="268"/>
        <v>利息支出</v>
      </c>
      <c r="L841" s="46" t="str">
        <f t="shared" si="269"/>
        <v/>
      </c>
      <c r="M841" s="46" t="str">
        <f>IFERROR(IF(H841="1002",1002,VLOOKUP(I841,亿企科目!A:H,6,0)),VLOOKUP(H841,亿企科目!A:G,6,0))</f>
        <v>6603</v>
      </c>
      <c r="N841" s="48" t="str">
        <f>IFERROR(IF(H841="1002","银行账户",IF(H841="1123","供应商",VLOOKUP(I841,亿企科目!A:H,8,0))),"")</f>
        <v>费用项目</v>
      </c>
      <c r="O841" s="49" t="str">
        <f t="shared" si="283"/>
        <v>利息支出</v>
      </c>
      <c r="P841" s="29" t="str">
        <f>VLOOKUP(A841,账簿!B:C,2,0)</f>
        <v>002003001</v>
      </c>
      <c r="Q841" s="29" t="str">
        <f>VLOOKUP(P841,账簿!A:B,2,0)</f>
        <v>昌邑市浩龙新能源科技有限公司</v>
      </c>
      <c r="W841" s="29" t="str">
        <f t="shared" si="284"/>
        <v>0020030012026-04-214</v>
      </c>
      <c r="X841" s="29" t="str">
        <f t="shared" si="270"/>
        <v>002003001</v>
      </c>
      <c r="Y841" s="29" t="str">
        <f t="shared" si="271"/>
        <v>002003001</v>
      </c>
      <c r="Z841" s="29" t="str">
        <f t="shared" si="272"/>
        <v>昌邑市浩龙新能源科技有限公司</v>
      </c>
      <c r="AA841" s="29" t="str">
        <f t="shared" si="273"/>
        <v>2026-04</v>
      </c>
      <c r="AB841" s="29" t="str">
        <f t="shared" si="274"/>
        <v>2026-04-21</v>
      </c>
      <c r="AC841" s="29" t="s">
        <v>108</v>
      </c>
      <c r="AD841" s="29">
        <f t="shared" si="275"/>
        <v>4</v>
      </c>
      <c r="AE841" s="29" t="str">
        <f t="shared" si="276"/>
        <v>贷款还款/结息,昌邑市浩龙新能源科技有限公司</v>
      </c>
      <c r="AF841" s="29" t="s">
        <v>109</v>
      </c>
      <c r="AG841" s="29" t="s">
        <v>109</v>
      </c>
      <c r="AH841" s="29"/>
      <c r="AI841" s="29"/>
      <c r="AJ841" s="29"/>
      <c r="AK841" s="29"/>
      <c r="AL841" s="29"/>
      <c r="AM841" s="29"/>
      <c r="AN841" s="29" t="str">
        <f t="shared" si="277"/>
        <v>6603</v>
      </c>
      <c r="AO841" s="29"/>
      <c r="AP841" s="29" t="str">
        <f t="shared" si="278"/>
        <v>贷款还款/结息,昌邑市浩龙新能源科技有限公司</v>
      </c>
      <c r="AQ841" t="s">
        <v>110</v>
      </c>
      <c r="AR841" s="29">
        <f t="shared" si="279"/>
        <v>164106.25</v>
      </c>
      <c r="AS841" s="29" t="str">
        <f t="shared" si="280"/>
        <v/>
      </c>
      <c r="AT841" t="s">
        <v>111</v>
      </c>
      <c r="AU841" t="s">
        <v>112</v>
      </c>
      <c r="AV841" t="s">
        <v>113</v>
      </c>
      <c r="AW841" s="29">
        <f t="shared" si="281"/>
        <v>164106.25</v>
      </c>
      <c r="AX841" s="29" t="str">
        <f t="shared" si="282"/>
        <v/>
      </c>
      <c r="AY841" s="29"/>
      <c r="AZ841" s="29"/>
      <c r="BA841" s="29"/>
      <c r="BB841" s="29"/>
      <c r="BC841" s="29"/>
      <c r="BD841" s="29"/>
      <c r="BE841" s="29"/>
      <c r="BF841" s="29"/>
      <c r="BG841" s="29"/>
      <c r="BH841" s="29"/>
      <c r="BI841" s="29"/>
      <c r="BJ841" s="29"/>
      <c r="BK841" s="29"/>
      <c r="BL841" s="29"/>
      <c r="BM841" s="29"/>
      <c r="BN841" s="29"/>
      <c r="BO841" s="29"/>
      <c r="BP841" s="29"/>
      <c r="BQ841" s="32" t="str">
        <f>IF(N841="项目",VLOOKUP(O841,项目!B:C,2,0),IF(K841="空项目",VLOOKUP(K841,项目!B:C,2,0),""))</f>
        <v/>
      </c>
      <c r="BR841" s="32" t="str">
        <f>IFERROR(VLOOKUP(BQ841,项目!A:B,2,0),"")</f>
        <v/>
      </c>
      <c r="BS841" s="29"/>
      <c r="BT841" s="29"/>
      <c r="BU841" s="32" t="str">
        <f>IF(N841="供应商",VLOOKUP(O841,供应商!B:C,2,0),"")</f>
        <v/>
      </c>
      <c r="BV841" s="32" t="str">
        <f>IFERROR(VLOOKUP(BU841,供应商!A:B,2,0),"")</f>
        <v/>
      </c>
      <c r="BW841" s="32" t="str">
        <f>IF(N841="客户",VLOOKUP(O841,客户!B:C,2,0),"")</f>
        <v/>
      </c>
      <c r="BX841" s="32" t="str">
        <f>IFERROR(VLOOKUP(BW841,客户!A:B,2,0),"")</f>
        <v/>
      </c>
      <c r="BY841" s="29"/>
      <c r="BZ841" s="29"/>
      <c r="CA841" s="29"/>
      <c r="CB841" s="29"/>
      <c r="CC841" s="29"/>
      <c r="CD841" s="29"/>
      <c r="CE841" s="29"/>
      <c r="CF841" s="29"/>
      <c r="CG841" s="29"/>
      <c r="CH841" s="29"/>
      <c r="CI841" s="29"/>
      <c r="CJ841" s="29"/>
      <c r="CK841" s="29"/>
      <c r="CL841" s="29"/>
      <c r="CM841" s="29"/>
      <c r="CN841" s="29"/>
      <c r="CO841" s="29"/>
      <c r="CP841" s="29"/>
      <c r="CQ841" s="29"/>
      <c r="CR841" s="29"/>
      <c r="CS841" s="29"/>
      <c r="CT841" s="29"/>
      <c r="CU841" s="32" t="str">
        <f>IF(N841="费用项目",VLOOKUP(O841,费用项目!B:C,2,0),"")</f>
        <v>660302</v>
      </c>
      <c r="CV841" s="32" t="str">
        <f>IFERROR(VLOOKUP(CU841,费用项目!A:B,2,0),"")</f>
        <v>利息支出</v>
      </c>
      <c r="CW841" s="29" t="str">
        <f>IF(N841="银行账户",VLOOKUP(O841,银行变二级!B:C,2,0),"")</f>
        <v/>
      </c>
      <c r="CX841" s="29" t="str">
        <f>IFERROR(VLOOKUP(O841,银行变二级!A:B,2,0),"")</f>
        <v/>
      </c>
    </row>
    <row r="842" ht="25.5" spans="1:102">
      <c r="A842" s="53" t="s">
        <v>736</v>
      </c>
      <c r="B842" s="36" t="s">
        <v>124</v>
      </c>
      <c r="C842" s="36" t="s">
        <v>121</v>
      </c>
      <c r="D842" s="37" t="s">
        <v>742</v>
      </c>
      <c r="E842" s="37" t="s">
        <v>737</v>
      </c>
      <c r="F842" s="39" t="s">
        <v>107</v>
      </c>
      <c r="G842" s="38">
        <v>164106.25</v>
      </c>
      <c r="H842" s="40" t="str">
        <f t="shared" si="265"/>
        <v>1002</v>
      </c>
      <c r="I842" s="40" t="str">
        <f t="shared" si="266"/>
        <v>100204</v>
      </c>
      <c r="J842" s="46" t="str">
        <f t="shared" si="267"/>
        <v>银行存款</v>
      </c>
      <c r="K842" s="47" t="str">
        <f t="shared" si="268"/>
        <v>潍坊银行4395</v>
      </c>
      <c r="L842" s="46" t="str">
        <f t="shared" si="269"/>
        <v/>
      </c>
      <c r="M842" s="46">
        <f>IFERROR(IF(H842="1002",1002,VLOOKUP(I842,亿企科目!A:H,6,0)),VLOOKUP(H842,亿企科目!A:G,6,0))</f>
        <v>1002</v>
      </c>
      <c r="N842" s="48" t="str">
        <f>IFERROR(IF(H842="1002","银行账户",IF(H842="1123","供应商",VLOOKUP(I842,亿企科目!A:H,8,0))),"")</f>
        <v>银行账户</v>
      </c>
      <c r="O842" s="49" t="str">
        <f t="shared" si="283"/>
        <v>潍坊银行4395</v>
      </c>
      <c r="P842" s="29" t="str">
        <f>VLOOKUP(A842,账簿!B:C,2,0)</f>
        <v>002003001</v>
      </c>
      <c r="Q842" s="29" t="str">
        <f>VLOOKUP(P842,账簿!A:B,2,0)</f>
        <v>昌邑市浩龙新能源科技有限公司</v>
      </c>
      <c r="W842" s="29" t="str">
        <f t="shared" si="284"/>
        <v>0020030012026-04-214</v>
      </c>
      <c r="X842" s="29" t="str">
        <f t="shared" si="270"/>
        <v>002003001</v>
      </c>
      <c r="Y842" s="29" t="str">
        <f t="shared" si="271"/>
        <v>002003001</v>
      </c>
      <c r="Z842" s="29" t="str">
        <f t="shared" si="272"/>
        <v>昌邑市浩龙新能源科技有限公司</v>
      </c>
      <c r="AA842" s="29" t="str">
        <f t="shared" si="273"/>
        <v>2026-04</v>
      </c>
      <c r="AB842" s="29" t="str">
        <f t="shared" si="274"/>
        <v>2026-04-21</v>
      </c>
      <c r="AC842" s="29" t="s">
        <v>108</v>
      </c>
      <c r="AD842" s="29">
        <f t="shared" si="275"/>
        <v>4</v>
      </c>
      <c r="AE842" s="29" t="str">
        <f t="shared" si="276"/>
        <v>贷款还款/结息,昌邑市浩龙新能源科技有限公司</v>
      </c>
      <c r="AF842" s="29" t="s">
        <v>109</v>
      </c>
      <c r="AG842" s="29" t="s">
        <v>109</v>
      </c>
      <c r="AH842" s="29"/>
      <c r="AI842" s="29"/>
      <c r="AJ842" s="29"/>
      <c r="AK842" s="29"/>
      <c r="AL842" s="29"/>
      <c r="AM842" s="29"/>
      <c r="AN842" s="29">
        <f t="shared" si="277"/>
        <v>1002</v>
      </c>
      <c r="AO842" s="29"/>
      <c r="AP842" s="29" t="str">
        <f t="shared" si="278"/>
        <v>贷款还款/结息,昌邑市浩龙新能源科技有限公司</v>
      </c>
      <c r="AQ842" t="s">
        <v>110</v>
      </c>
      <c r="AR842" s="29" t="str">
        <f t="shared" si="279"/>
        <v/>
      </c>
      <c r="AS842" s="29">
        <f t="shared" si="280"/>
        <v>164106.25</v>
      </c>
      <c r="AT842" t="s">
        <v>111</v>
      </c>
      <c r="AU842" t="s">
        <v>112</v>
      </c>
      <c r="AV842" t="s">
        <v>113</v>
      </c>
      <c r="AW842" s="29" t="str">
        <f t="shared" si="281"/>
        <v/>
      </c>
      <c r="AX842" s="29">
        <f t="shared" si="282"/>
        <v>164106.25</v>
      </c>
      <c r="AY842" s="29"/>
      <c r="AZ842" s="29"/>
      <c r="BA842" s="29"/>
      <c r="BB842" s="29"/>
      <c r="BC842" s="29"/>
      <c r="BD842" s="29"/>
      <c r="BE842" s="29"/>
      <c r="BF842" s="29"/>
      <c r="BG842" s="29"/>
      <c r="BH842" s="29"/>
      <c r="BI842" s="29"/>
      <c r="BJ842" s="29"/>
      <c r="BK842" s="29"/>
      <c r="BL842" s="29"/>
      <c r="BM842" s="29"/>
      <c r="BN842" s="29"/>
      <c r="BO842" s="29"/>
      <c r="BP842" s="29"/>
      <c r="BQ842" s="32" t="str">
        <f>IF(N842="项目",VLOOKUP(O842,项目!B:C,2,0),IF(K842="空项目",VLOOKUP(K842,项目!B:C,2,0),""))</f>
        <v/>
      </c>
      <c r="BR842" s="32" t="str">
        <f>IFERROR(VLOOKUP(BQ842,项目!A:B,2,0),"")</f>
        <v/>
      </c>
      <c r="BS842" s="29"/>
      <c r="BT842" s="29"/>
      <c r="BU842" s="32" t="str">
        <f>IF(N842="供应商",VLOOKUP(O842,供应商!B:C,2,0),"")</f>
        <v/>
      </c>
      <c r="BV842" s="32" t="str">
        <f>IFERROR(VLOOKUP(BU842,供应商!A:B,2,0),"")</f>
        <v/>
      </c>
      <c r="BW842" s="32" t="str">
        <f>IF(N842="客户",VLOOKUP(O842,客户!B:C,2,0),"")</f>
        <v/>
      </c>
      <c r="BX842" s="32" t="str">
        <f>IFERROR(VLOOKUP(BW842,客户!A:B,2,0),"")</f>
        <v/>
      </c>
      <c r="BY842" s="29"/>
      <c r="BZ842" s="29"/>
      <c r="CA842" s="29"/>
      <c r="CB842" s="29"/>
      <c r="CC842" s="29"/>
      <c r="CD842" s="29"/>
      <c r="CE842" s="29"/>
      <c r="CF842" s="29"/>
      <c r="CG842" s="29"/>
      <c r="CH842" s="29"/>
      <c r="CI842" s="29"/>
      <c r="CJ842" s="29"/>
      <c r="CK842" s="29"/>
      <c r="CL842" s="29"/>
      <c r="CM842" s="29"/>
      <c r="CN842" s="29"/>
      <c r="CO842" s="29"/>
      <c r="CP842" s="29"/>
      <c r="CQ842" s="29"/>
      <c r="CR842" s="29"/>
      <c r="CS842" s="29"/>
      <c r="CT842" s="29"/>
      <c r="CU842" s="32" t="str">
        <f>IF(N842="费用项目",VLOOKUP(O842,费用项目!B:C,2,0),"")</f>
        <v/>
      </c>
      <c r="CV842" s="32" t="str">
        <f>IFERROR(VLOOKUP(CU842,费用项目!A:B,2,0),"")</f>
        <v/>
      </c>
      <c r="CW842" s="29" t="str">
        <f>IF(N842="银行账户",VLOOKUP(O842,银行变二级!B:C,2,0),"")</f>
        <v>潍坊银行4395</v>
      </c>
      <c r="CX842" s="29" t="str">
        <f>IFERROR(VLOOKUP(O842,银行变二级!A:B,2,0),"")</f>
        <v>潍坊银行4395</v>
      </c>
    </row>
    <row r="843" spans="1:102">
      <c r="A843" s="53" t="s">
        <v>736</v>
      </c>
      <c r="B843" s="36" t="s">
        <v>124</v>
      </c>
      <c r="C843" s="36" t="s">
        <v>125</v>
      </c>
      <c r="D843" s="37" t="s">
        <v>667</v>
      </c>
      <c r="E843" s="37" t="s">
        <v>737</v>
      </c>
      <c r="F843" s="38">
        <v>170000</v>
      </c>
      <c r="G843" s="39" t="s">
        <v>107</v>
      </c>
      <c r="H843" s="40" t="str">
        <f t="shared" si="265"/>
        <v>1002</v>
      </c>
      <c r="I843" s="40" t="str">
        <f t="shared" si="266"/>
        <v>100204</v>
      </c>
      <c r="J843" s="46" t="str">
        <f t="shared" si="267"/>
        <v>银行存款</v>
      </c>
      <c r="K843" s="47" t="str">
        <f t="shared" si="268"/>
        <v>潍坊银行4395</v>
      </c>
      <c r="L843" s="46" t="str">
        <f t="shared" si="269"/>
        <v/>
      </c>
      <c r="M843" s="46">
        <f>IFERROR(IF(H843="1002",1002,VLOOKUP(I843,亿企科目!A:H,6,0)),VLOOKUP(H843,亿企科目!A:G,6,0))</f>
        <v>1002</v>
      </c>
      <c r="N843" s="48" t="str">
        <f>IFERROR(IF(H843="1002","银行账户",IF(H843="1123","供应商",VLOOKUP(I843,亿企科目!A:H,8,0))),"")</f>
        <v>银行账户</v>
      </c>
      <c r="O843" s="49" t="str">
        <f t="shared" si="283"/>
        <v>潍坊银行4395</v>
      </c>
      <c r="P843" s="29" t="str">
        <f>VLOOKUP(A843,账簿!B:C,2,0)</f>
        <v>002003001</v>
      </c>
      <c r="Q843" s="29" t="str">
        <f>VLOOKUP(P843,账簿!A:B,2,0)</f>
        <v>昌邑市浩龙新能源科技有限公司</v>
      </c>
      <c r="W843" s="29" t="str">
        <f t="shared" si="284"/>
        <v>0020030012026-04-215</v>
      </c>
      <c r="X843" s="29" t="str">
        <f t="shared" si="270"/>
        <v>002003001</v>
      </c>
      <c r="Y843" s="29" t="str">
        <f t="shared" si="271"/>
        <v>002003001</v>
      </c>
      <c r="Z843" s="29" t="str">
        <f t="shared" si="272"/>
        <v>昌邑市浩龙新能源科技有限公司</v>
      </c>
      <c r="AA843" s="29" t="str">
        <f t="shared" si="273"/>
        <v>2026-04</v>
      </c>
      <c r="AB843" s="29" t="str">
        <f t="shared" si="274"/>
        <v>2026-04-21</v>
      </c>
      <c r="AC843" s="29" t="s">
        <v>108</v>
      </c>
      <c r="AD843" s="29">
        <f t="shared" si="275"/>
        <v>5</v>
      </c>
      <c r="AE843" s="29" t="str">
        <f t="shared" si="276"/>
        <v>往来款,昌邑市国有资产经营投资有限公司</v>
      </c>
      <c r="AF843" s="29" t="s">
        <v>109</v>
      </c>
      <c r="AG843" s="29" t="s">
        <v>109</v>
      </c>
      <c r="AH843" s="29"/>
      <c r="AI843" s="29"/>
      <c r="AJ843" s="29"/>
      <c r="AK843" s="29"/>
      <c r="AL843" s="29"/>
      <c r="AM843" s="29"/>
      <c r="AN843" s="29">
        <f t="shared" si="277"/>
        <v>1002</v>
      </c>
      <c r="AO843" s="29"/>
      <c r="AP843" s="29" t="str">
        <f t="shared" si="278"/>
        <v>往来款,昌邑市国有资产经营投资有限公司</v>
      </c>
      <c r="AQ843" t="s">
        <v>110</v>
      </c>
      <c r="AR843" s="29">
        <f t="shared" si="279"/>
        <v>170000</v>
      </c>
      <c r="AS843" s="29" t="str">
        <f t="shared" si="280"/>
        <v/>
      </c>
      <c r="AT843" t="s">
        <v>111</v>
      </c>
      <c r="AU843" t="s">
        <v>112</v>
      </c>
      <c r="AV843" t="s">
        <v>113</v>
      </c>
      <c r="AW843" s="29">
        <f t="shared" si="281"/>
        <v>170000</v>
      </c>
      <c r="AX843" s="29" t="str">
        <f t="shared" si="282"/>
        <v/>
      </c>
      <c r="AY843" s="29"/>
      <c r="AZ843" s="29"/>
      <c r="BA843" s="29"/>
      <c r="BB843" s="29"/>
      <c r="BC843" s="29"/>
      <c r="BD843" s="29"/>
      <c r="BE843" s="29"/>
      <c r="BF843" s="29"/>
      <c r="BG843" s="29"/>
      <c r="BH843" s="29"/>
      <c r="BI843" s="29"/>
      <c r="BJ843" s="29"/>
      <c r="BK843" s="29"/>
      <c r="BL843" s="29"/>
      <c r="BM843" s="29"/>
      <c r="BN843" s="29"/>
      <c r="BO843" s="29"/>
      <c r="BP843" s="29"/>
      <c r="BQ843" s="32" t="str">
        <f>IF(N843="项目",VLOOKUP(O843,项目!B:C,2,0),IF(K843="空项目",VLOOKUP(K843,项目!B:C,2,0),""))</f>
        <v/>
      </c>
      <c r="BR843" s="32" t="str">
        <f>IFERROR(VLOOKUP(BQ843,项目!A:B,2,0),"")</f>
        <v/>
      </c>
      <c r="BS843" s="29"/>
      <c r="BT843" s="29"/>
      <c r="BU843" s="32" t="str">
        <f>IF(N843="供应商",VLOOKUP(O843,供应商!B:C,2,0),"")</f>
        <v/>
      </c>
      <c r="BV843" s="32" t="str">
        <f>IFERROR(VLOOKUP(BU843,供应商!A:B,2,0),"")</f>
        <v/>
      </c>
      <c r="BW843" s="32" t="str">
        <f>IF(N843="客户",VLOOKUP(O843,客户!B:C,2,0),"")</f>
        <v/>
      </c>
      <c r="BX843" s="32" t="str">
        <f>IFERROR(VLOOKUP(BW843,客户!A:B,2,0),"")</f>
        <v/>
      </c>
      <c r="BY843" s="29"/>
      <c r="BZ843" s="29"/>
      <c r="CA843" s="29"/>
      <c r="CB843" s="29"/>
      <c r="CC843" s="29"/>
      <c r="CD843" s="29"/>
      <c r="CE843" s="29"/>
      <c r="CF843" s="29"/>
      <c r="CG843" s="29"/>
      <c r="CH843" s="29"/>
      <c r="CI843" s="29"/>
      <c r="CJ843" s="29"/>
      <c r="CK843" s="29"/>
      <c r="CL843" s="29"/>
      <c r="CM843" s="29"/>
      <c r="CN843" s="29"/>
      <c r="CO843" s="29"/>
      <c r="CP843" s="29"/>
      <c r="CQ843" s="29"/>
      <c r="CR843" s="29"/>
      <c r="CS843" s="29"/>
      <c r="CT843" s="29"/>
      <c r="CU843" s="32" t="str">
        <f>IF(N843="费用项目",VLOOKUP(O843,费用项目!B:C,2,0),"")</f>
        <v/>
      </c>
      <c r="CV843" s="32" t="str">
        <f>IFERROR(VLOOKUP(CU843,费用项目!A:B,2,0),"")</f>
        <v/>
      </c>
      <c r="CW843" s="29" t="str">
        <f>IF(N843="银行账户",VLOOKUP(O843,银行变二级!B:C,2,0),"")</f>
        <v>潍坊银行4395</v>
      </c>
      <c r="CX843" s="29" t="str">
        <f>IFERROR(VLOOKUP(O843,银行变二级!A:B,2,0),"")</f>
        <v>潍坊银行4395</v>
      </c>
    </row>
    <row r="844" ht="25.5" spans="1:102">
      <c r="A844" s="53" t="s">
        <v>736</v>
      </c>
      <c r="B844" s="36" t="s">
        <v>124</v>
      </c>
      <c r="C844" s="36" t="s">
        <v>125</v>
      </c>
      <c r="D844" s="37" t="s">
        <v>667</v>
      </c>
      <c r="E844" s="37" t="s">
        <v>142</v>
      </c>
      <c r="F844" s="39" t="s">
        <v>107</v>
      </c>
      <c r="G844" s="38">
        <v>170000</v>
      </c>
      <c r="H844" s="40" t="str">
        <f t="shared" si="265"/>
        <v>1221</v>
      </c>
      <c r="I844" s="40" t="str">
        <f t="shared" si="266"/>
        <v>122108</v>
      </c>
      <c r="J844" s="46" t="str">
        <f t="shared" si="267"/>
        <v>其他应收款</v>
      </c>
      <c r="K844" s="47" t="str">
        <f t="shared" si="268"/>
        <v>单位</v>
      </c>
      <c r="L844" s="46" t="str">
        <f t="shared" si="269"/>
        <v>昌邑市国有资产经营投资有限公司</v>
      </c>
      <c r="M844" s="46" t="str">
        <f>IFERROR(IF(H844="1002",1002,VLOOKUP(I844,亿企科目!A:H,6,0)),VLOOKUP(H844,亿企科目!A:G,6,0))</f>
        <v>122102</v>
      </c>
      <c r="N844" s="48" t="str">
        <f>IFERROR(IF(H844="1002","银行账户",IF(H844="1123","供应商",VLOOKUP(I844,亿企科目!A:H,8,0))),"")</f>
        <v>客户</v>
      </c>
      <c r="O844" s="49" t="str">
        <f t="shared" si="283"/>
        <v>昌邑市国有资产经营投资有限公司</v>
      </c>
      <c r="P844" s="29" t="str">
        <f>VLOOKUP(A844,账簿!B:C,2,0)</f>
        <v>002003001</v>
      </c>
      <c r="Q844" s="29" t="str">
        <f>VLOOKUP(P844,账簿!A:B,2,0)</f>
        <v>昌邑市浩龙新能源科技有限公司</v>
      </c>
      <c r="W844" s="29" t="str">
        <f t="shared" si="284"/>
        <v>0020030012026-04-215</v>
      </c>
      <c r="X844" s="29" t="str">
        <f t="shared" si="270"/>
        <v>002003001</v>
      </c>
      <c r="Y844" s="29" t="str">
        <f t="shared" si="271"/>
        <v>002003001</v>
      </c>
      <c r="Z844" s="29" t="str">
        <f t="shared" si="272"/>
        <v>昌邑市浩龙新能源科技有限公司</v>
      </c>
      <c r="AA844" s="29" t="str">
        <f t="shared" si="273"/>
        <v>2026-04</v>
      </c>
      <c r="AB844" s="29" t="str">
        <f t="shared" si="274"/>
        <v>2026-04-21</v>
      </c>
      <c r="AC844" s="29" t="s">
        <v>108</v>
      </c>
      <c r="AD844" s="29">
        <f t="shared" si="275"/>
        <v>5</v>
      </c>
      <c r="AE844" s="29" t="str">
        <f t="shared" si="276"/>
        <v>往来款,昌邑市国有资产经营投资有限公司</v>
      </c>
      <c r="AF844" s="29" t="s">
        <v>109</v>
      </c>
      <c r="AG844" s="29" t="s">
        <v>109</v>
      </c>
      <c r="AH844" s="29"/>
      <c r="AI844" s="29"/>
      <c r="AJ844" s="29"/>
      <c r="AK844" s="29"/>
      <c r="AL844" s="29"/>
      <c r="AM844" s="29"/>
      <c r="AN844" s="29" t="str">
        <f t="shared" si="277"/>
        <v>122102</v>
      </c>
      <c r="AO844" s="29"/>
      <c r="AP844" s="29" t="str">
        <f t="shared" si="278"/>
        <v>往来款,昌邑市国有资产经营投资有限公司</v>
      </c>
      <c r="AQ844" t="s">
        <v>110</v>
      </c>
      <c r="AR844" s="29" t="str">
        <f t="shared" si="279"/>
        <v/>
      </c>
      <c r="AS844" s="29">
        <f t="shared" si="280"/>
        <v>170000</v>
      </c>
      <c r="AT844" t="s">
        <v>111</v>
      </c>
      <c r="AU844" t="s">
        <v>112</v>
      </c>
      <c r="AV844" t="s">
        <v>113</v>
      </c>
      <c r="AW844" s="29" t="str">
        <f t="shared" si="281"/>
        <v/>
      </c>
      <c r="AX844" s="29">
        <f t="shared" si="282"/>
        <v>170000</v>
      </c>
      <c r="AY844" s="29"/>
      <c r="AZ844" s="29"/>
      <c r="BA844" s="29"/>
      <c r="BB844" s="29"/>
      <c r="BC844" s="29"/>
      <c r="BD844" s="29"/>
      <c r="BE844" s="29"/>
      <c r="BF844" s="29"/>
      <c r="BG844" s="29"/>
      <c r="BH844" s="29"/>
      <c r="BI844" s="29"/>
      <c r="BJ844" s="29"/>
      <c r="BK844" s="29"/>
      <c r="BL844" s="29"/>
      <c r="BM844" s="29"/>
      <c r="BN844" s="29"/>
      <c r="BO844" s="29"/>
      <c r="BP844" s="29"/>
      <c r="BQ844" s="32" t="str">
        <f>IF(N844="项目",VLOOKUP(O844,项目!B:C,2,0),IF(K844="空项目",VLOOKUP(K844,项目!B:C,2,0),""))</f>
        <v/>
      </c>
      <c r="BR844" s="32" t="str">
        <f>IFERROR(VLOOKUP(BQ844,项目!A:B,2,0),"")</f>
        <v/>
      </c>
      <c r="BS844" s="29"/>
      <c r="BT844" s="29"/>
      <c r="BU844" s="32" t="str">
        <f>IF(N844="供应商",VLOOKUP(O844,供应商!B:C,2,0),"")</f>
        <v/>
      </c>
      <c r="BV844" s="32" t="str">
        <f>IFERROR(VLOOKUP(BU844,供应商!A:B,2,0),"")</f>
        <v/>
      </c>
      <c r="BW844" s="32" t="str">
        <f>IF(N844="客户",VLOOKUP(O844,客户!B:C,2,0),"")</f>
        <v>003</v>
      </c>
      <c r="BX844" s="32" t="str">
        <f>IFERROR(VLOOKUP(BW844,客户!A:B,2,0),"")</f>
        <v>昌邑市国有资产经营投资有限公司</v>
      </c>
      <c r="BY844" s="29"/>
      <c r="BZ844" s="29"/>
      <c r="CA844" s="29"/>
      <c r="CB844" s="29"/>
      <c r="CC844" s="29"/>
      <c r="CD844" s="29"/>
      <c r="CE844" s="29"/>
      <c r="CF844" s="29"/>
      <c r="CG844" s="29"/>
      <c r="CH844" s="29"/>
      <c r="CI844" s="29"/>
      <c r="CJ844" s="29"/>
      <c r="CK844" s="29"/>
      <c r="CL844" s="29"/>
      <c r="CM844" s="29"/>
      <c r="CN844" s="29"/>
      <c r="CO844" s="29"/>
      <c r="CP844" s="29"/>
      <c r="CQ844" s="29"/>
      <c r="CR844" s="29"/>
      <c r="CS844" s="29"/>
      <c r="CT844" s="29"/>
      <c r="CU844" s="32" t="str">
        <f>IF(N844="费用项目",VLOOKUP(O844,费用项目!B:C,2,0),"")</f>
        <v/>
      </c>
      <c r="CV844" s="32" t="str">
        <f>IFERROR(VLOOKUP(CU844,费用项目!A:B,2,0),"")</f>
        <v/>
      </c>
      <c r="CW844" s="29" t="str">
        <f>IF(N844="银行账户",VLOOKUP(O844,银行变二级!B:C,2,0),"")</f>
        <v/>
      </c>
      <c r="CX844" s="29" t="str">
        <f>IFERROR(VLOOKUP(O844,银行变二级!A:B,2,0),"")</f>
        <v/>
      </c>
    </row>
    <row r="845" ht="25.5" spans="1:102">
      <c r="A845" s="53" t="s">
        <v>736</v>
      </c>
      <c r="B845" s="36" t="s">
        <v>124</v>
      </c>
      <c r="C845" s="36" t="s">
        <v>128</v>
      </c>
      <c r="D845" s="37" t="s">
        <v>743</v>
      </c>
      <c r="E845" s="37" t="s">
        <v>127</v>
      </c>
      <c r="F845" s="38">
        <v>20451.39</v>
      </c>
      <c r="G845" s="39" t="s">
        <v>107</v>
      </c>
      <c r="H845" s="40" t="str">
        <f t="shared" si="265"/>
        <v>6603</v>
      </c>
      <c r="I845" s="40" t="str">
        <f t="shared" si="266"/>
        <v>6603</v>
      </c>
      <c r="J845" s="46" t="str">
        <f t="shared" si="267"/>
        <v>财务费用</v>
      </c>
      <c r="K845" s="47" t="str">
        <f t="shared" si="268"/>
        <v>利息支出</v>
      </c>
      <c r="L845" s="46" t="str">
        <f t="shared" si="269"/>
        <v/>
      </c>
      <c r="M845" s="46" t="str">
        <f>IFERROR(IF(H845="1002",1002,VLOOKUP(I845,亿企科目!A:H,6,0)),VLOOKUP(H845,亿企科目!A:G,6,0))</f>
        <v>6603</v>
      </c>
      <c r="N845" s="48" t="str">
        <f>IFERROR(IF(H845="1002","银行账户",IF(H845="1123","供应商",VLOOKUP(I845,亿企科目!A:H,8,0))),"")</f>
        <v>费用项目</v>
      </c>
      <c r="O845" s="49" t="str">
        <f t="shared" si="283"/>
        <v>利息支出</v>
      </c>
      <c r="P845" s="29" t="str">
        <f>VLOOKUP(A845,账簿!B:C,2,0)</f>
        <v>002003001</v>
      </c>
      <c r="Q845" s="29" t="str">
        <f>VLOOKUP(P845,账簿!A:B,2,0)</f>
        <v>昌邑市浩龙新能源科技有限公司</v>
      </c>
      <c r="W845" s="29" t="str">
        <f t="shared" si="284"/>
        <v>0020030012026-04-216</v>
      </c>
      <c r="X845" s="29" t="str">
        <f t="shared" si="270"/>
        <v>002003001</v>
      </c>
      <c r="Y845" s="29" t="str">
        <f t="shared" si="271"/>
        <v>002003001</v>
      </c>
      <c r="Z845" s="29" t="str">
        <f t="shared" si="272"/>
        <v>昌邑市浩龙新能源科技有限公司</v>
      </c>
      <c r="AA845" s="29" t="str">
        <f t="shared" si="273"/>
        <v>2026-04</v>
      </c>
      <c r="AB845" s="29" t="str">
        <f t="shared" si="274"/>
        <v>2026-04-21</v>
      </c>
      <c r="AC845" s="29" t="s">
        <v>108</v>
      </c>
      <c r="AD845" s="29">
        <f t="shared" si="275"/>
        <v>6</v>
      </c>
      <c r="AE845" s="29" t="str">
        <f t="shared" si="276"/>
        <v>贷款结息/还款,昌邑市浩龙新能源科技有限公司</v>
      </c>
      <c r="AF845" s="29" t="s">
        <v>109</v>
      </c>
      <c r="AG845" s="29" t="s">
        <v>109</v>
      </c>
      <c r="AH845" s="29"/>
      <c r="AI845" s="29"/>
      <c r="AJ845" s="29"/>
      <c r="AK845" s="29"/>
      <c r="AL845" s="29"/>
      <c r="AM845" s="29"/>
      <c r="AN845" s="29" t="str">
        <f t="shared" si="277"/>
        <v>6603</v>
      </c>
      <c r="AO845" s="29"/>
      <c r="AP845" s="29" t="str">
        <f t="shared" si="278"/>
        <v>贷款结息/还款,昌邑市浩龙新能源科技有限公司</v>
      </c>
      <c r="AQ845" t="s">
        <v>110</v>
      </c>
      <c r="AR845" s="29">
        <f t="shared" si="279"/>
        <v>20451.39</v>
      </c>
      <c r="AS845" s="29" t="str">
        <f t="shared" si="280"/>
        <v/>
      </c>
      <c r="AT845" t="s">
        <v>111</v>
      </c>
      <c r="AU845" t="s">
        <v>112</v>
      </c>
      <c r="AV845" t="s">
        <v>113</v>
      </c>
      <c r="AW845" s="29">
        <f t="shared" si="281"/>
        <v>20451.39</v>
      </c>
      <c r="AX845" s="29" t="str">
        <f t="shared" si="282"/>
        <v/>
      </c>
      <c r="AY845" s="29"/>
      <c r="AZ845" s="29"/>
      <c r="BA845" s="29"/>
      <c r="BB845" s="29"/>
      <c r="BC845" s="29"/>
      <c r="BD845" s="29"/>
      <c r="BE845" s="29"/>
      <c r="BF845" s="29"/>
      <c r="BG845" s="29"/>
      <c r="BH845" s="29"/>
      <c r="BI845" s="29"/>
      <c r="BJ845" s="29"/>
      <c r="BK845" s="29"/>
      <c r="BL845" s="29"/>
      <c r="BM845" s="29"/>
      <c r="BN845" s="29"/>
      <c r="BO845" s="29"/>
      <c r="BP845" s="29"/>
      <c r="BQ845" s="32" t="str">
        <f>IF(N845="项目",VLOOKUP(O845,项目!B:C,2,0),IF(K845="空项目",VLOOKUP(K845,项目!B:C,2,0),""))</f>
        <v/>
      </c>
      <c r="BR845" s="32" t="str">
        <f>IFERROR(VLOOKUP(BQ845,项目!A:B,2,0),"")</f>
        <v/>
      </c>
      <c r="BS845" s="29"/>
      <c r="BT845" s="29"/>
      <c r="BU845" s="32" t="str">
        <f>IF(N845="供应商",VLOOKUP(O845,供应商!B:C,2,0),"")</f>
        <v/>
      </c>
      <c r="BV845" s="32" t="str">
        <f>IFERROR(VLOOKUP(BU845,供应商!A:B,2,0),"")</f>
        <v/>
      </c>
      <c r="BW845" s="32" t="str">
        <f>IF(N845="客户",VLOOKUP(O845,客户!B:C,2,0),"")</f>
        <v/>
      </c>
      <c r="BX845" s="32" t="str">
        <f>IFERROR(VLOOKUP(BW845,客户!A:B,2,0),"")</f>
        <v/>
      </c>
      <c r="BY845" s="29"/>
      <c r="BZ845" s="29"/>
      <c r="CA845" s="29"/>
      <c r="CB845" s="29"/>
      <c r="CC845" s="29"/>
      <c r="CD845" s="29"/>
      <c r="CE845" s="29"/>
      <c r="CF845" s="29"/>
      <c r="CG845" s="29"/>
      <c r="CH845" s="29"/>
      <c r="CI845" s="29"/>
      <c r="CJ845" s="29"/>
      <c r="CK845" s="29"/>
      <c r="CL845" s="29"/>
      <c r="CM845" s="29"/>
      <c r="CN845" s="29"/>
      <c r="CO845" s="29"/>
      <c r="CP845" s="29"/>
      <c r="CQ845" s="29"/>
      <c r="CR845" s="29"/>
      <c r="CS845" s="29"/>
      <c r="CT845" s="29"/>
      <c r="CU845" s="32" t="str">
        <f>IF(N845="费用项目",VLOOKUP(O845,费用项目!B:C,2,0),"")</f>
        <v>660302</v>
      </c>
      <c r="CV845" s="32" t="str">
        <f>IFERROR(VLOOKUP(CU845,费用项目!A:B,2,0),"")</f>
        <v>利息支出</v>
      </c>
      <c r="CW845" s="29" t="str">
        <f>IF(N845="银行账户",VLOOKUP(O845,银行变二级!B:C,2,0),"")</f>
        <v/>
      </c>
      <c r="CX845" s="29" t="str">
        <f>IFERROR(VLOOKUP(O845,银行变二级!A:B,2,0),"")</f>
        <v/>
      </c>
    </row>
    <row r="846" ht="25.5" spans="1:102">
      <c r="A846" s="53" t="s">
        <v>736</v>
      </c>
      <c r="B846" s="36" t="s">
        <v>124</v>
      </c>
      <c r="C846" s="36" t="s">
        <v>128</v>
      </c>
      <c r="D846" s="37" t="s">
        <v>743</v>
      </c>
      <c r="E846" s="37" t="s">
        <v>741</v>
      </c>
      <c r="F846" s="39" t="s">
        <v>107</v>
      </c>
      <c r="G846" s="38">
        <v>20451.39</v>
      </c>
      <c r="H846" s="40" t="str">
        <f t="shared" si="265"/>
        <v>1002</v>
      </c>
      <c r="I846" s="40" t="str">
        <f t="shared" si="266"/>
        <v>100201</v>
      </c>
      <c r="J846" s="46" t="str">
        <f t="shared" si="267"/>
        <v>银行存款</v>
      </c>
      <c r="K846" s="47" t="str">
        <f t="shared" si="268"/>
        <v>东营5354</v>
      </c>
      <c r="L846" s="46" t="str">
        <f t="shared" si="269"/>
        <v/>
      </c>
      <c r="M846" s="46">
        <f>IFERROR(IF(H846="1002",1002,VLOOKUP(I846,亿企科目!A:H,6,0)),VLOOKUP(H846,亿企科目!A:G,6,0))</f>
        <v>1002</v>
      </c>
      <c r="N846" s="48" t="str">
        <f>IFERROR(IF(H846="1002","银行账户",IF(H846="1123","供应商",VLOOKUP(I846,亿企科目!A:H,8,0))),"")</f>
        <v>银行账户</v>
      </c>
      <c r="O846" s="49" t="str">
        <f t="shared" si="283"/>
        <v>东营5354</v>
      </c>
      <c r="P846" s="29" t="str">
        <f>VLOOKUP(A846,账簿!B:C,2,0)</f>
        <v>002003001</v>
      </c>
      <c r="Q846" s="29" t="str">
        <f>VLOOKUP(P846,账簿!A:B,2,0)</f>
        <v>昌邑市浩龙新能源科技有限公司</v>
      </c>
      <c r="W846" s="29" t="str">
        <f t="shared" si="284"/>
        <v>0020030012026-04-216</v>
      </c>
      <c r="X846" s="29" t="str">
        <f t="shared" si="270"/>
        <v>002003001</v>
      </c>
      <c r="Y846" s="29" t="str">
        <f t="shared" si="271"/>
        <v>002003001</v>
      </c>
      <c r="Z846" s="29" t="str">
        <f t="shared" si="272"/>
        <v>昌邑市浩龙新能源科技有限公司</v>
      </c>
      <c r="AA846" s="29" t="str">
        <f t="shared" si="273"/>
        <v>2026-04</v>
      </c>
      <c r="AB846" s="29" t="str">
        <f t="shared" si="274"/>
        <v>2026-04-21</v>
      </c>
      <c r="AC846" s="29" t="s">
        <v>108</v>
      </c>
      <c r="AD846" s="29">
        <f t="shared" si="275"/>
        <v>6</v>
      </c>
      <c r="AE846" s="29" t="str">
        <f t="shared" si="276"/>
        <v>贷款结息/还款,昌邑市浩龙新能源科技有限公司</v>
      </c>
      <c r="AF846" s="29" t="s">
        <v>109</v>
      </c>
      <c r="AG846" s="29" t="s">
        <v>109</v>
      </c>
      <c r="AH846" s="29"/>
      <c r="AI846" s="29"/>
      <c r="AJ846" s="29"/>
      <c r="AK846" s="29"/>
      <c r="AL846" s="29"/>
      <c r="AM846" s="29"/>
      <c r="AN846" s="29">
        <f t="shared" si="277"/>
        <v>1002</v>
      </c>
      <c r="AO846" s="29"/>
      <c r="AP846" s="29" t="str">
        <f t="shared" si="278"/>
        <v>贷款结息/还款,昌邑市浩龙新能源科技有限公司</v>
      </c>
      <c r="AQ846" t="s">
        <v>110</v>
      </c>
      <c r="AR846" s="29" t="str">
        <f t="shared" si="279"/>
        <v/>
      </c>
      <c r="AS846" s="29">
        <f t="shared" si="280"/>
        <v>20451.39</v>
      </c>
      <c r="AT846" t="s">
        <v>111</v>
      </c>
      <c r="AU846" t="s">
        <v>112</v>
      </c>
      <c r="AV846" t="s">
        <v>113</v>
      </c>
      <c r="AW846" s="29" t="str">
        <f t="shared" si="281"/>
        <v/>
      </c>
      <c r="AX846" s="29">
        <f t="shared" si="282"/>
        <v>20451.39</v>
      </c>
      <c r="AY846" s="29"/>
      <c r="AZ846" s="29"/>
      <c r="BA846" s="29"/>
      <c r="BB846" s="29"/>
      <c r="BC846" s="29"/>
      <c r="BD846" s="29"/>
      <c r="BE846" s="29"/>
      <c r="BF846" s="29"/>
      <c r="BG846" s="29"/>
      <c r="BH846" s="29"/>
      <c r="BI846" s="29"/>
      <c r="BJ846" s="29"/>
      <c r="BK846" s="29"/>
      <c r="BL846" s="29"/>
      <c r="BM846" s="29"/>
      <c r="BN846" s="29"/>
      <c r="BO846" s="29"/>
      <c r="BP846" s="29"/>
      <c r="BQ846" s="32" t="str">
        <f>IF(N846="项目",VLOOKUP(O846,项目!B:C,2,0),IF(K846="空项目",VLOOKUP(K846,项目!B:C,2,0),""))</f>
        <v/>
      </c>
      <c r="BR846" s="32" t="str">
        <f>IFERROR(VLOOKUP(BQ846,项目!A:B,2,0),"")</f>
        <v/>
      </c>
      <c r="BS846" s="29"/>
      <c r="BT846" s="29"/>
      <c r="BU846" s="32" t="str">
        <f>IF(N846="供应商",VLOOKUP(O846,供应商!B:C,2,0),"")</f>
        <v/>
      </c>
      <c r="BV846" s="32" t="str">
        <f>IFERROR(VLOOKUP(BU846,供应商!A:B,2,0),"")</f>
        <v/>
      </c>
      <c r="BW846" s="32" t="str">
        <f>IF(N846="客户",VLOOKUP(O846,客户!B:C,2,0),"")</f>
        <v/>
      </c>
      <c r="BX846" s="32" t="str">
        <f>IFERROR(VLOOKUP(BW846,客户!A:B,2,0),"")</f>
        <v/>
      </c>
      <c r="BY846" s="29"/>
      <c r="BZ846" s="29"/>
      <c r="CA846" s="29"/>
      <c r="CB846" s="29"/>
      <c r="CC846" s="29"/>
      <c r="CD846" s="29"/>
      <c r="CE846" s="29"/>
      <c r="CF846" s="29"/>
      <c r="CG846" s="29"/>
      <c r="CH846" s="29"/>
      <c r="CI846" s="29"/>
      <c r="CJ846" s="29"/>
      <c r="CK846" s="29"/>
      <c r="CL846" s="29"/>
      <c r="CM846" s="29"/>
      <c r="CN846" s="29"/>
      <c r="CO846" s="29"/>
      <c r="CP846" s="29"/>
      <c r="CQ846" s="29"/>
      <c r="CR846" s="29"/>
      <c r="CS846" s="29"/>
      <c r="CT846" s="29"/>
      <c r="CU846" s="32" t="str">
        <f>IF(N846="费用项目",VLOOKUP(O846,费用项目!B:C,2,0),"")</f>
        <v/>
      </c>
      <c r="CV846" s="32" t="str">
        <f>IFERROR(VLOOKUP(CU846,费用项目!A:B,2,0),"")</f>
        <v/>
      </c>
      <c r="CW846" s="29" t="str">
        <f>IF(N846="银行账户",VLOOKUP(O846,银行变二级!B:C,2,0),"")</f>
        <v>东营5354</v>
      </c>
      <c r="CX846" s="29" t="str">
        <f>IFERROR(VLOOKUP(O846,银行变二级!A:B,2,0),"")</f>
        <v>东营5354</v>
      </c>
    </row>
    <row r="847" ht="25.5" spans="1:102">
      <c r="A847" s="53" t="s">
        <v>736</v>
      </c>
      <c r="B847" s="36" t="s">
        <v>163</v>
      </c>
      <c r="C847" s="36" t="s">
        <v>132</v>
      </c>
      <c r="D847" s="37" t="s">
        <v>744</v>
      </c>
      <c r="E847" s="37" t="s">
        <v>745</v>
      </c>
      <c r="F847" s="38">
        <v>5000</v>
      </c>
      <c r="G847" s="39" t="s">
        <v>107</v>
      </c>
      <c r="H847" s="40" t="str">
        <f t="shared" si="265"/>
        <v>2241</v>
      </c>
      <c r="I847" s="40" t="str">
        <f t="shared" si="266"/>
        <v>224102</v>
      </c>
      <c r="J847" s="46" t="str">
        <f t="shared" si="267"/>
        <v>其他应付款</v>
      </c>
      <c r="K847" s="47" t="str">
        <f t="shared" si="268"/>
        <v>单位</v>
      </c>
      <c r="L847" s="46" t="str">
        <f t="shared" si="269"/>
        <v>国网山东省电力公司潍坊供电公司</v>
      </c>
      <c r="M847" s="46" t="str">
        <f>IFERROR(IF(H847="1002",1002,VLOOKUP(I847,亿企科目!A:H,6,0)),VLOOKUP(H847,亿企科目!A:G,6,0))</f>
        <v>224102</v>
      </c>
      <c r="N847" s="48" t="str">
        <f>IFERROR(IF(H847="1002","银行账户",IF(H847="1123","供应商",VLOOKUP(I847,亿企科目!A:H,8,0))),"")</f>
        <v>供应商</v>
      </c>
      <c r="O847" s="49" t="str">
        <f t="shared" si="283"/>
        <v>国网山东省电力公司潍坊供电公司</v>
      </c>
      <c r="P847" s="29" t="str">
        <f>VLOOKUP(A847,账簿!B:C,2,0)</f>
        <v>002003001</v>
      </c>
      <c r="Q847" s="29" t="str">
        <f>VLOOKUP(P847,账簿!A:B,2,0)</f>
        <v>昌邑市浩龙新能源科技有限公司</v>
      </c>
      <c r="W847" s="29" t="str">
        <f t="shared" si="284"/>
        <v>0020030012026-04-297</v>
      </c>
      <c r="X847" s="29" t="str">
        <f t="shared" si="270"/>
        <v>002003001</v>
      </c>
      <c r="Y847" s="29" t="str">
        <f t="shared" si="271"/>
        <v>002003001</v>
      </c>
      <c r="Z847" s="29" t="str">
        <f t="shared" si="272"/>
        <v>昌邑市浩龙新能源科技有限公司</v>
      </c>
      <c r="AA847" s="29" t="str">
        <f t="shared" si="273"/>
        <v>2026-04</v>
      </c>
      <c r="AB847" s="29" t="str">
        <f t="shared" si="274"/>
        <v>2026-04-29</v>
      </c>
      <c r="AC847" s="29" t="s">
        <v>108</v>
      </c>
      <c r="AD847" s="29">
        <f t="shared" si="275"/>
        <v>7</v>
      </c>
      <c r="AE847" s="29" t="str">
        <f t="shared" si="276"/>
        <v>龙池污泥暂存厂电费（3月）,国网山东省电力公司潍坊供电公司</v>
      </c>
      <c r="AF847" s="29" t="s">
        <v>109</v>
      </c>
      <c r="AG847" s="29" t="s">
        <v>109</v>
      </c>
      <c r="AH847" s="29"/>
      <c r="AI847" s="29"/>
      <c r="AJ847" s="29"/>
      <c r="AK847" s="29"/>
      <c r="AL847" s="29"/>
      <c r="AM847" s="29"/>
      <c r="AN847" s="29" t="str">
        <f t="shared" si="277"/>
        <v>224102</v>
      </c>
      <c r="AO847" s="29"/>
      <c r="AP847" s="29" t="str">
        <f t="shared" si="278"/>
        <v>龙池污泥暂存厂电费（3月）,国网山东省电力公司潍坊供电公司</v>
      </c>
      <c r="AQ847" t="s">
        <v>110</v>
      </c>
      <c r="AR847" s="29">
        <f t="shared" si="279"/>
        <v>5000</v>
      </c>
      <c r="AS847" s="29" t="str">
        <f t="shared" si="280"/>
        <v/>
      </c>
      <c r="AT847" t="s">
        <v>111</v>
      </c>
      <c r="AU847" t="s">
        <v>112</v>
      </c>
      <c r="AV847" t="s">
        <v>113</v>
      </c>
      <c r="AW847" s="29">
        <f t="shared" si="281"/>
        <v>5000</v>
      </c>
      <c r="AX847" s="29" t="str">
        <f t="shared" si="282"/>
        <v/>
      </c>
      <c r="AY847" s="29"/>
      <c r="AZ847" s="29"/>
      <c r="BA847" s="29"/>
      <c r="BB847" s="29"/>
      <c r="BC847" s="29"/>
      <c r="BD847" s="29"/>
      <c r="BE847" s="29"/>
      <c r="BF847" s="29"/>
      <c r="BG847" s="29"/>
      <c r="BH847" s="29"/>
      <c r="BI847" s="29"/>
      <c r="BJ847" s="29"/>
      <c r="BK847" s="29"/>
      <c r="BL847" s="29"/>
      <c r="BM847" s="29"/>
      <c r="BN847" s="29"/>
      <c r="BO847" s="29"/>
      <c r="BP847" s="29"/>
      <c r="BQ847" s="32" t="str">
        <f>IF(N847="项目",VLOOKUP(O847,项目!B:C,2,0),IF(K847="空项目",VLOOKUP(K847,项目!B:C,2,0),""))</f>
        <v/>
      </c>
      <c r="BR847" s="32" t="str">
        <f>IFERROR(VLOOKUP(BQ847,项目!A:B,2,0),"")</f>
        <v/>
      </c>
      <c r="BS847" s="29"/>
      <c r="BT847" s="29"/>
      <c r="BU847" s="32" t="str">
        <f>IF(N847="供应商",VLOOKUP(O847,供应商!B:C,2,0),"")</f>
        <v>0000942</v>
      </c>
      <c r="BV847" s="32" t="str">
        <f>IFERROR(VLOOKUP(BU847,供应商!A:B,2,0),"")</f>
        <v>国网山东省电力公司潍坊供电公司</v>
      </c>
      <c r="BW847" s="32" t="str">
        <f>IF(N847="客户",VLOOKUP(O847,客户!B:C,2,0),"")</f>
        <v/>
      </c>
      <c r="BX847" s="32" t="str">
        <f>IFERROR(VLOOKUP(BW847,客户!A:B,2,0),"")</f>
        <v/>
      </c>
      <c r="BY847" s="29"/>
      <c r="BZ847" s="29"/>
      <c r="CA847" s="29"/>
      <c r="CB847" s="29"/>
      <c r="CC847" s="29"/>
      <c r="CD847" s="29"/>
      <c r="CE847" s="29"/>
      <c r="CF847" s="29"/>
      <c r="CG847" s="29"/>
      <c r="CH847" s="29"/>
      <c r="CI847" s="29"/>
      <c r="CJ847" s="29"/>
      <c r="CK847" s="29"/>
      <c r="CL847" s="29"/>
      <c r="CM847" s="29"/>
      <c r="CN847" s="29"/>
      <c r="CO847" s="29"/>
      <c r="CP847" s="29"/>
      <c r="CQ847" s="29"/>
      <c r="CR847" s="29"/>
      <c r="CS847" s="29"/>
      <c r="CT847" s="29"/>
      <c r="CU847" s="32" t="str">
        <f>IF(N847="费用项目",VLOOKUP(O847,费用项目!B:C,2,0),"")</f>
        <v/>
      </c>
      <c r="CV847" s="32" t="str">
        <f>IFERROR(VLOOKUP(CU847,费用项目!A:B,2,0),"")</f>
        <v/>
      </c>
      <c r="CW847" s="29" t="str">
        <f>IF(N847="银行账户",VLOOKUP(O847,银行变二级!B:C,2,0),"")</f>
        <v/>
      </c>
      <c r="CX847" s="29" t="str">
        <f>IFERROR(VLOOKUP(O847,银行变二级!A:B,2,0),"")</f>
        <v/>
      </c>
    </row>
    <row r="848" ht="25.5" spans="1:102">
      <c r="A848" s="53" t="s">
        <v>736</v>
      </c>
      <c r="B848" s="36" t="s">
        <v>163</v>
      </c>
      <c r="C848" s="36" t="s">
        <v>132</v>
      </c>
      <c r="D848" s="37" t="s">
        <v>744</v>
      </c>
      <c r="E848" s="37" t="s">
        <v>737</v>
      </c>
      <c r="F848" s="39" t="s">
        <v>107</v>
      </c>
      <c r="G848" s="38">
        <v>5000</v>
      </c>
      <c r="H848" s="40" t="str">
        <f t="shared" si="265"/>
        <v>1002</v>
      </c>
      <c r="I848" s="40" t="str">
        <f t="shared" si="266"/>
        <v>100204</v>
      </c>
      <c r="J848" s="46" t="str">
        <f t="shared" si="267"/>
        <v>银行存款</v>
      </c>
      <c r="K848" s="47" t="str">
        <f t="shared" si="268"/>
        <v>潍坊银行4395</v>
      </c>
      <c r="L848" s="46" t="str">
        <f t="shared" si="269"/>
        <v/>
      </c>
      <c r="M848" s="46">
        <f>IFERROR(IF(H848="1002",1002,VLOOKUP(I848,亿企科目!A:H,6,0)),VLOOKUP(H848,亿企科目!A:G,6,0))</f>
        <v>1002</v>
      </c>
      <c r="N848" s="48" t="str">
        <f>IFERROR(IF(H848="1002","银行账户",IF(H848="1123","供应商",VLOOKUP(I848,亿企科目!A:H,8,0))),"")</f>
        <v>银行账户</v>
      </c>
      <c r="O848" s="49" t="str">
        <f t="shared" si="283"/>
        <v>潍坊银行4395</v>
      </c>
      <c r="P848" s="29" t="str">
        <f>VLOOKUP(A848,账簿!B:C,2,0)</f>
        <v>002003001</v>
      </c>
      <c r="Q848" s="29" t="str">
        <f>VLOOKUP(P848,账簿!A:B,2,0)</f>
        <v>昌邑市浩龙新能源科技有限公司</v>
      </c>
      <c r="W848" s="29" t="str">
        <f t="shared" si="284"/>
        <v>0020030012026-04-297</v>
      </c>
      <c r="X848" s="29" t="str">
        <f t="shared" si="270"/>
        <v>002003001</v>
      </c>
      <c r="Y848" s="29" t="str">
        <f t="shared" si="271"/>
        <v>002003001</v>
      </c>
      <c r="Z848" s="29" t="str">
        <f t="shared" si="272"/>
        <v>昌邑市浩龙新能源科技有限公司</v>
      </c>
      <c r="AA848" s="29" t="str">
        <f t="shared" si="273"/>
        <v>2026-04</v>
      </c>
      <c r="AB848" s="29" t="str">
        <f t="shared" si="274"/>
        <v>2026-04-29</v>
      </c>
      <c r="AC848" s="29" t="s">
        <v>108</v>
      </c>
      <c r="AD848" s="29">
        <f t="shared" si="275"/>
        <v>7</v>
      </c>
      <c r="AE848" s="29" t="str">
        <f t="shared" si="276"/>
        <v>龙池污泥暂存厂电费（3月）,国网山东省电力公司潍坊供电公司</v>
      </c>
      <c r="AF848" s="29" t="s">
        <v>109</v>
      </c>
      <c r="AG848" s="29" t="s">
        <v>109</v>
      </c>
      <c r="AH848" s="29"/>
      <c r="AI848" s="29"/>
      <c r="AJ848" s="29"/>
      <c r="AK848" s="29"/>
      <c r="AL848" s="29"/>
      <c r="AM848" s="29"/>
      <c r="AN848" s="29">
        <f t="shared" si="277"/>
        <v>1002</v>
      </c>
      <c r="AO848" s="29"/>
      <c r="AP848" s="29" t="str">
        <f t="shared" si="278"/>
        <v>龙池污泥暂存厂电费（3月）,国网山东省电力公司潍坊供电公司</v>
      </c>
      <c r="AQ848" t="s">
        <v>110</v>
      </c>
      <c r="AR848" s="29" t="str">
        <f t="shared" si="279"/>
        <v/>
      </c>
      <c r="AS848" s="29">
        <f t="shared" si="280"/>
        <v>5000</v>
      </c>
      <c r="AT848" t="s">
        <v>111</v>
      </c>
      <c r="AU848" t="s">
        <v>112</v>
      </c>
      <c r="AV848" t="s">
        <v>113</v>
      </c>
      <c r="AW848" s="29" t="str">
        <f t="shared" si="281"/>
        <v/>
      </c>
      <c r="AX848" s="29">
        <f t="shared" si="282"/>
        <v>5000</v>
      </c>
      <c r="AY848" s="29"/>
      <c r="AZ848" s="29"/>
      <c r="BA848" s="29"/>
      <c r="BB848" s="29"/>
      <c r="BC848" s="29"/>
      <c r="BD848" s="29"/>
      <c r="BE848" s="29"/>
      <c r="BF848" s="29"/>
      <c r="BG848" s="29"/>
      <c r="BH848" s="29"/>
      <c r="BI848" s="29"/>
      <c r="BJ848" s="29"/>
      <c r="BK848" s="29"/>
      <c r="BL848" s="29"/>
      <c r="BM848" s="29"/>
      <c r="BN848" s="29"/>
      <c r="BO848" s="29"/>
      <c r="BP848" s="29"/>
      <c r="BQ848" s="32" t="str">
        <f>IF(N848="项目",VLOOKUP(O848,项目!B:C,2,0),IF(K848="空项目",VLOOKUP(K848,项目!B:C,2,0),""))</f>
        <v/>
      </c>
      <c r="BR848" s="32" t="str">
        <f>IFERROR(VLOOKUP(BQ848,项目!A:B,2,0),"")</f>
        <v/>
      </c>
      <c r="BS848" s="29"/>
      <c r="BT848" s="29"/>
      <c r="BU848" s="32" t="str">
        <f>IF(N848="供应商",VLOOKUP(O848,供应商!B:C,2,0),"")</f>
        <v/>
      </c>
      <c r="BV848" s="32" t="str">
        <f>IFERROR(VLOOKUP(BU848,供应商!A:B,2,0),"")</f>
        <v/>
      </c>
      <c r="BW848" s="32" t="str">
        <f>IF(N848="客户",VLOOKUP(O848,客户!B:C,2,0),"")</f>
        <v/>
      </c>
      <c r="BX848" s="32" t="str">
        <f>IFERROR(VLOOKUP(BW848,客户!A:B,2,0),"")</f>
        <v/>
      </c>
      <c r="BY848" s="29"/>
      <c r="BZ848" s="29"/>
      <c r="CA848" s="29"/>
      <c r="CB848" s="29"/>
      <c r="CC848" s="29"/>
      <c r="CD848" s="29"/>
      <c r="CE848" s="29"/>
      <c r="CF848" s="29"/>
      <c r="CG848" s="29"/>
      <c r="CH848" s="29"/>
      <c r="CI848" s="29"/>
      <c r="CJ848" s="29"/>
      <c r="CK848" s="29"/>
      <c r="CL848" s="29"/>
      <c r="CM848" s="29"/>
      <c r="CN848" s="29"/>
      <c r="CO848" s="29"/>
      <c r="CP848" s="29"/>
      <c r="CQ848" s="29"/>
      <c r="CR848" s="29"/>
      <c r="CS848" s="29"/>
      <c r="CT848" s="29"/>
      <c r="CU848" s="32" t="str">
        <f>IF(N848="费用项目",VLOOKUP(O848,费用项目!B:C,2,0),"")</f>
        <v/>
      </c>
      <c r="CV848" s="32" t="str">
        <f>IFERROR(VLOOKUP(CU848,费用项目!A:B,2,0),"")</f>
        <v/>
      </c>
      <c r="CW848" s="29" t="str">
        <f>IF(N848="银行账户",VLOOKUP(O848,银行变二级!B:C,2,0),"")</f>
        <v>潍坊银行4395</v>
      </c>
      <c r="CX848" s="29" t="str">
        <f>IFERROR(VLOOKUP(O848,银行变二级!A:B,2,0),"")</f>
        <v>潍坊银行4395</v>
      </c>
    </row>
    <row r="849" ht="25.5" spans="1:102">
      <c r="A849" s="53" t="s">
        <v>736</v>
      </c>
      <c r="B849" s="36" t="s">
        <v>131</v>
      </c>
      <c r="C849" s="36" t="s">
        <v>135</v>
      </c>
      <c r="D849" s="37" t="s">
        <v>557</v>
      </c>
      <c r="E849" s="37" t="s">
        <v>151</v>
      </c>
      <c r="F849" s="38">
        <v>9500000</v>
      </c>
      <c r="G849" s="39" t="s">
        <v>107</v>
      </c>
      <c r="H849" s="40" t="str">
        <f t="shared" si="265"/>
        <v>1221</v>
      </c>
      <c r="I849" s="40" t="str">
        <f t="shared" si="266"/>
        <v>122108</v>
      </c>
      <c r="J849" s="46" t="str">
        <f t="shared" si="267"/>
        <v>其他应收款</v>
      </c>
      <c r="K849" s="47" t="str">
        <f t="shared" si="268"/>
        <v>单位</v>
      </c>
      <c r="L849" s="46" t="str">
        <f t="shared" si="269"/>
        <v>昌邑市昌盛管网建设投资有限公司</v>
      </c>
      <c r="M849" s="46" t="str">
        <f>IFERROR(IF(H849="1002",1002,VLOOKUP(I849,亿企科目!A:H,6,0)),VLOOKUP(H849,亿企科目!A:G,6,0))</f>
        <v>122102</v>
      </c>
      <c r="N849" s="48" t="str">
        <f>IFERROR(IF(H849="1002","银行账户",IF(H849="1123","供应商",VLOOKUP(I849,亿企科目!A:H,8,0))),"")</f>
        <v>客户</v>
      </c>
      <c r="O849" s="49" t="str">
        <f t="shared" si="283"/>
        <v>昌邑市昌盛管网建设投资有限公司</v>
      </c>
      <c r="P849" s="29" t="str">
        <f>VLOOKUP(A849,账簿!B:C,2,0)</f>
        <v>002003001</v>
      </c>
      <c r="Q849" s="29" t="str">
        <f>VLOOKUP(P849,账簿!A:B,2,0)</f>
        <v>昌邑市浩龙新能源科技有限公司</v>
      </c>
      <c r="W849" s="29" t="str">
        <f t="shared" si="284"/>
        <v>0020030012026-04-308</v>
      </c>
      <c r="X849" s="29" t="str">
        <f t="shared" si="270"/>
        <v>002003001</v>
      </c>
      <c r="Y849" s="29" t="str">
        <f t="shared" si="271"/>
        <v>002003001</v>
      </c>
      <c r="Z849" s="29" t="str">
        <f t="shared" si="272"/>
        <v>昌邑市浩龙新能源科技有限公司</v>
      </c>
      <c r="AA849" s="29" t="str">
        <f t="shared" si="273"/>
        <v>2026-04</v>
      </c>
      <c r="AB849" s="29" t="str">
        <f t="shared" si="274"/>
        <v>2026-04-30</v>
      </c>
      <c r="AC849" s="29" t="s">
        <v>108</v>
      </c>
      <c r="AD849" s="29">
        <f t="shared" si="275"/>
        <v>8</v>
      </c>
      <c r="AE849" s="29" t="str">
        <f t="shared" si="276"/>
        <v>根据四方支付协议调整</v>
      </c>
      <c r="AF849" s="29" t="s">
        <v>109</v>
      </c>
      <c r="AG849" s="29" t="s">
        <v>109</v>
      </c>
      <c r="AH849" s="29"/>
      <c r="AI849" s="29"/>
      <c r="AJ849" s="29"/>
      <c r="AK849" s="29"/>
      <c r="AL849" s="29"/>
      <c r="AM849" s="29"/>
      <c r="AN849" s="29" t="str">
        <f t="shared" si="277"/>
        <v>122102</v>
      </c>
      <c r="AO849" s="29"/>
      <c r="AP849" s="29" t="str">
        <f t="shared" si="278"/>
        <v>根据四方支付协议调整</v>
      </c>
      <c r="AQ849" t="s">
        <v>110</v>
      </c>
      <c r="AR849" s="29">
        <f t="shared" si="279"/>
        <v>9500000</v>
      </c>
      <c r="AS849" s="29" t="str">
        <f t="shared" si="280"/>
        <v/>
      </c>
      <c r="AT849" t="s">
        <v>111</v>
      </c>
      <c r="AU849" t="s">
        <v>112</v>
      </c>
      <c r="AV849" t="s">
        <v>113</v>
      </c>
      <c r="AW849" s="29">
        <f t="shared" si="281"/>
        <v>9500000</v>
      </c>
      <c r="AX849" s="29" t="str">
        <f t="shared" si="282"/>
        <v/>
      </c>
      <c r="AY849" s="29"/>
      <c r="AZ849" s="29"/>
      <c r="BA849" s="29"/>
      <c r="BB849" s="29"/>
      <c r="BC849" s="29"/>
      <c r="BD849" s="29"/>
      <c r="BE849" s="29"/>
      <c r="BF849" s="29"/>
      <c r="BG849" s="29"/>
      <c r="BH849" s="29"/>
      <c r="BI849" s="29"/>
      <c r="BJ849" s="29"/>
      <c r="BK849" s="29"/>
      <c r="BL849" s="29"/>
      <c r="BM849" s="29"/>
      <c r="BN849" s="29"/>
      <c r="BO849" s="29"/>
      <c r="BP849" s="29"/>
      <c r="BQ849" s="32" t="str">
        <f>IF(N849="项目",VLOOKUP(O849,项目!B:C,2,0),IF(K849="空项目",VLOOKUP(K849,项目!B:C,2,0),""))</f>
        <v/>
      </c>
      <c r="BR849" s="32" t="str">
        <f>IFERROR(VLOOKUP(BQ849,项目!A:B,2,0),"")</f>
        <v/>
      </c>
      <c r="BS849" s="29"/>
      <c r="BT849" s="29"/>
      <c r="BU849" s="32" t="str">
        <f>IF(N849="供应商",VLOOKUP(O849,供应商!B:C,2,0),"")</f>
        <v/>
      </c>
      <c r="BV849" s="32" t="str">
        <f>IFERROR(VLOOKUP(BU849,供应商!A:B,2,0),"")</f>
        <v/>
      </c>
      <c r="BW849" s="32" t="str">
        <f>IF(N849="客户",VLOOKUP(O849,客户!B:C,2,0),"")</f>
        <v>001001001</v>
      </c>
      <c r="BX849" s="32" t="str">
        <f>IFERROR(VLOOKUP(BW849,客户!A:B,2,0),"")</f>
        <v>昌邑市昌盛管网建设投资有限公司</v>
      </c>
      <c r="BY849" s="29"/>
      <c r="BZ849" s="29"/>
      <c r="CA849" s="29"/>
      <c r="CB849" s="29"/>
      <c r="CC849" s="29"/>
      <c r="CD849" s="29"/>
      <c r="CE849" s="29"/>
      <c r="CF849" s="29"/>
      <c r="CG849" s="29"/>
      <c r="CH849" s="29"/>
      <c r="CI849" s="29"/>
      <c r="CJ849" s="29"/>
      <c r="CK849" s="29"/>
      <c r="CL849" s="29"/>
      <c r="CM849" s="29"/>
      <c r="CN849" s="29"/>
      <c r="CO849" s="29"/>
      <c r="CP849" s="29"/>
      <c r="CQ849" s="29"/>
      <c r="CR849" s="29"/>
      <c r="CS849" s="29"/>
      <c r="CT849" s="29"/>
      <c r="CU849" s="32" t="str">
        <f>IF(N849="费用项目",VLOOKUP(O849,费用项目!B:C,2,0),"")</f>
        <v/>
      </c>
      <c r="CV849" s="32" t="str">
        <f>IFERROR(VLOOKUP(CU849,费用项目!A:B,2,0),"")</f>
        <v/>
      </c>
      <c r="CW849" s="29" t="str">
        <f>IF(N849="银行账户",VLOOKUP(O849,银行变二级!B:C,2,0),"")</f>
        <v/>
      </c>
      <c r="CX849" s="29" t="str">
        <f>IFERROR(VLOOKUP(O849,银行变二级!A:B,2,0),"")</f>
        <v/>
      </c>
    </row>
    <row r="850" ht="25.5" spans="1:102">
      <c r="A850" s="53" t="s">
        <v>736</v>
      </c>
      <c r="B850" s="36" t="s">
        <v>131</v>
      </c>
      <c r="C850" s="36" t="s">
        <v>135</v>
      </c>
      <c r="D850" s="37" t="s">
        <v>557</v>
      </c>
      <c r="E850" s="37" t="s">
        <v>278</v>
      </c>
      <c r="F850" s="39" t="s">
        <v>107</v>
      </c>
      <c r="G850" s="38">
        <v>9500000</v>
      </c>
      <c r="H850" s="40" t="str">
        <f t="shared" si="265"/>
        <v>1221</v>
      </c>
      <c r="I850" s="40" t="str">
        <f t="shared" si="266"/>
        <v>122108</v>
      </c>
      <c r="J850" s="46" t="str">
        <f t="shared" si="267"/>
        <v>其他应收款</v>
      </c>
      <c r="K850" s="47" t="str">
        <f t="shared" si="268"/>
        <v>单位</v>
      </c>
      <c r="L850" s="46" t="str">
        <f t="shared" si="269"/>
        <v>山东昌盛供应链有限公司</v>
      </c>
      <c r="M850" s="46" t="str">
        <f>IFERROR(IF(H850="1002",1002,VLOOKUP(I850,亿企科目!A:H,6,0)),VLOOKUP(H850,亿企科目!A:G,6,0))</f>
        <v>122102</v>
      </c>
      <c r="N850" s="48" t="str">
        <f>IFERROR(IF(H850="1002","银行账户",IF(H850="1123","供应商",VLOOKUP(I850,亿企科目!A:H,8,0))),"")</f>
        <v>客户</v>
      </c>
      <c r="O850" s="49" t="str">
        <f t="shared" si="283"/>
        <v>山东昌盛供应链有限公司</v>
      </c>
      <c r="P850" s="29" t="str">
        <f>VLOOKUP(A850,账簿!B:C,2,0)</f>
        <v>002003001</v>
      </c>
      <c r="Q850" s="29" t="str">
        <f>VLOOKUP(P850,账簿!A:B,2,0)</f>
        <v>昌邑市浩龙新能源科技有限公司</v>
      </c>
      <c r="W850" s="29" t="str">
        <f t="shared" si="284"/>
        <v>0020030012026-04-308</v>
      </c>
      <c r="X850" s="29" t="str">
        <f t="shared" si="270"/>
        <v>002003001</v>
      </c>
      <c r="Y850" s="29" t="str">
        <f t="shared" si="271"/>
        <v>002003001</v>
      </c>
      <c r="Z850" s="29" t="str">
        <f t="shared" si="272"/>
        <v>昌邑市浩龙新能源科技有限公司</v>
      </c>
      <c r="AA850" s="29" t="str">
        <f t="shared" si="273"/>
        <v>2026-04</v>
      </c>
      <c r="AB850" s="29" t="str">
        <f t="shared" si="274"/>
        <v>2026-04-30</v>
      </c>
      <c r="AC850" s="29" t="s">
        <v>108</v>
      </c>
      <c r="AD850" s="29">
        <f t="shared" si="275"/>
        <v>8</v>
      </c>
      <c r="AE850" s="29" t="str">
        <f t="shared" si="276"/>
        <v>根据四方支付协议调整</v>
      </c>
      <c r="AF850" s="29" t="s">
        <v>109</v>
      </c>
      <c r="AG850" s="29" t="s">
        <v>109</v>
      </c>
      <c r="AH850" s="29"/>
      <c r="AI850" s="29"/>
      <c r="AJ850" s="29"/>
      <c r="AK850" s="29"/>
      <c r="AL850" s="29"/>
      <c r="AM850" s="29"/>
      <c r="AN850" s="29" t="str">
        <f t="shared" si="277"/>
        <v>122102</v>
      </c>
      <c r="AO850" s="29"/>
      <c r="AP850" s="29" t="str">
        <f t="shared" si="278"/>
        <v>根据四方支付协议调整</v>
      </c>
      <c r="AQ850" t="s">
        <v>110</v>
      </c>
      <c r="AR850" s="29" t="str">
        <f t="shared" si="279"/>
        <v/>
      </c>
      <c r="AS850" s="29">
        <f t="shared" si="280"/>
        <v>9500000</v>
      </c>
      <c r="AT850" t="s">
        <v>111</v>
      </c>
      <c r="AU850" t="s">
        <v>112</v>
      </c>
      <c r="AV850" t="s">
        <v>113</v>
      </c>
      <c r="AW850" s="29" t="str">
        <f t="shared" si="281"/>
        <v/>
      </c>
      <c r="AX850" s="29">
        <f t="shared" si="282"/>
        <v>9500000</v>
      </c>
      <c r="AY850" s="29"/>
      <c r="AZ850" s="29"/>
      <c r="BA850" s="29"/>
      <c r="BB850" s="29"/>
      <c r="BC850" s="29"/>
      <c r="BD850" s="29"/>
      <c r="BE850" s="29"/>
      <c r="BF850" s="29"/>
      <c r="BG850" s="29"/>
      <c r="BH850" s="29"/>
      <c r="BI850" s="29"/>
      <c r="BJ850" s="29"/>
      <c r="BK850" s="29"/>
      <c r="BL850" s="29"/>
      <c r="BM850" s="29"/>
      <c r="BN850" s="29"/>
      <c r="BO850" s="29"/>
      <c r="BP850" s="29"/>
      <c r="BQ850" s="32" t="str">
        <f>IF(N850="项目",VLOOKUP(O850,项目!B:C,2,0),IF(K850="空项目",VLOOKUP(K850,项目!B:C,2,0),""))</f>
        <v/>
      </c>
      <c r="BR850" s="32" t="str">
        <f>IFERROR(VLOOKUP(BQ850,项目!A:B,2,0),"")</f>
        <v/>
      </c>
      <c r="BS850" s="29"/>
      <c r="BT850" s="29"/>
      <c r="BU850" s="32" t="str">
        <f>IF(N850="供应商",VLOOKUP(O850,供应商!B:C,2,0),"")</f>
        <v/>
      </c>
      <c r="BV850" s="32" t="str">
        <f>IFERROR(VLOOKUP(BU850,供应商!A:B,2,0),"")</f>
        <v/>
      </c>
      <c r="BW850" s="32" t="str">
        <f>IF(N850="客户",VLOOKUP(O850,客户!B:C,2,0),"")</f>
        <v>002015</v>
      </c>
      <c r="BX850" s="32" t="str">
        <f>IFERROR(VLOOKUP(BW850,客户!A:B,2,0),"")</f>
        <v>山东昌盛供应链有限公司</v>
      </c>
      <c r="BY850" s="29"/>
      <c r="BZ850" s="29"/>
      <c r="CA850" s="29"/>
      <c r="CB850" s="29"/>
      <c r="CC850" s="29"/>
      <c r="CD850" s="29"/>
      <c r="CE850" s="29"/>
      <c r="CF850" s="29"/>
      <c r="CG850" s="29"/>
      <c r="CH850" s="29"/>
      <c r="CI850" s="29"/>
      <c r="CJ850" s="29"/>
      <c r="CK850" s="29"/>
      <c r="CL850" s="29"/>
      <c r="CM850" s="29"/>
      <c r="CN850" s="29"/>
      <c r="CO850" s="29"/>
      <c r="CP850" s="29"/>
      <c r="CQ850" s="29"/>
      <c r="CR850" s="29"/>
      <c r="CS850" s="29"/>
      <c r="CT850" s="29"/>
      <c r="CU850" s="32" t="str">
        <f>IF(N850="费用项目",VLOOKUP(O850,费用项目!B:C,2,0),"")</f>
        <v/>
      </c>
      <c r="CV850" s="32" t="str">
        <f>IFERROR(VLOOKUP(CU850,费用项目!A:B,2,0),"")</f>
        <v/>
      </c>
      <c r="CW850" s="29" t="str">
        <f>IF(N850="银行账户",VLOOKUP(O850,银行变二级!B:C,2,0),"")</f>
        <v/>
      </c>
      <c r="CX850" s="29" t="str">
        <f>IFERROR(VLOOKUP(O850,银行变二级!A:B,2,0),"")</f>
        <v/>
      </c>
    </row>
    <row r="851" ht="25.5" spans="1:102">
      <c r="A851" s="53" t="s">
        <v>736</v>
      </c>
      <c r="B851" s="36" t="s">
        <v>131</v>
      </c>
      <c r="C851" s="36" t="s">
        <v>153</v>
      </c>
      <c r="D851" s="37" t="s">
        <v>207</v>
      </c>
      <c r="E851" s="37" t="s">
        <v>176</v>
      </c>
      <c r="F851" s="38">
        <v>27000000</v>
      </c>
      <c r="G851" s="39" t="s">
        <v>107</v>
      </c>
      <c r="H851" s="40" t="str">
        <f t="shared" si="265"/>
        <v>2241</v>
      </c>
      <c r="I851" s="40" t="str">
        <f t="shared" si="266"/>
        <v>224102</v>
      </c>
      <c r="J851" s="46" t="str">
        <f t="shared" si="267"/>
        <v>其他应付款</v>
      </c>
      <c r="K851" s="47" t="str">
        <f t="shared" si="268"/>
        <v>单位</v>
      </c>
      <c r="L851" s="46" t="str">
        <f t="shared" si="269"/>
        <v>山东佳德贸易有限公司</v>
      </c>
      <c r="M851" s="46" t="str">
        <f>IFERROR(IF(H851="1002",1002,VLOOKUP(I851,亿企科目!A:H,6,0)),VLOOKUP(H851,亿企科目!A:G,6,0))</f>
        <v>224102</v>
      </c>
      <c r="N851" s="48" t="str">
        <f>IFERROR(IF(H851="1002","银行账户",IF(H851="1123","供应商",VLOOKUP(I851,亿企科目!A:H,8,0))),"")</f>
        <v>供应商</v>
      </c>
      <c r="O851" s="49" t="str">
        <f t="shared" si="283"/>
        <v>山东佳德贸易有限公司</v>
      </c>
      <c r="P851" s="29" t="str">
        <f>VLOOKUP(A851,账簿!B:C,2,0)</f>
        <v>002003001</v>
      </c>
      <c r="Q851" s="29" t="str">
        <f>VLOOKUP(P851,账簿!A:B,2,0)</f>
        <v>昌邑市浩龙新能源科技有限公司</v>
      </c>
      <c r="W851" s="29" t="str">
        <f t="shared" si="284"/>
        <v>0020030012026-04-309</v>
      </c>
      <c r="X851" s="29" t="str">
        <f t="shared" si="270"/>
        <v>002003001</v>
      </c>
      <c r="Y851" s="29" t="str">
        <f t="shared" si="271"/>
        <v>002003001</v>
      </c>
      <c r="Z851" s="29" t="str">
        <f t="shared" si="272"/>
        <v>昌邑市浩龙新能源科技有限公司</v>
      </c>
      <c r="AA851" s="29" t="str">
        <f t="shared" si="273"/>
        <v>2026-04</v>
      </c>
      <c r="AB851" s="29" t="str">
        <f t="shared" si="274"/>
        <v>2026-04-30</v>
      </c>
      <c r="AC851" s="29" t="s">
        <v>108</v>
      </c>
      <c r="AD851" s="29">
        <f t="shared" si="275"/>
        <v>9</v>
      </c>
      <c r="AE851" s="29" t="str">
        <f t="shared" si="276"/>
        <v>根据三方支付协议调整</v>
      </c>
      <c r="AF851" s="29" t="s">
        <v>109</v>
      </c>
      <c r="AG851" s="29" t="s">
        <v>109</v>
      </c>
      <c r="AH851" s="29"/>
      <c r="AI851" s="29"/>
      <c r="AJ851" s="29"/>
      <c r="AK851" s="29"/>
      <c r="AL851" s="29"/>
      <c r="AM851" s="29"/>
      <c r="AN851" s="29" t="str">
        <f t="shared" si="277"/>
        <v>224102</v>
      </c>
      <c r="AO851" s="29"/>
      <c r="AP851" s="29" t="str">
        <f t="shared" si="278"/>
        <v>根据三方支付协议调整</v>
      </c>
      <c r="AQ851" t="s">
        <v>110</v>
      </c>
      <c r="AR851" s="29">
        <f t="shared" si="279"/>
        <v>27000000</v>
      </c>
      <c r="AS851" s="29" t="str">
        <f t="shared" si="280"/>
        <v/>
      </c>
      <c r="AT851" t="s">
        <v>111</v>
      </c>
      <c r="AU851" t="s">
        <v>112</v>
      </c>
      <c r="AV851" t="s">
        <v>113</v>
      </c>
      <c r="AW851" s="29">
        <f t="shared" si="281"/>
        <v>27000000</v>
      </c>
      <c r="AX851" s="29" t="str">
        <f t="shared" si="282"/>
        <v/>
      </c>
      <c r="AY851" s="29"/>
      <c r="AZ851" s="29"/>
      <c r="BA851" s="29"/>
      <c r="BB851" s="29"/>
      <c r="BC851" s="29"/>
      <c r="BD851" s="29"/>
      <c r="BE851" s="29"/>
      <c r="BF851" s="29"/>
      <c r="BG851" s="29"/>
      <c r="BH851" s="29"/>
      <c r="BI851" s="29"/>
      <c r="BJ851" s="29"/>
      <c r="BK851" s="29"/>
      <c r="BL851" s="29"/>
      <c r="BM851" s="29"/>
      <c r="BN851" s="29"/>
      <c r="BO851" s="29"/>
      <c r="BP851" s="29"/>
      <c r="BQ851" s="32" t="str">
        <f>IF(N851="项目",VLOOKUP(O851,项目!B:C,2,0),IF(K851="空项目",VLOOKUP(K851,项目!B:C,2,0),""))</f>
        <v/>
      </c>
      <c r="BR851" s="32" t="str">
        <f>IFERROR(VLOOKUP(BQ851,项目!A:B,2,0),"")</f>
        <v/>
      </c>
      <c r="BS851" s="29"/>
      <c r="BT851" s="29"/>
      <c r="BU851" s="32" t="str">
        <f>IF(N851="供应商",VLOOKUP(O851,供应商!B:C,2,0),"")</f>
        <v>0015321</v>
      </c>
      <c r="BV851" s="32" t="str">
        <f>IFERROR(VLOOKUP(BU851,供应商!A:B,2,0),"")</f>
        <v>山东佳德贸易有限公司</v>
      </c>
      <c r="BW851" s="32" t="str">
        <f>IF(N851="客户",VLOOKUP(O851,客户!B:C,2,0),"")</f>
        <v/>
      </c>
      <c r="BX851" s="32" t="str">
        <f>IFERROR(VLOOKUP(BW851,客户!A:B,2,0),"")</f>
        <v/>
      </c>
      <c r="BY851" s="29"/>
      <c r="BZ851" s="29"/>
      <c r="CA851" s="29"/>
      <c r="CB851" s="29"/>
      <c r="CC851" s="29"/>
      <c r="CD851" s="29"/>
      <c r="CE851" s="29"/>
      <c r="CF851" s="29"/>
      <c r="CG851" s="29"/>
      <c r="CH851" s="29"/>
      <c r="CI851" s="29"/>
      <c r="CJ851" s="29"/>
      <c r="CK851" s="29"/>
      <c r="CL851" s="29"/>
      <c r="CM851" s="29"/>
      <c r="CN851" s="29"/>
      <c r="CO851" s="29"/>
      <c r="CP851" s="29"/>
      <c r="CQ851" s="29"/>
      <c r="CR851" s="29"/>
      <c r="CS851" s="29"/>
      <c r="CT851" s="29"/>
      <c r="CU851" s="32" t="str">
        <f>IF(N851="费用项目",VLOOKUP(O851,费用项目!B:C,2,0),"")</f>
        <v/>
      </c>
      <c r="CV851" s="32" t="str">
        <f>IFERROR(VLOOKUP(CU851,费用项目!A:B,2,0),"")</f>
        <v/>
      </c>
      <c r="CW851" s="29" t="str">
        <f>IF(N851="银行账户",VLOOKUP(O851,银行变二级!B:C,2,0),"")</f>
        <v/>
      </c>
      <c r="CX851" s="29" t="str">
        <f>IFERROR(VLOOKUP(O851,银行变二级!A:B,2,0),"")</f>
        <v/>
      </c>
    </row>
    <row r="852" ht="25.5" spans="1:102">
      <c r="A852" s="53" t="s">
        <v>736</v>
      </c>
      <c r="B852" s="36" t="s">
        <v>131</v>
      </c>
      <c r="C852" s="36" t="s">
        <v>153</v>
      </c>
      <c r="D852" s="37" t="s">
        <v>207</v>
      </c>
      <c r="E852" s="37" t="s">
        <v>186</v>
      </c>
      <c r="F852" s="39" t="s">
        <v>107</v>
      </c>
      <c r="G852" s="38">
        <v>27000000</v>
      </c>
      <c r="H852" s="40" t="str">
        <f t="shared" si="265"/>
        <v>1221</v>
      </c>
      <c r="I852" s="40" t="str">
        <f t="shared" si="266"/>
        <v>122108</v>
      </c>
      <c r="J852" s="46" t="str">
        <f t="shared" si="267"/>
        <v>其他应收款</v>
      </c>
      <c r="K852" s="47" t="str">
        <f t="shared" si="268"/>
        <v>单位</v>
      </c>
      <c r="L852" s="46" t="str">
        <f t="shared" si="269"/>
        <v>昌邑市惠合智能产业园投资有限公司</v>
      </c>
      <c r="M852" s="46" t="str">
        <f>IFERROR(IF(H852="1002",1002,VLOOKUP(I852,亿企科目!A:H,6,0)),VLOOKUP(H852,亿企科目!A:G,6,0))</f>
        <v>122102</v>
      </c>
      <c r="N852" s="48" t="str">
        <f>IFERROR(IF(H852="1002","银行账户",IF(H852="1123","供应商",VLOOKUP(I852,亿企科目!A:H,8,0))),"")</f>
        <v>客户</v>
      </c>
      <c r="O852" s="49" t="str">
        <f t="shared" si="283"/>
        <v>昌邑市惠合智能产业园投资有限公司</v>
      </c>
      <c r="P852" s="29" t="str">
        <f>VLOOKUP(A852,账簿!B:C,2,0)</f>
        <v>002003001</v>
      </c>
      <c r="Q852" s="29" t="str">
        <f>VLOOKUP(P852,账簿!A:B,2,0)</f>
        <v>昌邑市浩龙新能源科技有限公司</v>
      </c>
      <c r="W852" s="29" t="str">
        <f t="shared" si="284"/>
        <v>0020030012026-04-309</v>
      </c>
      <c r="X852" s="29" t="str">
        <f t="shared" si="270"/>
        <v>002003001</v>
      </c>
      <c r="Y852" s="29" t="str">
        <f t="shared" si="271"/>
        <v>002003001</v>
      </c>
      <c r="Z852" s="29" t="str">
        <f t="shared" si="272"/>
        <v>昌邑市浩龙新能源科技有限公司</v>
      </c>
      <c r="AA852" s="29" t="str">
        <f t="shared" si="273"/>
        <v>2026-04</v>
      </c>
      <c r="AB852" s="29" t="str">
        <f t="shared" si="274"/>
        <v>2026-04-30</v>
      </c>
      <c r="AC852" s="29" t="s">
        <v>108</v>
      </c>
      <c r="AD852" s="29">
        <f t="shared" si="275"/>
        <v>9</v>
      </c>
      <c r="AE852" s="29" t="str">
        <f t="shared" si="276"/>
        <v>根据三方支付协议调整</v>
      </c>
      <c r="AF852" s="29" t="s">
        <v>109</v>
      </c>
      <c r="AG852" s="29" t="s">
        <v>109</v>
      </c>
      <c r="AH852" s="29"/>
      <c r="AI852" s="29"/>
      <c r="AJ852" s="29"/>
      <c r="AK852" s="29"/>
      <c r="AL852" s="29"/>
      <c r="AM852" s="29"/>
      <c r="AN852" s="29" t="str">
        <f t="shared" si="277"/>
        <v>122102</v>
      </c>
      <c r="AO852" s="29"/>
      <c r="AP852" s="29" t="str">
        <f t="shared" si="278"/>
        <v>根据三方支付协议调整</v>
      </c>
      <c r="AQ852" t="s">
        <v>110</v>
      </c>
      <c r="AR852" s="29" t="str">
        <f t="shared" si="279"/>
        <v/>
      </c>
      <c r="AS852" s="29">
        <f t="shared" si="280"/>
        <v>27000000</v>
      </c>
      <c r="AT852" t="s">
        <v>111</v>
      </c>
      <c r="AU852" t="s">
        <v>112</v>
      </c>
      <c r="AV852" t="s">
        <v>113</v>
      </c>
      <c r="AW852" s="29" t="str">
        <f t="shared" si="281"/>
        <v/>
      </c>
      <c r="AX852" s="29">
        <f t="shared" si="282"/>
        <v>27000000</v>
      </c>
      <c r="AY852" s="29"/>
      <c r="AZ852" s="29"/>
      <c r="BA852" s="29"/>
      <c r="BB852" s="29"/>
      <c r="BC852" s="29"/>
      <c r="BD852" s="29"/>
      <c r="BE852" s="29"/>
      <c r="BF852" s="29"/>
      <c r="BG852" s="29"/>
      <c r="BH852" s="29"/>
      <c r="BI852" s="29"/>
      <c r="BJ852" s="29"/>
      <c r="BK852" s="29"/>
      <c r="BL852" s="29"/>
      <c r="BM852" s="29"/>
      <c r="BN852" s="29"/>
      <c r="BO852" s="29"/>
      <c r="BP852" s="29"/>
      <c r="BQ852" s="32" t="str">
        <f>IF(N852="项目",VLOOKUP(O852,项目!B:C,2,0),IF(K852="空项目",VLOOKUP(K852,项目!B:C,2,0),""))</f>
        <v/>
      </c>
      <c r="BR852" s="32" t="str">
        <f>IFERROR(VLOOKUP(BQ852,项目!A:B,2,0),"")</f>
        <v/>
      </c>
      <c r="BS852" s="29"/>
      <c r="BT852" s="29"/>
      <c r="BU852" s="32" t="str">
        <f>IF(N852="供应商",VLOOKUP(O852,供应商!B:C,2,0),"")</f>
        <v/>
      </c>
      <c r="BV852" s="32" t="str">
        <f>IFERROR(VLOOKUP(BU852,供应商!A:B,2,0),"")</f>
        <v/>
      </c>
      <c r="BW852" s="32" t="str">
        <f>IF(N852="客户",VLOOKUP(O852,客户!B:C,2,0),"")</f>
        <v>001001004</v>
      </c>
      <c r="BX852" s="32" t="str">
        <f>IFERROR(VLOOKUP(BW852,客户!A:B,2,0),"")</f>
        <v>昌邑市惠合智能产业园投资有限公司</v>
      </c>
      <c r="BY852" s="29"/>
      <c r="BZ852" s="29"/>
      <c r="CA852" s="29"/>
      <c r="CB852" s="29"/>
      <c r="CC852" s="29"/>
      <c r="CD852" s="29"/>
      <c r="CE852" s="29"/>
      <c r="CF852" s="29"/>
      <c r="CG852" s="29"/>
      <c r="CH852" s="29"/>
      <c r="CI852" s="29"/>
      <c r="CJ852" s="29"/>
      <c r="CK852" s="29"/>
      <c r="CL852" s="29"/>
      <c r="CM852" s="29"/>
      <c r="CN852" s="29"/>
      <c r="CO852" s="29"/>
      <c r="CP852" s="29"/>
      <c r="CQ852" s="29"/>
      <c r="CR852" s="29"/>
      <c r="CS852" s="29"/>
      <c r="CT852" s="29"/>
      <c r="CU852" s="32" t="str">
        <f>IF(N852="费用项目",VLOOKUP(O852,费用项目!B:C,2,0),"")</f>
        <v/>
      </c>
      <c r="CV852" s="32" t="str">
        <f>IFERROR(VLOOKUP(CU852,费用项目!A:B,2,0),"")</f>
        <v/>
      </c>
      <c r="CW852" s="29" t="str">
        <f>IF(N852="银行账户",VLOOKUP(O852,银行变二级!B:C,2,0),"")</f>
        <v/>
      </c>
      <c r="CX852" s="29" t="str">
        <f>IFERROR(VLOOKUP(O852,银行变二级!A:B,2,0),"")</f>
        <v/>
      </c>
    </row>
    <row r="853" ht="25.5" spans="1:102">
      <c r="A853" s="42" t="s">
        <v>746</v>
      </c>
      <c r="B853" s="36" t="s">
        <v>339</v>
      </c>
      <c r="C853" s="36" t="s">
        <v>104</v>
      </c>
      <c r="D853" s="37" t="s">
        <v>747</v>
      </c>
      <c r="E853" s="37" t="s">
        <v>748</v>
      </c>
      <c r="F853" s="38">
        <v>30000000</v>
      </c>
      <c r="G853" s="39" t="s">
        <v>107</v>
      </c>
      <c r="H853" s="40" t="str">
        <f t="shared" si="265"/>
        <v>1002</v>
      </c>
      <c r="I853" s="40" t="str">
        <f t="shared" si="266"/>
        <v>100203</v>
      </c>
      <c r="J853" s="46" t="str">
        <f t="shared" si="267"/>
        <v>银行存款</v>
      </c>
      <c r="K853" s="47" t="str">
        <f t="shared" si="268"/>
        <v>潍坊银行3449</v>
      </c>
      <c r="L853" s="46" t="str">
        <f t="shared" si="269"/>
        <v/>
      </c>
      <c r="M853" s="46">
        <f>IFERROR(IF(H853="1002",1002,VLOOKUP(I853,亿企科目!A:H,6,0)),VLOOKUP(H853,亿企科目!A:G,6,0))</f>
        <v>1002</v>
      </c>
      <c r="N853" s="48" t="str">
        <f>IFERROR(IF(H853="1002","银行账户",IF(H853="1123","供应商",VLOOKUP(I853,亿企科目!A:H,8,0))),"")</f>
        <v>银行账户</v>
      </c>
      <c r="O853" s="49" t="str">
        <f t="shared" si="283"/>
        <v>潍坊银行3449</v>
      </c>
      <c r="P853" s="29" t="str">
        <f>VLOOKUP(A853,账簿!B:C,2,0)</f>
        <v>030007</v>
      </c>
      <c r="Q853" s="29" t="str">
        <f>VLOOKUP(P853,账簿!A:B,2,0)</f>
        <v>昌邑市华邑城乡建设发展有限责任公司</v>
      </c>
      <c r="W853" s="29" t="str">
        <f t="shared" si="284"/>
        <v>0300072026-04-131</v>
      </c>
      <c r="X853" s="29" t="str">
        <f t="shared" si="270"/>
        <v>030007</v>
      </c>
      <c r="Y853" s="29" t="str">
        <f t="shared" si="271"/>
        <v>030007</v>
      </c>
      <c r="Z853" s="29" t="str">
        <f t="shared" si="272"/>
        <v>昌邑市华邑城乡建设发展有限责任公司</v>
      </c>
      <c r="AA853" s="29" t="str">
        <f t="shared" si="273"/>
        <v>2026-04</v>
      </c>
      <c r="AB853" s="29" t="str">
        <f t="shared" si="274"/>
        <v>2026-04-13</v>
      </c>
      <c r="AC853" s="29" t="s">
        <v>108</v>
      </c>
      <c r="AD853" s="29">
        <f t="shared" si="275"/>
        <v>1</v>
      </c>
      <c r="AE853" s="29" t="str">
        <f t="shared" si="276"/>
        <v>贷款发放存入,昌邑市华邑城乡建设发展有限责任公司</v>
      </c>
      <c r="AF853" s="29" t="s">
        <v>109</v>
      </c>
      <c r="AG853" s="29" t="s">
        <v>109</v>
      </c>
      <c r="AH853" s="29"/>
      <c r="AI853" s="29"/>
      <c r="AJ853" s="29"/>
      <c r="AK853" s="29"/>
      <c r="AL853" s="29"/>
      <c r="AM853" s="29"/>
      <c r="AN853" s="29">
        <f t="shared" si="277"/>
        <v>1002</v>
      </c>
      <c r="AO853" s="29"/>
      <c r="AP853" s="29" t="str">
        <f t="shared" si="278"/>
        <v>贷款发放存入,昌邑市华邑城乡建设发展有限责任公司</v>
      </c>
      <c r="AQ853" t="s">
        <v>110</v>
      </c>
      <c r="AR853" s="29">
        <f t="shared" si="279"/>
        <v>30000000</v>
      </c>
      <c r="AS853" s="29" t="str">
        <f t="shared" si="280"/>
        <v/>
      </c>
      <c r="AT853" t="s">
        <v>111</v>
      </c>
      <c r="AU853" t="s">
        <v>112</v>
      </c>
      <c r="AV853" t="s">
        <v>113</v>
      </c>
      <c r="AW853" s="29">
        <f t="shared" si="281"/>
        <v>30000000</v>
      </c>
      <c r="AX853" s="29" t="str">
        <f t="shared" si="282"/>
        <v/>
      </c>
      <c r="AY853" s="29"/>
      <c r="AZ853" s="29"/>
      <c r="BA853" s="29"/>
      <c r="BB853" s="29"/>
      <c r="BC853" s="29"/>
      <c r="BD853" s="29"/>
      <c r="BE853" s="29"/>
      <c r="BF853" s="29"/>
      <c r="BG853" s="29"/>
      <c r="BH853" s="29"/>
      <c r="BI853" s="29"/>
      <c r="BJ853" s="29"/>
      <c r="BK853" s="29"/>
      <c r="BL853" s="29"/>
      <c r="BM853" s="29"/>
      <c r="BN853" s="29"/>
      <c r="BO853" s="29"/>
      <c r="BP853" s="29"/>
      <c r="BQ853" s="32" t="str">
        <f>IF(N853="项目",VLOOKUP(O853,项目!B:C,2,0),IF(K853="空项目",VLOOKUP(K853,项目!B:C,2,0),""))</f>
        <v/>
      </c>
      <c r="BR853" s="32" t="str">
        <f>IFERROR(VLOOKUP(BQ853,项目!A:B,2,0),"")</f>
        <v/>
      </c>
      <c r="BS853" s="29"/>
      <c r="BT853" s="29"/>
      <c r="BU853" s="32" t="str">
        <f>IF(N853="供应商",VLOOKUP(O853,供应商!B:C,2,0),"")</f>
        <v/>
      </c>
      <c r="BV853" s="32" t="str">
        <f>IFERROR(VLOOKUP(BU853,供应商!A:B,2,0),"")</f>
        <v/>
      </c>
      <c r="BW853" s="32" t="str">
        <f>IF(N853="客户",VLOOKUP(O853,客户!B:C,2,0),"")</f>
        <v/>
      </c>
      <c r="BX853" s="32" t="str">
        <f>IFERROR(VLOOKUP(BW853,客户!A:B,2,0),"")</f>
        <v/>
      </c>
      <c r="BY853" s="29"/>
      <c r="BZ853" s="29"/>
      <c r="CA853" s="29"/>
      <c r="CB853" s="29"/>
      <c r="CC853" s="29"/>
      <c r="CD853" s="29"/>
      <c r="CE853" s="29"/>
      <c r="CF853" s="29"/>
      <c r="CG853" s="29"/>
      <c r="CH853" s="29"/>
      <c r="CI853" s="29"/>
      <c r="CJ853" s="29"/>
      <c r="CK853" s="29"/>
      <c r="CL853" s="29"/>
      <c r="CM853" s="29"/>
      <c r="CN853" s="29"/>
      <c r="CO853" s="29"/>
      <c r="CP853" s="29"/>
      <c r="CQ853" s="29"/>
      <c r="CR853" s="29"/>
      <c r="CS853" s="29"/>
      <c r="CT853" s="29"/>
      <c r="CU853" s="32" t="str">
        <f>IF(N853="费用项目",VLOOKUP(O853,费用项目!B:C,2,0),"")</f>
        <v/>
      </c>
      <c r="CV853" s="32" t="str">
        <f>IFERROR(VLOOKUP(CU853,费用项目!A:B,2,0),"")</f>
        <v/>
      </c>
      <c r="CW853" s="29" t="str">
        <f>IF(N853="银行账户",VLOOKUP(O853,银行变二级!B:C,2,0),"")</f>
        <v>潍坊银行3449</v>
      </c>
      <c r="CX853" s="29" t="str">
        <f>IFERROR(VLOOKUP(O853,银行变二级!A:B,2,0),"")</f>
        <v>潍坊银行3449</v>
      </c>
    </row>
    <row r="854" ht="25.5" spans="1:102">
      <c r="A854" s="42" t="s">
        <v>746</v>
      </c>
      <c r="B854" s="36" t="s">
        <v>339</v>
      </c>
      <c r="C854" s="36" t="s">
        <v>104</v>
      </c>
      <c r="D854" s="37" t="s">
        <v>747</v>
      </c>
      <c r="E854" s="37" t="s">
        <v>749</v>
      </c>
      <c r="F854" s="39" t="s">
        <v>107</v>
      </c>
      <c r="G854" s="38">
        <v>30000000</v>
      </c>
      <c r="H854" s="40" t="str">
        <f t="shared" si="265"/>
        <v>1221</v>
      </c>
      <c r="I854" s="40" t="str">
        <f t="shared" si="266"/>
        <v>122108</v>
      </c>
      <c r="J854" s="46" t="str">
        <f t="shared" si="267"/>
        <v>其他应收款</v>
      </c>
      <c r="K854" s="47" t="str">
        <f t="shared" si="268"/>
        <v>单位</v>
      </c>
      <c r="L854" s="46" t="str">
        <f t="shared" si="269"/>
        <v>昌邑市华邑城乡建设发展有限责任公司</v>
      </c>
      <c r="M854" s="46" t="str">
        <f>IFERROR(IF(H854="1002",1002,VLOOKUP(I854,亿企科目!A:H,6,0)),VLOOKUP(H854,亿企科目!A:G,6,0))</f>
        <v>122102</v>
      </c>
      <c r="N854" s="48" t="str">
        <f>IFERROR(IF(H854="1002","银行账户",IF(H854="1123","供应商",VLOOKUP(I854,亿企科目!A:H,8,0))),"")</f>
        <v>客户</v>
      </c>
      <c r="O854" s="49" t="str">
        <f t="shared" si="283"/>
        <v>昌邑市华邑城乡建设发展有限责任公司</v>
      </c>
      <c r="P854" s="29" t="str">
        <f>VLOOKUP(A854,账簿!B:C,2,0)</f>
        <v>030007</v>
      </c>
      <c r="Q854" s="29" t="str">
        <f>VLOOKUP(P854,账簿!A:B,2,0)</f>
        <v>昌邑市华邑城乡建设发展有限责任公司</v>
      </c>
      <c r="W854" s="29" t="str">
        <f t="shared" si="284"/>
        <v>0300072026-04-131</v>
      </c>
      <c r="X854" s="29" t="str">
        <f t="shared" si="270"/>
        <v>030007</v>
      </c>
      <c r="Y854" s="29" t="str">
        <f t="shared" si="271"/>
        <v>030007</v>
      </c>
      <c r="Z854" s="29" t="str">
        <f t="shared" si="272"/>
        <v>昌邑市华邑城乡建设发展有限责任公司</v>
      </c>
      <c r="AA854" s="29" t="str">
        <f t="shared" si="273"/>
        <v>2026-04</v>
      </c>
      <c r="AB854" s="29" t="str">
        <f t="shared" si="274"/>
        <v>2026-04-13</v>
      </c>
      <c r="AC854" s="29" t="s">
        <v>108</v>
      </c>
      <c r="AD854" s="29">
        <f t="shared" si="275"/>
        <v>1</v>
      </c>
      <c r="AE854" s="29" t="str">
        <f t="shared" si="276"/>
        <v>贷款发放存入,昌邑市华邑城乡建设发展有限责任公司</v>
      </c>
      <c r="AF854" s="29" t="s">
        <v>109</v>
      </c>
      <c r="AG854" s="29" t="s">
        <v>109</v>
      </c>
      <c r="AH854" s="29"/>
      <c r="AI854" s="29"/>
      <c r="AJ854" s="29"/>
      <c r="AK854" s="29"/>
      <c r="AL854" s="29"/>
      <c r="AM854" s="29"/>
      <c r="AN854" s="29" t="str">
        <f t="shared" si="277"/>
        <v>122102</v>
      </c>
      <c r="AO854" s="29"/>
      <c r="AP854" s="29" t="str">
        <f t="shared" si="278"/>
        <v>贷款发放存入,昌邑市华邑城乡建设发展有限责任公司</v>
      </c>
      <c r="AQ854" t="s">
        <v>110</v>
      </c>
      <c r="AR854" s="29" t="str">
        <f t="shared" si="279"/>
        <v/>
      </c>
      <c r="AS854" s="29">
        <f t="shared" si="280"/>
        <v>30000000</v>
      </c>
      <c r="AT854" t="s">
        <v>111</v>
      </c>
      <c r="AU854" t="s">
        <v>112</v>
      </c>
      <c r="AV854" t="s">
        <v>113</v>
      </c>
      <c r="AW854" s="29" t="str">
        <f t="shared" si="281"/>
        <v/>
      </c>
      <c r="AX854" s="29">
        <f t="shared" si="282"/>
        <v>30000000</v>
      </c>
      <c r="AY854" s="29"/>
      <c r="AZ854" s="29"/>
      <c r="BA854" s="29"/>
      <c r="BB854" s="29"/>
      <c r="BC854" s="29"/>
      <c r="BD854" s="29"/>
      <c r="BE854" s="29"/>
      <c r="BF854" s="29"/>
      <c r="BG854" s="29"/>
      <c r="BH854" s="29"/>
      <c r="BI854" s="29"/>
      <c r="BJ854" s="29"/>
      <c r="BK854" s="29"/>
      <c r="BL854" s="29"/>
      <c r="BM854" s="29"/>
      <c r="BN854" s="29"/>
      <c r="BO854" s="29"/>
      <c r="BP854" s="29"/>
      <c r="BQ854" s="32" t="str">
        <f>IF(N854="项目",VLOOKUP(O854,项目!B:C,2,0),IF(K854="空项目",VLOOKUP(K854,项目!B:C,2,0),""))</f>
        <v/>
      </c>
      <c r="BR854" s="32" t="str">
        <f>IFERROR(VLOOKUP(BQ854,项目!A:B,2,0),"")</f>
        <v/>
      </c>
      <c r="BS854" s="29"/>
      <c r="BT854" s="29"/>
      <c r="BU854" s="32" t="str">
        <f>IF(N854="供应商",VLOOKUP(O854,供应商!B:C,2,0),"")</f>
        <v/>
      </c>
      <c r="BV854" s="32" t="str">
        <f>IFERROR(VLOOKUP(BU854,供应商!A:B,2,0),"")</f>
        <v/>
      </c>
      <c r="BW854" s="32" t="str">
        <f>IF(N854="客户",VLOOKUP(O854,客户!B:C,2,0),"")</f>
        <v>030007</v>
      </c>
      <c r="BX854" s="32" t="str">
        <f>IFERROR(VLOOKUP(BW854,客户!A:B,2,0),"")</f>
        <v>昌邑市华邑城乡建设发展有限责任公司</v>
      </c>
      <c r="BY854" s="29"/>
      <c r="BZ854" s="29"/>
      <c r="CA854" s="29"/>
      <c r="CB854" s="29"/>
      <c r="CC854" s="29"/>
      <c r="CD854" s="29"/>
      <c r="CE854" s="29"/>
      <c r="CF854" s="29"/>
      <c r="CG854" s="29"/>
      <c r="CH854" s="29"/>
      <c r="CI854" s="29"/>
      <c r="CJ854" s="29"/>
      <c r="CK854" s="29"/>
      <c r="CL854" s="29"/>
      <c r="CM854" s="29"/>
      <c r="CN854" s="29"/>
      <c r="CO854" s="29"/>
      <c r="CP854" s="29"/>
      <c r="CQ854" s="29"/>
      <c r="CR854" s="29"/>
      <c r="CS854" s="29"/>
      <c r="CT854" s="29"/>
      <c r="CU854" s="32" t="str">
        <f>IF(N854="费用项目",VLOOKUP(O854,费用项目!B:C,2,0),"")</f>
        <v/>
      </c>
      <c r="CV854" s="32" t="str">
        <f>IFERROR(VLOOKUP(CU854,费用项目!A:B,2,0),"")</f>
        <v/>
      </c>
      <c r="CW854" s="29" t="str">
        <f>IF(N854="银行账户",VLOOKUP(O854,银行变二级!B:C,2,0),"")</f>
        <v/>
      </c>
      <c r="CX854" s="29" t="str">
        <f>IFERROR(VLOOKUP(O854,银行变二级!A:B,2,0),"")</f>
        <v/>
      </c>
    </row>
    <row r="855" ht="25.5" spans="1:102">
      <c r="A855" s="42" t="s">
        <v>746</v>
      </c>
      <c r="B855" s="36" t="s">
        <v>339</v>
      </c>
      <c r="C855" s="36" t="s">
        <v>115</v>
      </c>
      <c r="D855" s="37" t="s">
        <v>750</v>
      </c>
      <c r="E855" s="37" t="s">
        <v>696</v>
      </c>
      <c r="F855" s="38">
        <v>30000000</v>
      </c>
      <c r="G855" s="39" t="s">
        <v>107</v>
      </c>
      <c r="H855" s="40" t="str">
        <f t="shared" si="265"/>
        <v>2241</v>
      </c>
      <c r="I855" s="40" t="str">
        <f t="shared" si="266"/>
        <v>224102</v>
      </c>
      <c r="J855" s="46" t="str">
        <f t="shared" si="267"/>
        <v>其他应付款</v>
      </c>
      <c r="K855" s="47" t="str">
        <f t="shared" si="268"/>
        <v>单位</v>
      </c>
      <c r="L855" s="46" t="str">
        <f t="shared" si="269"/>
        <v>昌邑市三农投资建设有限公司</v>
      </c>
      <c r="M855" s="46" t="str">
        <f>IFERROR(IF(H855="1002",1002,VLOOKUP(I855,亿企科目!A:H,6,0)),VLOOKUP(H855,亿企科目!A:G,6,0))</f>
        <v>224102</v>
      </c>
      <c r="N855" s="48" t="str">
        <f>IFERROR(IF(H855="1002","银行账户",IF(H855="1123","供应商",VLOOKUP(I855,亿企科目!A:H,8,0))),"")</f>
        <v>供应商</v>
      </c>
      <c r="O855" s="49" t="str">
        <f t="shared" si="283"/>
        <v>昌邑市三农投资建设有限公司</v>
      </c>
      <c r="P855" s="29" t="str">
        <f>VLOOKUP(A855,账簿!B:C,2,0)</f>
        <v>030007</v>
      </c>
      <c r="Q855" s="29" t="str">
        <f>VLOOKUP(P855,账簿!A:B,2,0)</f>
        <v>昌邑市华邑城乡建设发展有限责任公司</v>
      </c>
      <c r="W855" s="29" t="str">
        <f t="shared" si="284"/>
        <v>0300072026-04-132</v>
      </c>
      <c r="X855" s="29" t="str">
        <f t="shared" si="270"/>
        <v>030007</v>
      </c>
      <c r="Y855" s="29" t="str">
        <f t="shared" si="271"/>
        <v>030007</v>
      </c>
      <c r="Z855" s="29" t="str">
        <f t="shared" si="272"/>
        <v>昌邑市华邑城乡建设发展有限责任公司</v>
      </c>
      <c r="AA855" s="29" t="str">
        <f t="shared" si="273"/>
        <v>2026-04</v>
      </c>
      <c r="AB855" s="29" t="str">
        <f t="shared" si="274"/>
        <v>2026-04-13</v>
      </c>
      <c r="AC855" s="29" t="s">
        <v>108</v>
      </c>
      <c r="AD855" s="29">
        <f t="shared" si="275"/>
        <v>2</v>
      </c>
      <c r="AE855" s="29" t="str">
        <f t="shared" si="276"/>
        <v>转账支取,昌邑市三农投资建设有限公司</v>
      </c>
      <c r="AF855" s="29" t="s">
        <v>109</v>
      </c>
      <c r="AG855" s="29" t="s">
        <v>109</v>
      </c>
      <c r="AH855" s="29"/>
      <c r="AI855" s="29"/>
      <c r="AJ855" s="29"/>
      <c r="AK855" s="29"/>
      <c r="AL855" s="29"/>
      <c r="AM855" s="29"/>
      <c r="AN855" s="29" t="str">
        <f t="shared" si="277"/>
        <v>224102</v>
      </c>
      <c r="AO855" s="29"/>
      <c r="AP855" s="29" t="str">
        <f t="shared" si="278"/>
        <v>转账支取,昌邑市三农投资建设有限公司</v>
      </c>
      <c r="AQ855" t="s">
        <v>110</v>
      </c>
      <c r="AR855" s="29">
        <f t="shared" si="279"/>
        <v>30000000</v>
      </c>
      <c r="AS855" s="29" t="str">
        <f t="shared" si="280"/>
        <v/>
      </c>
      <c r="AT855" t="s">
        <v>111</v>
      </c>
      <c r="AU855" t="s">
        <v>112</v>
      </c>
      <c r="AV855" t="s">
        <v>113</v>
      </c>
      <c r="AW855" s="29">
        <f t="shared" si="281"/>
        <v>30000000</v>
      </c>
      <c r="AX855" s="29" t="str">
        <f t="shared" si="282"/>
        <v/>
      </c>
      <c r="AY855" s="29"/>
      <c r="AZ855" s="29"/>
      <c r="BA855" s="29"/>
      <c r="BB855" s="29"/>
      <c r="BC855" s="29"/>
      <c r="BD855" s="29"/>
      <c r="BE855" s="29"/>
      <c r="BF855" s="29"/>
      <c r="BG855" s="29"/>
      <c r="BH855" s="29"/>
      <c r="BI855" s="29"/>
      <c r="BJ855" s="29"/>
      <c r="BK855" s="29"/>
      <c r="BL855" s="29"/>
      <c r="BM855" s="29"/>
      <c r="BN855" s="29"/>
      <c r="BO855" s="29"/>
      <c r="BP855" s="29"/>
      <c r="BQ855" s="32" t="str">
        <f>IF(N855="项目",VLOOKUP(O855,项目!B:C,2,0),IF(K855="空项目",VLOOKUP(K855,项目!B:C,2,0),""))</f>
        <v/>
      </c>
      <c r="BR855" s="32" t="str">
        <f>IFERROR(VLOOKUP(BQ855,项目!A:B,2,0),"")</f>
        <v/>
      </c>
      <c r="BS855" s="29"/>
      <c r="BT855" s="29"/>
      <c r="BU855" s="32" t="str">
        <f>IF(N855="供应商",VLOOKUP(O855,供应商!B:C,2,0),"")</f>
        <v>009848</v>
      </c>
      <c r="BV855" s="32" t="str">
        <f>IFERROR(VLOOKUP(BU855,供应商!A:B,2,0),"")</f>
        <v>昌邑市三农投资建设有限公司</v>
      </c>
      <c r="BW855" s="32" t="str">
        <f>IF(N855="客户",VLOOKUP(O855,客户!B:C,2,0),"")</f>
        <v/>
      </c>
      <c r="BX855" s="32" t="str">
        <f>IFERROR(VLOOKUP(BW855,客户!A:B,2,0),"")</f>
        <v/>
      </c>
      <c r="BY855" s="29"/>
      <c r="BZ855" s="29"/>
      <c r="CA855" s="29"/>
      <c r="CB855" s="29"/>
      <c r="CC855" s="29"/>
      <c r="CD855" s="29"/>
      <c r="CE855" s="29"/>
      <c r="CF855" s="29"/>
      <c r="CG855" s="29"/>
      <c r="CH855" s="29"/>
      <c r="CI855" s="29"/>
      <c r="CJ855" s="29"/>
      <c r="CK855" s="29"/>
      <c r="CL855" s="29"/>
      <c r="CM855" s="29"/>
      <c r="CN855" s="29"/>
      <c r="CO855" s="29"/>
      <c r="CP855" s="29"/>
      <c r="CQ855" s="29"/>
      <c r="CR855" s="29"/>
      <c r="CS855" s="29"/>
      <c r="CT855" s="29"/>
      <c r="CU855" s="32" t="str">
        <f>IF(N855="费用项目",VLOOKUP(O855,费用项目!B:C,2,0),"")</f>
        <v/>
      </c>
      <c r="CV855" s="32" t="str">
        <f>IFERROR(VLOOKUP(CU855,费用项目!A:B,2,0),"")</f>
        <v/>
      </c>
      <c r="CW855" s="29" t="str">
        <f>IF(N855="银行账户",VLOOKUP(O855,银行变二级!B:C,2,0),"")</f>
        <v/>
      </c>
      <c r="CX855" s="29" t="str">
        <f>IFERROR(VLOOKUP(O855,银行变二级!A:B,2,0),"")</f>
        <v/>
      </c>
    </row>
    <row r="856" spans="1:102">
      <c r="A856" s="42" t="s">
        <v>746</v>
      </c>
      <c r="B856" s="36" t="s">
        <v>339</v>
      </c>
      <c r="C856" s="36" t="s">
        <v>115</v>
      </c>
      <c r="D856" s="37" t="s">
        <v>750</v>
      </c>
      <c r="E856" s="37" t="s">
        <v>748</v>
      </c>
      <c r="F856" s="39" t="s">
        <v>107</v>
      </c>
      <c r="G856" s="38">
        <v>30000000</v>
      </c>
      <c r="H856" s="40" t="str">
        <f t="shared" si="265"/>
        <v>1002</v>
      </c>
      <c r="I856" s="40" t="str">
        <f t="shared" si="266"/>
        <v>100203</v>
      </c>
      <c r="J856" s="46" t="str">
        <f t="shared" si="267"/>
        <v>银行存款</v>
      </c>
      <c r="K856" s="47" t="str">
        <f t="shared" si="268"/>
        <v>潍坊银行3449</v>
      </c>
      <c r="L856" s="46" t="str">
        <f t="shared" si="269"/>
        <v/>
      </c>
      <c r="M856" s="46">
        <f>IFERROR(IF(H856="1002",1002,VLOOKUP(I856,亿企科目!A:H,6,0)),VLOOKUP(H856,亿企科目!A:G,6,0))</f>
        <v>1002</v>
      </c>
      <c r="N856" s="48" t="str">
        <f>IFERROR(IF(H856="1002","银行账户",IF(H856="1123","供应商",VLOOKUP(I856,亿企科目!A:H,8,0))),"")</f>
        <v>银行账户</v>
      </c>
      <c r="O856" s="49" t="str">
        <f t="shared" si="283"/>
        <v>潍坊银行3449</v>
      </c>
      <c r="P856" s="29" t="str">
        <f>VLOOKUP(A856,账簿!B:C,2,0)</f>
        <v>030007</v>
      </c>
      <c r="Q856" s="29" t="str">
        <f>VLOOKUP(P856,账簿!A:B,2,0)</f>
        <v>昌邑市华邑城乡建设发展有限责任公司</v>
      </c>
      <c r="W856" s="29" t="str">
        <f t="shared" si="284"/>
        <v>0300072026-04-132</v>
      </c>
      <c r="X856" s="29" t="str">
        <f t="shared" si="270"/>
        <v>030007</v>
      </c>
      <c r="Y856" s="29" t="str">
        <f t="shared" si="271"/>
        <v>030007</v>
      </c>
      <c r="Z856" s="29" t="str">
        <f t="shared" si="272"/>
        <v>昌邑市华邑城乡建设发展有限责任公司</v>
      </c>
      <c r="AA856" s="29" t="str">
        <f t="shared" si="273"/>
        <v>2026-04</v>
      </c>
      <c r="AB856" s="29" t="str">
        <f t="shared" si="274"/>
        <v>2026-04-13</v>
      </c>
      <c r="AC856" s="29" t="s">
        <v>108</v>
      </c>
      <c r="AD856" s="29">
        <f t="shared" si="275"/>
        <v>2</v>
      </c>
      <c r="AE856" s="29" t="str">
        <f t="shared" si="276"/>
        <v>转账支取,昌邑市三农投资建设有限公司</v>
      </c>
      <c r="AF856" s="29" t="s">
        <v>109</v>
      </c>
      <c r="AG856" s="29" t="s">
        <v>109</v>
      </c>
      <c r="AH856" s="29"/>
      <c r="AI856" s="29"/>
      <c r="AJ856" s="29"/>
      <c r="AK856" s="29"/>
      <c r="AL856" s="29"/>
      <c r="AM856" s="29"/>
      <c r="AN856" s="29">
        <f t="shared" si="277"/>
        <v>1002</v>
      </c>
      <c r="AO856" s="29"/>
      <c r="AP856" s="29" t="str">
        <f t="shared" si="278"/>
        <v>转账支取,昌邑市三农投资建设有限公司</v>
      </c>
      <c r="AQ856" t="s">
        <v>110</v>
      </c>
      <c r="AR856" s="29" t="str">
        <f t="shared" si="279"/>
        <v/>
      </c>
      <c r="AS856" s="29">
        <f t="shared" si="280"/>
        <v>30000000</v>
      </c>
      <c r="AT856" t="s">
        <v>111</v>
      </c>
      <c r="AU856" t="s">
        <v>112</v>
      </c>
      <c r="AV856" t="s">
        <v>113</v>
      </c>
      <c r="AW856" s="29" t="str">
        <f t="shared" si="281"/>
        <v/>
      </c>
      <c r="AX856" s="29">
        <f t="shared" si="282"/>
        <v>30000000</v>
      </c>
      <c r="AY856" s="29"/>
      <c r="AZ856" s="29"/>
      <c r="BA856" s="29"/>
      <c r="BB856" s="29"/>
      <c r="BC856" s="29"/>
      <c r="BD856" s="29"/>
      <c r="BE856" s="29"/>
      <c r="BF856" s="29"/>
      <c r="BG856" s="29"/>
      <c r="BH856" s="29"/>
      <c r="BI856" s="29"/>
      <c r="BJ856" s="29"/>
      <c r="BK856" s="29"/>
      <c r="BL856" s="29"/>
      <c r="BM856" s="29"/>
      <c r="BN856" s="29"/>
      <c r="BO856" s="29"/>
      <c r="BP856" s="29"/>
      <c r="BQ856" s="32" t="str">
        <f>IF(N856="项目",VLOOKUP(O856,项目!B:C,2,0),IF(K856="空项目",VLOOKUP(K856,项目!B:C,2,0),""))</f>
        <v/>
      </c>
      <c r="BR856" s="32" t="str">
        <f>IFERROR(VLOOKUP(BQ856,项目!A:B,2,0),"")</f>
        <v/>
      </c>
      <c r="BS856" s="29"/>
      <c r="BT856" s="29"/>
      <c r="BU856" s="32" t="str">
        <f>IF(N856="供应商",VLOOKUP(O856,供应商!B:C,2,0),"")</f>
        <v/>
      </c>
      <c r="BV856" s="32" t="str">
        <f>IFERROR(VLOOKUP(BU856,供应商!A:B,2,0),"")</f>
        <v/>
      </c>
      <c r="BW856" s="32" t="str">
        <f>IF(N856="客户",VLOOKUP(O856,客户!B:C,2,0),"")</f>
        <v/>
      </c>
      <c r="BX856" s="32" t="str">
        <f>IFERROR(VLOOKUP(BW856,客户!A:B,2,0),"")</f>
        <v/>
      </c>
      <c r="BY856" s="29"/>
      <c r="BZ856" s="29"/>
      <c r="CA856" s="29"/>
      <c r="CB856" s="29"/>
      <c r="CC856" s="29"/>
      <c r="CD856" s="29"/>
      <c r="CE856" s="29"/>
      <c r="CF856" s="29"/>
      <c r="CG856" s="29"/>
      <c r="CH856" s="29"/>
      <c r="CI856" s="29"/>
      <c r="CJ856" s="29"/>
      <c r="CK856" s="29"/>
      <c r="CL856" s="29"/>
      <c r="CM856" s="29"/>
      <c r="CN856" s="29"/>
      <c r="CO856" s="29"/>
      <c r="CP856" s="29"/>
      <c r="CQ856" s="29"/>
      <c r="CR856" s="29"/>
      <c r="CS856" s="29"/>
      <c r="CT856" s="29"/>
      <c r="CU856" s="32" t="str">
        <f>IF(N856="费用项目",VLOOKUP(O856,费用项目!B:C,2,0),"")</f>
        <v/>
      </c>
      <c r="CV856" s="32" t="str">
        <f>IFERROR(VLOOKUP(CU856,费用项目!A:B,2,0),"")</f>
        <v/>
      </c>
      <c r="CW856" s="29" t="str">
        <f>IF(N856="银行账户",VLOOKUP(O856,银行变二级!B:C,2,0),"")</f>
        <v>潍坊银行3449</v>
      </c>
      <c r="CX856" s="29" t="str">
        <f>IFERROR(VLOOKUP(O856,银行变二级!A:B,2,0),"")</f>
        <v>潍坊银行3449</v>
      </c>
    </row>
    <row r="857" ht="25.5" spans="1:102">
      <c r="A857" s="42" t="s">
        <v>746</v>
      </c>
      <c r="B857" s="36" t="s">
        <v>124</v>
      </c>
      <c r="C857" s="36" t="s">
        <v>118</v>
      </c>
      <c r="D857" s="37" t="s">
        <v>751</v>
      </c>
      <c r="E857" s="37" t="s">
        <v>127</v>
      </c>
      <c r="F857" s="38">
        <v>1490875.47</v>
      </c>
      <c r="G857" s="39" t="s">
        <v>107</v>
      </c>
      <c r="H857" s="40" t="str">
        <f t="shared" si="265"/>
        <v>6603</v>
      </c>
      <c r="I857" s="40" t="str">
        <f t="shared" si="266"/>
        <v>6603</v>
      </c>
      <c r="J857" s="46" t="str">
        <f t="shared" si="267"/>
        <v>财务费用</v>
      </c>
      <c r="K857" s="47" t="str">
        <f t="shared" si="268"/>
        <v>利息支出</v>
      </c>
      <c r="L857" s="46" t="str">
        <f t="shared" si="269"/>
        <v/>
      </c>
      <c r="M857" s="46" t="str">
        <f>IFERROR(IF(H857="1002",1002,VLOOKUP(I857,亿企科目!A:H,6,0)),VLOOKUP(H857,亿企科目!A:G,6,0))</f>
        <v>6603</v>
      </c>
      <c r="N857" s="48" t="str">
        <f>IFERROR(IF(H857="1002","银行账户",IF(H857="1123","供应商",VLOOKUP(I857,亿企科目!A:H,8,0))),"")</f>
        <v>费用项目</v>
      </c>
      <c r="O857" s="49" t="str">
        <f t="shared" si="283"/>
        <v>利息支出</v>
      </c>
      <c r="P857" s="29" t="str">
        <f>VLOOKUP(A857,账簿!B:C,2,0)</f>
        <v>030007</v>
      </c>
      <c r="Q857" s="29" t="str">
        <f>VLOOKUP(P857,账簿!A:B,2,0)</f>
        <v>昌邑市华邑城乡建设发展有限责任公司</v>
      </c>
      <c r="W857" s="29" t="str">
        <f t="shared" si="284"/>
        <v>0300072026-04-213</v>
      </c>
      <c r="X857" s="29" t="str">
        <f t="shared" si="270"/>
        <v>030007</v>
      </c>
      <c r="Y857" s="29" t="str">
        <f t="shared" si="271"/>
        <v>030007</v>
      </c>
      <c r="Z857" s="29" t="str">
        <f t="shared" si="272"/>
        <v>昌邑市华邑城乡建设发展有限责任公司</v>
      </c>
      <c r="AA857" s="29" t="str">
        <f t="shared" si="273"/>
        <v>2026-04</v>
      </c>
      <c r="AB857" s="29" t="str">
        <f t="shared" si="274"/>
        <v>2026-04-21</v>
      </c>
      <c r="AC857" s="29" t="s">
        <v>108</v>
      </c>
      <c r="AD857" s="29">
        <f t="shared" si="275"/>
        <v>3</v>
      </c>
      <c r="AE857" s="29" t="str">
        <f t="shared" si="276"/>
        <v>贷款还款,昌邑市华邑城乡建设发展有限责任公司</v>
      </c>
      <c r="AF857" s="29" t="s">
        <v>109</v>
      </c>
      <c r="AG857" s="29" t="s">
        <v>109</v>
      </c>
      <c r="AH857" s="29"/>
      <c r="AI857" s="29"/>
      <c r="AJ857" s="29"/>
      <c r="AK857" s="29"/>
      <c r="AL857" s="29"/>
      <c r="AM857" s="29"/>
      <c r="AN857" s="29" t="str">
        <f t="shared" si="277"/>
        <v>6603</v>
      </c>
      <c r="AO857" s="29"/>
      <c r="AP857" s="29" t="str">
        <f t="shared" si="278"/>
        <v>贷款还款,昌邑市华邑城乡建设发展有限责任公司</v>
      </c>
      <c r="AQ857" t="s">
        <v>110</v>
      </c>
      <c r="AR857" s="29">
        <f t="shared" si="279"/>
        <v>1490875.47</v>
      </c>
      <c r="AS857" s="29" t="str">
        <f t="shared" si="280"/>
        <v/>
      </c>
      <c r="AT857" t="s">
        <v>111</v>
      </c>
      <c r="AU857" t="s">
        <v>112</v>
      </c>
      <c r="AV857" t="s">
        <v>113</v>
      </c>
      <c r="AW857" s="29">
        <f t="shared" si="281"/>
        <v>1490875.47</v>
      </c>
      <c r="AX857" s="29" t="str">
        <f t="shared" si="282"/>
        <v/>
      </c>
      <c r="AY857" s="29"/>
      <c r="AZ857" s="29"/>
      <c r="BA857" s="29"/>
      <c r="BB857" s="29"/>
      <c r="BC857" s="29"/>
      <c r="BD857" s="29"/>
      <c r="BE857" s="29"/>
      <c r="BF857" s="29"/>
      <c r="BG857" s="29"/>
      <c r="BH857" s="29"/>
      <c r="BI857" s="29"/>
      <c r="BJ857" s="29"/>
      <c r="BK857" s="29"/>
      <c r="BL857" s="29"/>
      <c r="BM857" s="29"/>
      <c r="BN857" s="29"/>
      <c r="BO857" s="29"/>
      <c r="BP857" s="29"/>
      <c r="BQ857" s="32" t="str">
        <f>IF(N857="项目",VLOOKUP(O857,项目!B:C,2,0),IF(K857="空项目",VLOOKUP(K857,项目!B:C,2,0),""))</f>
        <v/>
      </c>
      <c r="BR857" s="32" t="str">
        <f>IFERROR(VLOOKUP(BQ857,项目!A:B,2,0),"")</f>
        <v/>
      </c>
      <c r="BS857" s="29"/>
      <c r="BT857" s="29"/>
      <c r="BU857" s="32" t="str">
        <f>IF(N857="供应商",VLOOKUP(O857,供应商!B:C,2,0),"")</f>
        <v/>
      </c>
      <c r="BV857" s="32" t="str">
        <f>IFERROR(VLOOKUP(BU857,供应商!A:B,2,0),"")</f>
        <v/>
      </c>
      <c r="BW857" s="32" t="str">
        <f>IF(N857="客户",VLOOKUP(O857,客户!B:C,2,0),"")</f>
        <v/>
      </c>
      <c r="BX857" s="32" t="str">
        <f>IFERROR(VLOOKUP(BW857,客户!A:B,2,0),"")</f>
        <v/>
      </c>
      <c r="BY857" s="29"/>
      <c r="BZ857" s="29"/>
      <c r="CA857" s="29"/>
      <c r="CB857" s="29"/>
      <c r="CC857" s="29"/>
      <c r="CD857" s="29"/>
      <c r="CE857" s="29"/>
      <c r="CF857" s="29"/>
      <c r="CG857" s="29"/>
      <c r="CH857" s="29"/>
      <c r="CI857" s="29"/>
      <c r="CJ857" s="29"/>
      <c r="CK857" s="29"/>
      <c r="CL857" s="29"/>
      <c r="CM857" s="29"/>
      <c r="CN857" s="29"/>
      <c r="CO857" s="29"/>
      <c r="CP857" s="29"/>
      <c r="CQ857" s="29"/>
      <c r="CR857" s="29"/>
      <c r="CS857" s="29"/>
      <c r="CT857" s="29"/>
      <c r="CU857" s="32" t="str">
        <f>IF(N857="费用项目",VLOOKUP(O857,费用项目!B:C,2,0),"")</f>
        <v>660302</v>
      </c>
      <c r="CV857" s="32" t="str">
        <f>IFERROR(VLOOKUP(CU857,费用项目!A:B,2,0),"")</f>
        <v>利息支出</v>
      </c>
      <c r="CW857" s="29" t="str">
        <f>IF(N857="银行账户",VLOOKUP(O857,银行变二级!B:C,2,0),"")</f>
        <v/>
      </c>
      <c r="CX857" s="29" t="str">
        <f>IFERROR(VLOOKUP(O857,银行变二级!A:B,2,0),"")</f>
        <v/>
      </c>
    </row>
    <row r="858" ht="25.5" spans="1:102">
      <c r="A858" s="42" t="s">
        <v>746</v>
      </c>
      <c r="B858" s="36" t="s">
        <v>124</v>
      </c>
      <c r="C858" s="36" t="s">
        <v>118</v>
      </c>
      <c r="D858" s="37" t="s">
        <v>751</v>
      </c>
      <c r="E858" s="37" t="s">
        <v>748</v>
      </c>
      <c r="F858" s="39" t="s">
        <v>107</v>
      </c>
      <c r="G858" s="38">
        <v>1490875.47</v>
      </c>
      <c r="H858" s="40" t="str">
        <f t="shared" si="265"/>
        <v>1002</v>
      </c>
      <c r="I858" s="40" t="str">
        <f t="shared" si="266"/>
        <v>100203</v>
      </c>
      <c r="J858" s="46" t="str">
        <f t="shared" si="267"/>
        <v>银行存款</v>
      </c>
      <c r="K858" s="47" t="str">
        <f t="shared" si="268"/>
        <v>潍坊银行3449</v>
      </c>
      <c r="L858" s="46" t="str">
        <f t="shared" si="269"/>
        <v/>
      </c>
      <c r="M858" s="46">
        <f>IFERROR(IF(H858="1002",1002,VLOOKUP(I858,亿企科目!A:H,6,0)),VLOOKUP(H858,亿企科目!A:G,6,0))</f>
        <v>1002</v>
      </c>
      <c r="N858" s="48" t="str">
        <f>IFERROR(IF(H858="1002","银行账户",IF(H858="1123","供应商",VLOOKUP(I858,亿企科目!A:H,8,0))),"")</f>
        <v>银行账户</v>
      </c>
      <c r="O858" s="49" t="str">
        <f t="shared" si="283"/>
        <v>潍坊银行3449</v>
      </c>
      <c r="P858" s="29" t="str">
        <f>VLOOKUP(A858,账簿!B:C,2,0)</f>
        <v>030007</v>
      </c>
      <c r="Q858" s="29" t="str">
        <f>VLOOKUP(P858,账簿!A:B,2,0)</f>
        <v>昌邑市华邑城乡建设发展有限责任公司</v>
      </c>
      <c r="W858" s="29" t="str">
        <f t="shared" si="284"/>
        <v>0300072026-04-213</v>
      </c>
      <c r="X858" s="29" t="str">
        <f t="shared" si="270"/>
        <v>030007</v>
      </c>
      <c r="Y858" s="29" t="str">
        <f t="shared" si="271"/>
        <v>030007</v>
      </c>
      <c r="Z858" s="29" t="str">
        <f t="shared" si="272"/>
        <v>昌邑市华邑城乡建设发展有限责任公司</v>
      </c>
      <c r="AA858" s="29" t="str">
        <f t="shared" si="273"/>
        <v>2026-04</v>
      </c>
      <c r="AB858" s="29" t="str">
        <f t="shared" si="274"/>
        <v>2026-04-21</v>
      </c>
      <c r="AC858" s="29" t="s">
        <v>108</v>
      </c>
      <c r="AD858" s="29">
        <f t="shared" si="275"/>
        <v>3</v>
      </c>
      <c r="AE858" s="29" t="str">
        <f t="shared" si="276"/>
        <v>贷款还款,昌邑市华邑城乡建设发展有限责任公司</v>
      </c>
      <c r="AF858" s="29" t="s">
        <v>109</v>
      </c>
      <c r="AG858" s="29" t="s">
        <v>109</v>
      </c>
      <c r="AH858" s="29"/>
      <c r="AI858" s="29"/>
      <c r="AJ858" s="29"/>
      <c r="AK858" s="29"/>
      <c r="AL858" s="29"/>
      <c r="AM858" s="29"/>
      <c r="AN858" s="29">
        <f t="shared" si="277"/>
        <v>1002</v>
      </c>
      <c r="AO858" s="29"/>
      <c r="AP858" s="29" t="str">
        <f t="shared" si="278"/>
        <v>贷款还款,昌邑市华邑城乡建设发展有限责任公司</v>
      </c>
      <c r="AQ858" t="s">
        <v>110</v>
      </c>
      <c r="AR858" s="29" t="str">
        <f t="shared" si="279"/>
        <v/>
      </c>
      <c r="AS858" s="29">
        <f t="shared" si="280"/>
        <v>1490875.47</v>
      </c>
      <c r="AT858" t="s">
        <v>111</v>
      </c>
      <c r="AU858" t="s">
        <v>112</v>
      </c>
      <c r="AV858" t="s">
        <v>113</v>
      </c>
      <c r="AW858" s="29" t="str">
        <f t="shared" si="281"/>
        <v/>
      </c>
      <c r="AX858" s="29">
        <f t="shared" si="282"/>
        <v>1490875.47</v>
      </c>
      <c r="AY858" s="29"/>
      <c r="AZ858" s="29"/>
      <c r="BA858" s="29"/>
      <c r="BB858" s="29"/>
      <c r="BC858" s="29"/>
      <c r="BD858" s="29"/>
      <c r="BE858" s="29"/>
      <c r="BF858" s="29"/>
      <c r="BG858" s="29"/>
      <c r="BH858" s="29"/>
      <c r="BI858" s="29"/>
      <c r="BJ858" s="29"/>
      <c r="BK858" s="29"/>
      <c r="BL858" s="29"/>
      <c r="BM858" s="29"/>
      <c r="BN858" s="29"/>
      <c r="BO858" s="29"/>
      <c r="BP858" s="29"/>
      <c r="BQ858" s="32" t="str">
        <f>IF(N858="项目",VLOOKUP(O858,项目!B:C,2,0),IF(K858="空项目",VLOOKUP(K858,项目!B:C,2,0),""))</f>
        <v/>
      </c>
      <c r="BR858" s="32" t="str">
        <f>IFERROR(VLOOKUP(BQ858,项目!A:B,2,0),"")</f>
        <v/>
      </c>
      <c r="BS858" s="29"/>
      <c r="BT858" s="29"/>
      <c r="BU858" s="32" t="str">
        <f>IF(N858="供应商",VLOOKUP(O858,供应商!B:C,2,0),"")</f>
        <v/>
      </c>
      <c r="BV858" s="32" t="str">
        <f>IFERROR(VLOOKUP(BU858,供应商!A:B,2,0),"")</f>
        <v/>
      </c>
      <c r="BW858" s="32" t="str">
        <f>IF(N858="客户",VLOOKUP(O858,客户!B:C,2,0),"")</f>
        <v/>
      </c>
      <c r="BX858" s="32" t="str">
        <f>IFERROR(VLOOKUP(BW858,客户!A:B,2,0),"")</f>
        <v/>
      </c>
      <c r="BY858" s="29"/>
      <c r="BZ858" s="29"/>
      <c r="CA858" s="29"/>
      <c r="CB858" s="29"/>
      <c r="CC858" s="29"/>
      <c r="CD858" s="29"/>
      <c r="CE858" s="29"/>
      <c r="CF858" s="29"/>
      <c r="CG858" s="29"/>
      <c r="CH858" s="29"/>
      <c r="CI858" s="29"/>
      <c r="CJ858" s="29"/>
      <c r="CK858" s="29"/>
      <c r="CL858" s="29"/>
      <c r="CM858" s="29"/>
      <c r="CN858" s="29"/>
      <c r="CO858" s="29"/>
      <c r="CP858" s="29"/>
      <c r="CQ858" s="29"/>
      <c r="CR858" s="29"/>
      <c r="CS858" s="29"/>
      <c r="CT858" s="29"/>
      <c r="CU858" s="32" t="str">
        <f>IF(N858="费用项目",VLOOKUP(O858,费用项目!B:C,2,0),"")</f>
        <v/>
      </c>
      <c r="CV858" s="32" t="str">
        <f>IFERROR(VLOOKUP(CU858,费用项目!A:B,2,0),"")</f>
        <v/>
      </c>
      <c r="CW858" s="29" t="str">
        <f>IF(N858="银行账户",VLOOKUP(O858,银行变二级!B:C,2,0),"")</f>
        <v>潍坊银行3449</v>
      </c>
      <c r="CX858" s="29" t="str">
        <f>IFERROR(VLOOKUP(O858,银行变二级!A:B,2,0),"")</f>
        <v>潍坊银行3449</v>
      </c>
    </row>
    <row r="859" spans="1:102">
      <c r="A859" s="42" t="s">
        <v>746</v>
      </c>
      <c r="B859" s="36" t="s">
        <v>124</v>
      </c>
      <c r="C859" s="36" t="s">
        <v>121</v>
      </c>
      <c r="D859" s="37" t="s">
        <v>182</v>
      </c>
      <c r="E859" s="37" t="s">
        <v>748</v>
      </c>
      <c r="F859" s="38">
        <v>1500000</v>
      </c>
      <c r="G859" s="39" t="s">
        <v>107</v>
      </c>
      <c r="H859" s="40" t="str">
        <f t="shared" si="265"/>
        <v>1002</v>
      </c>
      <c r="I859" s="40" t="str">
        <f t="shared" si="266"/>
        <v>100203</v>
      </c>
      <c r="J859" s="46" t="str">
        <f t="shared" si="267"/>
        <v>银行存款</v>
      </c>
      <c r="K859" s="47" t="str">
        <f t="shared" si="268"/>
        <v>潍坊银行3449</v>
      </c>
      <c r="L859" s="46" t="str">
        <f t="shared" si="269"/>
        <v/>
      </c>
      <c r="M859" s="46">
        <f>IFERROR(IF(H859="1002",1002,VLOOKUP(I859,亿企科目!A:H,6,0)),VLOOKUP(H859,亿企科目!A:G,6,0))</f>
        <v>1002</v>
      </c>
      <c r="N859" s="48" t="str">
        <f>IFERROR(IF(H859="1002","银行账户",IF(H859="1123","供应商",VLOOKUP(I859,亿企科目!A:H,8,0))),"")</f>
        <v>银行账户</v>
      </c>
      <c r="O859" s="49" t="str">
        <f t="shared" si="283"/>
        <v>潍坊银行3449</v>
      </c>
      <c r="P859" s="29" t="str">
        <f>VLOOKUP(A859,账簿!B:C,2,0)</f>
        <v>030007</v>
      </c>
      <c r="Q859" s="29" t="str">
        <f>VLOOKUP(P859,账簿!A:B,2,0)</f>
        <v>昌邑市华邑城乡建设发展有限责任公司</v>
      </c>
      <c r="W859" s="29" t="str">
        <f t="shared" si="284"/>
        <v>0300072026-04-214</v>
      </c>
      <c r="X859" s="29" t="str">
        <f t="shared" si="270"/>
        <v>030007</v>
      </c>
      <c r="Y859" s="29" t="str">
        <f t="shared" si="271"/>
        <v>030007</v>
      </c>
      <c r="Z859" s="29" t="str">
        <f t="shared" si="272"/>
        <v>昌邑市华邑城乡建设发展有限责任公司</v>
      </c>
      <c r="AA859" s="29" t="str">
        <f t="shared" si="273"/>
        <v>2026-04</v>
      </c>
      <c r="AB859" s="29" t="str">
        <f t="shared" si="274"/>
        <v>2026-04-21</v>
      </c>
      <c r="AC859" s="29" t="s">
        <v>108</v>
      </c>
      <c r="AD859" s="29">
        <f t="shared" si="275"/>
        <v>4</v>
      </c>
      <c r="AE859" s="29" t="str">
        <f t="shared" si="276"/>
        <v>汇款,昌邑市国有资产经营投资有限公司</v>
      </c>
      <c r="AF859" s="29" t="s">
        <v>109</v>
      </c>
      <c r="AG859" s="29" t="s">
        <v>109</v>
      </c>
      <c r="AH859" s="29"/>
      <c r="AI859" s="29"/>
      <c r="AJ859" s="29"/>
      <c r="AK859" s="29"/>
      <c r="AL859" s="29"/>
      <c r="AM859" s="29"/>
      <c r="AN859" s="29">
        <f t="shared" si="277"/>
        <v>1002</v>
      </c>
      <c r="AO859" s="29"/>
      <c r="AP859" s="29" t="str">
        <f t="shared" si="278"/>
        <v>汇款,昌邑市国有资产经营投资有限公司</v>
      </c>
      <c r="AQ859" t="s">
        <v>110</v>
      </c>
      <c r="AR859" s="29">
        <f t="shared" si="279"/>
        <v>1500000</v>
      </c>
      <c r="AS859" s="29" t="str">
        <f t="shared" si="280"/>
        <v/>
      </c>
      <c r="AT859" t="s">
        <v>111</v>
      </c>
      <c r="AU859" t="s">
        <v>112</v>
      </c>
      <c r="AV859" t="s">
        <v>113</v>
      </c>
      <c r="AW859" s="29">
        <f t="shared" si="281"/>
        <v>1500000</v>
      </c>
      <c r="AX859" s="29" t="str">
        <f t="shared" si="282"/>
        <v/>
      </c>
      <c r="AY859" s="29"/>
      <c r="AZ859" s="29"/>
      <c r="BA859" s="29"/>
      <c r="BB859" s="29"/>
      <c r="BC859" s="29"/>
      <c r="BD859" s="29"/>
      <c r="BE859" s="29"/>
      <c r="BF859" s="29"/>
      <c r="BG859" s="29"/>
      <c r="BH859" s="29"/>
      <c r="BI859" s="29"/>
      <c r="BJ859" s="29"/>
      <c r="BK859" s="29"/>
      <c r="BL859" s="29"/>
      <c r="BM859" s="29"/>
      <c r="BN859" s="29"/>
      <c r="BO859" s="29"/>
      <c r="BP859" s="29"/>
      <c r="BQ859" s="32" t="str">
        <f>IF(N859="项目",VLOOKUP(O859,项目!B:C,2,0),IF(K859="空项目",VLOOKUP(K859,项目!B:C,2,0),""))</f>
        <v/>
      </c>
      <c r="BR859" s="32" t="str">
        <f>IFERROR(VLOOKUP(BQ859,项目!A:B,2,0),"")</f>
        <v/>
      </c>
      <c r="BS859" s="29"/>
      <c r="BT859" s="29"/>
      <c r="BU859" s="32" t="str">
        <f>IF(N859="供应商",VLOOKUP(O859,供应商!B:C,2,0),"")</f>
        <v/>
      </c>
      <c r="BV859" s="32" t="str">
        <f>IFERROR(VLOOKUP(BU859,供应商!A:B,2,0),"")</f>
        <v/>
      </c>
      <c r="BW859" s="32" t="str">
        <f>IF(N859="客户",VLOOKUP(O859,客户!B:C,2,0),"")</f>
        <v/>
      </c>
      <c r="BX859" s="32" t="str">
        <f>IFERROR(VLOOKUP(BW859,客户!A:B,2,0),"")</f>
        <v/>
      </c>
      <c r="BY859" s="29"/>
      <c r="BZ859" s="29"/>
      <c r="CA859" s="29"/>
      <c r="CB859" s="29"/>
      <c r="CC859" s="29"/>
      <c r="CD859" s="29"/>
      <c r="CE859" s="29"/>
      <c r="CF859" s="29"/>
      <c r="CG859" s="29"/>
      <c r="CH859" s="29"/>
      <c r="CI859" s="29"/>
      <c r="CJ859" s="29"/>
      <c r="CK859" s="29"/>
      <c r="CL859" s="29"/>
      <c r="CM859" s="29"/>
      <c r="CN859" s="29"/>
      <c r="CO859" s="29"/>
      <c r="CP859" s="29"/>
      <c r="CQ859" s="29"/>
      <c r="CR859" s="29"/>
      <c r="CS859" s="29"/>
      <c r="CT859" s="29"/>
      <c r="CU859" s="32" t="str">
        <f>IF(N859="费用项目",VLOOKUP(O859,费用项目!B:C,2,0),"")</f>
        <v/>
      </c>
      <c r="CV859" s="32" t="str">
        <f>IFERROR(VLOOKUP(CU859,费用项目!A:B,2,0),"")</f>
        <v/>
      </c>
      <c r="CW859" s="29" t="str">
        <f>IF(N859="银行账户",VLOOKUP(O859,银行变二级!B:C,2,0),"")</f>
        <v>潍坊银行3449</v>
      </c>
      <c r="CX859" s="29" t="str">
        <f>IFERROR(VLOOKUP(O859,银行变二级!A:B,2,0),"")</f>
        <v>潍坊银行3449</v>
      </c>
    </row>
    <row r="860" ht="25.5" spans="1:102">
      <c r="A860" s="42" t="s">
        <v>746</v>
      </c>
      <c r="B860" s="36" t="s">
        <v>124</v>
      </c>
      <c r="C860" s="36" t="s">
        <v>121</v>
      </c>
      <c r="D860" s="37" t="s">
        <v>182</v>
      </c>
      <c r="E860" s="37" t="s">
        <v>142</v>
      </c>
      <c r="F860" s="39" t="s">
        <v>107</v>
      </c>
      <c r="G860" s="38">
        <v>1500000</v>
      </c>
      <c r="H860" s="40" t="str">
        <f t="shared" si="265"/>
        <v>1221</v>
      </c>
      <c r="I860" s="40" t="str">
        <f t="shared" si="266"/>
        <v>122108</v>
      </c>
      <c r="J860" s="46" t="str">
        <f t="shared" si="267"/>
        <v>其他应收款</v>
      </c>
      <c r="K860" s="47" t="str">
        <f t="shared" si="268"/>
        <v>单位</v>
      </c>
      <c r="L860" s="46" t="str">
        <f t="shared" si="269"/>
        <v>昌邑市国有资产经营投资有限公司</v>
      </c>
      <c r="M860" s="46" t="str">
        <f>IFERROR(IF(H860="1002",1002,VLOOKUP(I860,亿企科目!A:H,6,0)),VLOOKUP(H860,亿企科目!A:G,6,0))</f>
        <v>122102</v>
      </c>
      <c r="N860" s="48" t="str">
        <f>IFERROR(IF(H860="1002","银行账户",IF(H860="1123","供应商",VLOOKUP(I860,亿企科目!A:H,8,0))),"")</f>
        <v>客户</v>
      </c>
      <c r="O860" s="49" t="str">
        <f t="shared" si="283"/>
        <v>昌邑市国有资产经营投资有限公司</v>
      </c>
      <c r="P860" s="29" t="str">
        <f>VLOOKUP(A860,账簿!B:C,2,0)</f>
        <v>030007</v>
      </c>
      <c r="Q860" s="29" t="str">
        <f>VLOOKUP(P860,账簿!A:B,2,0)</f>
        <v>昌邑市华邑城乡建设发展有限责任公司</v>
      </c>
      <c r="W860" s="29" t="str">
        <f t="shared" si="284"/>
        <v>0300072026-04-214</v>
      </c>
      <c r="X860" s="29" t="str">
        <f t="shared" si="270"/>
        <v>030007</v>
      </c>
      <c r="Y860" s="29" t="str">
        <f t="shared" si="271"/>
        <v>030007</v>
      </c>
      <c r="Z860" s="29" t="str">
        <f t="shared" si="272"/>
        <v>昌邑市华邑城乡建设发展有限责任公司</v>
      </c>
      <c r="AA860" s="29" t="str">
        <f t="shared" si="273"/>
        <v>2026-04</v>
      </c>
      <c r="AB860" s="29" t="str">
        <f t="shared" si="274"/>
        <v>2026-04-21</v>
      </c>
      <c r="AC860" s="29" t="s">
        <v>108</v>
      </c>
      <c r="AD860" s="29">
        <f t="shared" si="275"/>
        <v>4</v>
      </c>
      <c r="AE860" s="29" t="str">
        <f t="shared" si="276"/>
        <v>汇款,昌邑市国有资产经营投资有限公司</v>
      </c>
      <c r="AF860" s="29" t="s">
        <v>109</v>
      </c>
      <c r="AG860" s="29" t="s">
        <v>109</v>
      </c>
      <c r="AH860" s="29"/>
      <c r="AI860" s="29"/>
      <c r="AJ860" s="29"/>
      <c r="AK860" s="29"/>
      <c r="AL860" s="29"/>
      <c r="AM860" s="29"/>
      <c r="AN860" s="29" t="str">
        <f t="shared" si="277"/>
        <v>122102</v>
      </c>
      <c r="AO860" s="29"/>
      <c r="AP860" s="29" t="str">
        <f t="shared" si="278"/>
        <v>汇款,昌邑市国有资产经营投资有限公司</v>
      </c>
      <c r="AQ860" t="s">
        <v>110</v>
      </c>
      <c r="AR860" s="29" t="str">
        <f t="shared" si="279"/>
        <v/>
      </c>
      <c r="AS860" s="29">
        <f t="shared" si="280"/>
        <v>1500000</v>
      </c>
      <c r="AT860" t="s">
        <v>111</v>
      </c>
      <c r="AU860" t="s">
        <v>112</v>
      </c>
      <c r="AV860" t="s">
        <v>113</v>
      </c>
      <c r="AW860" s="29" t="str">
        <f t="shared" si="281"/>
        <v/>
      </c>
      <c r="AX860" s="29">
        <f t="shared" si="282"/>
        <v>1500000</v>
      </c>
      <c r="AY860" s="29"/>
      <c r="AZ860" s="29"/>
      <c r="BA860" s="29"/>
      <c r="BB860" s="29"/>
      <c r="BC860" s="29"/>
      <c r="BD860" s="29"/>
      <c r="BE860" s="29"/>
      <c r="BF860" s="29"/>
      <c r="BG860" s="29"/>
      <c r="BH860" s="29"/>
      <c r="BI860" s="29"/>
      <c r="BJ860" s="29"/>
      <c r="BK860" s="29"/>
      <c r="BL860" s="29"/>
      <c r="BM860" s="29"/>
      <c r="BN860" s="29"/>
      <c r="BO860" s="29"/>
      <c r="BP860" s="29"/>
      <c r="BQ860" s="32" t="str">
        <f>IF(N860="项目",VLOOKUP(O860,项目!B:C,2,0),IF(K860="空项目",VLOOKUP(K860,项目!B:C,2,0),""))</f>
        <v/>
      </c>
      <c r="BR860" s="32" t="str">
        <f>IFERROR(VLOOKUP(BQ860,项目!A:B,2,0),"")</f>
        <v/>
      </c>
      <c r="BS860" s="29"/>
      <c r="BT860" s="29"/>
      <c r="BU860" s="32" t="str">
        <f>IF(N860="供应商",VLOOKUP(O860,供应商!B:C,2,0),"")</f>
        <v/>
      </c>
      <c r="BV860" s="32" t="str">
        <f>IFERROR(VLOOKUP(BU860,供应商!A:B,2,0),"")</f>
        <v/>
      </c>
      <c r="BW860" s="32" t="str">
        <f>IF(N860="客户",VLOOKUP(O860,客户!B:C,2,0),"")</f>
        <v>003</v>
      </c>
      <c r="BX860" s="32" t="str">
        <f>IFERROR(VLOOKUP(BW860,客户!A:B,2,0),"")</f>
        <v>昌邑市国有资产经营投资有限公司</v>
      </c>
      <c r="BY860" s="29"/>
      <c r="BZ860" s="29"/>
      <c r="CA860" s="29"/>
      <c r="CB860" s="29"/>
      <c r="CC860" s="29"/>
      <c r="CD860" s="29"/>
      <c r="CE860" s="29"/>
      <c r="CF860" s="29"/>
      <c r="CG860" s="29"/>
      <c r="CH860" s="29"/>
      <c r="CI860" s="29"/>
      <c r="CJ860" s="29"/>
      <c r="CK860" s="29"/>
      <c r="CL860" s="29"/>
      <c r="CM860" s="29"/>
      <c r="CN860" s="29"/>
      <c r="CO860" s="29"/>
      <c r="CP860" s="29"/>
      <c r="CQ860" s="29"/>
      <c r="CR860" s="29"/>
      <c r="CS860" s="29"/>
      <c r="CT860" s="29"/>
      <c r="CU860" s="32" t="str">
        <f>IF(N860="费用项目",VLOOKUP(O860,费用项目!B:C,2,0),"")</f>
        <v/>
      </c>
      <c r="CV860" s="32" t="str">
        <f>IFERROR(VLOOKUP(CU860,费用项目!A:B,2,0),"")</f>
        <v/>
      </c>
      <c r="CW860" s="29" t="str">
        <f>IF(N860="银行账户",VLOOKUP(O860,银行变二级!B:C,2,0),"")</f>
        <v/>
      </c>
      <c r="CX860" s="29" t="str">
        <f>IFERROR(VLOOKUP(O860,银行变二级!A:B,2,0),"")</f>
        <v/>
      </c>
    </row>
    <row r="861" ht="27" spans="1:102">
      <c r="A861" s="42" t="s">
        <v>746</v>
      </c>
      <c r="B861" s="36" t="s">
        <v>131</v>
      </c>
      <c r="C861" s="36" t="s">
        <v>125</v>
      </c>
      <c r="D861" s="37" t="s">
        <v>752</v>
      </c>
      <c r="E861" s="37" t="s">
        <v>690</v>
      </c>
      <c r="F861" s="38">
        <v>120000</v>
      </c>
      <c r="G861" s="39" t="s">
        <v>107</v>
      </c>
      <c r="H861" s="40" t="str">
        <f t="shared" si="265"/>
        <v>6603</v>
      </c>
      <c r="I861" s="40" t="str">
        <f t="shared" si="266"/>
        <v>6603</v>
      </c>
      <c r="J861" s="46" t="str">
        <f t="shared" si="267"/>
        <v>财务费用</v>
      </c>
      <c r="K861" s="47" t="str">
        <f t="shared" si="268"/>
        <v>金融机构服务费</v>
      </c>
      <c r="L861" s="46" t="str">
        <f t="shared" si="269"/>
        <v/>
      </c>
      <c r="M861" s="46" t="str">
        <f>IFERROR(IF(H861="1002",1002,VLOOKUP(I861,亿企科目!A:H,6,0)),VLOOKUP(H861,亿企科目!A:G,6,0))</f>
        <v>6603</v>
      </c>
      <c r="N861" s="48" t="str">
        <f>IFERROR(IF(H861="1002","银行账户",IF(H861="1123","供应商",VLOOKUP(I861,亿企科目!A:H,8,0))),"")</f>
        <v>费用项目</v>
      </c>
      <c r="O861" s="49" t="str">
        <f t="shared" si="283"/>
        <v>金融机构服务费</v>
      </c>
      <c r="P861" s="29" t="str">
        <f>VLOOKUP(A861,账簿!B:C,2,0)</f>
        <v>030007</v>
      </c>
      <c r="Q861" s="29" t="str">
        <f>VLOOKUP(P861,账簿!A:B,2,0)</f>
        <v>昌邑市华邑城乡建设发展有限责任公司</v>
      </c>
      <c r="W861" s="29" t="str">
        <f t="shared" si="284"/>
        <v>0300072026-04-305</v>
      </c>
      <c r="X861" s="29" t="str">
        <f t="shared" si="270"/>
        <v>030007</v>
      </c>
      <c r="Y861" s="29" t="str">
        <f t="shared" si="271"/>
        <v>030007</v>
      </c>
      <c r="Z861" s="29" t="str">
        <f t="shared" si="272"/>
        <v>昌邑市华邑城乡建设发展有限责任公司</v>
      </c>
      <c r="AA861" s="29" t="str">
        <f t="shared" si="273"/>
        <v>2026-04</v>
      </c>
      <c r="AB861" s="29" t="str">
        <f t="shared" si="274"/>
        <v>2026-04-30</v>
      </c>
      <c r="AC861" s="29" t="s">
        <v>108</v>
      </c>
      <c r="AD861" s="29">
        <f t="shared" si="275"/>
        <v>5</v>
      </c>
      <c r="AE861" s="29" t="str">
        <f t="shared" si="276"/>
        <v>2026-03-16,26372000001157302726,昌邑市昌华中小企业应急转贷基金有限公司</v>
      </c>
      <c r="AF861" s="29" t="s">
        <v>109</v>
      </c>
      <c r="AG861" s="29" t="s">
        <v>109</v>
      </c>
      <c r="AH861" s="29"/>
      <c r="AI861" s="29"/>
      <c r="AJ861" s="29"/>
      <c r="AK861" s="29"/>
      <c r="AL861" s="29"/>
      <c r="AM861" s="29"/>
      <c r="AN861" s="29" t="str">
        <f t="shared" si="277"/>
        <v>6603</v>
      </c>
      <c r="AO861" s="29"/>
      <c r="AP861" s="29" t="str">
        <f t="shared" si="278"/>
        <v>2026-03-16,26372000001157302726,昌邑市昌华中小企业应急转贷基金有限公司</v>
      </c>
      <c r="AQ861" t="s">
        <v>110</v>
      </c>
      <c r="AR861" s="29">
        <f t="shared" si="279"/>
        <v>120000</v>
      </c>
      <c r="AS861" s="29" t="str">
        <f t="shared" si="280"/>
        <v/>
      </c>
      <c r="AT861" t="s">
        <v>111</v>
      </c>
      <c r="AU861" t="s">
        <v>112</v>
      </c>
      <c r="AV861" t="s">
        <v>113</v>
      </c>
      <c r="AW861" s="29">
        <f t="shared" si="281"/>
        <v>120000</v>
      </c>
      <c r="AX861" s="29" t="str">
        <f t="shared" si="282"/>
        <v/>
      </c>
      <c r="AY861" s="29"/>
      <c r="AZ861" s="29"/>
      <c r="BA861" s="29"/>
      <c r="BB861" s="29"/>
      <c r="BC861" s="29"/>
      <c r="BD861" s="29"/>
      <c r="BE861" s="29"/>
      <c r="BF861" s="29"/>
      <c r="BG861" s="29"/>
      <c r="BH861" s="29"/>
      <c r="BI861" s="29"/>
      <c r="BJ861" s="29"/>
      <c r="BK861" s="29"/>
      <c r="BL861" s="29"/>
      <c r="BM861" s="29"/>
      <c r="BN861" s="29"/>
      <c r="BO861" s="29"/>
      <c r="BP861" s="29"/>
      <c r="BQ861" s="32" t="str">
        <f>IF(N861="项目",VLOOKUP(O861,项目!B:C,2,0),IF(K861="空项目",VLOOKUP(K861,项目!B:C,2,0),""))</f>
        <v/>
      </c>
      <c r="BR861" s="32" t="str">
        <f>IFERROR(VLOOKUP(BQ861,项目!A:B,2,0),"")</f>
        <v/>
      </c>
      <c r="BS861" s="29"/>
      <c r="BT861" s="29"/>
      <c r="BU861" s="32" t="str">
        <f>IF(N861="供应商",VLOOKUP(O861,供应商!B:C,2,0),"")</f>
        <v/>
      </c>
      <c r="BV861" s="32" t="str">
        <f>IFERROR(VLOOKUP(BU861,供应商!A:B,2,0),"")</f>
        <v/>
      </c>
      <c r="BW861" s="32" t="str">
        <f>IF(N861="客户",VLOOKUP(O861,客户!B:C,2,0),"")</f>
        <v/>
      </c>
      <c r="BX861" s="32" t="str">
        <f>IFERROR(VLOOKUP(BW861,客户!A:B,2,0),"")</f>
        <v/>
      </c>
      <c r="BY861" s="29"/>
      <c r="BZ861" s="29"/>
      <c r="CA861" s="29"/>
      <c r="CB861" s="29"/>
      <c r="CC861" s="29"/>
      <c r="CD861" s="29"/>
      <c r="CE861" s="29"/>
      <c r="CF861" s="29"/>
      <c r="CG861" s="29"/>
      <c r="CH861" s="29"/>
      <c r="CI861" s="29"/>
      <c r="CJ861" s="29"/>
      <c r="CK861" s="29"/>
      <c r="CL861" s="29"/>
      <c r="CM861" s="29"/>
      <c r="CN861" s="29"/>
      <c r="CO861" s="29"/>
      <c r="CP861" s="29"/>
      <c r="CQ861" s="29"/>
      <c r="CR861" s="29"/>
      <c r="CS861" s="29"/>
      <c r="CT861" s="29"/>
      <c r="CU861" s="32" t="str">
        <f>IF(N861="费用项目",VLOOKUP(O861,费用项目!B:C,2,0),"")</f>
        <v>660303</v>
      </c>
      <c r="CV861" s="32" t="str">
        <f>IFERROR(VLOOKUP(CU861,费用项目!A:B,2,0),"")</f>
        <v>金融机构服务费</v>
      </c>
      <c r="CW861" s="29" t="str">
        <f>IF(N861="银行账户",VLOOKUP(O861,银行变二级!B:C,2,0),"")</f>
        <v/>
      </c>
      <c r="CX861" s="29" t="str">
        <f>IFERROR(VLOOKUP(O861,银行变二级!A:B,2,0),"")</f>
        <v/>
      </c>
    </row>
    <row r="862" ht="25.5" spans="1:102">
      <c r="A862" s="42" t="s">
        <v>746</v>
      </c>
      <c r="B862" s="36" t="s">
        <v>131</v>
      </c>
      <c r="C862" s="36" t="s">
        <v>125</v>
      </c>
      <c r="D862" s="37" t="s">
        <v>752</v>
      </c>
      <c r="E862" s="37" t="s">
        <v>246</v>
      </c>
      <c r="F862" s="39" t="s">
        <v>107</v>
      </c>
      <c r="G862" s="38">
        <v>120000</v>
      </c>
      <c r="H862" s="40" t="str">
        <f t="shared" si="265"/>
        <v>2241</v>
      </c>
      <c r="I862" s="40" t="str">
        <f t="shared" si="266"/>
        <v>224102</v>
      </c>
      <c r="J862" s="46" t="str">
        <f t="shared" si="267"/>
        <v>其他应付款</v>
      </c>
      <c r="K862" s="47" t="str">
        <f t="shared" si="268"/>
        <v>单位</v>
      </c>
      <c r="L862" s="46" t="str">
        <f t="shared" si="269"/>
        <v>昌邑市昌华中小企业应急转贷基金有限公司</v>
      </c>
      <c r="M862" s="46" t="str">
        <f>IFERROR(IF(H862="1002",1002,VLOOKUP(I862,亿企科目!A:H,6,0)),VLOOKUP(H862,亿企科目!A:G,6,0))</f>
        <v>224102</v>
      </c>
      <c r="N862" s="48" t="str">
        <f>IFERROR(IF(H862="1002","银行账户",IF(H862="1123","供应商",VLOOKUP(I862,亿企科目!A:H,8,0))),"")</f>
        <v>供应商</v>
      </c>
      <c r="O862" s="49" t="str">
        <f t="shared" si="283"/>
        <v>昌邑市昌华中小企业应急转贷基金有限公司</v>
      </c>
      <c r="P862" s="29" t="str">
        <f>VLOOKUP(A862,账簿!B:C,2,0)</f>
        <v>030007</v>
      </c>
      <c r="Q862" s="29" t="str">
        <f>VLOOKUP(P862,账簿!A:B,2,0)</f>
        <v>昌邑市华邑城乡建设发展有限责任公司</v>
      </c>
      <c r="W862" s="29" t="str">
        <f t="shared" si="284"/>
        <v>0300072026-04-305</v>
      </c>
      <c r="X862" s="29" t="str">
        <f t="shared" si="270"/>
        <v>030007</v>
      </c>
      <c r="Y862" s="29" t="str">
        <f t="shared" si="271"/>
        <v>030007</v>
      </c>
      <c r="Z862" s="29" t="str">
        <f t="shared" si="272"/>
        <v>昌邑市华邑城乡建设发展有限责任公司</v>
      </c>
      <c r="AA862" s="29" t="str">
        <f t="shared" si="273"/>
        <v>2026-04</v>
      </c>
      <c r="AB862" s="29" t="str">
        <f t="shared" si="274"/>
        <v>2026-04-30</v>
      </c>
      <c r="AC862" s="29" t="s">
        <v>108</v>
      </c>
      <c r="AD862" s="29">
        <f t="shared" si="275"/>
        <v>5</v>
      </c>
      <c r="AE862" s="29" t="str">
        <f t="shared" si="276"/>
        <v>2026-03-16,26372000001157302726,昌邑市昌华中小企业应急转贷基金有限公司</v>
      </c>
      <c r="AF862" s="29" t="s">
        <v>109</v>
      </c>
      <c r="AG862" s="29" t="s">
        <v>109</v>
      </c>
      <c r="AH862" s="29"/>
      <c r="AI862" s="29"/>
      <c r="AJ862" s="29"/>
      <c r="AK862" s="29"/>
      <c r="AL862" s="29"/>
      <c r="AM862" s="29"/>
      <c r="AN862" s="29" t="str">
        <f t="shared" si="277"/>
        <v>224102</v>
      </c>
      <c r="AO862" s="29"/>
      <c r="AP862" s="29" t="str">
        <f t="shared" si="278"/>
        <v>2026-03-16,26372000001157302726,昌邑市昌华中小企业应急转贷基金有限公司</v>
      </c>
      <c r="AQ862" t="s">
        <v>110</v>
      </c>
      <c r="AR862" s="29" t="str">
        <f t="shared" si="279"/>
        <v/>
      </c>
      <c r="AS862" s="29">
        <f t="shared" si="280"/>
        <v>120000</v>
      </c>
      <c r="AT862" t="s">
        <v>111</v>
      </c>
      <c r="AU862" t="s">
        <v>112</v>
      </c>
      <c r="AV862" t="s">
        <v>113</v>
      </c>
      <c r="AW862" s="29" t="str">
        <f t="shared" si="281"/>
        <v/>
      </c>
      <c r="AX862" s="29">
        <f t="shared" si="282"/>
        <v>120000</v>
      </c>
      <c r="AY862" s="29"/>
      <c r="AZ862" s="29"/>
      <c r="BA862" s="29"/>
      <c r="BB862" s="29"/>
      <c r="BC862" s="29"/>
      <c r="BD862" s="29"/>
      <c r="BE862" s="29"/>
      <c r="BF862" s="29"/>
      <c r="BG862" s="29"/>
      <c r="BH862" s="29"/>
      <c r="BI862" s="29"/>
      <c r="BJ862" s="29"/>
      <c r="BK862" s="29"/>
      <c r="BL862" s="29"/>
      <c r="BM862" s="29"/>
      <c r="BN862" s="29"/>
      <c r="BO862" s="29"/>
      <c r="BP862" s="29"/>
      <c r="BQ862" s="32" t="str">
        <f>IF(N862="项目",VLOOKUP(O862,项目!B:C,2,0),IF(K862="空项目",VLOOKUP(K862,项目!B:C,2,0),""))</f>
        <v/>
      </c>
      <c r="BR862" s="32" t="str">
        <f>IFERROR(VLOOKUP(BQ862,项目!A:B,2,0),"")</f>
        <v/>
      </c>
      <c r="BS862" s="29"/>
      <c r="BT862" s="29"/>
      <c r="BU862" s="32" t="str">
        <f>IF(N862="供应商",VLOOKUP(O862,供应商!B:C,2,0),"")</f>
        <v>0001738</v>
      </c>
      <c r="BV862" s="32" t="str">
        <f>IFERROR(VLOOKUP(BU862,供应商!A:B,2,0),"")</f>
        <v>昌邑市昌华中小企业应急转贷基金有限公司</v>
      </c>
      <c r="BW862" s="32" t="str">
        <f>IF(N862="客户",VLOOKUP(O862,客户!B:C,2,0),"")</f>
        <v/>
      </c>
      <c r="BX862" s="32" t="str">
        <f>IFERROR(VLOOKUP(BW862,客户!A:B,2,0),"")</f>
        <v/>
      </c>
      <c r="BY862" s="29"/>
      <c r="BZ862" s="29"/>
      <c r="CA862" s="29"/>
      <c r="CB862" s="29"/>
      <c r="CC862" s="29"/>
      <c r="CD862" s="29"/>
      <c r="CE862" s="29"/>
      <c r="CF862" s="29"/>
      <c r="CG862" s="29"/>
      <c r="CH862" s="29"/>
      <c r="CI862" s="29"/>
      <c r="CJ862" s="29"/>
      <c r="CK862" s="29"/>
      <c r="CL862" s="29"/>
      <c r="CM862" s="29"/>
      <c r="CN862" s="29"/>
      <c r="CO862" s="29"/>
      <c r="CP862" s="29"/>
      <c r="CQ862" s="29"/>
      <c r="CR862" s="29"/>
      <c r="CS862" s="29"/>
      <c r="CT862" s="29"/>
      <c r="CU862" s="32" t="str">
        <f>IF(N862="费用项目",VLOOKUP(O862,费用项目!B:C,2,0),"")</f>
        <v/>
      </c>
      <c r="CV862" s="32" t="str">
        <f>IFERROR(VLOOKUP(CU862,费用项目!A:B,2,0),"")</f>
        <v/>
      </c>
      <c r="CW862" s="29" t="str">
        <f>IF(N862="银行账户",VLOOKUP(O862,银行变二级!B:C,2,0),"")</f>
        <v/>
      </c>
      <c r="CX862" s="29" t="str">
        <f>IFERROR(VLOOKUP(O862,银行变二级!A:B,2,0),"")</f>
        <v/>
      </c>
    </row>
    <row r="863" spans="1:102">
      <c r="A863" s="42" t="s">
        <v>746</v>
      </c>
      <c r="B863" s="36" t="s">
        <v>131</v>
      </c>
      <c r="C863" s="36" t="s">
        <v>128</v>
      </c>
      <c r="D863" s="37" t="s">
        <v>136</v>
      </c>
      <c r="E863" s="37" t="s">
        <v>137</v>
      </c>
      <c r="F863" s="38">
        <v>1610875.47</v>
      </c>
      <c r="G863" s="39" t="s">
        <v>107</v>
      </c>
      <c r="H863" s="40" t="str">
        <f t="shared" si="265"/>
        <v>4103</v>
      </c>
      <c r="I863" s="40" t="str">
        <f t="shared" si="266"/>
        <v>4103</v>
      </c>
      <c r="J863" s="46" t="str">
        <f t="shared" si="267"/>
        <v>本年利润</v>
      </c>
      <c r="K863" s="47" t="str">
        <f t="shared" si="268"/>
        <v/>
      </c>
      <c r="L863" s="46" t="str">
        <f t="shared" si="269"/>
        <v/>
      </c>
      <c r="M863" s="46" t="str">
        <f>IFERROR(IF(H863="1002",1002,VLOOKUP(I863,亿企科目!A:H,6,0)),VLOOKUP(H863,亿企科目!A:G,6,0))</f>
        <v>4103</v>
      </c>
      <c r="N863" s="48">
        <f>IFERROR(IF(H863="1002","银行账户",IF(H863="1123","供应商",VLOOKUP(I863,亿企科目!A:H,8,0))),"")</f>
        <v>0</v>
      </c>
      <c r="O863" s="49" t="str">
        <f t="shared" si="283"/>
        <v/>
      </c>
      <c r="P863" s="29" t="str">
        <f>VLOOKUP(A863,账簿!B:C,2,0)</f>
        <v>030007</v>
      </c>
      <c r="Q863" s="29" t="str">
        <f>VLOOKUP(P863,账簿!A:B,2,0)</f>
        <v>昌邑市华邑城乡建设发展有限责任公司</v>
      </c>
      <c r="W863" s="29" t="str">
        <f t="shared" si="284"/>
        <v>0300072026-04-306</v>
      </c>
      <c r="X863" s="29" t="str">
        <f t="shared" si="270"/>
        <v>030007</v>
      </c>
      <c r="Y863" s="29" t="str">
        <f t="shared" si="271"/>
        <v>030007</v>
      </c>
      <c r="Z863" s="29" t="str">
        <f t="shared" si="272"/>
        <v>昌邑市华邑城乡建设发展有限责任公司</v>
      </c>
      <c r="AA863" s="29" t="str">
        <f t="shared" si="273"/>
        <v>2026-04</v>
      </c>
      <c r="AB863" s="29" t="str">
        <f t="shared" si="274"/>
        <v>2026-04-30</v>
      </c>
      <c r="AC863" s="29" t="s">
        <v>108</v>
      </c>
      <c r="AD863" s="29">
        <f t="shared" si="275"/>
        <v>6</v>
      </c>
      <c r="AE863" s="29" t="str">
        <f t="shared" si="276"/>
        <v>结转本月损益</v>
      </c>
      <c r="AF863" s="29" t="s">
        <v>109</v>
      </c>
      <c r="AG863" s="29" t="s">
        <v>109</v>
      </c>
      <c r="AH863" s="29"/>
      <c r="AI863" s="29"/>
      <c r="AJ863" s="29"/>
      <c r="AK863" s="29"/>
      <c r="AL863" s="29"/>
      <c r="AM863" s="29"/>
      <c r="AN863" s="29" t="str">
        <f t="shared" si="277"/>
        <v>4103</v>
      </c>
      <c r="AO863" s="29"/>
      <c r="AP863" s="29" t="str">
        <f t="shared" si="278"/>
        <v>结转本月损益</v>
      </c>
      <c r="AQ863" t="s">
        <v>110</v>
      </c>
      <c r="AR863" s="29">
        <f t="shared" si="279"/>
        <v>1610875.47</v>
      </c>
      <c r="AS863" s="29" t="str">
        <f t="shared" si="280"/>
        <v/>
      </c>
      <c r="AT863" t="s">
        <v>111</v>
      </c>
      <c r="AU863" t="s">
        <v>112</v>
      </c>
      <c r="AV863" t="s">
        <v>113</v>
      </c>
      <c r="AW863" s="29">
        <f t="shared" si="281"/>
        <v>1610875.47</v>
      </c>
      <c r="AX863" s="29" t="str">
        <f t="shared" si="282"/>
        <v/>
      </c>
      <c r="AY863" s="29"/>
      <c r="AZ863" s="29"/>
      <c r="BA863" s="29"/>
      <c r="BB863" s="29"/>
      <c r="BC863" s="29"/>
      <c r="BD863" s="29"/>
      <c r="BE863" s="29"/>
      <c r="BF863" s="29"/>
      <c r="BG863" s="29"/>
      <c r="BH863" s="29"/>
      <c r="BI863" s="29"/>
      <c r="BJ863" s="29"/>
      <c r="BK863" s="29"/>
      <c r="BL863" s="29"/>
      <c r="BM863" s="29"/>
      <c r="BN863" s="29"/>
      <c r="BO863" s="29"/>
      <c r="BP863" s="29"/>
      <c r="BQ863" s="32" t="str">
        <f>IF(N863="项目",VLOOKUP(O863,项目!B:C,2,0),IF(K863="空项目",VLOOKUP(K863,项目!B:C,2,0),""))</f>
        <v/>
      </c>
      <c r="BR863" s="32" t="str">
        <f>IFERROR(VLOOKUP(BQ863,项目!A:B,2,0),"")</f>
        <v/>
      </c>
      <c r="BS863" s="29"/>
      <c r="BT863" s="29"/>
      <c r="BU863" s="32" t="str">
        <f>IF(N863="供应商",VLOOKUP(O863,供应商!B:C,2,0),"")</f>
        <v/>
      </c>
      <c r="BV863" s="32" t="str">
        <f>IFERROR(VLOOKUP(BU863,供应商!A:B,2,0),"")</f>
        <v/>
      </c>
      <c r="BW863" s="32" t="str">
        <f>IF(N863="客户",VLOOKUP(O863,客户!B:C,2,0),"")</f>
        <v/>
      </c>
      <c r="BX863" s="32" t="str">
        <f>IFERROR(VLOOKUP(BW863,客户!A:B,2,0),"")</f>
        <v/>
      </c>
      <c r="BY863" s="29"/>
      <c r="BZ863" s="29"/>
      <c r="CA863" s="29"/>
      <c r="CB863" s="29"/>
      <c r="CC863" s="29"/>
      <c r="CD863" s="29"/>
      <c r="CE863" s="29"/>
      <c r="CF863" s="29"/>
      <c r="CG863" s="29"/>
      <c r="CH863" s="29"/>
      <c r="CI863" s="29"/>
      <c r="CJ863" s="29"/>
      <c r="CK863" s="29"/>
      <c r="CL863" s="29"/>
      <c r="CM863" s="29"/>
      <c r="CN863" s="29"/>
      <c r="CO863" s="29"/>
      <c r="CP863" s="29"/>
      <c r="CQ863" s="29"/>
      <c r="CR863" s="29"/>
      <c r="CS863" s="29"/>
      <c r="CT863" s="29"/>
      <c r="CU863" s="32" t="str">
        <f>IF(N863="费用项目",VLOOKUP(O863,费用项目!B:C,2,0),"")</f>
        <v/>
      </c>
      <c r="CV863" s="32" t="str">
        <f>IFERROR(VLOOKUP(CU863,费用项目!A:B,2,0),"")</f>
        <v/>
      </c>
      <c r="CW863" s="29" t="str">
        <f>IF(N863="银行账户",VLOOKUP(O863,银行变二级!B:C,2,0),"")</f>
        <v/>
      </c>
      <c r="CX863" s="29" t="str">
        <f>IFERROR(VLOOKUP(O863,银行变二级!A:B,2,0),"")</f>
        <v/>
      </c>
    </row>
    <row r="864" spans="1:102">
      <c r="A864" s="42" t="s">
        <v>746</v>
      </c>
      <c r="B864" s="36" t="s">
        <v>131</v>
      </c>
      <c r="C864" s="36" t="s">
        <v>128</v>
      </c>
      <c r="D864" s="37" t="s">
        <v>136</v>
      </c>
      <c r="E864" s="37" t="s">
        <v>127</v>
      </c>
      <c r="F864" s="39" t="s">
        <v>107</v>
      </c>
      <c r="G864" s="38">
        <v>1490875.47</v>
      </c>
      <c r="H864" s="40" t="str">
        <f t="shared" si="265"/>
        <v>6603</v>
      </c>
      <c r="I864" s="40" t="str">
        <f t="shared" si="266"/>
        <v>6603</v>
      </c>
      <c r="J864" s="46" t="str">
        <f t="shared" si="267"/>
        <v>财务费用</v>
      </c>
      <c r="K864" s="47" t="str">
        <f t="shared" si="268"/>
        <v>利息支出</v>
      </c>
      <c r="L864" s="46" t="str">
        <f t="shared" si="269"/>
        <v/>
      </c>
      <c r="M864" s="46" t="str">
        <f>IFERROR(IF(H864="1002",1002,VLOOKUP(I864,亿企科目!A:H,6,0)),VLOOKUP(H864,亿企科目!A:G,6,0))</f>
        <v>6603</v>
      </c>
      <c r="N864" s="48" t="str">
        <f>IFERROR(IF(H864="1002","银行账户",IF(H864="1123","供应商",VLOOKUP(I864,亿企科目!A:H,8,0))),"")</f>
        <v>费用项目</v>
      </c>
      <c r="O864" s="49" t="str">
        <f t="shared" si="283"/>
        <v>利息支出</v>
      </c>
      <c r="P864" s="29" t="str">
        <f>VLOOKUP(A864,账簿!B:C,2,0)</f>
        <v>030007</v>
      </c>
      <c r="Q864" s="29" t="str">
        <f>VLOOKUP(P864,账簿!A:B,2,0)</f>
        <v>昌邑市华邑城乡建设发展有限责任公司</v>
      </c>
      <c r="W864" s="29" t="str">
        <f t="shared" si="284"/>
        <v>0300072026-04-306</v>
      </c>
      <c r="X864" s="29" t="str">
        <f t="shared" si="270"/>
        <v>030007</v>
      </c>
      <c r="Y864" s="29" t="str">
        <f t="shared" si="271"/>
        <v>030007</v>
      </c>
      <c r="Z864" s="29" t="str">
        <f t="shared" si="272"/>
        <v>昌邑市华邑城乡建设发展有限责任公司</v>
      </c>
      <c r="AA864" s="29" t="str">
        <f t="shared" si="273"/>
        <v>2026-04</v>
      </c>
      <c r="AB864" s="29" t="str">
        <f t="shared" si="274"/>
        <v>2026-04-30</v>
      </c>
      <c r="AC864" s="29" t="s">
        <v>108</v>
      </c>
      <c r="AD864" s="29">
        <f t="shared" si="275"/>
        <v>6</v>
      </c>
      <c r="AE864" s="29" t="str">
        <f t="shared" si="276"/>
        <v>结转本月损益</v>
      </c>
      <c r="AF864" s="29" t="s">
        <v>109</v>
      </c>
      <c r="AG864" s="29" t="s">
        <v>109</v>
      </c>
      <c r="AH864" s="29"/>
      <c r="AI864" s="29"/>
      <c r="AJ864" s="29"/>
      <c r="AK864" s="29"/>
      <c r="AL864" s="29"/>
      <c r="AM864" s="29"/>
      <c r="AN864" s="29" t="str">
        <f t="shared" si="277"/>
        <v>6603</v>
      </c>
      <c r="AO864" s="29"/>
      <c r="AP864" s="29" t="str">
        <f t="shared" si="278"/>
        <v>结转本月损益</v>
      </c>
      <c r="AQ864" t="s">
        <v>110</v>
      </c>
      <c r="AR864" s="29" t="str">
        <f t="shared" si="279"/>
        <v/>
      </c>
      <c r="AS864" s="29">
        <f t="shared" si="280"/>
        <v>1490875.47</v>
      </c>
      <c r="AT864" t="s">
        <v>111</v>
      </c>
      <c r="AU864" t="s">
        <v>112</v>
      </c>
      <c r="AV864" t="s">
        <v>113</v>
      </c>
      <c r="AW864" s="29" t="str">
        <f t="shared" si="281"/>
        <v/>
      </c>
      <c r="AX864" s="29">
        <f t="shared" si="282"/>
        <v>1490875.47</v>
      </c>
      <c r="AY864" s="29"/>
      <c r="AZ864" s="29"/>
      <c r="BA864" s="29"/>
      <c r="BB864" s="29"/>
      <c r="BC864" s="29"/>
      <c r="BD864" s="29"/>
      <c r="BE864" s="29"/>
      <c r="BF864" s="29"/>
      <c r="BG864" s="29"/>
      <c r="BH864" s="29"/>
      <c r="BI864" s="29"/>
      <c r="BJ864" s="29"/>
      <c r="BK864" s="29"/>
      <c r="BL864" s="29"/>
      <c r="BM864" s="29"/>
      <c r="BN864" s="29"/>
      <c r="BO864" s="29"/>
      <c r="BP864" s="29"/>
      <c r="BQ864" s="32" t="str">
        <f>IF(N864="项目",VLOOKUP(O864,项目!B:C,2,0),IF(K864="空项目",VLOOKUP(K864,项目!B:C,2,0),""))</f>
        <v/>
      </c>
      <c r="BR864" s="32" t="str">
        <f>IFERROR(VLOOKUP(BQ864,项目!A:B,2,0),"")</f>
        <v/>
      </c>
      <c r="BS864" s="29"/>
      <c r="BT864" s="29"/>
      <c r="BU864" s="32" t="str">
        <f>IF(N864="供应商",VLOOKUP(O864,供应商!B:C,2,0),"")</f>
        <v/>
      </c>
      <c r="BV864" s="32" t="str">
        <f>IFERROR(VLOOKUP(BU864,供应商!A:B,2,0),"")</f>
        <v/>
      </c>
      <c r="BW864" s="32" t="str">
        <f>IF(N864="客户",VLOOKUP(O864,客户!B:C,2,0),"")</f>
        <v/>
      </c>
      <c r="BX864" s="32" t="str">
        <f>IFERROR(VLOOKUP(BW864,客户!A:B,2,0),"")</f>
        <v/>
      </c>
      <c r="BY864" s="29"/>
      <c r="BZ864" s="29"/>
      <c r="CA864" s="29"/>
      <c r="CB864" s="29"/>
      <c r="CC864" s="29"/>
      <c r="CD864" s="29"/>
      <c r="CE864" s="29"/>
      <c r="CF864" s="29"/>
      <c r="CG864" s="29"/>
      <c r="CH864" s="29"/>
      <c r="CI864" s="29"/>
      <c r="CJ864" s="29"/>
      <c r="CK864" s="29"/>
      <c r="CL864" s="29"/>
      <c r="CM864" s="29"/>
      <c r="CN864" s="29"/>
      <c r="CO864" s="29"/>
      <c r="CP864" s="29"/>
      <c r="CQ864" s="29"/>
      <c r="CR864" s="29"/>
      <c r="CS864" s="29"/>
      <c r="CT864" s="29"/>
      <c r="CU864" s="32" t="str">
        <f>IF(N864="费用项目",VLOOKUP(O864,费用项目!B:C,2,0),"")</f>
        <v>660302</v>
      </c>
      <c r="CV864" s="32" t="str">
        <f>IFERROR(VLOOKUP(CU864,费用项目!A:B,2,0),"")</f>
        <v>利息支出</v>
      </c>
      <c r="CW864" s="29" t="str">
        <f>IF(N864="银行账户",VLOOKUP(O864,银行变二级!B:C,2,0),"")</f>
        <v/>
      </c>
      <c r="CX864" s="29" t="str">
        <f>IFERROR(VLOOKUP(O864,银行变二级!A:B,2,0),"")</f>
        <v/>
      </c>
    </row>
    <row r="865" ht="27" spans="1:102">
      <c r="A865" s="42" t="s">
        <v>746</v>
      </c>
      <c r="B865" s="36" t="s">
        <v>131</v>
      </c>
      <c r="C865" s="36" t="s">
        <v>128</v>
      </c>
      <c r="D865" s="37" t="s">
        <v>136</v>
      </c>
      <c r="E865" s="37" t="s">
        <v>690</v>
      </c>
      <c r="F865" s="39" t="s">
        <v>107</v>
      </c>
      <c r="G865" s="38">
        <v>120000</v>
      </c>
      <c r="H865" s="40" t="str">
        <f t="shared" si="265"/>
        <v>6603</v>
      </c>
      <c r="I865" s="40" t="str">
        <f t="shared" si="266"/>
        <v>6603</v>
      </c>
      <c r="J865" s="46" t="str">
        <f t="shared" si="267"/>
        <v>财务费用</v>
      </c>
      <c r="K865" s="47" t="str">
        <f t="shared" si="268"/>
        <v>金融机构服务费</v>
      </c>
      <c r="L865" s="46" t="str">
        <f t="shared" si="269"/>
        <v/>
      </c>
      <c r="M865" s="46" t="str">
        <f>IFERROR(IF(H865="1002",1002,VLOOKUP(I865,亿企科目!A:H,6,0)),VLOOKUP(H865,亿企科目!A:G,6,0))</f>
        <v>6603</v>
      </c>
      <c r="N865" s="48" t="str">
        <f>IFERROR(IF(H865="1002","银行账户",IF(H865="1123","供应商",VLOOKUP(I865,亿企科目!A:H,8,0))),"")</f>
        <v>费用项目</v>
      </c>
      <c r="O865" s="49" t="str">
        <f t="shared" si="283"/>
        <v>金融机构服务费</v>
      </c>
      <c r="P865" s="29" t="str">
        <f>VLOOKUP(A865,账簿!B:C,2,0)</f>
        <v>030007</v>
      </c>
      <c r="Q865" s="29" t="str">
        <f>VLOOKUP(P865,账簿!A:B,2,0)</f>
        <v>昌邑市华邑城乡建设发展有限责任公司</v>
      </c>
      <c r="W865" s="29" t="str">
        <f t="shared" si="284"/>
        <v>0300072026-04-306</v>
      </c>
      <c r="X865" s="29" t="str">
        <f t="shared" si="270"/>
        <v>030007</v>
      </c>
      <c r="Y865" s="29" t="str">
        <f t="shared" si="271"/>
        <v>030007</v>
      </c>
      <c r="Z865" s="29" t="str">
        <f t="shared" si="272"/>
        <v>昌邑市华邑城乡建设发展有限责任公司</v>
      </c>
      <c r="AA865" s="29" t="str">
        <f t="shared" si="273"/>
        <v>2026-04</v>
      </c>
      <c r="AB865" s="29" t="str">
        <f t="shared" si="274"/>
        <v>2026-04-30</v>
      </c>
      <c r="AC865" s="29" t="s">
        <v>108</v>
      </c>
      <c r="AD865" s="29">
        <f t="shared" si="275"/>
        <v>6</v>
      </c>
      <c r="AE865" s="29" t="str">
        <f t="shared" si="276"/>
        <v>结转本月损益</v>
      </c>
      <c r="AF865" s="29" t="s">
        <v>109</v>
      </c>
      <c r="AG865" s="29" t="s">
        <v>109</v>
      </c>
      <c r="AH865" s="29"/>
      <c r="AI865" s="29"/>
      <c r="AJ865" s="29"/>
      <c r="AK865" s="29"/>
      <c r="AL865" s="29"/>
      <c r="AM865" s="29"/>
      <c r="AN865" s="29" t="str">
        <f t="shared" si="277"/>
        <v>6603</v>
      </c>
      <c r="AO865" s="29"/>
      <c r="AP865" s="29" t="str">
        <f t="shared" si="278"/>
        <v>结转本月损益</v>
      </c>
      <c r="AQ865" t="s">
        <v>110</v>
      </c>
      <c r="AR865" s="29" t="str">
        <f t="shared" si="279"/>
        <v/>
      </c>
      <c r="AS865" s="29">
        <f t="shared" si="280"/>
        <v>120000</v>
      </c>
      <c r="AT865" t="s">
        <v>111</v>
      </c>
      <c r="AU865" t="s">
        <v>112</v>
      </c>
      <c r="AV865" t="s">
        <v>113</v>
      </c>
      <c r="AW865" s="29" t="str">
        <f t="shared" si="281"/>
        <v/>
      </c>
      <c r="AX865" s="29">
        <f t="shared" si="282"/>
        <v>120000</v>
      </c>
      <c r="AY865" s="29"/>
      <c r="AZ865" s="29"/>
      <c r="BA865" s="29"/>
      <c r="BB865" s="29"/>
      <c r="BC865" s="29"/>
      <c r="BD865" s="29"/>
      <c r="BE865" s="29"/>
      <c r="BF865" s="29"/>
      <c r="BG865" s="29"/>
      <c r="BH865" s="29"/>
      <c r="BI865" s="29"/>
      <c r="BJ865" s="29"/>
      <c r="BK865" s="29"/>
      <c r="BL865" s="29"/>
      <c r="BM865" s="29"/>
      <c r="BN865" s="29"/>
      <c r="BO865" s="29"/>
      <c r="BP865" s="29"/>
      <c r="BQ865" s="32" t="str">
        <f>IF(N865="项目",VLOOKUP(O865,项目!B:C,2,0),IF(K865="空项目",VLOOKUP(K865,项目!B:C,2,0),""))</f>
        <v/>
      </c>
      <c r="BR865" s="32" t="str">
        <f>IFERROR(VLOOKUP(BQ865,项目!A:B,2,0),"")</f>
        <v/>
      </c>
      <c r="BS865" s="29"/>
      <c r="BT865" s="29"/>
      <c r="BU865" s="32" t="str">
        <f>IF(N865="供应商",VLOOKUP(O865,供应商!B:C,2,0),"")</f>
        <v/>
      </c>
      <c r="BV865" s="32" t="str">
        <f>IFERROR(VLOOKUP(BU865,供应商!A:B,2,0),"")</f>
        <v/>
      </c>
      <c r="BW865" s="32" t="str">
        <f>IF(N865="客户",VLOOKUP(O865,客户!B:C,2,0),"")</f>
        <v/>
      </c>
      <c r="BX865" s="32" t="str">
        <f>IFERROR(VLOOKUP(BW865,客户!A:B,2,0),"")</f>
        <v/>
      </c>
      <c r="BY865" s="29"/>
      <c r="BZ865" s="29"/>
      <c r="CA865" s="29"/>
      <c r="CB865" s="29"/>
      <c r="CC865" s="29"/>
      <c r="CD865" s="29"/>
      <c r="CE865" s="29"/>
      <c r="CF865" s="29"/>
      <c r="CG865" s="29"/>
      <c r="CH865" s="29"/>
      <c r="CI865" s="29"/>
      <c r="CJ865" s="29"/>
      <c r="CK865" s="29"/>
      <c r="CL865" s="29"/>
      <c r="CM865" s="29"/>
      <c r="CN865" s="29"/>
      <c r="CO865" s="29"/>
      <c r="CP865" s="29"/>
      <c r="CQ865" s="29"/>
      <c r="CR865" s="29"/>
      <c r="CS865" s="29"/>
      <c r="CT865" s="29"/>
      <c r="CU865" s="32" t="str">
        <f>IF(N865="费用项目",VLOOKUP(O865,费用项目!B:C,2,0),"")</f>
        <v>660303</v>
      </c>
      <c r="CV865" s="32" t="str">
        <f>IFERROR(VLOOKUP(CU865,费用项目!A:B,2,0),"")</f>
        <v>金融机构服务费</v>
      </c>
      <c r="CW865" s="29" t="str">
        <f>IF(N865="银行账户",VLOOKUP(O865,银行变二级!B:C,2,0),"")</f>
        <v/>
      </c>
      <c r="CX865" s="29" t="str">
        <f>IFERROR(VLOOKUP(O865,银行变二级!A:B,2,0),"")</f>
        <v/>
      </c>
    </row>
    <row r="866" ht="27" spans="1:102">
      <c r="A866" s="35" t="s">
        <v>753</v>
      </c>
      <c r="B866" s="36" t="s">
        <v>188</v>
      </c>
      <c r="C866" s="36" t="s">
        <v>104</v>
      </c>
      <c r="D866" s="37" t="s">
        <v>754</v>
      </c>
      <c r="E866" s="37" t="s">
        <v>755</v>
      </c>
      <c r="F866" s="38">
        <v>250000</v>
      </c>
      <c r="G866" s="39" t="s">
        <v>107</v>
      </c>
      <c r="H866" s="40" t="str">
        <f t="shared" si="265"/>
        <v>1002</v>
      </c>
      <c r="I866" s="40" t="str">
        <f t="shared" si="266"/>
        <v>100201</v>
      </c>
      <c r="J866" s="46" t="str">
        <f t="shared" si="267"/>
        <v>银行存款</v>
      </c>
      <c r="K866" s="47" t="str">
        <f t="shared" si="268"/>
        <v>农业发展银行7051</v>
      </c>
      <c r="L866" s="46" t="str">
        <f t="shared" si="269"/>
        <v/>
      </c>
      <c r="M866" s="46">
        <f>IFERROR(IF(H866="1002",1002,VLOOKUP(I866,亿企科目!A:H,6,0)),VLOOKUP(H866,亿企科目!A:G,6,0))</f>
        <v>1002</v>
      </c>
      <c r="N866" s="48" t="str">
        <f>IFERROR(IF(H866="1002","银行账户",IF(H866="1123","供应商",VLOOKUP(I866,亿企科目!A:H,8,0))),"")</f>
        <v>银行账户</v>
      </c>
      <c r="O866" s="49" t="str">
        <f t="shared" si="283"/>
        <v>农业发展银行7051</v>
      </c>
      <c r="P866" s="29" t="str">
        <f>VLOOKUP(A866,账簿!B:C,2,0)</f>
        <v>002013</v>
      </c>
      <c r="Q866" s="29" t="str">
        <f>VLOOKUP(P866,账簿!A:B,2,0)</f>
        <v>昌邑市华邑建设投资有限公司</v>
      </c>
      <c r="W866" s="29" t="str">
        <f t="shared" si="284"/>
        <v>0020132026-04-231</v>
      </c>
      <c r="X866" s="29" t="str">
        <f t="shared" si="270"/>
        <v>002013</v>
      </c>
      <c r="Y866" s="29" t="str">
        <f t="shared" si="271"/>
        <v>002013</v>
      </c>
      <c r="Z866" s="29" t="str">
        <f t="shared" si="272"/>
        <v>昌邑市华邑建设投资有限公司</v>
      </c>
      <c r="AA866" s="29" t="str">
        <f t="shared" si="273"/>
        <v>2026-04</v>
      </c>
      <c r="AB866" s="29" t="str">
        <f t="shared" si="274"/>
        <v>2026-04-23</v>
      </c>
      <c r="AC866" s="29" t="s">
        <v>108</v>
      </c>
      <c r="AD866" s="29">
        <f t="shared" si="275"/>
        <v>1</v>
      </c>
      <c r="AE866" s="29" t="str">
        <f t="shared" si="276"/>
        <v>往来款,昌邑市昌盛城市建设投资有限公司</v>
      </c>
      <c r="AF866" s="29" t="s">
        <v>109</v>
      </c>
      <c r="AG866" s="29" t="s">
        <v>109</v>
      </c>
      <c r="AH866" s="29"/>
      <c r="AI866" s="29"/>
      <c r="AJ866" s="29"/>
      <c r="AK866" s="29"/>
      <c r="AL866" s="29"/>
      <c r="AM866" s="29"/>
      <c r="AN866" s="29">
        <f t="shared" si="277"/>
        <v>1002</v>
      </c>
      <c r="AO866" s="29"/>
      <c r="AP866" s="29" t="str">
        <f t="shared" si="278"/>
        <v>往来款,昌邑市昌盛城市建设投资有限公司</v>
      </c>
      <c r="AQ866" t="s">
        <v>110</v>
      </c>
      <c r="AR866" s="29">
        <f t="shared" si="279"/>
        <v>250000</v>
      </c>
      <c r="AS866" s="29" t="str">
        <f t="shared" si="280"/>
        <v/>
      </c>
      <c r="AT866" t="s">
        <v>111</v>
      </c>
      <c r="AU866" t="s">
        <v>112</v>
      </c>
      <c r="AV866" t="s">
        <v>113</v>
      </c>
      <c r="AW866" s="29">
        <f t="shared" si="281"/>
        <v>250000</v>
      </c>
      <c r="AX866" s="29" t="str">
        <f t="shared" si="282"/>
        <v/>
      </c>
      <c r="AY866" s="29"/>
      <c r="AZ866" s="29"/>
      <c r="BA866" s="29"/>
      <c r="BB866" s="29"/>
      <c r="BC866" s="29"/>
      <c r="BD866" s="29"/>
      <c r="BE866" s="29"/>
      <c r="BF866" s="29"/>
      <c r="BG866" s="29"/>
      <c r="BH866" s="29"/>
      <c r="BI866" s="29"/>
      <c r="BJ866" s="29"/>
      <c r="BK866" s="29"/>
      <c r="BL866" s="29"/>
      <c r="BM866" s="29"/>
      <c r="BN866" s="29"/>
      <c r="BO866" s="29"/>
      <c r="BP866" s="29"/>
      <c r="BQ866" s="32" t="str">
        <f>IF(N866="项目",VLOOKUP(O866,项目!B:C,2,0),IF(K866="空项目",VLOOKUP(K866,项目!B:C,2,0),""))</f>
        <v/>
      </c>
      <c r="BR866" s="32" t="str">
        <f>IFERROR(VLOOKUP(BQ866,项目!A:B,2,0),"")</f>
        <v/>
      </c>
      <c r="BS866" s="29"/>
      <c r="BT866" s="29"/>
      <c r="BU866" s="32" t="str">
        <f>IF(N866="供应商",VLOOKUP(O866,供应商!B:C,2,0),"")</f>
        <v/>
      </c>
      <c r="BV866" s="32" t="str">
        <f>IFERROR(VLOOKUP(BU866,供应商!A:B,2,0),"")</f>
        <v/>
      </c>
      <c r="BW866" s="32" t="str">
        <f>IF(N866="客户",VLOOKUP(O866,客户!B:C,2,0),"")</f>
        <v/>
      </c>
      <c r="BX866" s="32" t="str">
        <f>IFERROR(VLOOKUP(BW866,客户!A:B,2,0),"")</f>
        <v/>
      </c>
      <c r="BY866" s="29"/>
      <c r="BZ866" s="29"/>
      <c r="CA866" s="29"/>
      <c r="CB866" s="29"/>
      <c r="CC866" s="29"/>
      <c r="CD866" s="29"/>
      <c r="CE866" s="29"/>
      <c r="CF866" s="29"/>
      <c r="CG866" s="29"/>
      <c r="CH866" s="29"/>
      <c r="CI866" s="29"/>
      <c r="CJ866" s="29"/>
      <c r="CK866" s="29"/>
      <c r="CL866" s="29"/>
      <c r="CM866" s="29"/>
      <c r="CN866" s="29"/>
      <c r="CO866" s="29"/>
      <c r="CP866" s="29"/>
      <c r="CQ866" s="29"/>
      <c r="CR866" s="29"/>
      <c r="CS866" s="29"/>
      <c r="CT866" s="29"/>
      <c r="CU866" s="32" t="str">
        <f>IF(N866="费用项目",VLOOKUP(O866,费用项目!B:C,2,0),"")</f>
        <v/>
      </c>
      <c r="CV866" s="32" t="str">
        <f>IFERROR(VLOOKUP(CU866,费用项目!A:B,2,0),"")</f>
        <v/>
      </c>
      <c r="CW866" s="29" t="str">
        <f>IF(N866="银行账户",VLOOKUP(O866,银行变二级!B:C,2,0),"")</f>
        <v>农业发展银行7051</v>
      </c>
      <c r="CX866" s="29" t="str">
        <f>IFERROR(VLOOKUP(O866,银行变二级!A:B,2,0),"")</f>
        <v>农业发展银行7051</v>
      </c>
    </row>
    <row r="867" ht="25.5" spans="1:102">
      <c r="A867" s="35" t="s">
        <v>753</v>
      </c>
      <c r="B867" s="36" t="s">
        <v>188</v>
      </c>
      <c r="C867" s="36" t="s">
        <v>104</v>
      </c>
      <c r="D867" s="37" t="s">
        <v>754</v>
      </c>
      <c r="E867" s="37" t="s">
        <v>436</v>
      </c>
      <c r="F867" s="39" t="s">
        <v>107</v>
      </c>
      <c r="G867" s="38">
        <v>250000</v>
      </c>
      <c r="H867" s="40" t="str">
        <f t="shared" si="265"/>
        <v>1221</v>
      </c>
      <c r="I867" s="40" t="str">
        <f t="shared" si="266"/>
        <v>122108</v>
      </c>
      <c r="J867" s="46" t="str">
        <f t="shared" si="267"/>
        <v>其他应收款</v>
      </c>
      <c r="K867" s="47" t="str">
        <f t="shared" si="268"/>
        <v>单位</v>
      </c>
      <c r="L867" s="46" t="str">
        <f t="shared" si="269"/>
        <v>昌邑市昌盛城市建设投资有限公司</v>
      </c>
      <c r="M867" s="46" t="str">
        <f>IFERROR(IF(H867="1002",1002,VLOOKUP(I867,亿企科目!A:H,6,0)),VLOOKUP(H867,亿企科目!A:G,6,0))</f>
        <v>122102</v>
      </c>
      <c r="N867" s="48" t="str">
        <f>IFERROR(IF(H867="1002","银行账户",IF(H867="1123","供应商",VLOOKUP(I867,亿企科目!A:H,8,0))),"")</f>
        <v>客户</v>
      </c>
      <c r="O867" s="49" t="str">
        <f t="shared" si="283"/>
        <v>昌邑市昌盛城市建设投资有限公司</v>
      </c>
      <c r="P867" s="29" t="str">
        <f>VLOOKUP(A867,账簿!B:C,2,0)</f>
        <v>002013</v>
      </c>
      <c r="Q867" s="29" t="str">
        <f>VLOOKUP(P867,账簿!A:B,2,0)</f>
        <v>昌邑市华邑建设投资有限公司</v>
      </c>
      <c r="W867" s="29" t="str">
        <f t="shared" si="284"/>
        <v>0020132026-04-231</v>
      </c>
      <c r="X867" s="29" t="str">
        <f t="shared" si="270"/>
        <v>002013</v>
      </c>
      <c r="Y867" s="29" t="str">
        <f t="shared" si="271"/>
        <v>002013</v>
      </c>
      <c r="Z867" s="29" t="str">
        <f t="shared" si="272"/>
        <v>昌邑市华邑建设投资有限公司</v>
      </c>
      <c r="AA867" s="29" t="str">
        <f t="shared" si="273"/>
        <v>2026-04</v>
      </c>
      <c r="AB867" s="29" t="str">
        <f t="shared" si="274"/>
        <v>2026-04-23</v>
      </c>
      <c r="AC867" s="29" t="s">
        <v>108</v>
      </c>
      <c r="AD867" s="29">
        <f t="shared" si="275"/>
        <v>1</v>
      </c>
      <c r="AE867" s="29" t="str">
        <f t="shared" si="276"/>
        <v>往来款,昌邑市昌盛城市建设投资有限公司</v>
      </c>
      <c r="AF867" s="29" t="s">
        <v>109</v>
      </c>
      <c r="AG867" s="29" t="s">
        <v>109</v>
      </c>
      <c r="AH867" s="29"/>
      <c r="AI867" s="29"/>
      <c r="AJ867" s="29"/>
      <c r="AK867" s="29"/>
      <c r="AL867" s="29"/>
      <c r="AM867" s="29"/>
      <c r="AN867" s="29" t="str">
        <f t="shared" si="277"/>
        <v>122102</v>
      </c>
      <c r="AO867" s="29"/>
      <c r="AP867" s="29" t="str">
        <f t="shared" si="278"/>
        <v>往来款,昌邑市昌盛城市建设投资有限公司</v>
      </c>
      <c r="AQ867" t="s">
        <v>110</v>
      </c>
      <c r="AR867" s="29" t="str">
        <f t="shared" si="279"/>
        <v/>
      </c>
      <c r="AS867" s="29">
        <f t="shared" si="280"/>
        <v>250000</v>
      </c>
      <c r="AT867" t="s">
        <v>111</v>
      </c>
      <c r="AU867" t="s">
        <v>112</v>
      </c>
      <c r="AV867" t="s">
        <v>113</v>
      </c>
      <c r="AW867" s="29" t="str">
        <f t="shared" si="281"/>
        <v/>
      </c>
      <c r="AX867" s="29">
        <f t="shared" si="282"/>
        <v>250000</v>
      </c>
      <c r="AY867" s="29"/>
      <c r="AZ867" s="29"/>
      <c r="BA867" s="29"/>
      <c r="BB867" s="29"/>
      <c r="BC867" s="29"/>
      <c r="BD867" s="29"/>
      <c r="BE867" s="29"/>
      <c r="BF867" s="29"/>
      <c r="BG867" s="29"/>
      <c r="BH867" s="29"/>
      <c r="BI867" s="29"/>
      <c r="BJ867" s="29"/>
      <c r="BK867" s="29"/>
      <c r="BL867" s="29"/>
      <c r="BM867" s="29"/>
      <c r="BN867" s="29"/>
      <c r="BO867" s="29"/>
      <c r="BP867" s="29"/>
      <c r="BQ867" s="32" t="str">
        <f>IF(N867="项目",VLOOKUP(O867,项目!B:C,2,0),IF(K867="空项目",VLOOKUP(K867,项目!B:C,2,0),""))</f>
        <v/>
      </c>
      <c r="BR867" s="32" t="str">
        <f>IFERROR(VLOOKUP(BQ867,项目!A:B,2,0),"")</f>
        <v/>
      </c>
      <c r="BS867" s="29"/>
      <c r="BT867" s="29"/>
      <c r="BU867" s="32" t="str">
        <f>IF(N867="供应商",VLOOKUP(O867,供应商!B:C,2,0),"")</f>
        <v/>
      </c>
      <c r="BV867" s="32" t="str">
        <f>IFERROR(VLOOKUP(BU867,供应商!A:B,2,0),"")</f>
        <v/>
      </c>
      <c r="BW867" s="32" t="str">
        <f>IF(N867="客户",VLOOKUP(O867,客户!B:C,2,0),"")</f>
        <v>001001</v>
      </c>
      <c r="BX867" s="32" t="str">
        <f>IFERROR(VLOOKUP(BW867,客户!A:B,2,0),"")</f>
        <v>昌邑市昌盛城市建设投资有限公司</v>
      </c>
      <c r="BY867" s="29"/>
      <c r="BZ867" s="29"/>
      <c r="CA867" s="29"/>
      <c r="CB867" s="29"/>
      <c r="CC867" s="29"/>
      <c r="CD867" s="29"/>
      <c r="CE867" s="29"/>
      <c r="CF867" s="29"/>
      <c r="CG867" s="29"/>
      <c r="CH867" s="29"/>
      <c r="CI867" s="29"/>
      <c r="CJ867" s="29"/>
      <c r="CK867" s="29"/>
      <c r="CL867" s="29"/>
      <c r="CM867" s="29"/>
      <c r="CN867" s="29"/>
      <c r="CO867" s="29"/>
      <c r="CP867" s="29"/>
      <c r="CQ867" s="29"/>
      <c r="CR867" s="29"/>
      <c r="CS867" s="29"/>
      <c r="CT867" s="29"/>
      <c r="CU867" s="32" t="str">
        <f>IF(N867="费用项目",VLOOKUP(O867,费用项目!B:C,2,0),"")</f>
        <v/>
      </c>
      <c r="CV867" s="32" t="str">
        <f>IFERROR(VLOOKUP(CU867,费用项目!A:B,2,0),"")</f>
        <v/>
      </c>
      <c r="CW867" s="29" t="str">
        <f>IF(N867="银行账户",VLOOKUP(O867,银行变二级!B:C,2,0),"")</f>
        <v/>
      </c>
      <c r="CX867" s="29" t="str">
        <f>IFERROR(VLOOKUP(O867,银行变二级!A:B,2,0),"")</f>
        <v/>
      </c>
    </row>
    <row r="868" ht="27" spans="1:102">
      <c r="A868" s="35" t="s">
        <v>753</v>
      </c>
      <c r="B868" s="36" t="s">
        <v>188</v>
      </c>
      <c r="C868" s="36" t="s">
        <v>115</v>
      </c>
      <c r="D868" s="37" t="s">
        <v>756</v>
      </c>
      <c r="E868" s="37" t="s">
        <v>160</v>
      </c>
      <c r="F868" s="38">
        <v>249721.22</v>
      </c>
      <c r="G868" s="39" t="s">
        <v>107</v>
      </c>
      <c r="H868" s="40" t="str">
        <f t="shared" si="265"/>
        <v>2221</v>
      </c>
      <c r="I868" s="40" t="str">
        <f t="shared" si="266"/>
        <v>222119</v>
      </c>
      <c r="J868" s="46" t="str">
        <f t="shared" si="267"/>
        <v>应交税费</v>
      </c>
      <c r="K868" s="47" t="str">
        <f t="shared" si="268"/>
        <v>应交土地使用税</v>
      </c>
      <c r="L868" s="46" t="str">
        <f t="shared" si="269"/>
        <v/>
      </c>
      <c r="M868" s="46" t="str">
        <f>IFERROR(IF(H868="1002",1002,VLOOKUP(I868,亿企科目!A:H,6,0)),VLOOKUP(H868,亿企科目!A:G,6,0))</f>
        <v>222116</v>
      </c>
      <c r="N868" s="48">
        <f>IFERROR(IF(H868="1002","银行账户",IF(H868="1123","供应商",VLOOKUP(I868,亿企科目!A:H,8,0))),"")</f>
        <v>0</v>
      </c>
      <c r="O868" s="49" t="str">
        <f t="shared" si="283"/>
        <v/>
      </c>
      <c r="P868" s="29" t="str">
        <f>VLOOKUP(A868,账簿!B:C,2,0)</f>
        <v>002013</v>
      </c>
      <c r="Q868" s="29" t="str">
        <f>VLOOKUP(P868,账簿!A:B,2,0)</f>
        <v>昌邑市华邑建设投资有限公司</v>
      </c>
      <c r="W868" s="29" t="str">
        <f t="shared" si="284"/>
        <v>0020132026-04-232</v>
      </c>
      <c r="X868" s="29" t="str">
        <f t="shared" si="270"/>
        <v>002013</v>
      </c>
      <c r="Y868" s="29" t="str">
        <f t="shared" si="271"/>
        <v>002013</v>
      </c>
      <c r="Z868" s="29" t="str">
        <f t="shared" si="272"/>
        <v>昌邑市华邑建设投资有限公司</v>
      </c>
      <c r="AA868" s="29" t="str">
        <f t="shared" si="273"/>
        <v>2026-04</v>
      </c>
      <c r="AB868" s="29" t="str">
        <f t="shared" si="274"/>
        <v>2026-04-23</v>
      </c>
      <c r="AC868" s="29" t="s">
        <v>108</v>
      </c>
      <c r="AD868" s="29">
        <f t="shared" si="275"/>
        <v>2</v>
      </c>
      <c r="AE868" s="29" t="str">
        <f t="shared" si="276"/>
        <v>扣税,国库经收处待结算财政款项</v>
      </c>
      <c r="AF868" s="29" t="s">
        <v>109</v>
      </c>
      <c r="AG868" s="29" t="s">
        <v>109</v>
      </c>
      <c r="AH868" s="29"/>
      <c r="AI868" s="29"/>
      <c r="AJ868" s="29"/>
      <c r="AK868" s="29"/>
      <c r="AL868" s="29"/>
      <c r="AM868" s="29"/>
      <c r="AN868" s="29" t="str">
        <f t="shared" si="277"/>
        <v>222116</v>
      </c>
      <c r="AO868" s="29"/>
      <c r="AP868" s="29" t="str">
        <f t="shared" si="278"/>
        <v>扣税,国库经收处待结算财政款项</v>
      </c>
      <c r="AQ868" t="s">
        <v>110</v>
      </c>
      <c r="AR868" s="29">
        <f t="shared" si="279"/>
        <v>249721.22</v>
      </c>
      <c r="AS868" s="29" t="str">
        <f t="shared" si="280"/>
        <v/>
      </c>
      <c r="AT868" t="s">
        <v>111</v>
      </c>
      <c r="AU868" t="s">
        <v>112</v>
      </c>
      <c r="AV868" t="s">
        <v>113</v>
      </c>
      <c r="AW868" s="29">
        <f t="shared" si="281"/>
        <v>249721.22</v>
      </c>
      <c r="AX868" s="29" t="str">
        <f t="shared" si="282"/>
        <v/>
      </c>
      <c r="AY868" s="29"/>
      <c r="AZ868" s="29"/>
      <c r="BA868" s="29"/>
      <c r="BB868" s="29"/>
      <c r="BC868" s="29"/>
      <c r="BD868" s="29"/>
      <c r="BE868" s="29"/>
      <c r="BF868" s="29"/>
      <c r="BG868" s="29"/>
      <c r="BH868" s="29"/>
      <c r="BI868" s="29"/>
      <c r="BJ868" s="29"/>
      <c r="BK868" s="29"/>
      <c r="BL868" s="29"/>
      <c r="BM868" s="29"/>
      <c r="BN868" s="29"/>
      <c r="BO868" s="29"/>
      <c r="BP868" s="29"/>
      <c r="BQ868" s="32" t="str">
        <f>IF(N868="项目",VLOOKUP(O868,项目!B:C,2,0),IF(K868="空项目",VLOOKUP(K868,项目!B:C,2,0),""))</f>
        <v/>
      </c>
      <c r="BR868" s="32" t="str">
        <f>IFERROR(VLOOKUP(BQ868,项目!A:B,2,0),"")</f>
        <v/>
      </c>
      <c r="BS868" s="29"/>
      <c r="BT868" s="29"/>
      <c r="BU868" s="32" t="str">
        <f>IF(N868="供应商",VLOOKUP(O868,供应商!B:C,2,0),"")</f>
        <v/>
      </c>
      <c r="BV868" s="32" t="str">
        <f>IFERROR(VLOOKUP(BU868,供应商!A:B,2,0),"")</f>
        <v/>
      </c>
      <c r="BW868" s="32" t="str">
        <f>IF(N868="客户",VLOOKUP(O868,客户!B:C,2,0),"")</f>
        <v/>
      </c>
      <c r="BX868" s="32" t="str">
        <f>IFERROR(VLOOKUP(BW868,客户!A:B,2,0),"")</f>
        <v/>
      </c>
      <c r="BY868" s="29"/>
      <c r="BZ868" s="29"/>
      <c r="CA868" s="29"/>
      <c r="CB868" s="29"/>
      <c r="CC868" s="29"/>
      <c r="CD868" s="29"/>
      <c r="CE868" s="29"/>
      <c r="CF868" s="29"/>
      <c r="CG868" s="29"/>
      <c r="CH868" s="29"/>
      <c r="CI868" s="29"/>
      <c r="CJ868" s="29"/>
      <c r="CK868" s="29"/>
      <c r="CL868" s="29"/>
      <c r="CM868" s="29"/>
      <c r="CN868" s="29"/>
      <c r="CO868" s="29"/>
      <c r="CP868" s="29"/>
      <c r="CQ868" s="29"/>
      <c r="CR868" s="29"/>
      <c r="CS868" s="29"/>
      <c r="CT868" s="29"/>
      <c r="CU868" s="32" t="str">
        <f>IF(N868="费用项目",VLOOKUP(O868,费用项目!B:C,2,0),"")</f>
        <v/>
      </c>
      <c r="CV868" s="32" t="str">
        <f>IFERROR(VLOOKUP(CU868,费用项目!A:B,2,0),"")</f>
        <v/>
      </c>
      <c r="CW868" s="29" t="str">
        <f>IF(N868="银行账户",VLOOKUP(O868,银行变二级!B:C,2,0),"")</f>
        <v/>
      </c>
      <c r="CX868" s="29" t="str">
        <f>IFERROR(VLOOKUP(O868,银行变二级!A:B,2,0),"")</f>
        <v/>
      </c>
    </row>
    <row r="869" ht="27" spans="1:102">
      <c r="A869" s="35" t="s">
        <v>753</v>
      </c>
      <c r="B869" s="36" t="s">
        <v>188</v>
      </c>
      <c r="C869" s="36" t="s">
        <v>115</v>
      </c>
      <c r="D869" s="37" t="s">
        <v>756</v>
      </c>
      <c r="E869" s="37" t="s">
        <v>755</v>
      </c>
      <c r="F869" s="39" t="s">
        <v>107</v>
      </c>
      <c r="G869" s="38">
        <v>249721.22</v>
      </c>
      <c r="H869" s="40" t="str">
        <f t="shared" si="265"/>
        <v>1002</v>
      </c>
      <c r="I869" s="40" t="str">
        <f t="shared" si="266"/>
        <v>100201</v>
      </c>
      <c r="J869" s="46" t="str">
        <f t="shared" si="267"/>
        <v>银行存款</v>
      </c>
      <c r="K869" s="47" t="str">
        <f t="shared" si="268"/>
        <v>农业发展银行7051</v>
      </c>
      <c r="L869" s="46" t="str">
        <f t="shared" si="269"/>
        <v/>
      </c>
      <c r="M869" s="46">
        <f>IFERROR(IF(H869="1002",1002,VLOOKUP(I869,亿企科目!A:H,6,0)),VLOOKUP(H869,亿企科目!A:G,6,0))</f>
        <v>1002</v>
      </c>
      <c r="N869" s="48" t="str">
        <f>IFERROR(IF(H869="1002","银行账户",IF(H869="1123","供应商",VLOOKUP(I869,亿企科目!A:H,8,0))),"")</f>
        <v>银行账户</v>
      </c>
      <c r="O869" s="49" t="str">
        <f t="shared" si="283"/>
        <v>农业发展银行7051</v>
      </c>
      <c r="P869" s="29" t="str">
        <f>VLOOKUP(A869,账簿!B:C,2,0)</f>
        <v>002013</v>
      </c>
      <c r="Q869" s="29" t="str">
        <f>VLOOKUP(P869,账簿!A:B,2,0)</f>
        <v>昌邑市华邑建设投资有限公司</v>
      </c>
      <c r="W869" s="29" t="str">
        <f t="shared" si="284"/>
        <v>0020132026-04-232</v>
      </c>
      <c r="X869" s="29" t="str">
        <f t="shared" si="270"/>
        <v>002013</v>
      </c>
      <c r="Y869" s="29" t="str">
        <f t="shared" si="271"/>
        <v>002013</v>
      </c>
      <c r="Z869" s="29" t="str">
        <f t="shared" si="272"/>
        <v>昌邑市华邑建设投资有限公司</v>
      </c>
      <c r="AA869" s="29" t="str">
        <f t="shared" si="273"/>
        <v>2026-04</v>
      </c>
      <c r="AB869" s="29" t="str">
        <f t="shared" si="274"/>
        <v>2026-04-23</v>
      </c>
      <c r="AC869" s="29" t="s">
        <v>108</v>
      </c>
      <c r="AD869" s="29">
        <f t="shared" si="275"/>
        <v>2</v>
      </c>
      <c r="AE869" s="29" t="str">
        <f t="shared" si="276"/>
        <v>扣税,国库经收处待结算财政款项</v>
      </c>
      <c r="AF869" s="29" t="s">
        <v>109</v>
      </c>
      <c r="AG869" s="29" t="s">
        <v>109</v>
      </c>
      <c r="AH869" s="29"/>
      <c r="AI869" s="29"/>
      <c r="AJ869" s="29"/>
      <c r="AK869" s="29"/>
      <c r="AL869" s="29"/>
      <c r="AM869" s="29"/>
      <c r="AN869" s="29">
        <f t="shared" si="277"/>
        <v>1002</v>
      </c>
      <c r="AO869" s="29"/>
      <c r="AP869" s="29" t="str">
        <f t="shared" si="278"/>
        <v>扣税,国库经收处待结算财政款项</v>
      </c>
      <c r="AQ869" t="s">
        <v>110</v>
      </c>
      <c r="AR869" s="29" t="str">
        <f t="shared" si="279"/>
        <v/>
      </c>
      <c r="AS869" s="29">
        <f t="shared" si="280"/>
        <v>249721.22</v>
      </c>
      <c r="AT869" t="s">
        <v>111</v>
      </c>
      <c r="AU869" t="s">
        <v>112</v>
      </c>
      <c r="AV869" t="s">
        <v>113</v>
      </c>
      <c r="AW869" s="29" t="str">
        <f t="shared" si="281"/>
        <v/>
      </c>
      <c r="AX869" s="29">
        <f t="shared" si="282"/>
        <v>249721.22</v>
      </c>
      <c r="AY869" s="29"/>
      <c r="AZ869" s="29"/>
      <c r="BA869" s="29"/>
      <c r="BB869" s="29"/>
      <c r="BC869" s="29"/>
      <c r="BD869" s="29"/>
      <c r="BE869" s="29"/>
      <c r="BF869" s="29"/>
      <c r="BG869" s="29"/>
      <c r="BH869" s="29"/>
      <c r="BI869" s="29"/>
      <c r="BJ869" s="29"/>
      <c r="BK869" s="29"/>
      <c r="BL869" s="29"/>
      <c r="BM869" s="29"/>
      <c r="BN869" s="29"/>
      <c r="BO869" s="29"/>
      <c r="BP869" s="29"/>
      <c r="BQ869" s="32" t="str">
        <f>IF(N869="项目",VLOOKUP(O869,项目!B:C,2,0),IF(K869="空项目",VLOOKUP(K869,项目!B:C,2,0),""))</f>
        <v/>
      </c>
      <c r="BR869" s="32" t="str">
        <f>IFERROR(VLOOKUP(BQ869,项目!A:B,2,0),"")</f>
        <v/>
      </c>
      <c r="BS869" s="29"/>
      <c r="BT869" s="29"/>
      <c r="BU869" s="32" t="str">
        <f>IF(N869="供应商",VLOOKUP(O869,供应商!B:C,2,0),"")</f>
        <v/>
      </c>
      <c r="BV869" s="32" t="str">
        <f>IFERROR(VLOOKUP(BU869,供应商!A:B,2,0),"")</f>
        <v/>
      </c>
      <c r="BW869" s="32" t="str">
        <f>IF(N869="客户",VLOOKUP(O869,客户!B:C,2,0),"")</f>
        <v/>
      </c>
      <c r="BX869" s="32" t="str">
        <f>IFERROR(VLOOKUP(BW869,客户!A:B,2,0),"")</f>
        <v/>
      </c>
      <c r="BY869" s="29"/>
      <c r="BZ869" s="29"/>
      <c r="CA869" s="29"/>
      <c r="CB869" s="29"/>
      <c r="CC869" s="29"/>
      <c r="CD869" s="29"/>
      <c r="CE869" s="29"/>
      <c r="CF869" s="29"/>
      <c r="CG869" s="29"/>
      <c r="CH869" s="29"/>
      <c r="CI869" s="29"/>
      <c r="CJ869" s="29"/>
      <c r="CK869" s="29"/>
      <c r="CL869" s="29"/>
      <c r="CM869" s="29"/>
      <c r="CN869" s="29"/>
      <c r="CO869" s="29"/>
      <c r="CP869" s="29"/>
      <c r="CQ869" s="29"/>
      <c r="CR869" s="29"/>
      <c r="CS869" s="29"/>
      <c r="CT869" s="29"/>
      <c r="CU869" s="32" t="str">
        <f>IF(N869="费用项目",VLOOKUP(O869,费用项目!B:C,2,0),"")</f>
        <v/>
      </c>
      <c r="CV869" s="32" t="str">
        <f>IFERROR(VLOOKUP(CU869,费用项目!A:B,2,0),"")</f>
        <v/>
      </c>
      <c r="CW869" s="29" t="str">
        <f>IF(N869="银行账户",VLOOKUP(O869,银行变二级!B:C,2,0),"")</f>
        <v>农业发展银行7051</v>
      </c>
      <c r="CX869" s="29" t="str">
        <f>IFERROR(VLOOKUP(O869,银行变二级!A:B,2,0),"")</f>
        <v>农业发展银行7051</v>
      </c>
    </row>
    <row r="870" ht="27" spans="1:102">
      <c r="A870" s="42" t="s">
        <v>757</v>
      </c>
      <c r="B870" s="36" t="s">
        <v>124</v>
      </c>
      <c r="C870" s="36" t="s">
        <v>104</v>
      </c>
      <c r="D870" s="37" t="s">
        <v>758</v>
      </c>
      <c r="E870" s="37" t="s">
        <v>759</v>
      </c>
      <c r="F870" s="38">
        <v>1730000</v>
      </c>
      <c r="G870" s="39" t="s">
        <v>107</v>
      </c>
      <c r="H870" s="40" t="str">
        <f t="shared" si="265"/>
        <v>1002</v>
      </c>
      <c r="I870" s="40" t="str">
        <f t="shared" si="266"/>
        <v>100202</v>
      </c>
      <c r="J870" s="46" t="str">
        <f t="shared" si="267"/>
        <v>银行存款</v>
      </c>
      <c r="K870" s="47" t="str">
        <f t="shared" si="268"/>
        <v>农发行专户3891</v>
      </c>
      <c r="L870" s="46" t="str">
        <f t="shared" si="269"/>
        <v/>
      </c>
      <c r="M870" s="46">
        <f>IFERROR(IF(H870="1002",1002,VLOOKUP(I870,亿企科目!A:H,6,0)),VLOOKUP(H870,亿企科目!A:G,6,0))</f>
        <v>1002</v>
      </c>
      <c r="N870" s="48" t="str">
        <f>IFERROR(IF(H870="1002","银行账户",IF(H870="1123","供应商",VLOOKUP(I870,亿企科目!A:H,8,0))),"")</f>
        <v>银行账户</v>
      </c>
      <c r="O870" s="49" t="str">
        <f t="shared" si="283"/>
        <v>农发行专户3891</v>
      </c>
      <c r="P870" s="29" t="str">
        <f>VLOOKUP(A870,账簿!B:C,2,0)</f>
        <v>030005</v>
      </c>
      <c r="Q870" s="29" t="str">
        <f>VLOOKUP(P870,账簿!A:B,2,0)</f>
        <v>昌邑市华邑能源投资有限责任公司</v>
      </c>
      <c r="W870" s="29" t="str">
        <f t="shared" si="284"/>
        <v>0300052026-04-211</v>
      </c>
      <c r="X870" s="29" t="str">
        <f t="shared" si="270"/>
        <v>030005</v>
      </c>
      <c r="Y870" s="29" t="str">
        <f t="shared" si="271"/>
        <v>030005</v>
      </c>
      <c r="Z870" s="29" t="str">
        <f t="shared" si="272"/>
        <v>昌邑市华邑能源投资有限责任公司</v>
      </c>
      <c r="AA870" s="29" t="str">
        <f t="shared" si="273"/>
        <v>2026-04</v>
      </c>
      <c r="AB870" s="29" t="str">
        <f t="shared" si="274"/>
        <v>2026-04-21</v>
      </c>
      <c r="AC870" s="29" t="s">
        <v>108</v>
      </c>
      <c r="AD870" s="29">
        <f t="shared" si="275"/>
        <v>1</v>
      </c>
      <c r="AE870" s="29" t="str">
        <f t="shared" si="276"/>
        <v>普通汇兑,昌邑市国有资产经营投资有限公司</v>
      </c>
      <c r="AF870" s="29" t="s">
        <v>109</v>
      </c>
      <c r="AG870" s="29" t="s">
        <v>109</v>
      </c>
      <c r="AH870" s="29"/>
      <c r="AI870" s="29"/>
      <c r="AJ870" s="29"/>
      <c r="AK870" s="29"/>
      <c r="AL870" s="29"/>
      <c r="AM870" s="29"/>
      <c r="AN870" s="29">
        <f t="shared" si="277"/>
        <v>1002</v>
      </c>
      <c r="AO870" s="29"/>
      <c r="AP870" s="29" t="str">
        <f t="shared" si="278"/>
        <v>普通汇兑,昌邑市国有资产经营投资有限公司</v>
      </c>
      <c r="AQ870" t="s">
        <v>110</v>
      </c>
      <c r="AR870" s="29">
        <f t="shared" si="279"/>
        <v>1730000</v>
      </c>
      <c r="AS870" s="29" t="str">
        <f t="shared" si="280"/>
        <v/>
      </c>
      <c r="AT870" t="s">
        <v>111</v>
      </c>
      <c r="AU870" t="s">
        <v>112</v>
      </c>
      <c r="AV870" t="s">
        <v>113</v>
      </c>
      <c r="AW870" s="29">
        <f t="shared" si="281"/>
        <v>1730000</v>
      </c>
      <c r="AX870" s="29" t="str">
        <f t="shared" si="282"/>
        <v/>
      </c>
      <c r="AY870" s="29"/>
      <c r="AZ870" s="29"/>
      <c r="BA870" s="29"/>
      <c r="BB870" s="29"/>
      <c r="BC870" s="29"/>
      <c r="BD870" s="29"/>
      <c r="BE870" s="29"/>
      <c r="BF870" s="29"/>
      <c r="BG870" s="29"/>
      <c r="BH870" s="29"/>
      <c r="BI870" s="29"/>
      <c r="BJ870" s="29"/>
      <c r="BK870" s="29"/>
      <c r="BL870" s="29"/>
      <c r="BM870" s="29"/>
      <c r="BN870" s="29"/>
      <c r="BO870" s="29"/>
      <c r="BP870" s="29"/>
      <c r="BQ870" s="32" t="str">
        <f>IF(N870="项目",VLOOKUP(O870,项目!B:C,2,0),IF(K870="空项目",VLOOKUP(K870,项目!B:C,2,0),""))</f>
        <v/>
      </c>
      <c r="BR870" s="32" t="str">
        <f>IFERROR(VLOOKUP(BQ870,项目!A:B,2,0),"")</f>
        <v/>
      </c>
      <c r="BS870" s="29"/>
      <c r="BT870" s="29"/>
      <c r="BU870" s="32" t="str">
        <f>IF(N870="供应商",VLOOKUP(O870,供应商!B:C,2,0),"")</f>
        <v/>
      </c>
      <c r="BV870" s="32" t="str">
        <f>IFERROR(VLOOKUP(BU870,供应商!A:B,2,0),"")</f>
        <v/>
      </c>
      <c r="BW870" s="32" t="str">
        <f>IF(N870="客户",VLOOKUP(O870,客户!B:C,2,0),"")</f>
        <v/>
      </c>
      <c r="BX870" s="32" t="str">
        <f>IFERROR(VLOOKUP(BW870,客户!A:B,2,0),"")</f>
        <v/>
      </c>
      <c r="BY870" s="29"/>
      <c r="BZ870" s="29"/>
      <c r="CA870" s="29"/>
      <c r="CB870" s="29"/>
      <c r="CC870" s="29"/>
      <c r="CD870" s="29"/>
      <c r="CE870" s="29"/>
      <c r="CF870" s="29"/>
      <c r="CG870" s="29"/>
      <c r="CH870" s="29"/>
      <c r="CI870" s="29"/>
      <c r="CJ870" s="29"/>
      <c r="CK870" s="29"/>
      <c r="CL870" s="29"/>
      <c r="CM870" s="29"/>
      <c r="CN870" s="29"/>
      <c r="CO870" s="29"/>
      <c r="CP870" s="29"/>
      <c r="CQ870" s="29"/>
      <c r="CR870" s="29"/>
      <c r="CS870" s="29"/>
      <c r="CT870" s="29"/>
      <c r="CU870" s="32" t="str">
        <f>IF(N870="费用项目",VLOOKUP(O870,费用项目!B:C,2,0),"")</f>
        <v/>
      </c>
      <c r="CV870" s="32" t="str">
        <f>IFERROR(VLOOKUP(CU870,费用项目!A:B,2,0),"")</f>
        <v/>
      </c>
      <c r="CW870" s="29" t="str">
        <f>IF(N870="银行账户",VLOOKUP(O870,银行变二级!B:C,2,0),"")</f>
        <v>农发行专户3891</v>
      </c>
      <c r="CX870" s="29" t="str">
        <f>IFERROR(VLOOKUP(O870,银行变二级!A:B,2,0),"")</f>
        <v>农发行专户3891</v>
      </c>
    </row>
    <row r="871" ht="25.5" spans="1:102">
      <c r="A871" s="42" t="s">
        <v>757</v>
      </c>
      <c r="B871" s="36" t="s">
        <v>124</v>
      </c>
      <c r="C871" s="36" t="s">
        <v>104</v>
      </c>
      <c r="D871" s="37" t="s">
        <v>758</v>
      </c>
      <c r="E871" s="37" t="s">
        <v>142</v>
      </c>
      <c r="F871" s="39" t="s">
        <v>107</v>
      </c>
      <c r="G871" s="38">
        <v>1730000</v>
      </c>
      <c r="H871" s="40" t="str">
        <f t="shared" si="265"/>
        <v>1221</v>
      </c>
      <c r="I871" s="40" t="str">
        <f t="shared" si="266"/>
        <v>122108</v>
      </c>
      <c r="J871" s="46" t="str">
        <f t="shared" si="267"/>
        <v>其他应收款</v>
      </c>
      <c r="K871" s="47" t="str">
        <f t="shared" si="268"/>
        <v>单位</v>
      </c>
      <c r="L871" s="46" t="str">
        <f t="shared" si="269"/>
        <v>昌邑市国有资产经营投资有限公司</v>
      </c>
      <c r="M871" s="46" t="str">
        <f>IFERROR(IF(H871="1002",1002,VLOOKUP(I871,亿企科目!A:H,6,0)),VLOOKUP(H871,亿企科目!A:G,6,0))</f>
        <v>122102</v>
      </c>
      <c r="N871" s="48" t="str">
        <f>IFERROR(IF(H871="1002","银行账户",IF(H871="1123","供应商",VLOOKUP(I871,亿企科目!A:H,8,0))),"")</f>
        <v>客户</v>
      </c>
      <c r="O871" s="49" t="str">
        <f t="shared" si="283"/>
        <v>昌邑市国有资产经营投资有限公司</v>
      </c>
      <c r="P871" s="29" t="str">
        <f>VLOOKUP(A871,账簿!B:C,2,0)</f>
        <v>030005</v>
      </c>
      <c r="Q871" s="29" t="str">
        <f>VLOOKUP(P871,账簿!A:B,2,0)</f>
        <v>昌邑市华邑能源投资有限责任公司</v>
      </c>
      <c r="W871" s="29" t="str">
        <f t="shared" si="284"/>
        <v>0300052026-04-211</v>
      </c>
      <c r="X871" s="29" t="str">
        <f t="shared" si="270"/>
        <v>030005</v>
      </c>
      <c r="Y871" s="29" t="str">
        <f t="shared" si="271"/>
        <v>030005</v>
      </c>
      <c r="Z871" s="29" t="str">
        <f t="shared" si="272"/>
        <v>昌邑市华邑能源投资有限责任公司</v>
      </c>
      <c r="AA871" s="29" t="str">
        <f t="shared" si="273"/>
        <v>2026-04</v>
      </c>
      <c r="AB871" s="29" t="str">
        <f t="shared" si="274"/>
        <v>2026-04-21</v>
      </c>
      <c r="AC871" s="29" t="s">
        <v>108</v>
      </c>
      <c r="AD871" s="29">
        <f t="shared" si="275"/>
        <v>1</v>
      </c>
      <c r="AE871" s="29" t="str">
        <f t="shared" si="276"/>
        <v>普通汇兑,昌邑市国有资产经营投资有限公司</v>
      </c>
      <c r="AF871" s="29" t="s">
        <v>109</v>
      </c>
      <c r="AG871" s="29" t="s">
        <v>109</v>
      </c>
      <c r="AH871" s="29"/>
      <c r="AI871" s="29"/>
      <c r="AJ871" s="29"/>
      <c r="AK871" s="29"/>
      <c r="AL871" s="29"/>
      <c r="AM871" s="29"/>
      <c r="AN871" s="29" t="str">
        <f t="shared" si="277"/>
        <v>122102</v>
      </c>
      <c r="AO871" s="29"/>
      <c r="AP871" s="29" t="str">
        <f t="shared" si="278"/>
        <v>普通汇兑,昌邑市国有资产经营投资有限公司</v>
      </c>
      <c r="AQ871" t="s">
        <v>110</v>
      </c>
      <c r="AR871" s="29" t="str">
        <f t="shared" si="279"/>
        <v/>
      </c>
      <c r="AS871" s="29">
        <f t="shared" si="280"/>
        <v>1730000</v>
      </c>
      <c r="AT871" t="s">
        <v>111</v>
      </c>
      <c r="AU871" t="s">
        <v>112</v>
      </c>
      <c r="AV871" t="s">
        <v>113</v>
      </c>
      <c r="AW871" s="29" t="str">
        <f t="shared" si="281"/>
        <v/>
      </c>
      <c r="AX871" s="29">
        <f t="shared" si="282"/>
        <v>1730000</v>
      </c>
      <c r="AY871" s="29"/>
      <c r="AZ871" s="29"/>
      <c r="BA871" s="29"/>
      <c r="BB871" s="29"/>
      <c r="BC871" s="29"/>
      <c r="BD871" s="29"/>
      <c r="BE871" s="29"/>
      <c r="BF871" s="29"/>
      <c r="BG871" s="29"/>
      <c r="BH871" s="29"/>
      <c r="BI871" s="29"/>
      <c r="BJ871" s="29"/>
      <c r="BK871" s="29"/>
      <c r="BL871" s="29"/>
      <c r="BM871" s="29"/>
      <c r="BN871" s="29"/>
      <c r="BO871" s="29"/>
      <c r="BP871" s="29"/>
      <c r="BQ871" s="32" t="str">
        <f>IF(N871="项目",VLOOKUP(O871,项目!B:C,2,0),IF(K871="空项目",VLOOKUP(K871,项目!B:C,2,0),""))</f>
        <v/>
      </c>
      <c r="BR871" s="32" t="str">
        <f>IFERROR(VLOOKUP(BQ871,项目!A:B,2,0),"")</f>
        <v/>
      </c>
      <c r="BS871" s="29"/>
      <c r="BT871" s="29"/>
      <c r="BU871" s="32" t="str">
        <f>IF(N871="供应商",VLOOKUP(O871,供应商!B:C,2,0),"")</f>
        <v/>
      </c>
      <c r="BV871" s="32" t="str">
        <f>IFERROR(VLOOKUP(BU871,供应商!A:B,2,0),"")</f>
        <v/>
      </c>
      <c r="BW871" s="32" t="str">
        <f>IF(N871="客户",VLOOKUP(O871,客户!B:C,2,0),"")</f>
        <v>003</v>
      </c>
      <c r="BX871" s="32" t="str">
        <f>IFERROR(VLOOKUP(BW871,客户!A:B,2,0),"")</f>
        <v>昌邑市国有资产经营投资有限公司</v>
      </c>
      <c r="BY871" s="29"/>
      <c r="BZ871" s="29"/>
      <c r="CA871" s="29"/>
      <c r="CB871" s="29"/>
      <c r="CC871" s="29"/>
      <c r="CD871" s="29"/>
      <c r="CE871" s="29"/>
      <c r="CF871" s="29"/>
      <c r="CG871" s="29"/>
      <c r="CH871" s="29"/>
      <c r="CI871" s="29"/>
      <c r="CJ871" s="29"/>
      <c r="CK871" s="29"/>
      <c r="CL871" s="29"/>
      <c r="CM871" s="29"/>
      <c r="CN871" s="29"/>
      <c r="CO871" s="29"/>
      <c r="CP871" s="29"/>
      <c r="CQ871" s="29"/>
      <c r="CR871" s="29"/>
      <c r="CS871" s="29"/>
      <c r="CT871" s="29"/>
      <c r="CU871" s="32" t="str">
        <f>IF(N871="费用项目",VLOOKUP(O871,费用项目!B:C,2,0),"")</f>
        <v/>
      </c>
      <c r="CV871" s="32" t="str">
        <f>IFERROR(VLOOKUP(CU871,费用项目!A:B,2,0),"")</f>
        <v/>
      </c>
      <c r="CW871" s="29" t="str">
        <f>IF(N871="银行账户",VLOOKUP(O871,银行变二级!B:C,2,0),"")</f>
        <v/>
      </c>
      <c r="CX871" s="29" t="str">
        <f>IFERROR(VLOOKUP(O871,银行变二级!A:B,2,0),"")</f>
        <v/>
      </c>
    </row>
    <row r="872" spans="1:102">
      <c r="A872" s="42" t="s">
        <v>757</v>
      </c>
      <c r="B872" s="36" t="s">
        <v>124</v>
      </c>
      <c r="C872" s="36" t="s">
        <v>115</v>
      </c>
      <c r="D872" s="37" t="s">
        <v>710</v>
      </c>
      <c r="E872" s="37" t="s">
        <v>127</v>
      </c>
      <c r="F872" s="38">
        <v>1718666.67</v>
      </c>
      <c r="G872" s="39" t="s">
        <v>107</v>
      </c>
      <c r="H872" s="40" t="str">
        <f t="shared" si="265"/>
        <v>6603</v>
      </c>
      <c r="I872" s="40" t="str">
        <f t="shared" si="266"/>
        <v>6603</v>
      </c>
      <c r="J872" s="46" t="str">
        <f t="shared" si="267"/>
        <v>财务费用</v>
      </c>
      <c r="K872" s="47" t="str">
        <f t="shared" si="268"/>
        <v>利息支出</v>
      </c>
      <c r="L872" s="46" t="str">
        <f t="shared" si="269"/>
        <v/>
      </c>
      <c r="M872" s="46" t="str">
        <f>IFERROR(IF(H872="1002",1002,VLOOKUP(I872,亿企科目!A:H,6,0)),VLOOKUP(H872,亿企科目!A:G,6,0))</f>
        <v>6603</v>
      </c>
      <c r="N872" s="48" t="str">
        <f>IFERROR(IF(H872="1002","银行账户",IF(H872="1123","供应商",VLOOKUP(I872,亿企科目!A:H,8,0))),"")</f>
        <v>费用项目</v>
      </c>
      <c r="O872" s="49" t="str">
        <f t="shared" si="283"/>
        <v>利息支出</v>
      </c>
      <c r="P872" s="29" t="str">
        <f>VLOOKUP(A872,账簿!B:C,2,0)</f>
        <v>030005</v>
      </c>
      <c r="Q872" s="29" t="str">
        <f>VLOOKUP(P872,账簿!A:B,2,0)</f>
        <v>昌邑市华邑能源投资有限责任公司</v>
      </c>
      <c r="W872" s="29" t="str">
        <f t="shared" si="284"/>
        <v>0300052026-04-212</v>
      </c>
      <c r="X872" s="29" t="str">
        <f t="shared" si="270"/>
        <v>030005</v>
      </c>
      <c r="Y872" s="29" t="str">
        <f t="shared" si="271"/>
        <v>030005</v>
      </c>
      <c r="Z872" s="29" t="str">
        <f t="shared" si="272"/>
        <v>昌邑市华邑能源投资有限责任公司</v>
      </c>
      <c r="AA872" s="29" t="str">
        <f t="shared" si="273"/>
        <v>2026-04</v>
      </c>
      <c r="AB872" s="29" t="str">
        <f t="shared" si="274"/>
        <v>2026-04-21</v>
      </c>
      <c r="AC872" s="29" t="s">
        <v>108</v>
      </c>
      <c r="AD872" s="29">
        <f t="shared" si="275"/>
        <v>2</v>
      </c>
      <c r="AE872" s="29" t="str">
        <f t="shared" si="276"/>
        <v>归还贷款</v>
      </c>
      <c r="AF872" s="29" t="s">
        <v>109</v>
      </c>
      <c r="AG872" s="29" t="s">
        <v>109</v>
      </c>
      <c r="AH872" s="29"/>
      <c r="AI872" s="29"/>
      <c r="AJ872" s="29"/>
      <c r="AK872" s="29"/>
      <c r="AL872" s="29"/>
      <c r="AM872" s="29"/>
      <c r="AN872" s="29" t="str">
        <f t="shared" si="277"/>
        <v>6603</v>
      </c>
      <c r="AO872" s="29"/>
      <c r="AP872" s="29" t="str">
        <f t="shared" si="278"/>
        <v>归还贷款</v>
      </c>
      <c r="AQ872" t="s">
        <v>110</v>
      </c>
      <c r="AR872" s="29">
        <f t="shared" si="279"/>
        <v>1718666.67</v>
      </c>
      <c r="AS872" s="29" t="str">
        <f t="shared" si="280"/>
        <v/>
      </c>
      <c r="AT872" t="s">
        <v>111</v>
      </c>
      <c r="AU872" t="s">
        <v>112</v>
      </c>
      <c r="AV872" t="s">
        <v>113</v>
      </c>
      <c r="AW872" s="29">
        <f t="shared" si="281"/>
        <v>1718666.67</v>
      </c>
      <c r="AX872" s="29" t="str">
        <f t="shared" si="282"/>
        <v/>
      </c>
      <c r="AY872" s="29"/>
      <c r="AZ872" s="29"/>
      <c r="BA872" s="29"/>
      <c r="BB872" s="29"/>
      <c r="BC872" s="29"/>
      <c r="BD872" s="29"/>
      <c r="BE872" s="29"/>
      <c r="BF872" s="29"/>
      <c r="BG872" s="29"/>
      <c r="BH872" s="29"/>
      <c r="BI872" s="29"/>
      <c r="BJ872" s="29"/>
      <c r="BK872" s="29"/>
      <c r="BL872" s="29"/>
      <c r="BM872" s="29"/>
      <c r="BN872" s="29"/>
      <c r="BO872" s="29"/>
      <c r="BP872" s="29"/>
      <c r="BQ872" s="32" t="str">
        <f>IF(N872="项目",VLOOKUP(O872,项目!B:C,2,0),IF(K872="空项目",VLOOKUP(K872,项目!B:C,2,0),""))</f>
        <v/>
      </c>
      <c r="BR872" s="32" t="str">
        <f>IFERROR(VLOOKUP(BQ872,项目!A:B,2,0),"")</f>
        <v/>
      </c>
      <c r="BS872" s="29"/>
      <c r="BT872" s="29"/>
      <c r="BU872" s="32" t="str">
        <f>IF(N872="供应商",VLOOKUP(O872,供应商!B:C,2,0),"")</f>
        <v/>
      </c>
      <c r="BV872" s="32" t="str">
        <f>IFERROR(VLOOKUP(BU872,供应商!A:B,2,0),"")</f>
        <v/>
      </c>
      <c r="BW872" s="32" t="str">
        <f>IF(N872="客户",VLOOKUP(O872,客户!B:C,2,0),"")</f>
        <v/>
      </c>
      <c r="BX872" s="32" t="str">
        <f>IFERROR(VLOOKUP(BW872,客户!A:B,2,0),"")</f>
        <v/>
      </c>
      <c r="BY872" s="29"/>
      <c r="BZ872" s="29"/>
      <c r="CA872" s="29"/>
      <c r="CB872" s="29"/>
      <c r="CC872" s="29"/>
      <c r="CD872" s="29"/>
      <c r="CE872" s="29"/>
      <c r="CF872" s="29"/>
      <c r="CG872" s="29"/>
      <c r="CH872" s="29"/>
      <c r="CI872" s="29"/>
      <c r="CJ872" s="29"/>
      <c r="CK872" s="29"/>
      <c r="CL872" s="29"/>
      <c r="CM872" s="29"/>
      <c r="CN872" s="29"/>
      <c r="CO872" s="29"/>
      <c r="CP872" s="29"/>
      <c r="CQ872" s="29"/>
      <c r="CR872" s="29"/>
      <c r="CS872" s="29"/>
      <c r="CT872" s="29"/>
      <c r="CU872" s="32" t="str">
        <f>IF(N872="费用项目",VLOOKUP(O872,费用项目!B:C,2,0),"")</f>
        <v>660302</v>
      </c>
      <c r="CV872" s="32" t="str">
        <f>IFERROR(VLOOKUP(CU872,费用项目!A:B,2,0),"")</f>
        <v>利息支出</v>
      </c>
      <c r="CW872" s="29" t="str">
        <f>IF(N872="银行账户",VLOOKUP(O872,银行变二级!B:C,2,0),"")</f>
        <v/>
      </c>
      <c r="CX872" s="29" t="str">
        <f>IFERROR(VLOOKUP(O872,银行变二级!A:B,2,0),"")</f>
        <v/>
      </c>
    </row>
    <row r="873" ht="27" spans="1:102">
      <c r="A873" s="42" t="s">
        <v>757</v>
      </c>
      <c r="B873" s="36" t="s">
        <v>124</v>
      </c>
      <c r="C873" s="36" t="s">
        <v>115</v>
      </c>
      <c r="D873" s="37" t="s">
        <v>710</v>
      </c>
      <c r="E873" s="37" t="s">
        <v>759</v>
      </c>
      <c r="F873" s="39" t="s">
        <v>107</v>
      </c>
      <c r="G873" s="38">
        <v>1718666.67</v>
      </c>
      <c r="H873" s="40" t="str">
        <f t="shared" si="265"/>
        <v>1002</v>
      </c>
      <c r="I873" s="40" t="str">
        <f t="shared" si="266"/>
        <v>100202</v>
      </c>
      <c r="J873" s="46" t="str">
        <f t="shared" si="267"/>
        <v>银行存款</v>
      </c>
      <c r="K873" s="47" t="str">
        <f t="shared" si="268"/>
        <v>农发行专户3891</v>
      </c>
      <c r="L873" s="46" t="str">
        <f t="shared" si="269"/>
        <v/>
      </c>
      <c r="M873" s="46">
        <f>IFERROR(IF(H873="1002",1002,VLOOKUP(I873,亿企科目!A:H,6,0)),VLOOKUP(H873,亿企科目!A:G,6,0))</f>
        <v>1002</v>
      </c>
      <c r="N873" s="48" t="str">
        <f>IFERROR(IF(H873="1002","银行账户",IF(H873="1123","供应商",VLOOKUP(I873,亿企科目!A:H,8,0))),"")</f>
        <v>银行账户</v>
      </c>
      <c r="O873" s="49" t="str">
        <f t="shared" si="283"/>
        <v>农发行专户3891</v>
      </c>
      <c r="P873" s="29" t="str">
        <f>VLOOKUP(A873,账簿!B:C,2,0)</f>
        <v>030005</v>
      </c>
      <c r="Q873" s="29" t="str">
        <f>VLOOKUP(P873,账簿!A:B,2,0)</f>
        <v>昌邑市华邑能源投资有限责任公司</v>
      </c>
      <c r="W873" s="29" t="str">
        <f t="shared" si="284"/>
        <v>0300052026-04-212</v>
      </c>
      <c r="X873" s="29" t="str">
        <f t="shared" si="270"/>
        <v>030005</v>
      </c>
      <c r="Y873" s="29" t="str">
        <f t="shared" si="271"/>
        <v>030005</v>
      </c>
      <c r="Z873" s="29" t="str">
        <f t="shared" si="272"/>
        <v>昌邑市华邑能源投资有限责任公司</v>
      </c>
      <c r="AA873" s="29" t="str">
        <f t="shared" si="273"/>
        <v>2026-04</v>
      </c>
      <c r="AB873" s="29" t="str">
        <f t="shared" si="274"/>
        <v>2026-04-21</v>
      </c>
      <c r="AC873" s="29" t="s">
        <v>108</v>
      </c>
      <c r="AD873" s="29">
        <f t="shared" si="275"/>
        <v>2</v>
      </c>
      <c r="AE873" s="29" t="str">
        <f t="shared" si="276"/>
        <v>归还贷款</v>
      </c>
      <c r="AF873" s="29" t="s">
        <v>109</v>
      </c>
      <c r="AG873" s="29" t="s">
        <v>109</v>
      </c>
      <c r="AH873" s="29"/>
      <c r="AI873" s="29"/>
      <c r="AJ873" s="29"/>
      <c r="AK873" s="29"/>
      <c r="AL873" s="29"/>
      <c r="AM873" s="29"/>
      <c r="AN873" s="29">
        <f t="shared" si="277"/>
        <v>1002</v>
      </c>
      <c r="AO873" s="29"/>
      <c r="AP873" s="29" t="str">
        <f t="shared" si="278"/>
        <v>归还贷款</v>
      </c>
      <c r="AQ873" t="s">
        <v>110</v>
      </c>
      <c r="AR873" s="29" t="str">
        <f t="shared" si="279"/>
        <v/>
      </c>
      <c r="AS873" s="29">
        <f t="shared" si="280"/>
        <v>1718666.67</v>
      </c>
      <c r="AT873" t="s">
        <v>111</v>
      </c>
      <c r="AU873" t="s">
        <v>112</v>
      </c>
      <c r="AV873" t="s">
        <v>113</v>
      </c>
      <c r="AW873" s="29" t="str">
        <f t="shared" si="281"/>
        <v/>
      </c>
      <c r="AX873" s="29">
        <f t="shared" si="282"/>
        <v>1718666.67</v>
      </c>
      <c r="AY873" s="29"/>
      <c r="AZ873" s="29"/>
      <c r="BA873" s="29"/>
      <c r="BB873" s="29"/>
      <c r="BC873" s="29"/>
      <c r="BD873" s="29"/>
      <c r="BE873" s="29"/>
      <c r="BF873" s="29"/>
      <c r="BG873" s="29"/>
      <c r="BH873" s="29"/>
      <c r="BI873" s="29"/>
      <c r="BJ873" s="29"/>
      <c r="BK873" s="29"/>
      <c r="BL873" s="29"/>
      <c r="BM873" s="29"/>
      <c r="BN873" s="29"/>
      <c r="BO873" s="29"/>
      <c r="BP873" s="29"/>
      <c r="BQ873" s="32" t="str">
        <f>IF(N873="项目",VLOOKUP(O873,项目!B:C,2,0),IF(K873="空项目",VLOOKUP(K873,项目!B:C,2,0),""))</f>
        <v/>
      </c>
      <c r="BR873" s="32" t="str">
        <f>IFERROR(VLOOKUP(BQ873,项目!A:B,2,0),"")</f>
        <v/>
      </c>
      <c r="BS873" s="29"/>
      <c r="BT873" s="29"/>
      <c r="BU873" s="32" t="str">
        <f>IF(N873="供应商",VLOOKUP(O873,供应商!B:C,2,0),"")</f>
        <v/>
      </c>
      <c r="BV873" s="32" t="str">
        <f>IFERROR(VLOOKUP(BU873,供应商!A:B,2,0),"")</f>
        <v/>
      </c>
      <c r="BW873" s="32" t="str">
        <f>IF(N873="客户",VLOOKUP(O873,客户!B:C,2,0),"")</f>
        <v/>
      </c>
      <c r="BX873" s="32" t="str">
        <f>IFERROR(VLOOKUP(BW873,客户!A:B,2,0),"")</f>
        <v/>
      </c>
      <c r="BY873" s="29"/>
      <c r="BZ873" s="29"/>
      <c r="CA873" s="29"/>
      <c r="CB873" s="29"/>
      <c r="CC873" s="29"/>
      <c r="CD873" s="29"/>
      <c r="CE873" s="29"/>
      <c r="CF873" s="29"/>
      <c r="CG873" s="29"/>
      <c r="CH873" s="29"/>
      <c r="CI873" s="29"/>
      <c r="CJ873" s="29"/>
      <c r="CK873" s="29"/>
      <c r="CL873" s="29"/>
      <c r="CM873" s="29"/>
      <c r="CN873" s="29"/>
      <c r="CO873" s="29"/>
      <c r="CP873" s="29"/>
      <c r="CQ873" s="29"/>
      <c r="CR873" s="29"/>
      <c r="CS873" s="29"/>
      <c r="CT873" s="29"/>
      <c r="CU873" s="32" t="str">
        <f>IF(N873="费用项目",VLOOKUP(O873,费用项目!B:C,2,0),"")</f>
        <v/>
      </c>
      <c r="CV873" s="32" t="str">
        <f>IFERROR(VLOOKUP(CU873,费用项目!A:B,2,0),"")</f>
        <v/>
      </c>
      <c r="CW873" s="29" t="str">
        <f>IF(N873="银行账户",VLOOKUP(O873,银行变二级!B:C,2,0),"")</f>
        <v>农发行专户3891</v>
      </c>
      <c r="CX873" s="29" t="str">
        <f>IFERROR(VLOOKUP(O873,银行变二级!A:B,2,0),"")</f>
        <v>农发行专户3891</v>
      </c>
    </row>
    <row r="874" spans="1:102">
      <c r="A874" s="42" t="s">
        <v>757</v>
      </c>
      <c r="B874" s="36" t="s">
        <v>124</v>
      </c>
      <c r="C874" s="36" t="s">
        <v>118</v>
      </c>
      <c r="D874" s="37" t="s">
        <v>182</v>
      </c>
      <c r="E874" s="37" t="s">
        <v>760</v>
      </c>
      <c r="F874" s="38">
        <v>40000</v>
      </c>
      <c r="G874" s="39" t="s">
        <v>107</v>
      </c>
      <c r="H874" s="40" t="str">
        <f t="shared" si="265"/>
        <v>1002</v>
      </c>
      <c r="I874" s="40" t="str">
        <f t="shared" si="266"/>
        <v>100205</v>
      </c>
      <c r="J874" s="46" t="str">
        <f t="shared" si="267"/>
        <v>银行存款</v>
      </c>
      <c r="K874" s="47" t="str">
        <f t="shared" si="268"/>
        <v>潍坊银行6911</v>
      </c>
      <c r="L874" s="46" t="str">
        <f t="shared" si="269"/>
        <v/>
      </c>
      <c r="M874" s="46">
        <f>IFERROR(IF(H874="1002",1002,VLOOKUP(I874,亿企科目!A:H,6,0)),VLOOKUP(H874,亿企科目!A:G,6,0))</f>
        <v>1002</v>
      </c>
      <c r="N874" s="48" t="str">
        <f>IFERROR(IF(H874="1002","银行账户",IF(H874="1123","供应商",VLOOKUP(I874,亿企科目!A:H,8,0))),"")</f>
        <v>银行账户</v>
      </c>
      <c r="O874" s="49" t="str">
        <f t="shared" si="283"/>
        <v>潍坊银行6911</v>
      </c>
      <c r="P874" s="29" t="str">
        <f>VLOOKUP(A874,账簿!B:C,2,0)</f>
        <v>030005</v>
      </c>
      <c r="Q874" s="29" t="str">
        <f>VLOOKUP(P874,账簿!A:B,2,0)</f>
        <v>昌邑市华邑能源投资有限责任公司</v>
      </c>
      <c r="W874" s="29" t="str">
        <f t="shared" si="284"/>
        <v>0300052026-04-213</v>
      </c>
      <c r="X874" s="29" t="str">
        <f t="shared" si="270"/>
        <v>030005</v>
      </c>
      <c r="Y874" s="29" t="str">
        <f t="shared" si="271"/>
        <v>030005</v>
      </c>
      <c r="Z874" s="29" t="str">
        <f t="shared" si="272"/>
        <v>昌邑市华邑能源投资有限责任公司</v>
      </c>
      <c r="AA874" s="29" t="str">
        <f t="shared" si="273"/>
        <v>2026-04</v>
      </c>
      <c r="AB874" s="29" t="str">
        <f t="shared" si="274"/>
        <v>2026-04-21</v>
      </c>
      <c r="AC874" s="29" t="s">
        <v>108</v>
      </c>
      <c r="AD874" s="29">
        <f t="shared" si="275"/>
        <v>3</v>
      </c>
      <c r="AE874" s="29" t="str">
        <f t="shared" si="276"/>
        <v>汇款,昌邑市国有资产经营投资有限公司</v>
      </c>
      <c r="AF874" s="29" t="s">
        <v>109</v>
      </c>
      <c r="AG874" s="29" t="s">
        <v>109</v>
      </c>
      <c r="AH874" s="29"/>
      <c r="AI874" s="29"/>
      <c r="AJ874" s="29"/>
      <c r="AK874" s="29"/>
      <c r="AL874" s="29"/>
      <c r="AM874" s="29"/>
      <c r="AN874" s="29">
        <f t="shared" si="277"/>
        <v>1002</v>
      </c>
      <c r="AO874" s="29"/>
      <c r="AP874" s="29" t="str">
        <f t="shared" si="278"/>
        <v>汇款,昌邑市国有资产经营投资有限公司</v>
      </c>
      <c r="AQ874" t="s">
        <v>110</v>
      </c>
      <c r="AR874" s="29">
        <f t="shared" si="279"/>
        <v>40000</v>
      </c>
      <c r="AS874" s="29" t="str">
        <f t="shared" si="280"/>
        <v/>
      </c>
      <c r="AT874" t="s">
        <v>111</v>
      </c>
      <c r="AU874" t="s">
        <v>112</v>
      </c>
      <c r="AV874" t="s">
        <v>113</v>
      </c>
      <c r="AW874" s="29">
        <f t="shared" si="281"/>
        <v>40000</v>
      </c>
      <c r="AX874" s="29" t="str">
        <f t="shared" si="282"/>
        <v/>
      </c>
      <c r="AY874" s="29"/>
      <c r="AZ874" s="29"/>
      <c r="BA874" s="29"/>
      <c r="BB874" s="29"/>
      <c r="BC874" s="29"/>
      <c r="BD874" s="29"/>
      <c r="BE874" s="29"/>
      <c r="BF874" s="29"/>
      <c r="BG874" s="29"/>
      <c r="BH874" s="29"/>
      <c r="BI874" s="29"/>
      <c r="BJ874" s="29"/>
      <c r="BK874" s="29"/>
      <c r="BL874" s="29"/>
      <c r="BM874" s="29"/>
      <c r="BN874" s="29"/>
      <c r="BO874" s="29"/>
      <c r="BP874" s="29"/>
      <c r="BQ874" s="32" t="str">
        <f>IF(N874="项目",VLOOKUP(O874,项目!B:C,2,0),IF(K874="空项目",VLOOKUP(K874,项目!B:C,2,0),""))</f>
        <v/>
      </c>
      <c r="BR874" s="32" t="str">
        <f>IFERROR(VLOOKUP(BQ874,项目!A:B,2,0),"")</f>
        <v/>
      </c>
      <c r="BS874" s="29"/>
      <c r="BT874" s="29"/>
      <c r="BU874" s="32" t="str">
        <f>IF(N874="供应商",VLOOKUP(O874,供应商!B:C,2,0),"")</f>
        <v/>
      </c>
      <c r="BV874" s="32" t="str">
        <f>IFERROR(VLOOKUP(BU874,供应商!A:B,2,0),"")</f>
        <v/>
      </c>
      <c r="BW874" s="32" t="str">
        <f>IF(N874="客户",VLOOKUP(O874,客户!B:C,2,0),"")</f>
        <v/>
      </c>
      <c r="BX874" s="32" t="str">
        <f>IFERROR(VLOOKUP(BW874,客户!A:B,2,0),"")</f>
        <v/>
      </c>
      <c r="BY874" s="29"/>
      <c r="BZ874" s="29"/>
      <c r="CA874" s="29"/>
      <c r="CB874" s="29"/>
      <c r="CC874" s="29"/>
      <c r="CD874" s="29"/>
      <c r="CE874" s="29"/>
      <c r="CF874" s="29"/>
      <c r="CG874" s="29"/>
      <c r="CH874" s="29"/>
      <c r="CI874" s="29"/>
      <c r="CJ874" s="29"/>
      <c r="CK874" s="29"/>
      <c r="CL874" s="29"/>
      <c r="CM874" s="29"/>
      <c r="CN874" s="29"/>
      <c r="CO874" s="29"/>
      <c r="CP874" s="29"/>
      <c r="CQ874" s="29"/>
      <c r="CR874" s="29"/>
      <c r="CS874" s="29"/>
      <c r="CT874" s="29"/>
      <c r="CU874" s="32" t="str">
        <f>IF(N874="费用项目",VLOOKUP(O874,费用项目!B:C,2,0),"")</f>
        <v/>
      </c>
      <c r="CV874" s="32" t="str">
        <f>IFERROR(VLOOKUP(CU874,费用项目!A:B,2,0),"")</f>
        <v/>
      </c>
      <c r="CW874" s="29" t="str">
        <f>IF(N874="银行账户",VLOOKUP(O874,银行变二级!B:C,2,0),"")</f>
        <v>潍坊银行6911</v>
      </c>
      <c r="CX874" s="29" t="str">
        <f>IFERROR(VLOOKUP(O874,银行变二级!A:B,2,0),"")</f>
        <v>潍坊银行6911</v>
      </c>
    </row>
    <row r="875" ht="25.5" spans="1:102">
      <c r="A875" s="42" t="s">
        <v>757</v>
      </c>
      <c r="B875" s="36" t="s">
        <v>124</v>
      </c>
      <c r="C875" s="36" t="s">
        <v>118</v>
      </c>
      <c r="D875" s="37" t="s">
        <v>182</v>
      </c>
      <c r="E875" s="37" t="s">
        <v>142</v>
      </c>
      <c r="F875" s="39" t="s">
        <v>107</v>
      </c>
      <c r="G875" s="38">
        <v>40000</v>
      </c>
      <c r="H875" s="40" t="str">
        <f t="shared" si="265"/>
        <v>1221</v>
      </c>
      <c r="I875" s="40" t="str">
        <f t="shared" si="266"/>
        <v>122108</v>
      </c>
      <c r="J875" s="46" t="str">
        <f t="shared" si="267"/>
        <v>其他应收款</v>
      </c>
      <c r="K875" s="47" t="str">
        <f t="shared" si="268"/>
        <v>单位</v>
      </c>
      <c r="L875" s="46" t="str">
        <f t="shared" si="269"/>
        <v>昌邑市国有资产经营投资有限公司</v>
      </c>
      <c r="M875" s="46" t="str">
        <f>IFERROR(IF(H875="1002",1002,VLOOKUP(I875,亿企科目!A:H,6,0)),VLOOKUP(H875,亿企科目!A:G,6,0))</f>
        <v>122102</v>
      </c>
      <c r="N875" s="48" t="str">
        <f>IFERROR(IF(H875="1002","银行账户",IF(H875="1123","供应商",VLOOKUP(I875,亿企科目!A:H,8,0))),"")</f>
        <v>客户</v>
      </c>
      <c r="O875" s="49" t="str">
        <f t="shared" si="283"/>
        <v>昌邑市国有资产经营投资有限公司</v>
      </c>
      <c r="P875" s="29" t="str">
        <f>VLOOKUP(A875,账簿!B:C,2,0)</f>
        <v>030005</v>
      </c>
      <c r="Q875" s="29" t="str">
        <f>VLOOKUP(P875,账簿!A:B,2,0)</f>
        <v>昌邑市华邑能源投资有限责任公司</v>
      </c>
      <c r="W875" s="29" t="str">
        <f t="shared" si="284"/>
        <v>0300052026-04-213</v>
      </c>
      <c r="X875" s="29" t="str">
        <f t="shared" si="270"/>
        <v>030005</v>
      </c>
      <c r="Y875" s="29" t="str">
        <f t="shared" si="271"/>
        <v>030005</v>
      </c>
      <c r="Z875" s="29" t="str">
        <f t="shared" si="272"/>
        <v>昌邑市华邑能源投资有限责任公司</v>
      </c>
      <c r="AA875" s="29" t="str">
        <f t="shared" si="273"/>
        <v>2026-04</v>
      </c>
      <c r="AB875" s="29" t="str">
        <f t="shared" si="274"/>
        <v>2026-04-21</v>
      </c>
      <c r="AC875" s="29" t="s">
        <v>108</v>
      </c>
      <c r="AD875" s="29">
        <f t="shared" si="275"/>
        <v>3</v>
      </c>
      <c r="AE875" s="29" t="str">
        <f t="shared" si="276"/>
        <v>汇款,昌邑市国有资产经营投资有限公司</v>
      </c>
      <c r="AF875" s="29" t="s">
        <v>109</v>
      </c>
      <c r="AG875" s="29" t="s">
        <v>109</v>
      </c>
      <c r="AH875" s="29"/>
      <c r="AI875" s="29"/>
      <c r="AJ875" s="29"/>
      <c r="AK875" s="29"/>
      <c r="AL875" s="29"/>
      <c r="AM875" s="29"/>
      <c r="AN875" s="29" t="str">
        <f t="shared" si="277"/>
        <v>122102</v>
      </c>
      <c r="AO875" s="29"/>
      <c r="AP875" s="29" t="str">
        <f t="shared" si="278"/>
        <v>汇款,昌邑市国有资产经营投资有限公司</v>
      </c>
      <c r="AQ875" t="s">
        <v>110</v>
      </c>
      <c r="AR875" s="29" t="str">
        <f t="shared" si="279"/>
        <v/>
      </c>
      <c r="AS875" s="29">
        <f t="shared" si="280"/>
        <v>40000</v>
      </c>
      <c r="AT875" t="s">
        <v>111</v>
      </c>
      <c r="AU875" t="s">
        <v>112</v>
      </c>
      <c r="AV875" t="s">
        <v>113</v>
      </c>
      <c r="AW875" s="29" t="str">
        <f t="shared" si="281"/>
        <v/>
      </c>
      <c r="AX875" s="29">
        <f t="shared" si="282"/>
        <v>40000</v>
      </c>
      <c r="AY875" s="29"/>
      <c r="AZ875" s="29"/>
      <c r="BA875" s="29"/>
      <c r="BB875" s="29"/>
      <c r="BC875" s="29"/>
      <c r="BD875" s="29"/>
      <c r="BE875" s="29"/>
      <c r="BF875" s="29"/>
      <c r="BG875" s="29"/>
      <c r="BH875" s="29"/>
      <c r="BI875" s="29"/>
      <c r="BJ875" s="29"/>
      <c r="BK875" s="29"/>
      <c r="BL875" s="29"/>
      <c r="BM875" s="29"/>
      <c r="BN875" s="29"/>
      <c r="BO875" s="29"/>
      <c r="BP875" s="29"/>
      <c r="BQ875" s="32" t="str">
        <f>IF(N875="项目",VLOOKUP(O875,项目!B:C,2,0),IF(K875="空项目",VLOOKUP(K875,项目!B:C,2,0),""))</f>
        <v/>
      </c>
      <c r="BR875" s="32" t="str">
        <f>IFERROR(VLOOKUP(BQ875,项目!A:B,2,0),"")</f>
        <v/>
      </c>
      <c r="BS875" s="29"/>
      <c r="BT875" s="29"/>
      <c r="BU875" s="32" t="str">
        <f>IF(N875="供应商",VLOOKUP(O875,供应商!B:C,2,0),"")</f>
        <v/>
      </c>
      <c r="BV875" s="32" t="str">
        <f>IFERROR(VLOOKUP(BU875,供应商!A:B,2,0),"")</f>
        <v/>
      </c>
      <c r="BW875" s="32" t="str">
        <f>IF(N875="客户",VLOOKUP(O875,客户!B:C,2,0),"")</f>
        <v>003</v>
      </c>
      <c r="BX875" s="32" t="str">
        <f>IFERROR(VLOOKUP(BW875,客户!A:B,2,0),"")</f>
        <v>昌邑市国有资产经营投资有限公司</v>
      </c>
      <c r="BY875" s="29"/>
      <c r="BZ875" s="29"/>
      <c r="CA875" s="29"/>
      <c r="CB875" s="29"/>
      <c r="CC875" s="29"/>
      <c r="CD875" s="29"/>
      <c r="CE875" s="29"/>
      <c r="CF875" s="29"/>
      <c r="CG875" s="29"/>
      <c r="CH875" s="29"/>
      <c r="CI875" s="29"/>
      <c r="CJ875" s="29"/>
      <c r="CK875" s="29"/>
      <c r="CL875" s="29"/>
      <c r="CM875" s="29"/>
      <c r="CN875" s="29"/>
      <c r="CO875" s="29"/>
      <c r="CP875" s="29"/>
      <c r="CQ875" s="29"/>
      <c r="CR875" s="29"/>
      <c r="CS875" s="29"/>
      <c r="CT875" s="29"/>
      <c r="CU875" s="32" t="str">
        <f>IF(N875="费用项目",VLOOKUP(O875,费用项目!B:C,2,0),"")</f>
        <v/>
      </c>
      <c r="CV875" s="32" t="str">
        <f>IFERROR(VLOOKUP(CU875,费用项目!A:B,2,0),"")</f>
        <v/>
      </c>
      <c r="CW875" s="29" t="str">
        <f>IF(N875="银行账户",VLOOKUP(O875,银行变二级!B:C,2,0),"")</f>
        <v/>
      </c>
      <c r="CX875" s="29" t="str">
        <f>IFERROR(VLOOKUP(O875,银行变二级!A:B,2,0),"")</f>
        <v/>
      </c>
    </row>
    <row r="876" spans="1:102">
      <c r="A876" s="42" t="s">
        <v>757</v>
      </c>
      <c r="B876" s="36" t="s">
        <v>124</v>
      </c>
      <c r="C876" s="36" t="s">
        <v>121</v>
      </c>
      <c r="D876" s="37" t="s">
        <v>761</v>
      </c>
      <c r="E876" s="37" t="s">
        <v>127</v>
      </c>
      <c r="F876" s="38">
        <v>31861.11</v>
      </c>
      <c r="G876" s="39" t="s">
        <v>107</v>
      </c>
      <c r="H876" s="40" t="str">
        <f t="shared" si="265"/>
        <v>6603</v>
      </c>
      <c r="I876" s="40" t="str">
        <f t="shared" si="266"/>
        <v>6603</v>
      </c>
      <c r="J876" s="46" t="str">
        <f t="shared" si="267"/>
        <v>财务费用</v>
      </c>
      <c r="K876" s="47" t="str">
        <f t="shared" si="268"/>
        <v>利息支出</v>
      </c>
      <c r="L876" s="46" t="str">
        <f t="shared" si="269"/>
        <v/>
      </c>
      <c r="M876" s="46" t="str">
        <f>IFERROR(IF(H876="1002",1002,VLOOKUP(I876,亿企科目!A:H,6,0)),VLOOKUP(H876,亿企科目!A:G,6,0))</f>
        <v>6603</v>
      </c>
      <c r="N876" s="48" t="str">
        <f>IFERROR(IF(H876="1002","银行账户",IF(H876="1123","供应商",VLOOKUP(I876,亿企科目!A:H,8,0))),"")</f>
        <v>费用项目</v>
      </c>
      <c r="O876" s="49" t="str">
        <f t="shared" si="283"/>
        <v>利息支出</v>
      </c>
      <c r="P876" s="29" t="str">
        <f>VLOOKUP(A876,账簿!B:C,2,0)</f>
        <v>030005</v>
      </c>
      <c r="Q876" s="29" t="str">
        <f>VLOOKUP(P876,账簿!A:B,2,0)</f>
        <v>昌邑市华邑能源投资有限责任公司</v>
      </c>
      <c r="W876" s="29" t="str">
        <f t="shared" si="284"/>
        <v>0300052026-04-214</v>
      </c>
      <c r="X876" s="29" t="str">
        <f t="shared" si="270"/>
        <v>030005</v>
      </c>
      <c r="Y876" s="29" t="str">
        <f t="shared" si="271"/>
        <v>030005</v>
      </c>
      <c r="Z876" s="29" t="str">
        <f t="shared" si="272"/>
        <v>昌邑市华邑能源投资有限责任公司</v>
      </c>
      <c r="AA876" s="29" t="str">
        <f t="shared" si="273"/>
        <v>2026-04</v>
      </c>
      <c r="AB876" s="29" t="str">
        <f t="shared" si="274"/>
        <v>2026-04-21</v>
      </c>
      <c r="AC876" s="29" t="s">
        <v>108</v>
      </c>
      <c r="AD876" s="29">
        <f t="shared" si="275"/>
        <v>4</v>
      </c>
      <c r="AE876" s="29" t="str">
        <f t="shared" si="276"/>
        <v>贷款还款,昌邑市华邑能源投资有限责任公司</v>
      </c>
      <c r="AF876" s="29" t="s">
        <v>109</v>
      </c>
      <c r="AG876" s="29" t="s">
        <v>109</v>
      </c>
      <c r="AH876" s="29"/>
      <c r="AI876" s="29"/>
      <c r="AJ876" s="29"/>
      <c r="AK876" s="29"/>
      <c r="AL876" s="29"/>
      <c r="AM876" s="29"/>
      <c r="AN876" s="29" t="str">
        <f t="shared" si="277"/>
        <v>6603</v>
      </c>
      <c r="AO876" s="29"/>
      <c r="AP876" s="29" t="str">
        <f t="shared" si="278"/>
        <v>贷款还款,昌邑市华邑能源投资有限责任公司</v>
      </c>
      <c r="AQ876" t="s">
        <v>110</v>
      </c>
      <c r="AR876" s="29">
        <f t="shared" si="279"/>
        <v>31861.11</v>
      </c>
      <c r="AS876" s="29" t="str">
        <f t="shared" si="280"/>
        <v/>
      </c>
      <c r="AT876" t="s">
        <v>111</v>
      </c>
      <c r="AU876" t="s">
        <v>112</v>
      </c>
      <c r="AV876" t="s">
        <v>113</v>
      </c>
      <c r="AW876" s="29">
        <f t="shared" si="281"/>
        <v>31861.11</v>
      </c>
      <c r="AX876" s="29" t="str">
        <f t="shared" si="282"/>
        <v/>
      </c>
      <c r="AY876" s="29"/>
      <c r="AZ876" s="29"/>
      <c r="BA876" s="29"/>
      <c r="BB876" s="29"/>
      <c r="BC876" s="29"/>
      <c r="BD876" s="29"/>
      <c r="BE876" s="29"/>
      <c r="BF876" s="29"/>
      <c r="BG876" s="29"/>
      <c r="BH876" s="29"/>
      <c r="BI876" s="29"/>
      <c r="BJ876" s="29"/>
      <c r="BK876" s="29"/>
      <c r="BL876" s="29"/>
      <c r="BM876" s="29"/>
      <c r="BN876" s="29"/>
      <c r="BO876" s="29"/>
      <c r="BP876" s="29"/>
      <c r="BQ876" s="32" t="str">
        <f>IF(N876="项目",VLOOKUP(O876,项目!B:C,2,0),IF(K876="空项目",VLOOKUP(K876,项目!B:C,2,0),""))</f>
        <v/>
      </c>
      <c r="BR876" s="32" t="str">
        <f>IFERROR(VLOOKUP(BQ876,项目!A:B,2,0),"")</f>
        <v/>
      </c>
      <c r="BS876" s="29"/>
      <c r="BT876" s="29"/>
      <c r="BU876" s="32" t="str">
        <f>IF(N876="供应商",VLOOKUP(O876,供应商!B:C,2,0),"")</f>
        <v/>
      </c>
      <c r="BV876" s="32" t="str">
        <f>IFERROR(VLOOKUP(BU876,供应商!A:B,2,0),"")</f>
        <v/>
      </c>
      <c r="BW876" s="32" t="str">
        <f>IF(N876="客户",VLOOKUP(O876,客户!B:C,2,0),"")</f>
        <v/>
      </c>
      <c r="BX876" s="32" t="str">
        <f>IFERROR(VLOOKUP(BW876,客户!A:B,2,0),"")</f>
        <v/>
      </c>
      <c r="BY876" s="29"/>
      <c r="BZ876" s="29"/>
      <c r="CA876" s="29"/>
      <c r="CB876" s="29"/>
      <c r="CC876" s="29"/>
      <c r="CD876" s="29"/>
      <c r="CE876" s="29"/>
      <c r="CF876" s="29"/>
      <c r="CG876" s="29"/>
      <c r="CH876" s="29"/>
      <c r="CI876" s="29"/>
      <c r="CJ876" s="29"/>
      <c r="CK876" s="29"/>
      <c r="CL876" s="29"/>
      <c r="CM876" s="29"/>
      <c r="CN876" s="29"/>
      <c r="CO876" s="29"/>
      <c r="CP876" s="29"/>
      <c r="CQ876" s="29"/>
      <c r="CR876" s="29"/>
      <c r="CS876" s="29"/>
      <c r="CT876" s="29"/>
      <c r="CU876" s="32" t="str">
        <f>IF(N876="费用项目",VLOOKUP(O876,费用项目!B:C,2,0),"")</f>
        <v>660302</v>
      </c>
      <c r="CV876" s="32" t="str">
        <f>IFERROR(VLOOKUP(CU876,费用项目!A:B,2,0),"")</f>
        <v>利息支出</v>
      </c>
      <c r="CW876" s="29" t="str">
        <f>IF(N876="银行账户",VLOOKUP(O876,银行变二级!B:C,2,0),"")</f>
        <v/>
      </c>
      <c r="CX876" s="29" t="str">
        <f>IFERROR(VLOOKUP(O876,银行变二级!A:B,2,0),"")</f>
        <v/>
      </c>
    </row>
    <row r="877" spans="1:102">
      <c r="A877" s="42" t="s">
        <v>757</v>
      </c>
      <c r="B877" s="36" t="s">
        <v>124</v>
      </c>
      <c r="C877" s="36" t="s">
        <v>121</v>
      </c>
      <c r="D877" s="37" t="s">
        <v>761</v>
      </c>
      <c r="E877" s="37" t="s">
        <v>760</v>
      </c>
      <c r="F877" s="39" t="s">
        <v>107</v>
      </c>
      <c r="G877" s="38">
        <v>31861.11</v>
      </c>
      <c r="H877" s="40" t="str">
        <f t="shared" si="265"/>
        <v>1002</v>
      </c>
      <c r="I877" s="40" t="str">
        <f t="shared" si="266"/>
        <v>100205</v>
      </c>
      <c r="J877" s="46" t="str">
        <f t="shared" si="267"/>
        <v>银行存款</v>
      </c>
      <c r="K877" s="47" t="str">
        <f t="shared" si="268"/>
        <v>潍坊银行6911</v>
      </c>
      <c r="L877" s="46" t="str">
        <f t="shared" si="269"/>
        <v/>
      </c>
      <c r="M877" s="46">
        <f>IFERROR(IF(H877="1002",1002,VLOOKUP(I877,亿企科目!A:H,6,0)),VLOOKUP(H877,亿企科目!A:G,6,0))</f>
        <v>1002</v>
      </c>
      <c r="N877" s="48" t="str">
        <f>IFERROR(IF(H877="1002","银行账户",IF(H877="1123","供应商",VLOOKUP(I877,亿企科目!A:H,8,0))),"")</f>
        <v>银行账户</v>
      </c>
      <c r="O877" s="49" t="str">
        <f t="shared" si="283"/>
        <v>潍坊银行6911</v>
      </c>
      <c r="P877" s="29" t="str">
        <f>VLOOKUP(A877,账簿!B:C,2,0)</f>
        <v>030005</v>
      </c>
      <c r="Q877" s="29" t="str">
        <f>VLOOKUP(P877,账簿!A:B,2,0)</f>
        <v>昌邑市华邑能源投资有限责任公司</v>
      </c>
      <c r="W877" s="29" t="str">
        <f t="shared" si="284"/>
        <v>0300052026-04-214</v>
      </c>
      <c r="X877" s="29" t="str">
        <f t="shared" si="270"/>
        <v>030005</v>
      </c>
      <c r="Y877" s="29" t="str">
        <f t="shared" si="271"/>
        <v>030005</v>
      </c>
      <c r="Z877" s="29" t="str">
        <f t="shared" si="272"/>
        <v>昌邑市华邑能源投资有限责任公司</v>
      </c>
      <c r="AA877" s="29" t="str">
        <f t="shared" si="273"/>
        <v>2026-04</v>
      </c>
      <c r="AB877" s="29" t="str">
        <f t="shared" si="274"/>
        <v>2026-04-21</v>
      </c>
      <c r="AC877" s="29" t="s">
        <v>108</v>
      </c>
      <c r="AD877" s="29">
        <f t="shared" si="275"/>
        <v>4</v>
      </c>
      <c r="AE877" s="29" t="str">
        <f t="shared" si="276"/>
        <v>贷款还款,昌邑市华邑能源投资有限责任公司</v>
      </c>
      <c r="AF877" s="29" t="s">
        <v>109</v>
      </c>
      <c r="AG877" s="29" t="s">
        <v>109</v>
      </c>
      <c r="AH877" s="29"/>
      <c r="AI877" s="29"/>
      <c r="AJ877" s="29"/>
      <c r="AK877" s="29"/>
      <c r="AL877" s="29"/>
      <c r="AM877" s="29"/>
      <c r="AN877" s="29">
        <f t="shared" si="277"/>
        <v>1002</v>
      </c>
      <c r="AO877" s="29"/>
      <c r="AP877" s="29" t="str">
        <f t="shared" si="278"/>
        <v>贷款还款,昌邑市华邑能源投资有限责任公司</v>
      </c>
      <c r="AQ877" t="s">
        <v>110</v>
      </c>
      <c r="AR877" s="29" t="str">
        <f t="shared" si="279"/>
        <v/>
      </c>
      <c r="AS877" s="29">
        <f t="shared" si="280"/>
        <v>31861.11</v>
      </c>
      <c r="AT877" t="s">
        <v>111</v>
      </c>
      <c r="AU877" t="s">
        <v>112</v>
      </c>
      <c r="AV877" t="s">
        <v>113</v>
      </c>
      <c r="AW877" s="29" t="str">
        <f t="shared" si="281"/>
        <v/>
      </c>
      <c r="AX877" s="29">
        <f t="shared" si="282"/>
        <v>31861.11</v>
      </c>
      <c r="AY877" s="29"/>
      <c r="AZ877" s="29"/>
      <c r="BA877" s="29"/>
      <c r="BB877" s="29"/>
      <c r="BC877" s="29"/>
      <c r="BD877" s="29"/>
      <c r="BE877" s="29"/>
      <c r="BF877" s="29"/>
      <c r="BG877" s="29"/>
      <c r="BH877" s="29"/>
      <c r="BI877" s="29"/>
      <c r="BJ877" s="29"/>
      <c r="BK877" s="29"/>
      <c r="BL877" s="29"/>
      <c r="BM877" s="29"/>
      <c r="BN877" s="29"/>
      <c r="BO877" s="29"/>
      <c r="BP877" s="29"/>
      <c r="BQ877" s="32" t="str">
        <f>IF(N877="项目",VLOOKUP(O877,项目!B:C,2,0),IF(K877="空项目",VLOOKUP(K877,项目!B:C,2,0),""))</f>
        <v/>
      </c>
      <c r="BR877" s="32" t="str">
        <f>IFERROR(VLOOKUP(BQ877,项目!A:B,2,0),"")</f>
        <v/>
      </c>
      <c r="BS877" s="29"/>
      <c r="BT877" s="29"/>
      <c r="BU877" s="32" t="str">
        <f>IF(N877="供应商",VLOOKUP(O877,供应商!B:C,2,0),"")</f>
        <v/>
      </c>
      <c r="BV877" s="32" t="str">
        <f>IFERROR(VLOOKUP(BU877,供应商!A:B,2,0),"")</f>
        <v/>
      </c>
      <c r="BW877" s="32" t="str">
        <f>IF(N877="客户",VLOOKUP(O877,客户!B:C,2,0),"")</f>
        <v/>
      </c>
      <c r="BX877" s="32" t="str">
        <f>IFERROR(VLOOKUP(BW877,客户!A:B,2,0),"")</f>
        <v/>
      </c>
      <c r="BY877" s="29"/>
      <c r="BZ877" s="29"/>
      <c r="CA877" s="29"/>
      <c r="CB877" s="29"/>
      <c r="CC877" s="29"/>
      <c r="CD877" s="29"/>
      <c r="CE877" s="29"/>
      <c r="CF877" s="29"/>
      <c r="CG877" s="29"/>
      <c r="CH877" s="29"/>
      <c r="CI877" s="29"/>
      <c r="CJ877" s="29"/>
      <c r="CK877" s="29"/>
      <c r="CL877" s="29"/>
      <c r="CM877" s="29"/>
      <c r="CN877" s="29"/>
      <c r="CO877" s="29"/>
      <c r="CP877" s="29"/>
      <c r="CQ877" s="29"/>
      <c r="CR877" s="29"/>
      <c r="CS877" s="29"/>
      <c r="CT877" s="29"/>
      <c r="CU877" s="32" t="str">
        <f>IF(N877="费用项目",VLOOKUP(O877,费用项目!B:C,2,0),"")</f>
        <v/>
      </c>
      <c r="CV877" s="32" t="str">
        <f>IFERROR(VLOOKUP(CU877,费用项目!A:B,2,0),"")</f>
        <v/>
      </c>
      <c r="CW877" s="29" t="str">
        <f>IF(N877="银行账户",VLOOKUP(O877,银行变二级!B:C,2,0),"")</f>
        <v>潍坊银行6911</v>
      </c>
      <c r="CX877" s="29" t="str">
        <f>IFERROR(VLOOKUP(O877,银行变二级!A:B,2,0),"")</f>
        <v>潍坊银行6911</v>
      </c>
    </row>
    <row r="878" ht="25.5" spans="1:102">
      <c r="A878" s="42" t="s">
        <v>757</v>
      </c>
      <c r="B878" s="36" t="s">
        <v>131</v>
      </c>
      <c r="C878" s="36" t="s">
        <v>125</v>
      </c>
      <c r="D878" s="37" t="s">
        <v>580</v>
      </c>
      <c r="E878" s="37" t="s">
        <v>186</v>
      </c>
      <c r="F878" s="38">
        <v>4800000</v>
      </c>
      <c r="G878" s="39" t="s">
        <v>107</v>
      </c>
      <c r="H878" s="40" t="str">
        <f t="shared" si="265"/>
        <v>1221</v>
      </c>
      <c r="I878" s="40" t="str">
        <f t="shared" si="266"/>
        <v>122108</v>
      </c>
      <c r="J878" s="46" t="str">
        <f t="shared" si="267"/>
        <v>其他应收款</v>
      </c>
      <c r="K878" s="47" t="str">
        <f t="shared" si="268"/>
        <v>单位</v>
      </c>
      <c r="L878" s="46" t="str">
        <f t="shared" si="269"/>
        <v>昌邑市惠合智能产业园投资有限公司</v>
      </c>
      <c r="M878" s="46" t="str">
        <f>IFERROR(IF(H878="1002",1002,VLOOKUP(I878,亿企科目!A:H,6,0)),VLOOKUP(H878,亿企科目!A:G,6,0))</f>
        <v>122102</v>
      </c>
      <c r="N878" s="48" t="str">
        <f>IFERROR(IF(H878="1002","银行账户",IF(H878="1123","供应商",VLOOKUP(I878,亿企科目!A:H,8,0))),"")</f>
        <v>客户</v>
      </c>
      <c r="O878" s="49" t="str">
        <f t="shared" si="283"/>
        <v>昌邑市惠合智能产业园投资有限公司</v>
      </c>
      <c r="P878" s="29" t="str">
        <f>VLOOKUP(A878,账簿!B:C,2,0)</f>
        <v>030005</v>
      </c>
      <c r="Q878" s="29" t="str">
        <f>VLOOKUP(P878,账簿!A:B,2,0)</f>
        <v>昌邑市华邑能源投资有限责任公司</v>
      </c>
      <c r="W878" s="29" t="str">
        <f t="shared" si="284"/>
        <v>0300052026-04-305</v>
      </c>
      <c r="X878" s="29" t="str">
        <f t="shared" si="270"/>
        <v>030005</v>
      </c>
      <c r="Y878" s="29" t="str">
        <f t="shared" si="271"/>
        <v>030005</v>
      </c>
      <c r="Z878" s="29" t="str">
        <f t="shared" si="272"/>
        <v>昌邑市华邑能源投资有限责任公司</v>
      </c>
      <c r="AA878" s="29" t="str">
        <f t="shared" si="273"/>
        <v>2026-04</v>
      </c>
      <c r="AB878" s="29" t="str">
        <f t="shared" si="274"/>
        <v>2026-04-30</v>
      </c>
      <c r="AC878" s="29" t="s">
        <v>108</v>
      </c>
      <c r="AD878" s="29">
        <f t="shared" si="275"/>
        <v>5</v>
      </c>
      <c r="AE878" s="29" t="str">
        <f t="shared" si="276"/>
        <v>调整三方协议</v>
      </c>
      <c r="AF878" s="29" t="s">
        <v>109</v>
      </c>
      <c r="AG878" s="29" t="s">
        <v>109</v>
      </c>
      <c r="AH878" s="29"/>
      <c r="AI878" s="29"/>
      <c r="AJ878" s="29"/>
      <c r="AK878" s="29"/>
      <c r="AL878" s="29"/>
      <c r="AM878" s="29"/>
      <c r="AN878" s="29" t="str">
        <f t="shared" si="277"/>
        <v>122102</v>
      </c>
      <c r="AO878" s="29"/>
      <c r="AP878" s="29" t="str">
        <f t="shared" si="278"/>
        <v>调整三方协议</v>
      </c>
      <c r="AQ878" t="s">
        <v>110</v>
      </c>
      <c r="AR878" s="29">
        <f t="shared" si="279"/>
        <v>4800000</v>
      </c>
      <c r="AS878" s="29" t="str">
        <f t="shared" si="280"/>
        <v/>
      </c>
      <c r="AT878" t="s">
        <v>111</v>
      </c>
      <c r="AU878" t="s">
        <v>112</v>
      </c>
      <c r="AV878" t="s">
        <v>113</v>
      </c>
      <c r="AW878" s="29">
        <f t="shared" si="281"/>
        <v>4800000</v>
      </c>
      <c r="AX878" s="29" t="str">
        <f t="shared" si="282"/>
        <v/>
      </c>
      <c r="AY878" s="29"/>
      <c r="AZ878" s="29"/>
      <c r="BA878" s="29"/>
      <c r="BB878" s="29"/>
      <c r="BC878" s="29"/>
      <c r="BD878" s="29"/>
      <c r="BE878" s="29"/>
      <c r="BF878" s="29"/>
      <c r="BG878" s="29"/>
      <c r="BH878" s="29"/>
      <c r="BI878" s="29"/>
      <c r="BJ878" s="29"/>
      <c r="BK878" s="29"/>
      <c r="BL878" s="29"/>
      <c r="BM878" s="29"/>
      <c r="BN878" s="29"/>
      <c r="BO878" s="29"/>
      <c r="BP878" s="29"/>
      <c r="BQ878" s="32" t="str">
        <f>IF(N878="项目",VLOOKUP(O878,项目!B:C,2,0),IF(K878="空项目",VLOOKUP(K878,项目!B:C,2,0),""))</f>
        <v/>
      </c>
      <c r="BR878" s="32" t="str">
        <f>IFERROR(VLOOKUP(BQ878,项目!A:B,2,0),"")</f>
        <v/>
      </c>
      <c r="BS878" s="29"/>
      <c r="BT878" s="29"/>
      <c r="BU878" s="32" t="str">
        <f>IF(N878="供应商",VLOOKUP(O878,供应商!B:C,2,0),"")</f>
        <v/>
      </c>
      <c r="BV878" s="32" t="str">
        <f>IFERROR(VLOOKUP(BU878,供应商!A:B,2,0),"")</f>
        <v/>
      </c>
      <c r="BW878" s="32" t="str">
        <f>IF(N878="客户",VLOOKUP(O878,客户!B:C,2,0),"")</f>
        <v>001001004</v>
      </c>
      <c r="BX878" s="32" t="str">
        <f>IFERROR(VLOOKUP(BW878,客户!A:B,2,0),"")</f>
        <v>昌邑市惠合智能产业园投资有限公司</v>
      </c>
      <c r="BY878" s="29"/>
      <c r="BZ878" s="29"/>
      <c r="CA878" s="29"/>
      <c r="CB878" s="29"/>
      <c r="CC878" s="29"/>
      <c r="CD878" s="29"/>
      <c r="CE878" s="29"/>
      <c r="CF878" s="29"/>
      <c r="CG878" s="29"/>
      <c r="CH878" s="29"/>
      <c r="CI878" s="29"/>
      <c r="CJ878" s="29"/>
      <c r="CK878" s="29"/>
      <c r="CL878" s="29"/>
      <c r="CM878" s="29"/>
      <c r="CN878" s="29"/>
      <c r="CO878" s="29"/>
      <c r="CP878" s="29"/>
      <c r="CQ878" s="29"/>
      <c r="CR878" s="29"/>
      <c r="CS878" s="29"/>
      <c r="CT878" s="29"/>
      <c r="CU878" s="32" t="str">
        <f>IF(N878="费用项目",VLOOKUP(O878,费用项目!B:C,2,0),"")</f>
        <v/>
      </c>
      <c r="CV878" s="32" t="str">
        <f>IFERROR(VLOOKUP(CU878,费用项目!A:B,2,0),"")</f>
        <v/>
      </c>
      <c r="CW878" s="29" t="str">
        <f>IF(N878="银行账户",VLOOKUP(O878,银行变二级!B:C,2,0),"")</f>
        <v/>
      </c>
      <c r="CX878" s="29" t="str">
        <f>IFERROR(VLOOKUP(O878,银行变二级!A:B,2,0),"")</f>
        <v/>
      </c>
    </row>
    <row r="879" ht="25.5" spans="1:102">
      <c r="A879" s="42" t="s">
        <v>757</v>
      </c>
      <c r="B879" s="36" t="s">
        <v>131</v>
      </c>
      <c r="C879" s="36" t="s">
        <v>125</v>
      </c>
      <c r="D879" s="37" t="s">
        <v>580</v>
      </c>
      <c r="E879" s="37" t="s">
        <v>251</v>
      </c>
      <c r="F879" s="39" t="s">
        <v>107</v>
      </c>
      <c r="G879" s="38">
        <v>4800000</v>
      </c>
      <c r="H879" s="40" t="str">
        <f t="shared" si="265"/>
        <v>1221</v>
      </c>
      <c r="I879" s="40" t="str">
        <f t="shared" si="266"/>
        <v>122108</v>
      </c>
      <c r="J879" s="46" t="str">
        <f t="shared" si="267"/>
        <v>其他应收款</v>
      </c>
      <c r="K879" s="47" t="str">
        <f t="shared" si="268"/>
        <v>单位</v>
      </c>
      <c r="L879" s="46" t="str">
        <f t="shared" si="269"/>
        <v>昌邑市三农投资建设有限公司</v>
      </c>
      <c r="M879" s="46" t="str">
        <f>IFERROR(IF(H879="1002",1002,VLOOKUP(I879,亿企科目!A:H,6,0)),VLOOKUP(H879,亿企科目!A:G,6,0))</f>
        <v>122102</v>
      </c>
      <c r="N879" s="48" t="str">
        <f>IFERROR(IF(H879="1002","银行账户",IF(H879="1123","供应商",VLOOKUP(I879,亿企科目!A:H,8,0))),"")</f>
        <v>客户</v>
      </c>
      <c r="O879" s="49" t="str">
        <f t="shared" si="283"/>
        <v>昌邑市三农投资建设有限公司</v>
      </c>
      <c r="P879" s="29" t="str">
        <f>VLOOKUP(A879,账簿!B:C,2,0)</f>
        <v>030005</v>
      </c>
      <c r="Q879" s="29" t="str">
        <f>VLOOKUP(P879,账簿!A:B,2,0)</f>
        <v>昌邑市华邑能源投资有限责任公司</v>
      </c>
      <c r="W879" s="29" t="str">
        <f t="shared" si="284"/>
        <v>0300052026-04-305</v>
      </c>
      <c r="X879" s="29" t="str">
        <f t="shared" si="270"/>
        <v>030005</v>
      </c>
      <c r="Y879" s="29" t="str">
        <f t="shared" si="271"/>
        <v>030005</v>
      </c>
      <c r="Z879" s="29" t="str">
        <f t="shared" si="272"/>
        <v>昌邑市华邑能源投资有限责任公司</v>
      </c>
      <c r="AA879" s="29" t="str">
        <f t="shared" si="273"/>
        <v>2026-04</v>
      </c>
      <c r="AB879" s="29" t="str">
        <f t="shared" si="274"/>
        <v>2026-04-30</v>
      </c>
      <c r="AC879" s="29" t="s">
        <v>108</v>
      </c>
      <c r="AD879" s="29">
        <f t="shared" si="275"/>
        <v>5</v>
      </c>
      <c r="AE879" s="29" t="str">
        <f t="shared" si="276"/>
        <v>调整三方协议</v>
      </c>
      <c r="AF879" s="29" t="s">
        <v>109</v>
      </c>
      <c r="AG879" s="29" t="s">
        <v>109</v>
      </c>
      <c r="AH879" s="29"/>
      <c r="AI879" s="29"/>
      <c r="AJ879" s="29"/>
      <c r="AK879" s="29"/>
      <c r="AL879" s="29"/>
      <c r="AM879" s="29"/>
      <c r="AN879" s="29" t="str">
        <f t="shared" si="277"/>
        <v>122102</v>
      </c>
      <c r="AO879" s="29"/>
      <c r="AP879" s="29" t="str">
        <f t="shared" si="278"/>
        <v>调整三方协议</v>
      </c>
      <c r="AQ879" t="s">
        <v>110</v>
      </c>
      <c r="AR879" s="29" t="str">
        <f t="shared" si="279"/>
        <v/>
      </c>
      <c r="AS879" s="29">
        <f t="shared" si="280"/>
        <v>4800000</v>
      </c>
      <c r="AT879" t="s">
        <v>111</v>
      </c>
      <c r="AU879" t="s">
        <v>112</v>
      </c>
      <c r="AV879" t="s">
        <v>113</v>
      </c>
      <c r="AW879" s="29" t="str">
        <f t="shared" si="281"/>
        <v/>
      </c>
      <c r="AX879" s="29">
        <f t="shared" si="282"/>
        <v>4800000</v>
      </c>
      <c r="AY879" s="29"/>
      <c r="AZ879" s="29"/>
      <c r="BA879" s="29"/>
      <c r="BB879" s="29"/>
      <c r="BC879" s="29"/>
      <c r="BD879" s="29"/>
      <c r="BE879" s="29"/>
      <c r="BF879" s="29"/>
      <c r="BG879" s="29"/>
      <c r="BH879" s="29"/>
      <c r="BI879" s="29"/>
      <c r="BJ879" s="29"/>
      <c r="BK879" s="29"/>
      <c r="BL879" s="29"/>
      <c r="BM879" s="29"/>
      <c r="BN879" s="29"/>
      <c r="BO879" s="29"/>
      <c r="BP879" s="29"/>
      <c r="BQ879" s="32" t="str">
        <f>IF(N879="项目",VLOOKUP(O879,项目!B:C,2,0),IF(K879="空项目",VLOOKUP(K879,项目!B:C,2,0),""))</f>
        <v/>
      </c>
      <c r="BR879" s="32" t="str">
        <f>IFERROR(VLOOKUP(BQ879,项目!A:B,2,0),"")</f>
        <v/>
      </c>
      <c r="BS879" s="29"/>
      <c r="BT879" s="29"/>
      <c r="BU879" s="32" t="str">
        <f>IF(N879="供应商",VLOOKUP(O879,供应商!B:C,2,0),"")</f>
        <v/>
      </c>
      <c r="BV879" s="32" t="str">
        <f>IFERROR(VLOOKUP(BU879,供应商!A:B,2,0),"")</f>
        <v/>
      </c>
      <c r="BW879" s="32" t="str">
        <f>IF(N879="客户",VLOOKUP(O879,客户!B:C,2,0),"")</f>
        <v>0004003</v>
      </c>
      <c r="BX879" s="32" t="str">
        <f>IFERROR(VLOOKUP(BW879,客户!A:B,2,0),"")</f>
        <v>昌邑市三农投资建设有限公司</v>
      </c>
      <c r="BY879" s="29"/>
      <c r="BZ879" s="29"/>
      <c r="CA879" s="29"/>
      <c r="CB879" s="29"/>
      <c r="CC879" s="29"/>
      <c r="CD879" s="29"/>
      <c r="CE879" s="29"/>
      <c r="CF879" s="29"/>
      <c r="CG879" s="29"/>
      <c r="CH879" s="29"/>
      <c r="CI879" s="29"/>
      <c r="CJ879" s="29"/>
      <c r="CK879" s="29"/>
      <c r="CL879" s="29"/>
      <c r="CM879" s="29"/>
      <c r="CN879" s="29"/>
      <c r="CO879" s="29"/>
      <c r="CP879" s="29"/>
      <c r="CQ879" s="29"/>
      <c r="CR879" s="29"/>
      <c r="CS879" s="29"/>
      <c r="CT879" s="29"/>
      <c r="CU879" s="32" t="str">
        <f>IF(N879="费用项目",VLOOKUP(O879,费用项目!B:C,2,0),"")</f>
        <v/>
      </c>
      <c r="CV879" s="32" t="str">
        <f>IFERROR(VLOOKUP(CU879,费用项目!A:B,2,0),"")</f>
        <v/>
      </c>
      <c r="CW879" s="29" t="str">
        <f>IF(N879="银行账户",VLOOKUP(O879,银行变二级!B:C,2,0),"")</f>
        <v/>
      </c>
      <c r="CX879" s="29" t="str">
        <f>IFERROR(VLOOKUP(O879,银行变二级!A:B,2,0),"")</f>
        <v/>
      </c>
    </row>
    <row r="880" spans="1:102">
      <c r="A880" s="42" t="s">
        <v>757</v>
      </c>
      <c r="B880" s="36" t="s">
        <v>131</v>
      </c>
      <c r="C880" s="36" t="s">
        <v>128</v>
      </c>
      <c r="D880" s="37" t="s">
        <v>136</v>
      </c>
      <c r="E880" s="37" t="s">
        <v>137</v>
      </c>
      <c r="F880" s="38">
        <v>1750527.78</v>
      </c>
      <c r="G880" s="39" t="s">
        <v>107</v>
      </c>
      <c r="H880" s="40" t="str">
        <f t="shared" si="265"/>
        <v>4103</v>
      </c>
      <c r="I880" s="40" t="str">
        <f t="shared" si="266"/>
        <v>4103</v>
      </c>
      <c r="J880" s="46" t="str">
        <f t="shared" si="267"/>
        <v>本年利润</v>
      </c>
      <c r="K880" s="47" t="str">
        <f t="shared" si="268"/>
        <v/>
      </c>
      <c r="L880" s="46" t="str">
        <f t="shared" si="269"/>
        <v/>
      </c>
      <c r="M880" s="46" t="str">
        <f>IFERROR(IF(H880="1002",1002,VLOOKUP(I880,亿企科目!A:H,6,0)),VLOOKUP(H880,亿企科目!A:G,6,0))</f>
        <v>4103</v>
      </c>
      <c r="N880" s="48">
        <f>IFERROR(IF(H880="1002","银行账户",IF(H880="1123","供应商",VLOOKUP(I880,亿企科目!A:H,8,0))),"")</f>
        <v>0</v>
      </c>
      <c r="O880" s="49" t="str">
        <f t="shared" si="283"/>
        <v/>
      </c>
      <c r="P880" s="29" t="str">
        <f>VLOOKUP(A880,账簿!B:C,2,0)</f>
        <v>030005</v>
      </c>
      <c r="Q880" s="29" t="str">
        <f>VLOOKUP(P880,账簿!A:B,2,0)</f>
        <v>昌邑市华邑能源投资有限责任公司</v>
      </c>
      <c r="W880" s="29" t="str">
        <f t="shared" si="284"/>
        <v>0300052026-04-306</v>
      </c>
      <c r="X880" s="29" t="str">
        <f t="shared" si="270"/>
        <v>030005</v>
      </c>
      <c r="Y880" s="29" t="str">
        <f t="shared" si="271"/>
        <v>030005</v>
      </c>
      <c r="Z880" s="29" t="str">
        <f t="shared" si="272"/>
        <v>昌邑市华邑能源投资有限责任公司</v>
      </c>
      <c r="AA880" s="29" t="str">
        <f t="shared" si="273"/>
        <v>2026-04</v>
      </c>
      <c r="AB880" s="29" t="str">
        <f t="shared" si="274"/>
        <v>2026-04-30</v>
      </c>
      <c r="AC880" s="29" t="s">
        <v>108</v>
      </c>
      <c r="AD880" s="29">
        <f t="shared" si="275"/>
        <v>6</v>
      </c>
      <c r="AE880" s="29" t="str">
        <f t="shared" si="276"/>
        <v>结转本月损益</v>
      </c>
      <c r="AF880" s="29" t="s">
        <v>109</v>
      </c>
      <c r="AG880" s="29" t="s">
        <v>109</v>
      </c>
      <c r="AH880" s="29"/>
      <c r="AI880" s="29"/>
      <c r="AJ880" s="29"/>
      <c r="AK880" s="29"/>
      <c r="AL880" s="29"/>
      <c r="AM880" s="29"/>
      <c r="AN880" s="29" t="str">
        <f t="shared" si="277"/>
        <v>4103</v>
      </c>
      <c r="AO880" s="29"/>
      <c r="AP880" s="29" t="str">
        <f t="shared" si="278"/>
        <v>结转本月损益</v>
      </c>
      <c r="AQ880" t="s">
        <v>110</v>
      </c>
      <c r="AR880" s="29">
        <f t="shared" si="279"/>
        <v>1750527.78</v>
      </c>
      <c r="AS880" s="29" t="str">
        <f t="shared" si="280"/>
        <v/>
      </c>
      <c r="AT880" t="s">
        <v>111</v>
      </c>
      <c r="AU880" t="s">
        <v>112</v>
      </c>
      <c r="AV880" t="s">
        <v>113</v>
      </c>
      <c r="AW880" s="29">
        <f t="shared" si="281"/>
        <v>1750527.78</v>
      </c>
      <c r="AX880" s="29" t="str">
        <f t="shared" si="282"/>
        <v/>
      </c>
      <c r="AY880" s="29"/>
      <c r="AZ880" s="29"/>
      <c r="BA880" s="29"/>
      <c r="BB880" s="29"/>
      <c r="BC880" s="29"/>
      <c r="BD880" s="29"/>
      <c r="BE880" s="29"/>
      <c r="BF880" s="29"/>
      <c r="BG880" s="29"/>
      <c r="BH880" s="29"/>
      <c r="BI880" s="29"/>
      <c r="BJ880" s="29"/>
      <c r="BK880" s="29"/>
      <c r="BL880" s="29"/>
      <c r="BM880" s="29"/>
      <c r="BN880" s="29"/>
      <c r="BO880" s="29"/>
      <c r="BP880" s="29"/>
      <c r="BQ880" s="32" t="str">
        <f>IF(N880="项目",VLOOKUP(O880,项目!B:C,2,0),IF(K880="空项目",VLOOKUP(K880,项目!B:C,2,0),""))</f>
        <v/>
      </c>
      <c r="BR880" s="32" t="str">
        <f>IFERROR(VLOOKUP(BQ880,项目!A:B,2,0),"")</f>
        <v/>
      </c>
      <c r="BS880" s="29"/>
      <c r="BT880" s="29"/>
      <c r="BU880" s="32" t="str">
        <f>IF(N880="供应商",VLOOKUP(O880,供应商!B:C,2,0),"")</f>
        <v/>
      </c>
      <c r="BV880" s="32" t="str">
        <f>IFERROR(VLOOKUP(BU880,供应商!A:B,2,0),"")</f>
        <v/>
      </c>
      <c r="BW880" s="32" t="str">
        <f>IF(N880="客户",VLOOKUP(O880,客户!B:C,2,0),"")</f>
        <v/>
      </c>
      <c r="BX880" s="32" t="str">
        <f>IFERROR(VLOOKUP(BW880,客户!A:B,2,0),"")</f>
        <v/>
      </c>
      <c r="BY880" s="29"/>
      <c r="BZ880" s="29"/>
      <c r="CA880" s="29"/>
      <c r="CB880" s="29"/>
      <c r="CC880" s="29"/>
      <c r="CD880" s="29"/>
      <c r="CE880" s="29"/>
      <c r="CF880" s="29"/>
      <c r="CG880" s="29"/>
      <c r="CH880" s="29"/>
      <c r="CI880" s="29"/>
      <c r="CJ880" s="29"/>
      <c r="CK880" s="29"/>
      <c r="CL880" s="29"/>
      <c r="CM880" s="29"/>
      <c r="CN880" s="29"/>
      <c r="CO880" s="29"/>
      <c r="CP880" s="29"/>
      <c r="CQ880" s="29"/>
      <c r="CR880" s="29"/>
      <c r="CS880" s="29"/>
      <c r="CT880" s="29"/>
      <c r="CU880" s="32" t="str">
        <f>IF(N880="费用项目",VLOOKUP(O880,费用项目!B:C,2,0),"")</f>
        <v/>
      </c>
      <c r="CV880" s="32" t="str">
        <f>IFERROR(VLOOKUP(CU880,费用项目!A:B,2,0),"")</f>
        <v/>
      </c>
      <c r="CW880" s="29" t="str">
        <f>IF(N880="银行账户",VLOOKUP(O880,银行变二级!B:C,2,0),"")</f>
        <v/>
      </c>
      <c r="CX880" s="29" t="str">
        <f>IFERROR(VLOOKUP(O880,银行变二级!A:B,2,0),"")</f>
        <v/>
      </c>
    </row>
    <row r="881" spans="1:102">
      <c r="A881" s="42" t="s">
        <v>757</v>
      </c>
      <c r="B881" s="36" t="s">
        <v>131</v>
      </c>
      <c r="C881" s="36" t="s">
        <v>128</v>
      </c>
      <c r="D881" s="37" t="s">
        <v>136</v>
      </c>
      <c r="E881" s="37" t="s">
        <v>127</v>
      </c>
      <c r="F881" s="39" t="s">
        <v>107</v>
      </c>
      <c r="G881" s="38">
        <v>1750527.78</v>
      </c>
      <c r="H881" s="40" t="str">
        <f t="shared" si="265"/>
        <v>6603</v>
      </c>
      <c r="I881" s="40" t="str">
        <f t="shared" si="266"/>
        <v>6603</v>
      </c>
      <c r="J881" s="46" t="str">
        <f t="shared" si="267"/>
        <v>财务费用</v>
      </c>
      <c r="K881" s="47" t="str">
        <f t="shared" si="268"/>
        <v>利息支出</v>
      </c>
      <c r="L881" s="46" t="str">
        <f t="shared" si="269"/>
        <v/>
      </c>
      <c r="M881" s="46" t="str">
        <f>IFERROR(IF(H881="1002",1002,VLOOKUP(I881,亿企科目!A:H,6,0)),VLOOKUP(H881,亿企科目!A:G,6,0))</f>
        <v>6603</v>
      </c>
      <c r="N881" s="48" t="str">
        <f>IFERROR(IF(H881="1002","银行账户",IF(H881="1123","供应商",VLOOKUP(I881,亿企科目!A:H,8,0))),"")</f>
        <v>费用项目</v>
      </c>
      <c r="O881" s="49" t="str">
        <f t="shared" si="283"/>
        <v>利息支出</v>
      </c>
      <c r="P881" s="29" t="str">
        <f>VLOOKUP(A881,账簿!B:C,2,0)</f>
        <v>030005</v>
      </c>
      <c r="Q881" s="29" t="str">
        <f>VLOOKUP(P881,账簿!A:B,2,0)</f>
        <v>昌邑市华邑能源投资有限责任公司</v>
      </c>
      <c r="W881" s="29" t="str">
        <f t="shared" si="284"/>
        <v>0300052026-04-306</v>
      </c>
      <c r="X881" s="29" t="str">
        <f t="shared" si="270"/>
        <v>030005</v>
      </c>
      <c r="Y881" s="29" t="str">
        <f t="shared" si="271"/>
        <v>030005</v>
      </c>
      <c r="Z881" s="29" t="str">
        <f t="shared" si="272"/>
        <v>昌邑市华邑能源投资有限责任公司</v>
      </c>
      <c r="AA881" s="29" t="str">
        <f t="shared" si="273"/>
        <v>2026-04</v>
      </c>
      <c r="AB881" s="29" t="str">
        <f t="shared" si="274"/>
        <v>2026-04-30</v>
      </c>
      <c r="AC881" s="29" t="s">
        <v>108</v>
      </c>
      <c r="AD881" s="29">
        <f t="shared" si="275"/>
        <v>6</v>
      </c>
      <c r="AE881" s="29" t="str">
        <f t="shared" si="276"/>
        <v>结转本月损益</v>
      </c>
      <c r="AF881" s="29" t="s">
        <v>109</v>
      </c>
      <c r="AG881" s="29" t="s">
        <v>109</v>
      </c>
      <c r="AH881" s="29"/>
      <c r="AI881" s="29"/>
      <c r="AJ881" s="29"/>
      <c r="AK881" s="29"/>
      <c r="AL881" s="29"/>
      <c r="AM881" s="29"/>
      <c r="AN881" s="29" t="str">
        <f t="shared" si="277"/>
        <v>6603</v>
      </c>
      <c r="AO881" s="29"/>
      <c r="AP881" s="29" t="str">
        <f t="shared" si="278"/>
        <v>结转本月损益</v>
      </c>
      <c r="AQ881" t="s">
        <v>110</v>
      </c>
      <c r="AR881" s="29" t="str">
        <f t="shared" si="279"/>
        <v/>
      </c>
      <c r="AS881" s="29">
        <f t="shared" si="280"/>
        <v>1750527.78</v>
      </c>
      <c r="AT881" t="s">
        <v>111</v>
      </c>
      <c r="AU881" t="s">
        <v>112</v>
      </c>
      <c r="AV881" t="s">
        <v>113</v>
      </c>
      <c r="AW881" s="29" t="str">
        <f t="shared" si="281"/>
        <v/>
      </c>
      <c r="AX881" s="29">
        <f t="shared" si="282"/>
        <v>1750527.78</v>
      </c>
      <c r="AY881" s="29"/>
      <c r="AZ881" s="29"/>
      <c r="BA881" s="29"/>
      <c r="BB881" s="29"/>
      <c r="BC881" s="29"/>
      <c r="BD881" s="29"/>
      <c r="BE881" s="29"/>
      <c r="BF881" s="29"/>
      <c r="BG881" s="29"/>
      <c r="BH881" s="29"/>
      <c r="BI881" s="29"/>
      <c r="BJ881" s="29"/>
      <c r="BK881" s="29"/>
      <c r="BL881" s="29"/>
      <c r="BM881" s="29"/>
      <c r="BN881" s="29"/>
      <c r="BO881" s="29"/>
      <c r="BP881" s="29"/>
      <c r="BQ881" s="32" t="str">
        <f>IF(N881="项目",VLOOKUP(O881,项目!B:C,2,0),IF(K881="空项目",VLOOKUP(K881,项目!B:C,2,0),""))</f>
        <v/>
      </c>
      <c r="BR881" s="32" t="str">
        <f>IFERROR(VLOOKUP(BQ881,项目!A:B,2,0),"")</f>
        <v/>
      </c>
      <c r="BS881" s="29"/>
      <c r="BT881" s="29"/>
      <c r="BU881" s="32" t="str">
        <f>IF(N881="供应商",VLOOKUP(O881,供应商!B:C,2,0),"")</f>
        <v/>
      </c>
      <c r="BV881" s="32" t="str">
        <f>IFERROR(VLOOKUP(BU881,供应商!A:B,2,0),"")</f>
        <v/>
      </c>
      <c r="BW881" s="32" t="str">
        <f>IF(N881="客户",VLOOKUP(O881,客户!B:C,2,0),"")</f>
        <v/>
      </c>
      <c r="BX881" s="32" t="str">
        <f>IFERROR(VLOOKUP(BW881,客户!A:B,2,0),"")</f>
        <v/>
      </c>
      <c r="BY881" s="29"/>
      <c r="BZ881" s="29"/>
      <c r="CA881" s="29"/>
      <c r="CB881" s="29"/>
      <c r="CC881" s="29"/>
      <c r="CD881" s="29"/>
      <c r="CE881" s="29"/>
      <c r="CF881" s="29"/>
      <c r="CG881" s="29"/>
      <c r="CH881" s="29"/>
      <c r="CI881" s="29"/>
      <c r="CJ881" s="29"/>
      <c r="CK881" s="29"/>
      <c r="CL881" s="29"/>
      <c r="CM881" s="29"/>
      <c r="CN881" s="29"/>
      <c r="CO881" s="29"/>
      <c r="CP881" s="29"/>
      <c r="CQ881" s="29"/>
      <c r="CR881" s="29"/>
      <c r="CS881" s="29"/>
      <c r="CT881" s="29"/>
      <c r="CU881" s="32" t="str">
        <f>IF(N881="费用项目",VLOOKUP(O881,费用项目!B:C,2,0),"")</f>
        <v>660302</v>
      </c>
      <c r="CV881" s="32" t="str">
        <f>IFERROR(VLOOKUP(CU881,费用项目!A:B,2,0),"")</f>
        <v>利息支出</v>
      </c>
      <c r="CW881" s="29" t="str">
        <f>IF(N881="银行账户",VLOOKUP(O881,银行变二级!B:C,2,0),"")</f>
        <v/>
      </c>
      <c r="CX881" s="29" t="str">
        <f>IFERROR(VLOOKUP(O881,银行变二级!A:B,2,0),"")</f>
        <v/>
      </c>
    </row>
    <row r="882" ht="25.5" spans="1:102">
      <c r="A882" s="35" t="s">
        <v>762</v>
      </c>
      <c r="B882" s="36" t="s">
        <v>288</v>
      </c>
      <c r="C882" s="36" t="s">
        <v>104</v>
      </c>
      <c r="D882" s="37" t="s">
        <v>763</v>
      </c>
      <c r="E882" s="37" t="s">
        <v>114</v>
      </c>
      <c r="F882" s="38">
        <v>100000</v>
      </c>
      <c r="G882" s="39" t="s">
        <v>107</v>
      </c>
      <c r="H882" s="40" t="str">
        <f t="shared" si="265"/>
        <v>1221</v>
      </c>
      <c r="I882" s="40" t="str">
        <f t="shared" si="266"/>
        <v>122108</v>
      </c>
      <c r="J882" s="46" t="str">
        <f t="shared" si="267"/>
        <v>其他应收款</v>
      </c>
      <c r="K882" s="47" t="str">
        <f t="shared" si="268"/>
        <v>单位</v>
      </c>
      <c r="L882" s="46" t="str">
        <f t="shared" si="269"/>
        <v>昌邑市城市建设发展投资集团有限公司</v>
      </c>
      <c r="M882" s="46" t="str">
        <f>IFERROR(IF(H882="1002",1002,VLOOKUP(I882,亿企科目!A:H,6,0)),VLOOKUP(H882,亿企科目!A:G,6,0))</f>
        <v>122102</v>
      </c>
      <c r="N882" s="48" t="str">
        <f>IFERROR(IF(H882="1002","银行账户",IF(H882="1123","供应商",VLOOKUP(I882,亿企科目!A:H,8,0))),"")</f>
        <v>客户</v>
      </c>
      <c r="O882" s="49" t="str">
        <f t="shared" si="283"/>
        <v>昌邑市城市建设发展投资集团有限公司</v>
      </c>
      <c r="P882" s="29" t="str">
        <f>VLOOKUP(A882,账簿!B:C,2,0)</f>
        <v>002002</v>
      </c>
      <c r="Q882" s="29" t="str">
        <f>VLOOKUP(P882,账簿!A:B,2,0)</f>
        <v>昌邑市融昌能源有限公司</v>
      </c>
      <c r="W882" s="29" t="str">
        <f t="shared" si="284"/>
        <v>0020022026-04-011</v>
      </c>
      <c r="X882" s="29" t="str">
        <f t="shared" si="270"/>
        <v>002002</v>
      </c>
      <c r="Y882" s="29" t="str">
        <f t="shared" si="271"/>
        <v>002002</v>
      </c>
      <c r="Z882" s="29" t="str">
        <f t="shared" si="272"/>
        <v>昌邑市融昌能源有限公司</v>
      </c>
      <c r="AA882" s="29" t="str">
        <f t="shared" si="273"/>
        <v>2026-04</v>
      </c>
      <c r="AB882" s="29" t="str">
        <f t="shared" si="274"/>
        <v>2026-04-01</v>
      </c>
      <c r="AC882" s="29" t="s">
        <v>108</v>
      </c>
      <c r="AD882" s="29">
        <f t="shared" si="275"/>
        <v>1</v>
      </c>
      <c r="AE882" s="29" t="str">
        <f t="shared" si="276"/>
        <v>汇兑,昌邑市城市建设发展投资集团有限公司,往来款</v>
      </c>
      <c r="AF882" s="29" t="s">
        <v>109</v>
      </c>
      <c r="AG882" s="29" t="s">
        <v>109</v>
      </c>
      <c r="AH882" s="29"/>
      <c r="AI882" s="29"/>
      <c r="AJ882" s="29"/>
      <c r="AK882" s="29"/>
      <c r="AL882" s="29"/>
      <c r="AM882" s="29"/>
      <c r="AN882" s="29" t="str">
        <f t="shared" si="277"/>
        <v>122102</v>
      </c>
      <c r="AO882" s="29"/>
      <c r="AP882" s="29" t="str">
        <f t="shared" si="278"/>
        <v>汇兑,昌邑市城市建设发展投资集团有限公司,往来款</v>
      </c>
      <c r="AQ882" t="s">
        <v>110</v>
      </c>
      <c r="AR882" s="29">
        <f t="shared" si="279"/>
        <v>100000</v>
      </c>
      <c r="AS882" s="29" t="str">
        <f t="shared" si="280"/>
        <v/>
      </c>
      <c r="AT882" t="s">
        <v>111</v>
      </c>
      <c r="AU882" t="s">
        <v>112</v>
      </c>
      <c r="AV882" t="s">
        <v>113</v>
      </c>
      <c r="AW882" s="29">
        <f t="shared" si="281"/>
        <v>100000</v>
      </c>
      <c r="AX882" s="29" t="str">
        <f t="shared" si="282"/>
        <v/>
      </c>
      <c r="AY882" s="29"/>
      <c r="AZ882" s="29"/>
      <c r="BA882" s="29"/>
      <c r="BB882" s="29"/>
      <c r="BC882" s="29"/>
      <c r="BD882" s="29"/>
      <c r="BE882" s="29"/>
      <c r="BF882" s="29"/>
      <c r="BG882" s="29"/>
      <c r="BH882" s="29"/>
      <c r="BI882" s="29"/>
      <c r="BJ882" s="29"/>
      <c r="BK882" s="29"/>
      <c r="BL882" s="29"/>
      <c r="BM882" s="29"/>
      <c r="BN882" s="29"/>
      <c r="BO882" s="29"/>
      <c r="BP882" s="29"/>
      <c r="BQ882" s="32" t="str">
        <f>IF(N882="项目",VLOOKUP(O882,项目!B:C,2,0),IF(K882="空项目",VLOOKUP(K882,项目!B:C,2,0),""))</f>
        <v/>
      </c>
      <c r="BR882" s="32" t="str">
        <f>IFERROR(VLOOKUP(BQ882,项目!A:B,2,0),"")</f>
        <v/>
      </c>
      <c r="BS882" s="29"/>
      <c r="BT882" s="29"/>
      <c r="BU882" s="32" t="str">
        <f>IF(N882="供应商",VLOOKUP(O882,供应商!B:C,2,0),"")</f>
        <v/>
      </c>
      <c r="BV882" s="32" t="str">
        <f>IFERROR(VLOOKUP(BU882,供应商!A:B,2,0),"")</f>
        <v/>
      </c>
      <c r="BW882" s="32" t="str">
        <f>IF(N882="客户",VLOOKUP(O882,客户!B:C,2,0),"")</f>
        <v>002</v>
      </c>
      <c r="BX882" s="32" t="str">
        <f>IFERROR(VLOOKUP(BW882,客户!A:B,2,0),"")</f>
        <v>昌邑市城市建设发展投资集团有限公司</v>
      </c>
      <c r="BY882" s="29"/>
      <c r="BZ882" s="29"/>
      <c r="CA882" s="29"/>
      <c r="CB882" s="29"/>
      <c r="CC882" s="29"/>
      <c r="CD882" s="29"/>
      <c r="CE882" s="29"/>
      <c r="CF882" s="29"/>
      <c r="CG882" s="29"/>
      <c r="CH882" s="29"/>
      <c r="CI882" s="29"/>
      <c r="CJ882" s="29"/>
      <c r="CK882" s="29"/>
      <c r="CL882" s="29"/>
      <c r="CM882" s="29"/>
      <c r="CN882" s="29"/>
      <c r="CO882" s="29"/>
      <c r="CP882" s="29"/>
      <c r="CQ882" s="29"/>
      <c r="CR882" s="29"/>
      <c r="CS882" s="29"/>
      <c r="CT882" s="29"/>
      <c r="CU882" s="32" t="str">
        <f>IF(N882="费用项目",VLOOKUP(O882,费用项目!B:C,2,0),"")</f>
        <v/>
      </c>
      <c r="CV882" s="32" t="str">
        <f>IFERROR(VLOOKUP(CU882,费用项目!A:B,2,0),"")</f>
        <v/>
      </c>
      <c r="CW882" s="29" t="str">
        <f>IF(N882="银行账户",VLOOKUP(O882,银行变二级!B:C,2,0),"")</f>
        <v/>
      </c>
      <c r="CX882" s="29" t="str">
        <f>IFERROR(VLOOKUP(O882,银行变二级!A:B,2,0),"")</f>
        <v/>
      </c>
    </row>
    <row r="883" ht="25.5" spans="1:102">
      <c r="A883" s="35" t="s">
        <v>762</v>
      </c>
      <c r="B883" s="36" t="s">
        <v>288</v>
      </c>
      <c r="C883" s="36" t="s">
        <v>104</v>
      </c>
      <c r="D883" s="37" t="s">
        <v>763</v>
      </c>
      <c r="E883" s="37" t="s">
        <v>764</v>
      </c>
      <c r="F883" s="39" t="s">
        <v>107</v>
      </c>
      <c r="G883" s="38">
        <v>100000</v>
      </c>
      <c r="H883" s="40" t="str">
        <f t="shared" si="265"/>
        <v>1002</v>
      </c>
      <c r="I883" s="40" t="str">
        <f t="shared" si="266"/>
        <v>100207</v>
      </c>
      <c r="J883" s="46" t="str">
        <f t="shared" si="267"/>
        <v>银行存款</v>
      </c>
      <c r="K883" s="47" t="str">
        <f t="shared" si="268"/>
        <v>潍坊银行39455</v>
      </c>
      <c r="L883" s="46" t="str">
        <f t="shared" si="269"/>
        <v/>
      </c>
      <c r="M883" s="46">
        <f>IFERROR(IF(H883="1002",1002,VLOOKUP(I883,亿企科目!A:H,6,0)),VLOOKUP(H883,亿企科目!A:G,6,0))</f>
        <v>1002</v>
      </c>
      <c r="N883" s="48" t="str">
        <f>IFERROR(IF(H883="1002","银行账户",IF(H883="1123","供应商",VLOOKUP(I883,亿企科目!A:H,8,0))),"")</f>
        <v>银行账户</v>
      </c>
      <c r="O883" s="49" t="str">
        <f t="shared" si="283"/>
        <v>潍坊银行39455</v>
      </c>
      <c r="P883" s="29" t="str">
        <f>VLOOKUP(A883,账簿!B:C,2,0)</f>
        <v>002002</v>
      </c>
      <c r="Q883" s="29" t="str">
        <f>VLOOKUP(P883,账簿!A:B,2,0)</f>
        <v>昌邑市融昌能源有限公司</v>
      </c>
      <c r="W883" s="29" t="str">
        <f t="shared" si="284"/>
        <v>0020022026-04-011</v>
      </c>
      <c r="X883" s="29" t="str">
        <f t="shared" si="270"/>
        <v>002002</v>
      </c>
      <c r="Y883" s="29" t="str">
        <f t="shared" si="271"/>
        <v>002002</v>
      </c>
      <c r="Z883" s="29" t="str">
        <f t="shared" si="272"/>
        <v>昌邑市融昌能源有限公司</v>
      </c>
      <c r="AA883" s="29" t="str">
        <f t="shared" si="273"/>
        <v>2026-04</v>
      </c>
      <c r="AB883" s="29" t="str">
        <f t="shared" si="274"/>
        <v>2026-04-01</v>
      </c>
      <c r="AC883" s="29" t="s">
        <v>108</v>
      </c>
      <c r="AD883" s="29">
        <f t="shared" si="275"/>
        <v>1</v>
      </c>
      <c r="AE883" s="29" t="str">
        <f t="shared" si="276"/>
        <v>汇兑,昌邑市城市建设发展投资集团有限公司,往来款</v>
      </c>
      <c r="AF883" s="29" t="s">
        <v>109</v>
      </c>
      <c r="AG883" s="29" t="s">
        <v>109</v>
      </c>
      <c r="AH883" s="29"/>
      <c r="AI883" s="29"/>
      <c r="AJ883" s="29"/>
      <c r="AK883" s="29"/>
      <c r="AL883" s="29"/>
      <c r="AM883" s="29"/>
      <c r="AN883" s="29">
        <f t="shared" si="277"/>
        <v>1002</v>
      </c>
      <c r="AO883" s="29"/>
      <c r="AP883" s="29" t="str">
        <f t="shared" si="278"/>
        <v>汇兑,昌邑市城市建设发展投资集团有限公司,往来款</v>
      </c>
      <c r="AQ883" t="s">
        <v>110</v>
      </c>
      <c r="AR883" s="29" t="str">
        <f t="shared" si="279"/>
        <v/>
      </c>
      <c r="AS883" s="29">
        <f t="shared" si="280"/>
        <v>100000</v>
      </c>
      <c r="AT883" t="s">
        <v>111</v>
      </c>
      <c r="AU883" t="s">
        <v>112</v>
      </c>
      <c r="AV883" t="s">
        <v>113</v>
      </c>
      <c r="AW883" s="29" t="str">
        <f t="shared" si="281"/>
        <v/>
      </c>
      <c r="AX883" s="29">
        <f t="shared" si="282"/>
        <v>100000</v>
      </c>
      <c r="AY883" s="29"/>
      <c r="AZ883" s="29"/>
      <c r="BA883" s="29"/>
      <c r="BB883" s="29"/>
      <c r="BC883" s="29"/>
      <c r="BD883" s="29"/>
      <c r="BE883" s="29"/>
      <c r="BF883" s="29"/>
      <c r="BG883" s="29"/>
      <c r="BH883" s="29"/>
      <c r="BI883" s="29"/>
      <c r="BJ883" s="29"/>
      <c r="BK883" s="29"/>
      <c r="BL883" s="29"/>
      <c r="BM883" s="29"/>
      <c r="BN883" s="29"/>
      <c r="BO883" s="29"/>
      <c r="BP883" s="29"/>
      <c r="BQ883" s="32" t="str">
        <f>IF(N883="项目",VLOOKUP(O883,项目!B:C,2,0),IF(K883="空项目",VLOOKUP(K883,项目!B:C,2,0),""))</f>
        <v/>
      </c>
      <c r="BR883" s="32" t="str">
        <f>IFERROR(VLOOKUP(BQ883,项目!A:B,2,0),"")</f>
        <v/>
      </c>
      <c r="BS883" s="29"/>
      <c r="BT883" s="29"/>
      <c r="BU883" s="32" t="str">
        <f>IF(N883="供应商",VLOOKUP(O883,供应商!B:C,2,0),"")</f>
        <v/>
      </c>
      <c r="BV883" s="32" t="str">
        <f>IFERROR(VLOOKUP(BU883,供应商!A:B,2,0),"")</f>
        <v/>
      </c>
      <c r="BW883" s="32" t="str">
        <f>IF(N883="客户",VLOOKUP(O883,客户!B:C,2,0),"")</f>
        <v/>
      </c>
      <c r="BX883" s="32" t="str">
        <f>IFERROR(VLOOKUP(BW883,客户!A:B,2,0),"")</f>
        <v/>
      </c>
      <c r="BY883" s="29"/>
      <c r="BZ883" s="29"/>
      <c r="CA883" s="29"/>
      <c r="CB883" s="29"/>
      <c r="CC883" s="29"/>
      <c r="CD883" s="29"/>
      <c r="CE883" s="29"/>
      <c r="CF883" s="29"/>
      <c r="CG883" s="29"/>
      <c r="CH883" s="29"/>
      <c r="CI883" s="29"/>
      <c r="CJ883" s="29"/>
      <c r="CK883" s="29"/>
      <c r="CL883" s="29"/>
      <c r="CM883" s="29"/>
      <c r="CN883" s="29"/>
      <c r="CO883" s="29"/>
      <c r="CP883" s="29"/>
      <c r="CQ883" s="29"/>
      <c r="CR883" s="29"/>
      <c r="CS883" s="29"/>
      <c r="CT883" s="29"/>
      <c r="CU883" s="32" t="str">
        <f>IF(N883="费用项目",VLOOKUP(O883,费用项目!B:C,2,0),"")</f>
        <v/>
      </c>
      <c r="CV883" s="32" t="str">
        <f>IFERROR(VLOOKUP(CU883,费用项目!A:B,2,0),"")</f>
        <v/>
      </c>
      <c r="CW883" s="29" t="str">
        <f>IF(N883="银行账户",VLOOKUP(O883,银行变二级!B:C,2,0),"")</f>
        <v>潍坊银行39455</v>
      </c>
      <c r="CX883" s="29" t="str">
        <f>IFERROR(VLOOKUP(O883,银行变二级!A:B,2,0),"")</f>
        <v>潍坊银行39455</v>
      </c>
    </row>
    <row r="884" ht="25.5" spans="1:102">
      <c r="A884" s="35" t="s">
        <v>762</v>
      </c>
      <c r="B884" s="36" t="s">
        <v>288</v>
      </c>
      <c r="C884" s="36" t="s">
        <v>115</v>
      </c>
      <c r="D884" s="37" t="s">
        <v>765</v>
      </c>
      <c r="E884" s="37" t="s">
        <v>766</v>
      </c>
      <c r="F884" s="38">
        <v>10000000</v>
      </c>
      <c r="G884" s="39" t="s">
        <v>107</v>
      </c>
      <c r="H884" s="40" t="str">
        <f t="shared" si="265"/>
        <v>2241</v>
      </c>
      <c r="I884" s="40" t="str">
        <f t="shared" si="266"/>
        <v>224102</v>
      </c>
      <c r="J884" s="46" t="str">
        <f t="shared" si="267"/>
        <v>其他应付款</v>
      </c>
      <c r="K884" s="47" t="str">
        <f t="shared" si="268"/>
        <v>单位</v>
      </c>
      <c r="L884" s="46" t="str">
        <f t="shared" si="269"/>
        <v>上海企众通合信息咨询有限公司</v>
      </c>
      <c r="M884" s="46" t="str">
        <f>IFERROR(IF(H884="1002",1002,VLOOKUP(I884,亿企科目!A:H,6,0)),VLOOKUP(H884,亿企科目!A:G,6,0))</f>
        <v>224102</v>
      </c>
      <c r="N884" s="48" t="str">
        <f>IFERROR(IF(H884="1002","银行账户",IF(H884="1123","供应商",VLOOKUP(I884,亿企科目!A:H,8,0))),"")</f>
        <v>供应商</v>
      </c>
      <c r="O884" s="49" t="str">
        <f t="shared" si="283"/>
        <v>上海企众通合信息咨询有限公司</v>
      </c>
      <c r="P884" s="29" t="str">
        <f>VLOOKUP(A884,账簿!B:C,2,0)</f>
        <v>002002</v>
      </c>
      <c r="Q884" s="29" t="str">
        <f>VLOOKUP(P884,账簿!A:B,2,0)</f>
        <v>昌邑市融昌能源有限公司</v>
      </c>
      <c r="W884" s="29" t="str">
        <f t="shared" si="284"/>
        <v>0020022026-04-012</v>
      </c>
      <c r="X884" s="29" t="str">
        <f t="shared" si="270"/>
        <v>002002</v>
      </c>
      <c r="Y884" s="29" t="str">
        <f t="shared" si="271"/>
        <v>002002</v>
      </c>
      <c r="Z884" s="29" t="str">
        <f t="shared" si="272"/>
        <v>昌邑市融昌能源有限公司</v>
      </c>
      <c r="AA884" s="29" t="str">
        <f t="shared" si="273"/>
        <v>2026-04</v>
      </c>
      <c r="AB884" s="29" t="str">
        <f t="shared" si="274"/>
        <v>2026-04-01</v>
      </c>
      <c r="AC884" s="29" t="s">
        <v>108</v>
      </c>
      <c r="AD884" s="29">
        <f t="shared" si="275"/>
        <v>2</v>
      </c>
      <c r="AE884" s="29" t="str">
        <f t="shared" si="276"/>
        <v>转账支取,上海企众通合信息咨询有限公司,退款</v>
      </c>
      <c r="AF884" s="29" t="s">
        <v>109</v>
      </c>
      <c r="AG884" s="29" t="s">
        <v>109</v>
      </c>
      <c r="AH884" s="29"/>
      <c r="AI884" s="29"/>
      <c r="AJ884" s="29"/>
      <c r="AK884" s="29"/>
      <c r="AL884" s="29"/>
      <c r="AM884" s="29"/>
      <c r="AN884" s="29" t="str">
        <f t="shared" si="277"/>
        <v>224102</v>
      </c>
      <c r="AO884" s="29"/>
      <c r="AP884" s="29" t="str">
        <f t="shared" si="278"/>
        <v>转账支取,上海企众通合信息咨询有限公司,退款</v>
      </c>
      <c r="AQ884" t="s">
        <v>110</v>
      </c>
      <c r="AR884" s="29">
        <f t="shared" si="279"/>
        <v>10000000</v>
      </c>
      <c r="AS884" s="29" t="str">
        <f t="shared" si="280"/>
        <v/>
      </c>
      <c r="AT884" t="s">
        <v>111</v>
      </c>
      <c r="AU884" t="s">
        <v>112</v>
      </c>
      <c r="AV884" t="s">
        <v>113</v>
      </c>
      <c r="AW884" s="29">
        <f t="shared" si="281"/>
        <v>10000000</v>
      </c>
      <c r="AX884" s="29" t="str">
        <f t="shared" si="282"/>
        <v/>
      </c>
      <c r="AY884" s="29"/>
      <c r="AZ884" s="29"/>
      <c r="BA884" s="29"/>
      <c r="BB884" s="29"/>
      <c r="BC884" s="29"/>
      <c r="BD884" s="29"/>
      <c r="BE884" s="29"/>
      <c r="BF884" s="29"/>
      <c r="BG884" s="29"/>
      <c r="BH884" s="29"/>
      <c r="BI884" s="29"/>
      <c r="BJ884" s="29"/>
      <c r="BK884" s="29"/>
      <c r="BL884" s="29"/>
      <c r="BM884" s="29"/>
      <c r="BN884" s="29"/>
      <c r="BO884" s="29"/>
      <c r="BP884" s="29"/>
      <c r="BQ884" s="32" t="str">
        <f>IF(N884="项目",VLOOKUP(O884,项目!B:C,2,0),IF(K884="空项目",VLOOKUP(K884,项目!B:C,2,0),""))</f>
        <v/>
      </c>
      <c r="BR884" s="32" t="str">
        <f>IFERROR(VLOOKUP(BQ884,项目!A:B,2,0),"")</f>
        <v/>
      </c>
      <c r="BS884" s="29"/>
      <c r="BT884" s="29"/>
      <c r="BU884" s="32" t="str">
        <f>IF(N884="供应商",VLOOKUP(O884,供应商!B:C,2,0),"")</f>
        <v>0020021</v>
      </c>
      <c r="BV884" s="32" t="str">
        <f>IFERROR(VLOOKUP(BU884,供应商!A:B,2,0),"")</f>
        <v>上海企众通合信息咨询有限公司</v>
      </c>
      <c r="BW884" s="32" t="str">
        <f>IF(N884="客户",VLOOKUP(O884,客户!B:C,2,0),"")</f>
        <v/>
      </c>
      <c r="BX884" s="32" t="str">
        <f>IFERROR(VLOOKUP(BW884,客户!A:B,2,0),"")</f>
        <v/>
      </c>
      <c r="BY884" s="29"/>
      <c r="BZ884" s="29"/>
      <c r="CA884" s="29"/>
      <c r="CB884" s="29"/>
      <c r="CC884" s="29"/>
      <c r="CD884" s="29"/>
      <c r="CE884" s="29"/>
      <c r="CF884" s="29"/>
      <c r="CG884" s="29"/>
      <c r="CH884" s="29"/>
      <c r="CI884" s="29"/>
      <c r="CJ884" s="29"/>
      <c r="CK884" s="29"/>
      <c r="CL884" s="29"/>
      <c r="CM884" s="29"/>
      <c r="CN884" s="29"/>
      <c r="CO884" s="29"/>
      <c r="CP884" s="29"/>
      <c r="CQ884" s="29"/>
      <c r="CR884" s="29"/>
      <c r="CS884" s="29"/>
      <c r="CT884" s="29"/>
      <c r="CU884" s="32" t="str">
        <f>IF(N884="费用项目",VLOOKUP(O884,费用项目!B:C,2,0),"")</f>
        <v/>
      </c>
      <c r="CV884" s="32" t="str">
        <f>IFERROR(VLOOKUP(CU884,费用项目!A:B,2,0),"")</f>
        <v/>
      </c>
      <c r="CW884" s="29" t="str">
        <f>IF(N884="银行账户",VLOOKUP(O884,银行变二级!B:C,2,0),"")</f>
        <v/>
      </c>
      <c r="CX884" s="29" t="str">
        <f>IFERROR(VLOOKUP(O884,银行变二级!A:B,2,0),"")</f>
        <v/>
      </c>
    </row>
    <row r="885" ht="25.5" spans="1:102">
      <c r="A885" s="35" t="s">
        <v>762</v>
      </c>
      <c r="B885" s="36" t="s">
        <v>288</v>
      </c>
      <c r="C885" s="36" t="s">
        <v>115</v>
      </c>
      <c r="D885" s="37" t="s">
        <v>765</v>
      </c>
      <c r="E885" s="37" t="s">
        <v>764</v>
      </c>
      <c r="F885" s="39" t="s">
        <v>107</v>
      </c>
      <c r="G885" s="38">
        <v>10000000</v>
      </c>
      <c r="H885" s="40" t="str">
        <f t="shared" si="265"/>
        <v>1002</v>
      </c>
      <c r="I885" s="40" t="str">
        <f t="shared" si="266"/>
        <v>100207</v>
      </c>
      <c r="J885" s="46" t="str">
        <f t="shared" si="267"/>
        <v>银行存款</v>
      </c>
      <c r="K885" s="47" t="str">
        <f t="shared" si="268"/>
        <v>潍坊银行39455</v>
      </c>
      <c r="L885" s="46" t="str">
        <f t="shared" si="269"/>
        <v/>
      </c>
      <c r="M885" s="46">
        <f>IFERROR(IF(H885="1002",1002,VLOOKUP(I885,亿企科目!A:H,6,0)),VLOOKUP(H885,亿企科目!A:G,6,0))</f>
        <v>1002</v>
      </c>
      <c r="N885" s="48" t="str">
        <f>IFERROR(IF(H885="1002","银行账户",IF(H885="1123","供应商",VLOOKUP(I885,亿企科目!A:H,8,0))),"")</f>
        <v>银行账户</v>
      </c>
      <c r="O885" s="49" t="str">
        <f t="shared" si="283"/>
        <v>潍坊银行39455</v>
      </c>
      <c r="P885" s="29" t="str">
        <f>VLOOKUP(A885,账簿!B:C,2,0)</f>
        <v>002002</v>
      </c>
      <c r="Q885" s="29" t="str">
        <f>VLOOKUP(P885,账簿!A:B,2,0)</f>
        <v>昌邑市融昌能源有限公司</v>
      </c>
      <c r="W885" s="29" t="str">
        <f t="shared" si="284"/>
        <v>0020022026-04-012</v>
      </c>
      <c r="X885" s="29" t="str">
        <f t="shared" si="270"/>
        <v>002002</v>
      </c>
      <c r="Y885" s="29" t="str">
        <f t="shared" si="271"/>
        <v>002002</v>
      </c>
      <c r="Z885" s="29" t="str">
        <f t="shared" si="272"/>
        <v>昌邑市融昌能源有限公司</v>
      </c>
      <c r="AA885" s="29" t="str">
        <f t="shared" si="273"/>
        <v>2026-04</v>
      </c>
      <c r="AB885" s="29" t="str">
        <f t="shared" si="274"/>
        <v>2026-04-01</v>
      </c>
      <c r="AC885" s="29" t="s">
        <v>108</v>
      </c>
      <c r="AD885" s="29">
        <f t="shared" si="275"/>
        <v>2</v>
      </c>
      <c r="AE885" s="29" t="str">
        <f t="shared" si="276"/>
        <v>转账支取,上海企众通合信息咨询有限公司,退款</v>
      </c>
      <c r="AF885" s="29" t="s">
        <v>109</v>
      </c>
      <c r="AG885" s="29" t="s">
        <v>109</v>
      </c>
      <c r="AH885" s="29"/>
      <c r="AI885" s="29"/>
      <c r="AJ885" s="29"/>
      <c r="AK885" s="29"/>
      <c r="AL885" s="29"/>
      <c r="AM885" s="29"/>
      <c r="AN885" s="29">
        <f t="shared" si="277"/>
        <v>1002</v>
      </c>
      <c r="AO885" s="29"/>
      <c r="AP885" s="29" t="str">
        <f t="shared" si="278"/>
        <v>转账支取,上海企众通合信息咨询有限公司,退款</v>
      </c>
      <c r="AQ885" t="s">
        <v>110</v>
      </c>
      <c r="AR885" s="29" t="str">
        <f t="shared" si="279"/>
        <v/>
      </c>
      <c r="AS885" s="29">
        <f t="shared" si="280"/>
        <v>10000000</v>
      </c>
      <c r="AT885" t="s">
        <v>111</v>
      </c>
      <c r="AU885" t="s">
        <v>112</v>
      </c>
      <c r="AV885" t="s">
        <v>113</v>
      </c>
      <c r="AW885" s="29" t="str">
        <f t="shared" si="281"/>
        <v/>
      </c>
      <c r="AX885" s="29">
        <f t="shared" si="282"/>
        <v>10000000</v>
      </c>
      <c r="AY885" s="29"/>
      <c r="AZ885" s="29"/>
      <c r="BA885" s="29"/>
      <c r="BB885" s="29"/>
      <c r="BC885" s="29"/>
      <c r="BD885" s="29"/>
      <c r="BE885" s="29"/>
      <c r="BF885" s="29"/>
      <c r="BG885" s="29"/>
      <c r="BH885" s="29"/>
      <c r="BI885" s="29"/>
      <c r="BJ885" s="29"/>
      <c r="BK885" s="29"/>
      <c r="BL885" s="29"/>
      <c r="BM885" s="29"/>
      <c r="BN885" s="29"/>
      <c r="BO885" s="29"/>
      <c r="BP885" s="29"/>
      <c r="BQ885" s="32" t="str">
        <f>IF(N885="项目",VLOOKUP(O885,项目!B:C,2,0),IF(K885="空项目",VLOOKUP(K885,项目!B:C,2,0),""))</f>
        <v/>
      </c>
      <c r="BR885" s="32" t="str">
        <f>IFERROR(VLOOKUP(BQ885,项目!A:B,2,0),"")</f>
        <v/>
      </c>
      <c r="BS885" s="29"/>
      <c r="BT885" s="29"/>
      <c r="BU885" s="32" t="str">
        <f>IF(N885="供应商",VLOOKUP(O885,供应商!B:C,2,0),"")</f>
        <v/>
      </c>
      <c r="BV885" s="32" t="str">
        <f>IFERROR(VLOOKUP(BU885,供应商!A:B,2,0),"")</f>
        <v/>
      </c>
      <c r="BW885" s="32" t="str">
        <f>IF(N885="客户",VLOOKUP(O885,客户!B:C,2,0),"")</f>
        <v/>
      </c>
      <c r="BX885" s="32" t="str">
        <f>IFERROR(VLOOKUP(BW885,客户!A:B,2,0),"")</f>
        <v/>
      </c>
      <c r="BY885" s="29"/>
      <c r="BZ885" s="29"/>
      <c r="CA885" s="29"/>
      <c r="CB885" s="29"/>
      <c r="CC885" s="29"/>
      <c r="CD885" s="29"/>
      <c r="CE885" s="29"/>
      <c r="CF885" s="29"/>
      <c r="CG885" s="29"/>
      <c r="CH885" s="29"/>
      <c r="CI885" s="29"/>
      <c r="CJ885" s="29"/>
      <c r="CK885" s="29"/>
      <c r="CL885" s="29"/>
      <c r="CM885" s="29"/>
      <c r="CN885" s="29"/>
      <c r="CO885" s="29"/>
      <c r="CP885" s="29"/>
      <c r="CQ885" s="29"/>
      <c r="CR885" s="29"/>
      <c r="CS885" s="29"/>
      <c r="CT885" s="29"/>
      <c r="CU885" s="32" t="str">
        <f>IF(N885="费用项目",VLOOKUP(O885,费用项目!B:C,2,0),"")</f>
        <v/>
      </c>
      <c r="CV885" s="32" t="str">
        <f>IFERROR(VLOOKUP(CU885,费用项目!A:B,2,0),"")</f>
        <v/>
      </c>
      <c r="CW885" s="29" t="str">
        <f>IF(N885="银行账户",VLOOKUP(O885,银行变二级!B:C,2,0),"")</f>
        <v>潍坊银行39455</v>
      </c>
      <c r="CX885" s="29" t="str">
        <f>IFERROR(VLOOKUP(O885,银行变二级!A:B,2,0),"")</f>
        <v>潍坊银行39455</v>
      </c>
    </row>
    <row r="886" ht="25.5" spans="1:102">
      <c r="A886" s="35" t="s">
        <v>762</v>
      </c>
      <c r="B886" s="36" t="s">
        <v>173</v>
      </c>
      <c r="C886" s="36" t="s">
        <v>118</v>
      </c>
      <c r="D886" s="37" t="s">
        <v>767</v>
      </c>
      <c r="E886" s="37" t="s">
        <v>518</v>
      </c>
      <c r="F886" s="38">
        <v>150000</v>
      </c>
      <c r="G886" s="39" t="s">
        <v>107</v>
      </c>
      <c r="H886" s="40" t="str">
        <f t="shared" si="265"/>
        <v>1221</v>
      </c>
      <c r="I886" s="40" t="str">
        <f t="shared" si="266"/>
        <v>122108</v>
      </c>
      <c r="J886" s="46" t="str">
        <f t="shared" si="267"/>
        <v>其他应收款</v>
      </c>
      <c r="K886" s="47" t="str">
        <f t="shared" si="268"/>
        <v>单位</v>
      </c>
      <c r="L886" s="46" t="str">
        <f t="shared" si="269"/>
        <v>昌邑洺洋污水处理有限公司</v>
      </c>
      <c r="M886" s="46" t="str">
        <f>IFERROR(IF(H886="1002",1002,VLOOKUP(I886,亿企科目!A:H,6,0)),VLOOKUP(H886,亿企科目!A:G,6,0))</f>
        <v>122102</v>
      </c>
      <c r="N886" s="48" t="str">
        <f>IFERROR(IF(H886="1002","银行账户",IF(H886="1123","供应商",VLOOKUP(I886,亿企科目!A:H,8,0))),"")</f>
        <v>客户</v>
      </c>
      <c r="O886" s="49" t="str">
        <f t="shared" si="283"/>
        <v>昌邑洺洋污水处理有限公司</v>
      </c>
      <c r="P886" s="29" t="str">
        <f>VLOOKUP(A886,账簿!B:C,2,0)</f>
        <v>002002</v>
      </c>
      <c r="Q886" s="29" t="str">
        <f>VLOOKUP(P886,账簿!A:B,2,0)</f>
        <v>昌邑市融昌能源有限公司</v>
      </c>
      <c r="W886" s="29" t="str">
        <f t="shared" si="284"/>
        <v>0020022026-04-023</v>
      </c>
      <c r="X886" s="29" t="str">
        <f t="shared" si="270"/>
        <v>002002</v>
      </c>
      <c r="Y886" s="29" t="str">
        <f t="shared" si="271"/>
        <v>002002</v>
      </c>
      <c r="Z886" s="29" t="str">
        <f t="shared" si="272"/>
        <v>昌邑市融昌能源有限公司</v>
      </c>
      <c r="AA886" s="29" t="str">
        <f t="shared" si="273"/>
        <v>2026-04</v>
      </c>
      <c r="AB886" s="29" t="str">
        <f t="shared" si="274"/>
        <v>2026-04-02</v>
      </c>
      <c r="AC886" s="29" t="s">
        <v>108</v>
      </c>
      <c r="AD886" s="29">
        <f t="shared" si="275"/>
        <v>3</v>
      </c>
      <c r="AE886" s="29" t="str">
        <f t="shared" si="276"/>
        <v>网银转账,昌邑洺洋污水处理有限公司,往来款</v>
      </c>
      <c r="AF886" s="29" t="s">
        <v>109</v>
      </c>
      <c r="AG886" s="29" t="s">
        <v>109</v>
      </c>
      <c r="AH886" s="29"/>
      <c r="AI886" s="29"/>
      <c r="AJ886" s="29"/>
      <c r="AK886" s="29"/>
      <c r="AL886" s="29"/>
      <c r="AM886" s="29"/>
      <c r="AN886" s="29" t="str">
        <f t="shared" si="277"/>
        <v>122102</v>
      </c>
      <c r="AO886" s="29"/>
      <c r="AP886" s="29" t="str">
        <f t="shared" si="278"/>
        <v>网银转账,昌邑洺洋污水处理有限公司,往来款</v>
      </c>
      <c r="AQ886" t="s">
        <v>110</v>
      </c>
      <c r="AR886" s="29">
        <f t="shared" si="279"/>
        <v>150000</v>
      </c>
      <c r="AS886" s="29" t="str">
        <f t="shared" si="280"/>
        <v/>
      </c>
      <c r="AT886" t="s">
        <v>111</v>
      </c>
      <c r="AU886" t="s">
        <v>112</v>
      </c>
      <c r="AV886" t="s">
        <v>113</v>
      </c>
      <c r="AW886" s="29">
        <f t="shared" si="281"/>
        <v>150000</v>
      </c>
      <c r="AX886" s="29" t="str">
        <f t="shared" si="282"/>
        <v/>
      </c>
      <c r="AY886" s="29"/>
      <c r="AZ886" s="29"/>
      <c r="BA886" s="29"/>
      <c r="BB886" s="29"/>
      <c r="BC886" s="29"/>
      <c r="BD886" s="29"/>
      <c r="BE886" s="29"/>
      <c r="BF886" s="29"/>
      <c r="BG886" s="29"/>
      <c r="BH886" s="29"/>
      <c r="BI886" s="29"/>
      <c r="BJ886" s="29"/>
      <c r="BK886" s="29"/>
      <c r="BL886" s="29"/>
      <c r="BM886" s="29"/>
      <c r="BN886" s="29"/>
      <c r="BO886" s="29"/>
      <c r="BP886" s="29"/>
      <c r="BQ886" s="32" t="str">
        <f>IF(N886="项目",VLOOKUP(O886,项目!B:C,2,0),IF(K886="空项目",VLOOKUP(K886,项目!B:C,2,0),""))</f>
        <v/>
      </c>
      <c r="BR886" s="32" t="str">
        <f>IFERROR(VLOOKUP(BQ886,项目!A:B,2,0),"")</f>
        <v/>
      </c>
      <c r="BS886" s="29"/>
      <c r="BT886" s="29"/>
      <c r="BU886" s="32" t="str">
        <f>IF(N886="供应商",VLOOKUP(O886,供应商!B:C,2,0),"")</f>
        <v/>
      </c>
      <c r="BV886" s="32" t="str">
        <f>IFERROR(VLOOKUP(BU886,供应商!A:B,2,0),"")</f>
        <v/>
      </c>
      <c r="BW886" s="32" t="str">
        <f>IF(N886="客户",VLOOKUP(O886,客户!B:C,2,0),"")</f>
        <v>002018</v>
      </c>
      <c r="BX886" s="32" t="str">
        <f>IFERROR(VLOOKUP(BW886,客户!A:B,2,0),"")</f>
        <v>昌邑洺洋污水处理有限公司</v>
      </c>
      <c r="BY886" s="29"/>
      <c r="BZ886" s="29"/>
      <c r="CA886" s="29"/>
      <c r="CB886" s="29"/>
      <c r="CC886" s="29"/>
      <c r="CD886" s="29"/>
      <c r="CE886" s="29"/>
      <c r="CF886" s="29"/>
      <c r="CG886" s="29"/>
      <c r="CH886" s="29"/>
      <c r="CI886" s="29"/>
      <c r="CJ886" s="29"/>
      <c r="CK886" s="29"/>
      <c r="CL886" s="29"/>
      <c r="CM886" s="29"/>
      <c r="CN886" s="29"/>
      <c r="CO886" s="29"/>
      <c r="CP886" s="29"/>
      <c r="CQ886" s="29"/>
      <c r="CR886" s="29"/>
      <c r="CS886" s="29"/>
      <c r="CT886" s="29"/>
      <c r="CU886" s="32" t="str">
        <f>IF(N886="费用项目",VLOOKUP(O886,费用项目!B:C,2,0),"")</f>
        <v/>
      </c>
      <c r="CV886" s="32" t="str">
        <f>IFERROR(VLOOKUP(CU886,费用项目!A:B,2,0),"")</f>
        <v/>
      </c>
      <c r="CW886" s="29" t="str">
        <f>IF(N886="银行账户",VLOOKUP(O886,银行变二级!B:C,2,0),"")</f>
        <v/>
      </c>
      <c r="CX886" s="29" t="str">
        <f>IFERROR(VLOOKUP(O886,银行变二级!A:B,2,0),"")</f>
        <v/>
      </c>
    </row>
    <row r="887" ht="25.5" spans="1:102">
      <c r="A887" s="35" t="s">
        <v>762</v>
      </c>
      <c r="B887" s="36" t="s">
        <v>173</v>
      </c>
      <c r="C887" s="36" t="s">
        <v>118</v>
      </c>
      <c r="D887" s="37" t="s">
        <v>767</v>
      </c>
      <c r="E887" s="37" t="s">
        <v>764</v>
      </c>
      <c r="F887" s="39" t="s">
        <v>107</v>
      </c>
      <c r="G887" s="38">
        <v>150000</v>
      </c>
      <c r="H887" s="40" t="str">
        <f t="shared" si="265"/>
        <v>1002</v>
      </c>
      <c r="I887" s="40" t="str">
        <f t="shared" si="266"/>
        <v>100207</v>
      </c>
      <c r="J887" s="46" t="str">
        <f t="shared" si="267"/>
        <v>银行存款</v>
      </c>
      <c r="K887" s="47" t="str">
        <f t="shared" si="268"/>
        <v>潍坊银行39455</v>
      </c>
      <c r="L887" s="46" t="str">
        <f t="shared" si="269"/>
        <v/>
      </c>
      <c r="M887" s="46">
        <f>IFERROR(IF(H887="1002",1002,VLOOKUP(I887,亿企科目!A:H,6,0)),VLOOKUP(H887,亿企科目!A:G,6,0))</f>
        <v>1002</v>
      </c>
      <c r="N887" s="48" t="str">
        <f>IFERROR(IF(H887="1002","银行账户",IF(H887="1123","供应商",VLOOKUP(I887,亿企科目!A:H,8,0))),"")</f>
        <v>银行账户</v>
      </c>
      <c r="O887" s="49" t="str">
        <f t="shared" si="283"/>
        <v>潍坊银行39455</v>
      </c>
      <c r="P887" s="29" t="str">
        <f>VLOOKUP(A887,账簿!B:C,2,0)</f>
        <v>002002</v>
      </c>
      <c r="Q887" s="29" t="str">
        <f>VLOOKUP(P887,账簿!A:B,2,0)</f>
        <v>昌邑市融昌能源有限公司</v>
      </c>
      <c r="W887" s="29" t="str">
        <f t="shared" si="284"/>
        <v>0020022026-04-023</v>
      </c>
      <c r="X887" s="29" t="str">
        <f t="shared" si="270"/>
        <v>002002</v>
      </c>
      <c r="Y887" s="29" t="str">
        <f t="shared" si="271"/>
        <v>002002</v>
      </c>
      <c r="Z887" s="29" t="str">
        <f t="shared" si="272"/>
        <v>昌邑市融昌能源有限公司</v>
      </c>
      <c r="AA887" s="29" t="str">
        <f t="shared" si="273"/>
        <v>2026-04</v>
      </c>
      <c r="AB887" s="29" t="str">
        <f t="shared" si="274"/>
        <v>2026-04-02</v>
      </c>
      <c r="AC887" s="29" t="s">
        <v>108</v>
      </c>
      <c r="AD887" s="29">
        <f t="shared" si="275"/>
        <v>3</v>
      </c>
      <c r="AE887" s="29" t="str">
        <f t="shared" si="276"/>
        <v>网银转账,昌邑洺洋污水处理有限公司,往来款</v>
      </c>
      <c r="AF887" s="29" t="s">
        <v>109</v>
      </c>
      <c r="AG887" s="29" t="s">
        <v>109</v>
      </c>
      <c r="AH887" s="29"/>
      <c r="AI887" s="29"/>
      <c r="AJ887" s="29"/>
      <c r="AK887" s="29"/>
      <c r="AL887" s="29"/>
      <c r="AM887" s="29"/>
      <c r="AN887" s="29">
        <f t="shared" si="277"/>
        <v>1002</v>
      </c>
      <c r="AO887" s="29"/>
      <c r="AP887" s="29" t="str">
        <f t="shared" si="278"/>
        <v>网银转账,昌邑洺洋污水处理有限公司,往来款</v>
      </c>
      <c r="AQ887" t="s">
        <v>110</v>
      </c>
      <c r="AR887" s="29" t="str">
        <f t="shared" si="279"/>
        <v/>
      </c>
      <c r="AS887" s="29">
        <f t="shared" si="280"/>
        <v>150000</v>
      </c>
      <c r="AT887" t="s">
        <v>111</v>
      </c>
      <c r="AU887" t="s">
        <v>112</v>
      </c>
      <c r="AV887" t="s">
        <v>113</v>
      </c>
      <c r="AW887" s="29" t="str">
        <f t="shared" si="281"/>
        <v/>
      </c>
      <c r="AX887" s="29">
        <f t="shared" si="282"/>
        <v>150000</v>
      </c>
      <c r="AY887" s="29"/>
      <c r="AZ887" s="29"/>
      <c r="BA887" s="29"/>
      <c r="BB887" s="29"/>
      <c r="BC887" s="29"/>
      <c r="BD887" s="29"/>
      <c r="BE887" s="29"/>
      <c r="BF887" s="29"/>
      <c r="BG887" s="29"/>
      <c r="BH887" s="29"/>
      <c r="BI887" s="29"/>
      <c r="BJ887" s="29"/>
      <c r="BK887" s="29"/>
      <c r="BL887" s="29"/>
      <c r="BM887" s="29"/>
      <c r="BN887" s="29"/>
      <c r="BO887" s="29"/>
      <c r="BP887" s="29"/>
      <c r="BQ887" s="32" t="str">
        <f>IF(N887="项目",VLOOKUP(O887,项目!B:C,2,0),IF(K887="空项目",VLOOKUP(K887,项目!B:C,2,0),""))</f>
        <v/>
      </c>
      <c r="BR887" s="32" t="str">
        <f>IFERROR(VLOOKUP(BQ887,项目!A:B,2,0),"")</f>
        <v/>
      </c>
      <c r="BS887" s="29"/>
      <c r="BT887" s="29"/>
      <c r="BU887" s="32" t="str">
        <f>IF(N887="供应商",VLOOKUP(O887,供应商!B:C,2,0),"")</f>
        <v/>
      </c>
      <c r="BV887" s="32" t="str">
        <f>IFERROR(VLOOKUP(BU887,供应商!A:B,2,0),"")</f>
        <v/>
      </c>
      <c r="BW887" s="32" t="str">
        <f>IF(N887="客户",VLOOKUP(O887,客户!B:C,2,0),"")</f>
        <v/>
      </c>
      <c r="BX887" s="32" t="str">
        <f>IFERROR(VLOOKUP(BW887,客户!A:B,2,0),"")</f>
        <v/>
      </c>
      <c r="BY887" s="29"/>
      <c r="BZ887" s="29"/>
      <c r="CA887" s="29"/>
      <c r="CB887" s="29"/>
      <c r="CC887" s="29"/>
      <c r="CD887" s="29"/>
      <c r="CE887" s="29"/>
      <c r="CF887" s="29"/>
      <c r="CG887" s="29"/>
      <c r="CH887" s="29"/>
      <c r="CI887" s="29"/>
      <c r="CJ887" s="29"/>
      <c r="CK887" s="29"/>
      <c r="CL887" s="29"/>
      <c r="CM887" s="29"/>
      <c r="CN887" s="29"/>
      <c r="CO887" s="29"/>
      <c r="CP887" s="29"/>
      <c r="CQ887" s="29"/>
      <c r="CR887" s="29"/>
      <c r="CS887" s="29"/>
      <c r="CT887" s="29"/>
      <c r="CU887" s="32" t="str">
        <f>IF(N887="费用项目",VLOOKUP(O887,费用项目!B:C,2,0),"")</f>
        <v/>
      </c>
      <c r="CV887" s="32" t="str">
        <f>IFERROR(VLOOKUP(CU887,费用项目!A:B,2,0),"")</f>
        <v/>
      </c>
      <c r="CW887" s="29" t="str">
        <f>IF(N887="银行账户",VLOOKUP(O887,银行变二级!B:C,2,0),"")</f>
        <v>潍坊银行39455</v>
      </c>
      <c r="CX887" s="29" t="str">
        <f>IFERROR(VLOOKUP(O887,银行变二级!A:B,2,0),"")</f>
        <v>潍坊银行39455</v>
      </c>
    </row>
    <row r="888" ht="25.5" spans="1:102">
      <c r="A888" s="35" t="s">
        <v>762</v>
      </c>
      <c r="B888" s="36" t="s">
        <v>173</v>
      </c>
      <c r="C888" s="36" t="s">
        <v>121</v>
      </c>
      <c r="D888" s="37" t="s">
        <v>768</v>
      </c>
      <c r="E888" s="37" t="s">
        <v>764</v>
      </c>
      <c r="F888" s="38">
        <v>33000000</v>
      </c>
      <c r="G888" s="39" t="s">
        <v>107</v>
      </c>
      <c r="H888" s="40" t="str">
        <f t="shared" si="265"/>
        <v>1002</v>
      </c>
      <c r="I888" s="40" t="str">
        <f t="shared" si="266"/>
        <v>100207</v>
      </c>
      <c r="J888" s="46" t="str">
        <f t="shared" si="267"/>
        <v>银行存款</v>
      </c>
      <c r="K888" s="47" t="str">
        <f t="shared" si="268"/>
        <v>潍坊银行39455</v>
      </c>
      <c r="L888" s="46" t="str">
        <f t="shared" si="269"/>
        <v/>
      </c>
      <c r="M888" s="46">
        <f>IFERROR(IF(H888="1002",1002,VLOOKUP(I888,亿企科目!A:H,6,0)),VLOOKUP(H888,亿企科目!A:G,6,0))</f>
        <v>1002</v>
      </c>
      <c r="N888" s="48" t="str">
        <f>IFERROR(IF(H888="1002","银行账户",IF(H888="1123","供应商",VLOOKUP(I888,亿企科目!A:H,8,0))),"")</f>
        <v>银行账户</v>
      </c>
      <c r="O888" s="49" t="str">
        <f t="shared" si="283"/>
        <v>潍坊银行39455</v>
      </c>
      <c r="P888" s="29" t="str">
        <f>VLOOKUP(A888,账簿!B:C,2,0)</f>
        <v>002002</v>
      </c>
      <c r="Q888" s="29" t="str">
        <f>VLOOKUP(P888,账簿!A:B,2,0)</f>
        <v>昌邑市融昌能源有限公司</v>
      </c>
      <c r="W888" s="29" t="str">
        <f t="shared" si="284"/>
        <v>0020022026-04-024</v>
      </c>
      <c r="X888" s="29" t="str">
        <f t="shared" si="270"/>
        <v>002002</v>
      </c>
      <c r="Y888" s="29" t="str">
        <f t="shared" si="271"/>
        <v>002002</v>
      </c>
      <c r="Z888" s="29" t="str">
        <f t="shared" si="272"/>
        <v>昌邑市融昌能源有限公司</v>
      </c>
      <c r="AA888" s="29" t="str">
        <f t="shared" si="273"/>
        <v>2026-04</v>
      </c>
      <c r="AB888" s="29" t="str">
        <f t="shared" si="274"/>
        <v>2026-04-02</v>
      </c>
      <c r="AC888" s="29" t="s">
        <v>108</v>
      </c>
      <c r="AD888" s="29">
        <f t="shared" si="275"/>
        <v>4</v>
      </c>
      <c r="AE888" s="29" t="str">
        <f t="shared" si="276"/>
        <v>网银转账,昌邑市昌盛管网建设投资有限公司,往来款</v>
      </c>
      <c r="AF888" s="29" t="s">
        <v>109</v>
      </c>
      <c r="AG888" s="29" t="s">
        <v>109</v>
      </c>
      <c r="AH888" s="29"/>
      <c r="AI888" s="29"/>
      <c r="AJ888" s="29"/>
      <c r="AK888" s="29"/>
      <c r="AL888" s="29"/>
      <c r="AM888" s="29"/>
      <c r="AN888" s="29">
        <f t="shared" si="277"/>
        <v>1002</v>
      </c>
      <c r="AO888" s="29"/>
      <c r="AP888" s="29" t="str">
        <f t="shared" si="278"/>
        <v>网银转账,昌邑市昌盛管网建设投资有限公司,往来款</v>
      </c>
      <c r="AQ888" t="s">
        <v>110</v>
      </c>
      <c r="AR888" s="29">
        <f t="shared" si="279"/>
        <v>33000000</v>
      </c>
      <c r="AS888" s="29" t="str">
        <f t="shared" si="280"/>
        <v/>
      </c>
      <c r="AT888" t="s">
        <v>111</v>
      </c>
      <c r="AU888" t="s">
        <v>112</v>
      </c>
      <c r="AV888" t="s">
        <v>113</v>
      </c>
      <c r="AW888" s="29">
        <f t="shared" si="281"/>
        <v>33000000</v>
      </c>
      <c r="AX888" s="29" t="str">
        <f t="shared" si="282"/>
        <v/>
      </c>
      <c r="AY888" s="29"/>
      <c r="AZ888" s="29"/>
      <c r="BA888" s="29"/>
      <c r="BB888" s="29"/>
      <c r="BC888" s="29"/>
      <c r="BD888" s="29"/>
      <c r="BE888" s="29"/>
      <c r="BF888" s="29"/>
      <c r="BG888" s="29"/>
      <c r="BH888" s="29"/>
      <c r="BI888" s="29"/>
      <c r="BJ888" s="29"/>
      <c r="BK888" s="29"/>
      <c r="BL888" s="29"/>
      <c r="BM888" s="29"/>
      <c r="BN888" s="29"/>
      <c r="BO888" s="29"/>
      <c r="BP888" s="29"/>
      <c r="BQ888" s="32" t="str">
        <f>IF(N888="项目",VLOOKUP(O888,项目!B:C,2,0),IF(K888="空项目",VLOOKUP(K888,项目!B:C,2,0),""))</f>
        <v/>
      </c>
      <c r="BR888" s="32" t="str">
        <f>IFERROR(VLOOKUP(BQ888,项目!A:B,2,0),"")</f>
        <v/>
      </c>
      <c r="BS888" s="29"/>
      <c r="BT888" s="29"/>
      <c r="BU888" s="32" t="str">
        <f>IF(N888="供应商",VLOOKUP(O888,供应商!B:C,2,0),"")</f>
        <v/>
      </c>
      <c r="BV888" s="32" t="str">
        <f>IFERROR(VLOOKUP(BU888,供应商!A:B,2,0),"")</f>
        <v/>
      </c>
      <c r="BW888" s="32" t="str">
        <f>IF(N888="客户",VLOOKUP(O888,客户!B:C,2,0),"")</f>
        <v/>
      </c>
      <c r="BX888" s="32" t="str">
        <f>IFERROR(VLOOKUP(BW888,客户!A:B,2,0),"")</f>
        <v/>
      </c>
      <c r="BY888" s="29"/>
      <c r="BZ888" s="29"/>
      <c r="CA888" s="29"/>
      <c r="CB888" s="29"/>
      <c r="CC888" s="29"/>
      <c r="CD888" s="29"/>
      <c r="CE888" s="29"/>
      <c r="CF888" s="29"/>
      <c r="CG888" s="29"/>
      <c r="CH888" s="29"/>
      <c r="CI888" s="29"/>
      <c r="CJ888" s="29"/>
      <c r="CK888" s="29"/>
      <c r="CL888" s="29"/>
      <c r="CM888" s="29"/>
      <c r="CN888" s="29"/>
      <c r="CO888" s="29"/>
      <c r="CP888" s="29"/>
      <c r="CQ888" s="29"/>
      <c r="CR888" s="29"/>
      <c r="CS888" s="29"/>
      <c r="CT888" s="29"/>
      <c r="CU888" s="32" t="str">
        <f>IF(N888="费用项目",VLOOKUP(O888,费用项目!B:C,2,0),"")</f>
        <v/>
      </c>
      <c r="CV888" s="32" t="str">
        <f>IFERROR(VLOOKUP(CU888,费用项目!A:B,2,0),"")</f>
        <v/>
      </c>
      <c r="CW888" s="29" t="str">
        <f>IF(N888="银行账户",VLOOKUP(O888,银行变二级!B:C,2,0),"")</f>
        <v>潍坊银行39455</v>
      </c>
      <c r="CX888" s="29" t="str">
        <f>IFERROR(VLOOKUP(O888,银行变二级!A:B,2,0),"")</f>
        <v>潍坊银行39455</v>
      </c>
    </row>
    <row r="889" ht="25.5" spans="1:102">
      <c r="A889" s="35" t="s">
        <v>762</v>
      </c>
      <c r="B889" s="36" t="s">
        <v>173</v>
      </c>
      <c r="C889" s="36" t="s">
        <v>121</v>
      </c>
      <c r="D889" s="37" t="s">
        <v>768</v>
      </c>
      <c r="E889" s="37" t="s">
        <v>151</v>
      </c>
      <c r="F889" s="39" t="s">
        <v>107</v>
      </c>
      <c r="G889" s="38">
        <v>33000000</v>
      </c>
      <c r="H889" s="40" t="str">
        <f t="shared" si="265"/>
        <v>1221</v>
      </c>
      <c r="I889" s="40" t="str">
        <f t="shared" si="266"/>
        <v>122108</v>
      </c>
      <c r="J889" s="46" t="str">
        <f t="shared" si="267"/>
        <v>其他应收款</v>
      </c>
      <c r="K889" s="47" t="str">
        <f t="shared" si="268"/>
        <v>单位</v>
      </c>
      <c r="L889" s="46" t="str">
        <f t="shared" si="269"/>
        <v>昌邑市昌盛管网建设投资有限公司</v>
      </c>
      <c r="M889" s="46" t="str">
        <f>IFERROR(IF(H889="1002",1002,VLOOKUP(I889,亿企科目!A:H,6,0)),VLOOKUP(H889,亿企科目!A:G,6,0))</f>
        <v>122102</v>
      </c>
      <c r="N889" s="48" t="str">
        <f>IFERROR(IF(H889="1002","银行账户",IF(H889="1123","供应商",VLOOKUP(I889,亿企科目!A:H,8,0))),"")</f>
        <v>客户</v>
      </c>
      <c r="O889" s="49" t="str">
        <f t="shared" si="283"/>
        <v>昌邑市昌盛管网建设投资有限公司</v>
      </c>
      <c r="P889" s="29" t="str">
        <f>VLOOKUP(A889,账簿!B:C,2,0)</f>
        <v>002002</v>
      </c>
      <c r="Q889" s="29" t="str">
        <f>VLOOKUP(P889,账簿!A:B,2,0)</f>
        <v>昌邑市融昌能源有限公司</v>
      </c>
      <c r="W889" s="29" t="str">
        <f t="shared" si="284"/>
        <v>0020022026-04-024</v>
      </c>
      <c r="X889" s="29" t="str">
        <f t="shared" si="270"/>
        <v>002002</v>
      </c>
      <c r="Y889" s="29" t="str">
        <f t="shared" si="271"/>
        <v>002002</v>
      </c>
      <c r="Z889" s="29" t="str">
        <f t="shared" si="272"/>
        <v>昌邑市融昌能源有限公司</v>
      </c>
      <c r="AA889" s="29" t="str">
        <f t="shared" si="273"/>
        <v>2026-04</v>
      </c>
      <c r="AB889" s="29" t="str">
        <f t="shared" si="274"/>
        <v>2026-04-02</v>
      </c>
      <c r="AC889" s="29" t="s">
        <v>108</v>
      </c>
      <c r="AD889" s="29">
        <f t="shared" si="275"/>
        <v>4</v>
      </c>
      <c r="AE889" s="29" t="str">
        <f t="shared" si="276"/>
        <v>网银转账,昌邑市昌盛管网建设投资有限公司,往来款</v>
      </c>
      <c r="AF889" s="29" t="s">
        <v>109</v>
      </c>
      <c r="AG889" s="29" t="s">
        <v>109</v>
      </c>
      <c r="AH889" s="29"/>
      <c r="AI889" s="29"/>
      <c r="AJ889" s="29"/>
      <c r="AK889" s="29"/>
      <c r="AL889" s="29"/>
      <c r="AM889" s="29"/>
      <c r="AN889" s="29" t="str">
        <f t="shared" si="277"/>
        <v>122102</v>
      </c>
      <c r="AO889" s="29"/>
      <c r="AP889" s="29" t="str">
        <f t="shared" si="278"/>
        <v>网银转账,昌邑市昌盛管网建设投资有限公司,往来款</v>
      </c>
      <c r="AQ889" t="s">
        <v>110</v>
      </c>
      <c r="AR889" s="29" t="str">
        <f t="shared" si="279"/>
        <v/>
      </c>
      <c r="AS889" s="29">
        <f t="shared" si="280"/>
        <v>33000000</v>
      </c>
      <c r="AT889" t="s">
        <v>111</v>
      </c>
      <c r="AU889" t="s">
        <v>112</v>
      </c>
      <c r="AV889" t="s">
        <v>113</v>
      </c>
      <c r="AW889" s="29" t="str">
        <f t="shared" si="281"/>
        <v/>
      </c>
      <c r="AX889" s="29">
        <f t="shared" si="282"/>
        <v>33000000</v>
      </c>
      <c r="AY889" s="29"/>
      <c r="AZ889" s="29"/>
      <c r="BA889" s="29"/>
      <c r="BB889" s="29"/>
      <c r="BC889" s="29"/>
      <c r="BD889" s="29"/>
      <c r="BE889" s="29"/>
      <c r="BF889" s="29"/>
      <c r="BG889" s="29"/>
      <c r="BH889" s="29"/>
      <c r="BI889" s="29"/>
      <c r="BJ889" s="29"/>
      <c r="BK889" s="29"/>
      <c r="BL889" s="29"/>
      <c r="BM889" s="29"/>
      <c r="BN889" s="29"/>
      <c r="BO889" s="29"/>
      <c r="BP889" s="29"/>
      <c r="BQ889" s="32" t="str">
        <f>IF(N889="项目",VLOOKUP(O889,项目!B:C,2,0),IF(K889="空项目",VLOOKUP(K889,项目!B:C,2,0),""))</f>
        <v/>
      </c>
      <c r="BR889" s="32" t="str">
        <f>IFERROR(VLOOKUP(BQ889,项目!A:B,2,0),"")</f>
        <v/>
      </c>
      <c r="BS889" s="29"/>
      <c r="BT889" s="29"/>
      <c r="BU889" s="32" t="str">
        <f>IF(N889="供应商",VLOOKUP(O889,供应商!B:C,2,0),"")</f>
        <v/>
      </c>
      <c r="BV889" s="32" t="str">
        <f>IFERROR(VLOOKUP(BU889,供应商!A:B,2,0),"")</f>
        <v/>
      </c>
      <c r="BW889" s="32" t="str">
        <f>IF(N889="客户",VLOOKUP(O889,客户!B:C,2,0),"")</f>
        <v>001001001</v>
      </c>
      <c r="BX889" s="32" t="str">
        <f>IFERROR(VLOOKUP(BW889,客户!A:B,2,0),"")</f>
        <v>昌邑市昌盛管网建设投资有限公司</v>
      </c>
      <c r="BY889" s="29"/>
      <c r="BZ889" s="29"/>
      <c r="CA889" s="29"/>
      <c r="CB889" s="29"/>
      <c r="CC889" s="29"/>
      <c r="CD889" s="29"/>
      <c r="CE889" s="29"/>
      <c r="CF889" s="29"/>
      <c r="CG889" s="29"/>
      <c r="CH889" s="29"/>
      <c r="CI889" s="29"/>
      <c r="CJ889" s="29"/>
      <c r="CK889" s="29"/>
      <c r="CL889" s="29"/>
      <c r="CM889" s="29"/>
      <c r="CN889" s="29"/>
      <c r="CO889" s="29"/>
      <c r="CP889" s="29"/>
      <c r="CQ889" s="29"/>
      <c r="CR889" s="29"/>
      <c r="CS889" s="29"/>
      <c r="CT889" s="29"/>
      <c r="CU889" s="32" t="str">
        <f>IF(N889="费用项目",VLOOKUP(O889,费用项目!B:C,2,0),"")</f>
        <v/>
      </c>
      <c r="CV889" s="32" t="str">
        <f>IFERROR(VLOOKUP(CU889,费用项目!A:B,2,0),"")</f>
        <v/>
      </c>
      <c r="CW889" s="29" t="str">
        <f>IF(N889="银行账户",VLOOKUP(O889,银行变二级!B:C,2,0),"")</f>
        <v/>
      </c>
      <c r="CX889" s="29" t="str">
        <f>IFERROR(VLOOKUP(O889,银行变二级!A:B,2,0),"")</f>
        <v/>
      </c>
    </row>
    <row r="890" ht="25.5" spans="1:102">
      <c r="A890" s="35" t="s">
        <v>762</v>
      </c>
      <c r="B890" s="36" t="s">
        <v>173</v>
      </c>
      <c r="C890" s="36" t="s">
        <v>125</v>
      </c>
      <c r="D890" s="37" t="s">
        <v>769</v>
      </c>
      <c r="E890" s="37" t="s">
        <v>300</v>
      </c>
      <c r="F890" s="38">
        <v>33000000</v>
      </c>
      <c r="G890" s="39" t="s">
        <v>107</v>
      </c>
      <c r="H890" s="40" t="str">
        <f t="shared" si="265"/>
        <v>2241</v>
      </c>
      <c r="I890" s="40" t="str">
        <f t="shared" si="266"/>
        <v>224102</v>
      </c>
      <c r="J890" s="46" t="str">
        <f t="shared" si="267"/>
        <v>其他应付款</v>
      </c>
      <c r="K890" s="47" t="str">
        <f t="shared" si="268"/>
        <v>单位</v>
      </c>
      <c r="L890" s="46" t="str">
        <f t="shared" si="269"/>
        <v>潍坊华创普惠产业投资合伙企业（有限合伙）</v>
      </c>
      <c r="M890" s="46" t="str">
        <f>IFERROR(IF(H890="1002",1002,VLOOKUP(I890,亿企科目!A:H,6,0)),VLOOKUP(H890,亿企科目!A:G,6,0))</f>
        <v>224102</v>
      </c>
      <c r="N890" s="48" t="str">
        <f>IFERROR(IF(H890="1002","银行账户",IF(H890="1123","供应商",VLOOKUP(I890,亿企科目!A:H,8,0))),"")</f>
        <v>供应商</v>
      </c>
      <c r="O890" s="49" t="str">
        <f t="shared" si="283"/>
        <v>潍坊华创普惠产业投资合伙企业（有限合伙）</v>
      </c>
      <c r="P890" s="29" t="str">
        <f>VLOOKUP(A890,账簿!B:C,2,0)</f>
        <v>002002</v>
      </c>
      <c r="Q890" s="29" t="str">
        <f>VLOOKUP(P890,账簿!A:B,2,0)</f>
        <v>昌邑市融昌能源有限公司</v>
      </c>
      <c r="W890" s="29" t="str">
        <f t="shared" si="284"/>
        <v>0020022026-04-025</v>
      </c>
      <c r="X890" s="29" t="str">
        <f t="shared" si="270"/>
        <v>002002</v>
      </c>
      <c r="Y890" s="29" t="str">
        <f t="shared" si="271"/>
        <v>002002</v>
      </c>
      <c r="Z890" s="29" t="str">
        <f t="shared" si="272"/>
        <v>昌邑市融昌能源有限公司</v>
      </c>
      <c r="AA890" s="29" t="str">
        <f t="shared" si="273"/>
        <v>2026-04</v>
      </c>
      <c r="AB890" s="29" t="str">
        <f t="shared" si="274"/>
        <v>2026-04-02</v>
      </c>
      <c r="AC890" s="29" t="s">
        <v>108</v>
      </c>
      <c r="AD890" s="29">
        <f t="shared" si="275"/>
        <v>5</v>
      </c>
      <c r="AE890" s="29" t="str">
        <f t="shared" si="276"/>
        <v>汇兑,转账支取,潍坊华创普惠产业投资合伙企业（有限合伙）,还款</v>
      </c>
      <c r="AF890" s="29" t="s">
        <v>109</v>
      </c>
      <c r="AG890" s="29" t="s">
        <v>109</v>
      </c>
      <c r="AH890" s="29"/>
      <c r="AI890" s="29"/>
      <c r="AJ890" s="29"/>
      <c r="AK890" s="29"/>
      <c r="AL890" s="29"/>
      <c r="AM890" s="29"/>
      <c r="AN890" s="29" t="str">
        <f t="shared" si="277"/>
        <v>224102</v>
      </c>
      <c r="AO890" s="29"/>
      <c r="AP890" s="29" t="str">
        <f t="shared" si="278"/>
        <v>汇兑,转账支取,潍坊华创普惠产业投资合伙企业（有限合伙）,还款</v>
      </c>
      <c r="AQ890" t="s">
        <v>110</v>
      </c>
      <c r="AR890" s="29">
        <f t="shared" si="279"/>
        <v>33000000</v>
      </c>
      <c r="AS890" s="29" t="str">
        <f t="shared" si="280"/>
        <v/>
      </c>
      <c r="AT890" t="s">
        <v>111</v>
      </c>
      <c r="AU890" t="s">
        <v>112</v>
      </c>
      <c r="AV890" t="s">
        <v>113</v>
      </c>
      <c r="AW890" s="29">
        <f t="shared" si="281"/>
        <v>33000000</v>
      </c>
      <c r="AX890" s="29" t="str">
        <f t="shared" si="282"/>
        <v/>
      </c>
      <c r="AY890" s="29"/>
      <c r="AZ890" s="29"/>
      <c r="BA890" s="29"/>
      <c r="BB890" s="29"/>
      <c r="BC890" s="29"/>
      <c r="BD890" s="29"/>
      <c r="BE890" s="29"/>
      <c r="BF890" s="29"/>
      <c r="BG890" s="29"/>
      <c r="BH890" s="29"/>
      <c r="BI890" s="29"/>
      <c r="BJ890" s="29"/>
      <c r="BK890" s="29"/>
      <c r="BL890" s="29"/>
      <c r="BM890" s="29"/>
      <c r="BN890" s="29"/>
      <c r="BO890" s="29"/>
      <c r="BP890" s="29"/>
      <c r="BQ890" s="32" t="str">
        <f>IF(N890="项目",VLOOKUP(O890,项目!B:C,2,0),IF(K890="空项目",VLOOKUP(K890,项目!B:C,2,0),""))</f>
        <v/>
      </c>
      <c r="BR890" s="32" t="str">
        <f>IFERROR(VLOOKUP(BQ890,项目!A:B,2,0),"")</f>
        <v/>
      </c>
      <c r="BS890" s="29"/>
      <c r="BT890" s="29"/>
      <c r="BU890" s="32" t="str">
        <f>IF(N890="供应商",VLOOKUP(O890,供应商!B:C,2,0),"")</f>
        <v>0008219</v>
      </c>
      <c r="BV890" s="32" t="str">
        <f>IFERROR(VLOOKUP(BU890,供应商!A:B,2,0),"")</f>
        <v>潍坊华创普惠产业投资合伙企业（有限合伙）</v>
      </c>
      <c r="BW890" s="32" t="str">
        <f>IF(N890="客户",VLOOKUP(O890,客户!B:C,2,0),"")</f>
        <v/>
      </c>
      <c r="BX890" s="32" t="str">
        <f>IFERROR(VLOOKUP(BW890,客户!A:B,2,0),"")</f>
        <v/>
      </c>
      <c r="BY890" s="29"/>
      <c r="BZ890" s="29"/>
      <c r="CA890" s="29"/>
      <c r="CB890" s="29"/>
      <c r="CC890" s="29"/>
      <c r="CD890" s="29"/>
      <c r="CE890" s="29"/>
      <c r="CF890" s="29"/>
      <c r="CG890" s="29"/>
      <c r="CH890" s="29"/>
      <c r="CI890" s="29"/>
      <c r="CJ890" s="29"/>
      <c r="CK890" s="29"/>
      <c r="CL890" s="29"/>
      <c r="CM890" s="29"/>
      <c r="CN890" s="29"/>
      <c r="CO890" s="29"/>
      <c r="CP890" s="29"/>
      <c r="CQ890" s="29"/>
      <c r="CR890" s="29"/>
      <c r="CS890" s="29"/>
      <c r="CT890" s="29"/>
      <c r="CU890" s="32" t="str">
        <f>IF(N890="费用项目",VLOOKUP(O890,费用项目!B:C,2,0),"")</f>
        <v/>
      </c>
      <c r="CV890" s="32" t="str">
        <f>IFERROR(VLOOKUP(CU890,费用项目!A:B,2,0),"")</f>
        <v/>
      </c>
      <c r="CW890" s="29" t="str">
        <f>IF(N890="银行账户",VLOOKUP(O890,银行变二级!B:C,2,0),"")</f>
        <v/>
      </c>
      <c r="CX890" s="29" t="str">
        <f>IFERROR(VLOOKUP(O890,银行变二级!A:B,2,0),"")</f>
        <v/>
      </c>
    </row>
    <row r="891" ht="25.5" spans="1:102">
      <c r="A891" s="35" t="s">
        <v>762</v>
      </c>
      <c r="B891" s="36" t="s">
        <v>173</v>
      </c>
      <c r="C891" s="36" t="s">
        <v>125</v>
      </c>
      <c r="D891" s="37" t="s">
        <v>769</v>
      </c>
      <c r="E891" s="37" t="s">
        <v>764</v>
      </c>
      <c r="F891" s="39" t="s">
        <v>107</v>
      </c>
      <c r="G891" s="38">
        <v>33000000</v>
      </c>
      <c r="H891" s="40" t="str">
        <f t="shared" si="265"/>
        <v>1002</v>
      </c>
      <c r="I891" s="40" t="str">
        <f t="shared" si="266"/>
        <v>100207</v>
      </c>
      <c r="J891" s="46" t="str">
        <f t="shared" si="267"/>
        <v>银行存款</v>
      </c>
      <c r="K891" s="47" t="str">
        <f t="shared" si="268"/>
        <v>潍坊银行39455</v>
      </c>
      <c r="L891" s="46" t="str">
        <f t="shared" si="269"/>
        <v/>
      </c>
      <c r="M891" s="46">
        <f>IFERROR(IF(H891="1002",1002,VLOOKUP(I891,亿企科目!A:H,6,0)),VLOOKUP(H891,亿企科目!A:G,6,0))</f>
        <v>1002</v>
      </c>
      <c r="N891" s="48" t="str">
        <f>IFERROR(IF(H891="1002","银行账户",IF(H891="1123","供应商",VLOOKUP(I891,亿企科目!A:H,8,0))),"")</f>
        <v>银行账户</v>
      </c>
      <c r="O891" s="49" t="str">
        <f t="shared" si="283"/>
        <v>潍坊银行39455</v>
      </c>
      <c r="P891" s="29" t="str">
        <f>VLOOKUP(A891,账簿!B:C,2,0)</f>
        <v>002002</v>
      </c>
      <c r="Q891" s="29" t="str">
        <f>VLOOKUP(P891,账簿!A:B,2,0)</f>
        <v>昌邑市融昌能源有限公司</v>
      </c>
      <c r="W891" s="29" t="str">
        <f t="shared" si="284"/>
        <v>0020022026-04-025</v>
      </c>
      <c r="X891" s="29" t="str">
        <f t="shared" si="270"/>
        <v>002002</v>
      </c>
      <c r="Y891" s="29" t="str">
        <f t="shared" si="271"/>
        <v>002002</v>
      </c>
      <c r="Z891" s="29" t="str">
        <f t="shared" si="272"/>
        <v>昌邑市融昌能源有限公司</v>
      </c>
      <c r="AA891" s="29" t="str">
        <f t="shared" si="273"/>
        <v>2026-04</v>
      </c>
      <c r="AB891" s="29" t="str">
        <f t="shared" si="274"/>
        <v>2026-04-02</v>
      </c>
      <c r="AC891" s="29" t="s">
        <v>108</v>
      </c>
      <c r="AD891" s="29">
        <f t="shared" si="275"/>
        <v>5</v>
      </c>
      <c r="AE891" s="29" t="str">
        <f t="shared" si="276"/>
        <v>汇兑,转账支取,潍坊华创普惠产业投资合伙企业（有限合伙）,还款</v>
      </c>
      <c r="AF891" s="29" t="s">
        <v>109</v>
      </c>
      <c r="AG891" s="29" t="s">
        <v>109</v>
      </c>
      <c r="AH891" s="29"/>
      <c r="AI891" s="29"/>
      <c r="AJ891" s="29"/>
      <c r="AK891" s="29"/>
      <c r="AL891" s="29"/>
      <c r="AM891" s="29"/>
      <c r="AN891" s="29">
        <f t="shared" si="277"/>
        <v>1002</v>
      </c>
      <c r="AO891" s="29"/>
      <c r="AP891" s="29" t="str">
        <f t="shared" si="278"/>
        <v>汇兑,转账支取,潍坊华创普惠产业投资合伙企业（有限合伙）,还款</v>
      </c>
      <c r="AQ891" t="s">
        <v>110</v>
      </c>
      <c r="AR891" s="29" t="str">
        <f t="shared" si="279"/>
        <v/>
      </c>
      <c r="AS891" s="29">
        <f t="shared" si="280"/>
        <v>33000000</v>
      </c>
      <c r="AT891" t="s">
        <v>111</v>
      </c>
      <c r="AU891" t="s">
        <v>112</v>
      </c>
      <c r="AV891" t="s">
        <v>113</v>
      </c>
      <c r="AW891" s="29" t="str">
        <f t="shared" si="281"/>
        <v/>
      </c>
      <c r="AX891" s="29">
        <f t="shared" si="282"/>
        <v>33000000</v>
      </c>
      <c r="AY891" s="29"/>
      <c r="AZ891" s="29"/>
      <c r="BA891" s="29"/>
      <c r="BB891" s="29"/>
      <c r="BC891" s="29"/>
      <c r="BD891" s="29"/>
      <c r="BE891" s="29"/>
      <c r="BF891" s="29"/>
      <c r="BG891" s="29"/>
      <c r="BH891" s="29"/>
      <c r="BI891" s="29"/>
      <c r="BJ891" s="29"/>
      <c r="BK891" s="29"/>
      <c r="BL891" s="29"/>
      <c r="BM891" s="29"/>
      <c r="BN891" s="29"/>
      <c r="BO891" s="29"/>
      <c r="BP891" s="29"/>
      <c r="BQ891" s="32" t="str">
        <f>IF(N891="项目",VLOOKUP(O891,项目!B:C,2,0),IF(K891="空项目",VLOOKUP(K891,项目!B:C,2,0),""))</f>
        <v/>
      </c>
      <c r="BR891" s="32" t="str">
        <f>IFERROR(VLOOKUP(BQ891,项目!A:B,2,0),"")</f>
        <v/>
      </c>
      <c r="BS891" s="29"/>
      <c r="BT891" s="29"/>
      <c r="BU891" s="32" t="str">
        <f>IF(N891="供应商",VLOOKUP(O891,供应商!B:C,2,0),"")</f>
        <v/>
      </c>
      <c r="BV891" s="32" t="str">
        <f>IFERROR(VLOOKUP(BU891,供应商!A:B,2,0),"")</f>
        <v/>
      </c>
      <c r="BW891" s="32" t="str">
        <f>IF(N891="客户",VLOOKUP(O891,客户!B:C,2,0),"")</f>
        <v/>
      </c>
      <c r="BX891" s="32" t="str">
        <f>IFERROR(VLOOKUP(BW891,客户!A:B,2,0),"")</f>
        <v/>
      </c>
      <c r="BY891" s="29"/>
      <c r="BZ891" s="29"/>
      <c r="CA891" s="29"/>
      <c r="CB891" s="29"/>
      <c r="CC891" s="29"/>
      <c r="CD891" s="29"/>
      <c r="CE891" s="29"/>
      <c r="CF891" s="29"/>
      <c r="CG891" s="29"/>
      <c r="CH891" s="29"/>
      <c r="CI891" s="29"/>
      <c r="CJ891" s="29"/>
      <c r="CK891" s="29"/>
      <c r="CL891" s="29"/>
      <c r="CM891" s="29"/>
      <c r="CN891" s="29"/>
      <c r="CO891" s="29"/>
      <c r="CP891" s="29"/>
      <c r="CQ891" s="29"/>
      <c r="CR891" s="29"/>
      <c r="CS891" s="29"/>
      <c r="CT891" s="29"/>
      <c r="CU891" s="32" t="str">
        <f>IF(N891="费用项目",VLOOKUP(O891,费用项目!B:C,2,0),"")</f>
        <v/>
      </c>
      <c r="CV891" s="32" t="str">
        <f>IFERROR(VLOOKUP(CU891,费用项目!A:B,2,0),"")</f>
        <v/>
      </c>
      <c r="CW891" s="29" t="str">
        <f>IF(N891="银行账户",VLOOKUP(O891,银行变二级!B:C,2,0),"")</f>
        <v>潍坊银行39455</v>
      </c>
      <c r="CX891" s="29" t="str">
        <f>IFERROR(VLOOKUP(O891,银行变二级!A:B,2,0),"")</f>
        <v>潍坊银行39455</v>
      </c>
    </row>
    <row r="892" spans="1:102">
      <c r="A892" s="35" t="s">
        <v>762</v>
      </c>
      <c r="B892" s="36" t="s">
        <v>308</v>
      </c>
      <c r="C892" s="36" t="s">
        <v>128</v>
      </c>
      <c r="D892" s="37" t="s">
        <v>770</v>
      </c>
      <c r="E892" s="37" t="s">
        <v>275</v>
      </c>
      <c r="F892" s="41">
        <v>360</v>
      </c>
      <c r="G892" s="39" t="s">
        <v>107</v>
      </c>
      <c r="H892" s="40" t="str">
        <f t="shared" si="265"/>
        <v>6603</v>
      </c>
      <c r="I892" s="40" t="str">
        <f t="shared" si="266"/>
        <v>6603</v>
      </c>
      <c r="J892" s="46" t="str">
        <f t="shared" si="267"/>
        <v>财务费用</v>
      </c>
      <c r="K892" s="47" t="str">
        <f t="shared" si="268"/>
        <v>服务费</v>
      </c>
      <c r="L892" s="46" t="str">
        <f t="shared" si="269"/>
        <v/>
      </c>
      <c r="M892" s="46" t="str">
        <f>IFERROR(IF(H892="1002",1002,VLOOKUP(I892,亿企科目!A:H,6,0)),VLOOKUP(H892,亿企科目!A:G,6,0))</f>
        <v>6603</v>
      </c>
      <c r="N892" s="48" t="str">
        <f>IFERROR(IF(H892="1002","银行账户",IF(H892="1123","供应商",VLOOKUP(I892,亿企科目!A:H,8,0))),"")</f>
        <v>费用项目</v>
      </c>
      <c r="O892" s="49" t="str">
        <f t="shared" si="283"/>
        <v>服务费</v>
      </c>
      <c r="P892" s="29" t="str">
        <f>VLOOKUP(A892,账簿!B:C,2,0)</f>
        <v>002002</v>
      </c>
      <c r="Q892" s="29" t="str">
        <f>VLOOKUP(P892,账簿!A:B,2,0)</f>
        <v>昌邑市融昌能源有限公司</v>
      </c>
      <c r="W892" s="29" t="str">
        <f t="shared" si="284"/>
        <v>0020022026-04-076</v>
      </c>
      <c r="X892" s="29" t="str">
        <f t="shared" si="270"/>
        <v>002002</v>
      </c>
      <c r="Y892" s="29" t="str">
        <f t="shared" si="271"/>
        <v>002002</v>
      </c>
      <c r="Z892" s="29" t="str">
        <f t="shared" si="272"/>
        <v>昌邑市融昌能源有限公司</v>
      </c>
      <c r="AA892" s="29" t="str">
        <f t="shared" si="273"/>
        <v>2026-04</v>
      </c>
      <c r="AB892" s="29" t="str">
        <f t="shared" si="274"/>
        <v>2026-04-07</v>
      </c>
      <c r="AC892" s="29" t="s">
        <v>108</v>
      </c>
      <c r="AD892" s="29">
        <f t="shared" si="275"/>
        <v>6</v>
      </c>
      <c r="AE892" s="29" t="str">
        <f t="shared" si="276"/>
        <v>收费,账户维护-普通户账户管理费</v>
      </c>
      <c r="AF892" s="29" t="s">
        <v>109</v>
      </c>
      <c r="AG892" s="29" t="s">
        <v>109</v>
      </c>
      <c r="AH892" s="29"/>
      <c r="AI892" s="29"/>
      <c r="AJ892" s="29"/>
      <c r="AK892" s="29"/>
      <c r="AL892" s="29"/>
      <c r="AM892" s="29"/>
      <c r="AN892" s="29" t="str">
        <f t="shared" si="277"/>
        <v>6603</v>
      </c>
      <c r="AO892" s="29"/>
      <c r="AP892" s="29" t="str">
        <f t="shared" si="278"/>
        <v>收费,账户维护-普通户账户管理费</v>
      </c>
      <c r="AQ892" t="s">
        <v>110</v>
      </c>
      <c r="AR892" s="29">
        <f t="shared" si="279"/>
        <v>360</v>
      </c>
      <c r="AS892" s="29" t="str">
        <f t="shared" si="280"/>
        <v/>
      </c>
      <c r="AT892" t="s">
        <v>111</v>
      </c>
      <c r="AU892" t="s">
        <v>112</v>
      </c>
      <c r="AV892" t="s">
        <v>113</v>
      </c>
      <c r="AW892" s="29">
        <f t="shared" si="281"/>
        <v>360</v>
      </c>
      <c r="AX892" s="29" t="str">
        <f t="shared" si="282"/>
        <v/>
      </c>
      <c r="AY892" s="29"/>
      <c r="AZ892" s="29"/>
      <c r="BA892" s="29"/>
      <c r="BB892" s="29"/>
      <c r="BC892" s="29"/>
      <c r="BD892" s="29"/>
      <c r="BE892" s="29"/>
      <c r="BF892" s="29"/>
      <c r="BG892" s="29"/>
      <c r="BH892" s="29"/>
      <c r="BI892" s="29"/>
      <c r="BJ892" s="29"/>
      <c r="BK892" s="29"/>
      <c r="BL892" s="29"/>
      <c r="BM892" s="29"/>
      <c r="BN892" s="29"/>
      <c r="BO892" s="29"/>
      <c r="BP892" s="29"/>
      <c r="BQ892" s="32" t="str">
        <f>IF(N892="项目",VLOOKUP(O892,项目!B:C,2,0),IF(K892="空项目",VLOOKUP(K892,项目!B:C,2,0),""))</f>
        <v/>
      </c>
      <c r="BR892" s="32" t="str">
        <f>IFERROR(VLOOKUP(BQ892,项目!A:B,2,0),"")</f>
        <v/>
      </c>
      <c r="BS892" s="29"/>
      <c r="BT892" s="29"/>
      <c r="BU892" s="32" t="str">
        <f>IF(N892="供应商",VLOOKUP(O892,供应商!B:C,2,0),"")</f>
        <v/>
      </c>
      <c r="BV892" s="32" t="str">
        <f>IFERROR(VLOOKUP(BU892,供应商!A:B,2,0),"")</f>
        <v/>
      </c>
      <c r="BW892" s="32" t="str">
        <f>IF(N892="客户",VLOOKUP(O892,客户!B:C,2,0),"")</f>
        <v/>
      </c>
      <c r="BX892" s="32" t="str">
        <f>IFERROR(VLOOKUP(BW892,客户!A:B,2,0),"")</f>
        <v/>
      </c>
      <c r="BY892" s="29"/>
      <c r="BZ892" s="29"/>
      <c r="CA892" s="29"/>
      <c r="CB892" s="29"/>
      <c r="CC892" s="29"/>
      <c r="CD892" s="29"/>
      <c r="CE892" s="29"/>
      <c r="CF892" s="29"/>
      <c r="CG892" s="29"/>
      <c r="CH892" s="29"/>
      <c r="CI892" s="29"/>
      <c r="CJ892" s="29"/>
      <c r="CK892" s="29"/>
      <c r="CL892" s="29"/>
      <c r="CM892" s="29"/>
      <c r="CN892" s="29"/>
      <c r="CO892" s="29"/>
      <c r="CP892" s="29"/>
      <c r="CQ892" s="29"/>
      <c r="CR892" s="29"/>
      <c r="CS892" s="29"/>
      <c r="CT892" s="29"/>
      <c r="CU892" s="32" t="str">
        <f>IF(N892="费用项目",VLOOKUP(O892,费用项目!B:C,2,0),"")</f>
        <v>660225</v>
      </c>
      <c r="CV892" s="32" t="str">
        <f>IFERROR(VLOOKUP(CU892,费用项目!A:B,2,0),"")</f>
        <v>服务费</v>
      </c>
      <c r="CW892" s="29" t="str">
        <f>IF(N892="银行账户",VLOOKUP(O892,银行变二级!B:C,2,0),"")</f>
        <v/>
      </c>
      <c r="CX892" s="29" t="str">
        <f>IFERROR(VLOOKUP(O892,银行变二级!A:B,2,0),"")</f>
        <v/>
      </c>
    </row>
    <row r="893" ht="27" spans="1:102">
      <c r="A893" s="35" t="s">
        <v>762</v>
      </c>
      <c r="B893" s="36" t="s">
        <v>308</v>
      </c>
      <c r="C893" s="36" t="s">
        <v>128</v>
      </c>
      <c r="D893" s="37" t="s">
        <v>770</v>
      </c>
      <c r="E893" s="37" t="s">
        <v>771</v>
      </c>
      <c r="F893" s="39" t="s">
        <v>107</v>
      </c>
      <c r="G893" s="41">
        <v>360</v>
      </c>
      <c r="H893" s="40" t="str">
        <f t="shared" si="265"/>
        <v>1002</v>
      </c>
      <c r="I893" s="40" t="str">
        <f t="shared" si="266"/>
        <v>100206</v>
      </c>
      <c r="J893" s="46" t="str">
        <f t="shared" si="267"/>
        <v>银行存款</v>
      </c>
      <c r="K893" s="47" t="str">
        <f t="shared" si="268"/>
        <v>建行一般户3665</v>
      </c>
      <c r="L893" s="46" t="str">
        <f t="shared" si="269"/>
        <v/>
      </c>
      <c r="M893" s="46">
        <f>IFERROR(IF(H893="1002",1002,VLOOKUP(I893,亿企科目!A:H,6,0)),VLOOKUP(H893,亿企科目!A:G,6,0))</f>
        <v>1002</v>
      </c>
      <c r="N893" s="48" t="str">
        <f>IFERROR(IF(H893="1002","银行账户",IF(H893="1123","供应商",VLOOKUP(I893,亿企科目!A:H,8,0))),"")</f>
        <v>银行账户</v>
      </c>
      <c r="O893" s="49" t="str">
        <f t="shared" si="283"/>
        <v>建行一般户3665</v>
      </c>
      <c r="P893" s="29" t="str">
        <f>VLOOKUP(A893,账簿!B:C,2,0)</f>
        <v>002002</v>
      </c>
      <c r="Q893" s="29" t="str">
        <f>VLOOKUP(P893,账簿!A:B,2,0)</f>
        <v>昌邑市融昌能源有限公司</v>
      </c>
      <c r="W893" s="29" t="str">
        <f t="shared" si="284"/>
        <v>0020022026-04-076</v>
      </c>
      <c r="X893" s="29" t="str">
        <f t="shared" si="270"/>
        <v>002002</v>
      </c>
      <c r="Y893" s="29" t="str">
        <f t="shared" si="271"/>
        <v>002002</v>
      </c>
      <c r="Z893" s="29" t="str">
        <f t="shared" si="272"/>
        <v>昌邑市融昌能源有限公司</v>
      </c>
      <c r="AA893" s="29" t="str">
        <f t="shared" si="273"/>
        <v>2026-04</v>
      </c>
      <c r="AB893" s="29" t="str">
        <f t="shared" si="274"/>
        <v>2026-04-07</v>
      </c>
      <c r="AC893" s="29" t="s">
        <v>108</v>
      </c>
      <c r="AD893" s="29">
        <f t="shared" si="275"/>
        <v>6</v>
      </c>
      <c r="AE893" s="29" t="str">
        <f t="shared" si="276"/>
        <v>收费,账户维护-普通户账户管理费</v>
      </c>
      <c r="AF893" s="29" t="s">
        <v>109</v>
      </c>
      <c r="AG893" s="29" t="s">
        <v>109</v>
      </c>
      <c r="AH893" s="29"/>
      <c r="AI893" s="29"/>
      <c r="AJ893" s="29"/>
      <c r="AK893" s="29"/>
      <c r="AL893" s="29"/>
      <c r="AM893" s="29"/>
      <c r="AN893" s="29">
        <f t="shared" si="277"/>
        <v>1002</v>
      </c>
      <c r="AO893" s="29"/>
      <c r="AP893" s="29" t="str">
        <f t="shared" si="278"/>
        <v>收费,账户维护-普通户账户管理费</v>
      </c>
      <c r="AQ893" t="s">
        <v>110</v>
      </c>
      <c r="AR893" s="29" t="str">
        <f t="shared" si="279"/>
        <v/>
      </c>
      <c r="AS893" s="29">
        <f t="shared" si="280"/>
        <v>360</v>
      </c>
      <c r="AT893" t="s">
        <v>111</v>
      </c>
      <c r="AU893" t="s">
        <v>112</v>
      </c>
      <c r="AV893" t="s">
        <v>113</v>
      </c>
      <c r="AW893" s="29" t="str">
        <f t="shared" si="281"/>
        <v/>
      </c>
      <c r="AX893" s="29">
        <f t="shared" si="282"/>
        <v>360</v>
      </c>
      <c r="AY893" s="29"/>
      <c r="AZ893" s="29"/>
      <c r="BA893" s="29"/>
      <c r="BB893" s="29"/>
      <c r="BC893" s="29"/>
      <c r="BD893" s="29"/>
      <c r="BE893" s="29"/>
      <c r="BF893" s="29"/>
      <c r="BG893" s="29"/>
      <c r="BH893" s="29"/>
      <c r="BI893" s="29"/>
      <c r="BJ893" s="29"/>
      <c r="BK893" s="29"/>
      <c r="BL893" s="29"/>
      <c r="BM893" s="29"/>
      <c r="BN893" s="29"/>
      <c r="BO893" s="29"/>
      <c r="BP893" s="29"/>
      <c r="BQ893" s="32" t="str">
        <f>IF(N893="项目",VLOOKUP(O893,项目!B:C,2,0),IF(K893="空项目",VLOOKUP(K893,项目!B:C,2,0),""))</f>
        <v/>
      </c>
      <c r="BR893" s="32" t="str">
        <f>IFERROR(VLOOKUP(BQ893,项目!A:B,2,0),"")</f>
        <v/>
      </c>
      <c r="BS893" s="29"/>
      <c r="BT893" s="29"/>
      <c r="BU893" s="32" t="str">
        <f>IF(N893="供应商",VLOOKUP(O893,供应商!B:C,2,0),"")</f>
        <v/>
      </c>
      <c r="BV893" s="32" t="str">
        <f>IFERROR(VLOOKUP(BU893,供应商!A:B,2,0),"")</f>
        <v/>
      </c>
      <c r="BW893" s="32" t="str">
        <f>IF(N893="客户",VLOOKUP(O893,客户!B:C,2,0),"")</f>
        <v/>
      </c>
      <c r="BX893" s="32" t="str">
        <f>IFERROR(VLOOKUP(BW893,客户!A:B,2,0),"")</f>
        <v/>
      </c>
      <c r="BY893" s="29"/>
      <c r="BZ893" s="29"/>
      <c r="CA893" s="29"/>
      <c r="CB893" s="29"/>
      <c r="CC893" s="29"/>
      <c r="CD893" s="29"/>
      <c r="CE893" s="29"/>
      <c r="CF893" s="29"/>
      <c r="CG893" s="29"/>
      <c r="CH893" s="29"/>
      <c r="CI893" s="29"/>
      <c r="CJ893" s="29"/>
      <c r="CK893" s="29"/>
      <c r="CL893" s="29"/>
      <c r="CM893" s="29"/>
      <c r="CN893" s="29"/>
      <c r="CO893" s="29"/>
      <c r="CP893" s="29"/>
      <c r="CQ893" s="29"/>
      <c r="CR893" s="29"/>
      <c r="CS893" s="29"/>
      <c r="CT893" s="29"/>
      <c r="CU893" s="32" t="str">
        <f>IF(N893="费用项目",VLOOKUP(O893,费用项目!B:C,2,0),"")</f>
        <v/>
      </c>
      <c r="CV893" s="32" t="str">
        <f>IFERROR(VLOOKUP(CU893,费用项目!A:B,2,0),"")</f>
        <v/>
      </c>
      <c r="CW893" s="29" t="str">
        <f>IF(N893="银行账户",VLOOKUP(O893,银行变二级!B:C,2,0),"")</f>
        <v>建行一般户3665</v>
      </c>
      <c r="CX893" s="29" t="str">
        <f>IFERROR(VLOOKUP(O893,银行变二级!A:B,2,0),"")</f>
        <v>建行一般户3665</v>
      </c>
    </row>
    <row r="894" ht="25.5" spans="1:102">
      <c r="A894" s="35" t="s">
        <v>762</v>
      </c>
      <c r="B894" s="36" t="s">
        <v>308</v>
      </c>
      <c r="C894" s="36" t="s">
        <v>132</v>
      </c>
      <c r="D894" s="37" t="s">
        <v>772</v>
      </c>
      <c r="E894" s="37" t="s">
        <v>134</v>
      </c>
      <c r="F894" s="38">
        <v>20000</v>
      </c>
      <c r="G894" s="39" t="s">
        <v>107</v>
      </c>
      <c r="H894" s="40" t="str">
        <f t="shared" si="265"/>
        <v>1221</v>
      </c>
      <c r="I894" s="40" t="str">
        <f t="shared" si="266"/>
        <v>122108</v>
      </c>
      <c r="J894" s="46" t="str">
        <f t="shared" si="267"/>
        <v>其他应收款</v>
      </c>
      <c r="K894" s="47" t="str">
        <f t="shared" si="268"/>
        <v>单位</v>
      </c>
      <c r="L894" s="46" t="str">
        <f t="shared" si="269"/>
        <v>昌邑市城投股权投资管理有限公司</v>
      </c>
      <c r="M894" s="46" t="str">
        <f>IFERROR(IF(H894="1002",1002,VLOOKUP(I894,亿企科目!A:H,6,0)),VLOOKUP(H894,亿企科目!A:G,6,0))</f>
        <v>122102</v>
      </c>
      <c r="N894" s="48" t="str">
        <f>IFERROR(IF(H894="1002","银行账户",IF(H894="1123","供应商",VLOOKUP(I894,亿企科目!A:H,8,0))),"")</f>
        <v>客户</v>
      </c>
      <c r="O894" s="49" t="str">
        <f t="shared" si="283"/>
        <v>昌邑市城投股权投资管理有限公司</v>
      </c>
      <c r="P894" s="29" t="str">
        <f>VLOOKUP(A894,账簿!B:C,2,0)</f>
        <v>002002</v>
      </c>
      <c r="Q894" s="29" t="str">
        <f>VLOOKUP(P894,账簿!A:B,2,0)</f>
        <v>昌邑市融昌能源有限公司</v>
      </c>
      <c r="W894" s="29" t="str">
        <f t="shared" si="284"/>
        <v>0020022026-04-077</v>
      </c>
      <c r="X894" s="29" t="str">
        <f t="shared" si="270"/>
        <v>002002</v>
      </c>
      <c r="Y894" s="29" t="str">
        <f t="shared" si="271"/>
        <v>002002</v>
      </c>
      <c r="Z894" s="29" t="str">
        <f t="shared" si="272"/>
        <v>昌邑市融昌能源有限公司</v>
      </c>
      <c r="AA894" s="29" t="str">
        <f t="shared" si="273"/>
        <v>2026-04</v>
      </c>
      <c r="AB894" s="29" t="str">
        <f t="shared" si="274"/>
        <v>2026-04-07</v>
      </c>
      <c r="AC894" s="29" t="s">
        <v>108</v>
      </c>
      <c r="AD894" s="29">
        <f t="shared" si="275"/>
        <v>7</v>
      </c>
      <c r="AE894" s="29" t="str">
        <f t="shared" si="276"/>
        <v>网银转账,昌邑市城投股权投资管理有限公司,往来款</v>
      </c>
      <c r="AF894" s="29" t="s">
        <v>109</v>
      </c>
      <c r="AG894" s="29" t="s">
        <v>109</v>
      </c>
      <c r="AH894" s="29"/>
      <c r="AI894" s="29"/>
      <c r="AJ894" s="29"/>
      <c r="AK894" s="29"/>
      <c r="AL894" s="29"/>
      <c r="AM894" s="29"/>
      <c r="AN894" s="29" t="str">
        <f t="shared" si="277"/>
        <v>122102</v>
      </c>
      <c r="AO894" s="29"/>
      <c r="AP894" s="29" t="str">
        <f t="shared" si="278"/>
        <v>网银转账,昌邑市城投股权投资管理有限公司,往来款</v>
      </c>
      <c r="AQ894" t="s">
        <v>110</v>
      </c>
      <c r="AR894" s="29">
        <f t="shared" si="279"/>
        <v>20000</v>
      </c>
      <c r="AS894" s="29" t="str">
        <f t="shared" si="280"/>
        <v/>
      </c>
      <c r="AT894" t="s">
        <v>111</v>
      </c>
      <c r="AU894" t="s">
        <v>112</v>
      </c>
      <c r="AV894" t="s">
        <v>113</v>
      </c>
      <c r="AW894" s="29">
        <f t="shared" si="281"/>
        <v>20000</v>
      </c>
      <c r="AX894" s="29" t="str">
        <f t="shared" si="282"/>
        <v/>
      </c>
      <c r="AY894" s="29"/>
      <c r="AZ894" s="29"/>
      <c r="BA894" s="29"/>
      <c r="BB894" s="29"/>
      <c r="BC894" s="29"/>
      <c r="BD894" s="29"/>
      <c r="BE894" s="29"/>
      <c r="BF894" s="29"/>
      <c r="BG894" s="29"/>
      <c r="BH894" s="29"/>
      <c r="BI894" s="29"/>
      <c r="BJ894" s="29"/>
      <c r="BK894" s="29"/>
      <c r="BL894" s="29"/>
      <c r="BM894" s="29"/>
      <c r="BN894" s="29"/>
      <c r="BO894" s="29"/>
      <c r="BP894" s="29"/>
      <c r="BQ894" s="32" t="str">
        <f>IF(N894="项目",VLOOKUP(O894,项目!B:C,2,0),IF(K894="空项目",VLOOKUP(K894,项目!B:C,2,0),""))</f>
        <v/>
      </c>
      <c r="BR894" s="32" t="str">
        <f>IFERROR(VLOOKUP(BQ894,项目!A:B,2,0),"")</f>
        <v/>
      </c>
      <c r="BS894" s="29"/>
      <c r="BT894" s="29"/>
      <c r="BU894" s="32" t="str">
        <f>IF(N894="供应商",VLOOKUP(O894,供应商!B:C,2,0),"")</f>
        <v/>
      </c>
      <c r="BV894" s="32" t="str">
        <f>IFERROR(VLOOKUP(BU894,供应商!A:B,2,0),"")</f>
        <v/>
      </c>
      <c r="BW894" s="32" t="str">
        <f>IF(N894="客户",VLOOKUP(O894,客户!B:C,2,0),"")</f>
        <v>002008</v>
      </c>
      <c r="BX894" s="32" t="str">
        <f>IFERROR(VLOOKUP(BW894,客户!A:B,2,0),"")</f>
        <v>昌邑市城投股权投资管理有限公司</v>
      </c>
      <c r="BY894" s="29"/>
      <c r="BZ894" s="29"/>
      <c r="CA894" s="29"/>
      <c r="CB894" s="29"/>
      <c r="CC894" s="29"/>
      <c r="CD894" s="29"/>
      <c r="CE894" s="29"/>
      <c r="CF894" s="29"/>
      <c r="CG894" s="29"/>
      <c r="CH894" s="29"/>
      <c r="CI894" s="29"/>
      <c r="CJ894" s="29"/>
      <c r="CK894" s="29"/>
      <c r="CL894" s="29"/>
      <c r="CM894" s="29"/>
      <c r="CN894" s="29"/>
      <c r="CO894" s="29"/>
      <c r="CP894" s="29"/>
      <c r="CQ894" s="29"/>
      <c r="CR894" s="29"/>
      <c r="CS894" s="29"/>
      <c r="CT894" s="29"/>
      <c r="CU894" s="32" t="str">
        <f>IF(N894="费用项目",VLOOKUP(O894,费用项目!B:C,2,0),"")</f>
        <v/>
      </c>
      <c r="CV894" s="32" t="str">
        <f>IFERROR(VLOOKUP(CU894,费用项目!A:B,2,0),"")</f>
        <v/>
      </c>
      <c r="CW894" s="29" t="str">
        <f>IF(N894="银行账户",VLOOKUP(O894,银行变二级!B:C,2,0),"")</f>
        <v/>
      </c>
      <c r="CX894" s="29" t="str">
        <f>IFERROR(VLOOKUP(O894,银行变二级!A:B,2,0),"")</f>
        <v/>
      </c>
    </row>
    <row r="895" ht="25.5" spans="1:102">
      <c r="A895" s="35" t="s">
        <v>762</v>
      </c>
      <c r="B895" s="36" t="s">
        <v>308</v>
      </c>
      <c r="C895" s="36" t="s">
        <v>132</v>
      </c>
      <c r="D895" s="37" t="s">
        <v>772</v>
      </c>
      <c r="E895" s="37" t="s">
        <v>764</v>
      </c>
      <c r="F895" s="39" t="s">
        <v>107</v>
      </c>
      <c r="G895" s="38">
        <v>20000</v>
      </c>
      <c r="H895" s="40" t="str">
        <f t="shared" ref="H895:H958" si="285">LEFT(E895,4)</f>
        <v>1002</v>
      </c>
      <c r="I895" s="40" t="str">
        <f t="shared" ref="I895:I958" si="286">IFERROR(LEFT(E895,FIND(" ",E895)-1),E895)</f>
        <v>100207</v>
      </c>
      <c r="J895" s="46" t="str">
        <f t="shared" ref="J895:J958" si="287">LEFT(MID(E895,FIND(" ",E895)+1,LEN(E895)),FIND("-",MID(E895,FIND(" ",E895)+1,LEN(E895))&amp;"-")-1)</f>
        <v>银行存款</v>
      </c>
      <c r="K895" s="47" t="str">
        <f t="shared" ref="K895:K958" si="288">IFERROR(MID(MID(E895,FIND(" ",E895)+1,LEN(E895)),FIND("-",MID(E895,FIND(" ",E895)+1,LEN(E895)))+1,IFERROR(FIND("-",MID(E895,FIND(" ",E895)+1,LEN(E895)),FIND("-",MID(E895,FIND(" ",E895)+1,LEN(E895)))+1),LEN(MID(E895,FIND(" ",E895)+1,LEN(E895)))+1)-FIND("-",MID(E895,FIND(" ",E895)+1,LEN(E895)))-1),"")</f>
        <v>潍坊银行39455</v>
      </c>
      <c r="L895" s="46" t="str">
        <f t="shared" ref="L895:L958" si="289">IFERROR(MID(MID(E895,FIND(" ",E895)+1,LEN(E895)),FIND("-",MID(E895,FIND(" ",E895)+1,LEN(E895)),FIND("-",MID(E895,FIND(" ",E895)+1,LEN(E895)))+1)+1,LEN(E895)),"")</f>
        <v/>
      </c>
      <c r="M895" s="46">
        <f>IFERROR(IF(H895="1002",1002,VLOOKUP(I895,亿企科目!A:H,6,0)),VLOOKUP(H895,亿企科目!A:G,6,0))</f>
        <v>1002</v>
      </c>
      <c r="N895" s="48" t="str">
        <f>IFERROR(IF(H895="1002","银行账户",IF(H895="1123","供应商",VLOOKUP(I895,亿企科目!A:H,8,0))),"")</f>
        <v>银行账户</v>
      </c>
      <c r="O895" s="49" t="str">
        <f t="shared" si="283"/>
        <v>潍坊银行39455</v>
      </c>
      <c r="P895" s="29" t="str">
        <f>VLOOKUP(A895,账簿!B:C,2,0)</f>
        <v>002002</v>
      </c>
      <c r="Q895" s="29" t="str">
        <f>VLOOKUP(P895,账簿!A:B,2,0)</f>
        <v>昌邑市融昌能源有限公司</v>
      </c>
      <c r="W895" s="29" t="str">
        <f t="shared" si="284"/>
        <v>0020022026-04-077</v>
      </c>
      <c r="X895" s="29" t="str">
        <f t="shared" si="270"/>
        <v>002002</v>
      </c>
      <c r="Y895" s="29" t="str">
        <f t="shared" si="271"/>
        <v>002002</v>
      </c>
      <c r="Z895" s="29" t="str">
        <f t="shared" si="272"/>
        <v>昌邑市融昌能源有限公司</v>
      </c>
      <c r="AA895" s="29" t="str">
        <f t="shared" si="273"/>
        <v>2026-04</v>
      </c>
      <c r="AB895" s="29" t="str">
        <f t="shared" si="274"/>
        <v>2026-04-07</v>
      </c>
      <c r="AC895" s="29" t="s">
        <v>108</v>
      </c>
      <c r="AD895" s="29">
        <f t="shared" si="275"/>
        <v>7</v>
      </c>
      <c r="AE895" s="29" t="str">
        <f t="shared" si="276"/>
        <v>网银转账,昌邑市城投股权投资管理有限公司,往来款</v>
      </c>
      <c r="AF895" s="29" t="s">
        <v>109</v>
      </c>
      <c r="AG895" s="29" t="s">
        <v>109</v>
      </c>
      <c r="AH895" s="29"/>
      <c r="AI895" s="29"/>
      <c r="AJ895" s="29"/>
      <c r="AK895" s="29"/>
      <c r="AL895" s="29"/>
      <c r="AM895" s="29"/>
      <c r="AN895" s="29">
        <f t="shared" si="277"/>
        <v>1002</v>
      </c>
      <c r="AO895" s="29"/>
      <c r="AP895" s="29" t="str">
        <f t="shared" si="278"/>
        <v>网银转账,昌邑市城投股权投资管理有限公司,往来款</v>
      </c>
      <c r="AQ895" t="s">
        <v>110</v>
      </c>
      <c r="AR895" s="29" t="str">
        <f t="shared" si="279"/>
        <v/>
      </c>
      <c r="AS895" s="29">
        <f t="shared" si="280"/>
        <v>20000</v>
      </c>
      <c r="AT895" t="s">
        <v>111</v>
      </c>
      <c r="AU895" t="s">
        <v>112</v>
      </c>
      <c r="AV895" t="s">
        <v>113</v>
      </c>
      <c r="AW895" s="29" t="str">
        <f t="shared" si="281"/>
        <v/>
      </c>
      <c r="AX895" s="29">
        <f t="shared" si="282"/>
        <v>20000</v>
      </c>
      <c r="AY895" s="29"/>
      <c r="AZ895" s="29"/>
      <c r="BA895" s="29"/>
      <c r="BB895" s="29"/>
      <c r="BC895" s="29"/>
      <c r="BD895" s="29"/>
      <c r="BE895" s="29"/>
      <c r="BF895" s="29"/>
      <c r="BG895" s="29"/>
      <c r="BH895" s="29"/>
      <c r="BI895" s="29"/>
      <c r="BJ895" s="29"/>
      <c r="BK895" s="29"/>
      <c r="BL895" s="29"/>
      <c r="BM895" s="29"/>
      <c r="BN895" s="29"/>
      <c r="BO895" s="29"/>
      <c r="BP895" s="29"/>
      <c r="BQ895" s="32" t="str">
        <f>IF(N895="项目",VLOOKUP(O895,项目!B:C,2,0),IF(K895="空项目",VLOOKUP(K895,项目!B:C,2,0),""))</f>
        <v/>
      </c>
      <c r="BR895" s="32" t="str">
        <f>IFERROR(VLOOKUP(BQ895,项目!A:B,2,0),"")</f>
        <v/>
      </c>
      <c r="BS895" s="29"/>
      <c r="BT895" s="29"/>
      <c r="BU895" s="32" t="str">
        <f>IF(N895="供应商",VLOOKUP(O895,供应商!B:C,2,0),"")</f>
        <v/>
      </c>
      <c r="BV895" s="32" t="str">
        <f>IFERROR(VLOOKUP(BU895,供应商!A:B,2,0),"")</f>
        <v/>
      </c>
      <c r="BW895" s="32" t="str">
        <f>IF(N895="客户",VLOOKUP(O895,客户!B:C,2,0),"")</f>
        <v/>
      </c>
      <c r="BX895" s="32" t="str">
        <f>IFERROR(VLOOKUP(BW895,客户!A:B,2,0),"")</f>
        <v/>
      </c>
      <c r="BY895" s="29"/>
      <c r="BZ895" s="29"/>
      <c r="CA895" s="29"/>
      <c r="CB895" s="29"/>
      <c r="CC895" s="29"/>
      <c r="CD895" s="29"/>
      <c r="CE895" s="29"/>
      <c r="CF895" s="29"/>
      <c r="CG895" s="29"/>
      <c r="CH895" s="29"/>
      <c r="CI895" s="29"/>
      <c r="CJ895" s="29"/>
      <c r="CK895" s="29"/>
      <c r="CL895" s="29"/>
      <c r="CM895" s="29"/>
      <c r="CN895" s="29"/>
      <c r="CO895" s="29"/>
      <c r="CP895" s="29"/>
      <c r="CQ895" s="29"/>
      <c r="CR895" s="29"/>
      <c r="CS895" s="29"/>
      <c r="CT895" s="29"/>
      <c r="CU895" s="32" t="str">
        <f>IF(N895="费用项目",VLOOKUP(O895,费用项目!B:C,2,0),"")</f>
        <v/>
      </c>
      <c r="CV895" s="32" t="str">
        <f>IFERROR(VLOOKUP(CU895,费用项目!A:B,2,0),"")</f>
        <v/>
      </c>
      <c r="CW895" s="29" t="str">
        <f>IF(N895="银行账户",VLOOKUP(O895,银行变二级!B:C,2,0),"")</f>
        <v>潍坊银行39455</v>
      </c>
      <c r="CX895" s="29" t="str">
        <f>IFERROR(VLOOKUP(O895,银行变二级!A:B,2,0),"")</f>
        <v>潍坊银行39455</v>
      </c>
    </row>
    <row r="896" spans="1:102">
      <c r="A896" s="35" t="s">
        <v>762</v>
      </c>
      <c r="B896" s="36" t="s">
        <v>700</v>
      </c>
      <c r="C896" s="36" t="s">
        <v>135</v>
      </c>
      <c r="D896" s="37" t="s">
        <v>773</v>
      </c>
      <c r="E896" s="37" t="s">
        <v>275</v>
      </c>
      <c r="F896" s="41">
        <v>100</v>
      </c>
      <c r="G896" s="39" t="s">
        <v>107</v>
      </c>
      <c r="H896" s="40" t="str">
        <f t="shared" si="285"/>
        <v>6603</v>
      </c>
      <c r="I896" s="40" t="str">
        <f t="shared" si="286"/>
        <v>6603</v>
      </c>
      <c r="J896" s="46" t="str">
        <f t="shared" si="287"/>
        <v>财务费用</v>
      </c>
      <c r="K896" s="47" t="str">
        <f t="shared" si="288"/>
        <v>服务费</v>
      </c>
      <c r="L896" s="46" t="str">
        <f t="shared" si="289"/>
        <v/>
      </c>
      <c r="M896" s="46" t="str">
        <f>IFERROR(IF(H896="1002",1002,VLOOKUP(I896,亿企科目!A:H,6,0)),VLOOKUP(H896,亿企科目!A:G,6,0))</f>
        <v>6603</v>
      </c>
      <c r="N896" s="48" t="str">
        <f>IFERROR(IF(H896="1002","银行账户",IF(H896="1123","供应商",VLOOKUP(I896,亿企科目!A:H,8,0))),"")</f>
        <v>费用项目</v>
      </c>
      <c r="O896" s="49" t="str">
        <f t="shared" si="283"/>
        <v>服务费</v>
      </c>
      <c r="P896" s="29" t="str">
        <f>VLOOKUP(A896,账簿!B:C,2,0)</f>
        <v>002002</v>
      </c>
      <c r="Q896" s="29" t="str">
        <f>VLOOKUP(P896,账簿!A:B,2,0)</f>
        <v>昌邑市融昌能源有限公司</v>
      </c>
      <c r="W896" s="29" t="str">
        <f t="shared" si="284"/>
        <v>0020022026-04-088</v>
      </c>
      <c r="X896" s="29" t="str">
        <f t="shared" si="270"/>
        <v>002002</v>
      </c>
      <c r="Y896" s="29" t="str">
        <f t="shared" si="271"/>
        <v>002002</v>
      </c>
      <c r="Z896" s="29" t="str">
        <f t="shared" si="272"/>
        <v>昌邑市融昌能源有限公司</v>
      </c>
      <c r="AA896" s="29" t="str">
        <f t="shared" si="273"/>
        <v>2026-04</v>
      </c>
      <c r="AB896" s="29" t="str">
        <f t="shared" si="274"/>
        <v>2026-04-08</v>
      </c>
      <c r="AC896" s="29" t="s">
        <v>108</v>
      </c>
      <c r="AD896" s="29">
        <f t="shared" si="275"/>
        <v>8</v>
      </c>
      <c r="AE896" s="29" t="str">
        <f t="shared" si="276"/>
        <v>数字证书年服务费</v>
      </c>
      <c r="AF896" s="29" t="s">
        <v>109</v>
      </c>
      <c r="AG896" s="29" t="s">
        <v>109</v>
      </c>
      <c r="AH896" s="29"/>
      <c r="AI896" s="29"/>
      <c r="AJ896" s="29"/>
      <c r="AK896" s="29"/>
      <c r="AL896" s="29"/>
      <c r="AM896" s="29"/>
      <c r="AN896" s="29" t="str">
        <f t="shared" si="277"/>
        <v>6603</v>
      </c>
      <c r="AO896" s="29"/>
      <c r="AP896" s="29" t="str">
        <f t="shared" si="278"/>
        <v>数字证书年服务费</v>
      </c>
      <c r="AQ896" t="s">
        <v>110</v>
      </c>
      <c r="AR896" s="29">
        <f t="shared" si="279"/>
        <v>100</v>
      </c>
      <c r="AS896" s="29" t="str">
        <f t="shared" si="280"/>
        <v/>
      </c>
      <c r="AT896" t="s">
        <v>111</v>
      </c>
      <c r="AU896" t="s">
        <v>112</v>
      </c>
      <c r="AV896" t="s">
        <v>113</v>
      </c>
      <c r="AW896" s="29">
        <f t="shared" si="281"/>
        <v>100</v>
      </c>
      <c r="AX896" s="29" t="str">
        <f t="shared" si="282"/>
        <v/>
      </c>
      <c r="AY896" s="29"/>
      <c r="AZ896" s="29"/>
      <c r="BA896" s="29"/>
      <c r="BB896" s="29"/>
      <c r="BC896" s="29"/>
      <c r="BD896" s="29"/>
      <c r="BE896" s="29"/>
      <c r="BF896" s="29"/>
      <c r="BG896" s="29"/>
      <c r="BH896" s="29"/>
      <c r="BI896" s="29"/>
      <c r="BJ896" s="29"/>
      <c r="BK896" s="29"/>
      <c r="BL896" s="29"/>
      <c r="BM896" s="29"/>
      <c r="BN896" s="29"/>
      <c r="BO896" s="29"/>
      <c r="BP896" s="29"/>
      <c r="BQ896" s="32" t="str">
        <f>IF(N896="项目",VLOOKUP(O896,项目!B:C,2,0),IF(K896="空项目",VLOOKUP(K896,项目!B:C,2,0),""))</f>
        <v/>
      </c>
      <c r="BR896" s="32" t="str">
        <f>IFERROR(VLOOKUP(BQ896,项目!A:B,2,0),"")</f>
        <v/>
      </c>
      <c r="BS896" s="29"/>
      <c r="BT896" s="29"/>
      <c r="BU896" s="32" t="str">
        <f>IF(N896="供应商",VLOOKUP(O896,供应商!B:C,2,0),"")</f>
        <v/>
      </c>
      <c r="BV896" s="32" t="str">
        <f>IFERROR(VLOOKUP(BU896,供应商!A:B,2,0),"")</f>
        <v/>
      </c>
      <c r="BW896" s="32" t="str">
        <f>IF(N896="客户",VLOOKUP(O896,客户!B:C,2,0),"")</f>
        <v/>
      </c>
      <c r="BX896" s="32" t="str">
        <f>IFERROR(VLOOKUP(BW896,客户!A:B,2,0),"")</f>
        <v/>
      </c>
      <c r="BY896" s="29"/>
      <c r="BZ896" s="29"/>
      <c r="CA896" s="29"/>
      <c r="CB896" s="29"/>
      <c r="CC896" s="29"/>
      <c r="CD896" s="29"/>
      <c r="CE896" s="29"/>
      <c r="CF896" s="29"/>
      <c r="CG896" s="29"/>
      <c r="CH896" s="29"/>
      <c r="CI896" s="29"/>
      <c r="CJ896" s="29"/>
      <c r="CK896" s="29"/>
      <c r="CL896" s="29"/>
      <c r="CM896" s="29"/>
      <c r="CN896" s="29"/>
      <c r="CO896" s="29"/>
      <c r="CP896" s="29"/>
      <c r="CQ896" s="29"/>
      <c r="CR896" s="29"/>
      <c r="CS896" s="29"/>
      <c r="CT896" s="29"/>
      <c r="CU896" s="32" t="str">
        <f>IF(N896="费用项目",VLOOKUP(O896,费用项目!B:C,2,0),"")</f>
        <v>660225</v>
      </c>
      <c r="CV896" s="32" t="str">
        <f>IFERROR(VLOOKUP(CU896,费用项目!A:B,2,0),"")</f>
        <v>服务费</v>
      </c>
      <c r="CW896" s="29" t="str">
        <f>IF(N896="银行账户",VLOOKUP(O896,银行变二级!B:C,2,0),"")</f>
        <v/>
      </c>
      <c r="CX896" s="29" t="str">
        <f>IFERROR(VLOOKUP(O896,银行变二级!A:B,2,0),"")</f>
        <v/>
      </c>
    </row>
    <row r="897" ht="27" spans="1:102">
      <c r="A897" s="35" t="s">
        <v>762</v>
      </c>
      <c r="B897" s="36" t="s">
        <v>700</v>
      </c>
      <c r="C897" s="36" t="s">
        <v>135</v>
      </c>
      <c r="D897" s="37" t="s">
        <v>773</v>
      </c>
      <c r="E897" s="37" t="s">
        <v>774</v>
      </c>
      <c r="F897" s="39" t="s">
        <v>107</v>
      </c>
      <c r="G897" s="41">
        <v>100</v>
      </c>
      <c r="H897" s="40" t="str">
        <f t="shared" si="285"/>
        <v>1002</v>
      </c>
      <c r="I897" s="40" t="str">
        <f t="shared" si="286"/>
        <v>100203</v>
      </c>
      <c r="J897" s="46" t="str">
        <f t="shared" si="287"/>
        <v>银行存款</v>
      </c>
      <c r="K897" s="47" t="str">
        <f t="shared" si="288"/>
        <v>农商行营业部4138</v>
      </c>
      <c r="L897" s="46" t="str">
        <f t="shared" si="289"/>
        <v/>
      </c>
      <c r="M897" s="46">
        <f>IFERROR(IF(H897="1002",1002,VLOOKUP(I897,亿企科目!A:H,6,0)),VLOOKUP(H897,亿企科目!A:G,6,0))</f>
        <v>1002</v>
      </c>
      <c r="N897" s="48" t="str">
        <f>IFERROR(IF(H897="1002","银行账户",IF(H897="1123","供应商",VLOOKUP(I897,亿企科目!A:H,8,0))),"")</f>
        <v>银行账户</v>
      </c>
      <c r="O897" s="49" t="str">
        <f t="shared" si="283"/>
        <v>农商行营业部4138</v>
      </c>
      <c r="P897" s="29" t="str">
        <f>VLOOKUP(A897,账簿!B:C,2,0)</f>
        <v>002002</v>
      </c>
      <c r="Q897" s="29" t="str">
        <f>VLOOKUP(P897,账簿!A:B,2,0)</f>
        <v>昌邑市融昌能源有限公司</v>
      </c>
      <c r="W897" s="29" t="str">
        <f t="shared" si="284"/>
        <v>0020022026-04-088</v>
      </c>
      <c r="X897" s="29" t="str">
        <f t="shared" si="270"/>
        <v>002002</v>
      </c>
      <c r="Y897" s="29" t="str">
        <f t="shared" si="271"/>
        <v>002002</v>
      </c>
      <c r="Z897" s="29" t="str">
        <f t="shared" si="272"/>
        <v>昌邑市融昌能源有限公司</v>
      </c>
      <c r="AA897" s="29" t="str">
        <f t="shared" si="273"/>
        <v>2026-04</v>
      </c>
      <c r="AB897" s="29" t="str">
        <f t="shared" si="274"/>
        <v>2026-04-08</v>
      </c>
      <c r="AC897" s="29" t="s">
        <v>108</v>
      </c>
      <c r="AD897" s="29">
        <f t="shared" si="275"/>
        <v>8</v>
      </c>
      <c r="AE897" s="29" t="str">
        <f t="shared" si="276"/>
        <v>数字证书年服务费</v>
      </c>
      <c r="AF897" s="29" t="s">
        <v>109</v>
      </c>
      <c r="AG897" s="29" t="s">
        <v>109</v>
      </c>
      <c r="AH897" s="29"/>
      <c r="AI897" s="29"/>
      <c r="AJ897" s="29"/>
      <c r="AK897" s="29"/>
      <c r="AL897" s="29"/>
      <c r="AM897" s="29"/>
      <c r="AN897" s="29">
        <f t="shared" si="277"/>
        <v>1002</v>
      </c>
      <c r="AO897" s="29"/>
      <c r="AP897" s="29" t="str">
        <f t="shared" si="278"/>
        <v>数字证书年服务费</v>
      </c>
      <c r="AQ897" t="s">
        <v>110</v>
      </c>
      <c r="AR897" s="29" t="str">
        <f t="shared" si="279"/>
        <v/>
      </c>
      <c r="AS897" s="29">
        <f t="shared" si="280"/>
        <v>100</v>
      </c>
      <c r="AT897" t="s">
        <v>111</v>
      </c>
      <c r="AU897" t="s">
        <v>112</v>
      </c>
      <c r="AV897" t="s">
        <v>113</v>
      </c>
      <c r="AW897" s="29" t="str">
        <f t="shared" si="281"/>
        <v/>
      </c>
      <c r="AX897" s="29">
        <f t="shared" si="282"/>
        <v>100</v>
      </c>
      <c r="AY897" s="29"/>
      <c r="AZ897" s="29"/>
      <c r="BA897" s="29"/>
      <c r="BB897" s="29"/>
      <c r="BC897" s="29"/>
      <c r="BD897" s="29"/>
      <c r="BE897" s="29"/>
      <c r="BF897" s="29"/>
      <c r="BG897" s="29"/>
      <c r="BH897" s="29"/>
      <c r="BI897" s="29"/>
      <c r="BJ897" s="29"/>
      <c r="BK897" s="29"/>
      <c r="BL897" s="29"/>
      <c r="BM897" s="29"/>
      <c r="BN897" s="29"/>
      <c r="BO897" s="29"/>
      <c r="BP897" s="29"/>
      <c r="BQ897" s="32" t="str">
        <f>IF(N897="项目",VLOOKUP(O897,项目!B:C,2,0),IF(K897="空项目",VLOOKUP(K897,项目!B:C,2,0),""))</f>
        <v/>
      </c>
      <c r="BR897" s="32" t="str">
        <f>IFERROR(VLOOKUP(BQ897,项目!A:B,2,0),"")</f>
        <v/>
      </c>
      <c r="BS897" s="29"/>
      <c r="BT897" s="29"/>
      <c r="BU897" s="32" t="str">
        <f>IF(N897="供应商",VLOOKUP(O897,供应商!B:C,2,0),"")</f>
        <v/>
      </c>
      <c r="BV897" s="32" t="str">
        <f>IFERROR(VLOOKUP(BU897,供应商!A:B,2,0),"")</f>
        <v/>
      </c>
      <c r="BW897" s="32" t="str">
        <f>IF(N897="客户",VLOOKUP(O897,客户!B:C,2,0),"")</f>
        <v/>
      </c>
      <c r="BX897" s="32" t="str">
        <f>IFERROR(VLOOKUP(BW897,客户!A:B,2,0),"")</f>
        <v/>
      </c>
      <c r="BY897" s="29"/>
      <c r="BZ897" s="29"/>
      <c r="CA897" s="29"/>
      <c r="CB897" s="29"/>
      <c r="CC897" s="29"/>
      <c r="CD897" s="29"/>
      <c r="CE897" s="29"/>
      <c r="CF897" s="29"/>
      <c r="CG897" s="29"/>
      <c r="CH897" s="29"/>
      <c r="CI897" s="29"/>
      <c r="CJ897" s="29"/>
      <c r="CK897" s="29"/>
      <c r="CL897" s="29"/>
      <c r="CM897" s="29"/>
      <c r="CN897" s="29"/>
      <c r="CO897" s="29"/>
      <c r="CP897" s="29"/>
      <c r="CQ897" s="29"/>
      <c r="CR897" s="29"/>
      <c r="CS897" s="29"/>
      <c r="CT897" s="29"/>
      <c r="CU897" s="32" t="str">
        <f>IF(N897="费用项目",VLOOKUP(O897,费用项目!B:C,2,0),"")</f>
        <v/>
      </c>
      <c r="CV897" s="32" t="str">
        <f>IFERROR(VLOOKUP(CU897,费用项目!A:B,2,0),"")</f>
        <v/>
      </c>
      <c r="CW897" s="29" t="str">
        <f>IF(N897="银行账户",VLOOKUP(O897,银行变二级!B:C,2,0),"")</f>
        <v>农商行营业部4138</v>
      </c>
      <c r="CX897" s="29" t="str">
        <f>IFERROR(VLOOKUP(O897,银行变二级!A:B,2,0),"")</f>
        <v>农商行营业部4138</v>
      </c>
    </row>
    <row r="898" ht="25.5" spans="1:102">
      <c r="A898" s="35" t="s">
        <v>762</v>
      </c>
      <c r="B898" s="36" t="s">
        <v>700</v>
      </c>
      <c r="C898" s="36" t="s">
        <v>153</v>
      </c>
      <c r="D898" s="37" t="s">
        <v>767</v>
      </c>
      <c r="E898" s="37" t="s">
        <v>518</v>
      </c>
      <c r="F898" s="38">
        <v>90000</v>
      </c>
      <c r="G898" s="39" t="s">
        <v>107</v>
      </c>
      <c r="H898" s="40" t="str">
        <f t="shared" si="285"/>
        <v>1221</v>
      </c>
      <c r="I898" s="40" t="str">
        <f t="shared" si="286"/>
        <v>122108</v>
      </c>
      <c r="J898" s="46" t="str">
        <f t="shared" si="287"/>
        <v>其他应收款</v>
      </c>
      <c r="K898" s="47" t="str">
        <f t="shared" si="288"/>
        <v>单位</v>
      </c>
      <c r="L898" s="46" t="str">
        <f t="shared" si="289"/>
        <v>昌邑洺洋污水处理有限公司</v>
      </c>
      <c r="M898" s="46" t="str">
        <f>IFERROR(IF(H898="1002",1002,VLOOKUP(I898,亿企科目!A:H,6,0)),VLOOKUP(H898,亿企科目!A:G,6,0))</f>
        <v>122102</v>
      </c>
      <c r="N898" s="48" t="str">
        <f>IFERROR(IF(H898="1002","银行账户",IF(H898="1123","供应商",VLOOKUP(I898,亿企科目!A:H,8,0))),"")</f>
        <v>客户</v>
      </c>
      <c r="O898" s="49" t="str">
        <f t="shared" si="283"/>
        <v>昌邑洺洋污水处理有限公司</v>
      </c>
      <c r="P898" s="29" t="str">
        <f>VLOOKUP(A898,账簿!B:C,2,0)</f>
        <v>002002</v>
      </c>
      <c r="Q898" s="29" t="str">
        <f>VLOOKUP(P898,账簿!A:B,2,0)</f>
        <v>昌邑市融昌能源有限公司</v>
      </c>
      <c r="W898" s="29" t="str">
        <f t="shared" si="284"/>
        <v>0020022026-04-089</v>
      </c>
      <c r="X898" s="29" t="str">
        <f t="shared" ref="X898:X961" si="290">P898</f>
        <v>002002</v>
      </c>
      <c r="Y898" s="29" t="str">
        <f t="shared" ref="Y898:Y961" si="291">X898</f>
        <v>002002</v>
      </c>
      <c r="Z898" s="29" t="str">
        <f t="shared" ref="Z898:Z961" si="292">Q898</f>
        <v>昌邑市融昌能源有限公司</v>
      </c>
      <c r="AA898" s="29" t="str">
        <f t="shared" ref="AA898:AA961" si="293">LEFT(B898,7)</f>
        <v>2026-04</v>
      </c>
      <c r="AB898" s="29" t="str">
        <f t="shared" ref="AB898:AB961" si="294">B898</f>
        <v>2026-04-08</v>
      </c>
      <c r="AC898" s="29" t="s">
        <v>108</v>
      </c>
      <c r="AD898" s="29">
        <f t="shared" ref="AD898:AD961" si="295">VALUE(_xlfn.TEXTAFTER(C898,"-"))</f>
        <v>9</v>
      </c>
      <c r="AE898" s="29" t="str">
        <f t="shared" ref="AE898:AE961" si="296">D898</f>
        <v>网银转账,昌邑洺洋污水处理有限公司,往来款</v>
      </c>
      <c r="AF898" s="29" t="s">
        <v>109</v>
      </c>
      <c r="AG898" s="29" t="s">
        <v>109</v>
      </c>
      <c r="AH898" s="29"/>
      <c r="AI898" s="29"/>
      <c r="AJ898" s="29"/>
      <c r="AK898" s="29"/>
      <c r="AL898" s="29"/>
      <c r="AM898" s="29"/>
      <c r="AN898" s="29" t="str">
        <f t="shared" ref="AN898:AN961" si="297">M898</f>
        <v>122102</v>
      </c>
      <c r="AO898" s="29"/>
      <c r="AP898" s="29" t="str">
        <f t="shared" ref="AP898:AP961" si="298">D898</f>
        <v>网银转账,昌邑洺洋污水处理有限公司,往来款</v>
      </c>
      <c r="AQ898" t="s">
        <v>110</v>
      </c>
      <c r="AR898" s="29">
        <f t="shared" ref="AR898:AR961" si="299">F898</f>
        <v>90000</v>
      </c>
      <c r="AS898" s="29" t="str">
        <f t="shared" ref="AS898:AS961" si="300">G898</f>
        <v/>
      </c>
      <c r="AT898" t="s">
        <v>111</v>
      </c>
      <c r="AU898" t="s">
        <v>112</v>
      </c>
      <c r="AV898" t="s">
        <v>113</v>
      </c>
      <c r="AW898" s="29">
        <f t="shared" ref="AW898:AW961" si="301">AR898</f>
        <v>90000</v>
      </c>
      <c r="AX898" s="29" t="str">
        <f t="shared" ref="AX898:AX961" si="302">AS898</f>
        <v/>
      </c>
      <c r="AY898" s="29"/>
      <c r="AZ898" s="29"/>
      <c r="BA898" s="29"/>
      <c r="BB898" s="29"/>
      <c r="BC898" s="29"/>
      <c r="BD898" s="29"/>
      <c r="BE898" s="29"/>
      <c r="BF898" s="29"/>
      <c r="BG898" s="29"/>
      <c r="BH898" s="29"/>
      <c r="BI898" s="29"/>
      <c r="BJ898" s="29"/>
      <c r="BK898" s="29"/>
      <c r="BL898" s="29"/>
      <c r="BM898" s="29"/>
      <c r="BN898" s="29"/>
      <c r="BO898" s="29"/>
      <c r="BP898" s="29"/>
      <c r="BQ898" s="32" t="str">
        <f>IF(N898="项目",VLOOKUP(O898,项目!B:C,2,0),IF(K898="空项目",VLOOKUP(K898,项目!B:C,2,0),""))</f>
        <v/>
      </c>
      <c r="BR898" s="32" t="str">
        <f>IFERROR(VLOOKUP(BQ898,项目!A:B,2,0),"")</f>
        <v/>
      </c>
      <c r="BS898" s="29"/>
      <c r="BT898" s="29"/>
      <c r="BU898" s="32" t="str">
        <f>IF(N898="供应商",VLOOKUP(O898,供应商!B:C,2,0),"")</f>
        <v/>
      </c>
      <c r="BV898" s="32" t="str">
        <f>IFERROR(VLOOKUP(BU898,供应商!A:B,2,0),"")</f>
        <v/>
      </c>
      <c r="BW898" s="32" t="str">
        <f>IF(N898="客户",VLOOKUP(O898,客户!B:C,2,0),"")</f>
        <v>002018</v>
      </c>
      <c r="BX898" s="32" t="str">
        <f>IFERROR(VLOOKUP(BW898,客户!A:B,2,0),"")</f>
        <v>昌邑洺洋污水处理有限公司</v>
      </c>
      <c r="BY898" s="29"/>
      <c r="BZ898" s="29"/>
      <c r="CA898" s="29"/>
      <c r="CB898" s="29"/>
      <c r="CC898" s="29"/>
      <c r="CD898" s="29"/>
      <c r="CE898" s="29"/>
      <c r="CF898" s="29"/>
      <c r="CG898" s="29"/>
      <c r="CH898" s="29"/>
      <c r="CI898" s="29"/>
      <c r="CJ898" s="29"/>
      <c r="CK898" s="29"/>
      <c r="CL898" s="29"/>
      <c r="CM898" s="29"/>
      <c r="CN898" s="29"/>
      <c r="CO898" s="29"/>
      <c r="CP898" s="29"/>
      <c r="CQ898" s="29"/>
      <c r="CR898" s="29"/>
      <c r="CS898" s="29"/>
      <c r="CT898" s="29"/>
      <c r="CU898" s="32" t="str">
        <f>IF(N898="费用项目",VLOOKUP(O898,费用项目!B:C,2,0),"")</f>
        <v/>
      </c>
      <c r="CV898" s="32" t="str">
        <f>IFERROR(VLOOKUP(CU898,费用项目!A:B,2,0),"")</f>
        <v/>
      </c>
      <c r="CW898" s="29" t="str">
        <f>IF(N898="银行账户",VLOOKUP(O898,银行变二级!B:C,2,0),"")</f>
        <v/>
      </c>
      <c r="CX898" s="29" t="str">
        <f>IFERROR(VLOOKUP(O898,银行变二级!A:B,2,0),"")</f>
        <v/>
      </c>
    </row>
    <row r="899" ht="25.5" spans="1:102">
      <c r="A899" s="35" t="s">
        <v>762</v>
      </c>
      <c r="B899" s="36" t="s">
        <v>700</v>
      </c>
      <c r="C899" s="36" t="s">
        <v>153</v>
      </c>
      <c r="D899" s="37" t="s">
        <v>767</v>
      </c>
      <c r="E899" s="37" t="s">
        <v>764</v>
      </c>
      <c r="F899" s="39" t="s">
        <v>107</v>
      </c>
      <c r="G899" s="38">
        <v>90000</v>
      </c>
      <c r="H899" s="40" t="str">
        <f t="shared" si="285"/>
        <v>1002</v>
      </c>
      <c r="I899" s="40" t="str">
        <f t="shared" si="286"/>
        <v>100207</v>
      </c>
      <c r="J899" s="46" t="str">
        <f t="shared" si="287"/>
        <v>银行存款</v>
      </c>
      <c r="K899" s="47" t="str">
        <f t="shared" si="288"/>
        <v>潍坊银行39455</v>
      </c>
      <c r="L899" s="46" t="str">
        <f t="shared" si="289"/>
        <v/>
      </c>
      <c r="M899" s="46">
        <f>IFERROR(IF(H899="1002",1002,VLOOKUP(I899,亿企科目!A:H,6,0)),VLOOKUP(H899,亿企科目!A:G,6,0))</f>
        <v>1002</v>
      </c>
      <c r="N899" s="48" t="str">
        <f>IFERROR(IF(H899="1002","银行账户",IF(H899="1123","供应商",VLOOKUP(I899,亿企科目!A:H,8,0))),"")</f>
        <v>银行账户</v>
      </c>
      <c r="O899" s="49" t="str">
        <f t="shared" ref="O899:O962" si="303">IF(N899=0,IF(M899="1002",K899,""),_xlfn.TEXTAFTER(E899,"-",-1))</f>
        <v>潍坊银行39455</v>
      </c>
      <c r="P899" s="29" t="str">
        <f>VLOOKUP(A899,账簿!B:C,2,0)</f>
        <v>002002</v>
      </c>
      <c r="Q899" s="29" t="str">
        <f>VLOOKUP(P899,账簿!A:B,2,0)</f>
        <v>昌邑市融昌能源有限公司</v>
      </c>
      <c r="W899" s="29" t="str">
        <f t="shared" ref="W899:W962" si="304">X899&amp;AB899&amp;AD899</f>
        <v>0020022026-04-089</v>
      </c>
      <c r="X899" s="29" t="str">
        <f t="shared" si="290"/>
        <v>002002</v>
      </c>
      <c r="Y899" s="29" t="str">
        <f t="shared" si="291"/>
        <v>002002</v>
      </c>
      <c r="Z899" s="29" t="str">
        <f t="shared" si="292"/>
        <v>昌邑市融昌能源有限公司</v>
      </c>
      <c r="AA899" s="29" t="str">
        <f t="shared" si="293"/>
        <v>2026-04</v>
      </c>
      <c r="AB899" s="29" t="str">
        <f t="shared" si="294"/>
        <v>2026-04-08</v>
      </c>
      <c r="AC899" s="29" t="s">
        <v>108</v>
      </c>
      <c r="AD899" s="29">
        <f t="shared" si="295"/>
        <v>9</v>
      </c>
      <c r="AE899" s="29" t="str">
        <f t="shared" si="296"/>
        <v>网银转账,昌邑洺洋污水处理有限公司,往来款</v>
      </c>
      <c r="AF899" s="29" t="s">
        <v>109</v>
      </c>
      <c r="AG899" s="29" t="s">
        <v>109</v>
      </c>
      <c r="AH899" s="29"/>
      <c r="AI899" s="29"/>
      <c r="AJ899" s="29"/>
      <c r="AK899" s="29"/>
      <c r="AL899" s="29"/>
      <c r="AM899" s="29"/>
      <c r="AN899" s="29">
        <f t="shared" si="297"/>
        <v>1002</v>
      </c>
      <c r="AO899" s="29"/>
      <c r="AP899" s="29" t="str">
        <f t="shared" si="298"/>
        <v>网银转账,昌邑洺洋污水处理有限公司,往来款</v>
      </c>
      <c r="AQ899" t="s">
        <v>110</v>
      </c>
      <c r="AR899" s="29" t="str">
        <f t="shared" si="299"/>
        <v/>
      </c>
      <c r="AS899" s="29">
        <f t="shared" si="300"/>
        <v>90000</v>
      </c>
      <c r="AT899" t="s">
        <v>111</v>
      </c>
      <c r="AU899" t="s">
        <v>112</v>
      </c>
      <c r="AV899" t="s">
        <v>113</v>
      </c>
      <c r="AW899" s="29" t="str">
        <f t="shared" si="301"/>
        <v/>
      </c>
      <c r="AX899" s="29">
        <f t="shared" si="302"/>
        <v>90000</v>
      </c>
      <c r="AY899" s="29"/>
      <c r="AZ899" s="29"/>
      <c r="BA899" s="29"/>
      <c r="BB899" s="29"/>
      <c r="BC899" s="29"/>
      <c r="BD899" s="29"/>
      <c r="BE899" s="29"/>
      <c r="BF899" s="29"/>
      <c r="BG899" s="29"/>
      <c r="BH899" s="29"/>
      <c r="BI899" s="29"/>
      <c r="BJ899" s="29"/>
      <c r="BK899" s="29"/>
      <c r="BL899" s="29"/>
      <c r="BM899" s="29"/>
      <c r="BN899" s="29"/>
      <c r="BO899" s="29"/>
      <c r="BP899" s="29"/>
      <c r="BQ899" s="32" t="str">
        <f>IF(N899="项目",VLOOKUP(O899,项目!B:C,2,0),IF(K899="空项目",VLOOKUP(K899,项目!B:C,2,0),""))</f>
        <v/>
      </c>
      <c r="BR899" s="32" t="str">
        <f>IFERROR(VLOOKUP(BQ899,项目!A:B,2,0),"")</f>
        <v/>
      </c>
      <c r="BS899" s="29"/>
      <c r="BT899" s="29"/>
      <c r="BU899" s="32" t="str">
        <f>IF(N899="供应商",VLOOKUP(O899,供应商!B:C,2,0),"")</f>
        <v/>
      </c>
      <c r="BV899" s="32" t="str">
        <f>IFERROR(VLOOKUP(BU899,供应商!A:B,2,0),"")</f>
        <v/>
      </c>
      <c r="BW899" s="32" t="str">
        <f>IF(N899="客户",VLOOKUP(O899,客户!B:C,2,0),"")</f>
        <v/>
      </c>
      <c r="BX899" s="32" t="str">
        <f>IFERROR(VLOOKUP(BW899,客户!A:B,2,0),"")</f>
        <v/>
      </c>
      <c r="BY899" s="29"/>
      <c r="BZ899" s="29"/>
      <c r="CA899" s="29"/>
      <c r="CB899" s="29"/>
      <c r="CC899" s="29"/>
      <c r="CD899" s="29"/>
      <c r="CE899" s="29"/>
      <c r="CF899" s="29"/>
      <c r="CG899" s="29"/>
      <c r="CH899" s="29"/>
      <c r="CI899" s="29"/>
      <c r="CJ899" s="29"/>
      <c r="CK899" s="29"/>
      <c r="CL899" s="29"/>
      <c r="CM899" s="29"/>
      <c r="CN899" s="29"/>
      <c r="CO899" s="29"/>
      <c r="CP899" s="29"/>
      <c r="CQ899" s="29"/>
      <c r="CR899" s="29"/>
      <c r="CS899" s="29"/>
      <c r="CT899" s="29"/>
      <c r="CU899" s="32" t="str">
        <f>IF(N899="费用项目",VLOOKUP(O899,费用项目!B:C,2,0),"")</f>
        <v/>
      </c>
      <c r="CV899" s="32" t="str">
        <f>IFERROR(VLOOKUP(CU899,费用项目!A:B,2,0),"")</f>
        <v/>
      </c>
      <c r="CW899" s="29" t="str">
        <f>IF(N899="银行账户",VLOOKUP(O899,银行变二级!B:C,2,0),"")</f>
        <v>潍坊银行39455</v>
      </c>
      <c r="CX899" s="29" t="str">
        <f>IFERROR(VLOOKUP(O899,银行变二级!A:B,2,0),"")</f>
        <v>潍坊银行39455</v>
      </c>
    </row>
    <row r="900" ht="25.5" spans="1:102">
      <c r="A900" s="35" t="s">
        <v>762</v>
      </c>
      <c r="B900" s="36" t="s">
        <v>315</v>
      </c>
      <c r="C900" s="36" t="s">
        <v>157</v>
      </c>
      <c r="D900" s="37" t="s">
        <v>772</v>
      </c>
      <c r="E900" s="37" t="s">
        <v>764</v>
      </c>
      <c r="F900" s="38">
        <v>300000</v>
      </c>
      <c r="G900" s="39" t="s">
        <v>107</v>
      </c>
      <c r="H900" s="40" t="str">
        <f t="shared" si="285"/>
        <v>1002</v>
      </c>
      <c r="I900" s="40" t="str">
        <f t="shared" si="286"/>
        <v>100207</v>
      </c>
      <c r="J900" s="46" t="str">
        <f t="shared" si="287"/>
        <v>银行存款</v>
      </c>
      <c r="K900" s="47" t="str">
        <f t="shared" si="288"/>
        <v>潍坊银行39455</v>
      </c>
      <c r="L900" s="46" t="str">
        <f t="shared" si="289"/>
        <v/>
      </c>
      <c r="M900" s="46">
        <f>IFERROR(IF(H900="1002",1002,VLOOKUP(I900,亿企科目!A:H,6,0)),VLOOKUP(H900,亿企科目!A:G,6,0))</f>
        <v>1002</v>
      </c>
      <c r="N900" s="48" t="str">
        <f>IFERROR(IF(H900="1002","银行账户",IF(H900="1123","供应商",VLOOKUP(I900,亿企科目!A:H,8,0))),"")</f>
        <v>银行账户</v>
      </c>
      <c r="O900" s="49" t="str">
        <f t="shared" si="303"/>
        <v>潍坊银行39455</v>
      </c>
      <c r="P900" s="29" t="str">
        <f>VLOOKUP(A900,账簿!B:C,2,0)</f>
        <v>002002</v>
      </c>
      <c r="Q900" s="29" t="str">
        <f>VLOOKUP(P900,账簿!A:B,2,0)</f>
        <v>昌邑市融昌能源有限公司</v>
      </c>
      <c r="W900" s="29" t="str">
        <f t="shared" si="304"/>
        <v>0020022026-04-0910</v>
      </c>
      <c r="X900" s="29" t="str">
        <f t="shared" si="290"/>
        <v>002002</v>
      </c>
      <c r="Y900" s="29" t="str">
        <f t="shared" si="291"/>
        <v>002002</v>
      </c>
      <c r="Z900" s="29" t="str">
        <f t="shared" si="292"/>
        <v>昌邑市融昌能源有限公司</v>
      </c>
      <c r="AA900" s="29" t="str">
        <f t="shared" si="293"/>
        <v>2026-04</v>
      </c>
      <c r="AB900" s="29" t="str">
        <f t="shared" si="294"/>
        <v>2026-04-09</v>
      </c>
      <c r="AC900" s="29" t="s">
        <v>108</v>
      </c>
      <c r="AD900" s="29">
        <f t="shared" si="295"/>
        <v>10</v>
      </c>
      <c r="AE900" s="29" t="str">
        <f t="shared" si="296"/>
        <v>网银转账,昌邑市城投股权投资管理有限公司,往来款</v>
      </c>
      <c r="AF900" s="29" t="s">
        <v>109</v>
      </c>
      <c r="AG900" s="29" t="s">
        <v>109</v>
      </c>
      <c r="AH900" s="29"/>
      <c r="AI900" s="29"/>
      <c r="AJ900" s="29"/>
      <c r="AK900" s="29"/>
      <c r="AL900" s="29"/>
      <c r="AM900" s="29"/>
      <c r="AN900" s="29">
        <f t="shared" si="297"/>
        <v>1002</v>
      </c>
      <c r="AO900" s="29"/>
      <c r="AP900" s="29" t="str">
        <f t="shared" si="298"/>
        <v>网银转账,昌邑市城投股权投资管理有限公司,往来款</v>
      </c>
      <c r="AQ900" t="s">
        <v>110</v>
      </c>
      <c r="AR900" s="29">
        <f t="shared" si="299"/>
        <v>300000</v>
      </c>
      <c r="AS900" s="29" t="str">
        <f t="shared" si="300"/>
        <v/>
      </c>
      <c r="AT900" t="s">
        <v>111</v>
      </c>
      <c r="AU900" t="s">
        <v>112</v>
      </c>
      <c r="AV900" t="s">
        <v>113</v>
      </c>
      <c r="AW900" s="29">
        <f t="shared" si="301"/>
        <v>300000</v>
      </c>
      <c r="AX900" s="29" t="str">
        <f t="shared" si="302"/>
        <v/>
      </c>
      <c r="AY900" s="29"/>
      <c r="AZ900" s="29"/>
      <c r="BA900" s="29"/>
      <c r="BB900" s="29"/>
      <c r="BC900" s="29"/>
      <c r="BD900" s="29"/>
      <c r="BE900" s="29"/>
      <c r="BF900" s="29"/>
      <c r="BG900" s="29"/>
      <c r="BH900" s="29"/>
      <c r="BI900" s="29"/>
      <c r="BJ900" s="29"/>
      <c r="BK900" s="29"/>
      <c r="BL900" s="29"/>
      <c r="BM900" s="29"/>
      <c r="BN900" s="29"/>
      <c r="BO900" s="29"/>
      <c r="BP900" s="29"/>
      <c r="BQ900" s="32" t="str">
        <f>IF(N900="项目",VLOOKUP(O900,项目!B:C,2,0),IF(K900="空项目",VLOOKUP(K900,项目!B:C,2,0),""))</f>
        <v/>
      </c>
      <c r="BR900" s="32" t="str">
        <f>IFERROR(VLOOKUP(BQ900,项目!A:B,2,0),"")</f>
        <v/>
      </c>
      <c r="BS900" s="29"/>
      <c r="BT900" s="29"/>
      <c r="BU900" s="32" t="str">
        <f>IF(N900="供应商",VLOOKUP(O900,供应商!B:C,2,0),"")</f>
        <v/>
      </c>
      <c r="BV900" s="32" t="str">
        <f>IFERROR(VLOOKUP(BU900,供应商!A:B,2,0),"")</f>
        <v/>
      </c>
      <c r="BW900" s="32" t="str">
        <f>IF(N900="客户",VLOOKUP(O900,客户!B:C,2,0),"")</f>
        <v/>
      </c>
      <c r="BX900" s="32" t="str">
        <f>IFERROR(VLOOKUP(BW900,客户!A:B,2,0),"")</f>
        <v/>
      </c>
      <c r="BY900" s="29"/>
      <c r="BZ900" s="29"/>
      <c r="CA900" s="29"/>
      <c r="CB900" s="29"/>
      <c r="CC900" s="29"/>
      <c r="CD900" s="29"/>
      <c r="CE900" s="29"/>
      <c r="CF900" s="29"/>
      <c r="CG900" s="29"/>
      <c r="CH900" s="29"/>
      <c r="CI900" s="29"/>
      <c r="CJ900" s="29"/>
      <c r="CK900" s="29"/>
      <c r="CL900" s="29"/>
      <c r="CM900" s="29"/>
      <c r="CN900" s="29"/>
      <c r="CO900" s="29"/>
      <c r="CP900" s="29"/>
      <c r="CQ900" s="29"/>
      <c r="CR900" s="29"/>
      <c r="CS900" s="29"/>
      <c r="CT900" s="29"/>
      <c r="CU900" s="32" t="str">
        <f>IF(N900="费用项目",VLOOKUP(O900,费用项目!B:C,2,0),"")</f>
        <v/>
      </c>
      <c r="CV900" s="32" t="str">
        <f>IFERROR(VLOOKUP(CU900,费用项目!A:B,2,0),"")</f>
        <v/>
      </c>
      <c r="CW900" s="29" t="str">
        <f>IF(N900="银行账户",VLOOKUP(O900,银行变二级!B:C,2,0),"")</f>
        <v>潍坊银行39455</v>
      </c>
      <c r="CX900" s="29" t="str">
        <f>IFERROR(VLOOKUP(O900,银行变二级!A:B,2,0),"")</f>
        <v>潍坊银行39455</v>
      </c>
    </row>
    <row r="901" ht="25.5" spans="1:102">
      <c r="A901" s="35" t="s">
        <v>762</v>
      </c>
      <c r="B901" s="36" t="s">
        <v>315</v>
      </c>
      <c r="C901" s="36" t="s">
        <v>157</v>
      </c>
      <c r="D901" s="37" t="s">
        <v>772</v>
      </c>
      <c r="E901" s="37" t="s">
        <v>156</v>
      </c>
      <c r="F901" s="39" t="s">
        <v>107</v>
      </c>
      <c r="G901" s="38">
        <v>300000</v>
      </c>
      <c r="H901" s="40" t="str">
        <f t="shared" si="285"/>
        <v>2241</v>
      </c>
      <c r="I901" s="40" t="str">
        <f t="shared" si="286"/>
        <v>224102</v>
      </c>
      <c r="J901" s="46" t="str">
        <f t="shared" si="287"/>
        <v>其他应付款</v>
      </c>
      <c r="K901" s="47" t="str">
        <f t="shared" si="288"/>
        <v>单位</v>
      </c>
      <c r="L901" s="46" t="str">
        <f t="shared" si="289"/>
        <v>昌邑市城投股权投资管理有限公司</v>
      </c>
      <c r="M901" s="46" t="str">
        <f>IFERROR(IF(H901="1002",1002,VLOOKUP(I901,亿企科目!A:H,6,0)),VLOOKUP(H901,亿企科目!A:G,6,0))</f>
        <v>224102</v>
      </c>
      <c r="N901" s="48" t="str">
        <f>IFERROR(IF(H901="1002","银行账户",IF(H901="1123","供应商",VLOOKUP(I901,亿企科目!A:H,8,0))),"")</f>
        <v>供应商</v>
      </c>
      <c r="O901" s="49" t="str">
        <f t="shared" si="303"/>
        <v>昌邑市城投股权投资管理有限公司</v>
      </c>
      <c r="P901" s="29" t="str">
        <f>VLOOKUP(A901,账簿!B:C,2,0)</f>
        <v>002002</v>
      </c>
      <c r="Q901" s="29" t="str">
        <f>VLOOKUP(P901,账簿!A:B,2,0)</f>
        <v>昌邑市融昌能源有限公司</v>
      </c>
      <c r="W901" s="29" t="str">
        <f t="shared" si="304"/>
        <v>0020022026-04-0910</v>
      </c>
      <c r="X901" s="29" t="str">
        <f t="shared" si="290"/>
        <v>002002</v>
      </c>
      <c r="Y901" s="29" t="str">
        <f t="shared" si="291"/>
        <v>002002</v>
      </c>
      <c r="Z901" s="29" t="str">
        <f t="shared" si="292"/>
        <v>昌邑市融昌能源有限公司</v>
      </c>
      <c r="AA901" s="29" t="str">
        <f t="shared" si="293"/>
        <v>2026-04</v>
      </c>
      <c r="AB901" s="29" t="str">
        <f t="shared" si="294"/>
        <v>2026-04-09</v>
      </c>
      <c r="AC901" s="29" t="s">
        <v>108</v>
      </c>
      <c r="AD901" s="29">
        <f t="shared" si="295"/>
        <v>10</v>
      </c>
      <c r="AE901" s="29" t="str">
        <f t="shared" si="296"/>
        <v>网银转账,昌邑市城投股权投资管理有限公司,往来款</v>
      </c>
      <c r="AF901" s="29" t="s">
        <v>109</v>
      </c>
      <c r="AG901" s="29" t="s">
        <v>109</v>
      </c>
      <c r="AH901" s="29"/>
      <c r="AI901" s="29"/>
      <c r="AJ901" s="29"/>
      <c r="AK901" s="29"/>
      <c r="AL901" s="29"/>
      <c r="AM901" s="29"/>
      <c r="AN901" s="29" t="str">
        <f t="shared" si="297"/>
        <v>224102</v>
      </c>
      <c r="AO901" s="29"/>
      <c r="AP901" s="29" t="str">
        <f t="shared" si="298"/>
        <v>网银转账,昌邑市城投股权投资管理有限公司,往来款</v>
      </c>
      <c r="AQ901" t="s">
        <v>110</v>
      </c>
      <c r="AR901" s="29" t="str">
        <f t="shared" si="299"/>
        <v/>
      </c>
      <c r="AS901" s="29">
        <f t="shared" si="300"/>
        <v>300000</v>
      </c>
      <c r="AT901" t="s">
        <v>111</v>
      </c>
      <c r="AU901" t="s">
        <v>112</v>
      </c>
      <c r="AV901" t="s">
        <v>113</v>
      </c>
      <c r="AW901" s="29" t="str">
        <f t="shared" si="301"/>
        <v/>
      </c>
      <c r="AX901" s="29">
        <f t="shared" si="302"/>
        <v>300000</v>
      </c>
      <c r="AY901" s="29"/>
      <c r="AZ901" s="29"/>
      <c r="BA901" s="29"/>
      <c r="BB901" s="29"/>
      <c r="BC901" s="29"/>
      <c r="BD901" s="29"/>
      <c r="BE901" s="29"/>
      <c r="BF901" s="29"/>
      <c r="BG901" s="29"/>
      <c r="BH901" s="29"/>
      <c r="BI901" s="29"/>
      <c r="BJ901" s="29"/>
      <c r="BK901" s="29"/>
      <c r="BL901" s="29"/>
      <c r="BM901" s="29"/>
      <c r="BN901" s="29"/>
      <c r="BO901" s="29"/>
      <c r="BP901" s="29"/>
      <c r="BQ901" s="32" t="str">
        <f>IF(N901="项目",VLOOKUP(O901,项目!B:C,2,0),IF(K901="空项目",VLOOKUP(K901,项目!B:C,2,0),""))</f>
        <v/>
      </c>
      <c r="BR901" s="32" t="str">
        <f>IFERROR(VLOOKUP(BQ901,项目!A:B,2,0),"")</f>
        <v/>
      </c>
      <c r="BS901" s="29"/>
      <c r="BT901" s="29"/>
      <c r="BU901" s="32" t="str">
        <f>IF(N901="供应商",VLOOKUP(O901,供应商!B:C,2,0),"")</f>
        <v>002008</v>
      </c>
      <c r="BV901" s="32" t="str">
        <f>IFERROR(VLOOKUP(BU901,供应商!A:B,2,0),"")</f>
        <v>昌邑市城投股权投资管理有限公司</v>
      </c>
      <c r="BW901" s="32" t="str">
        <f>IF(N901="客户",VLOOKUP(O901,客户!B:C,2,0),"")</f>
        <v/>
      </c>
      <c r="BX901" s="32" t="str">
        <f>IFERROR(VLOOKUP(BW901,客户!A:B,2,0),"")</f>
        <v/>
      </c>
      <c r="BY901" s="29"/>
      <c r="BZ901" s="29"/>
      <c r="CA901" s="29"/>
      <c r="CB901" s="29"/>
      <c r="CC901" s="29"/>
      <c r="CD901" s="29"/>
      <c r="CE901" s="29"/>
      <c r="CF901" s="29"/>
      <c r="CG901" s="29"/>
      <c r="CH901" s="29"/>
      <c r="CI901" s="29"/>
      <c r="CJ901" s="29"/>
      <c r="CK901" s="29"/>
      <c r="CL901" s="29"/>
      <c r="CM901" s="29"/>
      <c r="CN901" s="29"/>
      <c r="CO901" s="29"/>
      <c r="CP901" s="29"/>
      <c r="CQ901" s="29"/>
      <c r="CR901" s="29"/>
      <c r="CS901" s="29"/>
      <c r="CT901" s="29"/>
      <c r="CU901" s="32" t="str">
        <f>IF(N901="费用项目",VLOOKUP(O901,费用项目!B:C,2,0),"")</f>
        <v/>
      </c>
      <c r="CV901" s="32" t="str">
        <f>IFERROR(VLOOKUP(CU901,费用项目!A:B,2,0),"")</f>
        <v/>
      </c>
      <c r="CW901" s="29" t="str">
        <f>IF(N901="银行账户",VLOOKUP(O901,银行变二级!B:C,2,0),"")</f>
        <v/>
      </c>
      <c r="CX901" s="29" t="str">
        <f>IFERROR(VLOOKUP(O901,银行变二级!A:B,2,0),"")</f>
        <v/>
      </c>
    </row>
    <row r="902" ht="25.5" spans="1:102">
      <c r="A902" s="35" t="s">
        <v>762</v>
      </c>
      <c r="B902" s="36" t="s">
        <v>315</v>
      </c>
      <c r="C902" s="36" t="s">
        <v>161</v>
      </c>
      <c r="D902" s="37" t="s">
        <v>775</v>
      </c>
      <c r="E902" s="37" t="s">
        <v>300</v>
      </c>
      <c r="F902" s="38">
        <v>256000</v>
      </c>
      <c r="G902" s="39" t="s">
        <v>107</v>
      </c>
      <c r="H902" s="40" t="str">
        <f t="shared" si="285"/>
        <v>2241</v>
      </c>
      <c r="I902" s="40" t="str">
        <f t="shared" si="286"/>
        <v>224102</v>
      </c>
      <c r="J902" s="46" t="str">
        <f t="shared" si="287"/>
        <v>其他应付款</v>
      </c>
      <c r="K902" s="47" t="str">
        <f t="shared" si="288"/>
        <v>单位</v>
      </c>
      <c r="L902" s="46" t="str">
        <f t="shared" si="289"/>
        <v>潍坊华创普惠产业投资合伙企业（有限合伙）</v>
      </c>
      <c r="M902" s="46" t="str">
        <f>IFERROR(IF(H902="1002",1002,VLOOKUP(I902,亿企科目!A:H,6,0)),VLOOKUP(H902,亿企科目!A:G,6,0))</f>
        <v>224102</v>
      </c>
      <c r="N902" s="48" t="str">
        <f>IFERROR(IF(H902="1002","银行账户",IF(H902="1123","供应商",VLOOKUP(I902,亿企科目!A:H,8,0))),"")</f>
        <v>供应商</v>
      </c>
      <c r="O902" s="49" t="str">
        <f t="shared" si="303"/>
        <v>潍坊华创普惠产业投资合伙企业（有限合伙）</v>
      </c>
      <c r="P902" s="29" t="str">
        <f>VLOOKUP(A902,账簿!B:C,2,0)</f>
        <v>002002</v>
      </c>
      <c r="Q902" s="29" t="str">
        <f>VLOOKUP(P902,账簿!A:B,2,0)</f>
        <v>昌邑市融昌能源有限公司</v>
      </c>
      <c r="W902" s="29" t="str">
        <f t="shared" si="304"/>
        <v>0020022026-04-0911</v>
      </c>
      <c r="X902" s="29" t="str">
        <f t="shared" si="290"/>
        <v>002002</v>
      </c>
      <c r="Y902" s="29" t="str">
        <f t="shared" si="291"/>
        <v>002002</v>
      </c>
      <c r="Z902" s="29" t="str">
        <f t="shared" si="292"/>
        <v>昌邑市融昌能源有限公司</v>
      </c>
      <c r="AA902" s="29" t="str">
        <f t="shared" si="293"/>
        <v>2026-04</v>
      </c>
      <c r="AB902" s="29" t="str">
        <f t="shared" si="294"/>
        <v>2026-04-09</v>
      </c>
      <c r="AC902" s="29" t="s">
        <v>108</v>
      </c>
      <c r="AD902" s="29">
        <f t="shared" si="295"/>
        <v>11</v>
      </c>
      <c r="AE902" s="29" t="str">
        <f t="shared" si="296"/>
        <v>网银转账,潍坊华创普惠产业投资合伙企业（有限合伙）,服务费</v>
      </c>
      <c r="AF902" s="29" t="s">
        <v>109</v>
      </c>
      <c r="AG902" s="29" t="s">
        <v>109</v>
      </c>
      <c r="AH902" s="29"/>
      <c r="AI902" s="29"/>
      <c r="AJ902" s="29"/>
      <c r="AK902" s="29"/>
      <c r="AL902" s="29"/>
      <c r="AM902" s="29"/>
      <c r="AN902" s="29" t="str">
        <f t="shared" si="297"/>
        <v>224102</v>
      </c>
      <c r="AO902" s="29"/>
      <c r="AP902" s="29" t="str">
        <f t="shared" si="298"/>
        <v>网银转账,潍坊华创普惠产业投资合伙企业（有限合伙）,服务费</v>
      </c>
      <c r="AQ902" t="s">
        <v>110</v>
      </c>
      <c r="AR902" s="29">
        <f t="shared" si="299"/>
        <v>256000</v>
      </c>
      <c r="AS902" s="29" t="str">
        <f t="shared" si="300"/>
        <v/>
      </c>
      <c r="AT902" t="s">
        <v>111</v>
      </c>
      <c r="AU902" t="s">
        <v>112</v>
      </c>
      <c r="AV902" t="s">
        <v>113</v>
      </c>
      <c r="AW902" s="29">
        <f t="shared" si="301"/>
        <v>256000</v>
      </c>
      <c r="AX902" s="29" t="str">
        <f t="shared" si="302"/>
        <v/>
      </c>
      <c r="AY902" s="29"/>
      <c r="AZ902" s="29"/>
      <c r="BA902" s="29"/>
      <c r="BB902" s="29"/>
      <c r="BC902" s="29"/>
      <c r="BD902" s="29"/>
      <c r="BE902" s="29"/>
      <c r="BF902" s="29"/>
      <c r="BG902" s="29"/>
      <c r="BH902" s="29"/>
      <c r="BI902" s="29"/>
      <c r="BJ902" s="29"/>
      <c r="BK902" s="29"/>
      <c r="BL902" s="29"/>
      <c r="BM902" s="29"/>
      <c r="BN902" s="29"/>
      <c r="BO902" s="29"/>
      <c r="BP902" s="29"/>
      <c r="BQ902" s="32" t="str">
        <f>IF(N902="项目",VLOOKUP(O902,项目!B:C,2,0),IF(K902="空项目",VLOOKUP(K902,项目!B:C,2,0),""))</f>
        <v/>
      </c>
      <c r="BR902" s="32" t="str">
        <f>IFERROR(VLOOKUP(BQ902,项目!A:B,2,0),"")</f>
        <v/>
      </c>
      <c r="BS902" s="29"/>
      <c r="BT902" s="29"/>
      <c r="BU902" s="32" t="str">
        <f>IF(N902="供应商",VLOOKUP(O902,供应商!B:C,2,0),"")</f>
        <v>0008219</v>
      </c>
      <c r="BV902" s="32" t="str">
        <f>IFERROR(VLOOKUP(BU902,供应商!A:B,2,0),"")</f>
        <v>潍坊华创普惠产业投资合伙企业（有限合伙）</v>
      </c>
      <c r="BW902" s="32" t="str">
        <f>IF(N902="客户",VLOOKUP(O902,客户!B:C,2,0),"")</f>
        <v/>
      </c>
      <c r="BX902" s="32" t="str">
        <f>IFERROR(VLOOKUP(BW902,客户!A:B,2,0),"")</f>
        <v/>
      </c>
      <c r="BY902" s="29"/>
      <c r="BZ902" s="29"/>
      <c r="CA902" s="29"/>
      <c r="CB902" s="29"/>
      <c r="CC902" s="29"/>
      <c r="CD902" s="29"/>
      <c r="CE902" s="29"/>
      <c r="CF902" s="29"/>
      <c r="CG902" s="29"/>
      <c r="CH902" s="29"/>
      <c r="CI902" s="29"/>
      <c r="CJ902" s="29"/>
      <c r="CK902" s="29"/>
      <c r="CL902" s="29"/>
      <c r="CM902" s="29"/>
      <c r="CN902" s="29"/>
      <c r="CO902" s="29"/>
      <c r="CP902" s="29"/>
      <c r="CQ902" s="29"/>
      <c r="CR902" s="29"/>
      <c r="CS902" s="29"/>
      <c r="CT902" s="29"/>
      <c r="CU902" s="32" t="str">
        <f>IF(N902="费用项目",VLOOKUP(O902,费用项目!B:C,2,0),"")</f>
        <v/>
      </c>
      <c r="CV902" s="32" t="str">
        <f>IFERROR(VLOOKUP(CU902,费用项目!A:B,2,0),"")</f>
        <v/>
      </c>
      <c r="CW902" s="29" t="str">
        <f>IF(N902="银行账户",VLOOKUP(O902,银行变二级!B:C,2,0),"")</f>
        <v/>
      </c>
      <c r="CX902" s="29" t="str">
        <f>IFERROR(VLOOKUP(O902,银行变二级!A:B,2,0),"")</f>
        <v/>
      </c>
    </row>
    <row r="903" ht="25.5" spans="1:102">
      <c r="A903" s="35" t="s">
        <v>762</v>
      </c>
      <c r="B903" s="36" t="s">
        <v>315</v>
      </c>
      <c r="C903" s="36" t="s">
        <v>161</v>
      </c>
      <c r="D903" s="37" t="s">
        <v>775</v>
      </c>
      <c r="E903" s="37" t="s">
        <v>764</v>
      </c>
      <c r="F903" s="39" t="s">
        <v>107</v>
      </c>
      <c r="G903" s="38">
        <v>256000</v>
      </c>
      <c r="H903" s="40" t="str">
        <f t="shared" si="285"/>
        <v>1002</v>
      </c>
      <c r="I903" s="40" t="str">
        <f t="shared" si="286"/>
        <v>100207</v>
      </c>
      <c r="J903" s="46" t="str">
        <f t="shared" si="287"/>
        <v>银行存款</v>
      </c>
      <c r="K903" s="47" t="str">
        <f t="shared" si="288"/>
        <v>潍坊银行39455</v>
      </c>
      <c r="L903" s="46" t="str">
        <f t="shared" si="289"/>
        <v/>
      </c>
      <c r="M903" s="46">
        <f>IFERROR(IF(H903="1002",1002,VLOOKUP(I903,亿企科目!A:H,6,0)),VLOOKUP(H903,亿企科目!A:G,6,0))</f>
        <v>1002</v>
      </c>
      <c r="N903" s="48" t="str">
        <f>IFERROR(IF(H903="1002","银行账户",IF(H903="1123","供应商",VLOOKUP(I903,亿企科目!A:H,8,0))),"")</f>
        <v>银行账户</v>
      </c>
      <c r="O903" s="49" t="str">
        <f t="shared" si="303"/>
        <v>潍坊银行39455</v>
      </c>
      <c r="P903" s="29" t="str">
        <f>VLOOKUP(A903,账簿!B:C,2,0)</f>
        <v>002002</v>
      </c>
      <c r="Q903" s="29" t="str">
        <f>VLOOKUP(P903,账簿!A:B,2,0)</f>
        <v>昌邑市融昌能源有限公司</v>
      </c>
      <c r="W903" s="29" t="str">
        <f t="shared" si="304"/>
        <v>0020022026-04-0911</v>
      </c>
      <c r="X903" s="29" t="str">
        <f t="shared" si="290"/>
        <v>002002</v>
      </c>
      <c r="Y903" s="29" t="str">
        <f t="shared" si="291"/>
        <v>002002</v>
      </c>
      <c r="Z903" s="29" t="str">
        <f t="shared" si="292"/>
        <v>昌邑市融昌能源有限公司</v>
      </c>
      <c r="AA903" s="29" t="str">
        <f t="shared" si="293"/>
        <v>2026-04</v>
      </c>
      <c r="AB903" s="29" t="str">
        <f t="shared" si="294"/>
        <v>2026-04-09</v>
      </c>
      <c r="AC903" s="29" t="s">
        <v>108</v>
      </c>
      <c r="AD903" s="29">
        <f t="shared" si="295"/>
        <v>11</v>
      </c>
      <c r="AE903" s="29" t="str">
        <f t="shared" si="296"/>
        <v>网银转账,潍坊华创普惠产业投资合伙企业（有限合伙）,服务费</v>
      </c>
      <c r="AF903" s="29" t="s">
        <v>109</v>
      </c>
      <c r="AG903" s="29" t="s">
        <v>109</v>
      </c>
      <c r="AH903" s="29"/>
      <c r="AI903" s="29"/>
      <c r="AJ903" s="29"/>
      <c r="AK903" s="29"/>
      <c r="AL903" s="29"/>
      <c r="AM903" s="29"/>
      <c r="AN903" s="29">
        <f t="shared" si="297"/>
        <v>1002</v>
      </c>
      <c r="AO903" s="29"/>
      <c r="AP903" s="29" t="str">
        <f t="shared" si="298"/>
        <v>网银转账,潍坊华创普惠产业投资合伙企业（有限合伙）,服务费</v>
      </c>
      <c r="AQ903" t="s">
        <v>110</v>
      </c>
      <c r="AR903" s="29" t="str">
        <f t="shared" si="299"/>
        <v/>
      </c>
      <c r="AS903" s="29">
        <f t="shared" si="300"/>
        <v>256000</v>
      </c>
      <c r="AT903" t="s">
        <v>111</v>
      </c>
      <c r="AU903" t="s">
        <v>112</v>
      </c>
      <c r="AV903" t="s">
        <v>113</v>
      </c>
      <c r="AW903" s="29" t="str">
        <f t="shared" si="301"/>
        <v/>
      </c>
      <c r="AX903" s="29">
        <f t="shared" si="302"/>
        <v>256000</v>
      </c>
      <c r="AY903" s="29"/>
      <c r="AZ903" s="29"/>
      <c r="BA903" s="29"/>
      <c r="BB903" s="29"/>
      <c r="BC903" s="29"/>
      <c r="BD903" s="29"/>
      <c r="BE903" s="29"/>
      <c r="BF903" s="29"/>
      <c r="BG903" s="29"/>
      <c r="BH903" s="29"/>
      <c r="BI903" s="29"/>
      <c r="BJ903" s="29"/>
      <c r="BK903" s="29"/>
      <c r="BL903" s="29"/>
      <c r="BM903" s="29"/>
      <c r="BN903" s="29"/>
      <c r="BO903" s="29"/>
      <c r="BP903" s="29"/>
      <c r="BQ903" s="32" t="str">
        <f>IF(N903="项目",VLOOKUP(O903,项目!B:C,2,0),IF(K903="空项目",VLOOKUP(K903,项目!B:C,2,0),""))</f>
        <v/>
      </c>
      <c r="BR903" s="32" t="str">
        <f>IFERROR(VLOOKUP(BQ903,项目!A:B,2,0),"")</f>
        <v/>
      </c>
      <c r="BS903" s="29"/>
      <c r="BT903" s="29"/>
      <c r="BU903" s="32" t="str">
        <f>IF(N903="供应商",VLOOKUP(O903,供应商!B:C,2,0),"")</f>
        <v/>
      </c>
      <c r="BV903" s="32" t="str">
        <f>IFERROR(VLOOKUP(BU903,供应商!A:B,2,0),"")</f>
        <v/>
      </c>
      <c r="BW903" s="32" t="str">
        <f>IF(N903="客户",VLOOKUP(O903,客户!B:C,2,0),"")</f>
        <v/>
      </c>
      <c r="BX903" s="32" t="str">
        <f>IFERROR(VLOOKUP(BW903,客户!A:B,2,0),"")</f>
        <v/>
      </c>
      <c r="BY903" s="29"/>
      <c r="BZ903" s="29"/>
      <c r="CA903" s="29"/>
      <c r="CB903" s="29"/>
      <c r="CC903" s="29"/>
      <c r="CD903" s="29"/>
      <c r="CE903" s="29"/>
      <c r="CF903" s="29"/>
      <c r="CG903" s="29"/>
      <c r="CH903" s="29"/>
      <c r="CI903" s="29"/>
      <c r="CJ903" s="29"/>
      <c r="CK903" s="29"/>
      <c r="CL903" s="29"/>
      <c r="CM903" s="29"/>
      <c r="CN903" s="29"/>
      <c r="CO903" s="29"/>
      <c r="CP903" s="29"/>
      <c r="CQ903" s="29"/>
      <c r="CR903" s="29"/>
      <c r="CS903" s="29"/>
      <c r="CT903" s="29"/>
      <c r="CU903" s="32" t="str">
        <f>IF(N903="费用项目",VLOOKUP(O903,费用项目!B:C,2,0),"")</f>
        <v/>
      </c>
      <c r="CV903" s="32" t="str">
        <f>IFERROR(VLOOKUP(CU903,费用项目!A:B,2,0),"")</f>
        <v/>
      </c>
      <c r="CW903" s="29" t="str">
        <f>IF(N903="银行账户",VLOOKUP(O903,银行变二级!B:C,2,0),"")</f>
        <v>潍坊银行39455</v>
      </c>
      <c r="CX903" s="29" t="str">
        <f>IFERROR(VLOOKUP(O903,银行变二级!A:B,2,0),"")</f>
        <v>潍坊银行39455</v>
      </c>
    </row>
    <row r="904" ht="25.5" spans="1:102">
      <c r="A904" s="35" t="s">
        <v>762</v>
      </c>
      <c r="B904" s="36" t="s">
        <v>375</v>
      </c>
      <c r="C904" s="36" t="s">
        <v>229</v>
      </c>
      <c r="D904" s="37" t="s">
        <v>772</v>
      </c>
      <c r="E904" s="37" t="s">
        <v>764</v>
      </c>
      <c r="F904" s="38">
        <v>430000</v>
      </c>
      <c r="G904" s="39" t="s">
        <v>107</v>
      </c>
      <c r="H904" s="40" t="str">
        <f t="shared" si="285"/>
        <v>1002</v>
      </c>
      <c r="I904" s="40" t="str">
        <f t="shared" si="286"/>
        <v>100207</v>
      </c>
      <c r="J904" s="46" t="str">
        <f t="shared" si="287"/>
        <v>银行存款</v>
      </c>
      <c r="K904" s="47" t="str">
        <f t="shared" si="288"/>
        <v>潍坊银行39455</v>
      </c>
      <c r="L904" s="46" t="str">
        <f t="shared" si="289"/>
        <v/>
      </c>
      <c r="M904" s="46">
        <f>IFERROR(IF(H904="1002",1002,VLOOKUP(I904,亿企科目!A:H,6,0)),VLOOKUP(H904,亿企科目!A:G,6,0))</f>
        <v>1002</v>
      </c>
      <c r="N904" s="48" t="str">
        <f>IFERROR(IF(H904="1002","银行账户",IF(H904="1123","供应商",VLOOKUP(I904,亿企科目!A:H,8,0))),"")</f>
        <v>银行账户</v>
      </c>
      <c r="O904" s="49" t="str">
        <f t="shared" si="303"/>
        <v>潍坊银行39455</v>
      </c>
      <c r="P904" s="29" t="str">
        <f>VLOOKUP(A904,账簿!B:C,2,0)</f>
        <v>002002</v>
      </c>
      <c r="Q904" s="29" t="str">
        <f>VLOOKUP(P904,账簿!A:B,2,0)</f>
        <v>昌邑市融昌能源有限公司</v>
      </c>
      <c r="W904" s="29" t="str">
        <f t="shared" si="304"/>
        <v>0020022026-04-1612</v>
      </c>
      <c r="X904" s="29" t="str">
        <f t="shared" si="290"/>
        <v>002002</v>
      </c>
      <c r="Y904" s="29" t="str">
        <f t="shared" si="291"/>
        <v>002002</v>
      </c>
      <c r="Z904" s="29" t="str">
        <f t="shared" si="292"/>
        <v>昌邑市融昌能源有限公司</v>
      </c>
      <c r="AA904" s="29" t="str">
        <f t="shared" si="293"/>
        <v>2026-04</v>
      </c>
      <c r="AB904" s="29" t="str">
        <f t="shared" si="294"/>
        <v>2026-04-16</v>
      </c>
      <c r="AC904" s="29" t="s">
        <v>108</v>
      </c>
      <c r="AD904" s="29">
        <f t="shared" si="295"/>
        <v>12</v>
      </c>
      <c r="AE904" s="29" t="str">
        <f t="shared" si="296"/>
        <v>网银转账,昌邑市城投股权投资管理有限公司,往来款</v>
      </c>
      <c r="AF904" s="29" t="s">
        <v>109</v>
      </c>
      <c r="AG904" s="29" t="s">
        <v>109</v>
      </c>
      <c r="AH904" s="29"/>
      <c r="AI904" s="29"/>
      <c r="AJ904" s="29"/>
      <c r="AK904" s="29"/>
      <c r="AL904" s="29"/>
      <c r="AM904" s="29"/>
      <c r="AN904" s="29">
        <f t="shared" si="297"/>
        <v>1002</v>
      </c>
      <c r="AO904" s="29"/>
      <c r="AP904" s="29" t="str">
        <f t="shared" si="298"/>
        <v>网银转账,昌邑市城投股权投资管理有限公司,往来款</v>
      </c>
      <c r="AQ904" t="s">
        <v>110</v>
      </c>
      <c r="AR904" s="29">
        <f t="shared" si="299"/>
        <v>430000</v>
      </c>
      <c r="AS904" s="29" t="str">
        <f t="shared" si="300"/>
        <v/>
      </c>
      <c r="AT904" t="s">
        <v>111</v>
      </c>
      <c r="AU904" t="s">
        <v>112</v>
      </c>
      <c r="AV904" t="s">
        <v>113</v>
      </c>
      <c r="AW904" s="29">
        <f t="shared" si="301"/>
        <v>430000</v>
      </c>
      <c r="AX904" s="29" t="str">
        <f t="shared" si="302"/>
        <v/>
      </c>
      <c r="AY904" s="29"/>
      <c r="AZ904" s="29"/>
      <c r="BA904" s="29"/>
      <c r="BB904" s="29"/>
      <c r="BC904" s="29"/>
      <c r="BD904" s="29"/>
      <c r="BE904" s="29"/>
      <c r="BF904" s="29"/>
      <c r="BG904" s="29"/>
      <c r="BH904" s="29"/>
      <c r="BI904" s="29"/>
      <c r="BJ904" s="29"/>
      <c r="BK904" s="29"/>
      <c r="BL904" s="29"/>
      <c r="BM904" s="29"/>
      <c r="BN904" s="29"/>
      <c r="BO904" s="29"/>
      <c r="BP904" s="29"/>
      <c r="BQ904" s="32" t="str">
        <f>IF(N904="项目",VLOOKUP(O904,项目!B:C,2,0),IF(K904="空项目",VLOOKUP(K904,项目!B:C,2,0),""))</f>
        <v/>
      </c>
      <c r="BR904" s="32" t="str">
        <f>IFERROR(VLOOKUP(BQ904,项目!A:B,2,0),"")</f>
        <v/>
      </c>
      <c r="BS904" s="29"/>
      <c r="BT904" s="29"/>
      <c r="BU904" s="32" t="str">
        <f>IF(N904="供应商",VLOOKUP(O904,供应商!B:C,2,0),"")</f>
        <v/>
      </c>
      <c r="BV904" s="32" t="str">
        <f>IFERROR(VLOOKUP(BU904,供应商!A:B,2,0),"")</f>
        <v/>
      </c>
      <c r="BW904" s="32" t="str">
        <f>IF(N904="客户",VLOOKUP(O904,客户!B:C,2,0),"")</f>
        <v/>
      </c>
      <c r="BX904" s="32" t="str">
        <f>IFERROR(VLOOKUP(BW904,客户!A:B,2,0),"")</f>
        <v/>
      </c>
      <c r="BY904" s="29"/>
      <c r="BZ904" s="29"/>
      <c r="CA904" s="29"/>
      <c r="CB904" s="29"/>
      <c r="CC904" s="29"/>
      <c r="CD904" s="29"/>
      <c r="CE904" s="29"/>
      <c r="CF904" s="29"/>
      <c r="CG904" s="29"/>
      <c r="CH904" s="29"/>
      <c r="CI904" s="29"/>
      <c r="CJ904" s="29"/>
      <c r="CK904" s="29"/>
      <c r="CL904" s="29"/>
      <c r="CM904" s="29"/>
      <c r="CN904" s="29"/>
      <c r="CO904" s="29"/>
      <c r="CP904" s="29"/>
      <c r="CQ904" s="29"/>
      <c r="CR904" s="29"/>
      <c r="CS904" s="29"/>
      <c r="CT904" s="29"/>
      <c r="CU904" s="32" t="str">
        <f>IF(N904="费用项目",VLOOKUP(O904,费用项目!B:C,2,0),"")</f>
        <v/>
      </c>
      <c r="CV904" s="32" t="str">
        <f>IFERROR(VLOOKUP(CU904,费用项目!A:B,2,0),"")</f>
        <v/>
      </c>
      <c r="CW904" s="29" t="str">
        <f>IF(N904="银行账户",VLOOKUP(O904,银行变二级!B:C,2,0),"")</f>
        <v>潍坊银行39455</v>
      </c>
      <c r="CX904" s="29" t="str">
        <f>IFERROR(VLOOKUP(O904,银行变二级!A:B,2,0),"")</f>
        <v>潍坊银行39455</v>
      </c>
    </row>
    <row r="905" ht="25.5" spans="1:102">
      <c r="A905" s="35" t="s">
        <v>762</v>
      </c>
      <c r="B905" s="36" t="s">
        <v>375</v>
      </c>
      <c r="C905" s="36" t="s">
        <v>229</v>
      </c>
      <c r="D905" s="37" t="s">
        <v>772</v>
      </c>
      <c r="E905" s="37" t="s">
        <v>134</v>
      </c>
      <c r="F905" s="39" t="s">
        <v>107</v>
      </c>
      <c r="G905" s="38">
        <v>430000</v>
      </c>
      <c r="H905" s="40" t="str">
        <f t="shared" si="285"/>
        <v>1221</v>
      </c>
      <c r="I905" s="40" t="str">
        <f t="shared" si="286"/>
        <v>122108</v>
      </c>
      <c r="J905" s="46" t="str">
        <f t="shared" si="287"/>
        <v>其他应收款</v>
      </c>
      <c r="K905" s="47" t="str">
        <f t="shared" si="288"/>
        <v>单位</v>
      </c>
      <c r="L905" s="46" t="str">
        <f t="shared" si="289"/>
        <v>昌邑市城投股权投资管理有限公司</v>
      </c>
      <c r="M905" s="46" t="str">
        <f>IFERROR(IF(H905="1002",1002,VLOOKUP(I905,亿企科目!A:H,6,0)),VLOOKUP(H905,亿企科目!A:G,6,0))</f>
        <v>122102</v>
      </c>
      <c r="N905" s="48" t="str">
        <f>IFERROR(IF(H905="1002","银行账户",IF(H905="1123","供应商",VLOOKUP(I905,亿企科目!A:H,8,0))),"")</f>
        <v>客户</v>
      </c>
      <c r="O905" s="49" t="str">
        <f t="shared" si="303"/>
        <v>昌邑市城投股权投资管理有限公司</v>
      </c>
      <c r="P905" s="29" t="str">
        <f>VLOOKUP(A905,账簿!B:C,2,0)</f>
        <v>002002</v>
      </c>
      <c r="Q905" s="29" t="str">
        <f>VLOOKUP(P905,账簿!A:B,2,0)</f>
        <v>昌邑市融昌能源有限公司</v>
      </c>
      <c r="W905" s="29" t="str">
        <f t="shared" si="304"/>
        <v>0020022026-04-1612</v>
      </c>
      <c r="X905" s="29" t="str">
        <f t="shared" si="290"/>
        <v>002002</v>
      </c>
      <c r="Y905" s="29" t="str">
        <f t="shared" si="291"/>
        <v>002002</v>
      </c>
      <c r="Z905" s="29" t="str">
        <f t="shared" si="292"/>
        <v>昌邑市融昌能源有限公司</v>
      </c>
      <c r="AA905" s="29" t="str">
        <f t="shared" si="293"/>
        <v>2026-04</v>
      </c>
      <c r="AB905" s="29" t="str">
        <f t="shared" si="294"/>
        <v>2026-04-16</v>
      </c>
      <c r="AC905" s="29" t="s">
        <v>108</v>
      </c>
      <c r="AD905" s="29">
        <f t="shared" si="295"/>
        <v>12</v>
      </c>
      <c r="AE905" s="29" t="str">
        <f t="shared" si="296"/>
        <v>网银转账,昌邑市城投股权投资管理有限公司,往来款</v>
      </c>
      <c r="AF905" s="29" t="s">
        <v>109</v>
      </c>
      <c r="AG905" s="29" t="s">
        <v>109</v>
      </c>
      <c r="AH905" s="29"/>
      <c r="AI905" s="29"/>
      <c r="AJ905" s="29"/>
      <c r="AK905" s="29"/>
      <c r="AL905" s="29"/>
      <c r="AM905" s="29"/>
      <c r="AN905" s="29" t="str">
        <f t="shared" si="297"/>
        <v>122102</v>
      </c>
      <c r="AO905" s="29"/>
      <c r="AP905" s="29" t="str">
        <f t="shared" si="298"/>
        <v>网银转账,昌邑市城投股权投资管理有限公司,往来款</v>
      </c>
      <c r="AQ905" t="s">
        <v>110</v>
      </c>
      <c r="AR905" s="29" t="str">
        <f t="shared" si="299"/>
        <v/>
      </c>
      <c r="AS905" s="29">
        <f t="shared" si="300"/>
        <v>430000</v>
      </c>
      <c r="AT905" t="s">
        <v>111</v>
      </c>
      <c r="AU905" t="s">
        <v>112</v>
      </c>
      <c r="AV905" t="s">
        <v>113</v>
      </c>
      <c r="AW905" s="29" t="str">
        <f t="shared" si="301"/>
        <v/>
      </c>
      <c r="AX905" s="29">
        <f t="shared" si="302"/>
        <v>430000</v>
      </c>
      <c r="AY905" s="29"/>
      <c r="AZ905" s="29"/>
      <c r="BA905" s="29"/>
      <c r="BB905" s="29"/>
      <c r="BC905" s="29"/>
      <c r="BD905" s="29"/>
      <c r="BE905" s="29"/>
      <c r="BF905" s="29"/>
      <c r="BG905" s="29"/>
      <c r="BH905" s="29"/>
      <c r="BI905" s="29"/>
      <c r="BJ905" s="29"/>
      <c r="BK905" s="29"/>
      <c r="BL905" s="29"/>
      <c r="BM905" s="29"/>
      <c r="BN905" s="29"/>
      <c r="BO905" s="29"/>
      <c r="BP905" s="29"/>
      <c r="BQ905" s="32" t="str">
        <f>IF(N905="项目",VLOOKUP(O905,项目!B:C,2,0),IF(K905="空项目",VLOOKUP(K905,项目!B:C,2,0),""))</f>
        <v/>
      </c>
      <c r="BR905" s="32" t="str">
        <f>IFERROR(VLOOKUP(BQ905,项目!A:B,2,0),"")</f>
        <v/>
      </c>
      <c r="BS905" s="29"/>
      <c r="BT905" s="29"/>
      <c r="BU905" s="32" t="str">
        <f>IF(N905="供应商",VLOOKUP(O905,供应商!B:C,2,0),"")</f>
        <v/>
      </c>
      <c r="BV905" s="32" t="str">
        <f>IFERROR(VLOOKUP(BU905,供应商!A:B,2,0),"")</f>
        <v/>
      </c>
      <c r="BW905" s="32" t="str">
        <f>IF(N905="客户",VLOOKUP(O905,客户!B:C,2,0),"")</f>
        <v>002008</v>
      </c>
      <c r="BX905" s="32" t="str">
        <f>IFERROR(VLOOKUP(BW905,客户!A:B,2,0),"")</f>
        <v>昌邑市城投股权投资管理有限公司</v>
      </c>
      <c r="BY905" s="29"/>
      <c r="BZ905" s="29"/>
      <c r="CA905" s="29"/>
      <c r="CB905" s="29"/>
      <c r="CC905" s="29"/>
      <c r="CD905" s="29"/>
      <c r="CE905" s="29"/>
      <c r="CF905" s="29"/>
      <c r="CG905" s="29"/>
      <c r="CH905" s="29"/>
      <c r="CI905" s="29"/>
      <c r="CJ905" s="29"/>
      <c r="CK905" s="29"/>
      <c r="CL905" s="29"/>
      <c r="CM905" s="29"/>
      <c r="CN905" s="29"/>
      <c r="CO905" s="29"/>
      <c r="CP905" s="29"/>
      <c r="CQ905" s="29"/>
      <c r="CR905" s="29"/>
      <c r="CS905" s="29"/>
      <c r="CT905" s="29"/>
      <c r="CU905" s="32" t="str">
        <f>IF(N905="费用项目",VLOOKUP(O905,费用项目!B:C,2,0),"")</f>
        <v/>
      </c>
      <c r="CV905" s="32" t="str">
        <f>IFERROR(VLOOKUP(CU905,费用项目!A:B,2,0),"")</f>
        <v/>
      </c>
      <c r="CW905" s="29" t="str">
        <f>IF(N905="银行账户",VLOOKUP(O905,银行变二级!B:C,2,0),"")</f>
        <v/>
      </c>
      <c r="CX905" s="29" t="str">
        <f>IFERROR(VLOOKUP(O905,银行变二级!A:B,2,0),"")</f>
        <v/>
      </c>
    </row>
    <row r="906" ht="25.5" spans="1:102">
      <c r="A906" s="35" t="s">
        <v>762</v>
      </c>
      <c r="B906" s="36" t="s">
        <v>375</v>
      </c>
      <c r="C906" s="36" t="s">
        <v>231</v>
      </c>
      <c r="D906" s="37" t="s">
        <v>776</v>
      </c>
      <c r="E906" s="37" t="s">
        <v>777</v>
      </c>
      <c r="F906" s="38">
        <v>5135.6</v>
      </c>
      <c r="G906" s="39" t="s">
        <v>107</v>
      </c>
      <c r="H906" s="40" t="str">
        <f t="shared" si="285"/>
        <v>2241</v>
      </c>
      <c r="I906" s="40" t="str">
        <f t="shared" si="286"/>
        <v>224101</v>
      </c>
      <c r="J906" s="46" t="str">
        <f t="shared" si="287"/>
        <v>其他应付款</v>
      </c>
      <c r="K906" s="47" t="str">
        <f t="shared" si="288"/>
        <v>机关</v>
      </c>
      <c r="L906" s="46" t="str">
        <f t="shared" si="289"/>
        <v>国网山东省电力公司潍坊供电公司</v>
      </c>
      <c r="M906" s="46" t="str">
        <f>IFERROR(IF(H906="1002",1002,VLOOKUP(I906,亿企科目!A:H,6,0)),VLOOKUP(H906,亿企科目!A:G,6,0))</f>
        <v>224101</v>
      </c>
      <c r="N906" s="48" t="str">
        <f>IFERROR(IF(H906="1002","银行账户",IF(H906="1123","供应商",VLOOKUP(I906,亿企科目!A:H,8,0))),"")</f>
        <v>供应商</v>
      </c>
      <c r="O906" s="49" t="str">
        <f t="shared" si="303"/>
        <v>国网山东省电力公司潍坊供电公司</v>
      </c>
      <c r="P906" s="29" t="str">
        <f>VLOOKUP(A906,账簿!B:C,2,0)</f>
        <v>002002</v>
      </c>
      <c r="Q906" s="29" t="str">
        <f>VLOOKUP(P906,账簿!A:B,2,0)</f>
        <v>昌邑市融昌能源有限公司</v>
      </c>
      <c r="W906" s="29" t="str">
        <f t="shared" si="304"/>
        <v>0020022026-04-1613</v>
      </c>
      <c r="X906" s="29" t="str">
        <f t="shared" si="290"/>
        <v>002002</v>
      </c>
      <c r="Y906" s="29" t="str">
        <f t="shared" si="291"/>
        <v>002002</v>
      </c>
      <c r="Z906" s="29" t="str">
        <f t="shared" si="292"/>
        <v>昌邑市融昌能源有限公司</v>
      </c>
      <c r="AA906" s="29" t="str">
        <f t="shared" si="293"/>
        <v>2026-04</v>
      </c>
      <c r="AB906" s="29" t="str">
        <f t="shared" si="294"/>
        <v>2026-04-16</v>
      </c>
      <c r="AC906" s="29" t="s">
        <v>108</v>
      </c>
      <c r="AD906" s="29">
        <f t="shared" si="295"/>
        <v>13</v>
      </c>
      <c r="AE906" s="29" t="str">
        <f t="shared" si="296"/>
        <v>汇兑,国网山东省电力公司潍坊供电公司,新盛热能电费龙池供电所：3750000297306</v>
      </c>
      <c r="AF906" s="29" t="s">
        <v>109</v>
      </c>
      <c r="AG906" s="29" t="s">
        <v>109</v>
      </c>
      <c r="AH906" s="29"/>
      <c r="AI906" s="29"/>
      <c r="AJ906" s="29"/>
      <c r="AK906" s="29"/>
      <c r="AL906" s="29"/>
      <c r="AM906" s="29"/>
      <c r="AN906" s="29" t="str">
        <f t="shared" si="297"/>
        <v>224101</v>
      </c>
      <c r="AO906" s="29"/>
      <c r="AP906" s="29" t="str">
        <f t="shared" si="298"/>
        <v>汇兑,国网山东省电力公司潍坊供电公司,新盛热能电费龙池供电所：3750000297306</v>
      </c>
      <c r="AQ906" t="s">
        <v>110</v>
      </c>
      <c r="AR906" s="29">
        <f t="shared" si="299"/>
        <v>5135.6</v>
      </c>
      <c r="AS906" s="29" t="str">
        <f t="shared" si="300"/>
        <v/>
      </c>
      <c r="AT906" t="s">
        <v>111</v>
      </c>
      <c r="AU906" t="s">
        <v>112</v>
      </c>
      <c r="AV906" t="s">
        <v>113</v>
      </c>
      <c r="AW906" s="29">
        <f t="shared" si="301"/>
        <v>5135.6</v>
      </c>
      <c r="AX906" s="29" t="str">
        <f t="shared" si="302"/>
        <v/>
      </c>
      <c r="AY906" s="29"/>
      <c r="AZ906" s="29"/>
      <c r="BA906" s="29"/>
      <c r="BB906" s="29"/>
      <c r="BC906" s="29"/>
      <c r="BD906" s="29"/>
      <c r="BE906" s="29"/>
      <c r="BF906" s="29"/>
      <c r="BG906" s="29"/>
      <c r="BH906" s="29"/>
      <c r="BI906" s="29"/>
      <c r="BJ906" s="29"/>
      <c r="BK906" s="29"/>
      <c r="BL906" s="29"/>
      <c r="BM906" s="29"/>
      <c r="BN906" s="29"/>
      <c r="BO906" s="29"/>
      <c r="BP906" s="29"/>
      <c r="BQ906" s="32" t="str">
        <f>IF(N906="项目",VLOOKUP(O906,项目!B:C,2,0),IF(K906="空项目",VLOOKUP(K906,项目!B:C,2,0),""))</f>
        <v/>
      </c>
      <c r="BR906" s="32" t="str">
        <f>IFERROR(VLOOKUP(BQ906,项目!A:B,2,0),"")</f>
        <v/>
      </c>
      <c r="BS906" s="29"/>
      <c r="BT906" s="29"/>
      <c r="BU906" s="32" t="str">
        <f>IF(N906="供应商",VLOOKUP(O906,供应商!B:C,2,0),"")</f>
        <v>0000942</v>
      </c>
      <c r="BV906" s="32" t="str">
        <f>IFERROR(VLOOKUP(BU906,供应商!A:B,2,0),"")</f>
        <v>国网山东省电力公司潍坊供电公司</v>
      </c>
      <c r="BW906" s="32" t="str">
        <f>IF(N906="客户",VLOOKUP(O906,客户!B:C,2,0),"")</f>
        <v/>
      </c>
      <c r="BX906" s="32" t="str">
        <f>IFERROR(VLOOKUP(BW906,客户!A:B,2,0),"")</f>
        <v/>
      </c>
      <c r="BY906" s="29"/>
      <c r="BZ906" s="29"/>
      <c r="CA906" s="29"/>
      <c r="CB906" s="29"/>
      <c r="CC906" s="29"/>
      <c r="CD906" s="29"/>
      <c r="CE906" s="29"/>
      <c r="CF906" s="29"/>
      <c r="CG906" s="29"/>
      <c r="CH906" s="29"/>
      <c r="CI906" s="29"/>
      <c r="CJ906" s="29"/>
      <c r="CK906" s="29"/>
      <c r="CL906" s="29"/>
      <c r="CM906" s="29"/>
      <c r="CN906" s="29"/>
      <c r="CO906" s="29"/>
      <c r="CP906" s="29"/>
      <c r="CQ906" s="29"/>
      <c r="CR906" s="29"/>
      <c r="CS906" s="29"/>
      <c r="CT906" s="29"/>
      <c r="CU906" s="32" t="str">
        <f>IF(N906="费用项目",VLOOKUP(O906,费用项目!B:C,2,0),"")</f>
        <v/>
      </c>
      <c r="CV906" s="32" t="str">
        <f>IFERROR(VLOOKUP(CU906,费用项目!A:B,2,0),"")</f>
        <v/>
      </c>
      <c r="CW906" s="29" t="str">
        <f>IF(N906="银行账户",VLOOKUP(O906,银行变二级!B:C,2,0),"")</f>
        <v/>
      </c>
      <c r="CX906" s="29" t="str">
        <f>IFERROR(VLOOKUP(O906,银行变二级!A:B,2,0),"")</f>
        <v/>
      </c>
    </row>
    <row r="907" ht="25.5" spans="1:102">
      <c r="A907" s="35" t="s">
        <v>762</v>
      </c>
      <c r="B907" s="36" t="s">
        <v>375</v>
      </c>
      <c r="C907" s="36" t="s">
        <v>231</v>
      </c>
      <c r="D907" s="37" t="s">
        <v>776</v>
      </c>
      <c r="E907" s="37" t="s">
        <v>764</v>
      </c>
      <c r="F907" s="39" t="s">
        <v>107</v>
      </c>
      <c r="G907" s="38">
        <v>5135.6</v>
      </c>
      <c r="H907" s="40" t="str">
        <f t="shared" si="285"/>
        <v>1002</v>
      </c>
      <c r="I907" s="40" t="str">
        <f t="shared" si="286"/>
        <v>100207</v>
      </c>
      <c r="J907" s="46" t="str">
        <f t="shared" si="287"/>
        <v>银行存款</v>
      </c>
      <c r="K907" s="47" t="str">
        <f t="shared" si="288"/>
        <v>潍坊银行39455</v>
      </c>
      <c r="L907" s="46" t="str">
        <f t="shared" si="289"/>
        <v/>
      </c>
      <c r="M907" s="46">
        <f>IFERROR(IF(H907="1002",1002,VLOOKUP(I907,亿企科目!A:H,6,0)),VLOOKUP(H907,亿企科目!A:G,6,0))</f>
        <v>1002</v>
      </c>
      <c r="N907" s="48" t="str">
        <f>IFERROR(IF(H907="1002","银行账户",IF(H907="1123","供应商",VLOOKUP(I907,亿企科目!A:H,8,0))),"")</f>
        <v>银行账户</v>
      </c>
      <c r="O907" s="49" t="str">
        <f t="shared" si="303"/>
        <v>潍坊银行39455</v>
      </c>
      <c r="P907" s="29" t="str">
        <f>VLOOKUP(A907,账簿!B:C,2,0)</f>
        <v>002002</v>
      </c>
      <c r="Q907" s="29" t="str">
        <f>VLOOKUP(P907,账簿!A:B,2,0)</f>
        <v>昌邑市融昌能源有限公司</v>
      </c>
      <c r="W907" s="29" t="str">
        <f t="shared" si="304"/>
        <v>0020022026-04-1613</v>
      </c>
      <c r="X907" s="29" t="str">
        <f t="shared" si="290"/>
        <v>002002</v>
      </c>
      <c r="Y907" s="29" t="str">
        <f t="shared" si="291"/>
        <v>002002</v>
      </c>
      <c r="Z907" s="29" t="str">
        <f t="shared" si="292"/>
        <v>昌邑市融昌能源有限公司</v>
      </c>
      <c r="AA907" s="29" t="str">
        <f t="shared" si="293"/>
        <v>2026-04</v>
      </c>
      <c r="AB907" s="29" t="str">
        <f t="shared" si="294"/>
        <v>2026-04-16</v>
      </c>
      <c r="AC907" s="29" t="s">
        <v>108</v>
      </c>
      <c r="AD907" s="29">
        <f t="shared" si="295"/>
        <v>13</v>
      </c>
      <c r="AE907" s="29" t="str">
        <f t="shared" si="296"/>
        <v>汇兑,国网山东省电力公司潍坊供电公司,新盛热能电费龙池供电所：3750000297306</v>
      </c>
      <c r="AF907" s="29" t="s">
        <v>109</v>
      </c>
      <c r="AG907" s="29" t="s">
        <v>109</v>
      </c>
      <c r="AH907" s="29"/>
      <c r="AI907" s="29"/>
      <c r="AJ907" s="29"/>
      <c r="AK907" s="29"/>
      <c r="AL907" s="29"/>
      <c r="AM907" s="29"/>
      <c r="AN907" s="29">
        <f t="shared" si="297"/>
        <v>1002</v>
      </c>
      <c r="AO907" s="29"/>
      <c r="AP907" s="29" t="str">
        <f t="shared" si="298"/>
        <v>汇兑,国网山东省电力公司潍坊供电公司,新盛热能电费龙池供电所：3750000297306</v>
      </c>
      <c r="AQ907" t="s">
        <v>110</v>
      </c>
      <c r="AR907" s="29" t="str">
        <f t="shared" si="299"/>
        <v/>
      </c>
      <c r="AS907" s="29">
        <f t="shared" si="300"/>
        <v>5135.6</v>
      </c>
      <c r="AT907" t="s">
        <v>111</v>
      </c>
      <c r="AU907" t="s">
        <v>112</v>
      </c>
      <c r="AV907" t="s">
        <v>113</v>
      </c>
      <c r="AW907" s="29" t="str">
        <f t="shared" si="301"/>
        <v/>
      </c>
      <c r="AX907" s="29">
        <f t="shared" si="302"/>
        <v>5135.6</v>
      </c>
      <c r="AY907" s="29"/>
      <c r="AZ907" s="29"/>
      <c r="BA907" s="29"/>
      <c r="BB907" s="29"/>
      <c r="BC907" s="29"/>
      <c r="BD907" s="29"/>
      <c r="BE907" s="29"/>
      <c r="BF907" s="29"/>
      <c r="BG907" s="29"/>
      <c r="BH907" s="29"/>
      <c r="BI907" s="29"/>
      <c r="BJ907" s="29"/>
      <c r="BK907" s="29"/>
      <c r="BL907" s="29"/>
      <c r="BM907" s="29"/>
      <c r="BN907" s="29"/>
      <c r="BO907" s="29"/>
      <c r="BP907" s="29"/>
      <c r="BQ907" s="32" t="str">
        <f>IF(N907="项目",VLOOKUP(O907,项目!B:C,2,0),IF(K907="空项目",VLOOKUP(K907,项目!B:C,2,0),""))</f>
        <v/>
      </c>
      <c r="BR907" s="32" t="str">
        <f>IFERROR(VLOOKUP(BQ907,项目!A:B,2,0),"")</f>
        <v/>
      </c>
      <c r="BS907" s="29"/>
      <c r="BT907" s="29"/>
      <c r="BU907" s="32" t="str">
        <f>IF(N907="供应商",VLOOKUP(O907,供应商!B:C,2,0),"")</f>
        <v/>
      </c>
      <c r="BV907" s="32" t="str">
        <f>IFERROR(VLOOKUP(BU907,供应商!A:B,2,0),"")</f>
        <v/>
      </c>
      <c r="BW907" s="32" t="str">
        <f>IF(N907="客户",VLOOKUP(O907,客户!B:C,2,0),"")</f>
        <v/>
      </c>
      <c r="BX907" s="32" t="str">
        <f>IFERROR(VLOOKUP(BW907,客户!A:B,2,0),"")</f>
        <v/>
      </c>
      <c r="BY907" s="29"/>
      <c r="BZ907" s="29"/>
      <c r="CA907" s="29"/>
      <c r="CB907" s="29"/>
      <c r="CC907" s="29"/>
      <c r="CD907" s="29"/>
      <c r="CE907" s="29"/>
      <c r="CF907" s="29"/>
      <c r="CG907" s="29"/>
      <c r="CH907" s="29"/>
      <c r="CI907" s="29"/>
      <c r="CJ907" s="29"/>
      <c r="CK907" s="29"/>
      <c r="CL907" s="29"/>
      <c r="CM907" s="29"/>
      <c r="CN907" s="29"/>
      <c r="CO907" s="29"/>
      <c r="CP907" s="29"/>
      <c r="CQ907" s="29"/>
      <c r="CR907" s="29"/>
      <c r="CS907" s="29"/>
      <c r="CT907" s="29"/>
      <c r="CU907" s="32" t="str">
        <f>IF(N907="费用项目",VLOOKUP(O907,费用项目!B:C,2,0),"")</f>
        <v/>
      </c>
      <c r="CV907" s="32" t="str">
        <f>IFERROR(VLOOKUP(CU907,费用项目!A:B,2,0),"")</f>
        <v/>
      </c>
      <c r="CW907" s="29" t="str">
        <f>IF(N907="银行账户",VLOOKUP(O907,银行变二级!B:C,2,0),"")</f>
        <v>潍坊银行39455</v>
      </c>
      <c r="CX907" s="29" t="str">
        <f>IFERROR(VLOOKUP(O907,银行变二级!A:B,2,0),"")</f>
        <v>潍坊银行39455</v>
      </c>
    </row>
    <row r="908" ht="25.5" spans="1:102">
      <c r="A908" s="35" t="s">
        <v>762</v>
      </c>
      <c r="B908" s="36" t="s">
        <v>375</v>
      </c>
      <c r="C908" s="36" t="s">
        <v>233</v>
      </c>
      <c r="D908" s="37" t="s">
        <v>648</v>
      </c>
      <c r="E908" s="37" t="s">
        <v>300</v>
      </c>
      <c r="F908" s="38">
        <v>427200</v>
      </c>
      <c r="G908" s="39" t="s">
        <v>107</v>
      </c>
      <c r="H908" s="40" t="str">
        <f t="shared" si="285"/>
        <v>2241</v>
      </c>
      <c r="I908" s="40" t="str">
        <f t="shared" si="286"/>
        <v>224102</v>
      </c>
      <c r="J908" s="46" t="str">
        <f t="shared" si="287"/>
        <v>其他应付款</v>
      </c>
      <c r="K908" s="47" t="str">
        <f t="shared" si="288"/>
        <v>单位</v>
      </c>
      <c r="L908" s="46" t="str">
        <f t="shared" si="289"/>
        <v>潍坊华创普惠产业投资合伙企业（有限合伙）</v>
      </c>
      <c r="M908" s="46" t="str">
        <f>IFERROR(IF(H908="1002",1002,VLOOKUP(I908,亿企科目!A:H,6,0)),VLOOKUP(H908,亿企科目!A:G,6,0))</f>
        <v>224102</v>
      </c>
      <c r="N908" s="48" t="str">
        <f>IFERROR(IF(H908="1002","银行账户",IF(H908="1123","供应商",VLOOKUP(I908,亿企科目!A:H,8,0))),"")</f>
        <v>供应商</v>
      </c>
      <c r="O908" s="49" t="str">
        <f t="shared" si="303"/>
        <v>潍坊华创普惠产业投资合伙企业（有限合伙）</v>
      </c>
      <c r="P908" s="29" t="str">
        <f>VLOOKUP(A908,账簿!B:C,2,0)</f>
        <v>002002</v>
      </c>
      <c r="Q908" s="29" t="str">
        <f>VLOOKUP(P908,账簿!A:B,2,0)</f>
        <v>昌邑市融昌能源有限公司</v>
      </c>
      <c r="W908" s="29" t="str">
        <f t="shared" si="304"/>
        <v>0020022026-04-1614</v>
      </c>
      <c r="X908" s="29" t="str">
        <f t="shared" si="290"/>
        <v>002002</v>
      </c>
      <c r="Y908" s="29" t="str">
        <f t="shared" si="291"/>
        <v>002002</v>
      </c>
      <c r="Z908" s="29" t="str">
        <f t="shared" si="292"/>
        <v>昌邑市融昌能源有限公司</v>
      </c>
      <c r="AA908" s="29" t="str">
        <f t="shared" si="293"/>
        <v>2026-04</v>
      </c>
      <c r="AB908" s="29" t="str">
        <f t="shared" si="294"/>
        <v>2026-04-16</v>
      </c>
      <c r="AC908" s="29" t="s">
        <v>108</v>
      </c>
      <c r="AD908" s="29">
        <f t="shared" si="295"/>
        <v>14</v>
      </c>
      <c r="AE908" s="29" t="str">
        <f t="shared" si="296"/>
        <v>汇兑,潍坊华创普惠产业投资合伙企业（有限合伙）,服务费</v>
      </c>
      <c r="AF908" s="29" t="s">
        <v>109</v>
      </c>
      <c r="AG908" s="29" t="s">
        <v>109</v>
      </c>
      <c r="AH908" s="29"/>
      <c r="AI908" s="29"/>
      <c r="AJ908" s="29"/>
      <c r="AK908" s="29"/>
      <c r="AL908" s="29"/>
      <c r="AM908" s="29"/>
      <c r="AN908" s="29" t="str">
        <f t="shared" si="297"/>
        <v>224102</v>
      </c>
      <c r="AO908" s="29"/>
      <c r="AP908" s="29" t="str">
        <f t="shared" si="298"/>
        <v>汇兑,潍坊华创普惠产业投资合伙企业（有限合伙）,服务费</v>
      </c>
      <c r="AQ908" t="s">
        <v>110</v>
      </c>
      <c r="AR908" s="29">
        <f t="shared" si="299"/>
        <v>427200</v>
      </c>
      <c r="AS908" s="29" t="str">
        <f t="shared" si="300"/>
        <v/>
      </c>
      <c r="AT908" t="s">
        <v>111</v>
      </c>
      <c r="AU908" t="s">
        <v>112</v>
      </c>
      <c r="AV908" t="s">
        <v>113</v>
      </c>
      <c r="AW908" s="29">
        <f t="shared" si="301"/>
        <v>427200</v>
      </c>
      <c r="AX908" s="29" t="str">
        <f t="shared" si="302"/>
        <v/>
      </c>
      <c r="AY908" s="29"/>
      <c r="AZ908" s="29"/>
      <c r="BA908" s="29"/>
      <c r="BB908" s="29"/>
      <c r="BC908" s="29"/>
      <c r="BD908" s="29"/>
      <c r="BE908" s="29"/>
      <c r="BF908" s="29"/>
      <c r="BG908" s="29"/>
      <c r="BH908" s="29"/>
      <c r="BI908" s="29"/>
      <c r="BJ908" s="29"/>
      <c r="BK908" s="29"/>
      <c r="BL908" s="29"/>
      <c r="BM908" s="29"/>
      <c r="BN908" s="29"/>
      <c r="BO908" s="29"/>
      <c r="BP908" s="29"/>
      <c r="BQ908" s="32" t="str">
        <f>IF(N908="项目",VLOOKUP(O908,项目!B:C,2,0),IF(K908="空项目",VLOOKUP(K908,项目!B:C,2,0),""))</f>
        <v/>
      </c>
      <c r="BR908" s="32" t="str">
        <f>IFERROR(VLOOKUP(BQ908,项目!A:B,2,0),"")</f>
        <v/>
      </c>
      <c r="BS908" s="29"/>
      <c r="BT908" s="29"/>
      <c r="BU908" s="32" t="str">
        <f>IF(N908="供应商",VLOOKUP(O908,供应商!B:C,2,0),"")</f>
        <v>0008219</v>
      </c>
      <c r="BV908" s="32" t="str">
        <f>IFERROR(VLOOKUP(BU908,供应商!A:B,2,0),"")</f>
        <v>潍坊华创普惠产业投资合伙企业（有限合伙）</v>
      </c>
      <c r="BW908" s="32" t="str">
        <f>IF(N908="客户",VLOOKUP(O908,客户!B:C,2,0),"")</f>
        <v/>
      </c>
      <c r="BX908" s="32" t="str">
        <f>IFERROR(VLOOKUP(BW908,客户!A:B,2,0),"")</f>
        <v/>
      </c>
      <c r="BY908" s="29"/>
      <c r="BZ908" s="29"/>
      <c r="CA908" s="29"/>
      <c r="CB908" s="29"/>
      <c r="CC908" s="29"/>
      <c r="CD908" s="29"/>
      <c r="CE908" s="29"/>
      <c r="CF908" s="29"/>
      <c r="CG908" s="29"/>
      <c r="CH908" s="29"/>
      <c r="CI908" s="29"/>
      <c r="CJ908" s="29"/>
      <c r="CK908" s="29"/>
      <c r="CL908" s="29"/>
      <c r="CM908" s="29"/>
      <c r="CN908" s="29"/>
      <c r="CO908" s="29"/>
      <c r="CP908" s="29"/>
      <c r="CQ908" s="29"/>
      <c r="CR908" s="29"/>
      <c r="CS908" s="29"/>
      <c r="CT908" s="29"/>
      <c r="CU908" s="32" t="str">
        <f>IF(N908="费用项目",VLOOKUP(O908,费用项目!B:C,2,0),"")</f>
        <v/>
      </c>
      <c r="CV908" s="32" t="str">
        <f>IFERROR(VLOOKUP(CU908,费用项目!A:B,2,0),"")</f>
        <v/>
      </c>
      <c r="CW908" s="29" t="str">
        <f>IF(N908="银行账户",VLOOKUP(O908,银行变二级!B:C,2,0),"")</f>
        <v/>
      </c>
      <c r="CX908" s="29" t="str">
        <f>IFERROR(VLOOKUP(O908,银行变二级!A:B,2,0),"")</f>
        <v/>
      </c>
    </row>
    <row r="909" ht="25.5" spans="1:102">
      <c r="A909" s="35" t="s">
        <v>762</v>
      </c>
      <c r="B909" s="36" t="s">
        <v>375</v>
      </c>
      <c r="C909" s="36" t="s">
        <v>233</v>
      </c>
      <c r="D909" s="37" t="s">
        <v>778</v>
      </c>
      <c r="E909" s="37" t="s">
        <v>764</v>
      </c>
      <c r="F909" s="38">
        <v>89000000</v>
      </c>
      <c r="G909" s="39" t="s">
        <v>107</v>
      </c>
      <c r="H909" s="40" t="str">
        <f t="shared" si="285"/>
        <v>1002</v>
      </c>
      <c r="I909" s="40" t="str">
        <f t="shared" si="286"/>
        <v>100207</v>
      </c>
      <c r="J909" s="46" t="str">
        <f t="shared" si="287"/>
        <v>银行存款</v>
      </c>
      <c r="K909" s="47" t="str">
        <f t="shared" si="288"/>
        <v>潍坊银行39455</v>
      </c>
      <c r="L909" s="46" t="str">
        <f t="shared" si="289"/>
        <v/>
      </c>
      <c r="M909" s="46">
        <f>IFERROR(IF(H909="1002",1002,VLOOKUP(I909,亿企科目!A:H,6,0)),VLOOKUP(H909,亿企科目!A:G,6,0))</f>
        <v>1002</v>
      </c>
      <c r="N909" s="48" t="str">
        <f>IFERROR(IF(H909="1002","银行账户",IF(H909="1123","供应商",VLOOKUP(I909,亿企科目!A:H,8,0))),"")</f>
        <v>银行账户</v>
      </c>
      <c r="O909" s="49" t="str">
        <f t="shared" si="303"/>
        <v>潍坊银行39455</v>
      </c>
      <c r="P909" s="29" t="str">
        <f>VLOOKUP(A909,账簿!B:C,2,0)</f>
        <v>002002</v>
      </c>
      <c r="Q909" s="29" t="str">
        <f>VLOOKUP(P909,账簿!A:B,2,0)</f>
        <v>昌邑市融昌能源有限公司</v>
      </c>
      <c r="W909" s="29" t="str">
        <f t="shared" si="304"/>
        <v>0020022026-04-1614</v>
      </c>
      <c r="X909" s="29" t="str">
        <f t="shared" si="290"/>
        <v>002002</v>
      </c>
      <c r="Y909" s="29" t="str">
        <f t="shared" si="291"/>
        <v>002002</v>
      </c>
      <c r="Z909" s="29" t="str">
        <f t="shared" si="292"/>
        <v>昌邑市融昌能源有限公司</v>
      </c>
      <c r="AA909" s="29" t="str">
        <f t="shared" si="293"/>
        <v>2026-04</v>
      </c>
      <c r="AB909" s="29" t="str">
        <f t="shared" si="294"/>
        <v>2026-04-16</v>
      </c>
      <c r="AC909" s="29" t="s">
        <v>108</v>
      </c>
      <c r="AD909" s="29">
        <f t="shared" si="295"/>
        <v>14</v>
      </c>
      <c r="AE909" s="29" t="str">
        <f t="shared" si="296"/>
        <v>汇款,潍坊华创普惠产业投资合伙企业（有限合伙）,借款</v>
      </c>
      <c r="AF909" s="29" t="s">
        <v>109</v>
      </c>
      <c r="AG909" s="29" t="s">
        <v>109</v>
      </c>
      <c r="AH909" s="29"/>
      <c r="AI909" s="29"/>
      <c r="AJ909" s="29"/>
      <c r="AK909" s="29"/>
      <c r="AL909" s="29"/>
      <c r="AM909" s="29"/>
      <c r="AN909" s="29">
        <f t="shared" si="297"/>
        <v>1002</v>
      </c>
      <c r="AO909" s="29"/>
      <c r="AP909" s="29" t="str">
        <f t="shared" si="298"/>
        <v>汇款,潍坊华创普惠产业投资合伙企业（有限合伙）,借款</v>
      </c>
      <c r="AQ909" t="s">
        <v>110</v>
      </c>
      <c r="AR909" s="29">
        <f t="shared" si="299"/>
        <v>89000000</v>
      </c>
      <c r="AS909" s="29" t="str">
        <f t="shared" si="300"/>
        <v/>
      </c>
      <c r="AT909" t="s">
        <v>111</v>
      </c>
      <c r="AU909" t="s">
        <v>112</v>
      </c>
      <c r="AV909" t="s">
        <v>113</v>
      </c>
      <c r="AW909" s="29">
        <f t="shared" si="301"/>
        <v>89000000</v>
      </c>
      <c r="AX909" s="29" t="str">
        <f t="shared" si="302"/>
        <v/>
      </c>
      <c r="AY909" s="29"/>
      <c r="AZ909" s="29"/>
      <c r="BA909" s="29"/>
      <c r="BB909" s="29"/>
      <c r="BC909" s="29"/>
      <c r="BD909" s="29"/>
      <c r="BE909" s="29"/>
      <c r="BF909" s="29"/>
      <c r="BG909" s="29"/>
      <c r="BH909" s="29"/>
      <c r="BI909" s="29"/>
      <c r="BJ909" s="29"/>
      <c r="BK909" s="29"/>
      <c r="BL909" s="29"/>
      <c r="BM909" s="29"/>
      <c r="BN909" s="29"/>
      <c r="BO909" s="29"/>
      <c r="BP909" s="29"/>
      <c r="BQ909" s="32" t="str">
        <f>IF(N909="项目",VLOOKUP(O909,项目!B:C,2,0),IF(K909="空项目",VLOOKUP(K909,项目!B:C,2,0),""))</f>
        <v/>
      </c>
      <c r="BR909" s="32" t="str">
        <f>IFERROR(VLOOKUP(BQ909,项目!A:B,2,0),"")</f>
        <v/>
      </c>
      <c r="BS909" s="29"/>
      <c r="BT909" s="29"/>
      <c r="BU909" s="32" t="str">
        <f>IF(N909="供应商",VLOOKUP(O909,供应商!B:C,2,0),"")</f>
        <v/>
      </c>
      <c r="BV909" s="32" t="str">
        <f>IFERROR(VLOOKUP(BU909,供应商!A:B,2,0),"")</f>
        <v/>
      </c>
      <c r="BW909" s="32" t="str">
        <f>IF(N909="客户",VLOOKUP(O909,客户!B:C,2,0),"")</f>
        <v/>
      </c>
      <c r="BX909" s="32" t="str">
        <f>IFERROR(VLOOKUP(BW909,客户!A:B,2,0),"")</f>
        <v/>
      </c>
      <c r="BY909" s="29"/>
      <c r="BZ909" s="29"/>
      <c r="CA909" s="29"/>
      <c r="CB909" s="29"/>
      <c r="CC909" s="29"/>
      <c r="CD909" s="29"/>
      <c r="CE909" s="29"/>
      <c r="CF909" s="29"/>
      <c r="CG909" s="29"/>
      <c r="CH909" s="29"/>
      <c r="CI909" s="29"/>
      <c r="CJ909" s="29"/>
      <c r="CK909" s="29"/>
      <c r="CL909" s="29"/>
      <c r="CM909" s="29"/>
      <c r="CN909" s="29"/>
      <c r="CO909" s="29"/>
      <c r="CP909" s="29"/>
      <c r="CQ909" s="29"/>
      <c r="CR909" s="29"/>
      <c r="CS909" s="29"/>
      <c r="CT909" s="29"/>
      <c r="CU909" s="32" t="str">
        <f>IF(N909="费用项目",VLOOKUP(O909,费用项目!B:C,2,0),"")</f>
        <v/>
      </c>
      <c r="CV909" s="32" t="str">
        <f>IFERROR(VLOOKUP(CU909,费用项目!A:B,2,0),"")</f>
        <v/>
      </c>
      <c r="CW909" s="29" t="str">
        <f>IF(N909="银行账户",VLOOKUP(O909,银行变二级!B:C,2,0),"")</f>
        <v>潍坊银行39455</v>
      </c>
      <c r="CX909" s="29" t="str">
        <f>IFERROR(VLOOKUP(O909,银行变二级!A:B,2,0),"")</f>
        <v>潍坊银行39455</v>
      </c>
    </row>
    <row r="910" ht="25.5" spans="1:102">
      <c r="A910" s="35" t="s">
        <v>762</v>
      </c>
      <c r="B910" s="36" t="s">
        <v>375</v>
      </c>
      <c r="C910" s="36" t="s">
        <v>233</v>
      </c>
      <c r="D910" s="37" t="s">
        <v>648</v>
      </c>
      <c r="E910" s="37" t="s">
        <v>764</v>
      </c>
      <c r="F910" s="39" t="s">
        <v>107</v>
      </c>
      <c r="G910" s="38">
        <v>427200</v>
      </c>
      <c r="H910" s="40" t="str">
        <f t="shared" si="285"/>
        <v>1002</v>
      </c>
      <c r="I910" s="40" t="str">
        <f t="shared" si="286"/>
        <v>100207</v>
      </c>
      <c r="J910" s="46" t="str">
        <f t="shared" si="287"/>
        <v>银行存款</v>
      </c>
      <c r="K910" s="47" t="str">
        <f t="shared" si="288"/>
        <v>潍坊银行39455</v>
      </c>
      <c r="L910" s="46" t="str">
        <f t="shared" si="289"/>
        <v/>
      </c>
      <c r="M910" s="46">
        <f>IFERROR(IF(H910="1002",1002,VLOOKUP(I910,亿企科目!A:H,6,0)),VLOOKUP(H910,亿企科目!A:G,6,0))</f>
        <v>1002</v>
      </c>
      <c r="N910" s="48" t="str">
        <f>IFERROR(IF(H910="1002","银行账户",IF(H910="1123","供应商",VLOOKUP(I910,亿企科目!A:H,8,0))),"")</f>
        <v>银行账户</v>
      </c>
      <c r="O910" s="49" t="str">
        <f t="shared" si="303"/>
        <v>潍坊银行39455</v>
      </c>
      <c r="P910" s="29" t="str">
        <f>VLOOKUP(A910,账簿!B:C,2,0)</f>
        <v>002002</v>
      </c>
      <c r="Q910" s="29" t="str">
        <f>VLOOKUP(P910,账簿!A:B,2,0)</f>
        <v>昌邑市融昌能源有限公司</v>
      </c>
      <c r="W910" s="29" t="str">
        <f t="shared" si="304"/>
        <v>0020022026-04-1614</v>
      </c>
      <c r="X910" s="29" t="str">
        <f t="shared" si="290"/>
        <v>002002</v>
      </c>
      <c r="Y910" s="29" t="str">
        <f t="shared" si="291"/>
        <v>002002</v>
      </c>
      <c r="Z910" s="29" t="str">
        <f t="shared" si="292"/>
        <v>昌邑市融昌能源有限公司</v>
      </c>
      <c r="AA910" s="29" t="str">
        <f t="shared" si="293"/>
        <v>2026-04</v>
      </c>
      <c r="AB910" s="29" t="str">
        <f t="shared" si="294"/>
        <v>2026-04-16</v>
      </c>
      <c r="AC910" s="29" t="s">
        <v>108</v>
      </c>
      <c r="AD910" s="29">
        <f t="shared" si="295"/>
        <v>14</v>
      </c>
      <c r="AE910" s="29" t="str">
        <f t="shared" si="296"/>
        <v>汇兑,潍坊华创普惠产业投资合伙企业（有限合伙）,服务费</v>
      </c>
      <c r="AF910" s="29" t="s">
        <v>109</v>
      </c>
      <c r="AG910" s="29" t="s">
        <v>109</v>
      </c>
      <c r="AH910" s="29"/>
      <c r="AI910" s="29"/>
      <c r="AJ910" s="29"/>
      <c r="AK910" s="29"/>
      <c r="AL910" s="29"/>
      <c r="AM910" s="29"/>
      <c r="AN910" s="29">
        <f t="shared" si="297"/>
        <v>1002</v>
      </c>
      <c r="AO910" s="29"/>
      <c r="AP910" s="29" t="str">
        <f t="shared" si="298"/>
        <v>汇兑,潍坊华创普惠产业投资合伙企业（有限合伙）,服务费</v>
      </c>
      <c r="AQ910" t="s">
        <v>110</v>
      </c>
      <c r="AR910" s="29" t="str">
        <f t="shared" si="299"/>
        <v/>
      </c>
      <c r="AS910" s="29">
        <f t="shared" si="300"/>
        <v>427200</v>
      </c>
      <c r="AT910" t="s">
        <v>111</v>
      </c>
      <c r="AU910" t="s">
        <v>112</v>
      </c>
      <c r="AV910" t="s">
        <v>113</v>
      </c>
      <c r="AW910" s="29" t="str">
        <f t="shared" si="301"/>
        <v/>
      </c>
      <c r="AX910" s="29">
        <f t="shared" si="302"/>
        <v>427200</v>
      </c>
      <c r="AY910" s="29"/>
      <c r="AZ910" s="29"/>
      <c r="BA910" s="29"/>
      <c r="BB910" s="29"/>
      <c r="BC910" s="29"/>
      <c r="BD910" s="29"/>
      <c r="BE910" s="29"/>
      <c r="BF910" s="29"/>
      <c r="BG910" s="29"/>
      <c r="BH910" s="29"/>
      <c r="BI910" s="29"/>
      <c r="BJ910" s="29"/>
      <c r="BK910" s="29"/>
      <c r="BL910" s="29"/>
      <c r="BM910" s="29"/>
      <c r="BN910" s="29"/>
      <c r="BO910" s="29"/>
      <c r="BP910" s="29"/>
      <c r="BQ910" s="32" t="str">
        <f>IF(N910="项目",VLOOKUP(O910,项目!B:C,2,0),IF(K910="空项目",VLOOKUP(K910,项目!B:C,2,0),""))</f>
        <v/>
      </c>
      <c r="BR910" s="32" t="str">
        <f>IFERROR(VLOOKUP(BQ910,项目!A:B,2,0),"")</f>
        <v/>
      </c>
      <c r="BS910" s="29"/>
      <c r="BT910" s="29"/>
      <c r="BU910" s="32" t="str">
        <f>IF(N910="供应商",VLOOKUP(O910,供应商!B:C,2,0),"")</f>
        <v/>
      </c>
      <c r="BV910" s="32" t="str">
        <f>IFERROR(VLOOKUP(BU910,供应商!A:B,2,0),"")</f>
        <v/>
      </c>
      <c r="BW910" s="32" t="str">
        <f>IF(N910="客户",VLOOKUP(O910,客户!B:C,2,0),"")</f>
        <v/>
      </c>
      <c r="BX910" s="32" t="str">
        <f>IFERROR(VLOOKUP(BW910,客户!A:B,2,0),"")</f>
        <v/>
      </c>
      <c r="BY910" s="29"/>
      <c r="BZ910" s="29"/>
      <c r="CA910" s="29"/>
      <c r="CB910" s="29"/>
      <c r="CC910" s="29"/>
      <c r="CD910" s="29"/>
      <c r="CE910" s="29"/>
      <c r="CF910" s="29"/>
      <c r="CG910" s="29"/>
      <c r="CH910" s="29"/>
      <c r="CI910" s="29"/>
      <c r="CJ910" s="29"/>
      <c r="CK910" s="29"/>
      <c r="CL910" s="29"/>
      <c r="CM910" s="29"/>
      <c r="CN910" s="29"/>
      <c r="CO910" s="29"/>
      <c r="CP910" s="29"/>
      <c r="CQ910" s="29"/>
      <c r="CR910" s="29"/>
      <c r="CS910" s="29"/>
      <c r="CT910" s="29"/>
      <c r="CU910" s="32" t="str">
        <f>IF(N910="费用项目",VLOOKUP(O910,费用项目!B:C,2,0),"")</f>
        <v/>
      </c>
      <c r="CV910" s="32" t="str">
        <f>IFERROR(VLOOKUP(CU910,费用项目!A:B,2,0),"")</f>
        <v/>
      </c>
      <c r="CW910" s="29" t="str">
        <f>IF(N910="银行账户",VLOOKUP(O910,银行变二级!B:C,2,0),"")</f>
        <v>潍坊银行39455</v>
      </c>
      <c r="CX910" s="29" t="str">
        <f>IFERROR(VLOOKUP(O910,银行变二级!A:B,2,0),"")</f>
        <v>潍坊银行39455</v>
      </c>
    </row>
    <row r="911" ht="25.5" spans="1:102">
      <c r="A911" s="35" t="s">
        <v>762</v>
      </c>
      <c r="B911" s="36" t="s">
        <v>375</v>
      </c>
      <c r="C911" s="36" t="s">
        <v>233</v>
      </c>
      <c r="D911" s="37" t="s">
        <v>778</v>
      </c>
      <c r="E911" s="37" t="s">
        <v>300</v>
      </c>
      <c r="F911" s="39" t="s">
        <v>107</v>
      </c>
      <c r="G911" s="38">
        <v>89000000</v>
      </c>
      <c r="H911" s="40" t="str">
        <f t="shared" si="285"/>
        <v>2241</v>
      </c>
      <c r="I911" s="40" t="str">
        <f t="shared" si="286"/>
        <v>224102</v>
      </c>
      <c r="J911" s="46" t="str">
        <f t="shared" si="287"/>
        <v>其他应付款</v>
      </c>
      <c r="K911" s="47" t="str">
        <f t="shared" si="288"/>
        <v>单位</v>
      </c>
      <c r="L911" s="46" t="str">
        <f t="shared" si="289"/>
        <v>潍坊华创普惠产业投资合伙企业（有限合伙）</v>
      </c>
      <c r="M911" s="46" t="str">
        <f>IFERROR(IF(H911="1002",1002,VLOOKUP(I911,亿企科目!A:H,6,0)),VLOOKUP(H911,亿企科目!A:G,6,0))</f>
        <v>224102</v>
      </c>
      <c r="N911" s="48" t="str">
        <f>IFERROR(IF(H911="1002","银行账户",IF(H911="1123","供应商",VLOOKUP(I911,亿企科目!A:H,8,0))),"")</f>
        <v>供应商</v>
      </c>
      <c r="O911" s="49" t="str">
        <f t="shared" si="303"/>
        <v>潍坊华创普惠产业投资合伙企业（有限合伙）</v>
      </c>
      <c r="P911" s="29" t="str">
        <f>VLOOKUP(A911,账簿!B:C,2,0)</f>
        <v>002002</v>
      </c>
      <c r="Q911" s="29" t="str">
        <f>VLOOKUP(P911,账簿!A:B,2,0)</f>
        <v>昌邑市融昌能源有限公司</v>
      </c>
      <c r="W911" s="29" t="str">
        <f t="shared" si="304"/>
        <v>0020022026-04-1614</v>
      </c>
      <c r="X911" s="29" t="str">
        <f t="shared" si="290"/>
        <v>002002</v>
      </c>
      <c r="Y911" s="29" t="str">
        <f t="shared" si="291"/>
        <v>002002</v>
      </c>
      <c r="Z911" s="29" t="str">
        <f t="shared" si="292"/>
        <v>昌邑市融昌能源有限公司</v>
      </c>
      <c r="AA911" s="29" t="str">
        <f t="shared" si="293"/>
        <v>2026-04</v>
      </c>
      <c r="AB911" s="29" t="str">
        <f t="shared" si="294"/>
        <v>2026-04-16</v>
      </c>
      <c r="AC911" s="29" t="s">
        <v>108</v>
      </c>
      <c r="AD911" s="29">
        <f t="shared" si="295"/>
        <v>14</v>
      </c>
      <c r="AE911" s="29" t="str">
        <f t="shared" si="296"/>
        <v>汇款,潍坊华创普惠产业投资合伙企业（有限合伙）,借款</v>
      </c>
      <c r="AF911" s="29" t="s">
        <v>109</v>
      </c>
      <c r="AG911" s="29" t="s">
        <v>109</v>
      </c>
      <c r="AH911" s="29"/>
      <c r="AI911" s="29"/>
      <c r="AJ911" s="29"/>
      <c r="AK911" s="29"/>
      <c r="AL911" s="29"/>
      <c r="AM911" s="29"/>
      <c r="AN911" s="29" t="str">
        <f t="shared" si="297"/>
        <v>224102</v>
      </c>
      <c r="AO911" s="29"/>
      <c r="AP911" s="29" t="str">
        <f t="shared" si="298"/>
        <v>汇款,潍坊华创普惠产业投资合伙企业（有限合伙）,借款</v>
      </c>
      <c r="AQ911" t="s">
        <v>110</v>
      </c>
      <c r="AR911" s="29" t="str">
        <f t="shared" si="299"/>
        <v/>
      </c>
      <c r="AS911" s="29">
        <f t="shared" si="300"/>
        <v>89000000</v>
      </c>
      <c r="AT911" t="s">
        <v>111</v>
      </c>
      <c r="AU911" t="s">
        <v>112</v>
      </c>
      <c r="AV911" t="s">
        <v>113</v>
      </c>
      <c r="AW911" s="29" t="str">
        <f t="shared" si="301"/>
        <v/>
      </c>
      <c r="AX911" s="29">
        <f t="shared" si="302"/>
        <v>89000000</v>
      </c>
      <c r="AY911" s="29"/>
      <c r="AZ911" s="29"/>
      <c r="BA911" s="29"/>
      <c r="BB911" s="29"/>
      <c r="BC911" s="29"/>
      <c r="BD911" s="29"/>
      <c r="BE911" s="29"/>
      <c r="BF911" s="29"/>
      <c r="BG911" s="29"/>
      <c r="BH911" s="29"/>
      <c r="BI911" s="29"/>
      <c r="BJ911" s="29"/>
      <c r="BK911" s="29"/>
      <c r="BL911" s="29"/>
      <c r="BM911" s="29"/>
      <c r="BN911" s="29"/>
      <c r="BO911" s="29"/>
      <c r="BP911" s="29"/>
      <c r="BQ911" s="32" t="str">
        <f>IF(N911="项目",VLOOKUP(O911,项目!B:C,2,0),IF(K911="空项目",VLOOKUP(K911,项目!B:C,2,0),""))</f>
        <v/>
      </c>
      <c r="BR911" s="32" t="str">
        <f>IFERROR(VLOOKUP(BQ911,项目!A:B,2,0),"")</f>
        <v/>
      </c>
      <c r="BS911" s="29"/>
      <c r="BT911" s="29"/>
      <c r="BU911" s="32" t="str">
        <f>IF(N911="供应商",VLOOKUP(O911,供应商!B:C,2,0),"")</f>
        <v>0008219</v>
      </c>
      <c r="BV911" s="32" t="str">
        <f>IFERROR(VLOOKUP(BU911,供应商!A:B,2,0),"")</f>
        <v>潍坊华创普惠产业投资合伙企业（有限合伙）</v>
      </c>
      <c r="BW911" s="32" t="str">
        <f>IF(N911="客户",VLOOKUP(O911,客户!B:C,2,0),"")</f>
        <v/>
      </c>
      <c r="BX911" s="32" t="str">
        <f>IFERROR(VLOOKUP(BW911,客户!A:B,2,0),"")</f>
        <v/>
      </c>
      <c r="BY911" s="29"/>
      <c r="BZ911" s="29"/>
      <c r="CA911" s="29"/>
      <c r="CB911" s="29"/>
      <c r="CC911" s="29"/>
      <c r="CD911" s="29"/>
      <c r="CE911" s="29"/>
      <c r="CF911" s="29"/>
      <c r="CG911" s="29"/>
      <c r="CH911" s="29"/>
      <c r="CI911" s="29"/>
      <c r="CJ911" s="29"/>
      <c r="CK911" s="29"/>
      <c r="CL911" s="29"/>
      <c r="CM911" s="29"/>
      <c r="CN911" s="29"/>
      <c r="CO911" s="29"/>
      <c r="CP911" s="29"/>
      <c r="CQ911" s="29"/>
      <c r="CR911" s="29"/>
      <c r="CS911" s="29"/>
      <c r="CT911" s="29"/>
      <c r="CU911" s="32" t="str">
        <f>IF(N911="费用项目",VLOOKUP(O911,费用项目!B:C,2,0),"")</f>
        <v/>
      </c>
      <c r="CV911" s="32" t="str">
        <f>IFERROR(VLOOKUP(CU911,费用项目!A:B,2,0),"")</f>
        <v/>
      </c>
      <c r="CW911" s="29" t="str">
        <f>IF(N911="银行账户",VLOOKUP(O911,银行变二级!B:C,2,0),"")</f>
        <v/>
      </c>
      <c r="CX911" s="29" t="str">
        <f>IFERROR(VLOOKUP(O911,银行变二级!A:B,2,0),"")</f>
        <v/>
      </c>
    </row>
    <row r="912" ht="25.5" spans="1:102">
      <c r="A912" s="35" t="s">
        <v>762</v>
      </c>
      <c r="B912" s="36" t="s">
        <v>375</v>
      </c>
      <c r="C912" s="36" t="s">
        <v>234</v>
      </c>
      <c r="D912" s="37" t="s">
        <v>779</v>
      </c>
      <c r="E912" s="37" t="s">
        <v>221</v>
      </c>
      <c r="F912" s="38">
        <v>32000000</v>
      </c>
      <c r="G912" s="39" t="s">
        <v>107</v>
      </c>
      <c r="H912" s="40" t="str">
        <f t="shared" si="285"/>
        <v>2241</v>
      </c>
      <c r="I912" s="40" t="str">
        <f t="shared" si="286"/>
        <v>224102</v>
      </c>
      <c r="J912" s="46" t="str">
        <f t="shared" si="287"/>
        <v>其他应付款</v>
      </c>
      <c r="K912" s="47" t="str">
        <f t="shared" si="288"/>
        <v>单位</v>
      </c>
      <c r="L912" s="46" t="str">
        <f t="shared" si="289"/>
        <v>昌邑市三农创新发展集团有限公司</v>
      </c>
      <c r="M912" s="46" t="str">
        <f>IFERROR(IF(H912="1002",1002,VLOOKUP(I912,亿企科目!A:H,6,0)),VLOOKUP(H912,亿企科目!A:G,6,0))</f>
        <v>224102</v>
      </c>
      <c r="N912" s="48" t="str">
        <f>IFERROR(IF(H912="1002","银行账户",IF(H912="1123","供应商",VLOOKUP(I912,亿企科目!A:H,8,0))),"")</f>
        <v>供应商</v>
      </c>
      <c r="O912" s="49" t="str">
        <f t="shared" si="303"/>
        <v>昌邑市三农创新发展集团有限公司</v>
      </c>
      <c r="P912" s="29" t="str">
        <f>VLOOKUP(A912,账簿!B:C,2,0)</f>
        <v>002002</v>
      </c>
      <c r="Q912" s="29" t="str">
        <f>VLOOKUP(P912,账簿!A:B,2,0)</f>
        <v>昌邑市融昌能源有限公司</v>
      </c>
      <c r="W912" s="29" t="str">
        <f t="shared" si="304"/>
        <v>0020022026-04-1615</v>
      </c>
      <c r="X912" s="29" t="str">
        <f t="shared" si="290"/>
        <v>002002</v>
      </c>
      <c r="Y912" s="29" t="str">
        <f t="shared" si="291"/>
        <v>002002</v>
      </c>
      <c r="Z912" s="29" t="str">
        <f t="shared" si="292"/>
        <v>昌邑市融昌能源有限公司</v>
      </c>
      <c r="AA912" s="29" t="str">
        <f t="shared" si="293"/>
        <v>2026-04</v>
      </c>
      <c r="AB912" s="29" t="str">
        <f t="shared" si="294"/>
        <v>2026-04-16</v>
      </c>
      <c r="AC912" s="29" t="s">
        <v>108</v>
      </c>
      <c r="AD912" s="29">
        <f t="shared" si="295"/>
        <v>15</v>
      </c>
      <c r="AE912" s="29" t="str">
        <f t="shared" si="296"/>
        <v>转账支取,昌邑市三农创新发展集团有限公司,往来款</v>
      </c>
      <c r="AF912" s="29" t="s">
        <v>109</v>
      </c>
      <c r="AG912" s="29" t="s">
        <v>109</v>
      </c>
      <c r="AH912" s="29"/>
      <c r="AI912" s="29"/>
      <c r="AJ912" s="29"/>
      <c r="AK912" s="29"/>
      <c r="AL912" s="29"/>
      <c r="AM912" s="29"/>
      <c r="AN912" s="29" t="str">
        <f t="shared" si="297"/>
        <v>224102</v>
      </c>
      <c r="AO912" s="29"/>
      <c r="AP912" s="29" t="str">
        <f t="shared" si="298"/>
        <v>转账支取,昌邑市三农创新发展集团有限公司,往来款</v>
      </c>
      <c r="AQ912" t="s">
        <v>110</v>
      </c>
      <c r="AR912" s="29">
        <f t="shared" si="299"/>
        <v>32000000</v>
      </c>
      <c r="AS912" s="29" t="str">
        <f t="shared" si="300"/>
        <v/>
      </c>
      <c r="AT912" t="s">
        <v>111</v>
      </c>
      <c r="AU912" t="s">
        <v>112</v>
      </c>
      <c r="AV912" t="s">
        <v>113</v>
      </c>
      <c r="AW912" s="29">
        <f t="shared" si="301"/>
        <v>32000000</v>
      </c>
      <c r="AX912" s="29" t="str">
        <f t="shared" si="302"/>
        <v/>
      </c>
      <c r="AY912" s="29"/>
      <c r="AZ912" s="29"/>
      <c r="BA912" s="29"/>
      <c r="BB912" s="29"/>
      <c r="BC912" s="29"/>
      <c r="BD912" s="29"/>
      <c r="BE912" s="29"/>
      <c r="BF912" s="29"/>
      <c r="BG912" s="29"/>
      <c r="BH912" s="29"/>
      <c r="BI912" s="29"/>
      <c r="BJ912" s="29"/>
      <c r="BK912" s="29"/>
      <c r="BL912" s="29"/>
      <c r="BM912" s="29"/>
      <c r="BN912" s="29"/>
      <c r="BO912" s="29"/>
      <c r="BP912" s="29"/>
      <c r="BQ912" s="32" t="str">
        <f>IF(N912="项目",VLOOKUP(O912,项目!B:C,2,0),IF(K912="空项目",VLOOKUP(K912,项目!B:C,2,0),""))</f>
        <v/>
      </c>
      <c r="BR912" s="32" t="str">
        <f>IFERROR(VLOOKUP(BQ912,项目!A:B,2,0),"")</f>
        <v/>
      </c>
      <c r="BS912" s="29"/>
      <c r="BT912" s="29"/>
      <c r="BU912" s="32" t="str">
        <f>IF(N912="供应商",VLOOKUP(O912,供应商!B:C,2,0),"")</f>
        <v>0011072</v>
      </c>
      <c r="BV912" s="32" t="str">
        <f>IFERROR(VLOOKUP(BU912,供应商!A:B,2,0),"")</f>
        <v>昌邑市三农创新发展集团有限公司</v>
      </c>
      <c r="BW912" s="32" t="str">
        <f>IF(N912="客户",VLOOKUP(O912,客户!B:C,2,0),"")</f>
        <v/>
      </c>
      <c r="BX912" s="32" t="str">
        <f>IFERROR(VLOOKUP(BW912,客户!A:B,2,0),"")</f>
        <v/>
      </c>
      <c r="BY912" s="29"/>
      <c r="BZ912" s="29"/>
      <c r="CA912" s="29"/>
      <c r="CB912" s="29"/>
      <c r="CC912" s="29"/>
      <c r="CD912" s="29"/>
      <c r="CE912" s="29"/>
      <c r="CF912" s="29"/>
      <c r="CG912" s="29"/>
      <c r="CH912" s="29"/>
      <c r="CI912" s="29"/>
      <c r="CJ912" s="29"/>
      <c r="CK912" s="29"/>
      <c r="CL912" s="29"/>
      <c r="CM912" s="29"/>
      <c r="CN912" s="29"/>
      <c r="CO912" s="29"/>
      <c r="CP912" s="29"/>
      <c r="CQ912" s="29"/>
      <c r="CR912" s="29"/>
      <c r="CS912" s="29"/>
      <c r="CT912" s="29"/>
      <c r="CU912" s="32" t="str">
        <f>IF(N912="费用项目",VLOOKUP(O912,费用项目!B:C,2,0),"")</f>
        <v/>
      </c>
      <c r="CV912" s="32" t="str">
        <f>IFERROR(VLOOKUP(CU912,费用项目!A:B,2,0),"")</f>
        <v/>
      </c>
      <c r="CW912" s="29" t="str">
        <f>IF(N912="银行账户",VLOOKUP(O912,银行变二级!B:C,2,0),"")</f>
        <v/>
      </c>
      <c r="CX912" s="29" t="str">
        <f>IFERROR(VLOOKUP(O912,银行变二级!A:B,2,0),"")</f>
        <v/>
      </c>
    </row>
    <row r="913" ht="25.5" spans="1:102">
      <c r="A913" s="35" t="s">
        <v>762</v>
      </c>
      <c r="B913" s="36" t="s">
        <v>375</v>
      </c>
      <c r="C913" s="36" t="s">
        <v>234</v>
      </c>
      <c r="D913" s="37" t="s">
        <v>779</v>
      </c>
      <c r="E913" s="37" t="s">
        <v>764</v>
      </c>
      <c r="F913" s="39" t="s">
        <v>107</v>
      </c>
      <c r="G913" s="38">
        <v>32000000</v>
      </c>
      <c r="H913" s="40" t="str">
        <f t="shared" si="285"/>
        <v>1002</v>
      </c>
      <c r="I913" s="40" t="str">
        <f t="shared" si="286"/>
        <v>100207</v>
      </c>
      <c r="J913" s="46" t="str">
        <f t="shared" si="287"/>
        <v>银行存款</v>
      </c>
      <c r="K913" s="47" t="str">
        <f t="shared" si="288"/>
        <v>潍坊银行39455</v>
      </c>
      <c r="L913" s="46" t="str">
        <f t="shared" si="289"/>
        <v/>
      </c>
      <c r="M913" s="46">
        <f>IFERROR(IF(H913="1002",1002,VLOOKUP(I913,亿企科目!A:H,6,0)),VLOOKUP(H913,亿企科目!A:G,6,0))</f>
        <v>1002</v>
      </c>
      <c r="N913" s="48" t="str">
        <f>IFERROR(IF(H913="1002","银行账户",IF(H913="1123","供应商",VLOOKUP(I913,亿企科目!A:H,8,0))),"")</f>
        <v>银行账户</v>
      </c>
      <c r="O913" s="49" t="str">
        <f t="shared" si="303"/>
        <v>潍坊银行39455</v>
      </c>
      <c r="P913" s="29" t="str">
        <f>VLOOKUP(A913,账簿!B:C,2,0)</f>
        <v>002002</v>
      </c>
      <c r="Q913" s="29" t="str">
        <f>VLOOKUP(P913,账簿!A:B,2,0)</f>
        <v>昌邑市融昌能源有限公司</v>
      </c>
      <c r="W913" s="29" t="str">
        <f t="shared" si="304"/>
        <v>0020022026-04-1615</v>
      </c>
      <c r="X913" s="29" t="str">
        <f t="shared" si="290"/>
        <v>002002</v>
      </c>
      <c r="Y913" s="29" t="str">
        <f t="shared" si="291"/>
        <v>002002</v>
      </c>
      <c r="Z913" s="29" t="str">
        <f t="shared" si="292"/>
        <v>昌邑市融昌能源有限公司</v>
      </c>
      <c r="AA913" s="29" t="str">
        <f t="shared" si="293"/>
        <v>2026-04</v>
      </c>
      <c r="AB913" s="29" t="str">
        <f t="shared" si="294"/>
        <v>2026-04-16</v>
      </c>
      <c r="AC913" s="29" t="s">
        <v>108</v>
      </c>
      <c r="AD913" s="29">
        <f t="shared" si="295"/>
        <v>15</v>
      </c>
      <c r="AE913" s="29" t="str">
        <f t="shared" si="296"/>
        <v>转账支取,昌邑市三农创新发展集团有限公司,往来款</v>
      </c>
      <c r="AF913" s="29" t="s">
        <v>109</v>
      </c>
      <c r="AG913" s="29" t="s">
        <v>109</v>
      </c>
      <c r="AH913" s="29"/>
      <c r="AI913" s="29"/>
      <c r="AJ913" s="29"/>
      <c r="AK913" s="29"/>
      <c r="AL913" s="29"/>
      <c r="AM913" s="29"/>
      <c r="AN913" s="29">
        <f t="shared" si="297"/>
        <v>1002</v>
      </c>
      <c r="AO913" s="29"/>
      <c r="AP913" s="29" t="str">
        <f t="shared" si="298"/>
        <v>转账支取,昌邑市三农创新发展集团有限公司,往来款</v>
      </c>
      <c r="AQ913" t="s">
        <v>110</v>
      </c>
      <c r="AR913" s="29" t="str">
        <f t="shared" si="299"/>
        <v/>
      </c>
      <c r="AS913" s="29">
        <f t="shared" si="300"/>
        <v>32000000</v>
      </c>
      <c r="AT913" t="s">
        <v>111</v>
      </c>
      <c r="AU913" t="s">
        <v>112</v>
      </c>
      <c r="AV913" t="s">
        <v>113</v>
      </c>
      <c r="AW913" s="29" t="str">
        <f t="shared" si="301"/>
        <v/>
      </c>
      <c r="AX913" s="29">
        <f t="shared" si="302"/>
        <v>32000000</v>
      </c>
      <c r="AY913" s="29"/>
      <c r="AZ913" s="29"/>
      <c r="BA913" s="29"/>
      <c r="BB913" s="29"/>
      <c r="BC913" s="29"/>
      <c r="BD913" s="29"/>
      <c r="BE913" s="29"/>
      <c r="BF913" s="29"/>
      <c r="BG913" s="29"/>
      <c r="BH913" s="29"/>
      <c r="BI913" s="29"/>
      <c r="BJ913" s="29"/>
      <c r="BK913" s="29"/>
      <c r="BL913" s="29"/>
      <c r="BM913" s="29"/>
      <c r="BN913" s="29"/>
      <c r="BO913" s="29"/>
      <c r="BP913" s="29"/>
      <c r="BQ913" s="32" t="str">
        <f>IF(N913="项目",VLOOKUP(O913,项目!B:C,2,0),IF(K913="空项目",VLOOKUP(K913,项目!B:C,2,0),""))</f>
        <v/>
      </c>
      <c r="BR913" s="32" t="str">
        <f>IFERROR(VLOOKUP(BQ913,项目!A:B,2,0),"")</f>
        <v/>
      </c>
      <c r="BS913" s="29"/>
      <c r="BT913" s="29"/>
      <c r="BU913" s="32" t="str">
        <f>IF(N913="供应商",VLOOKUP(O913,供应商!B:C,2,0),"")</f>
        <v/>
      </c>
      <c r="BV913" s="32" t="str">
        <f>IFERROR(VLOOKUP(BU913,供应商!A:B,2,0),"")</f>
        <v/>
      </c>
      <c r="BW913" s="32" t="str">
        <f>IF(N913="客户",VLOOKUP(O913,客户!B:C,2,0),"")</f>
        <v/>
      </c>
      <c r="BX913" s="32" t="str">
        <f>IFERROR(VLOOKUP(BW913,客户!A:B,2,0),"")</f>
        <v/>
      </c>
      <c r="BY913" s="29"/>
      <c r="BZ913" s="29"/>
      <c r="CA913" s="29"/>
      <c r="CB913" s="29"/>
      <c r="CC913" s="29"/>
      <c r="CD913" s="29"/>
      <c r="CE913" s="29"/>
      <c r="CF913" s="29"/>
      <c r="CG913" s="29"/>
      <c r="CH913" s="29"/>
      <c r="CI913" s="29"/>
      <c r="CJ913" s="29"/>
      <c r="CK913" s="29"/>
      <c r="CL913" s="29"/>
      <c r="CM913" s="29"/>
      <c r="CN913" s="29"/>
      <c r="CO913" s="29"/>
      <c r="CP913" s="29"/>
      <c r="CQ913" s="29"/>
      <c r="CR913" s="29"/>
      <c r="CS913" s="29"/>
      <c r="CT913" s="29"/>
      <c r="CU913" s="32" t="str">
        <f>IF(N913="费用项目",VLOOKUP(O913,费用项目!B:C,2,0),"")</f>
        <v/>
      </c>
      <c r="CV913" s="32" t="str">
        <f>IFERROR(VLOOKUP(CU913,费用项目!A:B,2,0),"")</f>
        <v/>
      </c>
      <c r="CW913" s="29" t="str">
        <f>IF(N913="银行账户",VLOOKUP(O913,银行变二级!B:C,2,0),"")</f>
        <v>潍坊银行39455</v>
      </c>
      <c r="CX913" s="29" t="str">
        <f>IFERROR(VLOOKUP(O913,银行变二级!A:B,2,0),"")</f>
        <v>潍坊银行39455</v>
      </c>
    </row>
    <row r="914" ht="25.5" spans="1:102">
      <c r="A914" s="35" t="s">
        <v>762</v>
      </c>
      <c r="B914" s="36" t="s">
        <v>375</v>
      </c>
      <c r="C914" s="36" t="s">
        <v>236</v>
      </c>
      <c r="D914" s="37" t="s">
        <v>772</v>
      </c>
      <c r="E914" s="37" t="s">
        <v>134</v>
      </c>
      <c r="F914" s="38">
        <v>5500000</v>
      </c>
      <c r="G914" s="39" t="s">
        <v>107</v>
      </c>
      <c r="H914" s="40" t="str">
        <f t="shared" si="285"/>
        <v>1221</v>
      </c>
      <c r="I914" s="40" t="str">
        <f t="shared" si="286"/>
        <v>122108</v>
      </c>
      <c r="J914" s="46" t="str">
        <f t="shared" si="287"/>
        <v>其他应收款</v>
      </c>
      <c r="K914" s="47" t="str">
        <f t="shared" si="288"/>
        <v>单位</v>
      </c>
      <c r="L914" s="46" t="str">
        <f t="shared" si="289"/>
        <v>昌邑市城投股权投资管理有限公司</v>
      </c>
      <c r="M914" s="46" t="str">
        <f>IFERROR(IF(H914="1002",1002,VLOOKUP(I914,亿企科目!A:H,6,0)),VLOOKUP(H914,亿企科目!A:G,6,0))</f>
        <v>122102</v>
      </c>
      <c r="N914" s="48" t="str">
        <f>IFERROR(IF(H914="1002","银行账户",IF(H914="1123","供应商",VLOOKUP(I914,亿企科目!A:H,8,0))),"")</f>
        <v>客户</v>
      </c>
      <c r="O914" s="49" t="str">
        <f t="shared" si="303"/>
        <v>昌邑市城投股权投资管理有限公司</v>
      </c>
      <c r="P914" s="29" t="str">
        <f>VLOOKUP(A914,账簿!B:C,2,0)</f>
        <v>002002</v>
      </c>
      <c r="Q914" s="29" t="str">
        <f>VLOOKUP(P914,账簿!A:B,2,0)</f>
        <v>昌邑市融昌能源有限公司</v>
      </c>
      <c r="W914" s="29" t="str">
        <f t="shared" si="304"/>
        <v>0020022026-04-1616</v>
      </c>
      <c r="X914" s="29" t="str">
        <f t="shared" si="290"/>
        <v>002002</v>
      </c>
      <c r="Y914" s="29" t="str">
        <f t="shared" si="291"/>
        <v>002002</v>
      </c>
      <c r="Z914" s="29" t="str">
        <f t="shared" si="292"/>
        <v>昌邑市融昌能源有限公司</v>
      </c>
      <c r="AA914" s="29" t="str">
        <f t="shared" si="293"/>
        <v>2026-04</v>
      </c>
      <c r="AB914" s="29" t="str">
        <f t="shared" si="294"/>
        <v>2026-04-16</v>
      </c>
      <c r="AC914" s="29" t="s">
        <v>108</v>
      </c>
      <c r="AD914" s="29">
        <f t="shared" si="295"/>
        <v>16</v>
      </c>
      <c r="AE914" s="29" t="str">
        <f t="shared" si="296"/>
        <v>网银转账,昌邑市城投股权投资管理有限公司,往来款</v>
      </c>
      <c r="AF914" s="29" t="s">
        <v>109</v>
      </c>
      <c r="AG914" s="29" t="s">
        <v>109</v>
      </c>
      <c r="AH914" s="29"/>
      <c r="AI914" s="29"/>
      <c r="AJ914" s="29"/>
      <c r="AK914" s="29"/>
      <c r="AL914" s="29"/>
      <c r="AM914" s="29"/>
      <c r="AN914" s="29" t="str">
        <f t="shared" si="297"/>
        <v>122102</v>
      </c>
      <c r="AO914" s="29"/>
      <c r="AP914" s="29" t="str">
        <f t="shared" si="298"/>
        <v>网银转账,昌邑市城投股权投资管理有限公司,往来款</v>
      </c>
      <c r="AQ914" t="s">
        <v>110</v>
      </c>
      <c r="AR914" s="29">
        <f t="shared" si="299"/>
        <v>5500000</v>
      </c>
      <c r="AS914" s="29" t="str">
        <f t="shared" si="300"/>
        <v/>
      </c>
      <c r="AT914" t="s">
        <v>111</v>
      </c>
      <c r="AU914" t="s">
        <v>112</v>
      </c>
      <c r="AV914" t="s">
        <v>113</v>
      </c>
      <c r="AW914" s="29">
        <f t="shared" si="301"/>
        <v>5500000</v>
      </c>
      <c r="AX914" s="29" t="str">
        <f t="shared" si="302"/>
        <v/>
      </c>
      <c r="AY914" s="29"/>
      <c r="AZ914" s="29"/>
      <c r="BA914" s="29"/>
      <c r="BB914" s="29"/>
      <c r="BC914" s="29"/>
      <c r="BD914" s="29"/>
      <c r="BE914" s="29"/>
      <c r="BF914" s="29"/>
      <c r="BG914" s="29"/>
      <c r="BH914" s="29"/>
      <c r="BI914" s="29"/>
      <c r="BJ914" s="29"/>
      <c r="BK914" s="29"/>
      <c r="BL914" s="29"/>
      <c r="BM914" s="29"/>
      <c r="BN914" s="29"/>
      <c r="BO914" s="29"/>
      <c r="BP914" s="29"/>
      <c r="BQ914" s="32" t="str">
        <f>IF(N914="项目",VLOOKUP(O914,项目!B:C,2,0),IF(K914="空项目",VLOOKUP(K914,项目!B:C,2,0),""))</f>
        <v/>
      </c>
      <c r="BR914" s="32" t="str">
        <f>IFERROR(VLOOKUP(BQ914,项目!A:B,2,0),"")</f>
        <v/>
      </c>
      <c r="BS914" s="29"/>
      <c r="BT914" s="29"/>
      <c r="BU914" s="32" t="str">
        <f>IF(N914="供应商",VLOOKUP(O914,供应商!B:C,2,0),"")</f>
        <v/>
      </c>
      <c r="BV914" s="32" t="str">
        <f>IFERROR(VLOOKUP(BU914,供应商!A:B,2,0),"")</f>
        <v/>
      </c>
      <c r="BW914" s="32" t="str">
        <f>IF(N914="客户",VLOOKUP(O914,客户!B:C,2,0),"")</f>
        <v>002008</v>
      </c>
      <c r="BX914" s="32" t="str">
        <f>IFERROR(VLOOKUP(BW914,客户!A:B,2,0),"")</f>
        <v>昌邑市城投股权投资管理有限公司</v>
      </c>
      <c r="BY914" s="29"/>
      <c r="BZ914" s="29"/>
      <c r="CA914" s="29"/>
      <c r="CB914" s="29"/>
      <c r="CC914" s="29"/>
      <c r="CD914" s="29"/>
      <c r="CE914" s="29"/>
      <c r="CF914" s="29"/>
      <c r="CG914" s="29"/>
      <c r="CH914" s="29"/>
      <c r="CI914" s="29"/>
      <c r="CJ914" s="29"/>
      <c r="CK914" s="29"/>
      <c r="CL914" s="29"/>
      <c r="CM914" s="29"/>
      <c r="CN914" s="29"/>
      <c r="CO914" s="29"/>
      <c r="CP914" s="29"/>
      <c r="CQ914" s="29"/>
      <c r="CR914" s="29"/>
      <c r="CS914" s="29"/>
      <c r="CT914" s="29"/>
      <c r="CU914" s="32" t="str">
        <f>IF(N914="费用项目",VLOOKUP(O914,费用项目!B:C,2,0),"")</f>
        <v/>
      </c>
      <c r="CV914" s="32" t="str">
        <f>IFERROR(VLOOKUP(CU914,费用项目!A:B,2,0),"")</f>
        <v/>
      </c>
      <c r="CW914" s="29" t="str">
        <f>IF(N914="银行账户",VLOOKUP(O914,银行变二级!B:C,2,0),"")</f>
        <v/>
      </c>
      <c r="CX914" s="29" t="str">
        <f>IFERROR(VLOOKUP(O914,银行变二级!A:B,2,0),"")</f>
        <v/>
      </c>
    </row>
    <row r="915" ht="25.5" spans="1:102">
      <c r="A915" s="35" t="s">
        <v>762</v>
      </c>
      <c r="B915" s="36" t="s">
        <v>375</v>
      </c>
      <c r="C915" s="36" t="s">
        <v>236</v>
      </c>
      <c r="D915" s="37" t="s">
        <v>772</v>
      </c>
      <c r="E915" s="37" t="s">
        <v>764</v>
      </c>
      <c r="F915" s="39" t="s">
        <v>107</v>
      </c>
      <c r="G915" s="38">
        <v>5500000</v>
      </c>
      <c r="H915" s="40" t="str">
        <f t="shared" si="285"/>
        <v>1002</v>
      </c>
      <c r="I915" s="40" t="str">
        <f t="shared" si="286"/>
        <v>100207</v>
      </c>
      <c r="J915" s="46" t="str">
        <f t="shared" si="287"/>
        <v>银行存款</v>
      </c>
      <c r="K915" s="47" t="str">
        <f t="shared" si="288"/>
        <v>潍坊银行39455</v>
      </c>
      <c r="L915" s="46" t="str">
        <f t="shared" si="289"/>
        <v/>
      </c>
      <c r="M915" s="46">
        <f>IFERROR(IF(H915="1002",1002,VLOOKUP(I915,亿企科目!A:H,6,0)),VLOOKUP(H915,亿企科目!A:G,6,0))</f>
        <v>1002</v>
      </c>
      <c r="N915" s="48" t="str">
        <f>IFERROR(IF(H915="1002","银行账户",IF(H915="1123","供应商",VLOOKUP(I915,亿企科目!A:H,8,0))),"")</f>
        <v>银行账户</v>
      </c>
      <c r="O915" s="49" t="str">
        <f t="shared" si="303"/>
        <v>潍坊银行39455</v>
      </c>
      <c r="P915" s="29" t="str">
        <f>VLOOKUP(A915,账簿!B:C,2,0)</f>
        <v>002002</v>
      </c>
      <c r="Q915" s="29" t="str">
        <f>VLOOKUP(P915,账簿!A:B,2,0)</f>
        <v>昌邑市融昌能源有限公司</v>
      </c>
      <c r="W915" s="29" t="str">
        <f t="shared" si="304"/>
        <v>0020022026-04-1616</v>
      </c>
      <c r="X915" s="29" t="str">
        <f t="shared" si="290"/>
        <v>002002</v>
      </c>
      <c r="Y915" s="29" t="str">
        <f t="shared" si="291"/>
        <v>002002</v>
      </c>
      <c r="Z915" s="29" t="str">
        <f t="shared" si="292"/>
        <v>昌邑市融昌能源有限公司</v>
      </c>
      <c r="AA915" s="29" t="str">
        <f t="shared" si="293"/>
        <v>2026-04</v>
      </c>
      <c r="AB915" s="29" t="str">
        <f t="shared" si="294"/>
        <v>2026-04-16</v>
      </c>
      <c r="AC915" s="29" t="s">
        <v>108</v>
      </c>
      <c r="AD915" s="29">
        <f t="shared" si="295"/>
        <v>16</v>
      </c>
      <c r="AE915" s="29" t="str">
        <f t="shared" si="296"/>
        <v>网银转账,昌邑市城投股权投资管理有限公司,往来款</v>
      </c>
      <c r="AF915" s="29" t="s">
        <v>109</v>
      </c>
      <c r="AG915" s="29" t="s">
        <v>109</v>
      </c>
      <c r="AH915" s="29"/>
      <c r="AI915" s="29"/>
      <c r="AJ915" s="29"/>
      <c r="AK915" s="29"/>
      <c r="AL915" s="29"/>
      <c r="AM915" s="29"/>
      <c r="AN915" s="29">
        <f t="shared" si="297"/>
        <v>1002</v>
      </c>
      <c r="AO915" s="29"/>
      <c r="AP915" s="29" t="str">
        <f t="shared" si="298"/>
        <v>网银转账,昌邑市城投股权投资管理有限公司,往来款</v>
      </c>
      <c r="AQ915" t="s">
        <v>110</v>
      </c>
      <c r="AR915" s="29" t="str">
        <f t="shared" si="299"/>
        <v/>
      </c>
      <c r="AS915" s="29">
        <f t="shared" si="300"/>
        <v>5500000</v>
      </c>
      <c r="AT915" t="s">
        <v>111</v>
      </c>
      <c r="AU915" t="s">
        <v>112</v>
      </c>
      <c r="AV915" t="s">
        <v>113</v>
      </c>
      <c r="AW915" s="29" t="str">
        <f t="shared" si="301"/>
        <v/>
      </c>
      <c r="AX915" s="29">
        <f t="shared" si="302"/>
        <v>5500000</v>
      </c>
      <c r="AY915" s="29"/>
      <c r="AZ915" s="29"/>
      <c r="BA915" s="29"/>
      <c r="BB915" s="29"/>
      <c r="BC915" s="29"/>
      <c r="BD915" s="29"/>
      <c r="BE915" s="29"/>
      <c r="BF915" s="29"/>
      <c r="BG915" s="29"/>
      <c r="BH915" s="29"/>
      <c r="BI915" s="29"/>
      <c r="BJ915" s="29"/>
      <c r="BK915" s="29"/>
      <c r="BL915" s="29"/>
      <c r="BM915" s="29"/>
      <c r="BN915" s="29"/>
      <c r="BO915" s="29"/>
      <c r="BP915" s="29"/>
      <c r="BQ915" s="32" t="str">
        <f>IF(N915="项目",VLOOKUP(O915,项目!B:C,2,0),IF(K915="空项目",VLOOKUP(K915,项目!B:C,2,0),""))</f>
        <v/>
      </c>
      <c r="BR915" s="32" t="str">
        <f>IFERROR(VLOOKUP(BQ915,项目!A:B,2,0),"")</f>
        <v/>
      </c>
      <c r="BS915" s="29"/>
      <c r="BT915" s="29"/>
      <c r="BU915" s="32" t="str">
        <f>IF(N915="供应商",VLOOKUP(O915,供应商!B:C,2,0),"")</f>
        <v/>
      </c>
      <c r="BV915" s="32" t="str">
        <f>IFERROR(VLOOKUP(BU915,供应商!A:B,2,0),"")</f>
        <v/>
      </c>
      <c r="BW915" s="32" t="str">
        <f>IF(N915="客户",VLOOKUP(O915,客户!B:C,2,0),"")</f>
        <v/>
      </c>
      <c r="BX915" s="32" t="str">
        <f>IFERROR(VLOOKUP(BW915,客户!A:B,2,0),"")</f>
        <v/>
      </c>
      <c r="BY915" s="29"/>
      <c r="BZ915" s="29"/>
      <c r="CA915" s="29"/>
      <c r="CB915" s="29"/>
      <c r="CC915" s="29"/>
      <c r="CD915" s="29"/>
      <c r="CE915" s="29"/>
      <c r="CF915" s="29"/>
      <c r="CG915" s="29"/>
      <c r="CH915" s="29"/>
      <c r="CI915" s="29"/>
      <c r="CJ915" s="29"/>
      <c r="CK915" s="29"/>
      <c r="CL915" s="29"/>
      <c r="CM915" s="29"/>
      <c r="CN915" s="29"/>
      <c r="CO915" s="29"/>
      <c r="CP915" s="29"/>
      <c r="CQ915" s="29"/>
      <c r="CR915" s="29"/>
      <c r="CS915" s="29"/>
      <c r="CT915" s="29"/>
      <c r="CU915" s="32" t="str">
        <f>IF(N915="费用项目",VLOOKUP(O915,费用项目!B:C,2,0),"")</f>
        <v/>
      </c>
      <c r="CV915" s="32" t="str">
        <f>IFERROR(VLOOKUP(CU915,费用项目!A:B,2,0),"")</f>
        <v/>
      </c>
      <c r="CW915" s="29" t="str">
        <f>IF(N915="银行账户",VLOOKUP(O915,银行变二级!B:C,2,0),"")</f>
        <v>潍坊银行39455</v>
      </c>
      <c r="CX915" s="29" t="str">
        <f>IFERROR(VLOOKUP(O915,银行变二级!A:B,2,0),"")</f>
        <v>潍坊银行39455</v>
      </c>
    </row>
    <row r="916" ht="25.5" spans="1:102">
      <c r="A916" s="35" t="s">
        <v>762</v>
      </c>
      <c r="B916" s="36" t="s">
        <v>375</v>
      </c>
      <c r="C916" s="36" t="s">
        <v>238</v>
      </c>
      <c r="D916" s="37" t="s">
        <v>780</v>
      </c>
      <c r="E916" s="37" t="s">
        <v>142</v>
      </c>
      <c r="F916" s="38">
        <v>46000000</v>
      </c>
      <c r="G916" s="39" t="s">
        <v>107</v>
      </c>
      <c r="H916" s="40" t="str">
        <f t="shared" si="285"/>
        <v>1221</v>
      </c>
      <c r="I916" s="40" t="str">
        <f t="shared" si="286"/>
        <v>122108</v>
      </c>
      <c r="J916" s="46" t="str">
        <f t="shared" si="287"/>
        <v>其他应收款</v>
      </c>
      <c r="K916" s="47" t="str">
        <f t="shared" si="288"/>
        <v>单位</v>
      </c>
      <c r="L916" s="46" t="str">
        <f t="shared" si="289"/>
        <v>昌邑市国有资产经营投资有限公司</v>
      </c>
      <c r="M916" s="46" t="str">
        <f>IFERROR(IF(H916="1002",1002,VLOOKUP(I916,亿企科目!A:H,6,0)),VLOOKUP(H916,亿企科目!A:G,6,0))</f>
        <v>122102</v>
      </c>
      <c r="N916" s="48" t="str">
        <f>IFERROR(IF(H916="1002","银行账户",IF(H916="1123","供应商",VLOOKUP(I916,亿企科目!A:H,8,0))),"")</f>
        <v>客户</v>
      </c>
      <c r="O916" s="49" t="str">
        <f t="shared" si="303"/>
        <v>昌邑市国有资产经营投资有限公司</v>
      </c>
      <c r="P916" s="29" t="str">
        <f>VLOOKUP(A916,账簿!B:C,2,0)</f>
        <v>002002</v>
      </c>
      <c r="Q916" s="29" t="str">
        <f>VLOOKUP(P916,账簿!A:B,2,0)</f>
        <v>昌邑市融昌能源有限公司</v>
      </c>
      <c r="W916" s="29" t="str">
        <f t="shared" si="304"/>
        <v>0020022026-04-1617</v>
      </c>
      <c r="X916" s="29" t="str">
        <f t="shared" si="290"/>
        <v>002002</v>
      </c>
      <c r="Y916" s="29" t="str">
        <f t="shared" si="291"/>
        <v>002002</v>
      </c>
      <c r="Z916" s="29" t="str">
        <f t="shared" si="292"/>
        <v>昌邑市融昌能源有限公司</v>
      </c>
      <c r="AA916" s="29" t="str">
        <f t="shared" si="293"/>
        <v>2026-04</v>
      </c>
      <c r="AB916" s="29" t="str">
        <f t="shared" si="294"/>
        <v>2026-04-16</v>
      </c>
      <c r="AC916" s="29" t="s">
        <v>108</v>
      </c>
      <c r="AD916" s="29">
        <f t="shared" si="295"/>
        <v>17</v>
      </c>
      <c r="AE916" s="29" t="str">
        <f t="shared" si="296"/>
        <v>转账支取,昌邑市国有资产经营投资有限公司,往来款</v>
      </c>
      <c r="AF916" s="29" t="s">
        <v>109</v>
      </c>
      <c r="AG916" s="29" t="s">
        <v>109</v>
      </c>
      <c r="AH916" s="29"/>
      <c r="AI916" s="29"/>
      <c r="AJ916" s="29"/>
      <c r="AK916" s="29"/>
      <c r="AL916" s="29"/>
      <c r="AM916" s="29"/>
      <c r="AN916" s="29" t="str">
        <f t="shared" si="297"/>
        <v>122102</v>
      </c>
      <c r="AO916" s="29"/>
      <c r="AP916" s="29" t="str">
        <f t="shared" si="298"/>
        <v>转账支取,昌邑市国有资产经营投资有限公司,往来款</v>
      </c>
      <c r="AQ916" t="s">
        <v>110</v>
      </c>
      <c r="AR916" s="29">
        <f t="shared" si="299"/>
        <v>46000000</v>
      </c>
      <c r="AS916" s="29" t="str">
        <f t="shared" si="300"/>
        <v/>
      </c>
      <c r="AT916" t="s">
        <v>111</v>
      </c>
      <c r="AU916" t="s">
        <v>112</v>
      </c>
      <c r="AV916" t="s">
        <v>113</v>
      </c>
      <c r="AW916" s="29">
        <f t="shared" si="301"/>
        <v>46000000</v>
      </c>
      <c r="AX916" s="29" t="str">
        <f t="shared" si="302"/>
        <v/>
      </c>
      <c r="AY916" s="29"/>
      <c r="AZ916" s="29"/>
      <c r="BA916" s="29"/>
      <c r="BB916" s="29"/>
      <c r="BC916" s="29"/>
      <c r="BD916" s="29"/>
      <c r="BE916" s="29"/>
      <c r="BF916" s="29"/>
      <c r="BG916" s="29"/>
      <c r="BH916" s="29"/>
      <c r="BI916" s="29"/>
      <c r="BJ916" s="29"/>
      <c r="BK916" s="29"/>
      <c r="BL916" s="29"/>
      <c r="BM916" s="29"/>
      <c r="BN916" s="29"/>
      <c r="BO916" s="29"/>
      <c r="BP916" s="29"/>
      <c r="BQ916" s="32" t="str">
        <f>IF(N916="项目",VLOOKUP(O916,项目!B:C,2,0),IF(K916="空项目",VLOOKUP(K916,项目!B:C,2,0),""))</f>
        <v/>
      </c>
      <c r="BR916" s="32" t="str">
        <f>IFERROR(VLOOKUP(BQ916,项目!A:B,2,0),"")</f>
        <v/>
      </c>
      <c r="BS916" s="29"/>
      <c r="BT916" s="29"/>
      <c r="BU916" s="32" t="str">
        <f>IF(N916="供应商",VLOOKUP(O916,供应商!B:C,2,0),"")</f>
        <v/>
      </c>
      <c r="BV916" s="32" t="str">
        <f>IFERROR(VLOOKUP(BU916,供应商!A:B,2,0),"")</f>
        <v/>
      </c>
      <c r="BW916" s="32" t="str">
        <f>IF(N916="客户",VLOOKUP(O916,客户!B:C,2,0),"")</f>
        <v>003</v>
      </c>
      <c r="BX916" s="32" t="str">
        <f>IFERROR(VLOOKUP(BW916,客户!A:B,2,0),"")</f>
        <v>昌邑市国有资产经营投资有限公司</v>
      </c>
      <c r="BY916" s="29"/>
      <c r="BZ916" s="29"/>
      <c r="CA916" s="29"/>
      <c r="CB916" s="29"/>
      <c r="CC916" s="29"/>
      <c r="CD916" s="29"/>
      <c r="CE916" s="29"/>
      <c r="CF916" s="29"/>
      <c r="CG916" s="29"/>
      <c r="CH916" s="29"/>
      <c r="CI916" s="29"/>
      <c r="CJ916" s="29"/>
      <c r="CK916" s="29"/>
      <c r="CL916" s="29"/>
      <c r="CM916" s="29"/>
      <c r="CN916" s="29"/>
      <c r="CO916" s="29"/>
      <c r="CP916" s="29"/>
      <c r="CQ916" s="29"/>
      <c r="CR916" s="29"/>
      <c r="CS916" s="29"/>
      <c r="CT916" s="29"/>
      <c r="CU916" s="32" t="str">
        <f>IF(N916="费用项目",VLOOKUP(O916,费用项目!B:C,2,0),"")</f>
        <v/>
      </c>
      <c r="CV916" s="32" t="str">
        <f>IFERROR(VLOOKUP(CU916,费用项目!A:B,2,0),"")</f>
        <v/>
      </c>
      <c r="CW916" s="29" t="str">
        <f>IF(N916="银行账户",VLOOKUP(O916,银行变二级!B:C,2,0),"")</f>
        <v/>
      </c>
      <c r="CX916" s="29" t="str">
        <f>IFERROR(VLOOKUP(O916,银行变二级!A:B,2,0),"")</f>
        <v/>
      </c>
    </row>
    <row r="917" ht="25.5" spans="1:102">
      <c r="A917" s="35" t="s">
        <v>762</v>
      </c>
      <c r="B917" s="36" t="s">
        <v>375</v>
      </c>
      <c r="C917" s="36" t="s">
        <v>238</v>
      </c>
      <c r="D917" s="37" t="s">
        <v>780</v>
      </c>
      <c r="E917" s="37" t="s">
        <v>764</v>
      </c>
      <c r="F917" s="39" t="s">
        <v>107</v>
      </c>
      <c r="G917" s="38">
        <v>46000000</v>
      </c>
      <c r="H917" s="40" t="str">
        <f t="shared" si="285"/>
        <v>1002</v>
      </c>
      <c r="I917" s="40" t="str">
        <f t="shared" si="286"/>
        <v>100207</v>
      </c>
      <c r="J917" s="46" t="str">
        <f t="shared" si="287"/>
        <v>银行存款</v>
      </c>
      <c r="K917" s="47" t="str">
        <f t="shared" si="288"/>
        <v>潍坊银行39455</v>
      </c>
      <c r="L917" s="46" t="str">
        <f t="shared" si="289"/>
        <v/>
      </c>
      <c r="M917" s="46">
        <f>IFERROR(IF(H917="1002",1002,VLOOKUP(I917,亿企科目!A:H,6,0)),VLOOKUP(H917,亿企科目!A:G,6,0))</f>
        <v>1002</v>
      </c>
      <c r="N917" s="48" t="str">
        <f>IFERROR(IF(H917="1002","银行账户",IF(H917="1123","供应商",VLOOKUP(I917,亿企科目!A:H,8,0))),"")</f>
        <v>银行账户</v>
      </c>
      <c r="O917" s="49" t="str">
        <f t="shared" si="303"/>
        <v>潍坊银行39455</v>
      </c>
      <c r="P917" s="29" t="str">
        <f>VLOOKUP(A917,账簿!B:C,2,0)</f>
        <v>002002</v>
      </c>
      <c r="Q917" s="29" t="str">
        <f>VLOOKUP(P917,账簿!A:B,2,0)</f>
        <v>昌邑市融昌能源有限公司</v>
      </c>
      <c r="W917" s="29" t="str">
        <f t="shared" si="304"/>
        <v>0020022026-04-1617</v>
      </c>
      <c r="X917" s="29" t="str">
        <f t="shared" si="290"/>
        <v>002002</v>
      </c>
      <c r="Y917" s="29" t="str">
        <f t="shared" si="291"/>
        <v>002002</v>
      </c>
      <c r="Z917" s="29" t="str">
        <f t="shared" si="292"/>
        <v>昌邑市融昌能源有限公司</v>
      </c>
      <c r="AA917" s="29" t="str">
        <f t="shared" si="293"/>
        <v>2026-04</v>
      </c>
      <c r="AB917" s="29" t="str">
        <f t="shared" si="294"/>
        <v>2026-04-16</v>
      </c>
      <c r="AC917" s="29" t="s">
        <v>108</v>
      </c>
      <c r="AD917" s="29">
        <f t="shared" si="295"/>
        <v>17</v>
      </c>
      <c r="AE917" s="29" t="str">
        <f t="shared" si="296"/>
        <v>转账支取,昌邑市国有资产经营投资有限公司,往来款</v>
      </c>
      <c r="AF917" s="29" t="s">
        <v>109</v>
      </c>
      <c r="AG917" s="29" t="s">
        <v>109</v>
      </c>
      <c r="AH917" s="29"/>
      <c r="AI917" s="29"/>
      <c r="AJ917" s="29"/>
      <c r="AK917" s="29"/>
      <c r="AL917" s="29"/>
      <c r="AM917" s="29"/>
      <c r="AN917" s="29">
        <f t="shared" si="297"/>
        <v>1002</v>
      </c>
      <c r="AO917" s="29"/>
      <c r="AP917" s="29" t="str">
        <f t="shared" si="298"/>
        <v>转账支取,昌邑市国有资产经营投资有限公司,往来款</v>
      </c>
      <c r="AQ917" t="s">
        <v>110</v>
      </c>
      <c r="AR917" s="29" t="str">
        <f t="shared" si="299"/>
        <v/>
      </c>
      <c r="AS917" s="29">
        <f t="shared" si="300"/>
        <v>46000000</v>
      </c>
      <c r="AT917" t="s">
        <v>111</v>
      </c>
      <c r="AU917" t="s">
        <v>112</v>
      </c>
      <c r="AV917" t="s">
        <v>113</v>
      </c>
      <c r="AW917" s="29" t="str">
        <f t="shared" si="301"/>
        <v/>
      </c>
      <c r="AX917" s="29">
        <f t="shared" si="302"/>
        <v>46000000</v>
      </c>
      <c r="AY917" s="29"/>
      <c r="AZ917" s="29"/>
      <c r="BA917" s="29"/>
      <c r="BB917" s="29"/>
      <c r="BC917" s="29"/>
      <c r="BD917" s="29"/>
      <c r="BE917" s="29"/>
      <c r="BF917" s="29"/>
      <c r="BG917" s="29"/>
      <c r="BH917" s="29"/>
      <c r="BI917" s="29"/>
      <c r="BJ917" s="29"/>
      <c r="BK917" s="29"/>
      <c r="BL917" s="29"/>
      <c r="BM917" s="29"/>
      <c r="BN917" s="29"/>
      <c r="BO917" s="29"/>
      <c r="BP917" s="29"/>
      <c r="BQ917" s="32" t="str">
        <f>IF(N917="项目",VLOOKUP(O917,项目!B:C,2,0),IF(K917="空项目",VLOOKUP(K917,项目!B:C,2,0),""))</f>
        <v/>
      </c>
      <c r="BR917" s="32" t="str">
        <f>IFERROR(VLOOKUP(BQ917,项目!A:B,2,0),"")</f>
        <v/>
      </c>
      <c r="BS917" s="29"/>
      <c r="BT917" s="29"/>
      <c r="BU917" s="32" t="str">
        <f>IF(N917="供应商",VLOOKUP(O917,供应商!B:C,2,0),"")</f>
        <v/>
      </c>
      <c r="BV917" s="32" t="str">
        <f>IFERROR(VLOOKUP(BU917,供应商!A:B,2,0),"")</f>
        <v/>
      </c>
      <c r="BW917" s="32" t="str">
        <f>IF(N917="客户",VLOOKUP(O917,客户!B:C,2,0),"")</f>
        <v/>
      </c>
      <c r="BX917" s="32" t="str">
        <f>IFERROR(VLOOKUP(BW917,客户!A:B,2,0),"")</f>
        <v/>
      </c>
      <c r="BY917" s="29"/>
      <c r="BZ917" s="29"/>
      <c r="CA917" s="29"/>
      <c r="CB917" s="29"/>
      <c r="CC917" s="29"/>
      <c r="CD917" s="29"/>
      <c r="CE917" s="29"/>
      <c r="CF917" s="29"/>
      <c r="CG917" s="29"/>
      <c r="CH917" s="29"/>
      <c r="CI917" s="29"/>
      <c r="CJ917" s="29"/>
      <c r="CK917" s="29"/>
      <c r="CL917" s="29"/>
      <c r="CM917" s="29"/>
      <c r="CN917" s="29"/>
      <c r="CO917" s="29"/>
      <c r="CP917" s="29"/>
      <c r="CQ917" s="29"/>
      <c r="CR917" s="29"/>
      <c r="CS917" s="29"/>
      <c r="CT917" s="29"/>
      <c r="CU917" s="32" t="str">
        <f>IF(N917="费用项目",VLOOKUP(O917,费用项目!B:C,2,0),"")</f>
        <v/>
      </c>
      <c r="CV917" s="32" t="str">
        <f>IFERROR(VLOOKUP(CU917,费用项目!A:B,2,0),"")</f>
        <v/>
      </c>
      <c r="CW917" s="29" t="str">
        <f>IF(N917="银行账户",VLOOKUP(O917,银行变二级!B:C,2,0),"")</f>
        <v>潍坊银行39455</v>
      </c>
      <c r="CX917" s="29" t="str">
        <f>IFERROR(VLOOKUP(O917,银行变二级!A:B,2,0),"")</f>
        <v>潍坊银行39455</v>
      </c>
    </row>
    <row r="918" ht="25.5" spans="1:102">
      <c r="A918" s="35" t="s">
        <v>762</v>
      </c>
      <c r="B918" s="36" t="s">
        <v>375</v>
      </c>
      <c r="C918" s="36" t="s">
        <v>239</v>
      </c>
      <c r="D918" s="37" t="s">
        <v>781</v>
      </c>
      <c r="E918" s="37" t="s">
        <v>114</v>
      </c>
      <c r="F918" s="38">
        <v>5500000</v>
      </c>
      <c r="G918" s="39" t="s">
        <v>107</v>
      </c>
      <c r="H918" s="40" t="str">
        <f t="shared" si="285"/>
        <v>1221</v>
      </c>
      <c r="I918" s="40" t="str">
        <f t="shared" si="286"/>
        <v>122108</v>
      </c>
      <c r="J918" s="46" t="str">
        <f t="shared" si="287"/>
        <v>其他应收款</v>
      </c>
      <c r="K918" s="47" t="str">
        <f t="shared" si="288"/>
        <v>单位</v>
      </c>
      <c r="L918" s="46" t="str">
        <f t="shared" si="289"/>
        <v>昌邑市城市建设发展投资集团有限公司</v>
      </c>
      <c r="M918" s="46" t="str">
        <f>IFERROR(IF(H918="1002",1002,VLOOKUP(I918,亿企科目!A:H,6,0)),VLOOKUP(H918,亿企科目!A:G,6,0))</f>
        <v>122102</v>
      </c>
      <c r="N918" s="48" t="str">
        <f>IFERROR(IF(H918="1002","银行账户",IF(H918="1123","供应商",VLOOKUP(I918,亿企科目!A:H,8,0))),"")</f>
        <v>客户</v>
      </c>
      <c r="O918" s="49" t="str">
        <f t="shared" si="303"/>
        <v>昌邑市城市建设发展投资集团有限公司</v>
      </c>
      <c r="P918" s="29" t="str">
        <f>VLOOKUP(A918,账簿!B:C,2,0)</f>
        <v>002002</v>
      </c>
      <c r="Q918" s="29" t="str">
        <f>VLOOKUP(P918,账簿!A:B,2,0)</f>
        <v>昌邑市融昌能源有限公司</v>
      </c>
      <c r="W918" s="29" t="str">
        <f t="shared" si="304"/>
        <v>0020022026-04-1618</v>
      </c>
      <c r="X918" s="29" t="str">
        <f t="shared" si="290"/>
        <v>002002</v>
      </c>
      <c r="Y918" s="29" t="str">
        <f t="shared" si="291"/>
        <v>002002</v>
      </c>
      <c r="Z918" s="29" t="str">
        <f t="shared" si="292"/>
        <v>昌邑市融昌能源有限公司</v>
      </c>
      <c r="AA918" s="29" t="str">
        <f t="shared" si="293"/>
        <v>2026-04</v>
      </c>
      <c r="AB918" s="29" t="str">
        <f t="shared" si="294"/>
        <v>2026-04-16</v>
      </c>
      <c r="AC918" s="29" t="s">
        <v>108</v>
      </c>
      <c r="AD918" s="29">
        <f t="shared" si="295"/>
        <v>18</v>
      </c>
      <c r="AE918" s="29" t="str">
        <f t="shared" si="296"/>
        <v>网银转账,昌邑市城市建设发展投资集团有限公司,往来款</v>
      </c>
      <c r="AF918" s="29" t="s">
        <v>109</v>
      </c>
      <c r="AG918" s="29" t="s">
        <v>109</v>
      </c>
      <c r="AH918" s="29"/>
      <c r="AI918" s="29"/>
      <c r="AJ918" s="29"/>
      <c r="AK918" s="29"/>
      <c r="AL918" s="29"/>
      <c r="AM918" s="29"/>
      <c r="AN918" s="29" t="str">
        <f t="shared" si="297"/>
        <v>122102</v>
      </c>
      <c r="AO918" s="29"/>
      <c r="AP918" s="29" t="str">
        <f t="shared" si="298"/>
        <v>网银转账,昌邑市城市建设发展投资集团有限公司,往来款</v>
      </c>
      <c r="AQ918" t="s">
        <v>110</v>
      </c>
      <c r="AR918" s="29">
        <f t="shared" si="299"/>
        <v>5500000</v>
      </c>
      <c r="AS918" s="29" t="str">
        <f t="shared" si="300"/>
        <v/>
      </c>
      <c r="AT918" t="s">
        <v>111</v>
      </c>
      <c r="AU918" t="s">
        <v>112</v>
      </c>
      <c r="AV918" t="s">
        <v>113</v>
      </c>
      <c r="AW918" s="29">
        <f t="shared" si="301"/>
        <v>5500000</v>
      </c>
      <c r="AX918" s="29" t="str">
        <f t="shared" si="302"/>
        <v/>
      </c>
      <c r="AY918" s="29"/>
      <c r="AZ918" s="29"/>
      <c r="BA918" s="29"/>
      <c r="BB918" s="29"/>
      <c r="BC918" s="29"/>
      <c r="BD918" s="29"/>
      <c r="BE918" s="29"/>
      <c r="BF918" s="29"/>
      <c r="BG918" s="29"/>
      <c r="BH918" s="29"/>
      <c r="BI918" s="29"/>
      <c r="BJ918" s="29"/>
      <c r="BK918" s="29"/>
      <c r="BL918" s="29"/>
      <c r="BM918" s="29"/>
      <c r="BN918" s="29"/>
      <c r="BO918" s="29"/>
      <c r="BP918" s="29"/>
      <c r="BQ918" s="32" t="str">
        <f>IF(N918="项目",VLOOKUP(O918,项目!B:C,2,0),IF(K918="空项目",VLOOKUP(K918,项目!B:C,2,0),""))</f>
        <v/>
      </c>
      <c r="BR918" s="32" t="str">
        <f>IFERROR(VLOOKUP(BQ918,项目!A:B,2,0),"")</f>
        <v/>
      </c>
      <c r="BS918" s="29"/>
      <c r="BT918" s="29"/>
      <c r="BU918" s="32" t="str">
        <f>IF(N918="供应商",VLOOKUP(O918,供应商!B:C,2,0),"")</f>
        <v/>
      </c>
      <c r="BV918" s="32" t="str">
        <f>IFERROR(VLOOKUP(BU918,供应商!A:B,2,0),"")</f>
        <v/>
      </c>
      <c r="BW918" s="32" t="str">
        <f>IF(N918="客户",VLOOKUP(O918,客户!B:C,2,0),"")</f>
        <v>002</v>
      </c>
      <c r="BX918" s="32" t="str">
        <f>IFERROR(VLOOKUP(BW918,客户!A:B,2,0),"")</f>
        <v>昌邑市城市建设发展投资集团有限公司</v>
      </c>
      <c r="BY918" s="29"/>
      <c r="BZ918" s="29"/>
      <c r="CA918" s="29"/>
      <c r="CB918" s="29"/>
      <c r="CC918" s="29"/>
      <c r="CD918" s="29"/>
      <c r="CE918" s="29"/>
      <c r="CF918" s="29"/>
      <c r="CG918" s="29"/>
      <c r="CH918" s="29"/>
      <c r="CI918" s="29"/>
      <c r="CJ918" s="29"/>
      <c r="CK918" s="29"/>
      <c r="CL918" s="29"/>
      <c r="CM918" s="29"/>
      <c r="CN918" s="29"/>
      <c r="CO918" s="29"/>
      <c r="CP918" s="29"/>
      <c r="CQ918" s="29"/>
      <c r="CR918" s="29"/>
      <c r="CS918" s="29"/>
      <c r="CT918" s="29"/>
      <c r="CU918" s="32" t="str">
        <f>IF(N918="费用项目",VLOOKUP(O918,费用项目!B:C,2,0),"")</f>
        <v/>
      </c>
      <c r="CV918" s="32" t="str">
        <f>IFERROR(VLOOKUP(CU918,费用项目!A:B,2,0),"")</f>
        <v/>
      </c>
      <c r="CW918" s="29" t="str">
        <f>IF(N918="银行账户",VLOOKUP(O918,银行变二级!B:C,2,0),"")</f>
        <v/>
      </c>
      <c r="CX918" s="29" t="str">
        <f>IFERROR(VLOOKUP(O918,银行变二级!A:B,2,0),"")</f>
        <v/>
      </c>
    </row>
    <row r="919" ht="25.5" spans="1:102">
      <c r="A919" s="35" t="s">
        <v>762</v>
      </c>
      <c r="B919" s="36" t="s">
        <v>375</v>
      </c>
      <c r="C919" s="36" t="s">
        <v>239</v>
      </c>
      <c r="D919" s="37" t="s">
        <v>781</v>
      </c>
      <c r="E919" s="37" t="s">
        <v>764</v>
      </c>
      <c r="F919" s="39" t="s">
        <v>107</v>
      </c>
      <c r="G919" s="38">
        <v>5500000</v>
      </c>
      <c r="H919" s="40" t="str">
        <f t="shared" si="285"/>
        <v>1002</v>
      </c>
      <c r="I919" s="40" t="str">
        <f t="shared" si="286"/>
        <v>100207</v>
      </c>
      <c r="J919" s="46" t="str">
        <f t="shared" si="287"/>
        <v>银行存款</v>
      </c>
      <c r="K919" s="47" t="str">
        <f t="shared" si="288"/>
        <v>潍坊银行39455</v>
      </c>
      <c r="L919" s="46" t="str">
        <f t="shared" si="289"/>
        <v/>
      </c>
      <c r="M919" s="46">
        <f>IFERROR(IF(H919="1002",1002,VLOOKUP(I919,亿企科目!A:H,6,0)),VLOOKUP(H919,亿企科目!A:G,6,0))</f>
        <v>1002</v>
      </c>
      <c r="N919" s="48" t="str">
        <f>IFERROR(IF(H919="1002","银行账户",IF(H919="1123","供应商",VLOOKUP(I919,亿企科目!A:H,8,0))),"")</f>
        <v>银行账户</v>
      </c>
      <c r="O919" s="49" t="str">
        <f t="shared" si="303"/>
        <v>潍坊银行39455</v>
      </c>
      <c r="P919" s="29" t="str">
        <f>VLOOKUP(A919,账簿!B:C,2,0)</f>
        <v>002002</v>
      </c>
      <c r="Q919" s="29" t="str">
        <f>VLOOKUP(P919,账簿!A:B,2,0)</f>
        <v>昌邑市融昌能源有限公司</v>
      </c>
      <c r="W919" s="29" t="str">
        <f t="shared" si="304"/>
        <v>0020022026-04-1618</v>
      </c>
      <c r="X919" s="29" t="str">
        <f t="shared" si="290"/>
        <v>002002</v>
      </c>
      <c r="Y919" s="29" t="str">
        <f t="shared" si="291"/>
        <v>002002</v>
      </c>
      <c r="Z919" s="29" t="str">
        <f t="shared" si="292"/>
        <v>昌邑市融昌能源有限公司</v>
      </c>
      <c r="AA919" s="29" t="str">
        <f t="shared" si="293"/>
        <v>2026-04</v>
      </c>
      <c r="AB919" s="29" t="str">
        <f t="shared" si="294"/>
        <v>2026-04-16</v>
      </c>
      <c r="AC919" s="29" t="s">
        <v>108</v>
      </c>
      <c r="AD919" s="29">
        <f t="shared" si="295"/>
        <v>18</v>
      </c>
      <c r="AE919" s="29" t="str">
        <f t="shared" si="296"/>
        <v>网银转账,昌邑市城市建设发展投资集团有限公司,往来款</v>
      </c>
      <c r="AF919" s="29" t="s">
        <v>109</v>
      </c>
      <c r="AG919" s="29" t="s">
        <v>109</v>
      </c>
      <c r="AH919" s="29"/>
      <c r="AI919" s="29"/>
      <c r="AJ919" s="29"/>
      <c r="AK919" s="29"/>
      <c r="AL919" s="29"/>
      <c r="AM919" s="29"/>
      <c r="AN919" s="29">
        <f t="shared" si="297"/>
        <v>1002</v>
      </c>
      <c r="AO919" s="29"/>
      <c r="AP919" s="29" t="str">
        <f t="shared" si="298"/>
        <v>网银转账,昌邑市城市建设发展投资集团有限公司,往来款</v>
      </c>
      <c r="AQ919" t="s">
        <v>110</v>
      </c>
      <c r="AR919" s="29" t="str">
        <f t="shared" si="299"/>
        <v/>
      </c>
      <c r="AS919" s="29">
        <f t="shared" si="300"/>
        <v>5500000</v>
      </c>
      <c r="AT919" t="s">
        <v>111</v>
      </c>
      <c r="AU919" t="s">
        <v>112</v>
      </c>
      <c r="AV919" t="s">
        <v>113</v>
      </c>
      <c r="AW919" s="29" t="str">
        <f t="shared" si="301"/>
        <v/>
      </c>
      <c r="AX919" s="29">
        <f t="shared" si="302"/>
        <v>5500000</v>
      </c>
      <c r="AY919" s="29"/>
      <c r="AZ919" s="29"/>
      <c r="BA919" s="29"/>
      <c r="BB919" s="29"/>
      <c r="BC919" s="29"/>
      <c r="BD919" s="29"/>
      <c r="BE919" s="29"/>
      <c r="BF919" s="29"/>
      <c r="BG919" s="29"/>
      <c r="BH919" s="29"/>
      <c r="BI919" s="29"/>
      <c r="BJ919" s="29"/>
      <c r="BK919" s="29"/>
      <c r="BL919" s="29"/>
      <c r="BM919" s="29"/>
      <c r="BN919" s="29"/>
      <c r="BO919" s="29"/>
      <c r="BP919" s="29"/>
      <c r="BQ919" s="32" t="str">
        <f>IF(N919="项目",VLOOKUP(O919,项目!B:C,2,0),IF(K919="空项目",VLOOKUP(K919,项目!B:C,2,0),""))</f>
        <v/>
      </c>
      <c r="BR919" s="32" t="str">
        <f>IFERROR(VLOOKUP(BQ919,项目!A:B,2,0),"")</f>
        <v/>
      </c>
      <c r="BS919" s="29"/>
      <c r="BT919" s="29"/>
      <c r="BU919" s="32" t="str">
        <f>IF(N919="供应商",VLOOKUP(O919,供应商!B:C,2,0),"")</f>
        <v/>
      </c>
      <c r="BV919" s="32" t="str">
        <f>IFERROR(VLOOKUP(BU919,供应商!A:B,2,0),"")</f>
        <v/>
      </c>
      <c r="BW919" s="32" t="str">
        <f>IF(N919="客户",VLOOKUP(O919,客户!B:C,2,0),"")</f>
        <v/>
      </c>
      <c r="BX919" s="32" t="str">
        <f>IFERROR(VLOOKUP(BW919,客户!A:B,2,0),"")</f>
        <v/>
      </c>
      <c r="BY919" s="29"/>
      <c r="BZ919" s="29"/>
      <c r="CA919" s="29"/>
      <c r="CB919" s="29"/>
      <c r="CC919" s="29"/>
      <c r="CD919" s="29"/>
      <c r="CE919" s="29"/>
      <c r="CF919" s="29"/>
      <c r="CG919" s="29"/>
      <c r="CH919" s="29"/>
      <c r="CI919" s="29"/>
      <c r="CJ919" s="29"/>
      <c r="CK919" s="29"/>
      <c r="CL919" s="29"/>
      <c r="CM919" s="29"/>
      <c r="CN919" s="29"/>
      <c r="CO919" s="29"/>
      <c r="CP919" s="29"/>
      <c r="CQ919" s="29"/>
      <c r="CR919" s="29"/>
      <c r="CS919" s="29"/>
      <c r="CT919" s="29"/>
      <c r="CU919" s="32" t="str">
        <f>IF(N919="费用项目",VLOOKUP(O919,费用项目!B:C,2,0),"")</f>
        <v/>
      </c>
      <c r="CV919" s="32" t="str">
        <f>IFERROR(VLOOKUP(CU919,费用项目!A:B,2,0),"")</f>
        <v/>
      </c>
      <c r="CW919" s="29" t="str">
        <f>IF(N919="银行账户",VLOOKUP(O919,银行变二级!B:C,2,0),"")</f>
        <v>潍坊银行39455</v>
      </c>
      <c r="CX919" s="29" t="str">
        <f>IFERROR(VLOOKUP(O919,银行变二级!A:B,2,0),"")</f>
        <v>潍坊银行39455</v>
      </c>
    </row>
    <row r="920" ht="27" spans="1:102">
      <c r="A920" s="35" t="s">
        <v>762</v>
      </c>
      <c r="B920" s="36" t="s">
        <v>103</v>
      </c>
      <c r="C920" s="36" t="s">
        <v>240</v>
      </c>
      <c r="D920" s="37" t="s">
        <v>782</v>
      </c>
      <c r="E920" s="37" t="s">
        <v>160</v>
      </c>
      <c r="F920" s="38">
        <v>13059</v>
      </c>
      <c r="G920" s="39" t="s">
        <v>107</v>
      </c>
      <c r="H920" s="40" t="str">
        <f t="shared" si="285"/>
        <v>2221</v>
      </c>
      <c r="I920" s="40" t="str">
        <f t="shared" si="286"/>
        <v>222119</v>
      </c>
      <c r="J920" s="46" t="str">
        <f t="shared" si="287"/>
        <v>应交税费</v>
      </c>
      <c r="K920" s="47" t="str">
        <f t="shared" si="288"/>
        <v>应交土地使用税</v>
      </c>
      <c r="L920" s="46" t="str">
        <f t="shared" si="289"/>
        <v/>
      </c>
      <c r="M920" s="46" t="str">
        <f>IFERROR(IF(H920="1002",1002,VLOOKUP(I920,亿企科目!A:H,6,0)),VLOOKUP(H920,亿企科目!A:G,6,0))</f>
        <v>222116</v>
      </c>
      <c r="N920" s="48">
        <f>IFERROR(IF(H920="1002","银行账户",IF(H920="1123","供应商",VLOOKUP(I920,亿企科目!A:H,8,0))),"")</f>
        <v>0</v>
      </c>
      <c r="O920" s="49" t="str">
        <f t="shared" si="303"/>
        <v/>
      </c>
      <c r="P920" s="29" t="str">
        <f>VLOOKUP(A920,账簿!B:C,2,0)</f>
        <v>002002</v>
      </c>
      <c r="Q920" s="29" t="str">
        <f>VLOOKUP(P920,账簿!A:B,2,0)</f>
        <v>昌邑市融昌能源有限公司</v>
      </c>
      <c r="W920" s="29" t="str">
        <f t="shared" si="304"/>
        <v>0020022026-04-2019</v>
      </c>
      <c r="X920" s="29" t="str">
        <f t="shared" si="290"/>
        <v>002002</v>
      </c>
      <c r="Y920" s="29" t="str">
        <f t="shared" si="291"/>
        <v>002002</v>
      </c>
      <c r="Z920" s="29" t="str">
        <f t="shared" si="292"/>
        <v>昌邑市融昌能源有限公司</v>
      </c>
      <c r="AA920" s="29" t="str">
        <f t="shared" si="293"/>
        <v>2026-04</v>
      </c>
      <c r="AB920" s="29" t="str">
        <f t="shared" si="294"/>
        <v>2026-04-20</v>
      </c>
      <c r="AC920" s="29" t="s">
        <v>108</v>
      </c>
      <c r="AD920" s="29">
        <f t="shared" si="295"/>
        <v>19</v>
      </c>
      <c r="AE920" s="29" t="str">
        <f t="shared" si="296"/>
        <v>代扣税款土地使用税</v>
      </c>
      <c r="AF920" s="29" t="s">
        <v>109</v>
      </c>
      <c r="AG920" s="29" t="s">
        <v>109</v>
      </c>
      <c r="AH920" s="29"/>
      <c r="AI920" s="29"/>
      <c r="AJ920" s="29"/>
      <c r="AK920" s="29"/>
      <c r="AL920" s="29"/>
      <c r="AM920" s="29"/>
      <c r="AN920" s="29" t="str">
        <f t="shared" si="297"/>
        <v>222116</v>
      </c>
      <c r="AO920" s="29"/>
      <c r="AP920" s="29" t="str">
        <f t="shared" si="298"/>
        <v>代扣税款土地使用税</v>
      </c>
      <c r="AQ920" t="s">
        <v>110</v>
      </c>
      <c r="AR920" s="29">
        <f t="shared" si="299"/>
        <v>13059</v>
      </c>
      <c r="AS920" s="29" t="str">
        <f t="shared" si="300"/>
        <v/>
      </c>
      <c r="AT920" t="s">
        <v>111</v>
      </c>
      <c r="AU920" t="s">
        <v>112</v>
      </c>
      <c r="AV920" t="s">
        <v>113</v>
      </c>
      <c r="AW920" s="29">
        <f t="shared" si="301"/>
        <v>13059</v>
      </c>
      <c r="AX920" s="29" t="str">
        <f t="shared" si="302"/>
        <v/>
      </c>
      <c r="AY920" s="29"/>
      <c r="AZ920" s="29"/>
      <c r="BA920" s="29"/>
      <c r="BB920" s="29"/>
      <c r="BC920" s="29"/>
      <c r="BD920" s="29"/>
      <c r="BE920" s="29"/>
      <c r="BF920" s="29"/>
      <c r="BG920" s="29"/>
      <c r="BH920" s="29"/>
      <c r="BI920" s="29"/>
      <c r="BJ920" s="29"/>
      <c r="BK920" s="29"/>
      <c r="BL920" s="29"/>
      <c r="BM920" s="29"/>
      <c r="BN920" s="29"/>
      <c r="BO920" s="29"/>
      <c r="BP920" s="29"/>
      <c r="BQ920" s="32" t="str">
        <f>IF(N920="项目",VLOOKUP(O920,项目!B:C,2,0),IF(K920="空项目",VLOOKUP(K920,项目!B:C,2,0),""))</f>
        <v/>
      </c>
      <c r="BR920" s="32" t="str">
        <f>IFERROR(VLOOKUP(BQ920,项目!A:B,2,0),"")</f>
        <v/>
      </c>
      <c r="BS920" s="29"/>
      <c r="BT920" s="29"/>
      <c r="BU920" s="32" t="str">
        <f>IF(N920="供应商",VLOOKUP(O920,供应商!B:C,2,0),"")</f>
        <v/>
      </c>
      <c r="BV920" s="32" t="str">
        <f>IFERROR(VLOOKUP(BU920,供应商!A:B,2,0),"")</f>
        <v/>
      </c>
      <c r="BW920" s="32" t="str">
        <f>IF(N920="客户",VLOOKUP(O920,客户!B:C,2,0),"")</f>
        <v/>
      </c>
      <c r="BX920" s="32" t="str">
        <f>IFERROR(VLOOKUP(BW920,客户!A:B,2,0),"")</f>
        <v/>
      </c>
      <c r="BY920" s="29"/>
      <c r="BZ920" s="29"/>
      <c r="CA920" s="29"/>
      <c r="CB920" s="29"/>
      <c r="CC920" s="29"/>
      <c r="CD920" s="29"/>
      <c r="CE920" s="29"/>
      <c r="CF920" s="29"/>
      <c r="CG920" s="29"/>
      <c r="CH920" s="29"/>
      <c r="CI920" s="29"/>
      <c r="CJ920" s="29"/>
      <c r="CK920" s="29"/>
      <c r="CL920" s="29"/>
      <c r="CM920" s="29"/>
      <c r="CN920" s="29"/>
      <c r="CO920" s="29"/>
      <c r="CP920" s="29"/>
      <c r="CQ920" s="29"/>
      <c r="CR920" s="29"/>
      <c r="CS920" s="29"/>
      <c r="CT920" s="29"/>
      <c r="CU920" s="32" t="str">
        <f>IF(N920="费用项目",VLOOKUP(O920,费用项目!B:C,2,0),"")</f>
        <v/>
      </c>
      <c r="CV920" s="32" t="str">
        <f>IFERROR(VLOOKUP(CU920,费用项目!A:B,2,0),"")</f>
        <v/>
      </c>
      <c r="CW920" s="29" t="str">
        <f>IF(N920="银行账户",VLOOKUP(O920,银行变二级!B:C,2,0),"")</f>
        <v/>
      </c>
      <c r="CX920" s="29" t="str">
        <f>IFERROR(VLOOKUP(O920,银行变二级!A:B,2,0),"")</f>
        <v/>
      </c>
    </row>
    <row r="921" ht="27" spans="1:102">
      <c r="A921" s="35" t="s">
        <v>762</v>
      </c>
      <c r="B921" s="36" t="s">
        <v>103</v>
      </c>
      <c r="C921" s="36" t="s">
        <v>240</v>
      </c>
      <c r="D921" s="37" t="s">
        <v>782</v>
      </c>
      <c r="E921" s="37" t="s">
        <v>774</v>
      </c>
      <c r="F921" s="39" t="s">
        <v>107</v>
      </c>
      <c r="G921" s="38">
        <v>13059</v>
      </c>
      <c r="H921" s="40" t="str">
        <f t="shared" si="285"/>
        <v>1002</v>
      </c>
      <c r="I921" s="40" t="str">
        <f t="shared" si="286"/>
        <v>100203</v>
      </c>
      <c r="J921" s="46" t="str">
        <f t="shared" si="287"/>
        <v>银行存款</v>
      </c>
      <c r="K921" s="47" t="str">
        <f t="shared" si="288"/>
        <v>农商行营业部4138</v>
      </c>
      <c r="L921" s="46" t="str">
        <f t="shared" si="289"/>
        <v/>
      </c>
      <c r="M921" s="46">
        <f>IFERROR(IF(H921="1002",1002,VLOOKUP(I921,亿企科目!A:H,6,0)),VLOOKUP(H921,亿企科目!A:G,6,0))</f>
        <v>1002</v>
      </c>
      <c r="N921" s="48" t="str">
        <f>IFERROR(IF(H921="1002","银行账户",IF(H921="1123","供应商",VLOOKUP(I921,亿企科目!A:H,8,0))),"")</f>
        <v>银行账户</v>
      </c>
      <c r="O921" s="49" t="str">
        <f t="shared" si="303"/>
        <v>农商行营业部4138</v>
      </c>
      <c r="P921" s="29" t="str">
        <f>VLOOKUP(A921,账簿!B:C,2,0)</f>
        <v>002002</v>
      </c>
      <c r="Q921" s="29" t="str">
        <f>VLOOKUP(P921,账簿!A:B,2,0)</f>
        <v>昌邑市融昌能源有限公司</v>
      </c>
      <c r="W921" s="29" t="str">
        <f t="shared" si="304"/>
        <v>0020022026-04-2019</v>
      </c>
      <c r="X921" s="29" t="str">
        <f t="shared" si="290"/>
        <v>002002</v>
      </c>
      <c r="Y921" s="29" t="str">
        <f t="shared" si="291"/>
        <v>002002</v>
      </c>
      <c r="Z921" s="29" t="str">
        <f t="shared" si="292"/>
        <v>昌邑市融昌能源有限公司</v>
      </c>
      <c r="AA921" s="29" t="str">
        <f t="shared" si="293"/>
        <v>2026-04</v>
      </c>
      <c r="AB921" s="29" t="str">
        <f t="shared" si="294"/>
        <v>2026-04-20</v>
      </c>
      <c r="AC921" s="29" t="s">
        <v>108</v>
      </c>
      <c r="AD921" s="29">
        <f t="shared" si="295"/>
        <v>19</v>
      </c>
      <c r="AE921" s="29" t="str">
        <f t="shared" si="296"/>
        <v>代扣税款土地使用税</v>
      </c>
      <c r="AF921" s="29" t="s">
        <v>109</v>
      </c>
      <c r="AG921" s="29" t="s">
        <v>109</v>
      </c>
      <c r="AH921" s="29"/>
      <c r="AI921" s="29"/>
      <c r="AJ921" s="29"/>
      <c r="AK921" s="29"/>
      <c r="AL921" s="29"/>
      <c r="AM921" s="29"/>
      <c r="AN921" s="29">
        <f t="shared" si="297"/>
        <v>1002</v>
      </c>
      <c r="AO921" s="29"/>
      <c r="AP921" s="29" t="str">
        <f t="shared" si="298"/>
        <v>代扣税款土地使用税</v>
      </c>
      <c r="AQ921" t="s">
        <v>110</v>
      </c>
      <c r="AR921" s="29" t="str">
        <f t="shared" si="299"/>
        <v/>
      </c>
      <c r="AS921" s="29">
        <f t="shared" si="300"/>
        <v>13059</v>
      </c>
      <c r="AT921" t="s">
        <v>111</v>
      </c>
      <c r="AU921" t="s">
        <v>112</v>
      </c>
      <c r="AV921" t="s">
        <v>113</v>
      </c>
      <c r="AW921" s="29" t="str">
        <f t="shared" si="301"/>
        <v/>
      </c>
      <c r="AX921" s="29">
        <f t="shared" si="302"/>
        <v>13059</v>
      </c>
      <c r="AY921" s="29"/>
      <c r="AZ921" s="29"/>
      <c r="BA921" s="29"/>
      <c r="BB921" s="29"/>
      <c r="BC921" s="29"/>
      <c r="BD921" s="29"/>
      <c r="BE921" s="29"/>
      <c r="BF921" s="29"/>
      <c r="BG921" s="29"/>
      <c r="BH921" s="29"/>
      <c r="BI921" s="29"/>
      <c r="BJ921" s="29"/>
      <c r="BK921" s="29"/>
      <c r="BL921" s="29"/>
      <c r="BM921" s="29"/>
      <c r="BN921" s="29"/>
      <c r="BO921" s="29"/>
      <c r="BP921" s="29"/>
      <c r="BQ921" s="32" t="str">
        <f>IF(N921="项目",VLOOKUP(O921,项目!B:C,2,0),IF(K921="空项目",VLOOKUP(K921,项目!B:C,2,0),""))</f>
        <v/>
      </c>
      <c r="BR921" s="32" t="str">
        <f>IFERROR(VLOOKUP(BQ921,项目!A:B,2,0),"")</f>
        <v/>
      </c>
      <c r="BS921" s="29"/>
      <c r="BT921" s="29"/>
      <c r="BU921" s="32" t="str">
        <f>IF(N921="供应商",VLOOKUP(O921,供应商!B:C,2,0),"")</f>
        <v/>
      </c>
      <c r="BV921" s="32" t="str">
        <f>IFERROR(VLOOKUP(BU921,供应商!A:B,2,0),"")</f>
        <v/>
      </c>
      <c r="BW921" s="32" t="str">
        <f>IF(N921="客户",VLOOKUP(O921,客户!B:C,2,0),"")</f>
        <v/>
      </c>
      <c r="BX921" s="32" t="str">
        <f>IFERROR(VLOOKUP(BW921,客户!A:B,2,0),"")</f>
        <v/>
      </c>
      <c r="BY921" s="29"/>
      <c r="BZ921" s="29"/>
      <c r="CA921" s="29"/>
      <c r="CB921" s="29"/>
      <c r="CC921" s="29"/>
      <c r="CD921" s="29"/>
      <c r="CE921" s="29"/>
      <c r="CF921" s="29"/>
      <c r="CG921" s="29"/>
      <c r="CH921" s="29"/>
      <c r="CI921" s="29"/>
      <c r="CJ921" s="29"/>
      <c r="CK921" s="29"/>
      <c r="CL921" s="29"/>
      <c r="CM921" s="29"/>
      <c r="CN921" s="29"/>
      <c r="CO921" s="29"/>
      <c r="CP921" s="29"/>
      <c r="CQ921" s="29"/>
      <c r="CR921" s="29"/>
      <c r="CS921" s="29"/>
      <c r="CT921" s="29"/>
      <c r="CU921" s="32" t="str">
        <f>IF(N921="费用项目",VLOOKUP(O921,费用项目!B:C,2,0),"")</f>
        <v/>
      </c>
      <c r="CV921" s="32" t="str">
        <f>IFERROR(VLOOKUP(CU921,费用项目!A:B,2,0),"")</f>
        <v/>
      </c>
      <c r="CW921" s="29" t="str">
        <f>IF(N921="银行账户",VLOOKUP(O921,银行变二级!B:C,2,0),"")</f>
        <v>农商行营业部4138</v>
      </c>
      <c r="CX921" s="29" t="str">
        <f>IFERROR(VLOOKUP(O921,银行变二级!A:B,2,0),"")</f>
        <v>农商行营业部4138</v>
      </c>
    </row>
    <row r="922" ht="25.5" spans="1:102">
      <c r="A922" s="35" t="s">
        <v>762</v>
      </c>
      <c r="B922" s="36" t="s">
        <v>124</v>
      </c>
      <c r="C922" s="36" t="s">
        <v>243</v>
      </c>
      <c r="D922" s="37" t="s">
        <v>783</v>
      </c>
      <c r="E922" s="37" t="s">
        <v>127</v>
      </c>
      <c r="F922" s="38">
        <v>30108.75</v>
      </c>
      <c r="G922" s="39" t="s">
        <v>107</v>
      </c>
      <c r="H922" s="40" t="str">
        <f t="shared" si="285"/>
        <v>6603</v>
      </c>
      <c r="I922" s="40" t="str">
        <f t="shared" si="286"/>
        <v>6603</v>
      </c>
      <c r="J922" s="46" t="str">
        <f t="shared" si="287"/>
        <v>财务费用</v>
      </c>
      <c r="K922" s="47" t="str">
        <f t="shared" si="288"/>
        <v>利息支出</v>
      </c>
      <c r="L922" s="46" t="str">
        <f t="shared" si="289"/>
        <v/>
      </c>
      <c r="M922" s="46" t="str">
        <f>IFERROR(IF(H922="1002",1002,VLOOKUP(I922,亿企科目!A:H,6,0)),VLOOKUP(H922,亿企科目!A:G,6,0))</f>
        <v>6603</v>
      </c>
      <c r="N922" s="48" t="str">
        <f>IFERROR(IF(H922="1002","银行账户",IF(H922="1123","供应商",VLOOKUP(I922,亿企科目!A:H,8,0))),"")</f>
        <v>费用项目</v>
      </c>
      <c r="O922" s="49" t="str">
        <f t="shared" si="303"/>
        <v>利息支出</v>
      </c>
      <c r="P922" s="29" t="str">
        <f>VLOOKUP(A922,账簿!B:C,2,0)</f>
        <v>002002</v>
      </c>
      <c r="Q922" s="29" t="str">
        <f>VLOOKUP(P922,账簿!A:B,2,0)</f>
        <v>昌邑市融昌能源有限公司</v>
      </c>
      <c r="W922" s="29" t="str">
        <f t="shared" si="304"/>
        <v>0020022026-04-2120</v>
      </c>
      <c r="X922" s="29" t="str">
        <f t="shared" si="290"/>
        <v>002002</v>
      </c>
      <c r="Y922" s="29" t="str">
        <f t="shared" si="291"/>
        <v>002002</v>
      </c>
      <c r="Z922" s="29" t="str">
        <f t="shared" si="292"/>
        <v>昌邑市融昌能源有限公司</v>
      </c>
      <c r="AA922" s="29" t="str">
        <f t="shared" si="293"/>
        <v>2026-04</v>
      </c>
      <c r="AB922" s="29" t="str">
        <f t="shared" si="294"/>
        <v>2026-04-21</v>
      </c>
      <c r="AC922" s="29" t="s">
        <v>108</v>
      </c>
      <c r="AD922" s="29">
        <f t="shared" si="295"/>
        <v>20</v>
      </c>
      <c r="AE922" s="29" t="str">
        <f t="shared" si="296"/>
        <v>贷款还款,昌邑市融昌能源有限公司,贷款还款</v>
      </c>
      <c r="AF922" s="29" t="s">
        <v>109</v>
      </c>
      <c r="AG922" s="29" t="s">
        <v>109</v>
      </c>
      <c r="AH922" s="29"/>
      <c r="AI922" s="29"/>
      <c r="AJ922" s="29"/>
      <c r="AK922" s="29"/>
      <c r="AL922" s="29"/>
      <c r="AM922" s="29"/>
      <c r="AN922" s="29" t="str">
        <f t="shared" si="297"/>
        <v>6603</v>
      </c>
      <c r="AO922" s="29"/>
      <c r="AP922" s="29" t="str">
        <f t="shared" si="298"/>
        <v>贷款还款,昌邑市融昌能源有限公司,贷款还款</v>
      </c>
      <c r="AQ922" t="s">
        <v>110</v>
      </c>
      <c r="AR922" s="29">
        <f t="shared" si="299"/>
        <v>30108.75</v>
      </c>
      <c r="AS922" s="29" t="str">
        <f t="shared" si="300"/>
        <v/>
      </c>
      <c r="AT922" t="s">
        <v>111</v>
      </c>
      <c r="AU922" t="s">
        <v>112</v>
      </c>
      <c r="AV922" t="s">
        <v>113</v>
      </c>
      <c r="AW922" s="29">
        <f t="shared" si="301"/>
        <v>30108.75</v>
      </c>
      <c r="AX922" s="29" t="str">
        <f t="shared" si="302"/>
        <v/>
      </c>
      <c r="AY922" s="29"/>
      <c r="AZ922" s="29"/>
      <c r="BA922" s="29"/>
      <c r="BB922" s="29"/>
      <c r="BC922" s="29"/>
      <c r="BD922" s="29"/>
      <c r="BE922" s="29"/>
      <c r="BF922" s="29"/>
      <c r="BG922" s="29"/>
      <c r="BH922" s="29"/>
      <c r="BI922" s="29"/>
      <c r="BJ922" s="29"/>
      <c r="BK922" s="29"/>
      <c r="BL922" s="29"/>
      <c r="BM922" s="29"/>
      <c r="BN922" s="29"/>
      <c r="BO922" s="29"/>
      <c r="BP922" s="29"/>
      <c r="BQ922" s="32" t="str">
        <f>IF(N922="项目",VLOOKUP(O922,项目!B:C,2,0),IF(K922="空项目",VLOOKUP(K922,项目!B:C,2,0),""))</f>
        <v/>
      </c>
      <c r="BR922" s="32" t="str">
        <f>IFERROR(VLOOKUP(BQ922,项目!A:B,2,0),"")</f>
        <v/>
      </c>
      <c r="BS922" s="29"/>
      <c r="BT922" s="29"/>
      <c r="BU922" s="32" t="str">
        <f>IF(N922="供应商",VLOOKUP(O922,供应商!B:C,2,0),"")</f>
        <v/>
      </c>
      <c r="BV922" s="32" t="str">
        <f>IFERROR(VLOOKUP(BU922,供应商!A:B,2,0),"")</f>
        <v/>
      </c>
      <c r="BW922" s="32" t="str">
        <f>IF(N922="客户",VLOOKUP(O922,客户!B:C,2,0),"")</f>
        <v/>
      </c>
      <c r="BX922" s="32" t="str">
        <f>IFERROR(VLOOKUP(BW922,客户!A:B,2,0),"")</f>
        <v/>
      </c>
      <c r="BY922" s="29"/>
      <c r="BZ922" s="29"/>
      <c r="CA922" s="29"/>
      <c r="CB922" s="29"/>
      <c r="CC922" s="29"/>
      <c r="CD922" s="29"/>
      <c r="CE922" s="29"/>
      <c r="CF922" s="29"/>
      <c r="CG922" s="29"/>
      <c r="CH922" s="29"/>
      <c r="CI922" s="29"/>
      <c r="CJ922" s="29"/>
      <c r="CK922" s="29"/>
      <c r="CL922" s="29"/>
      <c r="CM922" s="29"/>
      <c r="CN922" s="29"/>
      <c r="CO922" s="29"/>
      <c r="CP922" s="29"/>
      <c r="CQ922" s="29"/>
      <c r="CR922" s="29"/>
      <c r="CS922" s="29"/>
      <c r="CT922" s="29"/>
      <c r="CU922" s="32" t="str">
        <f>IF(N922="费用项目",VLOOKUP(O922,费用项目!B:C,2,0),"")</f>
        <v>660302</v>
      </c>
      <c r="CV922" s="32" t="str">
        <f>IFERROR(VLOOKUP(CU922,费用项目!A:B,2,0),"")</f>
        <v>利息支出</v>
      </c>
      <c r="CW922" s="29" t="str">
        <f>IF(N922="银行账户",VLOOKUP(O922,银行变二级!B:C,2,0),"")</f>
        <v/>
      </c>
      <c r="CX922" s="29" t="str">
        <f>IFERROR(VLOOKUP(O922,银行变二级!A:B,2,0),"")</f>
        <v/>
      </c>
    </row>
    <row r="923" ht="25.5" spans="1:102">
      <c r="A923" s="35" t="s">
        <v>762</v>
      </c>
      <c r="B923" s="36" t="s">
        <v>124</v>
      </c>
      <c r="C923" s="36" t="s">
        <v>243</v>
      </c>
      <c r="D923" s="37" t="s">
        <v>783</v>
      </c>
      <c r="E923" s="37" t="s">
        <v>764</v>
      </c>
      <c r="F923" s="39" t="s">
        <v>107</v>
      </c>
      <c r="G923" s="38">
        <v>30108.75</v>
      </c>
      <c r="H923" s="40" t="str">
        <f t="shared" si="285"/>
        <v>1002</v>
      </c>
      <c r="I923" s="40" t="str">
        <f t="shared" si="286"/>
        <v>100207</v>
      </c>
      <c r="J923" s="46" t="str">
        <f t="shared" si="287"/>
        <v>银行存款</v>
      </c>
      <c r="K923" s="47" t="str">
        <f t="shared" si="288"/>
        <v>潍坊银行39455</v>
      </c>
      <c r="L923" s="46" t="str">
        <f t="shared" si="289"/>
        <v/>
      </c>
      <c r="M923" s="46">
        <f>IFERROR(IF(H923="1002",1002,VLOOKUP(I923,亿企科目!A:H,6,0)),VLOOKUP(H923,亿企科目!A:G,6,0))</f>
        <v>1002</v>
      </c>
      <c r="N923" s="48" t="str">
        <f>IFERROR(IF(H923="1002","银行账户",IF(H923="1123","供应商",VLOOKUP(I923,亿企科目!A:H,8,0))),"")</f>
        <v>银行账户</v>
      </c>
      <c r="O923" s="49" t="str">
        <f t="shared" si="303"/>
        <v>潍坊银行39455</v>
      </c>
      <c r="P923" s="29" t="str">
        <f>VLOOKUP(A923,账簿!B:C,2,0)</f>
        <v>002002</v>
      </c>
      <c r="Q923" s="29" t="str">
        <f>VLOOKUP(P923,账簿!A:B,2,0)</f>
        <v>昌邑市融昌能源有限公司</v>
      </c>
      <c r="W923" s="29" t="str">
        <f t="shared" si="304"/>
        <v>0020022026-04-2120</v>
      </c>
      <c r="X923" s="29" t="str">
        <f t="shared" si="290"/>
        <v>002002</v>
      </c>
      <c r="Y923" s="29" t="str">
        <f t="shared" si="291"/>
        <v>002002</v>
      </c>
      <c r="Z923" s="29" t="str">
        <f t="shared" si="292"/>
        <v>昌邑市融昌能源有限公司</v>
      </c>
      <c r="AA923" s="29" t="str">
        <f t="shared" si="293"/>
        <v>2026-04</v>
      </c>
      <c r="AB923" s="29" t="str">
        <f t="shared" si="294"/>
        <v>2026-04-21</v>
      </c>
      <c r="AC923" s="29" t="s">
        <v>108</v>
      </c>
      <c r="AD923" s="29">
        <f t="shared" si="295"/>
        <v>20</v>
      </c>
      <c r="AE923" s="29" t="str">
        <f t="shared" si="296"/>
        <v>贷款还款,昌邑市融昌能源有限公司,贷款还款</v>
      </c>
      <c r="AF923" s="29" t="s">
        <v>109</v>
      </c>
      <c r="AG923" s="29" t="s">
        <v>109</v>
      </c>
      <c r="AH923" s="29"/>
      <c r="AI923" s="29"/>
      <c r="AJ923" s="29"/>
      <c r="AK923" s="29"/>
      <c r="AL923" s="29"/>
      <c r="AM923" s="29"/>
      <c r="AN923" s="29">
        <f t="shared" si="297"/>
        <v>1002</v>
      </c>
      <c r="AO923" s="29"/>
      <c r="AP923" s="29" t="str">
        <f t="shared" si="298"/>
        <v>贷款还款,昌邑市融昌能源有限公司,贷款还款</v>
      </c>
      <c r="AQ923" t="s">
        <v>110</v>
      </c>
      <c r="AR923" s="29" t="str">
        <f t="shared" si="299"/>
        <v/>
      </c>
      <c r="AS923" s="29">
        <f t="shared" si="300"/>
        <v>30108.75</v>
      </c>
      <c r="AT923" t="s">
        <v>111</v>
      </c>
      <c r="AU923" t="s">
        <v>112</v>
      </c>
      <c r="AV923" t="s">
        <v>113</v>
      </c>
      <c r="AW923" s="29" t="str">
        <f t="shared" si="301"/>
        <v/>
      </c>
      <c r="AX923" s="29">
        <f t="shared" si="302"/>
        <v>30108.75</v>
      </c>
      <c r="AY923" s="29"/>
      <c r="AZ923" s="29"/>
      <c r="BA923" s="29"/>
      <c r="BB923" s="29"/>
      <c r="BC923" s="29"/>
      <c r="BD923" s="29"/>
      <c r="BE923" s="29"/>
      <c r="BF923" s="29"/>
      <c r="BG923" s="29"/>
      <c r="BH923" s="29"/>
      <c r="BI923" s="29"/>
      <c r="BJ923" s="29"/>
      <c r="BK923" s="29"/>
      <c r="BL923" s="29"/>
      <c r="BM923" s="29"/>
      <c r="BN923" s="29"/>
      <c r="BO923" s="29"/>
      <c r="BP923" s="29"/>
      <c r="BQ923" s="32" t="str">
        <f>IF(N923="项目",VLOOKUP(O923,项目!B:C,2,0),IF(K923="空项目",VLOOKUP(K923,项目!B:C,2,0),""))</f>
        <v/>
      </c>
      <c r="BR923" s="32" t="str">
        <f>IFERROR(VLOOKUP(BQ923,项目!A:B,2,0),"")</f>
        <v/>
      </c>
      <c r="BS923" s="29"/>
      <c r="BT923" s="29"/>
      <c r="BU923" s="32" t="str">
        <f>IF(N923="供应商",VLOOKUP(O923,供应商!B:C,2,0),"")</f>
        <v/>
      </c>
      <c r="BV923" s="32" t="str">
        <f>IFERROR(VLOOKUP(BU923,供应商!A:B,2,0),"")</f>
        <v/>
      </c>
      <c r="BW923" s="32" t="str">
        <f>IF(N923="客户",VLOOKUP(O923,客户!B:C,2,0),"")</f>
        <v/>
      </c>
      <c r="BX923" s="32" t="str">
        <f>IFERROR(VLOOKUP(BW923,客户!A:B,2,0),"")</f>
        <v/>
      </c>
      <c r="BY923" s="29"/>
      <c r="BZ923" s="29"/>
      <c r="CA923" s="29"/>
      <c r="CB923" s="29"/>
      <c r="CC923" s="29"/>
      <c r="CD923" s="29"/>
      <c r="CE923" s="29"/>
      <c r="CF923" s="29"/>
      <c r="CG923" s="29"/>
      <c r="CH923" s="29"/>
      <c r="CI923" s="29"/>
      <c r="CJ923" s="29"/>
      <c r="CK923" s="29"/>
      <c r="CL923" s="29"/>
      <c r="CM923" s="29"/>
      <c r="CN923" s="29"/>
      <c r="CO923" s="29"/>
      <c r="CP923" s="29"/>
      <c r="CQ923" s="29"/>
      <c r="CR923" s="29"/>
      <c r="CS923" s="29"/>
      <c r="CT923" s="29"/>
      <c r="CU923" s="32" t="str">
        <f>IF(N923="费用项目",VLOOKUP(O923,费用项目!B:C,2,0),"")</f>
        <v/>
      </c>
      <c r="CV923" s="32" t="str">
        <f>IFERROR(VLOOKUP(CU923,费用项目!A:B,2,0),"")</f>
        <v/>
      </c>
      <c r="CW923" s="29" t="str">
        <f>IF(N923="银行账户",VLOOKUP(O923,银行变二级!B:C,2,0),"")</f>
        <v>潍坊银行39455</v>
      </c>
      <c r="CX923" s="29" t="str">
        <f>IFERROR(VLOOKUP(O923,银行变二级!A:B,2,0),"")</f>
        <v>潍坊银行39455</v>
      </c>
    </row>
    <row r="924" ht="25.5" spans="1:102">
      <c r="A924" s="35" t="s">
        <v>762</v>
      </c>
      <c r="B924" s="36" t="s">
        <v>124</v>
      </c>
      <c r="C924" s="36" t="s">
        <v>247</v>
      </c>
      <c r="D924" s="37" t="s">
        <v>784</v>
      </c>
      <c r="E924" s="37" t="s">
        <v>764</v>
      </c>
      <c r="F924" s="38">
        <v>32000</v>
      </c>
      <c r="G924" s="39" t="s">
        <v>107</v>
      </c>
      <c r="H924" s="40" t="str">
        <f t="shared" si="285"/>
        <v>1002</v>
      </c>
      <c r="I924" s="40" t="str">
        <f t="shared" si="286"/>
        <v>100207</v>
      </c>
      <c r="J924" s="46" t="str">
        <f t="shared" si="287"/>
        <v>银行存款</v>
      </c>
      <c r="K924" s="47" t="str">
        <f t="shared" si="288"/>
        <v>潍坊银行39455</v>
      </c>
      <c r="L924" s="46" t="str">
        <f t="shared" si="289"/>
        <v/>
      </c>
      <c r="M924" s="46">
        <f>IFERROR(IF(H924="1002",1002,VLOOKUP(I924,亿企科目!A:H,6,0)),VLOOKUP(H924,亿企科目!A:G,6,0))</f>
        <v>1002</v>
      </c>
      <c r="N924" s="48" t="str">
        <f>IFERROR(IF(H924="1002","银行账户",IF(H924="1123","供应商",VLOOKUP(I924,亿企科目!A:H,8,0))),"")</f>
        <v>银行账户</v>
      </c>
      <c r="O924" s="49" t="str">
        <f t="shared" si="303"/>
        <v>潍坊银行39455</v>
      </c>
      <c r="P924" s="29" t="str">
        <f>VLOOKUP(A924,账簿!B:C,2,0)</f>
        <v>002002</v>
      </c>
      <c r="Q924" s="29" t="str">
        <f>VLOOKUP(P924,账簿!A:B,2,0)</f>
        <v>昌邑市融昌能源有限公司</v>
      </c>
      <c r="W924" s="29" t="str">
        <f t="shared" si="304"/>
        <v>0020022026-04-2121</v>
      </c>
      <c r="X924" s="29" t="str">
        <f t="shared" si="290"/>
        <v>002002</v>
      </c>
      <c r="Y924" s="29" t="str">
        <f t="shared" si="291"/>
        <v>002002</v>
      </c>
      <c r="Z924" s="29" t="str">
        <f t="shared" si="292"/>
        <v>昌邑市融昌能源有限公司</v>
      </c>
      <c r="AA924" s="29" t="str">
        <f t="shared" si="293"/>
        <v>2026-04</v>
      </c>
      <c r="AB924" s="29" t="str">
        <f t="shared" si="294"/>
        <v>2026-04-21</v>
      </c>
      <c r="AC924" s="29" t="s">
        <v>108</v>
      </c>
      <c r="AD924" s="29">
        <f t="shared" si="295"/>
        <v>21</v>
      </c>
      <c r="AE924" s="29" t="str">
        <f t="shared" si="296"/>
        <v>汇款,昌邑市城市建设发展投资集团有限公司,往来款</v>
      </c>
      <c r="AF924" s="29" t="s">
        <v>109</v>
      </c>
      <c r="AG924" s="29" t="s">
        <v>109</v>
      </c>
      <c r="AH924" s="29"/>
      <c r="AI924" s="29"/>
      <c r="AJ924" s="29"/>
      <c r="AK924" s="29"/>
      <c r="AL924" s="29"/>
      <c r="AM924" s="29"/>
      <c r="AN924" s="29">
        <f t="shared" si="297"/>
        <v>1002</v>
      </c>
      <c r="AO924" s="29"/>
      <c r="AP924" s="29" t="str">
        <f t="shared" si="298"/>
        <v>汇款,昌邑市城市建设发展投资集团有限公司,往来款</v>
      </c>
      <c r="AQ924" t="s">
        <v>110</v>
      </c>
      <c r="AR924" s="29">
        <f t="shared" si="299"/>
        <v>32000</v>
      </c>
      <c r="AS924" s="29" t="str">
        <f t="shared" si="300"/>
        <v/>
      </c>
      <c r="AT924" t="s">
        <v>111</v>
      </c>
      <c r="AU924" t="s">
        <v>112</v>
      </c>
      <c r="AV924" t="s">
        <v>113</v>
      </c>
      <c r="AW924" s="29">
        <f t="shared" si="301"/>
        <v>32000</v>
      </c>
      <c r="AX924" s="29" t="str">
        <f t="shared" si="302"/>
        <v/>
      </c>
      <c r="AY924" s="29"/>
      <c r="AZ924" s="29"/>
      <c r="BA924" s="29"/>
      <c r="BB924" s="29"/>
      <c r="BC924" s="29"/>
      <c r="BD924" s="29"/>
      <c r="BE924" s="29"/>
      <c r="BF924" s="29"/>
      <c r="BG924" s="29"/>
      <c r="BH924" s="29"/>
      <c r="BI924" s="29"/>
      <c r="BJ924" s="29"/>
      <c r="BK924" s="29"/>
      <c r="BL924" s="29"/>
      <c r="BM924" s="29"/>
      <c r="BN924" s="29"/>
      <c r="BO924" s="29"/>
      <c r="BP924" s="29"/>
      <c r="BQ924" s="32" t="str">
        <f>IF(N924="项目",VLOOKUP(O924,项目!B:C,2,0),IF(K924="空项目",VLOOKUP(K924,项目!B:C,2,0),""))</f>
        <v/>
      </c>
      <c r="BR924" s="32" t="str">
        <f>IFERROR(VLOOKUP(BQ924,项目!A:B,2,0),"")</f>
        <v/>
      </c>
      <c r="BS924" s="29"/>
      <c r="BT924" s="29"/>
      <c r="BU924" s="32" t="str">
        <f>IF(N924="供应商",VLOOKUP(O924,供应商!B:C,2,0),"")</f>
        <v/>
      </c>
      <c r="BV924" s="32" t="str">
        <f>IFERROR(VLOOKUP(BU924,供应商!A:B,2,0),"")</f>
        <v/>
      </c>
      <c r="BW924" s="32" t="str">
        <f>IF(N924="客户",VLOOKUP(O924,客户!B:C,2,0),"")</f>
        <v/>
      </c>
      <c r="BX924" s="32" t="str">
        <f>IFERROR(VLOOKUP(BW924,客户!A:B,2,0),"")</f>
        <v/>
      </c>
      <c r="BY924" s="29"/>
      <c r="BZ924" s="29"/>
      <c r="CA924" s="29"/>
      <c r="CB924" s="29"/>
      <c r="CC924" s="29"/>
      <c r="CD924" s="29"/>
      <c r="CE924" s="29"/>
      <c r="CF924" s="29"/>
      <c r="CG924" s="29"/>
      <c r="CH924" s="29"/>
      <c r="CI924" s="29"/>
      <c r="CJ924" s="29"/>
      <c r="CK924" s="29"/>
      <c r="CL924" s="29"/>
      <c r="CM924" s="29"/>
      <c r="CN924" s="29"/>
      <c r="CO924" s="29"/>
      <c r="CP924" s="29"/>
      <c r="CQ924" s="29"/>
      <c r="CR924" s="29"/>
      <c r="CS924" s="29"/>
      <c r="CT924" s="29"/>
      <c r="CU924" s="32" t="str">
        <f>IF(N924="费用项目",VLOOKUP(O924,费用项目!B:C,2,0),"")</f>
        <v/>
      </c>
      <c r="CV924" s="32" t="str">
        <f>IFERROR(VLOOKUP(CU924,费用项目!A:B,2,0),"")</f>
        <v/>
      </c>
      <c r="CW924" s="29" t="str">
        <f>IF(N924="银行账户",VLOOKUP(O924,银行变二级!B:C,2,0),"")</f>
        <v>潍坊银行39455</v>
      </c>
      <c r="CX924" s="29" t="str">
        <f>IFERROR(VLOOKUP(O924,银行变二级!A:B,2,0),"")</f>
        <v>潍坊银行39455</v>
      </c>
    </row>
    <row r="925" ht="25.5" spans="1:102">
      <c r="A925" s="35" t="s">
        <v>762</v>
      </c>
      <c r="B925" s="36" t="s">
        <v>124</v>
      </c>
      <c r="C925" s="36" t="s">
        <v>247</v>
      </c>
      <c r="D925" s="37" t="s">
        <v>784</v>
      </c>
      <c r="E925" s="37" t="s">
        <v>114</v>
      </c>
      <c r="F925" s="39" t="s">
        <v>107</v>
      </c>
      <c r="G925" s="38">
        <v>32000</v>
      </c>
      <c r="H925" s="40" t="str">
        <f t="shared" si="285"/>
        <v>1221</v>
      </c>
      <c r="I925" s="40" t="str">
        <f t="shared" si="286"/>
        <v>122108</v>
      </c>
      <c r="J925" s="46" t="str">
        <f t="shared" si="287"/>
        <v>其他应收款</v>
      </c>
      <c r="K925" s="47" t="str">
        <f t="shared" si="288"/>
        <v>单位</v>
      </c>
      <c r="L925" s="46" t="str">
        <f t="shared" si="289"/>
        <v>昌邑市城市建设发展投资集团有限公司</v>
      </c>
      <c r="M925" s="46" t="str">
        <f>IFERROR(IF(H925="1002",1002,VLOOKUP(I925,亿企科目!A:H,6,0)),VLOOKUP(H925,亿企科目!A:G,6,0))</f>
        <v>122102</v>
      </c>
      <c r="N925" s="48" t="str">
        <f>IFERROR(IF(H925="1002","银行账户",IF(H925="1123","供应商",VLOOKUP(I925,亿企科目!A:H,8,0))),"")</f>
        <v>客户</v>
      </c>
      <c r="O925" s="49" t="str">
        <f t="shared" si="303"/>
        <v>昌邑市城市建设发展投资集团有限公司</v>
      </c>
      <c r="P925" s="29" t="str">
        <f>VLOOKUP(A925,账簿!B:C,2,0)</f>
        <v>002002</v>
      </c>
      <c r="Q925" s="29" t="str">
        <f>VLOOKUP(P925,账簿!A:B,2,0)</f>
        <v>昌邑市融昌能源有限公司</v>
      </c>
      <c r="W925" s="29" t="str">
        <f t="shared" si="304"/>
        <v>0020022026-04-2121</v>
      </c>
      <c r="X925" s="29" t="str">
        <f t="shared" si="290"/>
        <v>002002</v>
      </c>
      <c r="Y925" s="29" t="str">
        <f t="shared" si="291"/>
        <v>002002</v>
      </c>
      <c r="Z925" s="29" t="str">
        <f t="shared" si="292"/>
        <v>昌邑市融昌能源有限公司</v>
      </c>
      <c r="AA925" s="29" t="str">
        <f t="shared" si="293"/>
        <v>2026-04</v>
      </c>
      <c r="AB925" s="29" t="str">
        <f t="shared" si="294"/>
        <v>2026-04-21</v>
      </c>
      <c r="AC925" s="29" t="s">
        <v>108</v>
      </c>
      <c r="AD925" s="29">
        <f t="shared" si="295"/>
        <v>21</v>
      </c>
      <c r="AE925" s="29" t="str">
        <f t="shared" si="296"/>
        <v>汇款,昌邑市城市建设发展投资集团有限公司,往来款</v>
      </c>
      <c r="AF925" s="29" t="s">
        <v>109</v>
      </c>
      <c r="AG925" s="29" t="s">
        <v>109</v>
      </c>
      <c r="AH925" s="29"/>
      <c r="AI925" s="29"/>
      <c r="AJ925" s="29"/>
      <c r="AK925" s="29"/>
      <c r="AL925" s="29"/>
      <c r="AM925" s="29"/>
      <c r="AN925" s="29" t="str">
        <f t="shared" si="297"/>
        <v>122102</v>
      </c>
      <c r="AO925" s="29"/>
      <c r="AP925" s="29" t="str">
        <f t="shared" si="298"/>
        <v>汇款,昌邑市城市建设发展投资集团有限公司,往来款</v>
      </c>
      <c r="AQ925" t="s">
        <v>110</v>
      </c>
      <c r="AR925" s="29" t="str">
        <f t="shared" si="299"/>
        <v/>
      </c>
      <c r="AS925" s="29">
        <f t="shared" si="300"/>
        <v>32000</v>
      </c>
      <c r="AT925" t="s">
        <v>111</v>
      </c>
      <c r="AU925" t="s">
        <v>112</v>
      </c>
      <c r="AV925" t="s">
        <v>113</v>
      </c>
      <c r="AW925" s="29" t="str">
        <f t="shared" si="301"/>
        <v/>
      </c>
      <c r="AX925" s="29">
        <f t="shared" si="302"/>
        <v>32000</v>
      </c>
      <c r="AY925" s="29"/>
      <c r="AZ925" s="29"/>
      <c r="BA925" s="29"/>
      <c r="BB925" s="29"/>
      <c r="BC925" s="29"/>
      <c r="BD925" s="29"/>
      <c r="BE925" s="29"/>
      <c r="BF925" s="29"/>
      <c r="BG925" s="29"/>
      <c r="BH925" s="29"/>
      <c r="BI925" s="29"/>
      <c r="BJ925" s="29"/>
      <c r="BK925" s="29"/>
      <c r="BL925" s="29"/>
      <c r="BM925" s="29"/>
      <c r="BN925" s="29"/>
      <c r="BO925" s="29"/>
      <c r="BP925" s="29"/>
      <c r="BQ925" s="32" t="str">
        <f>IF(N925="项目",VLOOKUP(O925,项目!B:C,2,0),IF(K925="空项目",VLOOKUP(K925,项目!B:C,2,0),""))</f>
        <v/>
      </c>
      <c r="BR925" s="32" t="str">
        <f>IFERROR(VLOOKUP(BQ925,项目!A:B,2,0),"")</f>
        <v/>
      </c>
      <c r="BS925" s="29"/>
      <c r="BT925" s="29"/>
      <c r="BU925" s="32" t="str">
        <f>IF(N925="供应商",VLOOKUP(O925,供应商!B:C,2,0),"")</f>
        <v/>
      </c>
      <c r="BV925" s="32" t="str">
        <f>IFERROR(VLOOKUP(BU925,供应商!A:B,2,0),"")</f>
        <v/>
      </c>
      <c r="BW925" s="32" t="str">
        <f>IF(N925="客户",VLOOKUP(O925,客户!B:C,2,0),"")</f>
        <v>002</v>
      </c>
      <c r="BX925" s="32" t="str">
        <f>IFERROR(VLOOKUP(BW925,客户!A:B,2,0),"")</f>
        <v>昌邑市城市建设发展投资集团有限公司</v>
      </c>
      <c r="BY925" s="29"/>
      <c r="BZ925" s="29"/>
      <c r="CA925" s="29"/>
      <c r="CB925" s="29"/>
      <c r="CC925" s="29"/>
      <c r="CD925" s="29"/>
      <c r="CE925" s="29"/>
      <c r="CF925" s="29"/>
      <c r="CG925" s="29"/>
      <c r="CH925" s="29"/>
      <c r="CI925" s="29"/>
      <c r="CJ925" s="29"/>
      <c r="CK925" s="29"/>
      <c r="CL925" s="29"/>
      <c r="CM925" s="29"/>
      <c r="CN925" s="29"/>
      <c r="CO925" s="29"/>
      <c r="CP925" s="29"/>
      <c r="CQ925" s="29"/>
      <c r="CR925" s="29"/>
      <c r="CS925" s="29"/>
      <c r="CT925" s="29"/>
      <c r="CU925" s="32" t="str">
        <f>IF(N925="费用项目",VLOOKUP(O925,费用项目!B:C,2,0),"")</f>
        <v/>
      </c>
      <c r="CV925" s="32" t="str">
        <f>IFERROR(VLOOKUP(CU925,费用项目!A:B,2,0),"")</f>
        <v/>
      </c>
      <c r="CW925" s="29" t="str">
        <f>IF(N925="银行账户",VLOOKUP(O925,银行变二级!B:C,2,0),"")</f>
        <v/>
      </c>
      <c r="CX925" s="29" t="str">
        <f>IFERROR(VLOOKUP(O925,银行变二级!A:B,2,0),"")</f>
        <v/>
      </c>
    </row>
    <row r="926" spans="1:102">
      <c r="A926" s="35" t="s">
        <v>762</v>
      </c>
      <c r="B926" s="36" t="s">
        <v>124</v>
      </c>
      <c r="C926" s="36" t="s">
        <v>249</v>
      </c>
      <c r="D926" s="37" t="s">
        <v>785</v>
      </c>
      <c r="E926" s="37" t="s">
        <v>764</v>
      </c>
      <c r="F926" s="38">
        <v>82000000</v>
      </c>
      <c r="G926" s="39" t="s">
        <v>107</v>
      </c>
      <c r="H926" s="40" t="str">
        <f t="shared" si="285"/>
        <v>1002</v>
      </c>
      <c r="I926" s="40" t="str">
        <f t="shared" si="286"/>
        <v>100207</v>
      </c>
      <c r="J926" s="46" t="str">
        <f t="shared" si="287"/>
        <v>银行存款</v>
      </c>
      <c r="K926" s="47" t="str">
        <f t="shared" si="288"/>
        <v>潍坊银行39455</v>
      </c>
      <c r="L926" s="46" t="str">
        <f t="shared" si="289"/>
        <v/>
      </c>
      <c r="M926" s="46">
        <f>IFERROR(IF(H926="1002",1002,VLOOKUP(I926,亿企科目!A:H,6,0)),VLOOKUP(H926,亿企科目!A:G,6,0))</f>
        <v>1002</v>
      </c>
      <c r="N926" s="48" t="str">
        <f>IFERROR(IF(H926="1002","银行账户",IF(H926="1123","供应商",VLOOKUP(I926,亿企科目!A:H,8,0))),"")</f>
        <v>银行账户</v>
      </c>
      <c r="O926" s="49" t="str">
        <f t="shared" si="303"/>
        <v>潍坊银行39455</v>
      </c>
      <c r="P926" s="29" t="str">
        <f>VLOOKUP(A926,账簿!B:C,2,0)</f>
        <v>002002</v>
      </c>
      <c r="Q926" s="29" t="str">
        <f>VLOOKUP(P926,账簿!A:B,2,0)</f>
        <v>昌邑市融昌能源有限公司</v>
      </c>
      <c r="W926" s="29" t="str">
        <f t="shared" si="304"/>
        <v>0020022026-04-2122</v>
      </c>
      <c r="X926" s="29" t="str">
        <f t="shared" si="290"/>
        <v>002002</v>
      </c>
      <c r="Y926" s="29" t="str">
        <f t="shared" si="291"/>
        <v>002002</v>
      </c>
      <c r="Z926" s="29" t="str">
        <f t="shared" si="292"/>
        <v>昌邑市融昌能源有限公司</v>
      </c>
      <c r="AA926" s="29" t="str">
        <f t="shared" si="293"/>
        <v>2026-04</v>
      </c>
      <c r="AB926" s="29" t="str">
        <f t="shared" si="294"/>
        <v>2026-04-21</v>
      </c>
      <c r="AC926" s="29" t="s">
        <v>108</v>
      </c>
      <c r="AD926" s="29">
        <f t="shared" si="295"/>
        <v>22</v>
      </c>
      <c r="AE926" s="29" t="str">
        <f t="shared" si="296"/>
        <v>汇款,山东昌源供应链有限公司,汇款</v>
      </c>
      <c r="AF926" s="29" t="s">
        <v>109</v>
      </c>
      <c r="AG926" s="29" t="s">
        <v>109</v>
      </c>
      <c r="AH926" s="29"/>
      <c r="AI926" s="29"/>
      <c r="AJ926" s="29"/>
      <c r="AK926" s="29"/>
      <c r="AL926" s="29"/>
      <c r="AM926" s="29"/>
      <c r="AN926" s="29">
        <f t="shared" si="297"/>
        <v>1002</v>
      </c>
      <c r="AO926" s="29"/>
      <c r="AP926" s="29" t="str">
        <f t="shared" si="298"/>
        <v>汇款,山东昌源供应链有限公司,汇款</v>
      </c>
      <c r="AQ926" t="s">
        <v>110</v>
      </c>
      <c r="AR926" s="29">
        <f t="shared" si="299"/>
        <v>82000000</v>
      </c>
      <c r="AS926" s="29" t="str">
        <f t="shared" si="300"/>
        <v/>
      </c>
      <c r="AT926" t="s">
        <v>111</v>
      </c>
      <c r="AU926" t="s">
        <v>112</v>
      </c>
      <c r="AV926" t="s">
        <v>113</v>
      </c>
      <c r="AW926" s="29">
        <f t="shared" si="301"/>
        <v>82000000</v>
      </c>
      <c r="AX926" s="29" t="str">
        <f t="shared" si="302"/>
        <v/>
      </c>
      <c r="AY926" s="29"/>
      <c r="AZ926" s="29"/>
      <c r="BA926" s="29"/>
      <c r="BB926" s="29"/>
      <c r="BC926" s="29"/>
      <c r="BD926" s="29"/>
      <c r="BE926" s="29"/>
      <c r="BF926" s="29"/>
      <c r="BG926" s="29"/>
      <c r="BH926" s="29"/>
      <c r="BI926" s="29"/>
      <c r="BJ926" s="29"/>
      <c r="BK926" s="29"/>
      <c r="BL926" s="29"/>
      <c r="BM926" s="29"/>
      <c r="BN926" s="29"/>
      <c r="BO926" s="29"/>
      <c r="BP926" s="29"/>
      <c r="BQ926" s="32" t="str">
        <f>IF(N926="项目",VLOOKUP(O926,项目!B:C,2,0),IF(K926="空项目",VLOOKUP(K926,项目!B:C,2,0),""))</f>
        <v/>
      </c>
      <c r="BR926" s="32" t="str">
        <f>IFERROR(VLOOKUP(BQ926,项目!A:B,2,0),"")</f>
        <v/>
      </c>
      <c r="BS926" s="29"/>
      <c r="BT926" s="29"/>
      <c r="BU926" s="32" t="str">
        <f>IF(N926="供应商",VLOOKUP(O926,供应商!B:C,2,0),"")</f>
        <v/>
      </c>
      <c r="BV926" s="32" t="str">
        <f>IFERROR(VLOOKUP(BU926,供应商!A:B,2,0),"")</f>
        <v/>
      </c>
      <c r="BW926" s="32" t="str">
        <f>IF(N926="客户",VLOOKUP(O926,客户!B:C,2,0),"")</f>
        <v/>
      </c>
      <c r="BX926" s="32" t="str">
        <f>IFERROR(VLOOKUP(BW926,客户!A:B,2,0),"")</f>
        <v/>
      </c>
      <c r="BY926" s="29"/>
      <c r="BZ926" s="29"/>
      <c r="CA926" s="29"/>
      <c r="CB926" s="29"/>
      <c r="CC926" s="29"/>
      <c r="CD926" s="29"/>
      <c r="CE926" s="29"/>
      <c r="CF926" s="29"/>
      <c r="CG926" s="29"/>
      <c r="CH926" s="29"/>
      <c r="CI926" s="29"/>
      <c r="CJ926" s="29"/>
      <c r="CK926" s="29"/>
      <c r="CL926" s="29"/>
      <c r="CM926" s="29"/>
      <c r="CN926" s="29"/>
      <c r="CO926" s="29"/>
      <c r="CP926" s="29"/>
      <c r="CQ926" s="29"/>
      <c r="CR926" s="29"/>
      <c r="CS926" s="29"/>
      <c r="CT926" s="29"/>
      <c r="CU926" s="32" t="str">
        <f>IF(N926="费用项目",VLOOKUP(O926,费用项目!B:C,2,0),"")</f>
        <v/>
      </c>
      <c r="CV926" s="32" t="str">
        <f>IFERROR(VLOOKUP(CU926,费用项目!A:B,2,0),"")</f>
        <v/>
      </c>
      <c r="CW926" s="29" t="str">
        <f>IF(N926="银行账户",VLOOKUP(O926,银行变二级!B:C,2,0),"")</f>
        <v>潍坊银行39455</v>
      </c>
      <c r="CX926" s="29" t="str">
        <f>IFERROR(VLOOKUP(O926,银行变二级!A:B,2,0),"")</f>
        <v>潍坊银行39455</v>
      </c>
    </row>
    <row r="927" ht="25.5" spans="1:102">
      <c r="A927" s="35" t="s">
        <v>762</v>
      </c>
      <c r="B927" s="36" t="s">
        <v>124</v>
      </c>
      <c r="C927" s="36" t="s">
        <v>249</v>
      </c>
      <c r="D927" s="37" t="s">
        <v>785</v>
      </c>
      <c r="E927" s="37" t="s">
        <v>579</v>
      </c>
      <c r="F927" s="39" t="s">
        <v>107</v>
      </c>
      <c r="G927" s="38">
        <v>82000000</v>
      </c>
      <c r="H927" s="40" t="str">
        <f t="shared" si="285"/>
        <v>2241</v>
      </c>
      <c r="I927" s="40" t="str">
        <f t="shared" si="286"/>
        <v>224102</v>
      </c>
      <c r="J927" s="46" t="str">
        <f t="shared" si="287"/>
        <v>其他应付款</v>
      </c>
      <c r="K927" s="47" t="str">
        <f t="shared" si="288"/>
        <v>单位</v>
      </c>
      <c r="L927" s="46" t="str">
        <f t="shared" si="289"/>
        <v>山东昌源供应链有限公司</v>
      </c>
      <c r="M927" s="46" t="str">
        <f>IFERROR(IF(H927="1002",1002,VLOOKUP(I927,亿企科目!A:H,6,0)),VLOOKUP(H927,亿企科目!A:G,6,0))</f>
        <v>224102</v>
      </c>
      <c r="N927" s="48" t="str">
        <f>IFERROR(IF(H927="1002","银行账户",IF(H927="1123","供应商",VLOOKUP(I927,亿企科目!A:H,8,0))),"")</f>
        <v>供应商</v>
      </c>
      <c r="O927" s="49" t="str">
        <f t="shared" si="303"/>
        <v>山东昌源供应链有限公司</v>
      </c>
      <c r="P927" s="29" t="str">
        <f>VLOOKUP(A927,账簿!B:C,2,0)</f>
        <v>002002</v>
      </c>
      <c r="Q927" s="29" t="str">
        <f>VLOOKUP(P927,账簿!A:B,2,0)</f>
        <v>昌邑市融昌能源有限公司</v>
      </c>
      <c r="W927" s="29" t="str">
        <f t="shared" si="304"/>
        <v>0020022026-04-2122</v>
      </c>
      <c r="X927" s="29" t="str">
        <f t="shared" si="290"/>
        <v>002002</v>
      </c>
      <c r="Y927" s="29" t="str">
        <f t="shared" si="291"/>
        <v>002002</v>
      </c>
      <c r="Z927" s="29" t="str">
        <f t="shared" si="292"/>
        <v>昌邑市融昌能源有限公司</v>
      </c>
      <c r="AA927" s="29" t="str">
        <f t="shared" si="293"/>
        <v>2026-04</v>
      </c>
      <c r="AB927" s="29" t="str">
        <f t="shared" si="294"/>
        <v>2026-04-21</v>
      </c>
      <c r="AC927" s="29" t="s">
        <v>108</v>
      </c>
      <c r="AD927" s="29">
        <f t="shared" si="295"/>
        <v>22</v>
      </c>
      <c r="AE927" s="29" t="str">
        <f t="shared" si="296"/>
        <v>汇款,山东昌源供应链有限公司,汇款</v>
      </c>
      <c r="AF927" s="29" t="s">
        <v>109</v>
      </c>
      <c r="AG927" s="29" t="s">
        <v>109</v>
      </c>
      <c r="AH927" s="29"/>
      <c r="AI927" s="29"/>
      <c r="AJ927" s="29"/>
      <c r="AK927" s="29"/>
      <c r="AL927" s="29"/>
      <c r="AM927" s="29"/>
      <c r="AN927" s="29" t="str">
        <f t="shared" si="297"/>
        <v>224102</v>
      </c>
      <c r="AO927" s="29"/>
      <c r="AP927" s="29" t="str">
        <f t="shared" si="298"/>
        <v>汇款,山东昌源供应链有限公司,汇款</v>
      </c>
      <c r="AQ927" t="s">
        <v>110</v>
      </c>
      <c r="AR927" s="29" t="str">
        <f t="shared" si="299"/>
        <v/>
      </c>
      <c r="AS927" s="29">
        <f t="shared" si="300"/>
        <v>82000000</v>
      </c>
      <c r="AT927" t="s">
        <v>111</v>
      </c>
      <c r="AU927" t="s">
        <v>112</v>
      </c>
      <c r="AV927" t="s">
        <v>113</v>
      </c>
      <c r="AW927" s="29" t="str">
        <f t="shared" si="301"/>
        <v/>
      </c>
      <c r="AX927" s="29">
        <f t="shared" si="302"/>
        <v>82000000</v>
      </c>
      <c r="AY927" s="29"/>
      <c r="AZ927" s="29"/>
      <c r="BA927" s="29"/>
      <c r="BB927" s="29"/>
      <c r="BC927" s="29"/>
      <c r="BD927" s="29"/>
      <c r="BE927" s="29"/>
      <c r="BF927" s="29"/>
      <c r="BG927" s="29"/>
      <c r="BH927" s="29"/>
      <c r="BI927" s="29"/>
      <c r="BJ927" s="29"/>
      <c r="BK927" s="29"/>
      <c r="BL927" s="29"/>
      <c r="BM927" s="29"/>
      <c r="BN927" s="29"/>
      <c r="BO927" s="29"/>
      <c r="BP927" s="29"/>
      <c r="BQ927" s="32" t="str">
        <f>IF(N927="项目",VLOOKUP(O927,项目!B:C,2,0),IF(K927="空项目",VLOOKUP(K927,项目!B:C,2,0),""))</f>
        <v/>
      </c>
      <c r="BR927" s="32" t="str">
        <f>IFERROR(VLOOKUP(BQ927,项目!A:B,2,0),"")</f>
        <v/>
      </c>
      <c r="BS927" s="29"/>
      <c r="BT927" s="29"/>
      <c r="BU927" s="32" t="str">
        <f>IF(N927="供应商",VLOOKUP(O927,供应商!B:C,2,0),"")</f>
        <v>0011526</v>
      </c>
      <c r="BV927" s="32" t="str">
        <f>IFERROR(VLOOKUP(BU927,供应商!A:B,2,0),"")</f>
        <v>山东昌源供应链有限公司</v>
      </c>
      <c r="BW927" s="32" t="str">
        <f>IF(N927="客户",VLOOKUP(O927,客户!B:C,2,0),"")</f>
        <v/>
      </c>
      <c r="BX927" s="32" t="str">
        <f>IFERROR(VLOOKUP(BW927,客户!A:B,2,0),"")</f>
        <v/>
      </c>
      <c r="BY927" s="29"/>
      <c r="BZ927" s="29"/>
      <c r="CA927" s="29"/>
      <c r="CB927" s="29"/>
      <c r="CC927" s="29"/>
      <c r="CD927" s="29"/>
      <c r="CE927" s="29"/>
      <c r="CF927" s="29"/>
      <c r="CG927" s="29"/>
      <c r="CH927" s="29"/>
      <c r="CI927" s="29"/>
      <c r="CJ927" s="29"/>
      <c r="CK927" s="29"/>
      <c r="CL927" s="29"/>
      <c r="CM927" s="29"/>
      <c r="CN927" s="29"/>
      <c r="CO927" s="29"/>
      <c r="CP927" s="29"/>
      <c r="CQ927" s="29"/>
      <c r="CR927" s="29"/>
      <c r="CS927" s="29"/>
      <c r="CT927" s="29"/>
      <c r="CU927" s="32" t="str">
        <f>IF(N927="费用项目",VLOOKUP(O927,费用项目!B:C,2,0),"")</f>
        <v/>
      </c>
      <c r="CV927" s="32" t="str">
        <f>IFERROR(VLOOKUP(CU927,费用项目!A:B,2,0),"")</f>
        <v/>
      </c>
      <c r="CW927" s="29" t="str">
        <f>IF(N927="银行账户",VLOOKUP(O927,银行变二级!B:C,2,0),"")</f>
        <v/>
      </c>
      <c r="CX927" s="29" t="str">
        <f>IFERROR(VLOOKUP(O927,银行变二级!A:B,2,0),"")</f>
        <v/>
      </c>
    </row>
    <row r="928" ht="25.5" spans="1:102">
      <c r="A928" s="35" t="s">
        <v>762</v>
      </c>
      <c r="B928" s="36" t="s">
        <v>124</v>
      </c>
      <c r="C928" s="36" t="s">
        <v>252</v>
      </c>
      <c r="D928" s="37" t="s">
        <v>786</v>
      </c>
      <c r="E928" s="37" t="s">
        <v>300</v>
      </c>
      <c r="F928" s="38">
        <v>89000000</v>
      </c>
      <c r="G928" s="39" t="s">
        <v>107</v>
      </c>
      <c r="H928" s="40" t="str">
        <f t="shared" si="285"/>
        <v>2241</v>
      </c>
      <c r="I928" s="40" t="str">
        <f t="shared" si="286"/>
        <v>224102</v>
      </c>
      <c r="J928" s="46" t="str">
        <f t="shared" si="287"/>
        <v>其他应付款</v>
      </c>
      <c r="K928" s="47" t="str">
        <f t="shared" si="288"/>
        <v>单位</v>
      </c>
      <c r="L928" s="46" t="str">
        <f t="shared" si="289"/>
        <v>潍坊华创普惠产业投资合伙企业（有限合伙）</v>
      </c>
      <c r="M928" s="46" t="str">
        <f>IFERROR(IF(H928="1002",1002,VLOOKUP(I928,亿企科目!A:H,6,0)),VLOOKUP(H928,亿企科目!A:G,6,0))</f>
        <v>224102</v>
      </c>
      <c r="N928" s="48" t="str">
        <f>IFERROR(IF(H928="1002","银行账户",IF(H928="1123","供应商",VLOOKUP(I928,亿企科目!A:H,8,0))),"")</f>
        <v>供应商</v>
      </c>
      <c r="O928" s="49" t="str">
        <f t="shared" si="303"/>
        <v>潍坊华创普惠产业投资合伙企业（有限合伙）</v>
      </c>
      <c r="P928" s="29" t="str">
        <f>VLOOKUP(A928,账簿!B:C,2,0)</f>
        <v>002002</v>
      </c>
      <c r="Q928" s="29" t="str">
        <f>VLOOKUP(P928,账簿!A:B,2,0)</f>
        <v>昌邑市融昌能源有限公司</v>
      </c>
      <c r="W928" s="29" t="str">
        <f t="shared" si="304"/>
        <v>0020022026-04-2123</v>
      </c>
      <c r="X928" s="29" t="str">
        <f t="shared" si="290"/>
        <v>002002</v>
      </c>
      <c r="Y928" s="29" t="str">
        <f t="shared" si="291"/>
        <v>002002</v>
      </c>
      <c r="Z928" s="29" t="str">
        <f t="shared" si="292"/>
        <v>昌邑市融昌能源有限公司</v>
      </c>
      <c r="AA928" s="29" t="str">
        <f t="shared" si="293"/>
        <v>2026-04</v>
      </c>
      <c r="AB928" s="29" t="str">
        <f t="shared" si="294"/>
        <v>2026-04-21</v>
      </c>
      <c r="AC928" s="29" t="s">
        <v>108</v>
      </c>
      <c r="AD928" s="29">
        <f t="shared" si="295"/>
        <v>23</v>
      </c>
      <c r="AE928" s="29" t="str">
        <f t="shared" si="296"/>
        <v>汇兑,潍坊华创普惠产业投资合伙企业（有限合伙）,还款</v>
      </c>
      <c r="AF928" s="29" t="s">
        <v>109</v>
      </c>
      <c r="AG928" s="29" t="s">
        <v>109</v>
      </c>
      <c r="AH928" s="29"/>
      <c r="AI928" s="29"/>
      <c r="AJ928" s="29"/>
      <c r="AK928" s="29"/>
      <c r="AL928" s="29"/>
      <c r="AM928" s="29"/>
      <c r="AN928" s="29" t="str">
        <f t="shared" si="297"/>
        <v>224102</v>
      </c>
      <c r="AO928" s="29"/>
      <c r="AP928" s="29" t="str">
        <f t="shared" si="298"/>
        <v>汇兑,潍坊华创普惠产业投资合伙企业（有限合伙）,还款</v>
      </c>
      <c r="AQ928" t="s">
        <v>110</v>
      </c>
      <c r="AR928" s="29">
        <f t="shared" si="299"/>
        <v>89000000</v>
      </c>
      <c r="AS928" s="29" t="str">
        <f t="shared" si="300"/>
        <v/>
      </c>
      <c r="AT928" t="s">
        <v>111</v>
      </c>
      <c r="AU928" t="s">
        <v>112</v>
      </c>
      <c r="AV928" t="s">
        <v>113</v>
      </c>
      <c r="AW928" s="29">
        <f t="shared" si="301"/>
        <v>89000000</v>
      </c>
      <c r="AX928" s="29" t="str">
        <f t="shared" si="302"/>
        <v/>
      </c>
      <c r="AY928" s="29"/>
      <c r="AZ928" s="29"/>
      <c r="BA928" s="29"/>
      <c r="BB928" s="29"/>
      <c r="BC928" s="29"/>
      <c r="BD928" s="29"/>
      <c r="BE928" s="29"/>
      <c r="BF928" s="29"/>
      <c r="BG928" s="29"/>
      <c r="BH928" s="29"/>
      <c r="BI928" s="29"/>
      <c r="BJ928" s="29"/>
      <c r="BK928" s="29"/>
      <c r="BL928" s="29"/>
      <c r="BM928" s="29"/>
      <c r="BN928" s="29"/>
      <c r="BO928" s="29"/>
      <c r="BP928" s="29"/>
      <c r="BQ928" s="32" t="str">
        <f>IF(N928="项目",VLOOKUP(O928,项目!B:C,2,0),IF(K928="空项目",VLOOKUP(K928,项目!B:C,2,0),""))</f>
        <v/>
      </c>
      <c r="BR928" s="32" t="str">
        <f>IFERROR(VLOOKUP(BQ928,项目!A:B,2,0),"")</f>
        <v/>
      </c>
      <c r="BS928" s="29"/>
      <c r="BT928" s="29"/>
      <c r="BU928" s="32" t="str">
        <f>IF(N928="供应商",VLOOKUP(O928,供应商!B:C,2,0),"")</f>
        <v>0008219</v>
      </c>
      <c r="BV928" s="32" t="str">
        <f>IFERROR(VLOOKUP(BU928,供应商!A:B,2,0),"")</f>
        <v>潍坊华创普惠产业投资合伙企业（有限合伙）</v>
      </c>
      <c r="BW928" s="32" t="str">
        <f>IF(N928="客户",VLOOKUP(O928,客户!B:C,2,0),"")</f>
        <v/>
      </c>
      <c r="BX928" s="32" t="str">
        <f>IFERROR(VLOOKUP(BW928,客户!A:B,2,0),"")</f>
        <v/>
      </c>
      <c r="BY928" s="29"/>
      <c r="BZ928" s="29"/>
      <c r="CA928" s="29"/>
      <c r="CB928" s="29"/>
      <c r="CC928" s="29"/>
      <c r="CD928" s="29"/>
      <c r="CE928" s="29"/>
      <c r="CF928" s="29"/>
      <c r="CG928" s="29"/>
      <c r="CH928" s="29"/>
      <c r="CI928" s="29"/>
      <c r="CJ928" s="29"/>
      <c r="CK928" s="29"/>
      <c r="CL928" s="29"/>
      <c r="CM928" s="29"/>
      <c r="CN928" s="29"/>
      <c r="CO928" s="29"/>
      <c r="CP928" s="29"/>
      <c r="CQ928" s="29"/>
      <c r="CR928" s="29"/>
      <c r="CS928" s="29"/>
      <c r="CT928" s="29"/>
      <c r="CU928" s="32" t="str">
        <f>IF(N928="费用项目",VLOOKUP(O928,费用项目!B:C,2,0),"")</f>
        <v/>
      </c>
      <c r="CV928" s="32" t="str">
        <f>IFERROR(VLOOKUP(CU928,费用项目!A:B,2,0),"")</f>
        <v/>
      </c>
      <c r="CW928" s="29" t="str">
        <f>IF(N928="银行账户",VLOOKUP(O928,银行变二级!B:C,2,0),"")</f>
        <v/>
      </c>
      <c r="CX928" s="29" t="str">
        <f>IFERROR(VLOOKUP(O928,银行变二级!A:B,2,0),"")</f>
        <v/>
      </c>
    </row>
    <row r="929" ht="25.5" spans="1:102">
      <c r="A929" s="35" t="s">
        <v>762</v>
      </c>
      <c r="B929" s="36" t="s">
        <v>124</v>
      </c>
      <c r="C929" s="36" t="s">
        <v>252</v>
      </c>
      <c r="D929" s="37" t="s">
        <v>786</v>
      </c>
      <c r="E929" s="37" t="s">
        <v>764</v>
      </c>
      <c r="F929" s="39" t="s">
        <v>107</v>
      </c>
      <c r="G929" s="38">
        <v>89000000</v>
      </c>
      <c r="H929" s="40" t="str">
        <f t="shared" si="285"/>
        <v>1002</v>
      </c>
      <c r="I929" s="40" t="str">
        <f t="shared" si="286"/>
        <v>100207</v>
      </c>
      <c r="J929" s="46" t="str">
        <f t="shared" si="287"/>
        <v>银行存款</v>
      </c>
      <c r="K929" s="47" t="str">
        <f t="shared" si="288"/>
        <v>潍坊银行39455</v>
      </c>
      <c r="L929" s="46" t="str">
        <f t="shared" si="289"/>
        <v/>
      </c>
      <c r="M929" s="46">
        <f>IFERROR(IF(H929="1002",1002,VLOOKUP(I929,亿企科目!A:H,6,0)),VLOOKUP(H929,亿企科目!A:G,6,0))</f>
        <v>1002</v>
      </c>
      <c r="N929" s="48" t="str">
        <f>IFERROR(IF(H929="1002","银行账户",IF(H929="1123","供应商",VLOOKUP(I929,亿企科目!A:H,8,0))),"")</f>
        <v>银行账户</v>
      </c>
      <c r="O929" s="49" t="str">
        <f t="shared" si="303"/>
        <v>潍坊银行39455</v>
      </c>
      <c r="P929" s="29" t="str">
        <f>VLOOKUP(A929,账簿!B:C,2,0)</f>
        <v>002002</v>
      </c>
      <c r="Q929" s="29" t="str">
        <f>VLOOKUP(P929,账簿!A:B,2,0)</f>
        <v>昌邑市融昌能源有限公司</v>
      </c>
      <c r="W929" s="29" t="str">
        <f t="shared" si="304"/>
        <v>0020022026-04-2123</v>
      </c>
      <c r="X929" s="29" t="str">
        <f t="shared" si="290"/>
        <v>002002</v>
      </c>
      <c r="Y929" s="29" t="str">
        <f t="shared" si="291"/>
        <v>002002</v>
      </c>
      <c r="Z929" s="29" t="str">
        <f t="shared" si="292"/>
        <v>昌邑市融昌能源有限公司</v>
      </c>
      <c r="AA929" s="29" t="str">
        <f t="shared" si="293"/>
        <v>2026-04</v>
      </c>
      <c r="AB929" s="29" t="str">
        <f t="shared" si="294"/>
        <v>2026-04-21</v>
      </c>
      <c r="AC929" s="29" t="s">
        <v>108</v>
      </c>
      <c r="AD929" s="29">
        <f t="shared" si="295"/>
        <v>23</v>
      </c>
      <c r="AE929" s="29" t="str">
        <f t="shared" si="296"/>
        <v>汇兑,潍坊华创普惠产业投资合伙企业（有限合伙）,还款</v>
      </c>
      <c r="AF929" s="29" t="s">
        <v>109</v>
      </c>
      <c r="AG929" s="29" t="s">
        <v>109</v>
      </c>
      <c r="AH929" s="29"/>
      <c r="AI929" s="29"/>
      <c r="AJ929" s="29"/>
      <c r="AK929" s="29"/>
      <c r="AL929" s="29"/>
      <c r="AM929" s="29"/>
      <c r="AN929" s="29">
        <f t="shared" si="297"/>
        <v>1002</v>
      </c>
      <c r="AO929" s="29"/>
      <c r="AP929" s="29" t="str">
        <f t="shared" si="298"/>
        <v>汇兑,潍坊华创普惠产业投资合伙企业（有限合伙）,还款</v>
      </c>
      <c r="AQ929" t="s">
        <v>110</v>
      </c>
      <c r="AR929" s="29" t="str">
        <f t="shared" si="299"/>
        <v/>
      </c>
      <c r="AS929" s="29">
        <f t="shared" si="300"/>
        <v>89000000</v>
      </c>
      <c r="AT929" t="s">
        <v>111</v>
      </c>
      <c r="AU929" t="s">
        <v>112</v>
      </c>
      <c r="AV929" t="s">
        <v>113</v>
      </c>
      <c r="AW929" s="29" t="str">
        <f t="shared" si="301"/>
        <v/>
      </c>
      <c r="AX929" s="29">
        <f t="shared" si="302"/>
        <v>89000000</v>
      </c>
      <c r="AY929" s="29"/>
      <c r="AZ929" s="29"/>
      <c r="BA929" s="29"/>
      <c r="BB929" s="29"/>
      <c r="BC929" s="29"/>
      <c r="BD929" s="29"/>
      <c r="BE929" s="29"/>
      <c r="BF929" s="29"/>
      <c r="BG929" s="29"/>
      <c r="BH929" s="29"/>
      <c r="BI929" s="29"/>
      <c r="BJ929" s="29"/>
      <c r="BK929" s="29"/>
      <c r="BL929" s="29"/>
      <c r="BM929" s="29"/>
      <c r="BN929" s="29"/>
      <c r="BO929" s="29"/>
      <c r="BP929" s="29"/>
      <c r="BQ929" s="32" t="str">
        <f>IF(N929="项目",VLOOKUP(O929,项目!B:C,2,0),IF(K929="空项目",VLOOKUP(K929,项目!B:C,2,0),""))</f>
        <v/>
      </c>
      <c r="BR929" s="32" t="str">
        <f>IFERROR(VLOOKUP(BQ929,项目!A:B,2,0),"")</f>
        <v/>
      </c>
      <c r="BS929" s="29"/>
      <c r="BT929" s="29"/>
      <c r="BU929" s="32" t="str">
        <f>IF(N929="供应商",VLOOKUP(O929,供应商!B:C,2,0),"")</f>
        <v/>
      </c>
      <c r="BV929" s="32" t="str">
        <f>IFERROR(VLOOKUP(BU929,供应商!A:B,2,0),"")</f>
        <v/>
      </c>
      <c r="BW929" s="32" t="str">
        <f>IF(N929="客户",VLOOKUP(O929,客户!B:C,2,0),"")</f>
        <v/>
      </c>
      <c r="BX929" s="32" t="str">
        <f>IFERROR(VLOOKUP(BW929,客户!A:B,2,0),"")</f>
        <v/>
      </c>
      <c r="BY929" s="29"/>
      <c r="BZ929" s="29"/>
      <c r="CA929" s="29"/>
      <c r="CB929" s="29"/>
      <c r="CC929" s="29"/>
      <c r="CD929" s="29"/>
      <c r="CE929" s="29"/>
      <c r="CF929" s="29"/>
      <c r="CG929" s="29"/>
      <c r="CH929" s="29"/>
      <c r="CI929" s="29"/>
      <c r="CJ929" s="29"/>
      <c r="CK929" s="29"/>
      <c r="CL929" s="29"/>
      <c r="CM929" s="29"/>
      <c r="CN929" s="29"/>
      <c r="CO929" s="29"/>
      <c r="CP929" s="29"/>
      <c r="CQ929" s="29"/>
      <c r="CR929" s="29"/>
      <c r="CS929" s="29"/>
      <c r="CT929" s="29"/>
      <c r="CU929" s="32" t="str">
        <f>IF(N929="费用项目",VLOOKUP(O929,费用项目!B:C,2,0),"")</f>
        <v/>
      </c>
      <c r="CV929" s="32" t="str">
        <f>IFERROR(VLOOKUP(CU929,费用项目!A:B,2,0),"")</f>
        <v/>
      </c>
      <c r="CW929" s="29" t="str">
        <f>IF(N929="银行账户",VLOOKUP(O929,银行变二级!B:C,2,0),"")</f>
        <v>潍坊银行39455</v>
      </c>
      <c r="CX929" s="29" t="str">
        <f>IFERROR(VLOOKUP(O929,银行变二级!A:B,2,0),"")</f>
        <v>潍坊银行39455</v>
      </c>
    </row>
    <row r="930" ht="25.5" spans="1:102">
      <c r="A930" s="35" t="s">
        <v>762</v>
      </c>
      <c r="B930" s="36" t="s">
        <v>124</v>
      </c>
      <c r="C930" s="36" t="s">
        <v>254</v>
      </c>
      <c r="D930" s="37" t="s">
        <v>772</v>
      </c>
      <c r="E930" s="37" t="s">
        <v>764</v>
      </c>
      <c r="F930" s="38">
        <v>7000000</v>
      </c>
      <c r="G930" s="39" t="s">
        <v>107</v>
      </c>
      <c r="H930" s="40" t="str">
        <f t="shared" si="285"/>
        <v>1002</v>
      </c>
      <c r="I930" s="40" t="str">
        <f t="shared" si="286"/>
        <v>100207</v>
      </c>
      <c r="J930" s="46" t="str">
        <f t="shared" si="287"/>
        <v>银行存款</v>
      </c>
      <c r="K930" s="47" t="str">
        <f t="shared" si="288"/>
        <v>潍坊银行39455</v>
      </c>
      <c r="L930" s="46" t="str">
        <f t="shared" si="289"/>
        <v/>
      </c>
      <c r="M930" s="46">
        <f>IFERROR(IF(H930="1002",1002,VLOOKUP(I930,亿企科目!A:H,6,0)),VLOOKUP(H930,亿企科目!A:G,6,0))</f>
        <v>1002</v>
      </c>
      <c r="N930" s="48" t="str">
        <f>IFERROR(IF(H930="1002","银行账户",IF(H930="1123","供应商",VLOOKUP(I930,亿企科目!A:H,8,0))),"")</f>
        <v>银行账户</v>
      </c>
      <c r="O930" s="49" t="str">
        <f t="shared" si="303"/>
        <v>潍坊银行39455</v>
      </c>
      <c r="P930" s="29" t="str">
        <f>VLOOKUP(A930,账簿!B:C,2,0)</f>
        <v>002002</v>
      </c>
      <c r="Q930" s="29" t="str">
        <f>VLOOKUP(P930,账簿!A:B,2,0)</f>
        <v>昌邑市融昌能源有限公司</v>
      </c>
      <c r="W930" s="29" t="str">
        <f t="shared" si="304"/>
        <v>0020022026-04-2124</v>
      </c>
      <c r="X930" s="29" t="str">
        <f t="shared" si="290"/>
        <v>002002</v>
      </c>
      <c r="Y930" s="29" t="str">
        <f t="shared" si="291"/>
        <v>002002</v>
      </c>
      <c r="Z930" s="29" t="str">
        <f t="shared" si="292"/>
        <v>昌邑市融昌能源有限公司</v>
      </c>
      <c r="AA930" s="29" t="str">
        <f t="shared" si="293"/>
        <v>2026-04</v>
      </c>
      <c r="AB930" s="29" t="str">
        <f t="shared" si="294"/>
        <v>2026-04-21</v>
      </c>
      <c r="AC930" s="29" t="s">
        <v>108</v>
      </c>
      <c r="AD930" s="29">
        <f t="shared" si="295"/>
        <v>24</v>
      </c>
      <c r="AE930" s="29" t="str">
        <f t="shared" si="296"/>
        <v>网银转账,昌邑市城投股权投资管理有限公司,往来款</v>
      </c>
      <c r="AF930" s="29" t="s">
        <v>109</v>
      </c>
      <c r="AG930" s="29" t="s">
        <v>109</v>
      </c>
      <c r="AH930" s="29"/>
      <c r="AI930" s="29"/>
      <c r="AJ930" s="29"/>
      <c r="AK930" s="29"/>
      <c r="AL930" s="29"/>
      <c r="AM930" s="29"/>
      <c r="AN930" s="29">
        <f t="shared" si="297"/>
        <v>1002</v>
      </c>
      <c r="AO930" s="29"/>
      <c r="AP930" s="29" t="str">
        <f t="shared" si="298"/>
        <v>网银转账,昌邑市城投股权投资管理有限公司,往来款</v>
      </c>
      <c r="AQ930" t="s">
        <v>110</v>
      </c>
      <c r="AR930" s="29">
        <f t="shared" si="299"/>
        <v>7000000</v>
      </c>
      <c r="AS930" s="29" t="str">
        <f t="shared" si="300"/>
        <v/>
      </c>
      <c r="AT930" t="s">
        <v>111</v>
      </c>
      <c r="AU930" t="s">
        <v>112</v>
      </c>
      <c r="AV930" t="s">
        <v>113</v>
      </c>
      <c r="AW930" s="29">
        <f t="shared" si="301"/>
        <v>7000000</v>
      </c>
      <c r="AX930" s="29" t="str">
        <f t="shared" si="302"/>
        <v/>
      </c>
      <c r="AY930" s="29"/>
      <c r="AZ930" s="29"/>
      <c r="BA930" s="29"/>
      <c r="BB930" s="29"/>
      <c r="BC930" s="29"/>
      <c r="BD930" s="29"/>
      <c r="BE930" s="29"/>
      <c r="BF930" s="29"/>
      <c r="BG930" s="29"/>
      <c r="BH930" s="29"/>
      <c r="BI930" s="29"/>
      <c r="BJ930" s="29"/>
      <c r="BK930" s="29"/>
      <c r="BL930" s="29"/>
      <c r="BM930" s="29"/>
      <c r="BN930" s="29"/>
      <c r="BO930" s="29"/>
      <c r="BP930" s="29"/>
      <c r="BQ930" s="32" t="str">
        <f>IF(N930="项目",VLOOKUP(O930,项目!B:C,2,0),IF(K930="空项目",VLOOKUP(K930,项目!B:C,2,0),""))</f>
        <v/>
      </c>
      <c r="BR930" s="32" t="str">
        <f>IFERROR(VLOOKUP(BQ930,项目!A:B,2,0),"")</f>
        <v/>
      </c>
      <c r="BS930" s="29"/>
      <c r="BT930" s="29"/>
      <c r="BU930" s="32" t="str">
        <f>IF(N930="供应商",VLOOKUP(O930,供应商!B:C,2,0),"")</f>
        <v/>
      </c>
      <c r="BV930" s="32" t="str">
        <f>IFERROR(VLOOKUP(BU930,供应商!A:B,2,0),"")</f>
        <v/>
      </c>
      <c r="BW930" s="32" t="str">
        <f>IF(N930="客户",VLOOKUP(O930,客户!B:C,2,0),"")</f>
        <v/>
      </c>
      <c r="BX930" s="32" t="str">
        <f>IFERROR(VLOOKUP(BW930,客户!A:B,2,0),"")</f>
        <v/>
      </c>
      <c r="BY930" s="29"/>
      <c r="BZ930" s="29"/>
      <c r="CA930" s="29"/>
      <c r="CB930" s="29"/>
      <c r="CC930" s="29"/>
      <c r="CD930" s="29"/>
      <c r="CE930" s="29"/>
      <c r="CF930" s="29"/>
      <c r="CG930" s="29"/>
      <c r="CH930" s="29"/>
      <c r="CI930" s="29"/>
      <c r="CJ930" s="29"/>
      <c r="CK930" s="29"/>
      <c r="CL930" s="29"/>
      <c r="CM930" s="29"/>
      <c r="CN930" s="29"/>
      <c r="CO930" s="29"/>
      <c r="CP930" s="29"/>
      <c r="CQ930" s="29"/>
      <c r="CR930" s="29"/>
      <c r="CS930" s="29"/>
      <c r="CT930" s="29"/>
      <c r="CU930" s="32" t="str">
        <f>IF(N930="费用项目",VLOOKUP(O930,费用项目!B:C,2,0),"")</f>
        <v/>
      </c>
      <c r="CV930" s="32" t="str">
        <f>IFERROR(VLOOKUP(CU930,费用项目!A:B,2,0),"")</f>
        <v/>
      </c>
      <c r="CW930" s="29" t="str">
        <f>IF(N930="银行账户",VLOOKUP(O930,银行变二级!B:C,2,0),"")</f>
        <v>潍坊银行39455</v>
      </c>
      <c r="CX930" s="29" t="str">
        <f>IFERROR(VLOOKUP(O930,银行变二级!A:B,2,0),"")</f>
        <v>潍坊银行39455</v>
      </c>
    </row>
    <row r="931" ht="25.5" spans="1:102">
      <c r="A931" s="35" t="s">
        <v>762</v>
      </c>
      <c r="B931" s="36" t="s">
        <v>124</v>
      </c>
      <c r="C931" s="36" t="s">
        <v>254</v>
      </c>
      <c r="D931" s="37" t="s">
        <v>772</v>
      </c>
      <c r="E931" s="37" t="s">
        <v>134</v>
      </c>
      <c r="F931" s="39" t="s">
        <v>107</v>
      </c>
      <c r="G931" s="38">
        <v>7000000</v>
      </c>
      <c r="H931" s="40" t="str">
        <f t="shared" si="285"/>
        <v>1221</v>
      </c>
      <c r="I931" s="40" t="str">
        <f t="shared" si="286"/>
        <v>122108</v>
      </c>
      <c r="J931" s="46" t="str">
        <f t="shared" si="287"/>
        <v>其他应收款</v>
      </c>
      <c r="K931" s="47" t="str">
        <f t="shared" si="288"/>
        <v>单位</v>
      </c>
      <c r="L931" s="46" t="str">
        <f t="shared" si="289"/>
        <v>昌邑市城投股权投资管理有限公司</v>
      </c>
      <c r="M931" s="46" t="str">
        <f>IFERROR(IF(H931="1002",1002,VLOOKUP(I931,亿企科目!A:H,6,0)),VLOOKUP(H931,亿企科目!A:G,6,0))</f>
        <v>122102</v>
      </c>
      <c r="N931" s="48" t="str">
        <f>IFERROR(IF(H931="1002","银行账户",IF(H931="1123","供应商",VLOOKUP(I931,亿企科目!A:H,8,0))),"")</f>
        <v>客户</v>
      </c>
      <c r="O931" s="49" t="str">
        <f t="shared" si="303"/>
        <v>昌邑市城投股权投资管理有限公司</v>
      </c>
      <c r="P931" s="29" t="str">
        <f>VLOOKUP(A931,账簿!B:C,2,0)</f>
        <v>002002</v>
      </c>
      <c r="Q931" s="29" t="str">
        <f>VLOOKUP(P931,账簿!A:B,2,0)</f>
        <v>昌邑市融昌能源有限公司</v>
      </c>
      <c r="W931" s="29" t="str">
        <f t="shared" si="304"/>
        <v>0020022026-04-2124</v>
      </c>
      <c r="X931" s="29" t="str">
        <f t="shared" si="290"/>
        <v>002002</v>
      </c>
      <c r="Y931" s="29" t="str">
        <f t="shared" si="291"/>
        <v>002002</v>
      </c>
      <c r="Z931" s="29" t="str">
        <f t="shared" si="292"/>
        <v>昌邑市融昌能源有限公司</v>
      </c>
      <c r="AA931" s="29" t="str">
        <f t="shared" si="293"/>
        <v>2026-04</v>
      </c>
      <c r="AB931" s="29" t="str">
        <f t="shared" si="294"/>
        <v>2026-04-21</v>
      </c>
      <c r="AC931" s="29" t="s">
        <v>108</v>
      </c>
      <c r="AD931" s="29">
        <f t="shared" si="295"/>
        <v>24</v>
      </c>
      <c r="AE931" s="29" t="str">
        <f t="shared" si="296"/>
        <v>网银转账,昌邑市城投股权投资管理有限公司,往来款</v>
      </c>
      <c r="AF931" s="29" t="s">
        <v>109</v>
      </c>
      <c r="AG931" s="29" t="s">
        <v>109</v>
      </c>
      <c r="AH931" s="29"/>
      <c r="AI931" s="29"/>
      <c r="AJ931" s="29"/>
      <c r="AK931" s="29"/>
      <c r="AL931" s="29"/>
      <c r="AM931" s="29"/>
      <c r="AN931" s="29" t="str">
        <f t="shared" si="297"/>
        <v>122102</v>
      </c>
      <c r="AO931" s="29"/>
      <c r="AP931" s="29" t="str">
        <f t="shared" si="298"/>
        <v>网银转账,昌邑市城投股权投资管理有限公司,往来款</v>
      </c>
      <c r="AQ931" t="s">
        <v>110</v>
      </c>
      <c r="AR931" s="29" t="str">
        <f t="shared" si="299"/>
        <v/>
      </c>
      <c r="AS931" s="29">
        <f t="shared" si="300"/>
        <v>7000000</v>
      </c>
      <c r="AT931" t="s">
        <v>111</v>
      </c>
      <c r="AU931" t="s">
        <v>112</v>
      </c>
      <c r="AV931" t="s">
        <v>113</v>
      </c>
      <c r="AW931" s="29" t="str">
        <f t="shared" si="301"/>
        <v/>
      </c>
      <c r="AX931" s="29">
        <f t="shared" si="302"/>
        <v>7000000</v>
      </c>
      <c r="AY931" s="29"/>
      <c r="AZ931" s="29"/>
      <c r="BA931" s="29"/>
      <c r="BB931" s="29"/>
      <c r="BC931" s="29"/>
      <c r="BD931" s="29"/>
      <c r="BE931" s="29"/>
      <c r="BF931" s="29"/>
      <c r="BG931" s="29"/>
      <c r="BH931" s="29"/>
      <c r="BI931" s="29"/>
      <c r="BJ931" s="29"/>
      <c r="BK931" s="29"/>
      <c r="BL931" s="29"/>
      <c r="BM931" s="29"/>
      <c r="BN931" s="29"/>
      <c r="BO931" s="29"/>
      <c r="BP931" s="29"/>
      <c r="BQ931" s="32" t="str">
        <f>IF(N931="项目",VLOOKUP(O931,项目!B:C,2,0),IF(K931="空项目",VLOOKUP(K931,项目!B:C,2,0),""))</f>
        <v/>
      </c>
      <c r="BR931" s="32" t="str">
        <f>IFERROR(VLOOKUP(BQ931,项目!A:B,2,0),"")</f>
        <v/>
      </c>
      <c r="BS931" s="29"/>
      <c r="BT931" s="29"/>
      <c r="BU931" s="32" t="str">
        <f>IF(N931="供应商",VLOOKUP(O931,供应商!B:C,2,0),"")</f>
        <v/>
      </c>
      <c r="BV931" s="32" t="str">
        <f>IFERROR(VLOOKUP(BU931,供应商!A:B,2,0),"")</f>
        <v/>
      </c>
      <c r="BW931" s="32" t="str">
        <f>IF(N931="客户",VLOOKUP(O931,客户!B:C,2,0),"")</f>
        <v>002008</v>
      </c>
      <c r="BX931" s="32" t="str">
        <f>IFERROR(VLOOKUP(BW931,客户!A:B,2,0),"")</f>
        <v>昌邑市城投股权投资管理有限公司</v>
      </c>
      <c r="BY931" s="29"/>
      <c r="BZ931" s="29"/>
      <c r="CA931" s="29"/>
      <c r="CB931" s="29"/>
      <c r="CC931" s="29"/>
      <c r="CD931" s="29"/>
      <c r="CE931" s="29"/>
      <c r="CF931" s="29"/>
      <c r="CG931" s="29"/>
      <c r="CH931" s="29"/>
      <c r="CI931" s="29"/>
      <c r="CJ931" s="29"/>
      <c r="CK931" s="29"/>
      <c r="CL931" s="29"/>
      <c r="CM931" s="29"/>
      <c r="CN931" s="29"/>
      <c r="CO931" s="29"/>
      <c r="CP931" s="29"/>
      <c r="CQ931" s="29"/>
      <c r="CR931" s="29"/>
      <c r="CS931" s="29"/>
      <c r="CT931" s="29"/>
      <c r="CU931" s="32" t="str">
        <f>IF(N931="费用项目",VLOOKUP(O931,费用项目!B:C,2,0),"")</f>
        <v/>
      </c>
      <c r="CV931" s="32" t="str">
        <f>IFERROR(VLOOKUP(CU931,费用项目!A:B,2,0),"")</f>
        <v/>
      </c>
      <c r="CW931" s="29" t="str">
        <f>IF(N931="银行账户",VLOOKUP(O931,银行变二级!B:C,2,0),"")</f>
        <v/>
      </c>
      <c r="CX931" s="29" t="str">
        <f>IFERROR(VLOOKUP(O931,银行变二级!A:B,2,0),"")</f>
        <v/>
      </c>
    </row>
    <row r="932" spans="1:102">
      <c r="A932" s="35" t="s">
        <v>762</v>
      </c>
      <c r="B932" s="36" t="s">
        <v>787</v>
      </c>
      <c r="C932" s="36" t="s">
        <v>257</v>
      </c>
      <c r="D932" s="37" t="s">
        <v>712</v>
      </c>
      <c r="E932" s="37" t="s">
        <v>275</v>
      </c>
      <c r="F932" s="41">
        <v>100</v>
      </c>
      <c r="G932" s="39" t="s">
        <v>107</v>
      </c>
      <c r="H932" s="40" t="str">
        <f t="shared" si="285"/>
        <v>6603</v>
      </c>
      <c r="I932" s="40" t="str">
        <f t="shared" si="286"/>
        <v>6603</v>
      </c>
      <c r="J932" s="46" t="str">
        <f t="shared" si="287"/>
        <v>财务费用</v>
      </c>
      <c r="K932" s="47" t="str">
        <f t="shared" si="288"/>
        <v>服务费</v>
      </c>
      <c r="L932" s="46" t="str">
        <f t="shared" si="289"/>
        <v/>
      </c>
      <c r="M932" s="46" t="str">
        <f>IFERROR(IF(H932="1002",1002,VLOOKUP(I932,亿企科目!A:H,6,0)),VLOOKUP(H932,亿企科目!A:G,6,0))</f>
        <v>6603</v>
      </c>
      <c r="N932" s="48" t="str">
        <f>IFERROR(IF(H932="1002","银行账户",IF(H932="1123","供应商",VLOOKUP(I932,亿企科目!A:H,8,0))),"")</f>
        <v>费用项目</v>
      </c>
      <c r="O932" s="49" t="str">
        <f t="shared" si="303"/>
        <v>服务费</v>
      </c>
      <c r="P932" s="29" t="str">
        <f>VLOOKUP(A932,账簿!B:C,2,0)</f>
        <v>002002</v>
      </c>
      <c r="Q932" s="29" t="str">
        <f>VLOOKUP(P932,账簿!A:B,2,0)</f>
        <v>昌邑市融昌能源有限公司</v>
      </c>
      <c r="W932" s="29" t="str">
        <f t="shared" si="304"/>
        <v>0020022026-04-2625</v>
      </c>
      <c r="X932" s="29" t="str">
        <f t="shared" si="290"/>
        <v>002002</v>
      </c>
      <c r="Y932" s="29" t="str">
        <f t="shared" si="291"/>
        <v>002002</v>
      </c>
      <c r="Z932" s="29" t="str">
        <f t="shared" si="292"/>
        <v>昌邑市融昌能源有限公司</v>
      </c>
      <c r="AA932" s="29" t="str">
        <f t="shared" si="293"/>
        <v>2026-04</v>
      </c>
      <c r="AB932" s="29" t="str">
        <f t="shared" si="294"/>
        <v>2026-04-26</v>
      </c>
      <c r="AC932" s="29" t="s">
        <v>108</v>
      </c>
      <c r="AD932" s="29">
        <f t="shared" si="295"/>
        <v>25</v>
      </c>
      <c r="AE932" s="29" t="str">
        <f t="shared" si="296"/>
        <v>财智账户卡普通卡年费</v>
      </c>
      <c r="AF932" s="29" t="s">
        <v>109</v>
      </c>
      <c r="AG932" s="29" t="s">
        <v>109</v>
      </c>
      <c r="AH932" s="29"/>
      <c r="AI932" s="29"/>
      <c r="AJ932" s="29"/>
      <c r="AK932" s="29"/>
      <c r="AL932" s="29"/>
      <c r="AM932" s="29"/>
      <c r="AN932" s="29" t="str">
        <f t="shared" si="297"/>
        <v>6603</v>
      </c>
      <c r="AO932" s="29"/>
      <c r="AP932" s="29" t="str">
        <f t="shared" si="298"/>
        <v>财智账户卡普通卡年费</v>
      </c>
      <c r="AQ932" t="s">
        <v>110</v>
      </c>
      <c r="AR932" s="29">
        <f t="shared" si="299"/>
        <v>100</v>
      </c>
      <c r="AS932" s="29" t="str">
        <f t="shared" si="300"/>
        <v/>
      </c>
      <c r="AT932" t="s">
        <v>111</v>
      </c>
      <c r="AU932" t="s">
        <v>112</v>
      </c>
      <c r="AV932" t="s">
        <v>113</v>
      </c>
      <c r="AW932" s="29">
        <f t="shared" si="301"/>
        <v>100</v>
      </c>
      <c r="AX932" s="29" t="str">
        <f t="shared" si="302"/>
        <v/>
      </c>
      <c r="AY932" s="29"/>
      <c r="AZ932" s="29"/>
      <c r="BA932" s="29"/>
      <c r="BB932" s="29"/>
      <c r="BC932" s="29"/>
      <c r="BD932" s="29"/>
      <c r="BE932" s="29"/>
      <c r="BF932" s="29"/>
      <c r="BG932" s="29"/>
      <c r="BH932" s="29"/>
      <c r="BI932" s="29"/>
      <c r="BJ932" s="29"/>
      <c r="BK932" s="29"/>
      <c r="BL932" s="29"/>
      <c r="BM932" s="29"/>
      <c r="BN932" s="29"/>
      <c r="BO932" s="29"/>
      <c r="BP932" s="29"/>
      <c r="BQ932" s="32" t="str">
        <f>IF(N932="项目",VLOOKUP(O932,项目!B:C,2,0),IF(K932="空项目",VLOOKUP(K932,项目!B:C,2,0),""))</f>
        <v/>
      </c>
      <c r="BR932" s="32" t="str">
        <f>IFERROR(VLOOKUP(BQ932,项目!A:B,2,0),"")</f>
        <v/>
      </c>
      <c r="BS932" s="29"/>
      <c r="BT932" s="29"/>
      <c r="BU932" s="32" t="str">
        <f>IF(N932="供应商",VLOOKUP(O932,供应商!B:C,2,0),"")</f>
        <v/>
      </c>
      <c r="BV932" s="32" t="str">
        <f>IFERROR(VLOOKUP(BU932,供应商!A:B,2,0),"")</f>
        <v/>
      </c>
      <c r="BW932" s="32" t="str">
        <f>IF(N932="客户",VLOOKUP(O932,客户!B:C,2,0),"")</f>
        <v/>
      </c>
      <c r="BX932" s="32" t="str">
        <f>IFERROR(VLOOKUP(BW932,客户!A:B,2,0),"")</f>
        <v/>
      </c>
      <c r="BY932" s="29"/>
      <c r="BZ932" s="29"/>
      <c r="CA932" s="29"/>
      <c r="CB932" s="29"/>
      <c r="CC932" s="29"/>
      <c r="CD932" s="29"/>
      <c r="CE932" s="29"/>
      <c r="CF932" s="29"/>
      <c r="CG932" s="29"/>
      <c r="CH932" s="29"/>
      <c r="CI932" s="29"/>
      <c r="CJ932" s="29"/>
      <c r="CK932" s="29"/>
      <c r="CL932" s="29"/>
      <c r="CM932" s="29"/>
      <c r="CN932" s="29"/>
      <c r="CO932" s="29"/>
      <c r="CP932" s="29"/>
      <c r="CQ932" s="29"/>
      <c r="CR932" s="29"/>
      <c r="CS932" s="29"/>
      <c r="CT932" s="29"/>
      <c r="CU932" s="32" t="str">
        <f>IF(N932="费用项目",VLOOKUP(O932,费用项目!B:C,2,0),"")</f>
        <v>660225</v>
      </c>
      <c r="CV932" s="32" t="str">
        <f>IFERROR(VLOOKUP(CU932,费用项目!A:B,2,0),"")</f>
        <v>服务费</v>
      </c>
      <c r="CW932" s="29" t="str">
        <f>IF(N932="银行账户",VLOOKUP(O932,银行变二级!B:C,2,0),"")</f>
        <v/>
      </c>
      <c r="CX932" s="29" t="str">
        <f>IFERROR(VLOOKUP(O932,银行变二级!A:B,2,0),"")</f>
        <v/>
      </c>
    </row>
    <row r="933" ht="27" spans="1:102">
      <c r="A933" s="35" t="s">
        <v>762</v>
      </c>
      <c r="B933" s="36" t="s">
        <v>787</v>
      </c>
      <c r="C933" s="36" t="s">
        <v>257</v>
      </c>
      <c r="D933" s="37" t="s">
        <v>712</v>
      </c>
      <c r="E933" s="37" t="s">
        <v>788</v>
      </c>
      <c r="F933" s="39" t="s">
        <v>107</v>
      </c>
      <c r="G933" s="41">
        <v>100</v>
      </c>
      <c r="H933" s="40" t="str">
        <f t="shared" si="285"/>
        <v>1002</v>
      </c>
      <c r="I933" s="40" t="str">
        <f t="shared" si="286"/>
        <v>100204</v>
      </c>
      <c r="J933" s="46" t="str">
        <f t="shared" si="287"/>
        <v>银行存款</v>
      </c>
      <c r="K933" s="47" t="str">
        <f t="shared" si="288"/>
        <v>工行一般户46641</v>
      </c>
      <c r="L933" s="46" t="str">
        <f t="shared" si="289"/>
        <v/>
      </c>
      <c r="M933" s="46">
        <f>IFERROR(IF(H933="1002",1002,VLOOKUP(I933,亿企科目!A:H,6,0)),VLOOKUP(H933,亿企科目!A:G,6,0))</f>
        <v>1002</v>
      </c>
      <c r="N933" s="48" t="str">
        <f>IFERROR(IF(H933="1002","银行账户",IF(H933="1123","供应商",VLOOKUP(I933,亿企科目!A:H,8,0))),"")</f>
        <v>银行账户</v>
      </c>
      <c r="O933" s="49" t="str">
        <f t="shared" si="303"/>
        <v>工行一般户46641</v>
      </c>
      <c r="P933" s="29" t="str">
        <f>VLOOKUP(A933,账簿!B:C,2,0)</f>
        <v>002002</v>
      </c>
      <c r="Q933" s="29" t="str">
        <f>VLOOKUP(P933,账簿!A:B,2,0)</f>
        <v>昌邑市融昌能源有限公司</v>
      </c>
      <c r="W933" s="29" t="str">
        <f t="shared" si="304"/>
        <v>0020022026-04-2625</v>
      </c>
      <c r="X933" s="29" t="str">
        <f t="shared" si="290"/>
        <v>002002</v>
      </c>
      <c r="Y933" s="29" t="str">
        <f t="shared" si="291"/>
        <v>002002</v>
      </c>
      <c r="Z933" s="29" t="str">
        <f t="shared" si="292"/>
        <v>昌邑市融昌能源有限公司</v>
      </c>
      <c r="AA933" s="29" t="str">
        <f t="shared" si="293"/>
        <v>2026-04</v>
      </c>
      <c r="AB933" s="29" t="str">
        <f t="shared" si="294"/>
        <v>2026-04-26</v>
      </c>
      <c r="AC933" s="29" t="s">
        <v>108</v>
      </c>
      <c r="AD933" s="29">
        <f t="shared" si="295"/>
        <v>25</v>
      </c>
      <c r="AE933" s="29" t="str">
        <f t="shared" si="296"/>
        <v>财智账户卡普通卡年费</v>
      </c>
      <c r="AF933" s="29" t="s">
        <v>109</v>
      </c>
      <c r="AG933" s="29" t="s">
        <v>109</v>
      </c>
      <c r="AH933" s="29"/>
      <c r="AI933" s="29"/>
      <c r="AJ933" s="29"/>
      <c r="AK933" s="29"/>
      <c r="AL933" s="29"/>
      <c r="AM933" s="29"/>
      <c r="AN933" s="29">
        <f t="shared" si="297"/>
        <v>1002</v>
      </c>
      <c r="AO933" s="29"/>
      <c r="AP933" s="29" t="str">
        <f t="shared" si="298"/>
        <v>财智账户卡普通卡年费</v>
      </c>
      <c r="AQ933" t="s">
        <v>110</v>
      </c>
      <c r="AR933" s="29" t="str">
        <f t="shared" si="299"/>
        <v/>
      </c>
      <c r="AS933" s="29">
        <f t="shared" si="300"/>
        <v>100</v>
      </c>
      <c r="AT933" t="s">
        <v>111</v>
      </c>
      <c r="AU933" t="s">
        <v>112</v>
      </c>
      <c r="AV933" t="s">
        <v>113</v>
      </c>
      <c r="AW933" s="29" t="str">
        <f t="shared" si="301"/>
        <v/>
      </c>
      <c r="AX933" s="29">
        <f t="shared" si="302"/>
        <v>100</v>
      </c>
      <c r="AY933" s="29"/>
      <c r="AZ933" s="29"/>
      <c r="BA933" s="29"/>
      <c r="BB933" s="29"/>
      <c r="BC933" s="29"/>
      <c r="BD933" s="29"/>
      <c r="BE933" s="29"/>
      <c r="BF933" s="29"/>
      <c r="BG933" s="29"/>
      <c r="BH933" s="29"/>
      <c r="BI933" s="29"/>
      <c r="BJ933" s="29"/>
      <c r="BK933" s="29"/>
      <c r="BL933" s="29"/>
      <c r="BM933" s="29"/>
      <c r="BN933" s="29"/>
      <c r="BO933" s="29"/>
      <c r="BP933" s="29"/>
      <c r="BQ933" s="32" t="str">
        <f>IF(N933="项目",VLOOKUP(O933,项目!B:C,2,0),IF(K933="空项目",VLOOKUP(K933,项目!B:C,2,0),""))</f>
        <v/>
      </c>
      <c r="BR933" s="32" t="str">
        <f>IFERROR(VLOOKUP(BQ933,项目!A:B,2,0),"")</f>
        <v/>
      </c>
      <c r="BS933" s="29"/>
      <c r="BT933" s="29"/>
      <c r="BU933" s="32" t="str">
        <f>IF(N933="供应商",VLOOKUP(O933,供应商!B:C,2,0),"")</f>
        <v/>
      </c>
      <c r="BV933" s="32" t="str">
        <f>IFERROR(VLOOKUP(BU933,供应商!A:B,2,0),"")</f>
        <v/>
      </c>
      <c r="BW933" s="32" t="str">
        <f>IF(N933="客户",VLOOKUP(O933,客户!B:C,2,0),"")</f>
        <v/>
      </c>
      <c r="BX933" s="32" t="str">
        <f>IFERROR(VLOOKUP(BW933,客户!A:B,2,0),"")</f>
        <v/>
      </c>
      <c r="BY933" s="29"/>
      <c r="BZ933" s="29"/>
      <c r="CA933" s="29"/>
      <c r="CB933" s="29"/>
      <c r="CC933" s="29"/>
      <c r="CD933" s="29"/>
      <c r="CE933" s="29"/>
      <c r="CF933" s="29"/>
      <c r="CG933" s="29"/>
      <c r="CH933" s="29"/>
      <c r="CI933" s="29"/>
      <c r="CJ933" s="29"/>
      <c r="CK933" s="29"/>
      <c r="CL933" s="29"/>
      <c r="CM933" s="29"/>
      <c r="CN933" s="29"/>
      <c r="CO933" s="29"/>
      <c r="CP933" s="29"/>
      <c r="CQ933" s="29"/>
      <c r="CR933" s="29"/>
      <c r="CS933" s="29"/>
      <c r="CT933" s="29"/>
      <c r="CU933" s="32" t="str">
        <f>IF(N933="费用项目",VLOOKUP(O933,费用项目!B:C,2,0),"")</f>
        <v/>
      </c>
      <c r="CV933" s="32" t="str">
        <f>IFERROR(VLOOKUP(CU933,费用项目!A:B,2,0),"")</f>
        <v/>
      </c>
      <c r="CW933" s="29" t="str">
        <f>IF(N933="银行账户",VLOOKUP(O933,银行变二级!B:C,2,0),"")</f>
        <v>工行一般户46641</v>
      </c>
      <c r="CX933" s="29" t="str">
        <f>IFERROR(VLOOKUP(O933,银行变二级!A:B,2,0),"")</f>
        <v>工行一般户46641</v>
      </c>
    </row>
    <row r="934" ht="25.5" spans="1:102">
      <c r="A934" s="35" t="s">
        <v>762</v>
      </c>
      <c r="B934" s="36" t="s">
        <v>163</v>
      </c>
      <c r="C934" s="36" t="s">
        <v>258</v>
      </c>
      <c r="D934" s="37" t="s">
        <v>789</v>
      </c>
      <c r="E934" s="37" t="s">
        <v>790</v>
      </c>
      <c r="F934" s="38">
        <v>2945.99</v>
      </c>
      <c r="G934" s="39" t="s">
        <v>107</v>
      </c>
      <c r="H934" s="40" t="str">
        <f t="shared" si="285"/>
        <v>6602</v>
      </c>
      <c r="I934" s="40" t="str">
        <f t="shared" si="286"/>
        <v>6602</v>
      </c>
      <c r="J934" s="46" t="str">
        <f t="shared" si="287"/>
        <v>管理费用</v>
      </c>
      <c r="K934" s="47" t="str">
        <f t="shared" si="288"/>
        <v>其他费用</v>
      </c>
      <c r="L934" s="46" t="str">
        <f t="shared" si="289"/>
        <v/>
      </c>
      <c r="M934" s="46" t="str">
        <f>IFERROR(IF(H934="1002",1002,VLOOKUP(I934,亿企科目!A:H,6,0)),VLOOKUP(H934,亿企科目!A:G,6,0))</f>
        <v>6602</v>
      </c>
      <c r="N934" s="48" t="str">
        <f>IFERROR(IF(H934="1002","银行账户",IF(H934="1123","供应商",VLOOKUP(I934,亿企科目!A:H,8,0))),"")</f>
        <v>费用项目</v>
      </c>
      <c r="O934" s="49" t="str">
        <f t="shared" si="303"/>
        <v>其他费用</v>
      </c>
      <c r="P934" s="29" t="str">
        <f>VLOOKUP(A934,账簿!B:C,2,0)</f>
        <v>002002</v>
      </c>
      <c r="Q934" s="29" t="str">
        <f>VLOOKUP(P934,账簿!A:B,2,0)</f>
        <v>昌邑市融昌能源有限公司</v>
      </c>
      <c r="W934" s="29" t="str">
        <f t="shared" si="304"/>
        <v>0020022026-04-2926</v>
      </c>
      <c r="X934" s="29" t="str">
        <f t="shared" si="290"/>
        <v>002002</v>
      </c>
      <c r="Y934" s="29" t="str">
        <f t="shared" si="291"/>
        <v>002002</v>
      </c>
      <c r="Z934" s="29" t="str">
        <f t="shared" si="292"/>
        <v>昌邑市融昌能源有限公司</v>
      </c>
      <c r="AA934" s="29" t="str">
        <f t="shared" si="293"/>
        <v>2026-04</v>
      </c>
      <c r="AB934" s="29" t="str">
        <f t="shared" si="294"/>
        <v>2026-04-29</v>
      </c>
      <c r="AC934" s="29" t="s">
        <v>108</v>
      </c>
      <c r="AD934" s="29">
        <f t="shared" si="295"/>
        <v>26</v>
      </c>
      <c r="AE934" s="29" t="str">
        <f t="shared" si="296"/>
        <v>汇兑，车险费,申能财产保险股份有限公司潍坊中心支公司,车险（鲁VF9A60)</v>
      </c>
      <c r="AF934" s="29" t="s">
        <v>109</v>
      </c>
      <c r="AG934" s="29" t="s">
        <v>109</v>
      </c>
      <c r="AH934" s="29"/>
      <c r="AI934" s="29"/>
      <c r="AJ934" s="29"/>
      <c r="AK934" s="29"/>
      <c r="AL934" s="29"/>
      <c r="AM934" s="29"/>
      <c r="AN934" s="29" t="str">
        <f t="shared" si="297"/>
        <v>6602</v>
      </c>
      <c r="AO934" s="29"/>
      <c r="AP934" s="29" t="str">
        <f t="shared" si="298"/>
        <v>汇兑，车险费,申能财产保险股份有限公司潍坊中心支公司,车险（鲁VF9A60)</v>
      </c>
      <c r="AQ934" t="s">
        <v>110</v>
      </c>
      <c r="AR934" s="29">
        <f t="shared" si="299"/>
        <v>2945.99</v>
      </c>
      <c r="AS934" s="29" t="str">
        <f t="shared" si="300"/>
        <v/>
      </c>
      <c r="AT934" t="s">
        <v>111</v>
      </c>
      <c r="AU934" t="s">
        <v>112</v>
      </c>
      <c r="AV934" t="s">
        <v>113</v>
      </c>
      <c r="AW934" s="29">
        <f t="shared" si="301"/>
        <v>2945.99</v>
      </c>
      <c r="AX934" s="29" t="str">
        <f t="shared" si="302"/>
        <v/>
      </c>
      <c r="AY934" s="29"/>
      <c r="AZ934" s="29"/>
      <c r="BA934" s="29"/>
      <c r="BB934" s="29"/>
      <c r="BC934" s="29"/>
      <c r="BD934" s="29"/>
      <c r="BE934" s="29"/>
      <c r="BF934" s="29"/>
      <c r="BG934" s="29"/>
      <c r="BH934" s="29"/>
      <c r="BI934" s="29"/>
      <c r="BJ934" s="29"/>
      <c r="BK934" s="29"/>
      <c r="BL934" s="29"/>
      <c r="BM934" s="29"/>
      <c r="BN934" s="29"/>
      <c r="BO934" s="29"/>
      <c r="BP934" s="29"/>
      <c r="BQ934" s="32" t="str">
        <f>IF(N934="项目",VLOOKUP(O934,项目!B:C,2,0),IF(K934="空项目",VLOOKUP(K934,项目!B:C,2,0),""))</f>
        <v/>
      </c>
      <c r="BR934" s="32" t="str">
        <f>IFERROR(VLOOKUP(BQ934,项目!A:B,2,0),"")</f>
        <v/>
      </c>
      <c r="BS934" s="29"/>
      <c r="BT934" s="29"/>
      <c r="BU934" s="32" t="str">
        <f>IF(N934="供应商",VLOOKUP(O934,供应商!B:C,2,0),"")</f>
        <v/>
      </c>
      <c r="BV934" s="32" t="str">
        <f>IFERROR(VLOOKUP(BU934,供应商!A:B,2,0),"")</f>
        <v/>
      </c>
      <c r="BW934" s="32" t="str">
        <f>IF(N934="客户",VLOOKUP(O934,客户!B:C,2,0),"")</f>
        <v/>
      </c>
      <c r="BX934" s="32" t="str">
        <f>IFERROR(VLOOKUP(BW934,客户!A:B,2,0),"")</f>
        <v/>
      </c>
      <c r="BY934" s="29"/>
      <c r="BZ934" s="29"/>
      <c r="CA934" s="29"/>
      <c r="CB934" s="29"/>
      <c r="CC934" s="29"/>
      <c r="CD934" s="29"/>
      <c r="CE934" s="29"/>
      <c r="CF934" s="29"/>
      <c r="CG934" s="29"/>
      <c r="CH934" s="29"/>
      <c r="CI934" s="29"/>
      <c r="CJ934" s="29"/>
      <c r="CK934" s="29"/>
      <c r="CL934" s="29"/>
      <c r="CM934" s="29"/>
      <c r="CN934" s="29"/>
      <c r="CO934" s="29"/>
      <c r="CP934" s="29"/>
      <c r="CQ934" s="29"/>
      <c r="CR934" s="29"/>
      <c r="CS934" s="29"/>
      <c r="CT934" s="29"/>
      <c r="CU934" s="32" t="str">
        <f>IF(N934="费用项目",VLOOKUP(O934,费用项目!B:C,2,0),"")</f>
        <v>660226</v>
      </c>
      <c r="CV934" s="32" t="str">
        <f>IFERROR(VLOOKUP(CU934,费用项目!A:B,2,0),"")</f>
        <v>其他费用</v>
      </c>
      <c r="CW934" s="29" t="str">
        <f>IF(N934="银行账户",VLOOKUP(O934,银行变二级!B:C,2,0),"")</f>
        <v/>
      </c>
      <c r="CX934" s="29" t="str">
        <f>IFERROR(VLOOKUP(O934,银行变二级!A:B,2,0),"")</f>
        <v/>
      </c>
    </row>
    <row r="935" ht="25.5" spans="1:102">
      <c r="A935" s="35" t="s">
        <v>762</v>
      </c>
      <c r="B935" s="36" t="s">
        <v>163</v>
      </c>
      <c r="C935" s="36" t="s">
        <v>258</v>
      </c>
      <c r="D935" s="37" t="s">
        <v>789</v>
      </c>
      <c r="E935" s="37" t="s">
        <v>764</v>
      </c>
      <c r="F935" s="39" t="s">
        <v>107</v>
      </c>
      <c r="G935" s="38">
        <v>2945.99</v>
      </c>
      <c r="H935" s="40" t="str">
        <f t="shared" si="285"/>
        <v>1002</v>
      </c>
      <c r="I935" s="40" t="str">
        <f t="shared" si="286"/>
        <v>100207</v>
      </c>
      <c r="J935" s="46" t="str">
        <f t="shared" si="287"/>
        <v>银行存款</v>
      </c>
      <c r="K935" s="47" t="str">
        <f t="shared" si="288"/>
        <v>潍坊银行39455</v>
      </c>
      <c r="L935" s="46" t="str">
        <f t="shared" si="289"/>
        <v/>
      </c>
      <c r="M935" s="46">
        <f>IFERROR(IF(H935="1002",1002,VLOOKUP(I935,亿企科目!A:H,6,0)),VLOOKUP(H935,亿企科目!A:G,6,0))</f>
        <v>1002</v>
      </c>
      <c r="N935" s="48" t="str">
        <f>IFERROR(IF(H935="1002","银行账户",IF(H935="1123","供应商",VLOOKUP(I935,亿企科目!A:H,8,0))),"")</f>
        <v>银行账户</v>
      </c>
      <c r="O935" s="49" t="str">
        <f t="shared" si="303"/>
        <v>潍坊银行39455</v>
      </c>
      <c r="P935" s="29" t="str">
        <f>VLOOKUP(A935,账簿!B:C,2,0)</f>
        <v>002002</v>
      </c>
      <c r="Q935" s="29" t="str">
        <f>VLOOKUP(P935,账簿!A:B,2,0)</f>
        <v>昌邑市融昌能源有限公司</v>
      </c>
      <c r="W935" s="29" t="str">
        <f t="shared" si="304"/>
        <v>0020022026-04-2926</v>
      </c>
      <c r="X935" s="29" t="str">
        <f t="shared" si="290"/>
        <v>002002</v>
      </c>
      <c r="Y935" s="29" t="str">
        <f t="shared" si="291"/>
        <v>002002</v>
      </c>
      <c r="Z935" s="29" t="str">
        <f t="shared" si="292"/>
        <v>昌邑市融昌能源有限公司</v>
      </c>
      <c r="AA935" s="29" t="str">
        <f t="shared" si="293"/>
        <v>2026-04</v>
      </c>
      <c r="AB935" s="29" t="str">
        <f t="shared" si="294"/>
        <v>2026-04-29</v>
      </c>
      <c r="AC935" s="29" t="s">
        <v>108</v>
      </c>
      <c r="AD935" s="29">
        <f t="shared" si="295"/>
        <v>26</v>
      </c>
      <c r="AE935" s="29" t="str">
        <f t="shared" si="296"/>
        <v>汇兑，车险费,申能财产保险股份有限公司潍坊中心支公司,车险（鲁VF9A60)</v>
      </c>
      <c r="AF935" s="29" t="s">
        <v>109</v>
      </c>
      <c r="AG935" s="29" t="s">
        <v>109</v>
      </c>
      <c r="AH935" s="29"/>
      <c r="AI935" s="29"/>
      <c r="AJ935" s="29"/>
      <c r="AK935" s="29"/>
      <c r="AL935" s="29"/>
      <c r="AM935" s="29"/>
      <c r="AN935" s="29">
        <f t="shared" si="297"/>
        <v>1002</v>
      </c>
      <c r="AO935" s="29"/>
      <c r="AP935" s="29" t="str">
        <f t="shared" si="298"/>
        <v>汇兑，车险费,申能财产保险股份有限公司潍坊中心支公司,车险（鲁VF9A60)</v>
      </c>
      <c r="AQ935" t="s">
        <v>110</v>
      </c>
      <c r="AR935" s="29" t="str">
        <f t="shared" si="299"/>
        <v/>
      </c>
      <c r="AS935" s="29">
        <f t="shared" si="300"/>
        <v>2945.99</v>
      </c>
      <c r="AT935" t="s">
        <v>111</v>
      </c>
      <c r="AU935" t="s">
        <v>112</v>
      </c>
      <c r="AV935" t="s">
        <v>113</v>
      </c>
      <c r="AW935" s="29" t="str">
        <f t="shared" si="301"/>
        <v/>
      </c>
      <c r="AX935" s="29">
        <f t="shared" si="302"/>
        <v>2945.99</v>
      </c>
      <c r="AY935" s="29"/>
      <c r="AZ935" s="29"/>
      <c r="BA935" s="29"/>
      <c r="BB935" s="29"/>
      <c r="BC935" s="29"/>
      <c r="BD935" s="29"/>
      <c r="BE935" s="29"/>
      <c r="BF935" s="29"/>
      <c r="BG935" s="29"/>
      <c r="BH935" s="29"/>
      <c r="BI935" s="29"/>
      <c r="BJ935" s="29"/>
      <c r="BK935" s="29"/>
      <c r="BL935" s="29"/>
      <c r="BM935" s="29"/>
      <c r="BN935" s="29"/>
      <c r="BO935" s="29"/>
      <c r="BP935" s="29"/>
      <c r="BQ935" s="32" t="str">
        <f>IF(N935="项目",VLOOKUP(O935,项目!B:C,2,0),IF(K935="空项目",VLOOKUP(K935,项目!B:C,2,0),""))</f>
        <v/>
      </c>
      <c r="BR935" s="32" t="str">
        <f>IFERROR(VLOOKUP(BQ935,项目!A:B,2,0),"")</f>
        <v/>
      </c>
      <c r="BS935" s="29"/>
      <c r="BT935" s="29"/>
      <c r="BU935" s="32" t="str">
        <f>IF(N935="供应商",VLOOKUP(O935,供应商!B:C,2,0),"")</f>
        <v/>
      </c>
      <c r="BV935" s="32" t="str">
        <f>IFERROR(VLOOKUP(BU935,供应商!A:B,2,0),"")</f>
        <v/>
      </c>
      <c r="BW935" s="32" t="str">
        <f>IF(N935="客户",VLOOKUP(O935,客户!B:C,2,0),"")</f>
        <v/>
      </c>
      <c r="BX935" s="32" t="str">
        <f>IFERROR(VLOOKUP(BW935,客户!A:B,2,0),"")</f>
        <v/>
      </c>
      <c r="BY935" s="29"/>
      <c r="BZ935" s="29"/>
      <c r="CA935" s="29"/>
      <c r="CB935" s="29"/>
      <c r="CC935" s="29"/>
      <c r="CD935" s="29"/>
      <c r="CE935" s="29"/>
      <c r="CF935" s="29"/>
      <c r="CG935" s="29"/>
      <c r="CH935" s="29"/>
      <c r="CI935" s="29"/>
      <c r="CJ935" s="29"/>
      <c r="CK935" s="29"/>
      <c r="CL935" s="29"/>
      <c r="CM935" s="29"/>
      <c r="CN935" s="29"/>
      <c r="CO935" s="29"/>
      <c r="CP935" s="29"/>
      <c r="CQ935" s="29"/>
      <c r="CR935" s="29"/>
      <c r="CS935" s="29"/>
      <c r="CT935" s="29"/>
      <c r="CU935" s="32" t="str">
        <f>IF(N935="费用项目",VLOOKUP(O935,费用项目!B:C,2,0),"")</f>
        <v/>
      </c>
      <c r="CV935" s="32" t="str">
        <f>IFERROR(VLOOKUP(CU935,费用项目!A:B,2,0),"")</f>
        <v/>
      </c>
      <c r="CW935" s="29" t="str">
        <f>IF(N935="银行账户",VLOOKUP(O935,银行变二级!B:C,2,0),"")</f>
        <v>潍坊银行39455</v>
      </c>
      <c r="CX935" s="29" t="str">
        <f>IFERROR(VLOOKUP(O935,银行变二级!A:B,2,0),"")</f>
        <v>潍坊银行39455</v>
      </c>
    </row>
    <row r="936" ht="27" spans="1:102">
      <c r="A936" s="35" t="s">
        <v>762</v>
      </c>
      <c r="B936" s="36" t="s">
        <v>131</v>
      </c>
      <c r="C936" s="36" t="s">
        <v>261</v>
      </c>
      <c r="D936" s="37" t="s">
        <v>316</v>
      </c>
      <c r="E936" s="37" t="s">
        <v>690</v>
      </c>
      <c r="F936" s="38">
        <v>532000</v>
      </c>
      <c r="G936" s="39" t="s">
        <v>107</v>
      </c>
      <c r="H936" s="40" t="str">
        <f t="shared" si="285"/>
        <v>6603</v>
      </c>
      <c r="I936" s="40" t="str">
        <f t="shared" si="286"/>
        <v>6603</v>
      </c>
      <c r="J936" s="46" t="str">
        <f t="shared" si="287"/>
        <v>财务费用</v>
      </c>
      <c r="K936" s="47" t="str">
        <f t="shared" si="288"/>
        <v>金融机构服务费</v>
      </c>
      <c r="L936" s="46" t="str">
        <f t="shared" si="289"/>
        <v/>
      </c>
      <c r="M936" s="46" t="str">
        <f>IFERROR(IF(H936="1002",1002,VLOOKUP(I936,亿企科目!A:H,6,0)),VLOOKUP(H936,亿企科目!A:G,6,0))</f>
        <v>6603</v>
      </c>
      <c r="N936" s="48" t="str">
        <f>IFERROR(IF(H936="1002","银行账户",IF(H936="1123","供应商",VLOOKUP(I936,亿企科目!A:H,8,0))),"")</f>
        <v>费用项目</v>
      </c>
      <c r="O936" s="49" t="str">
        <f t="shared" si="303"/>
        <v>金融机构服务费</v>
      </c>
      <c r="P936" s="29" t="str">
        <f>VLOOKUP(A936,账簿!B:C,2,0)</f>
        <v>002002</v>
      </c>
      <c r="Q936" s="29" t="str">
        <f>VLOOKUP(P936,账簿!A:B,2,0)</f>
        <v>昌邑市融昌能源有限公司</v>
      </c>
      <c r="W936" s="29" t="str">
        <f t="shared" si="304"/>
        <v>0020022026-04-3027</v>
      </c>
      <c r="X936" s="29" t="str">
        <f t="shared" si="290"/>
        <v>002002</v>
      </c>
      <c r="Y936" s="29" t="str">
        <f t="shared" si="291"/>
        <v>002002</v>
      </c>
      <c r="Z936" s="29" t="str">
        <f t="shared" si="292"/>
        <v>昌邑市融昌能源有限公司</v>
      </c>
      <c r="AA936" s="29" t="str">
        <f t="shared" si="293"/>
        <v>2026-04</v>
      </c>
      <c r="AB936" s="29" t="str">
        <f t="shared" si="294"/>
        <v>2026-04-30</v>
      </c>
      <c r="AC936" s="29" t="s">
        <v>108</v>
      </c>
      <c r="AD936" s="29">
        <f t="shared" si="295"/>
        <v>27</v>
      </c>
      <c r="AE936" s="29" t="str">
        <f t="shared" si="296"/>
        <v>服务费,潍坊华创普惠产业投资合伙企业（有限合伙）</v>
      </c>
      <c r="AF936" s="29" t="s">
        <v>109</v>
      </c>
      <c r="AG936" s="29" t="s">
        <v>109</v>
      </c>
      <c r="AH936" s="29"/>
      <c r="AI936" s="29"/>
      <c r="AJ936" s="29"/>
      <c r="AK936" s="29"/>
      <c r="AL936" s="29"/>
      <c r="AM936" s="29"/>
      <c r="AN936" s="29" t="str">
        <f t="shared" si="297"/>
        <v>6603</v>
      </c>
      <c r="AO936" s="29"/>
      <c r="AP936" s="29" t="str">
        <f t="shared" si="298"/>
        <v>服务费,潍坊华创普惠产业投资合伙企业（有限合伙）</v>
      </c>
      <c r="AQ936" t="s">
        <v>110</v>
      </c>
      <c r="AR936" s="29">
        <f t="shared" si="299"/>
        <v>532000</v>
      </c>
      <c r="AS936" s="29" t="str">
        <f t="shared" si="300"/>
        <v/>
      </c>
      <c r="AT936" t="s">
        <v>111</v>
      </c>
      <c r="AU936" t="s">
        <v>112</v>
      </c>
      <c r="AV936" t="s">
        <v>113</v>
      </c>
      <c r="AW936" s="29">
        <f t="shared" si="301"/>
        <v>532000</v>
      </c>
      <c r="AX936" s="29" t="str">
        <f t="shared" si="302"/>
        <v/>
      </c>
      <c r="AY936" s="29"/>
      <c r="AZ936" s="29"/>
      <c r="BA936" s="29"/>
      <c r="BB936" s="29"/>
      <c r="BC936" s="29"/>
      <c r="BD936" s="29"/>
      <c r="BE936" s="29"/>
      <c r="BF936" s="29"/>
      <c r="BG936" s="29"/>
      <c r="BH936" s="29"/>
      <c r="BI936" s="29"/>
      <c r="BJ936" s="29"/>
      <c r="BK936" s="29"/>
      <c r="BL936" s="29"/>
      <c r="BM936" s="29"/>
      <c r="BN936" s="29"/>
      <c r="BO936" s="29"/>
      <c r="BP936" s="29"/>
      <c r="BQ936" s="32" t="str">
        <f>IF(N936="项目",VLOOKUP(O936,项目!B:C,2,0),IF(K936="空项目",VLOOKUP(K936,项目!B:C,2,0),""))</f>
        <v/>
      </c>
      <c r="BR936" s="32" t="str">
        <f>IFERROR(VLOOKUP(BQ936,项目!A:B,2,0),"")</f>
        <v/>
      </c>
      <c r="BS936" s="29"/>
      <c r="BT936" s="29"/>
      <c r="BU936" s="32" t="str">
        <f>IF(N936="供应商",VLOOKUP(O936,供应商!B:C,2,0),"")</f>
        <v/>
      </c>
      <c r="BV936" s="32" t="str">
        <f>IFERROR(VLOOKUP(BU936,供应商!A:B,2,0),"")</f>
        <v/>
      </c>
      <c r="BW936" s="32" t="str">
        <f>IF(N936="客户",VLOOKUP(O936,客户!B:C,2,0),"")</f>
        <v/>
      </c>
      <c r="BX936" s="32" t="str">
        <f>IFERROR(VLOOKUP(BW936,客户!A:B,2,0),"")</f>
        <v/>
      </c>
      <c r="BY936" s="29"/>
      <c r="BZ936" s="29"/>
      <c r="CA936" s="29"/>
      <c r="CB936" s="29"/>
      <c r="CC936" s="29"/>
      <c r="CD936" s="29"/>
      <c r="CE936" s="29"/>
      <c r="CF936" s="29"/>
      <c r="CG936" s="29"/>
      <c r="CH936" s="29"/>
      <c r="CI936" s="29"/>
      <c r="CJ936" s="29"/>
      <c r="CK936" s="29"/>
      <c r="CL936" s="29"/>
      <c r="CM936" s="29"/>
      <c r="CN936" s="29"/>
      <c r="CO936" s="29"/>
      <c r="CP936" s="29"/>
      <c r="CQ936" s="29"/>
      <c r="CR936" s="29"/>
      <c r="CS936" s="29"/>
      <c r="CT936" s="29"/>
      <c r="CU936" s="32" t="str">
        <f>IF(N936="费用项目",VLOOKUP(O936,费用项目!B:C,2,0),"")</f>
        <v>660303</v>
      </c>
      <c r="CV936" s="32" t="str">
        <f>IFERROR(VLOOKUP(CU936,费用项目!A:B,2,0),"")</f>
        <v>金融机构服务费</v>
      </c>
      <c r="CW936" s="29" t="str">
        <f>IF(N936="银行账户",VLOOKUP(O936,银行变二级!B:C,2,0),"")</f>
        <v/>
      </c>
      <c r="CX936" s="29" t="str">
        <f>IFERROR(VLOOKUP(O936,银行变二级!A:B,2,0),"")</f>
        <v/>
      </c>
    </row>
    <row r="937" ht="25.5" spans="1:102">
      <c r="A937" s="35" t="s">
        <v>762</v>
      </c>
      <c r="B937" s="36" t="s">
        <v>131</v>
      </c>
      <c r="C937" s="36" t="s">
        <v>261</v>
      </c>
      <c r="D937" s="37" t="s">
        <v>316</v>
      </c>
      <c r="E937" s="37" t="s">
        <v>300</v>
      </c>
      <c r="F937" s="39" t="s">
        <v>107</v>
      </c>
      <c r="G937" s="38">
        <v>532000</v>
      </c>
      <c r="H937" s="40" t="str">
        <f t="shared" si="285"/>
        <v>2241</v>
      </c>
      <c r="I937" s="40" t="str">
        <f t="shared" si="286"/>
        <v>224102</v>
      </c>
      <c r="J937" s="46" t="str">
        <f t="shared" si="287"/>
        <v>其他应付款</v>
      </c>
      <c r="K937" s="47" t="str">
        <f t="shared" si="288"/>
        <v>单位</v>
      </c>
      <c r="L937" s="46" t="str">
        <f t="shared" si="289"/>
        <v>潍坊华创普惠产业投资合伙企业（有限合伙）</v>
      </c>
      <c r="M937" s="46" t="str">
        <f>IFERROR(IF(H937="1002",1002,VLOOKUP(I937,亿企科目!A:H,6,0)),VLOOKUP(H937,亿企科目!A:G,6,0))</f>
        <v>224102</v>
      </c>
      <c r="N937" s="48" t="str">
        <f>IFERROR(IF(H937="1002","银行账户",IF(H937="1123","供应商",VLOOKUP(I937,亿企科目!A:H,8,0))),"")</f>
        <v>供应商</v>
      </c>
      <c r="O937" s="49" t="str">
        <f t="shared" si="303"/>
        <v>潍坊华创普惠产业投资合伙企业（有限合伙）</v>
      </c>
      <c r="P937" s="29" t="str">
        <f>VLOOKUP(A937,账簿!B:C,2,0)</f>
        <v>002002</v>
      </c>
      <c r="Q937" s="29" t="str">
        <f>VLOOKUP(P937,账簿!A:B,2,0)</f>
        <v>昌邑市融昌能源有限公司</v>
      </c>
      <c r="W937" s="29" t="str">
        <f t="shared" si="304"/>
        <v>0020022026-04-3027</v>
      </c>
      <c r="X937" s="29" t="str">
        <f t="shared" si="290"/>
        <v>002002</v>
      </c>
      <c r="Y937" s="29" t="str">
        <f t="shared" si="291"/>
        <v>002002</v>
      </c>
      <c r="Z937" s="29" t="str">
        <f t="shared" si="292"/>
        <v>昌邑市融昌能源有限公司</v>
      </c>
      <c r="AA937" s="29" t="str">
        <f t="shared" si="293"/>
        <v>2026-04</v>
      </c>
      <c r="AB937" s="29" t="str">
        <f t="shared" si="294"/>
        <v>2026-04-30</v>
      </c>
      <c r="AC937" s="29" t="s">
        <v>108</v>
      </c>
      <c r="AD937" s="29">
        <f t="shared" si="295"/>
        <v>27</v>
      </c>
      <c r="AE937" s="29" t="str">
        <f t="shared" si="296"/>
        <v>服务费,潍坊华创普惠产业投资合伙企业（有限合伙）</v>
      </c>
      <c r="AF937" s="29" t="s">
        <v>109</v>
      </c>
      <c r="AG937" s="29" t="s">
        <v>109</v>
      </c>
      <c r="AH937" s="29"/>
      <c r="AI937" s="29"/>
      <c r="AJ937" s="29"/>
      <c r="AK937" s="29"/>
      <c r="AL937" s="29"/>
      <c r="AM937" s="29"/>
      <c r="AN937" s="29" t="str">
        <f t="shared" si="297"/>
        <v>224102</v>
      </c>
      <c r="AO937" s="29"/>
      <c r="AP937" s="29" t="str">
        <f t="shared" si="298"/>
        <v>服务费,潍坊华创普惠产业投资合伙企业（有限合伙）</v>
      </c>
      <c r="AQ937" t="s">
        <v>110</v>
      </c>
      <c r="AR937" s="29" t="str">
        <f t="shared" si="299"/>
        <v/>
      </c>
      <c r="AS937" s="29">
        <f t="shared" si="300"/>
        <v>532000</v>
      </c>
      <c r="AT937" t="s">
        <v>111</v>
      </c>
      <c r="AU937" t="s">
        <v>112</v>
      </c>
      <c r="AV937" t="s">
        <v>113</v>
      </c>
      <c r="AW937" s="29" t="str">
        <f t="shared" si="301"/>
        <v/>
      </c>
      <c r="AX937" s="29">
        <f t="shared" si="302"/>
        <v>532000</v>
      </c>
      <c r="AY937" s="29"/>
      <c r="AZ937" s="29"/>
      <c r="BA937" s="29"/>
      <c r="BB937" s="29"/>
      <c r="BC937" s="29"/>
      <c r="BD937" s="29"/>
      <c r="BE937" s="29"/>
      <c r="BF937" s="29"/>
      <c r="BG937" s="29"/>
      <c r="BH937" s="29"/>
      <c r="BI937" s="29"/>
      <c r="BJ937" s="29"/>
      <c r="BK937" s="29"/>
      <c r="BL937" s="29"/>
      <c r="BM937" s="29"/>
      <c r="BN937" s="29"/>
      <c r="BO937" s="29"/>
      <c r="BP937" s="29"/>
      <c r="BQ937" s="32" t="str">
        <f>IF(N937="项目",VLOOKUP(O937,项目!B:C,2,0),IF(K937="空项目",VLOOKUP(K937,项目!B:C,2,0),""))</f>
        <v/>
      </c>
      <c r="BR937" s="32" t="str">
        <f>IFERROR(VLOOKUP(BQ937,项目!A:B,2,0),"")</f>
        <v/>
      </c>
      <c r="BS937" s="29"/>
      <c r="BT937" s="29"/>
      <c r="BU937" s="32" t="str">
        <f>IF(N937="供应商",VLOOKUP(O937,供应商!B:C,2,0),"")</f>
        <v>0008219</v>
      </c>
      <c r="BV937" s="32" t="str">
        <f>IFERROR(VLOOKUP(BU937,供应商!A:B,2,0),"")</f>
        <v>潍坊华创普惠产业投资合伙企业（有限合伙）</v>
      </c>
      <c r="BW937" s="32" t="str">
        <f>IF(N937="客户",VLOOKUP(O937,客户!B:C,2,0),"")</f>
        <v/>
      </c>
      <c r="BX937" s="32" t="str">
        <f>IFERROR(VLOOKUP(BW937,客户!A:B,2,0),"")</f>
        <v/>
      </c>
      <c r="BY937" s="29"/>
      <c r="BZ937" s="29"/>
      <c r="CA937" s="29"/>
      <c r="CB937" s="29"/>
      <c r="CC937" s="29"/>
      <c r="CD937" s="29"/>
      <c r="CE937" s="29"/>
      <c r="CF937" s="29"/>
      <c r="CG937" s="29"/>
      <c r="CH937" s="29"/>
      <c r="CI937" s="29"/>
      <c r="CJ937" s="29"/>
      <c r="CK937" s="29"/>
      <c r="CL937" s="29"/>
      <c r="CM937" s="29"/>
      <c r="CN937" s="29"/>
      <c r="CO937" s="29"/>
      <c r="CP937" s="29"/>
      <c r="CQ937" s="29"/>
      <c r="CR937" s="29"/>
      <c r="CS937" s="29"/>
      <c r="CT937" s="29"/>
      <c r="CU937" s="32" t="str">
        <f>IF(N937="费用项目",VLOOKUP(O937,费用项目!B:C,2,0),"")</f>
        <v/>
      </c>
      <c r="CV937" s="32" t="str">
        <f>IFERROR(VLOOKUP(CU937,费用项目!A:B,2,0),"")</f>
        <v/>
      </c>
      <c r="CW937" s="29" t="str">
        <f>IF(N937="银行账户",VLOOKUP(O937,银行变二级!B:C,2,0),"")</f>
        <v/>
      </c>
      <c r="CX937" s="29" t="str">
        <f>IFERROR(VLOOKUP(O937,银行变二级!A:B,2,0),"")</f>
        <v/>
      </c>
    </row>
    <row r="938" spans="1:102">
      <c r="A938" s="35" t="s">
        <v>762</v>
      </c>
      <c r="B938" s="36" t="s">
        <v>131</v>
      </c>
      <c r="C938" s="36" t="s">
        <v>263</v>
      </c>
      <c r="D938" s="37" t="s">
        <v>791</v>
      </c>
      <c r="E938" s="37" t="s">
        <v>792</v>
      </c>
      <c r="F938" s="38">
        <v>4929.64</v>
      </c>
      <c r="G938" s="39" t="s">
        <v>107</v>
      </c>
      <c r="H938" s="40" t="str">
        <f t="shared" si="285"/>
        <v>6602</v>
      </c>
      <c r="I938" s="40" t="str">
        <f t="shared" si="286"/>
        <v>6602</v>
      </c>
      <c r="J938" s="46" t="str">
        <f t="shared" si="287"/>
        <v>管理费用</v>
      </c>
      <c r="K938" s="47" t="str">
        <f t="shared" si="288"/>
        <v>水电费</v>
      </c>
      <c r="L938" s="46" t="str">
        <f t="shared" si="289"/>
        <v/>
      </c>
      <c r="M938" s="46" t="str">
        <f>IFERROR(IF(H938="1002",1002,VLOOKUP(I938,亿企科目!A:H,6,0)),VLOOKUP(H938,亿企科目!A:G,6,0))</f>
        <v>6602</v>
      </c>
      <c r="N938" s="48" t="str">
        <f>IFERROR(IF(H938="1002","银行账户",IF(H938="1123","供应商",VLOOKUP(I938,亿企科目!A:H,8,0))),"")</f>
        <v>费用项目</v>
      </c>
      <c r="O938" s="49" t="str">
        <f t="shared" si="303"/>
        <v>水电费</v>
      </c>
      <c r="P938" s="29" t="str">
        <f>VLOOKUP(A938,账簿!B:C,2,0)</f>
        <v>002002</v>
      </c>
      <c r="Q938" s="29" t="str">
        <f>VLOOKUP(P938,账簿!A:B,2,0)</f>
        <v>昌邑市融昌能源有限公司</v>
      </c>
      <c r="W938" s="29" t="str">
        <f t="shared" si="304"/>
        <v>0020022026-04-3028</v>
      </c>
      <c r="X938" s="29" t="str">
        <f t="shared" si="290"/>
        <v>002002</v>
      </c>
      <c r="Y938" s="29" t="str">
        <f t="shared" si="291"/>
        <v>002002</v>
      </c>
      <c r="Z938" s="29" t="str">
        <f t="shared" si="292"/>
        <v>昌邑市融昌能源有限公司</v>
      </c>
      <c r="AA938" s="29" t="str">
        <f t="shared" si="293"/>
        <v>2026-04</v>
      </c>
      <c r="AB938" s="29" t="str">
        <f t="shared" si="294"/>
        <v>2026-04-30</v>
      </c>
      <c r="AC938" s="29" t="s">
        <v>108</v>
      </c>
      <c r="AD938" s="29">
        <f t="shared" si="295"/>
        <v>28</v>
      </c>
      <c r="AE938" s="29" t="str">
        <f t="shared" si="296"/>
        <v>电费,国网山东省电力公司昌邑市供电公司</v>
      </c>
      <c r="AF938" s="29" t="s">
        <v>109</v>
      </c>
      <c r="AG938" s="29" t="s">
        <v>109</v>
      </c>
      <c r="AH938" s="29"/>
      <c r="AI938" s="29"/>
      <c r="AJ938" s="29"/>
      <c r="AK938" s="29"/>
      <c r="AL938" s="29"/>
      <c r="AM938" s="29"/>
      <c r="AN938" s="29" t="str">
        <f t="shared" si="297"/>
        <v>6602</v>
      </c>
      <c r="AO938" s="29"/>
      <c r="AP938" s="29" t="str">
        <f t="shared" si="298"/>
        <v>电费,国网山东省电力公司昌邑市供电公司</v>
      </c>
      <c r="AQ938" t="s">
        <v>110</v>
      </c>
      <c r="AR938" s="29">
        <f t="shared" si="299"/>
        <v>4929.64</v>
      </c>
      <c r="AS938" s="29" t="str">
        <f t="shared" si="300"/>
        <v/>
      </c>
      <c r="AT938" t="s">
        <v>111</v>
      </c>
      <c r="AU938" t="s">
        <v>112</v>
      </c>
      <c r="AV938" t="s">
        <v>113</v>
      </c>
      <c r="AW938" s="29">
        <f t="shared" si="301"/>
        <v>4929.64</v>
      </c>
      <c r="AX938" s="29" t="str">
        <f t="shared" si="302"/>
        <v/>
      </c>
      <c r="AY938" s="29"/>
      <c r="AZ938" s="29"/>
      <c r="BA938" s="29"/>
      <c r="BB938" s="29"/>
      <c r="BC938" s="29"/>
      <c r="BD938" s="29"/>
      <c r="BE938" s="29"/>
      <c r="BF938" s="29"/>
      <c r="BG938" s="29"/>
      <c r="BH938" s="29"/>
      <c r="BI938" s="29"/>
      <c r="BJ938" s="29"/>
      <c r="BK938" s="29"/>
      <c r="BL938" s="29"/>
      <c r="BM938" s="29"/>
      <c r="BN938" s="29"/>
      <c r="BO938" s="29"/>
      <c r="BP938" s="29"/>
      <c r="BQ938" s="32" t="str">
        <f>IF(N938="项目",VLOOKUP(O938,项目!B:C,2,0),IF(K938="空项目",VLOOKUP(K938,项目!B:C,2,0),""))</f>
        <v/>
      </c>
      <c r="BR938" s="32" t="str">
        <f>IFERROR(VLOOKUP(BQ938,项目!A:B,2,0),"")</f>
        <v/>
      </c>
      <c r="BS938" s="29"/>
      <c r="BT938" s="29"/>
      <c r="BU938" s="32" t="str">
        <f>IF(N938="供应商",VLOOKUP(O938,供应商!B:C,2,0),"")</f>
        <v/>
      </c>
      <c r="BV938" s="32" t="str">
        <f>IFERROR(VLOOKUP(BU938,供应商!A:B,2,0),"")</f>
        <v/>
      </c>
      <c r="BW938" s="32" t="str">
        <f>IF(N938="客户",VLOOKUP(O938,客户!B:C,2,0),"")</f>
        <v/>
      </c>
      <c r="BX938" s="32" t="str">
        <f>IFERROR(VLOOKUP(BW938,客户!A:B,2,0),"")</f>
        <v/>
      </c>
      <c r="BY938" s="29"/>
      <c r="BZ938" s="29"/>
      <c r="CA938" s="29"/>
      <c r="CB938" s="29"/>
      <c r="CC938" s="29"/>
      <c r="CD938" s="29"/>
      <c r="CE938" s="29"/>
      <c r="CF938" s="29"/>
      <c r="CG938" s="29"/>
      <c r="CH938" s="29"/>
      <c r="CI938" s="29"/>
      <c r="CJ938" s="29"/>
      <c r="CK938" s="29"/>
      <c r="CL938" s="29"/>
      <c r="CM938" s="29"/>
      <c r="CN938" s="29"/>
      <c r="CO938" s="29"/>
      <c r="CP938" s="29"/>
      <c r="CQ938" s="29"/>
      <c r="CR938" s="29"/>
      <c r="CS938" s="29"/>
      <c r="CT938" s="29"/>
      <c r="CU938" s="32" t="str">
        <f>IF(N938="费用项目",VLOOKUP(O938,费用项目!B:C,2,0),"")</f>
        <v>660205</v>
      </c>
      <c r="CV938" s="32" t="str">
        <f>IFERROR(VLOOKUP(CU938,费用项目!A:B,2,0),"")</f>
        <v>水电费</v>
      </c>
      <c r="CW938" s="29" t="str">
        <f>IF(N938="银行账户",VLOOKUP(O938,银行变二级!B:C,2,0),"")</f>
        <v/>
      </c>
      <c r="CX938" s="29" t="str">
        <f>IFERROR(VLOOKUP(O938,银行变二级!A:B,2,0),"")</f>
        <v/>
      </c>
    </row>
    <row r="939" ht="25.5" spans="1:102">
      <c r="A939" s="35" t="s">
        <v>762</v>
      </c>
      <c r="B939" s="36" t="s">
        <v>131</v>
      </c>
      <c r="C939" s="36" t="s">
        <v>263</v>
      </c>
      <c r="D939" s="37" t="s">
        <v>791</v>
      </c>
      <c r="E939" s="37" t="s">
        <v>793</v>
      </c>
      <c r="F939" s="39" t="s">
        <v>107</v>
      </c>
      <c r="G939" s="38">
        <v>4929.64</v>
      </c>
      <c r="H939" s="40" t="str">
        <f t="shared" si="285"/>
        <v>2241</v>
      </c>
      <c r="I939" s="40" t="str">
        <f t="shared" si="286"/>
        <v>224101</v>
      </c>
      <c r="J939" s="46" t="str">
        <f t="shared" si="287"/>
        <v>其他应付款</v>
      </c>
      <c r="K939" s="47" t="str">
        <f t="shared" si="288"/>
        <v>机关</v>
      </c>
      <c r="L939" s="46" t="str">
        <f t="shared" si="289"/>
        <v>国网山东省电力公司昌邑市供电公司</v>
      </c>
      <c r="M939" s="46" t="str">
        <f>IFERROR(IF(H939="1002",1002,VLOOKUP(I939,亿企科目!A:H,6,0)),VLOOKUP(H939,亿企科目!A:G,6,0))</f>
        <v>224101</v>
      </c>
      <c r="N939" s="48" t="str">
        <f>IFERROR(IF(H939="1002","银行账户",IF(H939="1123","供应商",VLOOKUP(I939,亿企科目!A:H,8,0))),"")</f>
        <v>供应商</v>
      </c>
      <c r="O939" s="49" t="str">
        <f t="shared" si="303"/>
        <v>国网山东省电力公司昌邑市供电公司</v>
      </c>
      <c r="P939" s="29" t="str">
        <f>VLOOKUP(A939,账簿!B:C,2,0)</f>
        <v>002002</v>
      </c>
      <c r="Q939" s="29" t="str">
        <f>VLOOKUP(P939,账簿!A:B,2,0)</f>
        <v>昌邑市融昌能源有限公司</v>
      </c>
      <c r="W939" s="29" t="str">
        <f t="shared" si="304"/>
        <v>0020022026-04-3028</v>
      </c>
      <c r="X939" s="29" t="str">
        <f t="shared" si="290"/>
        <v>002002</v>
      </c>
      <c r="Y939" s="29" t="str">
        <f t="shared" si="291"/>
        <v>002002</v>
      </c>
      <c r="Z939" s="29" t="str">
        <f t="shared" si="292"/>
        <v>昌邑市融昌能源有限公司</v>
      </c>
      <c r="AA939" s="29" t="str">
        <f t="shared" si="293"/>
        <v>2026-04</v>
      </c>
      <c r="AB939" s="29" t="str">
        <f t="shared" si="294"/>
        <v>2026-04-30</v>
      </c>
      <c r="AC939" s="29" t="s">
        <v>108</v>
      </c>
      <c r="AD939" s="29">
        <f t="shared" si="295"/>
        <v>28</v>
      </c>
      <c r="AE939" s="29" t="str">
        <f t="shared" si="296"/>
        <v>电费,国网山东省电力公司昌邑市供电公司</v>
      </c>
      <c r="AF939" s="29" t="s">
        <v>109</v>
      </c>
      <c r="AG939" s="29" t="s">
        <v>109</v>
      </c>
      <c r="AH939" s="29"/>
      <c r="AI939" s="29"/>
      <c r="AJ939" s="29"/>
      <c r="AK939" s="29"/>
      <c r="AL939" s="29"/>
      <c r="AM939" s="29"/>
      <c r="AN939" s="29" t="str">
        <f t="shared" si="297"/>
        <v>224101</v>
      </c>
      <c r="AO939" s="29"/>
      <c r="AP939" s="29" t="str">
        <f t="shared" si="298"/>
        <v>电费,国网山东省电力公司昌邑市供电公司</v>
      </c>
      <c r="AQ939" t="s">
        <v>110</v>
      </c>
      <c r="AR939" s="29" t="str">
        <f t="shared" si="299"/>
        <v/>
      </c>
      <c r="AS939" s="29">
        <f t="shared" si="300"/>
        <v>4929.64</v>
      </c>
      <c r="AT939" t="s">
        <v>111</v>
      </c>
      <c r="AU939" t="s">
        <v>112</v>
      </c>
      <c r="AV939" t="s">
        <v>113</v>
      </c>
      <c r="AW939" s="29" t="str">
        <f t="shared" si="301"/>
        <v/>
      </c>
      <c r="AX939" s="29">
        <f t="shared" si="302"/>
        <v>4929.64</v>
      </c>
      <c r="AY939" s="29"/>
      <c r="AZ939" s="29"/>
      <c r="BA939" s="29"/>
      <c r="BB939" s="29"/>
      <c r="BC939" s="29"/>
      <c r="BD939" s="29"/>
      <c r="BE939" s="29"/>
      <c r="BF939" s="29"/>
      <c r="BG939" s="29"/>
      <c r="BH939" s="29"/>
      <c r="BI939" s="29"/>
      <c r="BJ939" s="29"/>
      <c r="BK939" s="29"/>
      <c r="BL939" s="29"/>
      <c r="BM939" s="29"/>
      <c r="BN939" s="29"/>
      <c r="BO939" s="29"/>
      <c r="BP939" s="29"/>
      <c r="BQ939" s="32" t="str">
        <f>IF(N939="项目",VLOOKUP(O939,项目!B:C,2,0),IF(K939="空项目",VLOOKUP(K939,项目!B:C,2,0),""))</f>
        <v/>
      </c>
      <c r="BR939" s="32" t="str">
        <f>IFERROR(VLOOKUP(BQ939,项目!A:B,2,0),"")</f>
        <v/>
      </c>
      <c r="BS939" s="29"/>
      <c r="BT939" s="29"/>
      <c r="BU939" s="32" t="str">
        <f>IF(N939="供应商",VLOOKUP(O939,供应商!B:C,2,0),"")</f>
        <v>0002000024</v>
      </c>
      <c r="BV939" s="32" t="str">
        <f>IFERROR(VLOOKUP(BU939,供应商!A:B,2,0),"")</f>
        <v>国网山东省电力公司昌邑市供电公司</v>
      </c>
      <c r="BW939" s="32" t="str">
        <f>IF(N939="客户",VLOOKUP(O939,客户!B:C,2,0),"")</f>
        <v/>
      </c>
      <c r="BX939" s="32" t="str">
        <f>IFERROR(VLOOKUP(BW939,客户!A:B,2,0),"")</f>
        <v/>
      </c>
      <c r="BY939" s="29"/>
      <c r="BZ939" s="29"/>
      <c r="CA939" s="29"/>
      <c r="CB939" s="29"/>
      <c r="CC939" s="29"/>
      <c r="CD939" s="29"/>
      <c r="CE939" s="29"/>
      <c r="CF939" s="29"/>
      <c r="CG939" s="29"/>
      <c r="CH939" s="29"/>
      <c r="CI939" s="29"/>
      <c r="CJ939" s="29"/>
      <c r="CK939" s="29"/>
      <c r="CL939" s="29"/>
      <c r="CM939" s="29"/>
      <c r="CN939" s="29"/>
      <c r="CO939" s="29"/>
      <c r="CP939" s="29"/>
      <c r="CQ939" s="29"/>
      <c r="CR939" s="29"/>
      <c r="CS939" s="29"/>
      <c r="CT939" s="29"/>
      <c r="CU939" s="32" t="str">
        <f>IF(N939="费用项目",VLOOKUP(O939,费用项目!B:C,2,0),"")</f>
        <v/>
      </c>
      <c r="CV939" s="32" t="str">
        <f>IFERROR(VLOOKUP(CU939,费用项目!A:B,2,0),"")</f>
        <v/>
      </c>
      <c r="CW939" s="29" t="str">
        <f>IF(N939="银行账户",VLOOKUP(O939,银行变二级!B:C,2,0),"")</f>
        <v/>
      </c>
      <c r="CX939" s="29" t="str">
        <f>IFERROR(VLOOKUP(O939,银行变二级!A:B,2,0),"")</f>
        <v/>
      </c>
    </row>
    <row r="940" ht="63.75" spans="1:102">
      <c r="A940" s="35" t="s">
        <v>762</v>
      </c>
      <c r="B940" s="36" t="s">
        <v>131</v>
      </c>
      <c r="C940" s="36" t="s">
        <v>265</v>
      </c>
      <c r="D940" s="37" t="s">
        <v>794</v>
      </c>
      <c r="E940" s="37" t="s">
        <v>792</v>
      </c>
      <c r="F940" s="41">
        <v>205.96</v>
      </c>
      <c r="G940" s="39" t="s">
        <v>107</v>
      </c>
      <c r="H940" s="40" t="str">
        <f t="shared" si="285"/>
        <v>6602</v>
      </c>
      <c r="I940" s="40" t="str">
        <f t="shared" si="286"/>
        <v>6602</v>
      </c>
      <c r="J940" s="46" t="str">
        <f t="shared" si="287"/>
        <v>管理费用</v>
      </c>
      <c r="K940" s="47" t="str">
        <f t="shared" si="288"/>
        <v>水电费</v>
      </c>
      <c r="L940" s="46" t="str">
        <f t="shared" si="289"/>
        <v/>
      </c>
      <c r="M940" s="46" t="str">
        <f>IFERROR(IF(H940="1002",1002,VLOOKUP(I940,亿企科目!A:H,6,0)),VLOOKUP(H940,亿企科目!A:G,6,0))</f>
        <v>6602</v>
      </c>
      <c r="N940" s="48" t="str">
        <f>IFERROR(IF(H940="1002","银行账户",IF(H940="1123","供应商",VLOOKUP(I940,亿企科目!A:H,8,0))),"")</f>
        <v>费用项目</v>
      </c>
      <c r="O940" s="49" t="str">
        <f t="shared" si="303"/>
        <v>水电费</v>
      </c>
      <c r="P940" s="29" t="str">
        <f>VLOOKUP(A940,账簿!B:C,2,0)</f>
        <v>002002</v>
      </c>
      <c r="Q940" s="29" t="str">
        <f>VLOOKUP(P940,账簿!A:B,2,0)</f>
        <v>昌邑市融昌能源有限公司</v>
      </c>
      <c r="W940" s="29" t="str">
        <f t="shared" si="304"/>
        <v>0020022026-04-3029</v>
      </c>
      <c r="X940" s="29" t="str">
        <f t="shared" si="290"/>
        <v>002002</v>
      </c>
      <c r="Y940" s="29" t="str">
        <f t="shared" si="291"/>
        <v>002002</v>
      </c>
      <c r="Z940" s="29" t="str">
        <f t="shared" si="292"/>
        <v>昌邑市融昌能源有限公司</v>
      </c>
      <c r="AA940" s="29" t="str">
        <f t="shared" si="293"/>
        <v>2026-04</v>
      </c>
      <c r="AB940" s="29" t="str">
        <f t="shared" si="294"/>
        <v>2026-04-30</v>
      </c>
      <c r="AC940" s="29" t="s">
        <v>108</v>
      </c>
      <c r="AD940" s="29">
        <f t="shared" si="295"/>
        <v>29</v>
      </c>
      <c r="AE940" s="29" t="str">
        <f t="shared" si="296"/>
        <v>代收国家重大建设工程基金,代收国家重大水利工程建设基金,国网山东省电力公司昌邑市供电公司,电费年月：202603，户号：3750000297306，用电地址：山东省潍坊市昌邑市龙池镇王家庄子村东1500米</v>
      </c>
      <c r="AF940" s="29" t="s">
        <v>109</v>
      </c>
      <c r="AG940" s="29" t="s">
        <v>109</v>
      </c>
      <c r="AH940" s="29"/>
      <c r="AI940" s="29"/>
      <c r="AJ940" s="29"/>
      <c r="AK940" s="29"/>
      <c r="AL940" s="29"/>
      <c r="AM940" s="29"/>
      <c r="AN940" s="29" t="str">
        <f t="shared" si="297"/>
        <v>6602</v>
      </c>
      <c r="AO940" s="29"/>
      <c r="AP940" s="29" t="str">
        <f t="shared" si="298"/>
        <v>代收国家重大建设工程基金,代收国家重大水利工程建设基金,国网山东省电力公司昌邑市供电公司,电费年月：202603，户号：3750000297306，用电地址：山东省潍坊市昌邑市龙池镇王家庄子村东1500米</v>
      </c>
      <c r="AQ940" t="s">
        <v>110</v>
      </c>
      <c r="AR940" s="29">
        <f t="shared" si="299"/>
        <v>205.96</v>
      </c>
      <c r="AS940" s="29" t="str">
        <f t="shared" si="300"/>
        <v/>
      </c>
      <c r="AT940" t="s">
        <v>111</v>
      </c>
      <c r="AU940" t="s">
        <v>112</v>
      </c>
      <c r="AV940" t="s">
        <v>113</v>
      </c>
      <c r="AW940" s="29">
        <f t="shared" si="301"/>
        <v>205.96</v>
      </c>
      <c r="AX940" s="29" t="str">
        <f t="shared" si="302"/>
        <v/>
      </c>
      <c r="AY940" s="29"/>
      <c r="AZ940" s="29"/>
      <c r="BA940" s="29"/>
      <c r="BB940" s="29"/>
      <c r="BC940" s="29"/>
      <c r="BD940" s="29"/>
      <c r="BE940" s="29"/>
      <c r="BF940" s="29"/>
      <c r="BG940" s="29"/>
      <c r="BH940" s="29"/>
      <c r="BI940" s="29"/>
      <c r="BJ940" s="29"/>
      <c r="BK940" s="29"/>
      <c r="BL940" s="29"/>
      <c r="BM940" s="29"/>
      <c r="BN940" s="29"/>
      <c r="BO940" s="29"/>
      <c r="BP940" s="29"/>
      <c r="BQ940" s="32" t="str">
        <f>IF(N940="项目",VLOOKUP(O940,项目!B:C,2,0),IF(K940="空项目",VLOOKUP(K940,项目!B:C,2,0),""))</f>
        <v/>
      </c>
      <c r="BR940" s="32" t="str">
        <f>IFERROR(VLOOKUP(BQ940,项目!A:B,2,0),"")</f>
        <v/>
      </c>
      <c r="BS940" s="29"/>
      <c r="BT940" s="29"/>
      <c r="BU940" s="32" t="str">
        <f>IF(N940="供应商",VLOOKUP(O940,供应商!B:C,2,0),"")</f>
        <v/>
      </c>
      <c r="BV940" s="32" t="str">
        <f>IFERROR(VLOOKUP(BU940,供应商!A:B,2,0),"")</f>
        <v/>
      </c>
      <c r="BW940" s="32" t="str">
        <f>IF(N940="客户",VLOOKUP(O940,客户!B:C,2,0),"")</f>
        <v/>
      </c>
      <c r="BX940" s="32" t="str">
        <f>IFERROR(VLOOKUP(BW940,客户!A:B,2,0),"")</f>
        <v/>
      </c>
      <c r="BY940" s="29"/>
      <c r="BZ940" s="29"/>
      <c r="CA940" s="29"/>
      <c r="CB940" s="29"/>
      <c r="CC940" s="29"/>
      <c r="CD940" s="29"/>
      <c r="CE940" s="29"/>
      <c r="CF940" s="29"/>
      <c r="CG940" s="29"/>
      <c r="CH940" s="29"/>
      <c r="CI940" s="29"/>
      <c r="CJ940" s="29"/>
      <c r="CK940" s="29"/>
      <c r="CL940" s="29"/>
      <c r="CM940" s="29"/>
      <c r="CN940" s="29"/>
      <c r="CO940" s="29"/>
      <c r="CP940" s="29"/>
      <c r="CQ940" s="29"/>
      <c r="CR940" s="29"/>
      <c r="CS940" s="29"/>
      <c r="CT940" s="29"/>
      <c r="CU940" s="32" t="str">
        <f>IF(N940="费用项目",VLOOKUP(O940,费用项目!B:C,2,0),"")</f>
        <v>660205</v>
      </c>
      <c r="CV940" s="32" t="str">
        <f>IFERROR(VLOOKUP(CU940,费用项目!A:B,2,0),"")</f>
        <v>水电费</v>
      </c>
      <c r="CW940" s="29" t="str">
        <f>IF(N940="银行账户",VLOOKUP(O940,银行变二级!B:C,2,0),"")</f>
        <v/>
      </c>
      <c r="CX940" s="29" t="str">
        <f>IFERROR(VLOOKUP(O940,银行变二级!A:B,2,0),"")</f>
        <v/>
      </c>
    </row>
    <row r="941" ht="63.75" spans="1:102">
      <c r="A941" s="35" t="s">
        <v>762</v>
      </c>
      <c r="B941" s="36" t="s">
        <v>131</v>
      </c>
      <c r="C941" s="36" t="s">
        <v>265</v>
      </c>
      <c r="D941" s="37" t="s">
        <v>794</v>
      </c>
      <c r="E941" s="37" t="s">
        <v>793</v>
      </c>
      <c r="F941" s="39" t="s">
        <v>107</v>
      </c>
      <c r="G941" s="41">
        <v>205.96</v>
      </c>
      <c r="H941" s="40" t="str">
        <f t="shared" si="285"/>
        <v>2241</v>
      </c>
      <c r="I941" s="40" t="str">
        <f t="shared" si="286"/>
        <v>224101</v>
      </c>
      <c r="J941" s="46" t="str">
        <f t="shared" si="287"/>
        <v>其他应付款</v>
      </c>
      <c r="K941" s="47" t="str">
        <f t="shared" si="288"/>
        <v>机关</v>
      </c>
      <c r="L941" s="46" t="str">
        <f t="shared" si="289"/>
        <v>国网山东省电力公司昌邑市供电公司</v>
      </c>
      <c r="M941" s="46" t="str">
        <f>IFERROR(IF(H941="1002",1002,VLOOKUP(I941,亿企科目!A:H,6,0)),VLOOKUP(H941,亿企科目!A:G,6,0))</f>
        <v>224101</v>
      </c>
      <c r="N941" s="48" t="str">
        <f>IFERROR(IF(H941="1002","银行账户",IF(H941="1123","供应商",VLOOKUP(I941,亿企科目!A:H,8,0))),"")</f>
        <v>供应商</v>
      </c>
      <c r="O941" s="49" t="str">
        <f t="shared" si="303"/>
        <v>国网山东省电力公司昌邑市供电公司</v>
      </c>
      <c r="P941" s="29" t="str">
        <f>VLOOKUP(A941,账簿!B:C,2,0)</f>
        <v>002002</v>
      </c>
      <c r="Q941" s="29" t="str">
        <f>VLOOKUP(P941,账簿!A:B,2,0)</f>
        <v>昌邑市融昌能源有限公司</v>
      </c>
      <c r="W941" s="29" t="str">
        <f t="shared" si="304"/>
        <v>0020022026-04-3029</v>
      </c>
      <c r="X941" s="29" t="str">
        <f t="shared" si="290"/>
        <v>002002</v>
      </c>
      <c r="Y941" s="29" t="str">
        <f t="shared" si="291"/>
        <v>002002</v>
      </c>
      <c r="Z941" s="29" t="str">
        <f t="shared" si="292"/>
        <v>昌邑市融昌能源有限公司</v>
      </c>
      <c r="AA941" s="29" t="str">
        <f t="shared" si="293"/>
        <v>2026-04</v>
      </c>
      <c r="AB941" s="29" t="str">
        <f t="shared" si="294"/>
        <v>2026-04-30</v>
      </c>
      <c r="AC941" s="29" t="s">
        <v>108</v>
      </c>
      <c r="AD941" s="29">
        <f t="shared" si="295"/>
        <v>29</v>
      </c>
      <c r="AE941" s="29" t="str">
        <f t="shared" si="296"/>
        <v>代收国家重大建设工程基金,代收国家重大水利工程建设基金,国网山东省电力公司昌邑市供电公司,电费年月：202603，户号：3750000297306，用电地址：山东省潍坊市昌邑市龙池镇王家庄子村东1500米</v>
      </c>
      <c r="AF941" s="29" t="s">
        <v>109</v>
      </c>
      <c r="AG941" s="29" t="s">
        <v>109</v>
      </c>
      <c r="AH941" s="29"/>
      <c r="AI941" s="29"/>
      <c r="AJ941" s="29"/>
      <c r="AK941" s="29"/>
      <c r="AL941" s="29"/>
      <c r="AM941" s="29"/>
      <c r="AN941" s="29" t="str">
        <f t="shared" si="297"/>
        <v>224101</v>
      </c>
      <c r="AO941" s="29"/>
      <c r="AP941" s="29" t="str">
        <f t="shared" si="298"/>
        <v>代收国家重大建设工程基金,代收国家重大水利工程建设基金,国网山东省电力公司昌邑市供电公司,电费年月：202603，户号：3750000297306，用电地址：山东省潍坊市昌邑市龙池镇王家庄子村东1500米</v>
      </c>
      <c r="AQ941" t="s">
        <v>110</v>
      </c>
      <c r="AR941" s="29" t="str">
        <f t="shared" si="299"/>
        <v/>
      </c>
      <c r="AS941" s="29">
        <f t="shared" si="300"/>
        <v>205.96</v>
      </c>
      <c r="AT941" t="s">
        <v>111</v>
      </c>
      <c r="AU941" t="s">
        <v>112</v>
      </c>
      <c r="AV941" t="s">
        <v>113</v>
      </c>
      <c r="AW941" s="29" t="str">
        <f t="shared" si="301"/>
        <v/>
      </c>
      <c r="AX941" s="29">
        <f t="shared" si="302"/>
        <v>205.96</v>
      </c>
      <c r="AY941" s="29"/>
      <c r="AZ941" s="29"/>
      <c r="BA941" s="29"/>
      <c r="BB941" s="29"/>
      <c r="BC941" s="29"/>
      <c r="BD941" s="29"/>
      <c r="BE941" s="29"/>
      <c r="BF941" s="29"/>
      <c r="BG941" s="29"/>
      <c r="BH941" s="29"/>
      <c r="BI941" s="29"/>
      <c r="BJ941" s="29"/>
      <c r="BK941" s="29"/>
      <c r="BL941" s="29"/>
      <c r="BM941" s="29"/>
      <c r="BN941" s="29"/>
      <c r="BO941" s="29"/>
      <c r="BP941" s="29"/>
      <c r="BQ941" s="32" t="str">
        <f>IF(N941="项目",VLOOKUP(O941,项目!B:C,2,0),IF(K941="空项目",VLOOKUP(K941,项目!B:C,2,0),""))</f>
        <v/>
      </c>
      <c r="BR941" s="32" t="str">
        <f>IFERROR(VLOOKUP(BQ941,项目!A:B,2,0),"")</f>
        <v/>
      </c>
      <c r="BS941" s="29"/>
      <c r="BT941" s="29"/>
      <c r="BU941" s="32" t="str">
        <f>IF(N941="供应商",VLOOKUP(O941,供应商!B:C,2,0),"")</f>
        <v>0002000024</v>
      </c>
      <c r="BV941" s="32" t="str">
        <f>IFERROR(VLOOKUP(BU941,供应商!A:B,2,0),"")</f>
        <v>国网山东省电力公司昌邑市供电公司</v>
      </c>
      <c r="BW941" s="32" t="str">
        <f>IF(N941="客户",VLOOKUP(O941,客户!B:C,2,0),"")</f>
        <v/>
      </c>
      <c r="BX941" s="32" t="str">
        <f>IFERROR(VLOOKUP(BW941,客户!A:B,2,0),"")</f>
        <v/>
      </c>
      <c r="BY941" s="29"/>
      <c r="BZ941" s="29"/>
      <c r="CA941" s="29"/>
      <c r="CB941" s="29"/>
      <c r="CC941" s="29"/>
      <c r="CD941" s="29"/>
      <c r="CE941" s="29"/>
      <c r="CF941" s="29"/>
      <c r="CG941" s="29"/>
      <c r="CH941" s="29"/>
      <c r="CI941" s="29"/>
      <c r="CJ941" s="29"/>
      <c r="CK941" s="29"/>
      <c r="CL941" s="29"/>
      <c r="CM941" s="29"/>
      <c r="CN941" s="29"/>
      <c r="CO941" s="29"/>
      <c r="CP941" s="29"/>
      <c r="CQ941" s="29"/>
      <c r="CR941" s="29"/>
      <c r="CS941" s="29"/>
      <c r="CT941" s="29"/>
      <c r="CU941" s="32" t="str">
        <f>IF(N941="费用项目",VLOOKUP(O941,费用项目!B:C,2,0),"")</f>
        <v/>
      </c>
      <c r="CV941" s="32" t="str">
        <f>IFERROR(VLOOKUP(CU941,费用项目!A:B,2,0),"")</f>
        <v/>
      </c>
      <c r="CW941" s="29" t="str">
        <f>IF(N941="银行账户",VLOOKUP(O941,银行变二级!B:C,2,0),"")</f>
        <v/>
      </c>
      <c r="CX941" s="29" t="str">
        <f>IFERROR(VLOOKUP(O941,银行变二级!A:B,2,0),"")</f>
        <v/>
      </c>
    </row>
    <row r="942" ht="25.5" spans="1:102">
      <c r="A942" s="35" t="s">
        <v>762</v>
      </c>
      <c r="B942" s="36" t="s">
        <v>131</v>
      </c>
      <c r="C942" s="36" t="s">
        <v>267</v>
      </c>
      <c r="D942" s="37" t="s">
        <v>795</v>
      </c>
      <c r="E942" s="37" t="s">
        <v>764</v>
      </c>
      <c r="F942" s="38">
        <v>44000000</v>
      </c>
      <c r="G942" s="39" t="s">
        <v>107</v>
      </c>
      <c r="H942" s="40" t="str">
        <f t="shared" si="285"/>
        <v>1002</v>
      </c>
      <c r="I942" s="40" t="str">
        <f t="shared" si="286"/>
        <v>100207</v>
      </c>
      <c r="J942" s="46" t="str">
        <f t="shared" si="287"/>
        <v>银行存款</v>
      </c>
      <c r="K942" s="47" t="str">
        <f t="shared" si="288"/>
        <v>潍坊银行39455</v>
      </c>
      <c r="L942" s="46" t="str">
        <f t="shared" si="289"/>
        <v/>
      </c>
      <c r="M942" s="46">
        <f>IFERROR(IF(H942="1002",1002,VLOOKUP(I942,亿企科目!A:H,6,0)),VLOOKUP(H942,亿企科目!A:G,6,0))</f>
        <v>1002</v>
      </c>
      <c r="N942" s="48" t="str">
        <f>IFERROR(IF(H942="1002","银行账户",IF(H942="1123","供应商",VLOOKUP(I942,亿企科目!A:H,8,0))),"")</f>
        <v>银行账户</v>
      </c>
      <c r="O942" s="49" t="str">
        <f t="shared" si="303"/>
        <v>潍坊银行39455</v>
      </c>
      <c r="P942" s="29" t="str">
        <f>VLOOKUP(A942,账簿!B:C,2,0)</f>
        <v>002002</v>
      </c>
      <c r="Q942" s="29" t="str">
        <f>VLOOKUP(P942,账簿!A:B,2,0)</f>
        <v>昌邑市融昌能源有限公司</v>
      </c>
      <c r="W942" s="29" t="str">
        <f t="shared" si="304"/>
        <v>0020022026-04-3030</v>
      </c>
      <c r="X942" s="29" t="str">
        <f t="shared" si="290"/>
        <v>002002</v>
      </c>
      <c r="Y942" s="29" t="str">
        <f t="shared" si="291"/>
        <v>002002</v>
      </c>
      <c r="Z942" s="29" t="str">
        <f t="shared" si="292"/>
        <v>昌邑市融昌能源有限公司</v>
      </c>
      <c r="AA942" s="29" t="str">
        <f t="shared" si="293"/>
        <v>2026-04</v>
      </c>
      <c r="AB942" s="29" t="str">
        <f t="shared" si="294"/>
        <v>2026-04-30</v>
      </c>
      <c r="AC942" s="29" t="s">
        <v>108</v>
      </c>
      <c r="AD942" s="29">
        <f t="shared" si="295"/>
        <v>30</v>
      </c>
      <c r="AE942" s="29" t="str">
        <f t="shared" si="296"/>
        <v>汇款,网银转账,潍坊华创普惠产业投资合伙企业（有限合伙）,借款</v>
      </c>
      <c r="AF942" s="29" t="s">
        <v>109</v>
      </c>
      <c r="AG942" s="29" t="s">
        <v>109</v>
      </c>
      <c r="AH942" s="29"/>
      <c r="AI942" s="29"/>
      <c r="AJ942" s="29"/>
      <c r="AK942" s="29"/>
      <c r="AL942" s="29"/>
      <c r="AM942" s="29"/>
      <c r="AN942" s="29">
        <f t="shared" si="297"/>
        <v>1002</v>
      </c>
      <c r="AO942" s="29"/>
      <c r="AP942" s="29" t="str">
        <f t="shared" si="298"/>
        <v>汇款,网银转账,潍坊华创普惠产业投资合伙企业（有限合伙）,借款</v>
      </c>
      <c r="AQ942" t="s">
        <v>110</v>
      </c>
      <c r="AR942" s="29">
        <f t="shared" si="299"/>
        <v>44000000</v>
      </c>
      <c r="AS942" s="29" t="str">
        <f t="shared" si="300"/>
        <v/>
      </c>
      <c r="AT942" t="s">
        <v>111</v>
      </c>
      <c r="AU942" t="s">
        <v>112</v>
      </c>
      <c r="AV942" t="s">
        <v>113</v>
      </c>
      <c r="AW942" s="29">
        <f t="shared" si="301"/>
        <v>44000000</v>
      </c>
      <c r="AX942" s="29" t="str">
        <f t="shared" si="302"/>
        <v/>
      </c>
      <c r="AY942" s="29"/>
      <c r="AZ942" s="29"/>
      <c r="BA942" s="29"/>
      <c r="BB942" s="29"/>
      <c r="BC942" s="29"/>
      <c r="BD942" s="29"/>
      <c r="BE942" s="29"/>
      <c r="BF942" s="29"/>
      <c r="BG942" s="29"/>
      <c r="BH942" s="29"/>
      <c r="BI942" s="29"/>
      <c r="BJ942" s="29"/>
      <c r="BK942" s="29"/>
      <c r="BL942" s="29"/>
      <c r="BM942" s="29"/>
      <c r="BN942" s="29"/>
      <c r="BO942" s="29"/>
      <c r="BP942" s="29"/>
      <c r="BQ942" s="32" t="str">
        <f>IF(N942="项目",VLOOKUP(O942,项目!B:C,2,0),IF(K942="空项目",VLOOKUP(K942,项目!B:C,2,0),""))</f>
        <v/>
      </c>
      <c r="BR942" s="32" t="str">
        <f>IFERROR(VLOOKUP(BQ942,项目!A:B,2,0),"")</f>
        <v/>
      </c>
      <c r="BS942" s="29"/>
      <c r="BT942" s="29"/>
      <c r="BU942" s="32" t="str">
        <f>IF(N942="供应商",VLOOKUP(O942,供应商!B:C,2,0),"")</f>
        <v/>
      </c>
      <c r="BV942" s="32" t="str">
        <f>IFERROR(VLOOKUP(BU942,供应商!A:B,2,0),"")</f>
        <v/>
      </c>
      <c r="BW942" s="32" t="str">
        <f>IF(N942="客户",VLOOKUP(O942,客户!B:C,2,0),"")</f>
        <v/>
      </c>
      <c r="BX942" s="32" t="str">
        <f>IFERROR(VLOOKUP(BW942,客户!A:B,2,0),"")</f>
        <v/>
      </c>
      <c r="BY942" s="29"/>
      <c r="BZ942" s="29"/>
      <c r="CA942" s="29"/>
      <c r="CB942" s="29"/>
      <c r="CC942" s="29"/>
      <c r="CD942" s="29"/>
      <c r="CE942" s="29"/>
      <c r="CF942" s="29"/>
      <c r="CG942" s="29"/>
      <c r="CH942" s="29"/>
      <c r="CI942" s="29"/>
      <c r="CJ942" s="29"/>
      <c r="CK942" s="29"/>
      <c r="CL942" s="29"/>
      <c r="CM942" s="29"/>
      <c r="CN942" s="29"/>
      <c r="CO942" s="29"/>
      <c r="CP942" s="29"/>
      <c r="CQ942" s="29"/>
      <c r="CR942" s="29"/>
      <c r="CS942" s="29"/>
      <c r="CT942" s="29"/>
      <c r="CU942" s="32" t="str">
        <f>IF(N942="费用项目",VLOOKUP(O942,费用项目!B:C,2,0),"")</f>
        <v/>
      </c>
      <c r="CV942" s="32" t="str">
        <f>IFERROR(VLOOKUP(CU942,费用项目!A:B,2,0),"")</f>
        <v/>
      </c>
      <c r="CW942" s="29" t="str">
        <f>IF(N942="银行账户",VLOOKUP(O942,银行变二级!B:C,2,0),"")</f>
        <v>潍坊银行39455</v>
      </c>
      <c r="CX942" s="29" t="str">
        <f>IFERROR(VLOOKUP(O942,银行变二级!A:B,2,0),"")</f>
        <v>潍坊银行39455</v>
      </c>
    </row>
    <row r="943" ht="25.5" spans="1:102">
      <c r="A943" s="35" t="s">
        <v>762</v>
      </c>
      <c r="B943" s="36" t="s">
        <v>131</v>
      </c>
      <c r="C943" s="36" t="s">
        <v>267</v>
      </c>
      <c r="D943" s="37" t="s">
        <v>795</v>
      </c>
      <c r="E943" s="37" t="s">
        <v>300</v>
      </c>
      <c r="F943" s="39" t="s">
        <v>107</v>
      </c>
      <c r="G943" s="38">
        <v>44000000</v>
      </c>
      <c r="H943" s="40" t="str">
        <f t="shared" si="285"/>
        <v>2241</v>
      </c>
      <c r="I943" s="40" t="str">
        <f t="shared" si="286"/>
        <v>224102</v>
      </c>
      <c r="J943" s="46" t="str">
        <f t="shared" si="287"/>
        <v>其他应付款</v>
      </c>
      <c r="K943" s="47" t="str">
        <f t="shared" si="288"/>
        <v>单位</v>
      </c>
      <c r="L943" s="46" t="str">
        <f t="shared" si="289"/>
        <v>潍坊华创普惠产业投资合伙企业（有限合伙）</v>
      </c>
      <c r="M943" s="46" t="str">
        <f>IFERROR(IF(H943="1002",1002,VLOOKUP(I943,亿企科目!A:H,6,0)),VLOOKUP(H943,亿企科目!A:G,6,0))</f>
        <v>224102</v>
      </c>
      <c r="N943" s="48" t="str">
        <f>IFERROR(IF(H943="1002","银行账户",IF(H943="1123","供应商",VLOOKUP(I943,亿企科目!A:H,8,0))),"")</f>
        <v>供应商</v>
      </c>
      <c r="O943" s="49" t="str">
        <f t="shared" si="303"/>
        <v>潍坊华创普惠产业投资合伙企业（有限合伙）</v>
      </c>
      <c r="P943" s="29" t="str">
        <f>VLOOKUP(A943,账簿!B:C,2,0)</f>
        <v>002002</v>
      </c>
      <c r="Q943" s="29" t="str">
        <f>VLOOKUP(P943,账簿!A:B,2,0)</f>
        <v>昌邑市融昌能源有限公司</v>
      </c>
      <c r="W943" s="29" t="str">
        <f t="shared" si="304"/>
        <v>0020022026-04-3030</v>
      </c>
      <c r="X943" s="29" t="str">
        <f t="shared" si="290"/>
        <v>002002</v>
      </c>
      <c r="Y943" s="29" t="str">
        <f t="shared" si="291"/>
        <v>002002</v>
      </c>
      <c r="Z943" s="29" t="str">
        <f t="shared" si="292"/>
        <v>昌邑市融昌能源有限公司</v>
      </c>
      <c r="AA943" s="29" t="str">
        <f t="shared" si="293"/>
        <v>2026-04</v>
      </c>
      <c r="AB943" s="29" t="str">
        <f t="shared" si="294"/>
        <v>2026-04-30</v>
      </c>
      <c r="AC943" s="29" t="s">
        <v>108</v>
      </c>
      <c r="AD943" s="29">
        <f t="shared" si="295"/>
        <v>30</v>
      </c>
      <c r="AE943" s="29" t="str">
        <f t="shared" si="296"/>
        <v>汇款,网银转账,潍坊华创普惠产业投资合伙企业（有限合伙）,借款</v>
      </c>
      <c r="AF943" s="29" t="s">
        <v>109</v>
      </c>
      <c r="AG943" s="29" t="s">
        <v>109</v>
      </c>
      <c r="AH943" s="29"/>
      <c r="AI943" s="29"/>
      <c r="AJ943" s="29"/>
      <c r="AK943" s="29"/>
      <c r="AL943" s="29"/>
      <c r="AM943" s="29"/>
      <c r="AN943" s="29" t="str">
        <f t="shared" si="297"/>
        <v>224102</v>
      </c>
      <c r="AO943" s="29"/>
      <c r="AP943" s="29" t="str">
        <f t="shared" si="298"/>
        <v>汇款,网银转账,潍坊华创普惠产业投资合伙企业（有限合伙）,借款</v>
      </c>
      <c r="AQ943" t="s">
        <v>110</v>
      </c>
      <c r="AR943" s="29" t="str">
        <f t="shared" si="299"/>
        <v/>
      </c>
      <c r="AS943" s="29">
        <f t="shared" si="300"/>
        <v>44000000</v>
      </c>
      <c r="AT943" t="s">
        <v>111</v>
      </c>
      <c r="AU943" t="s">
        <v>112</v>
      </c>
      <c r="AV943" t="s">
        <v>113</v>
      </c>
      <c r="AW943" s="29" t="str">
        <f t="shared" si="301"/>
        <v/>
      </c>
      <c r="AX943" s="29">
        <f t="shared" si="302"/>
        <v>44000000</v>
      </c>
      <c r="AY943" s="29"/>
      <c r="AZ943" s="29"/>
      <c r="BA943" s="29"/>
      <c r="BB943" s="29"/>
      <c r="BC943" s="29"/>
      <c r="BD943" s="29"/>
      <c r="BE943" s="29"/>
      <c r="BF943" s="29"/>
      <c r="BG943" s="29"/>
      <c r="BH943" s="29"/>
      <c r="BI943" s="29"/>
      <c r="BJ943" s="29"/>
      <c r="BK943" s="29"/>
      <c r="BL943" s="29"/>
      <c r="BM943" s="29"/>
      <c r="BN943" s="29"/>
      <c r="BO943" s="29"/>
      <c r="BP943" s="29"/>
      <c r="BQ943" s="32" t="str">
        <f>IF(N943="项目",VLOOKUP(O943,项目!B:C,2,0),IF(K943="空项目",VLOOKUP(K943,项目!B:C,2,0),""))</f>
        <v/>
      </c>
      <c r="BR943" s="32" t="str">
        <f>IFERROR(VLOOKUP(BQ943,项目!A:B,2,0),"")</f>
        <v/>
      </c>
      <c r="BS943" s="29"/>
      <c r="BT943" s="29"/>
      <c r="BU943" s="32" t="str">
        <f>IF(N943="供应商",VLOOKUP(O943,供应商!B:C,2,0),"")</f>
        <v>0008219</v>
      </c>
      <c r="BV943" s="32" t="str">
        <f>IFERROR(VLOOKUP(BU943,供应商!A:B,2,0),"")</f>
        <v>潍坊华创普惠产业投资合伙企业（有限合伙）</v>
      </c>
      <c r="BW943" s="32" t="str">
        <f>IF(N943="客户",VLOOKUP(O943,客户!B:C,2,0),"")</f>
        <v/>
      </c>
      <c r="BX943" s="32" t="str">
        <f>IFERROR(VLOOKUP(BW943,客户!A:B,2,0),"")</f>
        <v/>
      </c>
      <c r="BY943" s="29"/>
      <c r="BZ943" s="29"/>
      <c r="CA943" s="29"/>
      <c r="CB943" s="29"/>
      <c r="CC943" s="29"/>
      <c r="CD943" s="29"/>
      <c r="CE943" s="29"/>
      <c r="CF943" s="29"/>
      <c r="CG943" s="29"/>
      <c r="CH943" s="29"/>
      <c r="CI943" s="29"/>
      <c r="CJ943" s="29"/>
      <c r="CK943" s="29"/>
      <c r="CL943" s="29"/>
      <c r="CM943" s="29"/>
      <c r="CN943" s="29"/>
      <c r="CO943" s="29"/>
      <c r="CP943" s="29"/>
      <c r="CQ943" s="29"/>
      <c r="CR943" s="29"/>
      <c r="CS943" s="29"/>
      <c r="CT943" s="29"/>
      <c r="CU943" s="32" t="str">
        <f>IF(N943="费用项目",VLOOKUP(O943,费用项目!B:C,2,0),"")</f>
        <v/>
      </c>
      <c r="CV943" s="32" t="str">
        <f>IFERROR(VLOOKUP(CU943,费用项目!A:B,2,0),"")</f>
        <v/>
      </c>
      <c r="CW943" s="29" t="str">
        <f>IF(N943="银行账户",VLOOKUP(O943,银行变二级!B:C,2,0),"")</f>
        <v/>
      </c>
      <c r="CX943" s="29" t="str">
        <f>IFERROR(VLOOKUP(O943,银行变二级!A:B,2,0),"")</f>
        <v/>
      </c>
    </row>
    <row r="944" ht="25.5" spans="1:102">
      <c r="A944" s="35" t="s">
        <v>762</v>
      </c>
      <c r="B944" s="36" t="s">
        <v>131</v>
      </c>
      <c r="C944" s="36" t="s">
        <v>268</v>
      </c>
      <c r="D944" s="37" t="s">
        <v>796</v>
      </c>
      <c r="E944" s="37" t="s">
        <v>300</v>
      </c>
      <c r="F944" s="38">
        <v>44000000</v>
      </c>
      <c r="G944" s="39" t="s">
        <v>107</v>
      </c>
      <c r="H944" s="40" t="str">
        <f t="shared" si="285"/>
        <v>2241</v>
      </c>
      <c r="I944" s="40" t="str">
        <f t="shared" si="286"/>
        <v>224102</v>
      </c>
      <c r="J944" s="46" t="str">
        <f t="shared" si="287"/>
        <v>其他应付款</v>
      </c>
      <c r="K944" s="47" t="str">
        <f t="shared" si="288"/>
        <v>单位</v>
      </c>
      <c r="L944" s="46" t="str">
        <f t="shared" si="289"/>
        <v>潍坊华创普惠产业投资合伙企业（有限合伙）</v>
      </c>
      <c r="M944" s="46" t="str">
        <f>IFERROR(IF(H944="1002",1002,VLOOKUP(I944,亿企科目!A:H,6,0)),VLOOKUP(H944,亿企科目!A:G,6,0))</f>
        <v>224102</v>
      </c>
      <c r="N944" s="48" t="str">
        <f>IFERROR(IF(H944="1002","银行账户",IF(H944="1123","供应商",VLOOKUP(I944,亿企科目!A:H,8,0))),"")</f>
        <v>供应商</v>
      </c>
      <c r="O944" s="49" t="str">
        <f t="shared" si="303"/>
        <v>潍坊华创普惠产业投资合伙企业（有限合伙）</v>
      </c>
      <c r="P944" s="29" t="str">
        <f>VLOOKUP(A944,账簿!B:C,2,0)</f>
        <v>002002</v>
      </c>
      <c r="Q944" s="29" t="str">
        <f>VLOOKUP(P944,账簿!A:B,2,0)</f>
        <v>昌邑市融昌能源有限公司</v>
      </c>
      <c r="W944" s="29" t="str">
        <f t="shared" si="304"/>
        <v>0020022026-04-3031</v>
      </c>
      <c r="X944" s="29" t="str">
        <f t="shared" si="290"/>
        <v>002002</v>
      </c>
      <c r="Y944" s="29" t="str">
        <f t="shared" si="291"/>
        <v>002002</v>
      </c>
      <c r="Z944" s="29" t="str">
        <f t="shared" si="292"/>
        <v>昌邑市融昌能源有限公司</v>
      </c>
      <c r="AA944" s="29" t="str">
        <f t="shared" si="293"/>
        <v>2026-04</v>
      </c>
      <c r="AB944" s="29" t="str">
        <f t="shared" si="294"/>
        <v>2026-04-30</v>
      </c>
      <c r="AC944" s="29" t="s">
        <v>108</v>
      </c>
      <c r="AD944" s="29">
        <f t="shared" si="295"/>
        <v>31</v>
      </c>
      <c r="AE944" s="29" t="str">
        <f t="shared" si="296"/>
        <v>汇兑,网银转账,潍坊华创普惠产业投资合伙企业（有限合伙）,还款</v>
      </c>
      <c r="AF944" s="29" t="s">
        <v>109</v>
      </c>
      <c r="AG944" s="29" t="s">
        <v>109</v>
      </c>
      <c r="AH944" s="29"/>
      <c r="AI944" s="29"/>
      <c r="AJ944" s="29"/>
      <c r="AK944" s="29"/>
      <c r="AL944" s="29"/>
      <c r="AM944" s="29"/>
      <c r="AN944" s="29" t="str">
        <f t="shared" si="297"/>
        <v>224102</v>
      </c>
      <c r="AO944" s="29"/>
      <c r="AP944" s="29" t="str">
        <f t="shared" si="298"/>
        <v>汇兑,网银转账,潍坊华创普惠产业投资合伙企业（有限合伙）,还款</v>
      </c>
      <c r="AQ944" t="s">
        <v>110</v>
      </c>
      <c r="AR944" s="29">
        <f t="shared" si="299"/>
        <v>44000000</v>
      </c>
      <c r="AS944" s="29" t="str">
        <f t="shared" si="300"/>
        <v/>
      </c>
      <c r="AT944" t="s">
        <v>111</v>
      </c>
      <c r="AU944" t="s">
        <v>112</v>
      </c>
      <c r="AV944" t="s">
        <v>113</v>
      </c>
      <c r="AW944" s="29">
        <f t="shared" si="301"/>
        <v>44000000</v>
      </c>
      <c r="AX944" s="29" t="str">
        <f t="shared" si="302"/>
        <v/>
      </c>
      <c r="AY944" s="29"/>
      <c r="AZ944" s="29"/>
      <c r="BA944" s="29"/>
      <c r="BB944" s="29"/>
      <c r="BC944" s="29"/>
      <c r="BD944" s="29"/>
      <c r="BE944" s="29"/>
      <c r="BF944" s="29"/>
      <c r="BG944" s="29"/>
      <c r="BH944" s="29"/>
      <c r="BI944" s="29"/>
      <c r="BJ944" s="29"/>
      <c r="BK944" s="29"/>
      <c r="BL944" s="29"/>
      <c r="BM944" s="29"/>
      <c r="BN944" s="29"/>
      <c r="BO944" s="29"/>
      <c r="BP944" s="29"/>
      <c r="BQ944" s="32" t="str">
        <f>IF(N944="项目",VLOOKUP(O944,项目!B:C,2,0),IF(K944="空项目",VLOOKUP(K944,项目!B:C,2,0),""))</f>
        <v/>
      </c>
      <c r="BR944" s="32" t="str">
        <f>IFERROR(VLOOKUP(BQ944,项目!A:B,2,0),"")</f>
        <v/>
      </c>
      <c r="BS944" s="29"/>
      <c r="BT944" s="29"/>
      <c r="BU944" s="32" t="str">
        <f>IF(N944="供应商",VLOOKUP(O944,供应商!B:C,2,0),"")</f>
        <v>0008219</v>
      </c>
      <c r="BV944" s="32" t="str">
        <f>IFERROR(VLOOKUP(BU944,供应商!A:B,2,0),"")</f>
        <v>潍坊华创普惠产业投资合伙企业（有限合伙）</v>
      </c>
      <c r="BW944" s="32" t="str">
        <f>IF(N944="客户",VLOOKUP(O944,客户!B:C,2,0),"")</f>
        <v/>
      </c>
      <c r="BX944" s="32" t="str">
        <f>IFERROR(VLOOKUP(BW944,客户!A:B,2,0),"")</f>
        <v/>
      </c>
      <c r="BY944" s="29"/>
      <c r="BZ944" s="29"/>
      <c r="CA944" s="29"/>
      <c r="CB944" s="29"/>
      <c r="CC944" s="29"/>
      <c r="CD944" s="29"/>
      <c r="CE944" s="29"/>
      <c r="CF944" s="29"/>
      <c r="CG944" s="29"/>
      <c r="CH944" s="29"/>
      <c r="CI944" s="29"/>
      <c r="CJ944" s="29"/>
      <c r="CK944" s="29"/>
      <c r="CL944" s="29"/>
      <c r="CM944" s="29"/>
      <c r="CN944" s="29"/>
      <c r="CO944" s="29"/>
      <c r="CP944" s="29"/>
      <c r="CQ944" s="29"/>
      <c r="CR944" s="29"/>
      <c r="CS944" s="29"/>
      <c r="CT944" s="29"/>
      <c r="CU944" s="32" t="str">
        <f>IF(N944="费用项目",VLOOKUP(O944,费用项目!B:C,2,0),"")</f>
        <v/>
      </c>
      <c r="CV944" s="32" t="str">
        <f>IFERROR(VLOOKUP(CU944,费用项目!A:B,2,0),"")</f>
        <v/>
      </c>
      <c r="CW944" s="29" t="str">
        <f>IF(N944="银行账户",VLOOKUP(O944,银行变二级!B:C,2,0),"")</f>
        <v/>
      </c>
      <c r="CX944" s="29" t="str">
        <f>IFERROR(VLOOKUP(O944,银行变二级!A:B,2,0),"")</f>
        <v/>
      </c>
    </row>
    <row r="945" ht="25.5" spans="1:102">
      <c r="A945" s="35" t="s">
        <v>762</v>
      </c>
      <c r="B945" s="36" t="s">
        <v>131</v>
      </c>
      <c r="C945" s="36" t="s">
        <v>268</v>
      </c>
      <c r="D945" s="37" t="s">
        <v>796</v>
      </c>
      <c r="E945" s="37" t="s">
        <v>764</v>
      </c>
      <c r="F945" s="39" t="s">
        <v>107</v>
      </c>
      <c r="G945" s="38">
        <v>44000000</v>
      </c>
      <c r="H945" s="40" t="str">
        <f t="shared" si="285"/>
        <v>1002</v>
      </c>
      <c r="I945" s="40" t="str">
        <f t="shared" si="286"/>
        <v>100207</v>
      </c>
      <c r="J945" s="46" t="str">
        <f t="shared" si="287"/>
        <v>银行存款</v>
      </c>
      <c r="K945" s="47" t="str">
        <f t="shared" si="288"/>
        <v>潍坊银行39455</v>
      </c>
      <c r="L945" s="46" t="str">
        <f t="shared" si="289"/>
        <v/>
      </c>
      <c r="M945" s="46">
        <f>IFERROR(IF(H945="1002",1002,VLOOKUP(I945,亿企科目!A:H,6,0)),VLOOKUP(H945,亿企科目!A:G,6,0))</f>
        <v>1002</v>
      </c>
      <c r="N945" s="48" t="str">
        <f>IFERROR(IF(H945="1002","银行账户",IF(H945="1123","供应商",VLOOKUP(I945,亿企科目!A:H,8,0))),"")</f>
        <v>银行账户</v>
      </c>
      <c r="O945" s="49" t="str">
        <f t="shared" si="303"/>
        <v>潍坊银行39455</v>
      </c>
      <c r="P945" s="29" t="str">
        <f>VLOOKUP(A945,账簿!B:C,2,0)</f>
        <v>002002</v>
      </c>
      <c r="Q945" s="29" t="str">
        <f>VLOOKUP(P945,账簿!A:B,2,0)</f>
        <v>昌邑市融昌能源有限公司</v>
      </c>
      <c r="W945" s="29" t="str">
        <f t="shared" si="304"/>
        <v>0020022026-04-3031</v>
      </c>
      <c r="X945" s="29" t="str">
        <f t="shared" si="290"/>
        <v>002002</v>
      </c>
      <c r="Y945" s="29" t="str">
        <f t="shared" si="291"/>
        <v>002002</v>
      </c>
      <c r="Z945" s="29" t="str">
        <f t="shared" si="292"/>
        <v>昌邑市融昌能源有限公司</v>
      </c>
      <c r="AA945" s="29" t="str">
        <f t="shared" si="293"/>
        <v>2026-04</v>
      </c>
      <c r="AB945" s="29" t="str">
        <f t="shared" si="294"/>
        <v>2026-04-30</v>
      </c>
      <c r="AC945" s="29" t="s">
        <v>108</v>
      </c>
      <c r="AD945" s="29">
        <f t="shared" si="295"/>
        <v>31</v>
      </c>
      <c r="AE945" s="29" t="str">
        <f t="shared" si="296"/>
        <v>汇兑,网银转账,潍坊华创普惠产业投资合伙企业（有限合伙）,还款</v>
      </c>
      <c r="AF945" s="29" t="s">
        <v>109</v>
      </c>
      <c r="AG945" s="29" t="s">
        <v>109</v>
      </c>
      <c r="AH945" s="29"/>
      <c r="AI945" s="29"/>
      <c r="AJ945" s="29"/>
      <c r="AK945" s="29"/>
      <c r="AL945" s="29"/>
      <c r="AM945" s="29"/>
      <c r="AN945" s="29">
        <f t="shared" si="297"/>
        <v>1002</v>
      </c>
      <c r="AO945" s="29"/>
      <c r="AP945" s="29" t="str">
        <f t="shared" si="298"/>
        <v>汇兑,网银转账,潍坊华创普惠产业投资合伙企业（有限合伙）,还款</v>
      </c>
      <c r="AQ945" t="s">
        <v>110</v>
      </c>
      <c r="AR945" s="29" t="str">
        <f t="shared" si="299"/>
        <v/>
      </c>
      <c r="AS945" s="29">
        <f t="shared" si="300"/>
        <v>44000000</v>
      </c>
      <c r="AT945" t="s">
        <v>111</v>
      </c>
      <c r="AU945" t="s">
        <v>112</v>
      </c>
      <c r="AV945" t="s">
        <v>113</v>
      </c>
      <c r="AW945" s="29" t="str">
        <f t="shared" si="301"/>
        <v/>
      </c>
      <c r="AX945" s="29">
        <f t="shared" si="302"/>
        <v>44000000</v>
      </c>
      <c r="AY945" s="29"/>
      <c r="AZ945" s="29"/>
      <c r="BA945" s="29"/>
      <c r="BB945" s="29"/>
      <c r="BC945" s="29"/>
      <c r="BD945" s="29"/>
      <c r="BE945" s="29"/>
      <c r="BF945" s="29"/>
      <c r="BG945" s="29"/>
      <c r="BH945" s="29"/>
      <c r="BI945" s="29"/>
      <c r="BJ945" s="29"/>
      <c r="BK945" s="29"/>
      <c r="BL945" s="29"/>
      <c r="BM945" s="29"/>
      <c r="BN945" s="29"/>
      <c r="BO945" s="29"/>
      <c r="BP945" s="29"/>
      <c r="BQ945" s="32" t="str">
        <f>IF(N945="项目",VLOOKUP(O945,项目!B:C,2,0),IF(K945="空项目",VLOOKUP(K945,项目!B:C,2,0),""))</f>
        <v/>
      </c>
      <c r="BR945" s="32" t="str">
        <f>IFERROR(VLOOKUP(BQ945,项目!A:B,2,0),"")</f>
        <v/>
      </c>
      <c r="BS945" s="29"/>
      <c r="BT945" s="29"/>
      <c r="BU945" s="32" t="str">
        <f>IF(N945="供应商",VLOOKUP(O945,供应商!B:C,2,0),"")</f>
        <v/>
      </c>
      <c r="BV945" s="32" t="str">
        <f>IFERROR(VLOOKUP(BU945,供应商!A:B,2,0),"")</f>
        <v/>
      </c>
      <c r="BW945" s="32" t="str">
        <f>IF(N945="客户",VLOOKUP(O945,客户!B:C,2,0),"")</f>
        <v/>
      </c>
      <c r="BX945" s="32" t="str">
        <f>IFERROR(VLOOKUP(BW945,客户!A:B,2,0),"")</f>
        <v/>
      </c>
      <c r="BY945" s="29"/>
      <c r="BZ945" s="29"/>
      <c r="CA945" s="29"/>
      <c r="CB945" s="29"/>
      <c r="CC945" s="29"/>
      <c r="CD945" s="29"/>
      <c r="CE945" s="29"/>
      <c r="CF945" s="29"/>
      <c r="CG945" s="29"/>
      <c r="CH945" s="29"/>
      <c r="CI945" s="29"/>
      <c r="CJ945" s="29"/>
      <c r="CK945" s="29"/>
      <c r="CL945" s="29"/>
      <c r="CM945" s="29"/>
      <c r="CN945" s="29"/>
      <c r="CO945" s="29"/>
      <c r="CP945" s="29"/>
      <c r="CQ945" s="29"/>
      <c r="CR945" s="29"/>
      <c r="CS945" s="29"/>
      <c r="CT945" s="29"/>
      <c r="CU945" s="32" t="str">
        <f>IF(N945="费用项目",VLOOKUP(O945,费用项目!B:C,2,0),"")</f>
        <v/>
      </c>
      <c r="CV945" s="32" t="str">
        <f>IFERROR(VLOOKUP(CU945,费用项目!A:B,2,0),"")</f>
        <v/>
      </c>
      <c r="CW945" s="29" t="str">
        <f>IF(N945="银行账户",VLOOKUP(O945,银行变二级!B:C,2,0),"")</f>
        <v>潍坊银行39455</v>
      </c>
      <c r="CX945" s="29" t="str">
        <f>IFERROR(VLOOKUP(O945,银行变二级!A:B,2,0),"")</f>
        <v>潍坊银行39455</v>
      </c>
    </row>
    <row r="946" ht="25.5" spans="1:102">
      <c r="A946" s="35" t="s">
        <v>762</v>
      </c>
      <c r="B946" s="36" t="s">
        <v>131</v>
      </c>
      <c r="C946" s="36" t="s">
        <v>270</v>
      </c>
      <c r="D946" s="37" t="s">
        <v>148</v>
      </c>
      <c r="E946" s="37" t="s">
        <v>183</v>
      </c>
      <c r="F946" s="38">
        <v>10000000</v>
      </c>
      <c r="G946" s="39" t="s">
        <v>107</v>
      </c>
      <c r="H946" s="40" t="str">
        <f t="shared" si="285"/>
        <v>2241</v>
      </c>
      <c r="I946" s="40" t="str">
        <f t="shared" si="286"/>
        <v>224102</v>
      </c>
      <c r="J946" s="46" t="str">
        <f t="shared" si="287"/>
        <v>其他应付款</v>
      </c>
      <c r="K946" s="47" t="str">
        <f t="shared" si="288"/>
        <v>单位</v>
      </c>
      <c r="L946" s="46" t="str">
        <f t="shared" si="289"/>
        <v>山东盛汇经贸有限公司</v>
      </c>
      <c r="M946" s="46" t="str">
        <f>IFERROR(IF(H946="1002",1002,VLOOKUP(I946,亿企科目!A:H,6,0)),VLOOKUP(H946,亿企科目!A:G,6,0))</f>
        <v>224102</v>
      </c>
      <c r="N946" s="48" t="str">
        <f>IFERROR(IF(H946="1002","银行账户",IF(H946="1123","供应商",VLOOKUP(I946,亿企科目!A:H,8,0))),"")</f>
        <v>供应商</v>
      </c>
      <c r="O946" s="49" t="str">
        <f t="shared" si="303"/>
        <v>山东盛汇经贸有限公司</v>
      </c>
      <c r="P946" s="29" t="str">
        <f>VLOOKUP(A946,账簿!B:C,2,0)</f>
        <v>002002</v>
      </c>
      <c r="Q946" s="29" t="str">
        <f>VLOOKUP(P946,账簿!A:B,2,0)</f>
        <v>昌邑市融昌能源有限公司</v>
      </c>
      <c r="W946" s="29" t="str">
        <f t="shared" si="304"/>
        <v>0020022026-04-3032</v>
      </c>
      <c r="X946" s="29" t="str">
        <f t="shared" si="290"/>
        <v>002002</v>
      </c>
      <c r="Y946" s="29" t="str">
        <f t="shared" si="291"/>
        <v>002002</v>
      </c>
      <c r="Z946" s="29" t="str">
        <f t="shared" si="292"/>
        <v>昌邑市融昌能源有限公司</v>
      </c>
      <c r="AA946" s="29" t="str">
        <f t="shared" si="293"/>
        <v>2026-04</v>
      </c>
      <c r="AB946" s="29" t="str">
        <f t="shared" si="294"/>
        <v>2026-04-30</v>
      </c>
      <c r="AC946" s="29" t="s">
        <v>108</v>
      </c>
      <c r="AD946" s="29">
        <f t="shared" si="295"/>
        <v>32</v>
      </c>
      <c r="AE946" s="29" t="str">
        <f t="shared" si="296"/>
        <v>调整四方协议</v>
      </c>
      <c r="AF946" s="29" t="s">
        <v>109</v>
      </c>
      <c r="AG946" s="29" t="s">
        <v>109</v>
      </c>
      <c r="AH946" s="29"/>
      <c r="AI946" s="29"/>
      <c r="AJ946" s="29"/>
      <c r="AK946" s="29"/>
      <c r="AL946" s="29"/>
      <c r="AM946" s="29"/>
      <c r="AN946" s="29" t="str">
        <f t="shared" si="297"/>
        <v>224102</v>
      </c>
      <c r="AO946" s="29"/>
      <c r="AP946" s="29" t="str">
        <f t="shared" si="298"/>
        <v>调整四方协议</v>
      </c>
      <c r="AQ946" t="s">
        <v>110</v>
      </c>
      <c r="AR946" s="29">
        <f t="shared" si="299"/>
        <v>10000000</v>
      </c>
      <c r="AS946" s="29" t="str">
        <f t="shared" si="300"/>
        <v/>
      </c>
      <c r="AT946" t="s">
        <v>111</v>
      </c>
      <c r="AU946" t="s">
        <v>112</v>
      </c>
      <c r="AV946" t="s">
        <v>113</v>
      </c>
      <c r="AW946" s="29">
        <f t="shared" si="301"/>
        <v>10000000</v>
      </c>
      <c r="AX946" s="29" t="str">
        <f t="shared" si="302"/>
        <v/>
      </c>
      <c r="AY946" s="29"/>
      <c r="AZ946" s="29"/>
      <c r="BA946" s="29"/>
      <c r="BB946" s="29"/>
      <c r="BC946" s="29"/>
      <c r="BD946" s="29"/>
      <c r="BE946" s="29"/>
      <c r="BF946" s="29"/>
      <c r="BG946" s="29"/>
      <c r="BH946" s="29"/>
      <c r="BI946" s="29"/>
      <c r="BJ946" s="29"/>
      <c r="BK946" s="29"/>
      <c r="BL946" s="29"/>
      <c r="BM946" s="29"/>
      <c r="BN946" s="29"/>
      <c r="BO946" s="29"/>
      <c r="BP946" s="29"/>
      <c r="BQ946" s="32" t="str">
        <f>IF(N946="项目",VLOOKUP(O946,项目!B:C,2,0),IF(K946="空项目",VLOOKUP(K946,项目!B:C,2,0),""))</f>
        <v/>
      </c>
      <c r="BR946" s="32" t="str">
        <f>IFERROR(VLOOKUP(BQ946,项目!A:B,2,0),"")</f>
        <v/>
      </c>
      <c r="BS946" s="29"/>
      <c r="BT946" s="29"/>
      <c r="BU946" s="32" t="str">
        <f>IF(N946="供应商",VLOOKUP(O946,供应商!B:C,2,0),"")</f>
        <v>001001007</v>
      </c>
      <c r="BV946" s="32" t="str">
        <f>IFERROR(VLOOKUP(BU946,供应商!A:B,2,0),"")</f>
        <v>山东盛汇经贸有限公司</v>
      </c>
      <c r="BW946" s="32" t="str">
        <f>IF(N946="客户",VLOOKUP(O946,客户!B:C,2,0),"")</f>
        <v/>
      </c>
      <c r="BX946" s="32" t="str">
        <f>IFERROR(VLOOKUP(BW946,客户!A:B,2,0),"")</f>
        <v/>
      </c>
      <c r="BY946" s="29"/>
      <c r="BZ946" s="29"/>
      <c r="CA946" s="29"/>
      <c r="CB946" s="29"/>
      <c r="CC946" s="29"/>
      <c r="CD946" s="29"/>
      <c r="CE946" s="29"/>
      <c r="CF946" s="29"/>
      <c r="CG946" s="29"/>
      <c r="CH946" s="29"/>
      <c r="CI946" s="29"/>
      <c r="CJ946" s="29"/>
      <c r="CK946" s="29"/>
      <c r="CL946" s="29"/>
      <c r="CM946" s="29"/>
      <c r="CN946" s="29"/>
      <c r="CO946" s="29"/>
      <c r="CP946" s="29"/>
      <c r="CQ946" s="29"/>
      <c r="CR946" s="29"/>
      <c r="CS946" s="29"/>
      <c r="CT946" s="29"/>
      <c r="CU946" s="32" t="str">
        <f>IF(N946="费用项目",VLOOKUP(O946,费用项目!B:C,2,0),"")</f>
        <v/>
      </c>
      <c r="CV946" s="32" t="str">
        <f>IFERROR(VLOOKUP(CU946,费用项目!A:B,2,0),"")</f>
        <v/>
      </c>
      <c r="CW946" s="29" t="str">
        <f>IF(N946="银行账户",VLOOKUP(O946,银行变二级!B:C,2,0),"")</f>
        <v/>
      </c>
      <c r="CX946" s="29" t="str">
        <f>IFERROR(VLOOKUP(O946,银行变二级!A:B,2,0),"")</f>
        <v/>
      </c>
    </row>
    <row r="947" ht="25.5" spans="1:102">
      <c r="A947" s="35" t="s">
        <v>762</v>
      </c>
      <c r="B947" s="36" t="s">
        <v>131</v>
      </c>
      <c r="C947" s="36" t="s">
        <v>270</v>
      </c>
      <c r="D947" s="37" t="s">
        <v>148</v>
      </c>
      <c r="E947" s="37" t="s">
        <v>156</v>
      </c>
      <c r="F947" s="39" t="s">
        <v>107</v>
      </c>
      <c r="G947" s="38">
        <v>10000000</v>
      </c>
      <c r="H947" s="40" t="str">
        <f t="shared" si="285"/>
        <v>2241</v>
      </c>
      <c r="I947" s="40" t="str">
        <f t="shared" si="286"/>
        <v>224102</v>
      </c>
      <c r="J947" s="46" t="str">
        <f t="shared" si="287"/>
        <v>其他应付款</v>
      </c>
      <c r="K947" s="47" t="str">
        <f t="shared" si="288"/>
        <v>单位</v>
      </c>
      <c r="L947" s="46" t="str">
        <f t="shared" si="289"/>
        <v>昌邑市城投股权投资管理有限公司</v>
      </c>
      <c r="M947" s="46" t="str">
        <f>IFERROR(IF(H947="1002",1002,VLOOKUP(I947,亿企科目!A:H,6,0)),VLOOKUP(H947,亿企科目!A:G,6,0))</f>
        <v>224102</v>
      </c>
      <c r="N947" s="48" t="str">
        <f>IFERROR(IF(H947="1002","银行账户",IF(H947="1123","供应商",VLOOKUP(I947,亿企科目!A:H,8,0))),"")</f>
        <v>供应商</v>
      </c>
      <c r="O947" s="49" t="str">
        <f t="shared" si="303"/>
        <v>昌邑市城投股权投资管理有限公司</v>
      </c>
      <c r="P947" s="29" t="str">
        <f>VLOOKUP(A947,账簿!B:C,2,0)</f>
        <v>002002</v>
      </c>
      <c r="Q947" s="29" t="str">
        <f>VLOOKUP(P947,账簿!A:B,2,0)</f>
        <v>昌邑市融昌能源有限公司</v>
      </c>
      <c r="W947" s="29" t="str">
        <f t="shared" si="304"/>
        <v>0020022026-04-3032</v>
      </c>
      <c r="X947" s="29" t="str">
        <f t="shared" si="290"/>
        <v>002002</v>
      </c>
      <c r="Y947" s="29" t="str">
        <f t="shared" si="291"/>
        <v>002002</v>
      </c>
      <c r="Z947" s="29" t="str">
        <f t="shared" si="292"/>
        <v>昌邑市融昌能源有限公司</v>
      </c>
      <c r="AA947" s="29" t="str">
        <f t="shared" si="293"/>
        <v>2026-04</v>
      </c>
      <c r="AB947" s="29" t="str">
        <f t="shared" si="294"/>
        <v>2026-04-30</v>
      </c>
      <c r="AC947" s="29" t="s">
        <v>108</v>
      </c>
      <c r="AD947" s="29">
        <f t="shared" si="295"/>
        <v>32</v>
      </c>
      <c r="AE947" s="29" t="str">
        <f t="shared" si="296"/>
        <v>调整四方协议</v>
      </c>
      <c r="AF947" s="29" t="s">
        <v>109</v>
      </c>
      <c r="AG947" s="29" t="s">
        <v>109</v>
      </c>
      <c r="AH947" s="29"/>
      <c r="AI947" s="29"/>
      <c r="AJ947" s="29"/>
      <c r="AK947" s="29"/>
      <c r="AL947" s="29"/>
      <c r="AM947" s="29"/>
      <c r="AN947" s="29" t="str">
        <f t="shared" si="297"/>
        <v>224102</v>
      </c>
      <c r="AO947" s="29"/>
      <c r="AP947" s="29" t="str">
        <f t="shared" si="298"/>
        <v>调整四方协议</v>
      </c>
      <c r="AQ947" t="s">
        <v>110</v>
      </c>
      <c r="AR947" s="29" t="str">
        <f t="shared" si="299"/>
        <v/>
      </c>
      <c r="AS947" s="29">
        <f t="shared" si="300"/>
        <v>10000000</v>
      </c>
      <c r="AT947" t="s">
        <v>111</v>
      </c>
      <c r="AU947" t="s">
        <v>112</v>
      </c>
      <c r="AV947" t="s">
        <v>113</v>
      </c>
      <c r="AW947" s="29" t="str">
        <f t="shared" si="301"/>
        <v/>
      </c>
      <c r="AX947" s="29">
        <f t="shared" si="302"/>
        <v>10000000</v>
      </c>
      <c r="AY947" s="29"/>
      <c r="AZ947" s="29"/>
      <c r="BA947" s="29"/>
      <c r="BB947" s="29"/>
      <c r="BC947" s="29"/>
      <c r="BD947" s="29"/>
      <c r="BE947" s="29"/>
      <c r="BF947" s="29"/>
      <c r="BG947" s="29"/>
      <c r="BH947" s="29"/>
      <c r="BI947" s="29"/>
      <c r="BJ947" s="29"/>
      <c r="BK947" s="29"/>
      <c r="BL947" s="29"/>
      <c r="BM947" s="29"/>
      <c r="BN947" s="29"/>
      <c r="BO947" s="29"/>
      <c r="BP947" s="29"/>
      <c r="BQ947" s="32" t="str">
        <f>IF(N947="项目",VLOOKUP(O947,项目!B:C,2,0),IF(K947="空项目",VLOOKUP(K947,项目!B:C,2,0),""))</f>
        <v/>
      </c>
      <c r="BR947" s="32" t="str">
        <f>IFERROR(VLOOKUP(BQ947,项目!A:B,2,0),"")</f>
        <v/>
      </c>
      <c r="BS947" s="29"/>
      <c r="BT947" s="29"/>
      <c r="BU947" s="32" t="str">
        <f>IF(N947="供应商",VLOOKUP(O947,供应商!B:C,2,0),"")</f>
        <v>002008</v>
      </c>
      <c r="BV947" s="32" t="str">
        <f>IFERROR(VLOOKUP(BU947,供应商!A:B,2,0),"")</f>
        <v>昌邑市城投股权投资管理有限公司</v>
      </c>
      <c r="BW947" s="32" t="str">
        <f>IF(N947="客户",VLOOKUP(O947,客户!B:C,2,0),"")</f>
        <v/>
      </c>
      <c r="BX947" s="32" t="str">
        <f>IFERROR(VLOOKUP(BW947,客户!A:B,2,0),"")</f>
        <v/>
      </c>
      <c r="BY947" s="29"/>
      <c r="BZ947" s="29"/>
      <c r="CA947" s="29"/>
      <c r="CB947" s="29"/>
      <c r="CC947" s="29"/>
      <c r="CD947" s="29"/>
      <c r="CE947" s="29"/>
      <c r="CF947" s="29"/>
      <c r="CG947" s="29"/>
      <c r="CH947" s="29"/>
      <c r="CI947" s="29"/>
      <c r="CJ947" s="29"/>
      <c r="CK947" s="29"/>
      <c r="CL947" s="29"/>
      <c r="CM947" s="29"/>
      <c r="CN947" s="29"/>
      <c r="CO947" s="29"/>
      <c r="CP947" s="29"/>
      <c r="CQ947" s="29"/>
      <c r="CR947" s="29"/>
      <c r="CS947" s="29"/>
      <c r="CT947" s="29"/>
      <c r="CU947" s="32" t="str">
        <f>IF(N947="费用项目",VLOOKUP(O947,费用项目!B:C,2,0),"")</f>
        <v/>
      </c>
      <c r="CV947" s="32" t="str">
        <f>IFERROR(VLOOKUP(CU947,费用项目!A:B,2,0),"")</f>
        <v/>
      </c>
      <c r="CW947" s="29" t="str">
        <f>IF(N947="银行账户",VLOOKUP(O947,银行变二级!B:C,2,0),"")</f>
        <v/>
      </c>
      <c r="CX947" s="29" t="str">
        <f>IFERROR(VLOOKUP(O947,银行变二级!A:B,2,0),"")</f>
        <v/>
      </c>
    </row>
    <row r="948" ht="25.5" spans="1:102">
      <c r="A948" s="35" t="s">
        <v>762</v>
      </c>
      <c r="B948" s="36" t="s">
        <v>131</v>
      </c>
      <c r="C948" s="36" t="s">
        <v>272</v>
      </c>
      <c r="D948" s="37" t="s">
        <v>797</v>
      </c>
      <c r="E948" s="37" t="s">
        <v>579</v>
      </c>
      <c r="F948" s="38">
        <v>82000000</v>
      </c>
      <c r="G948" s="39" t="s">
        <v>107</v>
      </c>
      <c r="H948" s="40" t="str">
        <f t="shared" si="285"/>
        <v>2241</v>
      </c>
      <c r="I948" s="40" t="str">
        <f t="shared" si="286"/>
        <v>224102</v>
      </c>
      <c r="J948" s="46" t="str">
        <f t="shared" si="287"/>
        <v>其他应付款</v>
      </c>
      <c r="K948" s="47" t="str">
        <f t="shared" si="288"/>
        <v>单位</v>
      </c>
      <c r="L948" s="46" t="str">
        <f t="shared" si="289"/>
        <v>山东昌源供应链有限公司</v>
      </c>
      <c r="M948" s="46" t="str">
        <f>IFERROR(IF(H948="1002",1002,VLOOKUP(I948,亿企科目!A:H,6,0)),VLOOKUP(H948,亿企科目!A:G,6,0))</f>
        <v>224102</v>
      </c>
      <c r="N948" s="48" t="str">
        <f>IFERROR(IF(H948="1002","银行账户",IF(H948="1123","供应商",VLOOKUP(I948,亿企科目!A:H,8,0))),"")</f>
        <v>供应商</v>
      </c>
      <c r="O948" s="49" t="str">
        <f t="shared" si="303"/>
        <v>山东昌源供应链有限公司</v>
      </c>
      <c r="P948" s="29" t="str">
        <f>VLOOKUP(A948,账簿!B:C,2,0)</f>
        <v>002002</v>
      </c>
      <c r="Q948" s="29" t="str">
        <f>VLOOKUP(P948,账簿!A:B,2,0)</f>
        <v>昌邑市融昌能源有限公司</v>
      </c>
      <c r="W948" s="29" t="str">
        <f t="shared" si="304"/>
        <v>0020022026-04-3033</v>
      </c>
      <c r="X948" s="29" t="str">
        <f t="shared" si="290"/>
        <v>002002</v>
      </c>
      <c r="Y948" s="29" t="str">
        <f t="shared" si="291"/>
        <v>002002</v>
      </c>
      <c r="Z948" s="29" t="str">
        <f t="shared" si="292"/>
        <v>昌邑市融昌能源有限公司</v>
      </c>
      <c r="AA948" s="29" t="str">
        <f t="shared" si="293"/>
        <v>2026-04</v>
      </c>
      <c r="AB948" s="29" t="str">
        <f t="shared" si="294"/>
        <v>2026-04-30</v>
      </c>
      <c r="AC948" s="29" t="s">
        <v>108</v>
      </c>
      <c r="AD948" s="29">
        <f t="shared" si="295"/>
        <v>33</v>
      </c>
      <c r="AE948" s="29" t="str">
        <f t="shared" si="296"/>
        <v>调整三方协议，盐业集团贷款</v>
      </c>
      <c r="AF948" s="29" t="s">
        <v>109</v>
      </c>
      <c r="AG948" s="29" t="s">
        <v>109</v>
      </c>
      <c r="AH948" s="29"/>
      <c r="AI948" s="29"/>
      <c r="AJ948" s="29"/>
      <c r="AK948" s="29"/>
      <c r="AL948" s="29"/>
      <c r="AM948" s="29"/>
      <c r="AN948" s="29" t="str">
        <f t="shared" si="297"/>
        <v>224102</v>
      </c>
      <c r="AO948" s="29"/>
      <c r="AP948" s="29" t="str">
        <f t="shared" si="298"/>
        <v>调整三方协议，盐业集团贷款</v>
      </c>
      <c r="AQ948" t="s">
        <v>110</v>
      </c>
      <c r="AR948" s="29">
        <f t="shared" si="299"/>
        <v>82000000</v>
      </c>
      <c r="AS948" s="29" t="str">
        <f t="shared" si="300"/>
        <v/>
      </c>
      <c r="AT948" t="s">
        <v>111</v>
      </c>
      <c r="AU948" t="s">
        <v>112</v>
      </c>
      <c r="AV948" t="s">
        <v>113</v>
      </c>
      <c r="AW948" s="29">
        <f t="shared" si="301"/>
        <v>82000000</v>
      </c>
      <c r="AX948" s="29" t="str">
        <f t="shared" si="302"/>
        <v/>
      </c>
      <c r="AY948" s="29"/>
      <c r="AZ948" s="29"/>
      <c r="BA948" s="29"/>
      <c r="BB948" s="29"/>
      <c r="BC948" s="29"/>
      <c r="BD948" s="29"/>
      <c r="BE948" s="29"/>
      <c r="BF948" s="29"/>
      <c r="BG948" s="29"/>
      <c r="BH948" s="29"/>
      <c r="BI948" s="29"/>
      <c r="BJ948" s="29"/>
      <c r="BK948" s="29"/>
      <c r="BL948" s="29"/>
      <c r="BM948" s="29"/>
      <c r="BN948" s="29"/>
      <c r="BO948" s="29"/>
      <c r="BP948" s="29"/>
      <c r="BQ948" s="32" t="str">
        <f>IF(N948="项目",VLOOKUP(O948,项目!B:C,2,0),IF(K948="空项目",VLOOKUP(K948,项目!B:C,2,0),""))</f>
        <v/>
      </c>
      <c r="BR948" s="32" t="str">
        <f>IFERROR(VLOOKUP(BQ948,项目!A:B,2,0),"")</f>
        <v/>
      </c>
      <c r="BS948" s="29"/>
      <c r="BT948" s="29"/>
      <c r="BU948" s="32" t="str">
        <f>IF(N948="供应商",VLOOKUP(O948,供应商!B:C,2,0),"")</f>
        <v>0011526</v>
      </c>
      <c r="BV948" s="32" t="str">
        <f>IFERROR(VLOOKUP(BU948,供应商!A:B,2,0),"")</f>
        <v>山东昌源供应链有限公司</v>
      </c>
      <c r="BW948" s="32" t="str">
        <f>IF(N948="客户",VLOOKUP(O948,客户!B:C,2,0),"")</f>
        <v/>
      </c>
      <c r="BX948" s="32" t="str">
        <f>IFERROR(VLOOKUP(BW948,客户!A:B,2,0),"")</f>
        <v/>
      </c>
      <c r="BY948" s="29"/>
      <c r="BZ948" s="29"/>
      <c r="CA948" s="29"/>
      <c r="CB948" s="29"/>
      <c r="CC948" s="29"/>
      <c r="CD948" s="29"/>
      <c r="CE948" s="29"/>
      <c r="CF948" s="29"/>
      <c r="CG948" s="29"/>
      <c r="CH948" s="29"/>
      <c r="CI948" s="29"/>
      <c r="CJ948" s="29"/>
      <c r="CK948" s="29"/>
      <c r="CL948" s="29"/>
      <c r="CM948" s="29"/>
      <c r="CN948" s="29"/>
      <c r="CO948" s="29"/>
      <c r="CP948" s="29"/>
      <c r="CQ948" s="29"/>
      <c r="CR948" s="29"/>
      <c r="CS948" s="29"/>
      <c r="CT948" s="29"/>
      <c r="CU948" s="32" t="str">
        <f>IF(N948="费用项目",VLOOKUP(O948,费用项目!B:C,2,0),"")</f>
        <v/>
      </c>
      <c r="CV948" s="32" t="str">
        <f>IFERROR(VLOOKUP(CU948,费用项目!A:B,2,0),"")</f>
        <v/>
      </c>
      <c r="CW948" s="29" t="str">
        <f>IF(N948="银行账户",VLOOKUP(O948,银行变二级!B:C,2,0),"")</f>
        <v/>
      </c>
      <c r="CX948" s="29" t="str">
        <f>IFERROR(VLOOKUP(O948,银行变二级!A:B,2,0),"")</f>
        <v/>
      </c>
    </row>
    <row r="949" ht="25.5" spans="1:102">
      <c r="A949" s="35" t="s">
        <v>762</v>
      </c>
      <c r="B949" s="36" t="s">
        <v>131</v>
      </c>
      <c r="C949" s="36" t="s">
        <v>272</v>
      </c>
      <c r="D949" s="37" t="s">
        <v>797</v>
      </c>
      <c r="E949" s="37" t="s">
        <v>798</v>
      </c>
      <c r="F949" s="39" t="s">
        <v>107</v>
      </c>
      <c r="G949" s="38">
        <v>82000000</v>
      </c>
      <c r="H949" s="40" t="str">
        <f t="shared" si="285"/>
        <v>2241</v>
      </c>
      <c r="I949" s="40" t="str">
        <f t="shared" si="286"/>
        <v>224102</v>
      </c>
      <c r="J949" s="46" t="str">
        <f t="shared" si="287"/>
        <v>其他应付款</v>
      </c>
      <c r="K949" s="47" t="str">
        <f t="shared" si="288"/>
        <v>单位</v>
      </c>
      <c r="L949" s="46" t="str">
        <f t="shared" si="289"/>
        <v>昌邑盐业集团有限公司</v>
      </c>
      <c r="M949" s="46" t="str">
        <f>IFERROR(IF(H949="1002",1002,VLOOKUP(I949,亿企科目!A:H,6,0)),VLOOKUP(H949,亿企科目!A:G,6,0))</f>
        <v>224102</v>
      </c>
      <c r="N949" s="48" t="str">
        <f>IFERROR(IF(H949="1002","银行账户",IF(H949="1123","供应商",VLOOKUP(I949,亿企科目!A:H,8,0))),"")</f>
        <v>供应商</v>
      </c>
      <c r="O949" s="49" t="str">
        <f t="shared" si="303"/>
        <v>昌邑盐业集团有限公司</v>
      </c>
      <c r="P949" s="29" t="str">
        <f>VLOOKUP(A949,账簿!B:C,2,0)</f>
        <v>002002</v>
      </c>
      <c r="Q949" s="29" t="str">
        <f>VLOOKUP(P949,账簿!A:B,2,0)</f>
        <v>昌邑市融昌能源有限公司</v>
      </c>
      <c r="W949" s="29" t="str">
        <f t="shared" si="304"/>
        <v>0020022026-04-3033</v>
      </c>
      <c r="X949" s="29" t="str">
        <f t="shared" si="290"/>
        <v>002002</v>
      </c>
      <c r="Y949" s="29" t="str">
        <f t="shared" si="291"/>
        <v>002002</v>
      </c>
      <c r="Z949" s="29" t="str">
        <f t="shared" si="292"/>
        <v>昌邑市融昌能源有限公司</v>
      </c>
      <c r="AA949" s="29" t="str">
        <f t="shared" si="293"/>
        <v>2026-04</v>
      </c>
      <c r="AB949" s="29" t="str">
        <f t="shared" si="294"/>
        <v>2026-04-30</v>
      </c>
      <c r="AC949" s="29" t="s">
        <v>108</v>
      </c>
      <c r="AD949" s="29">
        <f t="shared" si="295"/>
        <v>33</v>
      </c>
      <c r="AE949" s="29" t="str">
        <f t="shared" si="296"/>
        <v>调整三方协议，盐业集团贷款</v>
      </c>
      <c r="AF949" s="29" t="s">
        <v>109</v>
      </c>
      <c r="AG949" s="29" t="s">
        <v>109</v>
      </c>
      <c r="AH949" s="29"/>
      <c r="AI949" s="29"/>
      <c r="AJ949" s="29"/>
      <c r="AK949" s="29"/>
      <c r="AL949" s="29"/>
      <c r="AM949" s="29"/>
      <c r="AN949" s="29" t="str">
        <f t="shared" si="297"/>
        <v>224102</v>
      </c>
      <c r="AO949" s="29"/>
      <c r="AP949" s="29" t="str">
        <f t="shared" si="298"/>
        <v>调整三方协议，盐业集团贷款</v>
      </c>
      <c r="AQ949" t="s">
        <v>110</v>
      </c>
      <c r="AR949" s="29" t="str">
        <f t="shared" si="299"/>
        <v/>
      </c>
      <c r="AS949" s="29">
        <f t="shared" si="300"/>
        <v>82000000</v>
      </c>
      <c r="AT949" t="s">
        <v>111</v>
      </c>
      <c r="AU949" t="s">
        <v>112</v>
      </c>
      <c r="AV949" t="s">
        <v>113</v>
      </c>
      <c r="AW949" s="29" t="str">
        <f t="shared" si="301"/>
        <v/>
      </c>
      <c r="AX949" s="29">
        <f t="shared" si="302"/>
        <v>82000000</v>
      </c>
      <c r="AY949" s="29"/>
      <c r="AZ949" s="29"/>
      <c r="BA949" s="29"/>
      <c r="BB949" s="29"/>
      <c r="BC949" s="29"/>
      <c r="BD949" s="29"/>
      <c r="BE949" s="29"/>
      <c r="BF949" s="29"/>
      <c r="BG949" s="29"/>
      <c r="BH949" s="29"/>
      <c r="BI949" s="29"/>
      <c r="BJ949" s="29"/>
      <c r="BK949" s="29"/>
      <c r="BL949" s="29"/>
      <c r="BM949" s="29"/>
      <c r="BN949" s="29"/>
      <c r="BO949" s="29"/>
      <c r="BP949" s="29"/>
      <c r="BQ949" s="32" t="str">
        <f>IF(N949="项目",VLOOKUP(O949,项目!B:C,2,0),IF(K949="空项目",VLOOKUP(K949,项目!B:C,2,0),""))</f>
        <v/>
      </c>
      <c r="BR949" s="32" t="str">
        <f>IFERROR(VLOOKUP(BQ949,项目!A:B,2,0),"")</f>
        <v/>
      </c>
      <c r="BS949" s="29"/>
      <c r="BT949" s="29"/>
      <c r="BU949" s="32" t="str">
        <f>IF(N949="供应商",VLOOKUP(O949,供应商!B:C,2,0),"")</f>
        <v>0000136</v>
      </c>
      <c r="BV949" s="32" t="str">
        <f>IFERROR(VLOOKUP(BU949,供应商!A:B,2,0),"")</f>
        <v>昌邑盐业集团有限公司</v>
      </c>
      <c r="BW949" s="32" t="str">
        <f>IF(N949="客户",VLOOKUP(O949,客户!B:C,2,0),"")</f>
        <v/>
      </c>
      <c r="BX949" s="32" t="str">
        <f>IFERROR(VLOOKUP(BW949,客户!A:B,2,0),"")</f>
        <v/>
      </c>
      <c r="BY949" s="29"/>
      <c r="BZ949" s="29"/>
      <c r="CA949" s="29"/>
      <c r="CB949" s="29"/>
      <c r="CC949" s="29"/>
      <c r="CD949" s="29"/>
      <c r="CE949" s="29"/>
      <c r="CF949" s="29"/>
      <c r="CG949" s="29"/>
      <c r="CH949" s="29"/>
      <c r="CI949" s="29"/>
      <c r="CJ949" s="29"/>
      <c r="CK949" s="29"/>
      <c r="CL949" s="29"/>
      <c r="CM949" s="29"/>
      <c r="CN949" s="29"/>
      <c r="CO949" s="29"/>
      <c r="CP949" s="29"/>
      <c r="CQ949" s="29"/>
      <c r="CR949" s="29"/>
      <c r="CS949" s="29"/>
      <c r="CT949" s="29"/>
      <c r="CU949" s="32" t="str">
        <f>IF(N949="费用项目",VLOOKUP(O949,费用项目!B:C,2,0),"")</f>
        <v/>
      </c>
      <c r="CV949" s="32" t="str">
        <f>IFERROR(VLOOKUP(CU949,费用项目!A:B,2,0),"")</f>
        <v/>
      </c>
      <c r="CW949" s="29" t="str">
        <f>IF(N949="银行账户",VLOOKUP(O949,银行变二级!B:C,2,0),"")</f>
        <v/>
      </c>
      <c r="CX949" s="29" t="str">
        <f>IFERROR(VLOOKUP(O949,银行变二级!A:B,2,0),"")</f>
        <v/>
      </c>
    </row>
    <row r="950" ht="25.5" spans="1:102">
      <c r="A950" s="35" t="s">
        <v>762</v>
      </c>
      <c r="B950" s="36" t="s">
        <v>131</v>
      </c>
      <c r="C950" s="36" t="s">
        <v>273</v>
      </c>
      <c r="D950" s="37" t="s">
        <v>148</v>
      </c>
      <c r="E950" s="37" t="s">
        <v>799</v>
      </c>
      <c r="F950" s="38">
        <v>9500000</v>
      </c>
      <c r="G950" s="39" t="s">
        <v>107</v>
      </c>
      <c r="H950" s="40" t="str">
        <f t="shared" si="285"/>
        <v>1221</v>
      </c>
      <c r="I950" s="40" t="str">
        <f t="shared" si="286"/>
        <v>122108</v>
      </c>
      <c r="J950" s="46" t="str">
        <f t="shared" si="287"/>
        <v>其他应收款</v>
      </c>
      <c r="K950" s="47" t="str">
        <f t="shared" si="288"/>
        <v>单位</v>
      </c>
      <c r="L950" s="46" t="str">
        <f t="shared" si="289"/>
        <v>山东城南发展有限公司</v>
      </c>
      <c r="M950" s="46" t="str">
        <f>IFERROR(IF(H950="1002",1002,VLOOKUP(I950,亿企科目!A:H,6,0)),VLOOKUP(H950,亿企科目!A:G,6,0))</f>
        <v>122102</v>
      </c>
      <c r="N950" s="48" t="str">
        <f>IFERROR(IF(H950="1002","银行账户",IF(H950="1123","供应商",VLOOKUP(I950,亿企科目!A:H,8,0))),"")</f>
        <v>客户</v>
      </c>
      <c r="O950" s="49" t="str">
        <f t="shared" si="303"/>
        <v>山东城南发展有限公司</v>
      </c>
      <c r="P950" s="29" t="str">
        <f>VLOOKUP(A950,账簿!B:C,2,0)</f>
        <v>002002</v>
      </c>
      <c r="Q950" s="29" t="str">
        <f>VLOOKUP(P950,账簿!A:B,2,0)</f>
        <v>昌邑市融昌能源有限公司</v>
      </c>
      <c r="W950" s="29" t="str">
        <f t="shared" si="304"/>
        <v>0020022026-04-3034</v>
      </c>
      <c r="X950" s="29" t="str">
        <f t="shared" si="290"/>
        <v>002002</v>
      </c>
      <c r="Y950" s="29" t="str">
        <f t="shared" si="291"/>
        <v>002002</v>
      </c>
      <c r="Z950" s="29" t="str">
        <f t="shared" si="292"/>
        <v>昌邑市融昌能源有限公司</v>
      </c>
      <c r="AA950" s="29" t="str">
        <f t="shared" si="293"/>
        <v>2026-04</v>
      </c>
      <c r="AB950" s="29" t="str">
        <f t="shared" si="294"/>
        <v>2026-04-30</v>
      </c>
      <c r="AC950" s="29" t="s">
        <v>108</v>
      </c>
      <c r="AD950" s="29">
        <f t="shared" si="295"/>
        <v>34</v>
      </c>
      <c r="AE950" s="29" t="str">
        <f t="shared" si="296"/>
        <v>调整四方协议</v>
      </c>
      <c r="AF950" s="29" t="s">
        <v>109</v>
      </c>
      <c r="AG950" s="29" t="s">
        <v>109</v>
      </c>
      <c r="AH950" s="29"/>
      <c r="AI950" s="29"/>
      <c r="AJ950" s="29"/>
      <c r="AK950" s="29"/>
      <c r="AL950" s="29"/>
      <c r="AM950" s="29"/>
      <c r="AN950" s="29" t="str">
        <f t="shared" si="297"/>
        <v>122102</v>
      </c>
      <c r="AO950" s="29"/>
      <c r="AP950" s="29" t="str">
        <f t="shared" si="298"/>
        <v>调整四方协议</v>
      </c>
      <c r="AQ950" t="s">
        <v>110</v>
      </c>
      <c r="AR950" s="29">
        <f t="shared" si="299"/>
        <v>9500000</v>
      </c>
      <c r="AS950" s="29" t="str">
        <f t="shared" si="300"/>
        <v/>
      </c>
      <c r="AT950" t="s">
        <v>111</v>
      </c>
      <c r="AU950" t="s">
        <v>112</v>
      </c>
      <c r="AV950" t="s">
        <v>113</v>
      </c>
      <c r="AW950" s="29">
        <f t="shared" si="301"/>
        <v>9500000</v>
      </c>
      <c r="AX950" s="29" t="str">
        <f t="shared" si="302"/>
        <v/>
      </c>
      <c r="AY950" s="29"/>
      <c r="AZ950" s="29"/>
      <c r="BA950" s="29"/>
      <c r="BB950" s="29"/>
      <c r="BC950" s="29"/>
      <c r="BD950" s="29"/>
      <c r="BE950" s="29"/>
      <c r="BF950" s="29"/>
      <c r="BG950" s="29"/>
      <c r="BH950" s="29"/>
      <c r="BI950" s="29"/>
      <c r="BJ950" s="29"/>
      <c r="BK950" s="29"/>
      <c r="BL950" s="29"/>
      <c r="BM950" s="29"/>
      <c r="BN950" s="29"/>
      <c r="BO950" s="29"/>
      <c r="BP950" s="29"/>
      <c r="BQ950" s="32" t="str">
        <f>IF(N950="项目",VLOOKUP(O950,项目!B:C,2,0),IF(K950="空项目",VLOOKUP(K950,项目!B:C,2,0),""))</f>
        <v/>
      </c>
      <c r="BR950" s="32" t="str">
        <f>IFERROR(VLOOKUP(BQ950,项目!A:B,2,0),"")</f>
        <v/>
      </c>
      <c r="BS950" s="29"/>
      <c r="BT950" s="29"/>
      <c r="BU950" s="32" t="str">
        <f>IF(N950="供应商",VLOOKUP(O950,供应商!B:C,2,0),"")</f>
        <v/>
      </c>
      <c r="BV950" s="32" t="str">
        <f>IFERROR(VLOOKUP(BU950,供应商!A:B,2,0),"")</f>
        <v/>
      </c>
      <c r="BW950" s="32" t="str">
        <f>IF(N950="客户",VLOOKUP(O950,客户!B:C,2,0),"")</f>
        <v>0011220</v>
      </c>
      <c r="BX950" s="32" t="str">
        <f>IFERROR(VLOOKUP(BW950,客户!A:B,2,0),"")</f>
        <v>山东城南发展有限公司</v>
      </c>
      <c r="BY950" s="29"/>
      <c r="BZ950" s="29"/>
      <c r="CA950" s="29"/>
      <c r="CB950" s="29"/>
      <c r="CC950" s="29"/>
      <c r="CD950" s="29"/>
      <c r="CE950" s="29"/>
      <c r="CF950" s="29"/>
      <c r="CG950" s="29"/>
      <c r="CH950" s="29"/>
      <c r="CI950" s="29"/>
      <c r="CJ950" s="29"/>
      <c r="CK950" s="29"/>
      <c r="CL950" s="29"/>
      <c r="CM950" s="29"/>
      <c r="CN950" s="29"/>
      <c r="CO950" s="29"/>
      <c r="CP950" s="29"/>
      <c r="CQ950" s="29"/>
      <c r="CR950" s="29"/>
      <c r="CS950" s="29"/>
      <c r="CT950" s="29"/>
      <c r="CU950" s="32" t="str">
        <f>IF(N950="费用项目",VLOOKUP(O950,费用项目!B:C,2,0),"")</f>
        <v/>
      </c>
      <c r="CV950" s="32" t="str">
        <f>IFERROR(VLOOKUP(CU950,费用项目!A:B,2,0),"")</f>
        <v/>
      </c>
      <c r="CW950" s="29" t="str">
        <f>IF(N950="银行账户",VLOOKUP(O950,银行变二级!B:C,2,0),"")</f>
        <v/>
      </c>
      <c r="CX950" s="29" t="str">
        <f>IFERROR(VLOOKUP(O950,银行变二级!A:B,2,0),"")</f>
        <v/>
      </c>
    </row>
    <row r="951" ht="25.5" spans="1:102">
      <c r="A951" s="35" t="s">
        <v>762</v>
      </c>
      <c r="B951" s="36" t="s">
        <v>131</v>
      </c>
      <c r="C951" s="36" t="s">
        <v>273</v>
      </c>
      <c r="D951" s="37" t="s">
        <v>148</v>
      </c>
      <c r="E951" s="37" t="s">
        <v>363</v>
      </c>
      <c r="F951" s="39" t="s">
        <v>107</v>
      </c>
      <c r="G951" s="38">
        <v>9500000</v>
      </c>
      <c r="H951" s="40" t="str">
        <f t="shared" si="285"/>
        <v>1221</v>
      </c>
      <c r="I951" s="40" t="str">
        <f t="shared" si="286"/>
        <v>122108</v>
      </c>
      <c r="J951" s="46" t="str">
        <f t="shared" si="287"/>
        <v>其他应收款</v>
      </c>
      <c r="K951" s="47" t="str">
        <f t="shared" si="288"/>
        <v>单位</v>
      </c>
      <c r="L951" s="46" t="str">
        <f t="shared" si="289"/>
        <v>昌邑市华邑环境产业有限责任公司</v>
      </c>
      <c r="M951" s="46" t="str">
        <f>IFERROR(IF(H951="1002",1002,VLOOKUP(I951,亿企科目!A:H,6,0)),VLOOKUP(H951,亿企科目!A:G,6,0))</f>
        <v>122102</v>
      </c>
      <c r="N951" s="48" t="str">
        <f>IFERROR(IF(H951="1002","银行账户",IF(H951="1123","供应商",VLOOKUP(I951,亿企科目!A:H,8,0))),"")</f>
        <v>客户</v>
      </c>
      <c r="O951" s="49" t="str">
        <f t="shared" si="303"/>
        <v>昌邑市华邑环境产业有限责任公司</v>
      </c>
      <c r="P951" s="29" t="str">
        <f>VLOOKUP(A951,账簿!B:C,2,0)</f>
        <v>002002</v>
      </c>
      <c r="Q951" s="29" t="str">
        <f>VLOOKUP(P951,账簿!A:B,2,0)</f>
        <v>昌邑市融昌能源有限公司</v>
      </c>
      <c r="W951" s="29" t="str">
        <f t="shared" si="304"/>
        <v>0020022026-04-3034</v>
      </c>
      <c r="X951" s="29" t="str">
        <f t="shared" si="290"/>
        <v>002002</v>
      </c>
      <c r="Y951" s="29" t="str">
        <f t="shared" si="291"/>
        <v>002002</v>
      </c>
      <c r="Z951" s="29" t="str">
        <f t="shared" si="292"/>
        <v>昌邑市融昌能源有限公司</v>
      </c>
      <c r="AA951" s="29" t="str">
        <f t="shared" si="293"/>
        <v>2026-04</v>
      </c>
      <c r="AB951" s="29" t="str">
        <f t="shared" si="294"/>
        <v>2026-04-30</v>
      </c>
      <c r="AC951" s="29" t="s">
        <v>108</v>
      </c>
      <c r="AD951" s="29">
        <f t="shared" si="295"/>
        <v>34</v>
      </c>
      <c r="AE951" s="29" t="str">
        <f t="shared" si="296"/>
        <v>调整四方协议</v>
      </c>
      <c r="AF951" s="29" t="s">
        <v>109</v>
      </c>
      <c r="AG951" s="29" t="s">
        <v>109</v>
      </c>
      <c r="AH951" s="29"/>
      <c r="AI951" s="29"/>
      <c r="AJ951" s="29"/>
      <c r="AK951" s="29"/>
      <c r="AL951" s="29"/>
      <c r="AM951" s="29"/>
      <c r="AN951" s="29" t="str">
        <f t="shared" si="297"/>
        <v>122102</v>
      </c>
      <c r="AO951" s="29"/>
      <c r="AP951" s="29" t="str">
        <f t="shared" si="298"/>
        <v>调整四方协议</v>
      </c>
      <c r="AQ951" t="s">
        <v>110</v>
      </c>
      <c r="AR951" s="29" t="str">
        <f t="shared" si="299"/>
        <v/>
      </c>
      <c r="AS951" s="29">
        <f t="shared" si="300"/>
        <v>9500000</v>
      </c>
      <c r="AT951" t="s">
        <v>111</v>
      </c>
      <c r="AU951" t="s">
        <v>112</v>
      </c>
      <c r="AV951" t="s">
        <v>113</v>
      </c>
      <c r="AW951" s="29" t="str">
        <f t="shared" si="301"/>
        <v/>
      </c>
      <c r="AX951" s="29">
        <f t="shared" si="302"/>
        <v>9500000</v>
      </c>
      <c r="AY951" s="29"/>
      <c r="AZ951" s="29"/>
      <c r="BA951" s="29"/>
      <c r="BB951" s="29"/>
      <c r="BC951" s="29"/>
      <c r="BD951" s="29"/>
      <c r="BE951" s="29"/>
      <c r="BF951" s="29"/>
      <c r="BG951" s="29"/>
      <c r="BH951" s="29"/>
      <c r="BI951" s="29"/>
      <c r="BJ951" s="29"/>
      <c r="BK951" s="29"/>
      <c r="BL951" s="29"/>
      <c r="BM951" s="29"/>
      <c r="BN951" s="29"/>
      <c r="BO951" s="29"/>
      <c r="BP951" s="29"/>
      <c r="BQ951" s="32" t="str">
        <f>IF(N951="项目",VLOOKUP(O951,项目!B:C,2,0),IF(K951="空项目",VLOOKUP(K951,项目!B:C,2,0),""))</f>
        <v/>
      </c>
      <c r="BR951" s="32" t="str">
        <f>IFERROR(VLOOKUP(BQ951,项目!A:B,2,0),"")</f>
        <v/>
      </c>
      <c r="BS951" s="29"/>
      <c r="BT951" s="29"/>
      <c r="BU951" s="32" t="str">
        <f>IF(N951="供应商",VLOOKUP(O951,供应商!B:C,2,0),"")</f>
        <v/>
      </c>
      <c r="BV951" s="32" t="str">
        <f>IFERROR(VLOOKUP(BU951,供应商!A:B,2,0),"")</f>
        <v/>
      </c>
      <c r="BW951" s="32" t="str">
        <f>IF(N951="客户",VLOOKUP(O951,客户!B:C,2,0),"")</f>
        <v>030008</v>
      </c>
      <c r="BX951" s="32" t="str">
        <f>IFERROR(VLOOKUP(BW951,客户!A:B,2,0),"")</f>
        <v>昌邑市华邑环境产业有限责任公司</v>
      </c>
      <c r="BY951" s="29"/>
      <c r="BZ951" s="29"/>
      <c r="CA951" s="29"/>
      <c r="CB951" s="29"/>
      <c r="CC951" s="29"/>
      <c r="CD951" s="29"/>
      <c r="CE951" s="29"/>
      <c r="CF951" s="29"/>
      <c r="CG951" s="29"/>
      <c r="CH951" s="29"/>
      <c r="CI951" s="29"/>
      <c r="CJ951" s="29"/>
      <c r="CK951" s="29"/>
      <c r="CL951" s="29"/>
      <c r="CM951" s="29"/>
      <c r="CN951" s="29"/>
      <c r="CO951" s="29"/>
      <c r="CP951" s="29"/>
      <c r="CQ951" s="29"/>
      <c r="CR951" s="29"/>
      <c r="CS951" s="29"/>
      <c r="CT951" s="29"/>
      <c r="CU951" s="32" t="str">
        <f>IF(N951="费用项目",VLOOKUP(O951,费用项目!B:C,2,0),"")</f>
        <v/>
      </c>
      <c r="CV951" s="32" t="str">
        <f>IFERROR(VLOOKUP(CU951,费用项目!A:B,2,0),"")</f>
        <v/>
      </c>
      <c r="CW951" s="29" t="str">
        <f>IF(N951="银行账户",VLOOKUP(O951,银行变二级!B:C,2,0),"")</f>
        <v/>
      </c>
      <c r="CX951" s="29" t="str">
        <f>IFERROR(VLOOKUP(O951,银行变二级!A:B,2,0),"")</f>
        <v/>
      </c>
    </row>
    <row r="952" spans="1:102">
      <c r="A952" s="35" t="s">
        <v>762</v>
      </c>
      <c r="B952" s="36" t="s">
        <v>131</v>
      </c>
      <c r="C952" s="36" t="s">
        <v>276</v>
      </c>
      <c r="D952" s="37" t="s">
        <v>800</v>
      </c>
      <c r="E952" s="37" t="s">
        <v>801</v>
      </c>
      <c r="F952" s="38">
        <v>13059</v>
      </c>
      <c r="G952" s="39" t="s">
        <v>107</v>
      </c>
      <c r="H952" s="40" t="str">
        <f t="shared" si="285"/>
        <v>6403</v>
      </c>
      <c r="I952" s="40" t="str">
        <f t="shared" si="286"/>
        <v>6403</v>
      </c>
      <c r="J952" s="46" t="str">
        <f t="shared" si="287"/>
        <v>税金及附加</v>
      </c>
      <c r="K952" s="47" t="str">
        <f t="shared" si="288"/>
        <v/>
      </c>
      <c r="L952" s="46" t="str">
        <f t="shared" si="289"/>
        <v/>
      </c>
      <c r="M952" s="46" t="str">
        <f>IFERROR(IF(H952="1002",1002,VLOOKUP(I952,亿企科目!A:H,6,0)),VLOOKUP(H952,亿企科目!A:G,6,0))</f>
        <v>6403</v>
      </c>
      <c r="N952" s="48">
        <f>IFERROR(IF(H952="1002","银行账户",IF(H952="1123","供应商",VLOOKUP(I952,亿企科目!A:H,8,0))),"")</f>
        <v>0</v>
      </c>
      <c r="O952" s="49" t="str">
        <f t="shared" si="303"/>
        <v/>
      </c>
      <c r="P952" s="29" t="str">
        <f>VLOOKUP(A952,账簿!B:C,2,0)</f>
        <v>002002</v>
      </c>
      <c r="Q952" s="29" t="str">
        <f>VLOOKUP(P952,账簿!A:B,2,0)</f>
        <v>昌邑市融昌能源有限公司</v>
      </c>
      <c r="W952" s="29" t="str">
        <f t="shared" si="304"/>
        <v>0020022026-04-3035</v>
      </c>
      <c r="X952" s="29" t="str">
        <f t="shared" si="290"/>
        <v>002002</v>
      </c>
      <c r="Y952" s="29" t="str">
        <f t="shared" si="291"/>
        <v>002002</v>
      </c>
      <c r="Z952" s="29" t="str">
        <f t="shared" si="292"/>
        <v>昌邑市融昌能源有限公司</v>
      </c>
      <c r="AA952" s="29" t="str">
        <f t="shared" si="293"/>
        <v>2026-04</v>
      </c>
      <c r="AB952" s="29" t="str">
        <f t="shared" si="294"/>
        <v>2026-04-30</v>
      </c>
      <c r="AC952" s="29" t="s">
        <v>108</v>
      </c>
      <c r="AD952" s="29">
        <f t="shared" si="295"/>
        <v>35</v>
      </c>
      <c r="AE952" s="29" t="str">
        <f t="shared" si="296"/>
        <v>计提2026年第一年度土地使用税</v>
      </c>
      <c r="AF952" s="29" t="s">
        <v>109</v>
      </c>
      <c r="AG952" s="29" t="s">
        <v>109</v>
      </c>
      <c r="AH952" s="29"/>
      <c r="AI952" s="29"/>
      <c r="AJ952" s="29"/>
      <c r="AK952" s="29"/>
      <c r="AL952" s="29"/>
      <c r="AM952" s="29"/>
      <c r="AN952" s="29" t="str">
        <f t="shared" si="297"/>
        <v>6403</v>
      </c>
      <c r="AO952" s="29"/>
      <c r="AP952" s="29" t="str">
        <f t="shared" si="298"/>
        <v>计提2026年第一年度土地使用税</v>
      </c>
      <c r="AQ952" t="s">
        <v>110</v>
      </c>
      <c r="AR952" s="29">
        <f t="shared" si="299"/>
        <v>13059</v>
      </c>
      <c r="AS952" s="29" t="str">
        <f t="shared" si="300"/>
        <v/>
      </c>
      <c r="AT952" t="s">
        <v>111</v>
      </c>
      <c r="AU952" t="s">
        <v>112</v>
      </c>
      <c r="AV952" t="s">
        <v>113</v>
      </c>
      <c r="AW952" s="29">
        <f t="shared" si="301"/>
        <v>13059</v>
      </c>
      <c r="AX952" s="29" t="str">
        <f t="shared" si="302"/>
        <v/>
      </c>
      <c r="AY952" s="29"/>
      <c r="AZ952" s="29"/>
      <c r="BA952" s="29"/>
      <c r="BB952" s="29"/>
      <c r="BC952" s="29"/>
      <c r="BD952" s="29"/>
      <c r="BE952" s="29"/>
      <c r="BF952" s="29"/>
      <c r="BG952" s="29"/>
      <c r="BH952" s="29"/>
      <c r="BI952" s="29"/>
      <c r="BJ952" s="29"/>
      <c r="BK952" s="29"/>
      <c r="BL952" s="29"/>
      <c r="BM952" s="29"/>
      <c r="BN952" s="29"/>
      <c r="BO952" s="29"/>
      <c r="BP952" s="29"/>
      <c r="BQ952" s="32" t="str">
        <f>IF(N952="项目",VLOOKUP(O952,项目!B:C,2,0),IF(K952="空项目",VLOOKUP(K952,项目!B:C,2,0),""))</f>
        <v/>
      </c>
      <c r="BR952" s="32" t="str">
        <f>IFERROR(VLOOKUP(BQ952,项目!A:B,2,0),"")</f>
        <v/>
      </c>
      <c r="BS952" s="29"/>
      <c r="BT952" s="29"/>
      <c r="BU952" s="32" t="str">
        <f>IF(N952="供应商",VLOOKUP(O952,供应商!B:C,2,0),"")</f>
        <v/>
      </c>
      <c r="BV952" s="32" t="str">
        <f>IFERROR(VLOOKUP(BU952,供应商!A:B,2,0),"")</f>
        <v/>
      </c>
      <c r="BW952" s="32" t="str">
        <f>IF(N952="客户",VLOOKUP(O952,客户!B:C,2,0),"")</f>
        <v/>
      </c>
      <c r="BX952" s="32" t="str">
        <f>IFERROR(VLOOKUP(BW952,客户!A:B,2,0),"")</f>
        <v/>
      </c>
      <c r="BY952" s="29"/>
      <c r="BZ952" s="29"/>
      <c r="CA952" s="29"/>
      <c r="CB952" s="29"/>
      <c r="CC952" s="29"/>
      <c r="CD952" s="29"/>
      <c r="CE952" s="29"/>
      <c r="CF952" s="29"/>
      <c r="CG952" s="29"/>
      <c r="CH952" s="29"/>
      <c r="CI952" s="29"/>
      <c r="CJ952" s="29"/>
      <c r="CK952" s="29"/>
      <c r="CL952" s="29"/>
      <c r="CM952" s="29"/>
      <c r="CN952" s="29"/>
      <c r="CO952" s="29"/>
      <c r="CP952" s="29"/>
      <c r="CQ952" s="29"/>
      <c r="CR952" s="29"/>
      <c r="CS952" s="29"/>
      <c r="CT952" s="29"/>
      <c r="CU952" s="32" t="str">
        <f>IF(N952="费用项目",VLOOKUP(O952,费用项目!B:C,2,0),"")</f>
        <v/>
      </c>
      <c r="CV952" s="32" t="str">
        <f>IFERROR(VLOOKUP(CU952,费用项目!A:B,2,0),"")</f>
        <v/>
      </c>
      <c r="CW952" s="29" t="str">
        <f>IF(N952="银行账户",VLOOKUP(O952,银行变二级!B:C,2,0),"")</f>
        <v/>
      </c>
      <c r="CX952" s="29" t="str">
        <f>IFERROR(VLOOKUP(O952,银行变二级!A:B,2,0),"")</f>
        <v/>
      </c>
    </row>
    <row r="953" ht="27" spans="1:102">
      <c r="A953" s="35" t="s">
        <v>762</v>
      </c>
      <c r="B953" s="36" t="s">
        <v>131</v>
      </c>
      <c r="C953" s="36" t="s">
        <v>276</v>
      </c>
      <c r="D953" s="37" t="s">
        <v>800</v>
      </c>
      <c r="E953" s="37" t="s">
        <v>160</v>
      </c>
      <c r="F953" s="39" t="s">
        <v>107</v>
      </c>
      <c r="G953" s="38">
        <v>13059</v>
      </c>
      <c r="H953" s="40" t="str">
        <f t="shared" si="285"/>
        <v>2221</v>
      </c>
      <c r="I953" s="40" t="str">
        <f t="shared" si="286"/>
        <v>222119</v>
      </c>
      <c r="J953" s="46" t="str">
        <f t="shared" si="287"/>
        <v>应交税费</v>
      </c>
      <c r="K953" s="47" t="str">
        <f t="shared" si="288"/>
        <v>应交土地使用税</v>
      </c>
      <c r="L953" s="46" t="str">
        <f t="shared" si="289"/>
        <v/>
      </c>
      <c r="M953" s="46" t="str">
        <f>IFERROR(IF(H953="1002",1002,VLOOKUP(I953,亿企科目!A:H,6,0)),VLOOKUP(H953,亿企科目!A:G,6,0))</f>
        <v>222116</v>
      </c>
      <c r="N953" s="48">
        <f>IFERROR(IF(H953="1002","银行账户",IF(H953="1123","供应商",VLOOKUP(I953,亿企科目!A:H,8,0))),"")</f>
        <v>0</v>
      </c>
      <c r="O953" s="49" t="str">
        <f t="shared" si="303"/>
        <v/>
      </c>
      <c r="P953" s="29" t="str">
        <f>VLOOKUP(A953,账簿!B:C,2,0)</f>
        <v>002002</v>
      </c>
      <c r="Q953" s="29" t="str">
        <f>VLOOKUP(P953,账簿!A:B,2,0)</f>
        <v>昌邑市融昌能源有限公司</v>
      </c>
      <c r="W953" s="29" t="str">
        <f t="shared" si="304"/>
        <v>0020022026-04-3035</v>
      </c>
      <c r="X953" s="29" t="str">
        <f t="shared" si="290"/>
        <v>002002</v>
      </c>
      <c r="Y953" s="29" t="str">
        <f t="shared" si="291"/>
        <v>002002</v>
      </c>
      <c r="Z953" s="29" t="str">
        <f t="shared" si="292"/>
        <v>昌邑市融昌能源有限公司</v>
      </c>
      <c r="AA953" s="29" t="str">
        <f t="shared" si="293"/>
        <v>2026-04</v>
      </c>
      <c r="AB953" s="29" t="str">
        <f t="shared" si="294"/>
        <v>2026-04-30</v>
      </c>
      <c r="AC953" s="29" t="s">
        <v>108</v>
      </c>
      <c r="AD953" s="29">
        <f t="shared" si="295"/>
        <v>35</v>
      </c>
      <c r="AE953" s="29" t="str">
        <f t="shared" si="296"/>
        <v>计提2026年第一年度土地使用税</v>
      </c>
      <c r="AF953" s="29" t="s">
        <v>109</v>
      </c>
      <c r="AG953" s="29" t="s">
        <v>109</v>
      </c>
      <c r="AH953" s="29"/>
      <c r="AI953" s="29"/>
      <c r="AJ953" s="29"/>
      <c r="AK953" s="29"/>
      <c r="AL953" s="29"/>
      <c r="AM953" s="29"/>
      <c r="AN953" s="29" t="str">
        <f t="shared" si="297"/>
        <v>222116</v>
      </c>
      <c r="AO953" s="29"/>
      <c r="AP953" s="29" t="str">
        <f t="shared" si="298"/>
        <v>计提2026年第一年度土地使用税</v>
      </c>
      <c r="AQ953" t="s">
        <v>110</v>
      </c>
      <c r="AR953" s="29" t="str">
        <f t="shared" si="299"/>
        <v/>
      </c>
      <c r="AS953" s="29">
        <f t="shared" si="300"/>
        <v>13059</v>
      </c>
      <c r="AT953" t="s">
        <v>111</v>
      </c>
      <c r="AU953" t="s">
        <v>112</v>
      </c>
      <c r="AV953" t="s">
        <v>113</v>
      </c>
      <c r="AW953" s="29" t="str">
        <f t="shared" si="301"/>
        <v/>
      </c>
      <c r="AX953" s="29">
        <f t="shared" si="302"/>
        <v>13059</v>
      </c>
      <c r="AY953" s="29"/>
      <c r="AZ953" s="29"/>
      <c r="BA953" s="29"/>
      <c r="BB953" s="29"/>
      <c r="BC953" s="29"/>
      <c r="BD953" s="29"/>
      <c r="BE953" s="29"/>
      <c r="BF953" s="29"/>
      <c r="BG953" s="29"/>
      <c r="BH953" s="29"/>
      <c r="BI953" s="29"/>
      <c r="BJ953" s="29"/>
      <c r="BK953" s="29"/>
      <c r="BL953" s="29"/>
      <c r="BM953" s="29"/>
      <c r="BN953" s="29"/>
      <c r="BO953" s="29"/>
      <c r="BP953" s="29"/>
      <c r="BQ953" s="32" t="str">
        <f>IF(N953="项目",VLOOKUP(O953,项目!B:C,2,0),IF(K953="空项目",VLOOKUP(K953,项目!B:C,2,0),""))</f>
        <v/>
      </c>
      <c r="BR953" s="32" t="str">
        <f>IFERROR(VLOOKUP(BQ953,项目!A:B,2,0),"")</f>
        <v/>
      </c>
      <c r="BS953" s="29"/>
      <c r="BT953" s="29"/>
      <c r="BU953" s="32" t="str">
        <f>IF(N953="供应商",VLOOKUP(O953,供应商!B:C,2,0),"")</f>
        <v/>
      </c>
      <c r="BV953" s="32" t="str">
        <f>IFERROR(VLOOKUP(BU953,供应商!A:B,2,0),"")</f>
        <v/>
      </c>
      <c r="BW953" s="32" t="str">
        <f>IF(N953="客户",VLOOKUP(O953,客户!B:C,2,0),"")</f>
        <v/>
      </c>
      <c r="BX953" s="32" t="str">
        <f>IFERROR(VLOOKUP(BW953,客户!A:B,2,0),"")</f>
        <v/>
      </c>
      <c r="BY953" s="29"/>
      <c r="BZ953" s="29"/>
      <c r="CA953" s="29"/>
      <c r="CB953" s="29"/>
      <c r="CC953" s="29"/>
      <c r="CD953" s="29"/>
      <c r="CE953" s="29"/>
      <c r="CF953" s="29"/>
      <c r="CG953" s="29"/>
      <c r="CH953" s="29"/>
      <c r="CI953" s="29"/>
      <c r="CJ953" s="29"/>
      <c r="CK953" s="29"/>
      <c r="CL953" s="29"/>
      <c r="CM953" s="29"/>
      <c r="CN953" s="29"/>
      <c r="CO953" s="29"/>
      <c r="CP953" s="29"/>
      <c r="CQ953" s="29"/>
      <c r="CR953" s="29"/>
      <c r="CS953" s="29"/>
      <c r="CT953" s="29"/>
      <c r="CU953" s="32" t="str">
        <f>IF(N953="费用项目",VLOOKUP(O953,费用项目!B:C,2,0),"")</f>
        <v/>
      </c>
      <c r="CV953" s="32" t="str">
        <f>IFERROR(VLOOKUP(CU953,费用项目!A:B,2,0),"")</f>
        <v/>
      </c>
      <c r="CW953" s="29" t="str">
        <f>IF(N953="银行账户",VLOOKUP(O953,银行变二级!B:C,2,0),"")</f>
        <v/>
      </c>
      <c r="CX953" s="29" t="str">
        <f>IFERROR(VLOOKUP(O953,银行变二级!A:B,2,0),"")</f>
        <v/>
      </c>
    </row>
    <row r="954" spans="1:102">
      <c r="A954" s="35" t="s">
        <v>762</v>
      </c>
      <c r="B954" s="36" t="s">
        <v>131</v>
      </c>
      <c r="C954" s="36" t="s">
        <v>277</v>
      </c>
      <c r="D954" s="37" t="s">
        <v>136</v>
      </c>
      <c r="E954" s="37" t="s">
        <v>137</v>
      </c>
      <c r="F954" s="38">
        <v>583809.34</v>
      </c>
      <c r="G954" s="39" t="s">
        <v>107</v>
      </c>
      <c r="H954" s="40" t="str">
        <f t="shared" si="285"/>
        <v>4103</v>
      </c>
      <c r="I954" s="40" t="str">
        <f t="shared" si="286"/>
        <v>4103</v>
      </c>
      <c r="J954" s="46" t="str">
        <f t="shared" si="287"/>
        <v>本年利润</v>
      </c>
      <c r="K954" s="47" t="str">
        <f t="shared" si="288"/>
        <v/>
      </c>
      <c r="L954" s="46" t="str">
        <f t="shared" si="289"/>
        <v/>
      </c>
      <c r="M954" s="46" t="str">
        <f>IFERROR(IF(H954="1002",1002,VLOOKUP(I954,亿企科目!A:H,6,0)),VLOOKUP(H954,亿企科目!A:G,6,0))</f>
        <v>4103</v>
      </c>
      <c r="N954" s="48">
        <f>IFERROR(IF(H954="1002","银行账户",IF(H954="1123","供应商",VLOOKUP(I954,亿企科目!A:H,8,0))),"")</f>
        <v>0</v>
      </c>
      <c r="O954" s="49" t="str">
        <f t="shared" si="303"/>
        <v/>
      </c>
      <c r="P954" s="29" t="str">
        <f>VLOOKUP(A954,账簿!B:C,2,0)</f>
        <v>002002</v>
      </c>
      <c r="Q954" s="29" t="str">
        <f>VLOOKUP(P954,账簿!A:B,2,0)</f>
        <v>昌邑市融昌能源有限公司</v>
      </c>
      <c r="W954" s="29" t="str">
        <f t="shared" si="304"/>
        <v>0020022026-04-3036</v>
      </c>
      <c r="X954" s="29" t="str">
        <f t="shared" si="290"/>
        <v>002002</v>
      </c>
      <c r="Y954" s="29" t="str">
        <f t="shared" si="291"/>
        <v>002002</v>
      </c>
      <c r="Z954" s="29" t="str">
        <f t="shared" si="292"/>
        <v>昌邑市融昌能源有限公司</v>
      </c>
      <c r="AA954" s="29" t="str">
        <f t="shared" si="293"/>
        <v>2026-04</v>
      </c>
      <c r="AB954" s="29" t="str">
        <f t="shared" si="294"/>
        <v>2026-04-30</v>
      </c>
      <c r="AC954" s="29" t="s">
        <v>108</v>
      </c>
      <c r="AD954" s="29">
        <f t="shared" si="295"/>
        <v>36</v>
      </c>
      <c r="AE954" s="29" t="str">
        <f t="shared" si="296"/>
        <v>结转本月损益</v>
      </c>
      <c r="AF954" s="29" t="s">
        <v>109</v>
      </c>
      <c r="AG954" s="29" t="s">
        <v>109</v>
      </c>
      <c r="AH954" s="29"/>
      <c r="AI954" s="29"/>
      <c r="AJ954" s="29"/>
      <c r="AK954" s="29"/>
      <c r="AL954" s="29"/>
      <c r="AM954" s="29"/>
      <c r="AN954" s="29" t="str">
        <f t="shared" si="297"/>
        <v>4103</v>
      </c>
      <c r="AO954" s="29"/>
      <c r="AP954" s="29" t="str">
        <f t="shared" si="298"/>
        <v>结转本月损益</v>
      </c>
      <c r="AQ954" t="s">
        <v>110</v>
      </c>
      <c r="AR954" s="29">
        <f t="shared" si="299"/>
        <v>583809.34</v>
      </c>
      <c r="AS954" s="29" t="str">
        <f t="shared" si="300"/>
        <v/>
      </c>
      <c r="AT954" t="s">
        <v>111</v>
      </c>
      <c r="AU954" t="s">
        <v>112</v>
      </c>
      <c r="AV954" t="s">
        <v>113</v>
      </c>
      <c r="AW954" s="29">
        <f t="shared" si="301"/>
        <v>583809.34</v>
      </c>
      <c r="AX954" s="29" t="str">
        <f t="shared" si="302"/>
        <v/>
      </c>
      <c r="AY954" s="29"/>
      <c r="AZ954" s="29"/>
      <c r="BA954" s="29"/>
      <c r="BB954" s="29"/>
      <c r="BC954" s="29"/>
      <c r="BD954" s="29"/>
      <c r="BE954" s="29"/>
      <c r="BF954" s="29"/>
      <c r="BG954" s="29"/>
      <c r="BH954" s="29"/>
      <c r="BI954" s="29"/>
      <c r="BJ954" s="29"/>
      <c r="BK954" s="29"/>
      <c r="BL954" s="29"/>
      <c r="BM954" s="29"/>
      <c r="BN954" s="29"/>
      <c r="BO954" s="29"/>
      <c r="BP954" s="29"/>
      <c r="BQ954" s="32" t="str">
        <f>IF(N954="项目",VLOOKUP(O954,项目!B:C,2,0),IF(K954="空项目",VLOOKUP(K954,项目!B:C,2,0),""))</f>
        <v/>
      </c>
      <c r="BR954" s="32" t="str">
        <f>IFERROR(VLOOKUP(BQ954,项目!A:B,2,0),"")</f>
        <v/>
      </c>
      <c r="BS954" s="29"/>
      <c r="BT954" s="29"/>
      <c r="BU954" s="32" t="str">
        <f>IF(N954="供应商",VLOOKUP(O954,供应商!B:C,2,0),"")</f>
        <v/>
      </c>
      <c r="BV954" s="32" t="str">
        <f>IFERROR(VLOOKUP(BU954,供应商!A:B,2,0),"")</f>
        <v/>
      </c>
      <c r="BW954" s="32" t="str">
        <f>IF(N954="客户",VLOOKUP(O954,客户!B:C,2,0),"")</f>
        <v/>
      </c>
      <c r="BX954" s="32" t="str">
        <f>IFERROR(VLOOKUP(BW954,客户!A:B,2,0),"")</f>
        <v/>
      </c>
      <c r="BY954" s="29"/>
      <c r="BZ954" s="29"/>
      <c r="CA954" s="29"/>
      <c r="CB954" s="29"/>
      <c r="CC954" s="29"/>
      <c r="CD954" s="29"/>
      <c r="CE954" s="29"/>
      <c r="CF954" s="29"/>
      <c r="CG954" s="29"/>
      <c r="CH954" s="29"/>
      <c r="CI954" s="29"/>
      <c r="CJ954" s="29"/>
      <c r="CK954" s="29"/>
      <c r="CL954" s="29"/>
      <c r="CM954" s="29"/>
      <c r="CN954" s="29"/>
      <c r="CO954" s="29"/>
      <c r="CP954" s="29"/>
      <c r="CQ954" s="29"/>
      <c r="CR954" s="29"/>
      <c r="CS954" s="29"/>
      <c r="CT954" s="29"/>
      <c r="CU954" s="32" t="str">
        <f>IF(N954="费用项目",VLOOKUP(O954,费用项目!B:C,2,0),"")</f>
        <v/>
      </c>
      <c r="CV954" s="32" t="str">
        <f>IFERROR(VLOOKUP(CU954,费用项目!A:B,2,0),"")</f>
        <v/>
      </c>
      <c r="CW954" s="29" t="str">
        <f>IF(N954="银行账户",VLOOKUP(O954,银行变二级!B:C,2,0),"")</f>
        <v/>
      </c>
      <c r="CX954" s="29" t="str">
        <f>IFERROR(VLOOKUP(O954,银行变二级!A:B,2,0),"")</f>
        <v/>
      </c>
    </row>
    <row r="955" spans="1:102">
      <c r="A955" s="35" t="s">
        <v>762</v>
      </c>
      <c r="B955" s="36" t="s">
        <v>131</v>
      </c>
      <c r="C955" s="36" t="s">
        <v>277</v>
      </c>
      <c r="D955" s="37" t="s">
        <v>136</v>
      </c>
      <c r="E955" s="37" t="s">
        <v>801</v>
      </c>
      <c r="F955" s="39" t="s">
        <v>107</v>
      </c>
      <c r="G955" s="38">
        <v>13059</v>
      </c>
      <c r="H955" s="40" t="str">
        <f t="shared" si="285"/>
        <v>6403</v>
      </c>
      <c r="I955" s="40" t="str">
        <f t="shared" si="286"/>
        <v>6403</v>
      </c>
      <c r="J955" s="46" t="str">
        <f t="shared" si="287"/>
        <v>税金及附加</v>
      </c>
      <c r="K955" s="47" t="str">
        <f t="shared" si="288"/>
        <v/>
      </c>
      <c r="L955" s="46" t="str">
        <f t="shared" si="289"/>
        <v/>
      </c>
      <c r="M955" s="46" t="str">
        <f>IFERROR(IF(H955="1002",1002,VLOOKUP(I955,亿企科目!A:H,6,0)),VLOOKUP(H955,亿企科目!A:G,6,0))</f>
        <v>6403</v>
      </c>
      <c r="N955" s="48">
        <f>IFERROR(IF(H955="1002","银行账户",IF(H955="1123","供应商",VLOOKUP(I955,亿企科目!A:H,8,0))),"")</f>
        <v>0</v>
      </c>
      <c r="O955" s="49" t="str">
        <f t="shared" si="303"/>
        <v/>
      </c>
      <c r="P955" s="29" t="str">
        <f>VLOOKUP(A955,账簿!B:C,2,0)</f>
        <v>002002</v>
      </c>
      <c r="Q955" s="29" t="str">
        <f>VLOOKUP(P955,账簿!A:B,2,0)</f>
        <v>昌邑市融昌能源有限公司</v>
      </c>
      <c r="W955" s="29" t="str">
        <f t="shared" si="304"/>
        <v>0020022026-04-3036</v>
      </c>
      <c r="X955" s="29" t="str">
        <f t="shared" si="290"/>
        <v>002002</v>
      </c>
      <c r="Y955" s="29" t="str">
        <f t="shared" si="291"/>
        <v>002002</v>
      </c>
      <c r="Z955" s="29" t="str">
        <f t="shared" si="292"/>
        <v>昌邑市融昌能源有限公司</v>
      </c>
      <c r="AA955" s="29" t="str">
        <f t="shared" si="293"/>
        <v>2026-04</v>
      </c>
      <c r="AB955" s="29" t="str">
        <f t="shared" si="294"/>
        <v>2026-04-30</v>
      </c>
      <c r="AC955" s="29" t="s">
        <v>108</v>
      </c>
      <c r="AD955" s="29">
        <f t="shared" si="295"/>
        <v>36</v>
      </c>
      <c r="AE955" s="29" t="str">
        <f t="shared" si="296"/>
        <v>结转本月损益</v>
      </c>
      <c r="AF955" s="29" t="s">
        <v>109</v>
      </c>
      <c r="AG955" s="29" t="s">
        <v>109</v>
      </c>
      <c r="AH955" s="29"/>
      <c r="AI955" s="29"/>
      <c r="AJ955" s="29"/>
      <c r="AK955" s="29"/>
      <c r="AL955" s="29"/>
      <c r="AM955" s="29"/>
      <c r="AN955" s="29" t="str">
        <f t="shared" si="297"/>
        <v>6403</v>
      </c>
      <c r="AO955" s="29"/>
      <c r="AP955" s="29" t="str">
        <f t="shared" si="298"/>
        <v>结转本月损益</v>
      </c>
      <c r="AQ955" t="s">
        <v>110</v>
      </c>
      <c r="AR955" s="29" t="str">
        <f t="shared" si="299"/>
        <v/>
      </c>
      <c r="AS955" s="29">
        <f t="shared" si="300"/>
        <v>13059</v>
      </c>
      <c r="AT955" t="s">
        <v>111</v>
      </c>
      <c r="AU955" t="s">
        <v>112</v>
      </c>
      <c r="AV955" t="s">
        <v>113</v>
      </c>
      <c r="AW955" s="29" t="str">
        <f t="shared" si="301"/>
        <v/>
      </c>
      <c r="AX955" s="29">
        <f t="shared" si="302"/>
        <v>13059</v>
      </c>
      <c r="AY955" s="29"/>
      <c r="AZ955" s="29"/>
      <c r="BA955" s="29"/>
      <c r="BB955" s="29"/>
      <c r="BC955" s="29"/>
      <c r="BD955" s="29"/>
      <c r="BE955" s="29"/>
      <c r="BF955" s="29"/>
      <c r="BG955" s="29"/>
      <c r="BH955" s="29"/>
      <c r="BI955" s="29"/>
      <c r="BJ955" s="29"/>
      <c r="BK955" s="29"/>
      <c r="BL955" s="29"/>
      <c r="BM955" s="29"/>
      <c r="BN955" s="29"/>
      <c r="BO955" s="29"/>
      <c r="BP955" s="29"/>
      <c r="BQ955" s="32" t="str">
        <f>IF(N955="项目",VLOOKUP(O955,项目!B:C,2,0),IF(K955="空项目",VLOOKUP(K955,项目!B:C,2,0),""))</f>
        <v/>
      </c>
      <c r="BR955" s="32" t="str">
        <f>IFERROR(VLOOKUP(BQ955,项目!A:B,2,0),"")</f>
        <v/>
      </c>
      <c r="BS955" s="29"/>
      <c r="BT955" s="29"/>
      <c r="BU955" s="32" t="str">
        <f>IF(N955="供应商",VLOOKUP(O955,供应商!B:C,2,0),"")</f>
        <v/>
      </c>
      <c r="BV955" s="32" t="str">
        <f>IFERROR(VLOOKUP(BU955,供应商!A:B,2,0),"")</f>
        <v/>
      </c>
      <c r="BW955" s="32" t="str">
        <f>IF(N955="客户",VLOOKUP(O955,客户!B:C,2,0),"")</f>
        <v/>
      </c>
      <c r="BX955" s="32" t="str">
        <f>IFERROR(VLOOKUP(BW955,客户!A:B,2,0),"")</f>
        <v/>
      </c>
      <c r="BY955" s="29"/>
      <c r="BZ955" s="29"/>
      <c r="CA955" s="29"/>
      <c r="CB955" s="29"/>
      <c r="CC955" s="29"/>
      <c r="CD955" s="29"/>
      <c r="CE955" s="29"/>
      <c r="CF955" s="29"/>
      <c r="CG955" s="29"/>
      <c r="CH955" s="29"/>
      <c r="CI955" s="29"/>
      <c r="CJ955" s="29"/>
      <c r="CK955" s="29"/>
      <c r="CL955" s="29"/>
      <c r="CM955" s="29"/>
      <c r="CN955" s="29"/>
      <c r="CO955" s="29"/>
      <c r="CP955" s="29"/>
      <c r="CQ955" s="29"/>
      <c r="CR955" s="29"/>
      <c r="CS955" s="29"/>
      <c r="CT955" s="29"/>
      <c r="CU955" s="32" t="str">
        <f>IF(N955="费用项目",VLOOKUP(O955,费用项目!B:C,2,0),"")</f>
        <v/>
      </c>
      <c r="CV955" s="32" t="str">
        <f>IFERROR(VLOOKUP(CU955,费用项目!A:B,2,0),"")</f>
        <v/>
      </c>
      <c r="CW955" s="29" t="str">
        <f>IF(N955="银行账户",VLOOKUP(O955,银行变二级!B:C,2,0),"")</f>
        <v/>
      </c>
      <c r="CX955" s="29" t="str">
        <f>IFERROR(VLOOKUP(O955,银行变二级!A:B,2,0),"")</f>
        <v/>
      </c>
    </row>
    <row r="956" spans="1:102">
      <c r="A956" s="35" t="s">
        <v>762</v>
      </c>
      <c r="B956" s="36" t="s">
        <v>131</v>
      </c>
      <c r="C956" s="36" t="s">
        <v>277</v>
      </c>
      <c r="D956" s="37" t="s">
        <v>136</v>
      </c>
      <c r="E956" s="37" t="s">
        <v>792</v>
      </c>
      <c r="F956" s="39" t="s">
        <v>107</v>
      </c>
      <c r="G956" s="38">
        <v>5135.6</v>
      </c>
      <c r="H956" s="40" t="str">
        <f t="shared" si="285"/>
        <v>6602</v>
      </c>
      <c r="I956" s="40" t="str">
        <f t="shared" si="286"/>
        <v>6602</v>
      </c>
      <c r="J956" s="46" t="str">
        <f t="shared" si="287"/>
        <v>管理费用</v>
      </c>
      <c r="K956" s="47" t="str">
        <f t="shared" si="288"/>
        <v>水电费</v>
      </c>
      <c r="L956" s="46" t="str">
        <f t="shared" si="289"/>
        <v/>
      </c>
      <c r="M956" s="46" t="str">
        <f>IFERROR(IF(H956="1002",1002,VLOOKUP(I956,亿企科目!A:H,6,0)),VLOOKUP(H956,亿企科目!A:G,6,0))</f>
        <v>6602</v>
      </c>
      <c r="N956" s="48" t="str">
        <f>IFERROR(IF(H956="1002","银行账户",IF(H956="1123","供应商",VLOOKUP(I956,亿企科目!A:H,8,0))),"")</f>
        <v>费用项目</v>
      </c>
      <c r="O956" s="49" t="str">
        <f t="shared" si="303"/>
        <v>水电费</v>
      </c>
      <c r="P956" s="29" t="str">
        <f>VLOOKUP(A956,账簿!B:C,2,0)</f>
        <v>002002</v>
      </c>
      <c r="Q956" s="29" t="str">
        <f>VLOOKUP(P956,账簿!A:B,2,0)</f>
        <v>昌邑市融昌能源有限公司</v>
      </c>
      <c r="W956" s="29" t="str">
        <f t="shared" si="304"/>
        <v>0020022026-04-3036</v>
      </c>
      <c r="X956" s="29" t="str">
        <f t="shared" si="290"/>
        <v>002002</v>
      </c>
      <c r="Y956" s="29" t="str">
        <f t="shared" si="291"/>
        <v>002002</v>
      </c>
      <c r="Z956" s="29" t="str">
        <f t="shared" si="292"/>
        <v>昌邑市融昌能源有限公司</v>
      </c>
      <c r="AA956" s="29" t="str">
        <f t="shared" si="293"/>
        <v>2026-04</v>
      </c>
      <c r="AB956" s="29" t="str">
        <f t="shared" si="294"/>
        <v>2026-04-30</v>
      </c>
      <c r="AC956" s="29" t="s">
        <v>108</v>
      </c>
      <c r="AD956" s="29">
        <f t="shared" si="295"/>
        <v>36</v>
      </c>
      <c r="AE956" s="29" t="str">
        <f t="shared" si="296"/>
        <v>结转本月损益</v>
      </c>
      <c r="AF956" s="29" t="s">
        <v>109</v>
      </c>
      <c r="AG956" s="29" t="s">
        <v>109</v>
      </c>
      <c r="AH956" s="29"/>
      <c r="AI956" s="29"/>
      <c r="AJ956" s="29"/>
      <c r="AK956" s="29"/>
      <c r="AL956" s="29"/>
      <c r="AM956" s="29"/>
      <c r="AN956" s="29" t="str">
        <f t="shared" si="297"/>
        <v>6602</v>
      </c>
      <c r="AO956" s="29"/>
      <c r="AP956" s="29" t="str">
        <f t="shared" si="298"/>
        <v>结转本月损益</v>
      </c>
      <c r="AQ956" t="s">
        <v>110</v>
      </c>
      <c r="AR956" s="29" t="str">
        <f t="shared" si="299"/>
        <v/>
      </c>
      <c r="AS956" s="29">
        <f t="shared" si="300"/>
        <v>5135.6</v>
      </c>
      <c r="AT956" t="s">
        <v>111</v>
      </c>
      <c r="AU956" t="s">
        <v>112</v>
      </c>
      <c r="AV956" t="s">
        <v>113</v>
      </c>
      <c r="AW956" s="29" t="str">
        <f t="shared" si="301"/>
        <v/>
      </c>
      <c r="AX956" s="29">
        <f t="shared" si="302"/>
        <v>5135.6</v>
      </c>
      <c r="AY956" s="29"/>
      <c r="AZ956" s="29"/>
      <c r="BA956" s="29"/>
      <c r="BB956" s="29"/>
      <c r="BC956" s="29"/>
      <c r="BD956" s="29"/>
      <c r="BE956" s="29"/>
      <c r="BF956" s="29"/>
      <c r="BG956" s="29"/>
      <c r="BH956" s="29"/>
      <c r="BI956" s="29"/>
      <c r="BJ956" s="29"/>
      <c r="BK956" s="29"/>
      <c r="BL956" s="29"/>
      <c r="BM956" s="29"/>
      <c r="BN956" s="29"/>
      <c r="BO956" s="29"/>
      <c r="BP956" s="29"/>
      <c r="BQ956" s="32" t="str">
        <f>IF(N956="项目",VLOOKUP(O956,项目!B:C,2,0),IF(K956="空项目",VLOOKUP(K956,项目!B:C,2,0),""))</f>
        <v/>
      </c>
      <c r="BR956" s="32" t="str">
        <f>IFERROR(VLOOKUP(BQ956,项目!A:B,2,0),"")</f>
        <v/>
      </c>
      <c r="BS956" s="29"/>
      <c r="BT956" s="29"/>
      <c r="BU956" s="32" t="str">
        <f>IF(N956="供应商",VLOOKUP(O956,供应商!B:C,2,0),"")</f>
        <v/>
      </c>
      <c r="BV956" s="32" t="str">
        <f>IFERROR(VLOOKUP(BU956,供应商!A:B,2,0),"")</f>
        <v/>
      </c>
      <c r="BW956" s="32" t="str">
        <f>IF(N956="客户",VLOOKUP(O956,客户!B:C,2,0),"")</f>
        <v/>
      </c>
      <c r="BX956" s="32" t="str">
        <f>IFERROR(VLOOKUP(BW956,客户!A:B,2,0),"")</f>
        <v/>
      </c>
      <c r="BY956" s="29"/>
      <c r="BZ956" s="29"/>
      <c r="CA956" s="29"/>
      <c r="CB956" s="29"/>
      <c r="CC956" s="29"/>
      <c r="CD956" s="29"/>
      <c r="CE956" s="29"/>
      <c r="CF956" s="29"/>
      <c r="CG956" s="29"/>
      <c r="CH956" s="29"/>
      <c r="CI956" s="29"/>
      <c r="CJ956" s="29"/>
      <c r="CK956" s="29"/>
      <c r="CL956" s="29"/>
      <c r="CM956" s="29"/>
      <c r="CN956" s="29"/>
      <c r="CO956" s="29"/>
      <c r="CP956" s="29"/>
      <c r="CQ956" s="29"/>
      <c r="CR956" s="29"/>
      <c r="CS956" s="29"/>
      <c r="CT956" s="29"/>
      <c r="CU956" s="32" t="str">
        <f>IF(N956="费用项目",VLOOKUP(O956,费用项目!B:C,2,0),"")</f>
        <v>660205</v>
      </c>
      <c r="CV956" s="32" t="str">
        <f>IFERROR(VLOOKUP(CU956,费用项目!A:B,2,0),"")</f>
        <v>水电费</v>
      </c>
      <c r="CW956" s="29" t="str">
        <f>IF(N956="银行账户",VLOOKUP(O956,银行变二级!B:C,2,0),"")</f>
        <v/>
      </c>
      <c r="CX956" s="29" t="str">
        <f>IFERROR(VLOOKUP(O956,银行变二级!A:B,2,0),"")</f>
        <v/>
      </c>
    </row>
    <row r="957" spans="1:102">
      <c r="A957" s="35" t="s">
        <v>762</v>
      </c>
      <c r="B957" s="36" t="s">
        <v>131</v>
      </c>
      <c r="C957" s="36" t="s">
        <v>277</v>
      </c>
      <c r="D957" s="37" t="s">
        <v>136</v>
      </c>
      <c r="E957" s="37" t="s">
        <v>790</v>
      </c>
      <c r="F957" s="39" t="s">
        <v>107</v>
      </c>
      <c r="G957" s="38">
        <v>2945.99</v>
      </c>
      <c r="H957" s="40" t="str">
        <f t="shared" si="285"/>
        <v>6602</v>
      </c>
      <c r="I957" s="40" t="str">
        <f t="shared" si="286"/>
        <v>6602</v>
      </c>
      <c r="J957" s="46" t="str">
        <f t="shared" si="287"/>
        <v>管理费用</v>
      </c>
      <c r="K957" s="47" t="str">
        <f t="shared" si="288"/>
        <v>其他费用</v>
      </c>
      <c r="L957" s="46" t="str">
        <f t="shared" si="289"/>
        <v/>
      </c>
      <c r="M957" s="46" t="str">
        <f>IFERROR(IF(H957="1002",1002,VLOOKUP(I957,亿企科目!A:H,6,0)),VLOOKUP(H957,亿企科目!A:G,6,0))</f>
        <v>6602</v>
      </c>
      <c r="N957" s="48" t="str">
        <f>IFERROR(IF(H957="1002","银行账户",IF(H957="1123","供应商",VLOOKUP(I957,亿企科目!A:H,8,0))),"")</f>
        <v>费用项目</v>
      </c>
      <c r="O957" s="49" t="str">
        <f t="shared" si="303"/>
        <v>其他费用</v>
      </c>
      <c r="P957" s="29" t="str">
        <f>VLOOKUP(A957,账簿!B:C,2,0)</f>
        <v>002002</v>
      </c>
      <c r="Q957" s="29" t="str">
        <f>VLOOKUP(P957,账簿!A:B,2,0)</f>
        <v>昌邑市融昌能源有限公司</v>
      </c>
      <c r="W957" s="29" t="str">
        <f t="shared" si="304"/>
        <v>0020022026-04-3036</v>
      </c>
      <c r="X957" s="29" t="str">
        <f t="shared" si="290"/>
        <v>002002</v>
      </c>
      <c r="Y957" s="29" t="str">
        <f t="shared" si="291"/>
        <v>002002</v>
      </c>
      <c r="Z957" s="29" t="str">
        <f t="shared" si="292"/>
        <v>昌邑市融昌能源有限公司</v>
      </c>
      <c r="AA957" s="29" t="str">
        <f t="shared" si="293"/>
        <v>2026-04</v>
      </c>
      <c r="AB957" s="29" t="str">
        <f t="shared" si="294"/>
        <v>2026-04-30</v>
      </c>
      <c r="AC957" s="29" t="s">
        <v>108</v>
      </c>
      <c r="AD957" s="29">
        <f t="shared" si="295"/>
        <v>36</v>
      </c>
      <c r="AE957" s="29" t="str">
        <f t="shared" si="296"/>
        <v>结转本月损益</v>
      </c>
      <c r="AF957" s="29" t="s">
        <v>109</v>
      </c>
      <c r="AG957" s="29" t="s">
        <v>109</v>
      </c>
      <c r="AH957" s="29"/>
      <c r="AI957" s="29"/>
      <c r="AJ957" s="29"/>
      <c r="AK957" s="29"/>
      <c r="AL957" s="29"/>
      <c r="AM957" s="29"/>
      <c r="AN957" s="29" t="str">
        <f t="shared" si="297"/>
        <v>6602</v>
      </c>
      <c r="AO957" s="29"/>
      <c r="AP957" s="29" t="str">
        <f t="shared" si="298"/>
        <v>结转本月损益</v>
      </c>
      <c r="AQ957" t="s">
        <v>110</v>
      </c>
      <c r="AR957" s="29" t="str">
        <f t="shared" si="299"/>
        <v/>
      </c>
      <c r="AS957" s="29">
        <f t="shared" si="300"/>
        <v>2945.99</v>
      </c>
      <c r="AT957" t="s">
        <v>111</v>
      </c>
      <c r="AU957" t="s">
        <v>112</v>
      </c>
      <c r="AV957" t="s">
        <v>113</v>
      </c>
      <c r="AW957" s="29" t="str">
        <f t="shared" si="301"/>
        <v/>
      </c>
      <c r="AX957" s="29">
        <f t="shared" si="302"/>
        <v>2945.99</v>
      </c>
      <c r="AY957" s="29"/>
      <c r="AZ957" s="29"/>
      <c r="BA957" s="29"/>
      <c r="BB957" s="29"/>
      <c r="BC957" s="29"/>
      <c r="BD957" s="29"/>
      <c r="BE957" s="29"/>
      <c r="BF957" s="29"/>
      <c r="BG957" s="29"/>
      <c r="BH957" s="29"/>
      <c r="BI957" s="29"/>
      <c r="BJ957" s="29"/>
      <c r="BK957" s="29"/>
      <c r="BL957" s="29"/>
      <c r="BM957" s="29"/>
      <c r="BN957" s="29"/>
      <c r="BO957" s="29"/>
      <c r="BP957" s="29"/>
      <c r="BQ957" s="32" t="str">
        <f>IF(N957="项目",VLOOKUP(O957,项目!B:C,2,0),IF(K957="空项目",VLOOKUP(K957,项目!B:C,2,0),""))</f>
        <v/>
      </c>
      <c r="BR957" s="32" t="str">
        <f>IFERROR(VLOOKUP(BQ957,项目!A:B,2,0),"")</f>
        <v/>
      </c>
      <c r="BS957" s="29"/>
      <c r="BT957" s="29"/>
      <c r="BU957" s="32" t="str">
        <f>IF(N957="供应商",VLOOKUP(O957,供应商!B:C,2,0),"")</f>
        <v/>
      </c>
      <c r="BV957" s="32" t="str">
        <f>IFERROR(VLOOKUP(BU957,供应商!A:B,2,0),"")</f>
        <v/>
      </c>
      <c r="BW957" s="32" t="str">
        <f>IF(N957="客户",VLOOKUP(O957,客户!B:C,2,0),"")</f>
        <v/>
      </c>
      <c r="BX957" s="32" t="str">
        <f>IFERROR(VLOOKUP(BW957,客户!A:B,2,0),"")</f>
        <v/>
      </c>
      <c r="BY957" s="29"/>
      <c r="BZ957" s="29"/>
      <c r="CA957" s="29"/>
      <c r="CB957" s="29"/>
      <c r="CC957" s="29"/>
      <c r="CD957" s="29"/>
      <c r="CE957" s="29"/>
      <c r="CF957" s="29"/>
      <c r="CG957" s="29"/>
      <c r="CH957" s="29"/>
      <c r="CI957" s="29"/>
      <c r="CJ957" s="29"/>
      <c r="CK957" s="29"/>
      <c r="CL957" s="29"/>
      <c r="CM957" s="29"/>
      <c r="CN957" s="29"/>
      <c r="CO957" s="29"/>
      <c r="CP957" s="29"/>
      <c r="CQ957" s="29"/>
      <c r="CR957" s="29"/>
      <c r="CS957" s="29"/>
      <c r="CT957" s="29"/>
      <c r="CU957" s="32" t="str">
        <f>IF(N957="费用项目",VLOOKUP(O957,费用项目!B:C,2,0),"")</f>
        <v>660226</v>
      </c>
      <c r="CV957" s="32" t="str">
        <f>IFERROR(VLOOKUP(CU957,费用项目!A:B,2,0),"")</f>
        <v>其他费用</v>
      </c>
      <c r="CW957" s="29" t="str">
        <f>IF(N957="银行账户",VLOOKUP(O957,银行变二级!B:C,2,0),"")</f>
        <v/>
      </c>
      <c r="CX957" s="29" t="str">
        <f>IFERROR(VLOOKUP(O957,银行变二级!A:B,2,0),"")</f>
        <v/>
      </c>
    </row>
    <row r="958" spans="1:102">
      <c r="A958" s="35" t="s">
        <v>762</v>
      </c>
      <c r="B958" s="36" t="s">
        <v>131</v>
      </c>
      <c r="C958" s="36" t="s">
        <v>277</v>
      </c>
      <c r="D958" s="37" t="s">
        <v>136</v>
      </c>
      <c r="E958" s="37" t="s">
        <v>275</v>
      </c>
      <c r="F958" s="39" t="s">
        <v>107</v>
      </c>
      <c r="G958" s="41">
        <v>560</v>
      </c>
      <c r="H958" s="40" t="str">
        <f t="shared" si="285"/>
        <v>6603</v>
      </c>
      <c r="I958" s="40" t="str">
        <f t="shared" si="286"/>
        <v>6603</v>
      </c>
      <c r="J958" s="46" t="str">
        <f t="shared" si="287"/>
        <v>财务费用</v>
      </c>
      <c r="K958" s="47" t="str">
        <f t="shared" si="288"/>
        <v>服务费</v>
      </c>
      <c r="L958" s="46" t="str">
        <f t="shared" si="289"/>
        <v/>
      </c>
      <c r="M958" s="46" t="str">
        <f>IFERROR(IF(H958="1002",1002,VLOOKUP(I958,亿企科目!A:H,6,0)),VLOOKUP(H958,亿企科目!A:G,6,0))</f>
        <v>6603</v>
      </c>
      <c r="N958" s="48" t="str">
        <f>IFERROR(IF(H958="1002","银行账户",IF(H958="1123","供应商",VLOOKUP(I958,亿企科目!A:H,8,0))),"")</f>
        <v>费用项目</v>
      </c>
      <c r="O958" s="49" t="str">
        <f t="shared" si="303"/>
        <v>服务费</v>
      </c>
      <c r="P958" s="29" t="str">
        <f>VLOOKUP(A958,账簿!B:C,2,0)</f>
        <v>002002</v>
      </c>
      <c r="Q958" s="29" t="str">
        <f>VLOOKUP(P958,账簿!A:B,2,0)</f>
        <v>昌邑市融昌能源有限公司</v>
      </c>
      <c r="W958" s="29" t="str">
        <f t="shared" si="304"/>
        <v>0020022026-04-3036</v>
      </c>
      <c r="X958" s="29" t="str">
        <f t="shared" si="290"/>
        <v>002002</v>
      </c>
      <c r="Y958" s="29" t="str">
        <f t="shared" si="291"/>
        <v>002002</v>
      </c>
      <c r="Z958" s="29" t="str">
        <f t="shared" si="292"/>
        <v>昌邑市融昌能源有限公司</v>
      </c>
      <c r="AA958" s="29" t="str">
        <f t="shared" si="293"/>
        <v>2026-04</v>
      </c>
      <c r="AB958" s="29" t="str">
        <f t="shared" si="294"/>
        <v>2026-04-30</v>
      </c>
      <c r="AC958" s="29" t="s">
        <v>108</v>
      </c>
      <c r="AD958" s="29">
        <f t="shared" si="295"/>
        <v>36</v>
      </c>
      <c r="AE958" s="29" t="str">
        <f t="shared" si="296"/>
        <v>结转本月损益</v>
      </c>
      <c r="AF958" s="29" t="s">
        <v>109</v>
      </c>
      <c r="AG958" s="29" t="s">
        <v>109</v>
      </c>
      <c r="AH958" s="29"/>
      <c r="AI958" s="29"/>
      <c r="AJ958" s="29"/>
      <c r="AK958" s="29"/>
      <c r="AL958" s="29"/>
      <c r="AM958" s="29"/>
      <c r="AN958" s="29" t="str">
        <f t="shared" si="297"/>
        <v>6603</v>
      </c>
      <c r="AO958" s="29"/>
      <c r="AP958" s="29" t="str">
        <f t="shared" si="298"/>
        <v>结转本月损益</v>
      </c>
      <c r="AQ958" t="s">
        <v>110</v>
      </c>
      <c r="AR958" s="29" t="str">
        <f t="shared" si="299"/>
        <v/>
      </c>
      <c r="AS958" s="29">
        <f t="shared" si="300"/>
        <v>560</v>
      </c>
      <c r="AT958" t="s">
        <v>111</v>
      </c>
      <c r="AU958" t="s">
        <v>112</v>
      </c>
      <c r="AV958" t="s">
        <v>113</v>
      </c>
      <c r="AW958" s="29" t="str">
        <f t="shared" si="301"/>
        <v/>
      </c>
      <c r="AX958" s="29">
        <f t="shared" si="302"/>
        <v>560</v>
      </c>
      <c r="AY958" s="29"/>
      <c r="AZ958" s="29"/>
      <c r="BA958" s="29"/>
      <c r="BB958" s="29"/>
      <c r="BC958" s="29"/>
      <c r="BD958" s="29"/>
      <c r="BE958" s="29"/>
      <c r="BF958" s="29"/>
      <c r="BG958" s="29"/>
      <c r="BH958" s="29"/>
      <c r="BI958" s="29"/>
      <c r="BJ958" s="29"/>
      <c r="BK958" s="29"/>
      <c r="BL958" s="29"/>
      <c r="BM958" s="29"/>
      <c r="BN958" s="29"/>
      <c r="BO958" s="29"/>
      <c r="BP958" s="29"/>
      <c r="BQ958" s="32" t="str">
        <f>IF(N958="项目",VLOOKUP(O958,项目!B:C,2,0),IF(K958="空项目",VLOOKUP(K958,项目!B:C,2,0),""))</f>
        <v/>
      </c>
      <c r="BR958" s="32" t="str">
        <f>IFERROR(VLOOKUP(BQ958,项目!A:B,2,0),"")</f>
        <v/>
      </c>
      <c r="BS958" s="29"/>
      <c r="BT958" s="29"/>
      <c r="BU958" s="32" t="str">
        <f>IF(N958="供应商",VLOOKUP(O958,供应商!B:C,2,0),"")</f>
        <v/>
      </c>
      <c r="BV958" s="32" t="str">
        <f>IFERROR(VLOOKUP(BU958,供应商!A:B,2,0),"")</f>
        <v/>
      </c>
      <c r="BW958" s="32" t="str">
        <f>IF(N958="客户",VLOOKUP(O958,客户!B:C,2,0),"")</f>
        <v/>
      </c>
      <c r="BX958" s="32" t="str">
        <f>IFERROR(VLOOKUP(BW958,客户!A:B,2,0),"")</f>
        <v/>
      </c>
      <c r="BY958" s="29"/>
      <c r="BZ958" s="29"/>
      <c r="CA958" s="29"/>
      <c r="CB958" s="29"/>
      <c r="CC958" s="29"/>
      <c r="CD958" s="29"/>
      <c r="CE958" s="29"/>
      <c r="CF958" s="29"/>
      <c r="CG958" s="29"/>
      <c r="CH958" s="29"/>
      <c r="CI958" s="29"/>
      <c r="CJ958" s="29"/>
      <c r="CK958" s="29"/>
      <c r="CL958" s="29"/>
      <c r="CM958" s="29"/>
      <c r="CN958" s="29"/>
      <c r="CO958" s="29"/>
      <c r="CP958" s="29"/>
      <c r="CQ958" s="29"/>
      <c r="CR958" s="29"/>
      <c r="CS958" s="29"/>
      <c r="CT958" s="29"/>
      <c r="CU958" s="32" t="str">
        <f>IF(N958="费用项目",VLOOKUP(O958,费用项目!B:C,2,0),"")</f>
        <v>660225</v>
      </c>
      <c r="CV958" s="32" t="str">
        <f>IFERROR(VLOOKUP(CU958,费用项目!A:B,2,0),"")</f>
        <v>服务费</v>
      </c>
      <c r="CW958" s="29" t="str">
        <f>IF(N958="银行账户",VLOOKUP(O958,银行变二级!B:C,2,0),"")</f>
        <v/>
      </c>
      <c r="CX958" s="29" t="str">
        <f>IFERROR(VLOOKUP(O958,银行变二级!A:B,2,0),"")</f>
        <v/>
      </c>
    </row>
    <row r="959" spans="1:102">
      <c r="A959" s="35" t="s">
        <v>762</v>
      </c>
      <c r="B959" s="36" t="s">
        <v>131</v>
      </c>
      <c r="C959" s="36" t="s">
        <v>277</v>
      </c>
      <c r="D959" s="37" t="s">
        <v>136</v>
      </c>
      <c r="E959" s="37" t="s">
        <v>127</v>
      </c>
      <c r="F959" s="39" t="s">
        <v>107</v>
      </c>
      <c r="G959" s="38">
        <v>30108.75</v>
      </c>
      <c r="H959" s="40" t="str">
        <f t="shared" ref="H959:H1022" si="305">LEFT(E959,4)</f>
        <v>6603</v>
      </c>
      <c r="I959" s="40" t="str">
        <f t="shared" ref="I959:I1022" si="306">IFERROR(LEFT(E959,FIND(" ",E959)-1),E959)</f>
        <v>6603</v>
      </c>
      <c r="J959" s="46" t="str">
        <f t="shared" ref="J959:J1022" si="307">LEFT(MID(E959,FIND(" ",E959)+1,LEN(E959)),FIND("-",MID(E959,FIND(" ",E959)+1,LEN(E959))&amp;"-")-1)</f>
        <v>财务费用</v>
      </c>
      <c r="K959" s="47" t="str">
        <f t="shared" ref="K959:K1022" si="308">IFERROR(MID(MID(E959,FIND(" ",E959)+1,LEN(E959)),FIND("-",MID(E959,FIND(" ",E959)+1,LEN(E959)))+1,IFERROR(FIND("-",MID(E959,FIND(" ",E959)+1,LEN(E959)),FIND("-",MID(E959,FIND(" ",E959)+1,LEN(E959)))+1),LEN(MID(E959,FIND(" ",E959)+1,LEN(E959)))+1)-FIND("-",MID(E959,FIND(" ",E959)+1,LEN(E959)))-1),"")</f>
        <v>利息支出</v>
      </c>
      <c r="L959" s="46" t="str">
        <f t="shared" ref="L959:L1022" si="309">IFERROR(MID(MID(E959,FIND(" ",E959)+1,LEN(E959)),FIND("-",MID(E959,FIND(" ",E959)+1,LEN(E959)),FIND("-",MID(E959,FIND(" ",E959)+1,LEN(E959)))+1)+1,LEN(E959)),"")</f>
        <v/>
      </c>
      <c r="M959" s="46" t="str">
        <f>IFERROR(IF(H959="1002",1002,VLOOKUP(I959,亿企科目!A:H,6,0)),VLOOKUP(H959,亿企科目!A:G,6,0))</f>
        <v>6603</v>
      </c>
      <c r="N959" s="48" t="str">
        <f>IFERROR(IF(H959="1002","银行账户",IF(H959="1123","供应商",VLOOKUP(I959,亿企科目!A:H,8,0))),"")</f>
        <v>费用项目</v>
      </c>
      <c r="O959" s="49" t="str">
        <f t="shared" si="303"/>
        <v>利息支出</v>
      </c>
      <c r="P959" s="29" t="str">
        <f>VLOOKUP(A959,账簿!B:C,2,0)</f>
        <v>002002</v>
      </c>
      <c r="Q959" s="29" t="str">
        <f>VLOOKUP(P959,账簿!A:B,2,0)</f>
        <v>昌邑市融昌能源有限公司</v>
      </c>
      <c r="W959" s="29" t="str">
        <f t="shared" si="304"/>
        <v>0020022026-04-3036</v>
      </c>
      <c r="X959" s="29" t="str">
        <f t="shared" si="290"/>
        <v>002002</v>
      </c>
      <c r="Y959" s="29" t="str">
        <f t="shared" si="291"/>
        <v>002002</v>
      </c>
      <c r="Z959" s="29" t="str">
        <f t="shared" si="292"/>
        <v>昌邑市融昌能源有限公司</v>
      </c>
      <c r="AA959" s="29" t="str">
        <f t="shared" si="293"/>
        <v>2026-04</v>
      </c>
      <c r="AB959" s="29" t="str">
        <f t="shared" si="294"/>
        <v>2026-04-30</v>
      </c>
      <c r="AC959" s="29" t="s">
        <v>108</v>
      </c>
      <c r="AD959" s="29">
        <f t="shared" si="295"/>
        <v>36</v>
      </c>
      <c r="AE959" s="29" t="str">
        <f t="shared" si="296"/>
        <v>结转本月损益</v>
      </c>
      <c r="AF959" s="29" t="s">
        <v>109</v>
      </c>
      <c r="AG959" s="29" t="s">
        <v>109</v>
      </c>
      <c r="AH959" s="29"/>
      <c r="AI959" s="29"/>
      <c r="AJ959" s="29"/>
      <c r="AK959" s="29"/>
      <c r="AL959" s="29"/>
      <c r="AM959" s="29"/>
      <c r="AN959" s="29" t="str">
        <f t="shared" si="297"/>
        <v>6603</v>
      </c>
      <c r="AO959" s="29"/>
      <c r="AP959" s="29" t="str">
        <f t="shared" si="298"/>
        <v>结转本月损益</v>
      </c>
      <c r="AQ959" t="s">
        <v>110</v>
      </c>
      <c r="AR959" s="29" t="str">
        <f t="shared" si="299"/>
        <v/>
      </c>
      <c r="AS959" s="29">
        <f t="shared" si="300"/>
        <v>30108.75</v>
      </c>
      <c r="AT959" t="s">
        <v>111</v>
      </c>
      <c r="AU959" t="s">
        <v>112</v>
      </c>
      <c r="AV959" t="s">
        <v>113</v>
      </c>
      <c r="AW959" s="29" t="str">
        <f t="shared" si="301"/>
        <v/>
      </c>
      <c r="AX959" s="29">
        <f t="shared" si="302"/>
        <v>30108.75</v>
      </c>
      <c r="AY959" s="29"/>
      <c r="AZ959" s="29"/>
      <c r="BA959" s="29"/>
      <c r="BB959" s="29"/>
      <c r="BC959" s="29"/>
      <c r="BD959" s="29"/>
      <c r="BE959" s="29"/>
      <c r="BF959" s="29"/>
      <c r="BG959" s="29"/>
      <c r="BH959" s="29"/>
      <c r="BI959" s="29"/>
      <c r="BJ959" s="29"/>
      <c r="BK959" s="29"/>
      <c r="BL959" s="29"/>
      <c r="BM959" s="29"/>
      <c r="BN959" s="29"/>
      <c r="BO959" s="29"/>
      <c r="BP959" s="29"/>
      <c r="BQ959" s="32" t="str">
        <f>IF(N959="项目",VLOOKUP(O959,项目!B:C,2,0),IF(K959="空项目",VLOOKUP(K959,项目!B:C,2,0),""))</f>
        <v/>
      </c>
      <c r="BR959" s="32" t="str">
        <f>IFERROR(VLOOKUP(BQ959,项目!A:B,2,0),"")</f>
        <v/>
      </c>
      <c r="BS959" s="29"/>
      <c r="BT959" s="29"/>
      <c r="BU959" s="32" t="str">
        <f>IF(N959="供应商",VLOOKUP(O959,供应商!B:C,2,0),"")</f>
        <v/>
      </c>
      <c r="BV959" s="32" t="str">
        <f>IFERROR(VLOOKUP(BU959,供应商!A:B,2,0),"")</f>
        <v/>
      </c>
      <c r="BW959" s="32" t="str">
        <f>IF(N959="客户",VLOOKUP(O959,客户!B:C,2,0),"")</f>
        <v/>
      </c>
      <c r="BX959" s="32" t="str">
        <f>IFERROR(VLOOKUP(BW959,客户!A:B,2,0),"")</f>
        <v/>
      </c>
      <c r="BY959" s="29"/>
      <c r="BZ959" s="29"/>
      <c r="CA959" s="29"/>
      <c r="CB959" s="29"/>
      <c r="CC959" s="29"/>
      <c r="CD959" s="29"/>
      <c r="CE959" s="29"/>
      <c r="CF959" s="29"/>
      <c r="CG959" s="29"/>
      <c r="CH959" s="29"/>
      <c r="CI959" s="29"/>
      <c r="CJ959" s="29"/>
      <c r="CK959" s="29"/>
      <c r="CL959" s="29"/>
      <c r="CM959" s="29"/>
      <c r="CN959" s="29"/>
      <c r="CO959" s="29"/>
      <c r="CP959" s="29"/>
      <c r="CQ959" s="29"/>
      <c r="CR959" s="29"/>
      <c r="CS959" s="29"/>
      <c r="CT959" s="29"/>
      <c r="CU959" s="32" t="str">
        <f>IF(N959="费用项目",VLOOKUP(O959,费用项目!B:C,2,0),"")</f>
        <v>660302</v>
      </c>
      <c r="CV959" s="32" t="str">
        <f>IFERROR(VLOOKUP(CU959,费用项目!A:B,2,0),"")</f>
        <v>利息支出</v>
      </c>
      <c r="CW959" s="29" t="str">
        <f>IF(N959="银行账户",VLOOKUP(O959,银行变二级!B:C,2,0),"")</f>
        <v/>
      </c>
      <c r="CX959" s="29" t="str">
        <f>IFERROR(VLOOKUP(O959,银行变二级!A:B,2,0),"")</f>
        <v/>
      </c>
    </row>
    <row r="960" ht="27" spans="1:102">
      <c r="A960" s="35" t="s">
        <v>762</v>
      </c>
      <c r="B960" s="36" t="s">
        <v>131</v>
      </c>
      <c r="C960" s="36" t="s">
        <v>277</v>
      </c>
      <c r="D960" s="37" t="s">
        <v>136</v>
      </c>
      <c r="E960" s="37" t="s">
        <v>690</v>
      </c>
      <c r="F960" s="39" t="s">
        <v>107</v>
      </c>
      <c r="G960" s="38">
        <v>532000</v>
      </c>
      <c r="H960" s="40" t="str">
        <f t="shared" si="305"/>
        <v>6603</v>
      </c>
      <c r="I960" s="40" t="str">
        <f t="shared" si="306"/>
        <v>6603</v>
      </c>
      <c r="J960" s="46" t="str">
        <f t="shared" si="307"/>
        <v>财务费用</v>
      </c>
      <c r="K960" s="47" t="str">
        <f t="shared" si="308"/>
        <v>金融机构服务费</v>
      </c>
      <c r="L960" s="46" t="str">
        <f t="shared" si="309"/>
        <v/>
      </c>
      <c r="M960" s="46" t="str">
        <f>IFERROR(IF(H960="1002",1002,VLOOKUP(I960,亿企科目!A:H,6,0)),VLOOKUP(H960,亿企科目!A:G,6,0))</f>
        <v>6603</v>
      </c>
      <c r="N960" s="48" t="str">
        <f>IFERROR(IF(H960="1002","银行账户",IF(H960="1123","供应商",VLOOKUP(I960,亿企科目!A:H,8,0))),"")</f>
        <v>费用项目</v>
      </c>
      <c r="O960" s="49" t="str">
        <f t="shared" si="303"/>
        <v>金融机构服务费</v>
      </c>
      <c r="P960" s="29" t="str">
        <f>VLOOKUP(A960,账簿!B:C,2,0)</f>
        <v>002002</v>
      </c>
      <c r="Q960" s="29" t="str">
        <f>VLOOKUP(P960,账簿!A:B,2,0)</f>
        <v>昌邑市融昌能源有限公司</v>
      </c>
      <c r="W960" s="29" t="str">
        <f t="shared" si="304"/>
        <v>0020022026-04-3036</v>
      </c>
      <c r="X960" s="29" t="str">
        <f t="shared" si="290"/>
        <v>002002</v>
      </c>
      <c r="Y960" s="29" t="str">
        <f t="shared" si="291"/>
        <v>002002</v>
      </c>
      <c r="Z960" s="29" t="str">
        <f t="shared" si="292"/>
        <v>昌邑市融昌能源有限公司</v>
      </c>
      <c r="AA960" s="29" t="str">
        <f t="shared" si="293"/>
        <v>2026-04</v>
      </c>
      <c r="AB960" s="29" t="str">
        <f t="shared" si="294"/>
        <v>2026-04-30</v>
      </c>
      <c r="AC960" s="29" t="s">
        <v>108</v>
      </c>
      <c r="AD960" s="29">
        <f t="shared" si="295"/>
        <v>36</v>
      </c>
      <c r="AE960" s="29" t="str">
        <f t="shared" si="296"/>
        <v>结转本月损益</v>
      </c>
      <c r="AF960" s="29" t="s">
        <v>109</v>
      </c>
      <c r="AG960" s="29" t="s">
        <v>109</v>
      </c>
      <c r="AH960" s="29"/>
      <c r="AI960" s="29"/>
      <c r="AJ960" s="29"/>
      <c r="AK960" s="29"/>
      <c r="AL960" s="29"/>
      <c r="AM960" s="29"/>
      <c r="AN960" s="29" t="str">
        <f t="shared" si="297"/>
        <v>6603</v>
      </c>
      <c r="AO960" s="29"/>
      <c r="AP960" s="29" t="str">
        <f t="shared" si="298"/>
        <v>结转本月损益</v>
      </c>
      <c r="AQ960" t="s">
        <v>110</v>
      </c>
      <c r="AR960" s="29" t="str">
        <f t="shared" si="299"/>
        <v/>
      </c>
      <c r="AS960" s="29">
        <f t="shared" si="300"/>
        <v>532000</v>
      </c>
      <c r="AT960" t="s">
        <v>111</v>
      </c>
      <c r="AU960" t="s">
        <v>112</v>
      </c>
      <c r="AV960" t="s">
        <v>113</v>
      </c>
      <c r="AW960" s="29" t="str">
        <f t="shared" si="301"/>
        <v/>
      </c>
      <c r="AX960" s="29">
        <f t="shared" si="302"/>
        <v>532000</v>
      </c>
      <c r="AY960" s="29"/>
      <c r="AZ960" s="29"/>
      <c r="BA960" s="29"/>
      <c r="BB960" s="29"/>
      <c r="BC960" s="29"/>
      <c r="BD960" s="29"/>
      <c r="BE960" s="29"/>
      <c r="BF960" s="29"/>
      <c r="BG960" s="29"/>
      <c r="BH960" s="29"/>
      <c r="BI960" s="29"/>
      <c r="BJ960" s="29"/>
      <c r="BK960" s="29"/>
      <c r="BL960" s="29"/>
      <c r="BM960" s="29"/>
      <c r="BN960" s="29"/>
      <c r="BO960" s="29"/>
      <c r="BP960" s="29"/>
      <c r="BQ960" s="32" t="str">
        <f>IF(N960="项目",VLOOKUP(O960,项目!B:C,2,0),IF(K960="空项目",VLOOKUP(K960,项目!B:C,2,0),""))</f>
        <v/>
      </c>
      <c r="BR960" s="32" t="str">
        <f>IFERROR(VLOOKUP(BQ960,项目!A:B,2,0),"")</f>
        <v/>
      </c>
      <c r="BS960" s="29"/>
      <c r="BT960" s="29"/>
      <c r="BU960" s="32" t="str">
        <f>IF(N960="供应商",VLOOKUP(O960,供应商!B:C,2,0),"")</f>
        <v/>
      </c>
      <c r="BV960" s="32" t="str">
        <f>IFERROR(VLOOKUP(BU960,供应商!A:B,2,0),"")</f>
        <v/>
      </c>
      <c r="BW960" s="32" t="str">
        <f>IF(N960="客户",VLOOKUP(O960,客户!B:C,2,0),"")</f>
        <v/>
      </c>
      <c r="BX960" s="32" t="str">
        <f>IFERROR(VLOOKUP(BW960,客户!A:B,2,0),"")</f>
        <v/>
      </c>
      <c r="BY960" s="29"/>
      <c r="BZ960" s="29"/>
      <c r="CA960" s="29"/>
      <c r="CB960" s="29"/>
      <c r="CC960" s="29"/>
      <c r="CD960" s="29"/>
      <c r="CE960" s="29"/>
      <c r="CF960" s="29"/>
      <c r="CG960" s="29"/>
      <c r="CH960" s="29"/>
      <c r="CI960" s="29"/>
      <c r="CJ960" s="29"/>
      <c r="CK960" s="29"/>
      <c r="CL960" s="29"/>
      <c r="CM960" s="29"/>
      <c r="CN960" s="29"/>
      <c r="CO960" s="29"/>
      <c r="CP960" s="29"/>
      <c r="CQ960" s="29"/>
      <c r="CR960" s="29"/>
      <c r="CS960" s="29"/>
      <c r="CT960" s="29"/>
      <c r="CU960" s="32" t="str">
        <f>IF(N960="费用项目",VLOOKUP(O960,费用项目!B:C,2,0),"")</f>
        <v>660303</v>
      </c>
      <c r="CV960" s="32" t="str">
        <f>IFERROR(VLOOKUP(CU960,费用项目!A:B,2,0),"")</f>
        <v>金融机构服务费</v>
      </c>
      <c r="CW960" s="29" t="str">
        <f>IF(N960="银行账户",VLOOKUP(O960,银行变二级!B:C,2,0),"")</f>
        <v/>
      </c>
      <c r="CX960" s="29" t="str">
        <f>IFERROR(VLOOKUP(O960,银行变二级!A:B,2,0),"")</f>
        <v/>
      </c>
    </row>
    <row r="961" spans="1:102">
      <c r="A961" s="35" t="s">
        <v>802</v>
      </c>
      <c r="B961" s="36" t="s">
        <v>124</v>
      </c>
      <c r="C961" s="36" t="s">
        <v>104</v>
      </c>
      <c r="D961" s="37" t="s">
        <v>803</v>
      </c>
      <c r="E961" s="37" t="s">
        <v>127</v>
      </c>
      <c r="F961" s="38">
        <v>20644.47</v>
      </c>
      <c r="G961" s="39" t="s">
        <v>107</v>
      </c>
      <c r="H961" s="40" t="str">
        <f t="shared" si="305"/>
        <v>6603</v>
      </c>
      <c r="I961" s="40" t="str">
        <f t="shared" si="306"/>
        <v>6603</v>
      </c>
      <c r="J961" s="46" t="str">
        <f t="shared" si="307"/>
        <v>财务费用</v>
      </c>
      <c r="K961" s="47" t="str">
        <f t="shared" si="308"/>
        <v>利息支出</v>
      </c>
      <c r="L961" s="46" t="str">
        <f t="shared" si="309"/>
        <v/>
      </c>
      <c r="M961" s="46" t="str">
        <f>IFERROR(IF(H961="1002",1002,VLOOKUP(I961,亿企科目!A:H,6,0)),VLOOKUP(H961,亿企科目!A:G,6,0))</f>
        <v>6603</v>
      </c>
      <c r="N961" s="48" t="str">
        <f>IFERROR(IF(H961="1002","银行账户",IF(H961="1123","供应商",VLOOKUP(I961,亿企科目!A:H,8,0))),"")</f>
        <v>费用项目</v>
      </c>
      <c r="O961" s="49" t="str">
        <f t="shared" si="303"/>
        <v>利息支出</v>
      </c>
      <c r="P961" s="29" t="str">
        <f>VLOOKUP(A961,账簿!B:C,2,0)</f>
        <v>001001011</v>
      </c>
      <c r="Q961" s="29" t="str">
        <f>VLOOKUP(P961,账簿!A:B,2,0)</f>
        <v>昌邑市盛昌城乡发展有限公司</v>
      </c>
      <c r="W961" s="29" t="str">
        <f t="shared" si="304"/>
        <v>0010010112026-04-211</v>
      </c>
      <c r="X961" s="29" t="str">
        <f t="shared" si="290"/>
        <v>001001011</v>
      </c>
      <c r="Y961" s="29" t="str">
        <f t="shared" si="291"/>
        <v>001001011</v>
      </c>
      <c r="Z961" s="29" t="str">
        <f t="shared" si="292"/>
        <v>昌邑市盛昌城乡发展有限公司</v>
      </c>
      <c r="AA961" s="29" t="str">
        <f t="shared" si="293"/>
        <v>2026-04</v>
      </c>
      <c r="AB961" s="29" t="str">
        <f t="shared" si="294"/>
        <v>2026-04-21</v>
      </c>
      <c r="AC961" s="29" t="s">
        <v>108</v>
      </c>
      <c r="AD961" s="29">
        <f t="shared" si="295"/>
        <v>1</v>
      </c>
      <c r="AE961" s="29" t="str">
        <f t="shared" si="296"/>
        <v>贷款还款,昌邑市盛昌城乡发展有限公司</v>
      </c>
      <c r="AF961" s="29" t="s">
        <v>109</v>
      </c>
      <c r="AG961" s="29" t="s">
        <v>109</v>
      </c>
      <c r="AH961" s="29"/>
      <c r="AI961" s="29"/>
      <c r="AJ961" s="29"/>
      <c r="AK961" s="29"/>
      <c r="AL961" s="29"/>
      <c r="AM961" s="29"/>
      <c r="AN961" s="29" t="str">
        <f t="shared" si="297"/>
        <v>6603</v>
      </c>
      <c r="AO961" s="29"/>
      <c r="AP961" s="29" t="str">
        <f t="shared" si="298"/>
        <v>贷款还款,昌邑市盛昌城乡发展有限公司</v>
      </c>
      <c r="AQ961" t="s">
        <v>110</v>
      </c>
      <c r="AR961" s="29">
        <f t="shared" si="299"/>
        <v>20644.47</v>
      </c>
      <c r="AS961" s="29" t="str">
        <f t="shared" si="300"/>
        <v/>
      </c>
      <c r="AT961" t="s">
        <v>111</v>
      </c>
      <c r="AU961" t="s">
        <v>112</v>
      </c>
      <c r="AV961" t="s">
        <v>113</v>
      </c>
      <c r="AW961" s="29">
        <f t="shared" si="301"/>
        <v>20644.47</v>
      </c>
      <c r="AX961" s="29" t="str">
        <f t="shared" si="302"/>
        <v/>
      </c>
      <c r="AY961" s="29"/>
      <c r="AZ961" s="29"/>
      <c r="BA961" s="29"/>
      <c r="BB961" s="29"/>
      <c r="BC961" s="29"/>
      <c r="BD961" s="29"/>
      <c r="BE961" s="29"/>
      <c r="BF961" s="29"/>
      <c r="BG961" s="29"/>
      <c r="BH961" s="29"/>
      <c r="BI961" s="29"/>
      <c r="BJ961" s="29"/>
      <c r="BK961" s="29"/>
      <c r="BL961" s="29"/>
      <c r="BM961" s="29"/>
      <c r="BN961" s="29"/>
      <c r="BO961" s="29"/>
      <c r="BP961" s="29"/>
      <c r="BQ961" s="32" t="str">
        <f>IF(N961="项目",VLOOKUP(O961,项目!B:C,2,0),IF(K961="空项目",VLOOKUP(K961,项目!B:C,2,0),""))</f>
        <v/>
      </c>
      <c r="BR961" s="32" t="str">
        <f>IFERROR(VLOOKUP(BQ961,项目!A:B,2,0),"")</f>
        <v/>
      </c>
      <c r="BS961" s="29"/>
      <c r="BT961" s="29"/>
      <c r="BU961" s="32" t="str">
        <f>IF(N961="供应商",VLOOKUP(O961,供应商!B:C,2,0),"")</f>
        <v/>
      </c>
      <c r="BV961" s="32" t="str">
        <f>IFERROR(VLOOKUP(BU961,供应商!A:B,2,0),"")</f>
        <v/>
      </c>
      <c r="BW961" s="32" t="str">
        <f>IF(N961="客户",VLOOKUP(O961,客户!B:C,2,0),"")</f>
        <v/>
      </c>
      <c r="BX961" s="32" t="str">
        <f>IFERROR(VLOOKUP(BW961,客户!A:B,2,0),"")</f>
        <v/>
      </c>
      <c r="BY961" s="29"/>
      <c r="BZ961" s="29"/>
      <c r="CA961" s="29"/>
      <c r="CB961" s="29"/>
      <c r="CC961" s="29"/>
      <c r="CD961" s="29"/>
      <c r="CE961" s="29"/>
      <c r="CF961" s="29"/>
      <c r="CG961" s="29"/>
      <c r="CH961" s="29"/>
      <c r="CI961" s="29"/>
      <c r="CJ961" s="29"/>
      <c r="CK961" s="29"/>
      <c r="CL961" s="29"/>
      <c r="CM961" s="29"/>
      <c r="CN961" s="29"/>
      <c r="CO961" s="29"/>
      <c r="CP961" s="29"/>
      <c r="CQ961" s="29"/>
      <c r="CR961" s="29"/>
      <c r="CS961" s="29"/>
      <c r="CT961" s="29"/>
      <c r="CU961" s="32" t="str">
        <f>IF(N961="费用项目",VLOOKUP(O961,费用项目!B:C,2,0),"")</f>
        <v>660302</v>
      </c>
      <c r="CV961" s="32" t="str">
        <f>IFERROR(VLOOKUP(CU961,费用项目!A:B,2,0),"")</f>
        <v>利息支出</v>
      </c>
      <c r="CW961" s="29" t="str">
        <f>IF(N961="银行账户",VLOOKUP(O961,银行变二级!B:C,2,0),"")</f>
        <v/>
      </c>
      <c r="CX961" s="29" t="str">
        <f>IFERROR(VLOOKUP(O961,银行变二级!A:B,2,0),"")</f>
        <v/>
      </c>
    </row>
    <row r="962" spans="1:102">
      <c r="A962" s="35" t="s">
        <v>802</v>
      </c>
      <c r="B962" s="36" t="s">
        <v>124</v>
      </c>
      <c r="C962" s="36" t="s">
        <v>104</v>
      </c>
      <c r="D962" s="37" t="s">
        <v>803</v>
      </c>
      <c r="E962" s="37" t="s">
        <v>804</v>
      </c>
      <c r="F962" s="39" t="s">
        <v>107</v>
      </c>
      <c r="G962" s="38">
        <v>20644.47</v>
      </c>
      <c r="H962" s="40" t="str">
        <f t="shared" si="305"/>
        <v>1002</v>
      </c>
      <c r="I962" s="40" t="str">
        <f t="shared" si="306"/>
        <v>100201</v>
      </c>
      <c r="J962" s="46" t="str">
        <f t="shared" si="307"/>
        <v>银行存款</v>
      </c>
      <c r="K962" s="47" t="str">
        <f t="shared" si="308"/>
        <v>潍坊银行16241</v>
      </c>
      <c r="L962" s="46" t="str">
        <f t="shared" si="309"/>
        <v/>
      </c>
      <c r="M962" s="46">
        <f>IFERROR(IF(H962="1002",1002,VLOOKUP(I962,亿企科目!A:H,6,0)),VLOOKUP(H962,亿企科目!A:G,6,0))</f>
        <v>1002</v>
      </c>
      <c r="N962" s="48" t="str">
        <f>IFERROR(IF(H962="1002","银行账户",IF(H962="1123","供应商",VLOOKUP(I962,亿企科目!A:H,8,0))),"")</f>
        <v>银行账户</v>
      </c>
      <c r="O962" s="49" t="str">
        <f t="shared" si="303"/>
        <v>潍坊银行16241</v>
      </c>
      <c r="P962" s="29" t="str">
        <f>VLOOKUP(A962,账簿!B:C,2,0)</f>
        <v>001001011</v>
      </c>
      <c r="Q962" s="29" t="str">
        <f>VLOOKUP(P962,账簿!A:B,2,0)</f>
        <v>昌邑市盛昌城乡发展有限公司</v>
      </c>
      <c r="W962" s="29" t="str">
        <f t="shared" si="304"/>
        <v>0010010112026-04-211</v>
      </c>
      <c r="X962" s="29" t="str">
        <f t="shared" ref="X962:X1025" si="310">P962</f>
        <v>001001011</v>
      </c>
      <c r="Y962" s="29" t="str">
        <f t="shared" ref="Y962:Y1025" si="311">X962</f>
        <v>001001011</v>
      </c>
      <c r="Z962" s="29" t="str">
        <f t="shared" ref="Z962:Z1025" si="312">Q962</f>
        <v>昌邑市盛昌城乡发展有限公司</v>
      </c>
      <c r="AA962" s="29" t="str">
        <f t="shared" ref="AA962:AA1025" si="313">LEFT(B962,7)</f>
        <v>2026-04</v>
      </c>
      <c r="AB962" s="29" t="str">
        <f t="shared" ref="AB962:AB1025" si="314">B962</f>
        <v>2026-04-21</v>
      </c>
      <c r="AC962" s="29" t="s">
        <v>108</v>
      </c>
      <c r="AD962" s="29">
        <f t="shared" ref="AD962:AD1025" si="315">VALUE(_xlfn.TEXTAFTER(C962,"-"))</f>
        <v>1</v>
      </c>
      <c r="AE962" s="29" t="str">
        <f t="shared" ref="AE962:AE1025" si="316">D962</f>
        <v>贷款还款,昌邑市盛昌城乡发展有限公司</v>
      </c>
      <c r="AF962" s="29" t="s">
        <v>109</v>
      </c>
      <c r="AG962" s="29" t="s">
        <v>109</v>
      </c>
      <c r="AH962" s="29"/>
      <c r="AI962" s="29"/>
      <c r="AJ962" s="29"/>
      <c r="AK962" s="29"/>
      <c r="AL962" s="29"/>
      <c r="AM962" s="29"/>
      <c r="AN962" s="29">
        <f t="shared" ref="AN962:AN1025" si="317">M962</f>
        <v>1002</v>
      </c>
      <c r="AO962" s="29"/>
      <c r="AP962" s="29" t="str">
        <f t="shared" ref="AP962:AP1025" si="318">D962</f>
        <v>贷款还款,昌邑市盛昌城乡发展有限公司</v>
      </c>
      <c r="AQ962" t="s">
        <v>110</v>
      </c>
      <c r="AR962" s="29" t="str">
        <f t="shared" ref="AR962:AR1025" si="319">F962</f>
        <v/>
      </c>
      <c r="AS962" s="29">
        <f t="shared" ref="AS962:AS1025" si="320">G962</f>
        <v>20644.47</v>
      </c>
      <c r="AT962" t="s">
        <v>111</v>
      </c>
      <c r="AU962" t="s">
        <v>112</v>
      </c>
      <c r="AV962" t="s">
        <v>113</v>
      </c>
      <c r="AW962" s="29" t="str">
        <f t="shared" ref="AW962:AW1025" si="321">AR962</f>
        <v/>
      </c>
      <c r="AX962" s="29">
        <f t="shared" ref="AX962:AX1025" si="322">AS962</f>
        <v>20644.47</v>
      </c>
      <c r="AY962" s="29"/>
      <c r="AZ962" s="29"/>
      <c r="BA962" s="29"/>
      <c r="BB962" s="29"/>
      <c r="BC962" s="29"/>
      <c r="BD962" s="29"/>
      <c r="BE962" s="29"/>
      <c r="BF962" s="29"/>
      <c r="BG962" s="29"/>
      <c r="BH962" s="29"/>
      <c r="BI962" s="29"/>
      <c r="BJ962" s="29"/>
      <c r="BK962" s="29"/>
      <c r="BL962" s="29"/>
      <c r="BM962" s="29"/>
      <c r="BN962" s="29"/>
      <c r="BO962" s="29"/>
      <c r="BP962" s="29"/>
      <c r="BQ962" s="32" t="str">
        <f>IF(N962="项目",VLOOKUP(O962,项目!B:C,2,0),IF(K962="空项目",VLOOKUP(K962,项目!B:C,2,0),""))</f>
        <v/>
      </c>
      <c r="BR962" s="32" t="str">
        <f>IFERROR(VLOOKUP(BQ962,项目!A:B,2,0),"")</f>
        <v/>
      </c>
      <c r="BS962" s="29"/>
      <c r="BT962" s="29"/>
      <c r="BU962" s="32" t="str">
        <f>IF(N962="供应商",VLOOKUP(O962,供应商!B:C,2,0),"")</f>
        <v/>
      </c>
      <c r="BV962" s="32" t="str">
        <f>IFERROR(VLOOKUP(BU962,供应商!A:B,2,0),"")</f>
        <v/>
      </c>
      <c r="BW962" s="32" t="str">
        <f>IF(N962="客户",VLOOKUP(O962,客户!B:C,2,0),"")</f>
        <v/>
      </c>
      <c r="BX962" s="32" t="str">
        <f>IFERROR(VLOOKUP(BW962,客户!A:B,2,0),"")</f>
        <v/>
      </c>
      <c r="BY962" s="29"/>
      <c r="BZ962" s="29"/>
      <c r="CA962" s="29"/>
      <c r="CB962" s="29"/>
      <c r="CC962" s="29"/>
      <c r="CD962" s="29"/>
      <c r="CE962" s="29"/>
      <c r="CF962" s="29"/>
      <c r="CG962" s="29"/>
      <c r="CH962" s="29"/>
      <c r="CI962" s="29"/>
      <c r="CJ962" s="29"/>
      <c r="CK962" s="29"/>
      <c r="CL962" s="29"/>
      <c r="CM962" s="29"/>
      <c r="CN962" s="29"/>
      <c r="CO962" s="29"/>
      <c r="CP962" s="29"/>
      <c r="CQ962" s="29"/>
      <c r="CR962" s="29"/>
      <c r="CS962" s="29"/>
      <c r="CT962" s="29"/>
      <c r="CU962" s="32" t="str">
        <f>IF(N962="费用项目",VLOOKUP(O962,费用项目!B:C,2,0),"")</f>
        <v/>
      </c>
      <c r="CV962" s="32" t="str">
        <f>IFERROR(VLOOKUP(CU962,费用项目!A:B,2,0),"")</f>
        <v/>
      </c>
      <c r="CW962" s="29" t="str">
        <f>IF(N962="银行账户",VLOOKUP(O962,银行变二级!B:C,2,0),"")</f>
        <v>802162701421016241</v>
      </c>
      <c r="CX962" s="29" t="str">
        <f>IFERROR(VLOOKUP(O962,银行变二级!A:B,2,0),"")</f>
        <v/>
      </c>
    </row>
    <row r="963" spans="1:102">
      <c r="A963" s="35" t="s">
        <v>802</v>
      </c>
      <c r="B963" s="36" t="s">
        <v>124</v>
      </c>
      <c r="C963" s="36" t="s">
        <v>115</v>
      </c>
      <c r="D963" s="37" t="s">
        <v>182</v>
      </c>
      <c r="E963" s="37" t="s">
        <v>804</v>
      </c>
      <c r="F963" s="38">
        <v>610000</v>
      </c>
      <c r="G963" s="39" t="s">
        <v>107</v>
      </c>
      <c r="H963" s="40" t="str">
        <f t="shared" si="305"/>
        <v>1002</v>
      </c>
      <c r="I963" s="40" t="str">
        <f t="shared" si="306"/>
        <v>100201</v>
      </c>
      <c r="J963" s="46" t="str">
        <f t="shared" si="307"/>
        <v>银行存款</v>
      </c>
      <c r="K963" s="47" t="str">
        <f t="shared" si="308"/>
        <v>潍坊银行16241</v>
      </c>
      <c r="L963" s="46" t="str">
        <f t="shared" si="309"/>
        <v/>
      </c>
      <c r="M963" s="46">
        <f>IFERROR(IF(H963="1002",1002,VLOOKUP(I963,亿企科目!A:H,6,0)),VLOOKUP(H963,亿企科目!A:G,6,0))</f>
        <v>1002</v>
      </c>
      <c r="N963" s="48" t="str">
        <f>IFERROR(IF(H963="1002","银行账户",IF(H963="1123","供应商",VLOOKUP(I963,亿企科目!A:H,8,0))),"")</f>
        <v>银行账户</v>
      </c>
      <c r="O963" s="49" t="str">
        <f t="shared" ref="O963:O1026" si="323">IF(N963=0,IF(M963="1002",K963,""),_xlfn.TEXTAFTER(E963,"-",-1))</f>
        <v>潍坊银行16241</v>
      </c>
      <c r="P963" s="29" t="str">
        <f>VLOOKUP(A963,账簿!B:C,2,0)</f>
        <v>001001011</v>
      </c>
      <c r="Q963" s="29" t="str">
        <f>VLOOKUP(P963,账簿!A:B,2,0)</f>
        <v>昌邑市盛昌城乡发展有限公司</v>
      </c>
      <c r="W963" s="29" t="str">
        <f t="shared" ref="W963:W1026" si="324">X963&amp;AB963&amp;AD963</f>
        <v>0010010112026-04-212</v>
      </c>
      <c r="X963" s="29" t="str">
        <f t="shared" si="310"/>
        <v>001001011</v>
      </c>
      <c r="Y963" s="29" t="str">
        <f t="shared" si="311"/>
        <v>001001011</v>
      </c>
      <c r="Z963" s="29" t="str">
        <f t="shared" si="312"/>
        <v>昌邑市盛昌城乡发展有限公司</v>
      </c>
      <c r="AA963" s="29" t="str">
        <f t="shared" si="313"/>
        <v>2026-04</v>
      </c>
      <c r="AB963" s="29" t="str">
        <f t="shared" si="314"/>
        <v>2026-04-21</v>
      </c>
      <c r="AC963" s="29" t="s">
        <v>108</v>
      </c>
      <c r="AD963" s="29">
        <f t="shared" si="315"/>
        <v>2</v>
      </c>
      <c r="AE963" s="29" t="str">
        <f t="shared" si="316"/>
        <v>汇款,昌邑市国有资产经营投资有限公司</v>
      </c>
      <c r="AF963" s="29" t="s">
        <v>109</v>
      </c>
      <c r="AG963" s="29" t="s">
        <v>109</v>
      </c>
      <c r="AH963" s="29"/>
      <c r="AI963" s="29"/>
      <c r="AJ963" s="29"/>
      <c r="AK963" s="29"/>
      <c r="AL963" s="29"/>
      <c r="AM963" s="29"/>
      <c r="AN963" s="29">
        <f t="shared" si="317"/>
        <v>1002</v>
      </c>
      <c r="AO963" s="29"/>
      <c r="AP963" s="29" t="str">
        <f t="shared" si="318"/>
        <v>汇款,昌邑市国有资产经营投资有限公司</v>
      </c>
      <c r="AQ963" t="s">
        <v>110</v>
      </c>
      <c r="AR963" s="29">
        <f t="shared" si="319"/>
        <v>610000</v>
      </c>
      <c r="AS963" s="29" t="str">
        <f t="shared" si="320"/>
        <v/>
      </c>
      <c r="AT963" t="s">
        <v>111</v>
      </c>
      <c r="AU963" t="s">
        <v>112</v>
      </c>
      <c r="AV963" t="s">
        <v>113</v>
      </c>
      <c r="AW963" s="29">
        <f t="shared" si="321"/>
        <v>610000</v>
      </c>
      <c r="AX963" s="29" t="str">
        <f t="shared" si="322"/>
        <v/>
      </c>
      <c r="AY963" s="29"/>
      <c r="AZ963" s="29"/>
      <c r="BA963" s="29"/>
      <c r="BB963" s="29"/>
      <c r="BC963" s="29"/>
      <c r="BD963" s="29"/>
      <c r="BE963" s="29"/>
      <c r="BF963" s="29"/>
      <c r="BG963" s="29"/>
      <c r="BH963" s="29"/>
      <c r="BI963" s="29"/>
      <c r="BJ963" s="29"/>
      <c r="BK963" s="29"/>
      <c r="BL963" s="29"/>
      <c r="BM963" s="29"/>
      <c r="BN963" s="29"/>
      <c r="BO963" s="29"/>
      <c r="BP963" s="29"/>
      <c r="BQ963" s="32" t="str">
        <f>IF(N963="项目",VLOOKUP(O963,项目!B:C,2,0),IF(K963="空项目",VLOOKUP(K963,项目!B:C,2,0),""))</f>
        <v/>
      </c>
      <c r="BR963" s="32" t="str">
        <f>IFERROR(VLOOKUP(BQ963,项目!A:B,2,0),"")</f>
        <v/>
      </c>
      <c r="BS963" s="29"/>
      <c r="BT963" s="29"/>
      <c r="BU963" s="32" t="str">
        <f>IF(N963="供应商",VLOOKUP(O963,供应商!B:C,2,0),"")</f>
        <v/>
      </c>
      <c r="BV963" s="32" t="str">
        <f>IFERROR(VLOOKUP(BU963,供应商!A:B,2,0),"")</f>
        <v/>
      </c>
      <c r="BW963" s="32" t="str">
        <f>IF(N963="客户",VLOOKUP(O963,客户!B:C,2,0),"")</f>
        <v/>
      </c>
      <c r="BX963" s="32" t="str">
        <f>IFERROR(VLOOKUP(BW963,客户!A:B,2,0),"")</f>
        <v/>
      </c>
      <c r="BY963" s="29"/>
      <c r="BZ963" s="29"/>
      <c r="CA963" s="29"/>
      <c r="CB963" s="29"/>
      <c r="CC963" s="29"/>
      <c r="CD963" s="29"/>
      <c r="CE963" s="29"/>
      <c r="CF963" s="29"/>
      <c r="CG963" s="29"/>
      <c r="CH963" s="29"/>
      <c r="CI963" s="29"/>
      <c r="CJ963" s="29"/>
      <c r="CK963" s="29"/>
      <c r="CL963" s="29"/>
      <c r="CM963" s="29"/>
      <c r="CN963" s="29"/>
      <c r="CO963" s="29"/>
      <c r="CP963" s="29"/>
      <c r="CQ963" s="29"/>
      <c r="CR963" s="29"/>
      <c r="CS963" s="29"/>
      <c r="CT963" s="29"/>
      <c r="CU963" s="32" t="str">
        <f>IF(N963="费用项目",VLOOKUP(O963,费用项目!B:C,2,0),"")</f>
        <v/>
      </c>
      <c r="CV963" s="32" t="str">
        <f>IFERROR(VLOOKUP(CU963,费用项目!A:B,2,0),"")</f>
        <v/>
      </c>
      <c r="CW963" s="29" t="str">
        <f>IF(N963="银行账户",VLOOKUP(O963,银行变二级!B:C,2,0),"")</f>
        <v>802162701421016241</v>
      </c>
      <c r="CX963" s="29" t="str">
        <f>IFERROR(VLOOKUP(O963,银行变二级!A:B,2,0),"")</f>
        <v/>
      </c>
    </row>
    <row r="964" ht="25.5" spans="1:102">
      <c r="A964" s="35" t="s">
        <v>802</v>
      </c>
      <c r="B964" s="36" t="s">
        <v>124</v>
      </c>
      <c r="C964" s="36" t="s">
        <v>115</v>
      </c>
      <c r="D964" s="37" t="s">
        <v>182</v>
      </c>
      <c r="E964" s="37" t="s">
        <v>142</v>
      </c>
      <c r="F964" s="39" t="s">
        <v>107</v>
      </c>
      <c r="G964" s="38">
        <v>610000</v>
      </c>
      <c r="H964" s="40" t="str">
        <f t="shared" si="305"/>
        <v>1221</v>
      </c>
      <c r="I964" s="40" t="str">
        <f t="shared" si="306"/>
        <v>122108</v>
      </c>
      <c r="J964" s="46" t="str">
        <f t="shared" si="307"/>
        <v>其他应收款</v>
      </c>
      <c r="K964" s="47" t="str">
        <f t="shared" si="308"/>
        <v>单位</v>
      </c>
      <c r="L964" s="46" t="str">
        <f t="shared" si="309"/>
        <v>昌邑市国有资产经营投资有限公司</v>
      </c>
      <c r="M964" s="46" t="str">
        <f>IFERROR(IF(H964="1002",1002,VLOOKUP(I964,亿企科目!A:H,6,0)),VLOOKUP(H964,亿企科目!A:G,6,0))</f>
        <v>122102</v>
      </c>
      <c r="N964" s="48" t="str">
        <f>IFERROR(IF(H964="1002","银行账户",IF(H964="1123","供应商",VLOOKUP(I964,亿企科目!A:H,8,0))),"")</f>
        <v>客户</v>
      </c>
      <c r="O964" s="49" t="str">
        <f t="shared" si="323"/>
        <v>昌邑市国有资产经营投资有限公司</v>
      </c>
      <c r="P964" s="29" t="str">
        <f>VLOOKUP(A964,账簿!B:C,2,0)</f>
        <v>001001011</v>
      </c>
      <c r="Q964" s="29" t="str">
        <f>VLOOKUP(P964,账簿!A:B,2,0)</f>
        <v>昌邑市盛昌城乡发展有限公司</v>
      </c>
      <c r="W964" s="29" t="str">
        <f t="shared" si="324"/>
        <v>0010010112026-04-212</v>
      </c>
      <c r="X964" s="29" t="str">
        <f t="shared" si="310"/>
        <v>001001011</v>
      </c>
      <c r="Y964" s="29" t="str">
        <f t="shared" si="311"/>
        <v>001001011</v>
      </c>
      <c r="Z964" s="29" t="str">
        <f t="shared" si="312"/>
        <v>昌邑市盛昌城乡发展有限公司</v>
      </c>
      <c r="AA964" s="29" t="str">
        <f t="shared" si="313"/>
        <v>2026-04</v>
      </c>
      <c r="AB964" s="29" t="str">
        <f t="shared" si="314"/>
        <v>2026-04-21</v>
      </c>
      <c r="AC964" s="29" t="s">
        <v>108</v>
      </c>
      <c r="AD964" s="29">
        <f t="shared" si="315"/>
        <v>2</v>
      </c>
      <c r="AE964" s="29" t="str">
        <f t="shared" si="316"/>
        <v>汇款,昌邑市国有资产经营投资有限公司</v>
      </c>
      <c r="AF964" s="29" t="s">
        <v>109</v>
      </c>
      <c r="AG964" s="29" t="s">
        <v>109</v>
      </c>
      <c r="AH964" s="29"/>
      <c r="AI964" s="29"/>
      <c r="AJ964" s="29"/>
      <c r="AK964" s="29"/>
      <c r="AL964" s="29"/>
      <c r="AM964" s="29"/>
      <c r="AN964" s="29" t="str">
        <f t="shared" si="317"/>
        <v>122102</v>
      </c>
      <c r="AO964" s="29"/>
      <c r="AP964" s="29" t="str">
        <f t="shared" si="318"/>
        <v>汇款,昌邑市国有资产经营投资有限公司</v>
      </c>
      <c r="AQ964" t="s">
        <v>110</v>
      </c>
      <c r="AR964" s="29" t="str">
        <f t="shared" si="319"/>
        <v/>
      </c>
      <c r="AS964" s="29">
        <f t="shared" si="320"/>
        <v>610000</v>
      </c>
      <c r="AT964" t="s">
        <v>111</v>
      </c>
      <c r="AU964" t="s">
        <v>112</v>
      </c>
      <c r="AV964" t="s">
        <v>113</v>
      </c>
      <c r="AW964" s="29" t="str">
        <f t="shared" si="321"/>
        <v/>
      </c>
      <c r="AX964" s="29">
        <f t="shared" si="322"/>
        <v>610000</v>
      </c>
      <c r="AY964" s="29"/>
      <c r="AZ964" s="29"/>
      <c r="BA964" s="29"/>
      <c r="BB964" s="29"/>
      <c r="BC964" s="29"/>
      <c r="BD964" s="29"/>
      <c r="BE964" s="29"/>
      <c r="BF964" s="29"/>
      <c r="BG964" s="29"/>
      <c r="BH964" s="29"/>
      <c r="BI964" s="29"/>
      <c r="BJ964" s="29"/>
      <c r="BK964" s="29"/>
      <c r="BL964" s="29"/>
      <c r="BM964" s="29"/>
      <c r="BN964" s="29"/>
      <c r="BO964" s="29"/>
      <c r="BP964" s="29"/>
      <c r="BQ964" s="32" t="str">
        <f>IF(N964="项目",VLOOKUP(O964,项目!B:C,2,0),IF(K964="空项目",VLOOKUP(K964,项目!B:C,2,0),""))</f>
        <v/>
      </c>
      <c r="BR964" s="32" t="str">
        <f>IFERROR(VLOOKUP(BQ964,项目!A:B,2,0),"")</f>
        <v/>
      </c>
      <c r="BS964" s="29"/>
      <c r="BT964" s="29"/>
      <c r="BU964" s="32" t="str">
        <f>IF(N964="供应商",VLOOKUP(O964,供应商!B:C,2,0),"")</f>
        <v/>
      </c>
      <c r="BV964" s="32" t="str">
        <f>IFERROR(VLOOKUP(BU964,供应商!A:B,2,0),"")</f>
        <v/>
      </c>
      <c r="BW964" s="32" t="str">
        <f>IF(N964="客户",VLOOKUP(O964,客户!B:C,2,0),"")</f>
        <v>003</v>
      </c>
      <c r="BX964" s="32" t="str">
        <f>IFERROR(VLOOKUP(BW964,客户!A:B,2,0),"")</f>
        <v>昌邑市国有资产经营投资有限公司</v>
      </c>
      <c r="BY964" s="29"/>
      <c r="BZ964" s="29"/>
      <c r="CA964" s="29"/>
      <c r="CB964" s="29"/>
      <c r="CC964" s="29"/>
      <c r="CD964" s="29"/>
      <c r="CE964" s="29"/>
      <c r="CF964" s="29"/>
      <c r="CG964" s="29"/>
      <c r="CH964" s="29"/>
      <c r="CI964" s="29"/>
      <c r="CJ964" s="29"/>
      <c r="CK964" s="29"/>
      <c r="CL964" s="29"/>
      <c r="CM964" s="29"/>
      <c r="CN964" s="29"/>
      <c r="CO964" s="29"/>
      <c r="CP964" s="29"/>
      <c r="CQ964" s="29"/>
      <c r="CR964" s="29"/>
      <c r="CS964" s="29"/>
      <c r="CT964" s="29"/>
      <c r="CU964" s="32" t="str">
        <f>IF(N964="费用项目",VLOOKUP(O964,费用项目!B:C,2,0),"")</f>
        <v/>
      </c>
      <c r="CV964" s="32" t="str">
        <f>IFERROR(VLOOKUP(CU964,费用项目!A:B,2,0),"")</f>
        <v/>
      </c>
      <c r="CW964" s="29" t="str">
        <f>IF(N964="银行账户",VLOOKUP(O964,银行变二级!B:C,2,0),"")</f>
        <v/>
      </c>
      <c r="CX964" s="29" t="str">
        <f>IFERROR(VLOOKUP(O964,银行变二级!A:B,2,0),"")</f>
        <v/>
      </c>
    </row>
    <row r="965" spans="1:102">
      <c r="A965" s="35" t="s">
        <v>802</v>
      </c>
      <c r="B965" s="36" t="s">
        <v>124</v>
      </c>
      <c r="C965" s="36" t="s">
        <v>118</v>
      </c>
      <c r="D965" s="37" t="s">
        <v>803</v>
      </c>
      <c r="E965" s="37" t="s">
        <v>127</v>
      </c>
      <c r="F965" s="38">
        <v>581212.01</v>
      </c>
      <c r="G965" s="39" t="s">
        <v>107</v>
      </c>
      <c r="H965" s="40" t="str">
        <f t="shared" si="305"/>
        <v>6603</v>
      </c>
      <c r="I965" s="40" t="str">
        <f t="shared" si="306"/>
        <v>6603</v>
      </c>
      <c r="J965" s="46" t="str">
        <f t="shared" si="307"/>
        <v>财务费用</v>
      </c>
      <c r="K965" s="47" t="str">
        <f t="shared" si="308"/>
        <v>利息支出</v>
      </c>
      <c r="L965" s="46" t="str">
        <f t="shared" si="309"/>
        <v/>
      </c>
      <c r="M965" s="46" t="str">
        <f>IFERROR(IF(H965="1002",1002,VLOOKUP(I965,亿企科目!A:H,6,0)),VLOOKUP(H965,亿企科目!A:G,6,0))</f>
        <v>6603</v>
      </c>
      <c r="N965" s="48" t="str">
        <f>IFERROR(IF(H965="1002","银行账户",IF(H965="1123","供应商",VLOOKUP(I965,亿企科目!A:H,8,0))),"")</f>
        <v>费用项目</v>
      </c>
      <c r="O965" s="49" t="str">
        <f t="shared" si="323"/>
        <v>利息支出</v>
      </c>
      <c r="P965" s="29" t="str">
        <f>VLOOKUP(A965,账簿!B:C,2,0)</f>
        <v>001001011</v>
      </c>
      <c r="Q965" s="29" t="str">
        <f>VLOOKUP(P965,账簿!A:B,2,0)</f>
        <v>昌邑市盛昌城乡发展有限公司</v>
      </c>
      <c r="W965" s="29" t="str">
        <f t="shared" si="324"/>
        <v>0010010112026-04-213</v>
      </c>
      <c r="X965" s="29" t="str">
        <f t="shared" si="310"/>
        <v>001001011</v>
      </c>
      <c r="Y965" s="29" t="str">
        <f t="shared" si="311"/>
        <v>001001011</v>
      </c>
      <c r="Z965" s="29" t="str">
        <f t="shared" si="312"/>
        <v>昌邑市盛昌城乡发展有限公司</v>
      </c>
      <c r="AA965" s="29" t="str">
        <f t="shared" si="313"/>
        <v>2026-04</v>
      </c>
      <c r="AB965" s="29" t="str">
        <f t="shared" si="314"/>
        <v>2026-04-21</v>
      </c>
      <c r="AC965" s="29" t="s">
        <v>108</v>
      </c>
      <c r="AD965" s="29">
        <f t="shared" si="315"/>
        <v>3</v>
      </c>
      <c r="AE965" s="29" t="str">
        <f t="shared" si="316"/>
        <v>贷款还款,昌邑市盛昌城乡发展有限公司</v>
      </c>
      <c r="AF965" s="29" t="s">
        <v>109</v>
      </c>
      <c r="AG965" s="29" t="s">
        <v>109</v>
      </c>
      <c r="AH965" s="29"/>
      <c r="AI965" s="29"/>
      <c r="AJ965" s="29"/>
      <c r="AK965" s="29"/>
      <c r="AL965" s="29"/>
      <c r="AM965" s="29"/>
      <c r="AN965" s="29" t="str">
        <f t="shared" si="317"/>
        <v>6603</v>
      </c>
      <c r="AO965" s="29"/>
      <c r="AP965" s="29" t="str">
        <f t="shared" si="318"/>
        <v>贷款还款,昌邑市盛昌城乡发展有限公司</v>
      </c>
      <c r="AQ965" t="s">
        <v>110</v>
      </c>
      <c r="AR965" s="29">
        <f t="shared" si="319"/>
        <v>581212.01</v>
      </c>
      <c r="AS965" s="29" t="str">
        <f t="shared" si="320"/>
        <v/>
      </c>
      <c r="AT965" t="s">
        <v>111</v>
      </c>
      <c r="AU965" t="s">
        <v>112</v>
      </c>
      <c r="AV965" t="s">
        <v>113</v>
      </c>
      <c r="AW965" s="29">
        <f t="shared" si="321"/>
        <v>581212.01</v>
      </c>
      <c r="AX965" s="29" t="str">
        <f t="shared" si="322"/>
        <v/>
      </c>
      <c r="AY965" s="29"/>
      <c r="AZ965" s="29"/>
      <c r="BA965" s="29"/>
      <c r="BB965" s="29"/>
      <c r="BC965" s="29"/>
      <c r="BD965" s="29"/>
      <c r="BE965" s="29"/>
      <c r="BF965" s="29"/>
      <c r="BG965" s="29"/>
      <c r="BH965" s="29"/>
      <c r="BI965" s="29"/>
      <c r="BJ965" s="29"/>
      <c r="BK965" s="29"/>
      <c r="BL965" s="29"/>
      <c r="BM965" s="29"/>
      <c r="BN965" s="29"/>
      <c r="BO965" s="29"/>
      <c r="BP965" s="29"/>
      <c r="BQ965" s="32" t="str">
        <f>IF(N965="项目",VLOOKUP(O965,项目!B:C,2,0),IF(K965="空项目",VLOOKUP(K965,项目!B:C,2,0),""))</f>
        <v/>
      </c>
      <c r="BR965" s="32" t="str">
        <f>IFERROR(VLOOKUP(BQ965,项目!A:B,2,0),"")</f>
        <v/>
      </c>
      <c r="BS965" s="29"/>
      <c r="BT965" s="29"/>
      <c r="BU965" s="32" t="str">
        <f>IF(N965="供应商",VLOOKUP(O965,供应商!B:C,2,0),"")</f>
        <v/>
      </c>
      <c r="BV965" s="32" t="str">
        <f>IFERROR(VLOOKUP(BU965,供应商!A:B,2,0),"")</f>
        <v/>
      </c>
      <c r="BW965" s="32" t="str">
        <f>IF(N965="客户",VLOOKUP(O965,客户!B:C,2,0),"")</f>
        <v/>
      </c>
      <c r="BX965" s="32" t="str">
        <f>IFERROR(VLOOKUP(BW965,客户!A:B,2,0),"")</f>
        <v/>
      </c>
      <c r="BY965" s="29"/>
      <c r="BZ965" s="29"/>
      <c r="CA965" s="29"/>
      <c r="CB965" s="29"/>
      <c r="CC965" s="29"/>
      <c r="CD965" s="29"/>
      <c r="CE965" s="29"/>
      <c r="CF965" s="29"/>
      <c r="CG965" s="29"/>
      <c r="CH965" s="29"/>
      <c r="CI965" s="29"/>
      <c r="CJ965" s="29"/>
      <c r="CK965" s="29"/>
      <c r="CL965" s="29"/>
      <c r="CM965" s="29"/>
      <c r="CN965" s="29"/>
      <c r="CO965" s="29"/>
      <c r="CP965" s="29"/>
      <c r="CQ965" s="29"/>
      <c r="CR965" s="29"/>
      <c r="CS965" s="29"/>
      <c r="CT965" s="29"/>
      <c r="CU965" s="32" t="str">
        <f>IF(N965="费用项目",VLOOKUP(O965,费用项目!B:C,2,0),"")</f>
        <v>660302</v>
      </c>
      <c r="CV965" s="32" t="str">
        <f>IFERROR(VLOOKUP(CU965,费用项目!A:B,2,0),"")</f>
        <v>利息支出</v>
      </c>
      <c r="CW965" s="29" t="str">
        <f>IF(N965="银行账户",VLOOKUP(O965,银行变二级!B:C,2,0),"")</f>
        <v/>
      </c>
      <c r="CX965" s="29" t="str">
        <f>IFERROR(VLOOKUP(O965,银行变二级!A:B,2,0),"")</f>
        <v/>
      </c>
    </row>
    <row r="966" spans="1:102">
      <c r="A966" s="35" t="s">
        <v>802</v>
      </c>
      <c r="B966" s="36" t="s">
        <v>124</v>
      </c>
      <c r="C966" s="36" t="s">
        <v>118</v>
      </c>
      <c r="D966" s="37" t="s">
        <v>803</v>
      </c>
      <c r="E966" s="37" t="s">
        <v>804</v>
      </c>
      <c r="F966" s="39" t="s">
        <v>107</v>
      </c>
      <c r="G966" s="38">
        <v>581212.01</v>
      </c>
      <c r="H966" s="40" t="str">
        <f t="shared" si="305"/>
        <v>1002</v>
      </c>
      <c r="I966" s="40" t="str">
        <f t="shared" si="306"/>
        <v>100201</v>
      </c>
      <c r="J966" s="46" t="str">
        <f t="shared" si="307"/>
        <v>银行存款</v>
      </c>
      <c r="K966" s="47" t="str">
        <f t="shared" si="308"/>
        <v>潍坊银行16241</v>
      </c>
      <c r="L966" s="46" t="str">
        <f t="shared" si="309"/>
        <v/>
      </c>
      <c r="M966" s="46">
        <f>IFERROR(IF(H966="1002",1002,VLOOKUP(I966,亿企科目!A:H,6,0)),VLOOKUP(H966,亿企科目!A:G,6,0))</f>
        <v>1002</v>
      </c>
      <c r="N966" s="48" t="str">
        <f>IFERROR(IF(H966="1002","银行账户",IF(H966="1123","供应商",VLOOKUP(I966,亿企科目!A:H,8,0))),"")</f>
        <v>银行账户</v>
      </c>
      <c r="O966" s="49" t="str">
        <f t="shared" si="323"/>
        <v>潍坊银行16241</v>
      </c>
      <c r="P966" s="29" t="str">
        <f>VLOOKUP(A966,账簿!B:C,2,0)</f>
        <v>001001011</v>
      </c>
      <c r="Q966" s="29" t="str">
        <f>VLOOKUP(P966,账簿!A:B,2,0)</f>
        <v>昌邑市盛昌城乡发展有限公司</v>
      </c>
      <c r="W966" s="29" t="str">
        <f t="shared" si="324"/>
        <v>0010010112026-04-213</v>
      </c>
      <c r="X966" s="29" t="str">
        <f t="shared" si="310"/>
        <v>001001011</v>
      </c>
      <c r="Y966" s="29" t="str">
        <f t="shared" si="311"/>
        <v>001001011</v>
      </c>
      <c r="Z966" s="29" t="str">
        <f t="shared" si="312"/>
        <v>昌邑市盛昌城乡发展有限公司</v>
      </c>
      <c r="AA966" s="29" t="str">
        <f t="shared" si="313"/>
        <v>2026-04</v>
      </c>
      <c r="AB966" s="29" t="str">
        <f t="shared" si="314"/>
        <v>2026-04-21</v>
      </c>
      <c r="AC966" s="29" t="s">
        <v>108</v>
      </c>
      <c r="AD966" s="29">
        <f t="shared" si="315"/>
        <v>3</v>
      </c>
      <c r="AE966" s="29" t="str">
        <f t="shared" si="316"/>
        <v>贷款还款,昌邑市盛昌城乡发展有限公司</v>
      </c>
      <c r="AF966" s="29" t="s">
        <v>109</v>
      </c>
      <c r="AG966" s="29" t="s">
        <v>109</v>
      </c>
      <c r="AH966" s="29"/>
      <c r="AI966" s="29"/>
      <c r="AJ966" s="29"/>
      <c r="AK966" s="29"/>
      <c r="AL966" s="29"/>
      <c r="AM966" s="29"/>
      <c r="AN966" s="29">
        <f t="shared" si="317"/>
        <v>1002</v>
      </c>
      <c r="AO966" s="29"/>
      <c r="AP966" s="29" t="str">
        <f t="shared" si="318"/>
        <v>贷款还款,昌邑市盛昌城乡发展有限公司</v>
      </c>
      <c r="AQ966" t="s">
        <v>110</v>
      </c>
      <c r="AR966" s="29" t="str">
        <f t="shared" si="319"/>
        <v/>
      </c>
      <c r="AS966" s="29">
        <f t="shared" si="320"/>
        <v>581212.01</v>
      </c>
      <c r="AT966" t="s">
        <v>111</v>
      </c>
      <c r="AU966" t="s">
        <v>112</v>
      </c>
      <c r="AV966" t="s">
        <v>113</v>
      </c>
      <c r="AW966" s="29" t="str">
        <f t="shared" si="321"/>
        <v/>
      </c>
      <c r="AX966" s="29">
        <f t="shared" si="322"/>
        <v>581212.01</v>
      </c>
      <c r="AY966" s="29"/>
      <c r="AZ966" s="29"/>
      <c r="BA966" s="29"/>
      <c r="BB966" s="29"/>
      <c r="BC966" s="29"/>
      <c r="BD966" s="29"/>
      <c r="BE966" s="29"/>
      <c r="BF966" s="29"/>
      <c r="BG966" s="29"/>
      <c r="BH966" s="29"/>
      <c r="BI966" s="29"/>
      <c r="BJ966" s="29"/>
      <c r="BK966" s="29"/>
      <c r="BL966" s="29"/>
      <c r="BM966" s="29"/>
      <c r="BN966" s="29"/>
      <c r="BO966" s="29"/>
      <c r="BP966" s="29"/>
      <c r="BQ966" s="32" t="str">
        <f>IF(N966="项目",VLOOKUP(O966,项目!B:C,2,0),IF(K966="空项目",VLOOKUP(K966,项目!B:C,2,0),""))</f>
        <v/>
      </c>
      <c r="BR966" s="32" t="str">
        <f>IFERROR(VLOOKUP(BQ966,项目!A:B,2,0),"")</f>
        <v/>
      </c>
      <c r="BS966" s="29"/>
      <c r="BT966" s="29"/>
      <c r="BU966" s="32" t="str">
        <f>IF(N966="供应商",VLOOKUP(O966,供应商!B:C,2,0),"")</f>
        <v/>
      </c>
      <c r="BV966" s="32" t="str">
        <f>IFERROR(VLOOKUP(BU966,供应商!A:B,2,0),"")</f>
        <v/>
      </c>
      <c r="BW966" s="32" t="str">
        <f>IF(N966="客户",VLOOKUP(O966,客户!B:C,2,0),"")</f>
        <v/>
      </c>
      <c r="BX966" s="32" t="str">
        <f>IFERROR(VLOOKUP(BW966,客户!A:B,2,0),"")</f>
        <v/>
      </c>
      <c r="BY966" s="29"/>
      <c r="BZ966" s="29"/>
      <c r="CA966" s="29"/>
      <c r="CB966" s="29"/>
      <c r="CC966" s="29"/>
      <c r="CD966" s="29"/>
      <c r="CE966" s="29"/>
      <c r="CF966" s="29"/>
      <c r="CG966" s="29"/>
      <c r="CH966" s="29"/>
      <c r="CI966" s="29"/>
      <c r="CJ966" s="29"/>
      <c r="CK966" s="29"/>
      <c r="CL966" s="29"/>
      <c r="CM966" s="29"/>
      <c r="CN966" s="29"/>
      <c r="CO966" s="29"/>
      <c r="CP966" s="29"/>
      <c r="CQ966" s="29"/>
      <c r="CR966" s="29"/>
      <c r="CS966" s="29"/>
      <c r="CT966" s="29"/>
      <c r="CU966" s="32" t="str">
        <f>IF(N966="费用项目",VLOOKUP(O966,费用项目!B:C,2,0),"")</f>
        <v/>
      </c>
      <c r="CV966" s="32" t="str">
        <f>IFERROR(VLOOKUP(CU966,费用项目!A:B,2,0),"")</f>
        <v/>
      </c>
      <c r="CW966" s="29" t="str">
        <f>IF(N966="银行账户",VLOOKUP(O966,银行变二级!B:C,2,0),"")</f>
        <v>802162701421016241</v>
      </c>
      <c r="CX966" s="29" t="str">
        <f>IFERROR(VLOOKUP(O966,银行变二级!A:B,2,0),"")</f>
        <v/>
      </c>
    </row>
    <row r="967" spans="1:102">
      <c r="A967" s="35" t="s">
        <v>802</v>
      </c>
      <c r="B967" s="36" t="s">
        <v>131</v>
      </c>
      <c r="C967" s="36" t="s">
        <v>121</v>
      </c>
      <c r="D967" s="37" t="s">
        <v>136</v>
      </c>
      <c r="E967" s="37" t="s">
        <v>137</v>
      </c>
      <c r="F967" s="38">
        <v>601856.48</v>
      </c>
      <c r="G967" s="39" t="s">
        <v>107</v>
      </c>
      <c r="H967" s="40" t="str">
        <f t="shared" si="305"/>
        <v>4103</v>
      </c>
      <c r="I967" s="40" t="str">
        <f t="shared" si="306"/>
        <v>4103</v>
      </c>
      <c r="J967" s="46" t="str">
        <f t="shared" si="307"/>
        <v>本年利润</v>
      </c>
      <c r="K967" s="47" t="str">
        <f t="shared" si="308"/>
        <v/>
      </c>
      <c r="L967" s="46" t="str">
        <f t="shared" si="309"/>
        <v/>
      </c>
      <c r="M967" s="46" t="str">
        <f>IFERROR(IF(H967="1002",1002,VLOOKUP(I967,亿企科目!A:H,6,0)),VLOOKUP(H967,亿企科目!A:G,6,0))</f>
        <v>4103</v>
      </c>
      <c r="N967" s="48">
        <f>IFERROR(IF(H967="1002","银行账户",IF(H967="1123","供应商",VLOOKUP(I967,亿企科目!A:H,8,0))),"")</f>
        <v>0</v>
      </c>
      <c r="O967" s="49" t="str">
        <f t="shared" si="323"/>
        <v/>
      </c>
      <c r="P967" s="29" t="str">
        <f>VLOOKUP(A967,账簿!B:C,2,0)</f>
        <v>001001011</v>
      </c>
      <c r="Q967" s="29" t="str">
        <f>VLOOKUP(P967,账簿!A:B,2,0)</f>
        <v>昌邑市盛昌城乡发展有限公司</v>
      </c>
      <c r="W967" s="29" t="str">
        <f t="shared" si="324"/>
        <v>0010010112026-04-304</v>
      </c>
      <c r="X967" s="29" t="str">
        <f t="shared" si="310"/>
        <v>001001011</v>
      </c>
      <c r="Y967" s="29" t="str">
        <f t="shared" si="311"/>
        <v>001001011</v>
      </c>
      <c r="Z967" s="29" t="str">
        <f t="shared" si="312"/>
        <v>昌邑市盛昌城乡发展有限公司</v>
      </c>
      <c r="AA967" s="29" t="str">
        <f t="shared" si="313"/>
        <v>2026-04</v>
      </c>
      <c r="AB967" s="29" t="str">
        <f t="shared" si="314"/>
        <v>2026-04-30</v>
      </c>
      <c r="AC967" s="29" t="s">
        <v>108</v>
      </c>
      <c r="AD967" s="29">
        <f t="shared" si="315"/>
        <v>4</v>
      </c>
      <c r="AE967" s="29" t="str">
        <f t="shared" si="316"/>
        <v>结转本月损益</v>
      </c>
      <c r="AF967" s="29" t="s">
        <v>109</v>
      </c>
      <c r="AG967" s="29" t="s">
        <v>109</v>
      </c>
      <c r="AH967" s="29"/>
      <c r="AI967" s="29"/>
      <c r="AJ967" s="29"/>
      <c r="AK967" s="29"/>
      <c r="AL967" s="29"/>
      <c r="AM967" s="29"/>
      <c r="AN967" s="29" t="str">
        <f t="shared" si="317"/>
        <v>4103</v>
      </c>
      <c r="AO967" s="29"/>
      <c r="AP967" s="29" t="str">
        <f t="shared" si="318"/>
        <v>结转本月损益</v>
      </c>
      <c r="AQ967" t="s">
        <v>110</v>
      </c>
      <c r="AR967" s="29">
        <f t="shared" si="319"/>
        <v>601856.48</v>
      </c>
      <c r="AS967" s="29" t="str">
        <f t="shared" si="320"/>
        <v/>
      </c>
      <c r="AT967" t="s">
        <v>111</v>
      </c>
      <c r="AU967" t="s">
        <v>112</v>
      </c>
      <c r="AV967" t="s">
        <v>113</v>
      </c>
      <c r="AW967" s="29">
        <f t="shared" si="321"/>
        <v>601856.48</v>
      </c>
      <c r="AX967" s="29" t="str">
        <f t="shared" si="322"/>
        <v/>
      </c>
      <c r="AY967" s="29"/>
      <c r="AZ967" s="29"/>
      <c r="BA967" s="29"/>
      <c r="BB967" s="29"/>
      <c r="BC967" s="29"/>
      <c r="BD967" s="29"/>
      <c r="BE967" s="29"/>
      <c r="BF967" s="29"/>
      <c r="BG967" s="29"/>
      <c r="BH967" s="29"/>
      <c r="BI967" s="29"/>
      <c r="BJ967" s="29"/>
      <c r="BK967" s="29"/>
      <c r="BL967" s="29"/>
      <c r="BM967" s="29"/>
      <c r="BN967" s="29"/>
      <c r="BO967" s="29"/>
      <c r="BP967" s="29"/>
      <c r="BQ967" s="32" t="str">
        <f>IF(N967="项目",VLOOKUP(O967,项目!B:C,2,0),IF(K967="空项目",VLOOKUP(K967,项目!B:C,2,0),""))</f>
        <v/>
      </c>
      <c r="BR967" s="32" t="str">
        <f>IFERROR(VLOOKUP(BQ967,项目!A:B,2,0),"")</f>
        <v/>
      </c>
      <c r="BS967" s="29"/>
      <c r="BT967" s="29"/>
      <c r="BU967" s="32" t="str">
        <f>IF(N967="供应商",VLOOKUP(O967,供应商!B:C,2,0),"")</f>
        <v/>
      </c>
      <c r="BV967" s="32" t="str">
        <f>IFERROR(VLOOKUP(BU967,供应商!A:B,2,0),"")</f>
        <v/>
      </c>
      <c r="BW967" s="32" t="str">
        <f>IF(N967="客户",VLOOKUP(O967,客户!B:C,2,0),"")</f>
        <v/>
      </c>
      <c r="BX967" s="32" t="str">
        <f>IFERROR(VLOOKUP(BW967,客户!A:B,2,0),"")</f>
        <v/>
      </c>
      <c r="BY967" s="29"/>
      <c r="BZ967" s="29"/>
      <c r="CA967" s="29"/>
      <c r="CB967" s="29"/>
      <c r="CC967" s="29"/>
      <c r="CD967" s="29"/>
      <c r="CE967" s="29"/>
      <c r="CF967" s="29"/>
      <c r="CG967" s="29"/>
      <c r="CH967" s="29"/>
      <c r="CI967" s="29"/>
      <c r="CJ967" s="29"/>
      <c r="CK967" s="29"/>
      <c r="CL967" s="29"/>
      <c r="CM967" s="29"/>
      <c r="CN967" s="29"/>
      <c r="CO967" s="29"/>
      <c r="CP967" s="29"/>
      <c r="CQ967" s="29"/>
      <c r="CR967" s="29"/>
      <c r="CS967" s="29"/>
      <c r="CT967" s="29"/>
      <c r="CU967" s="32" t="str">
        <f>IF(N967="费用项目",VLOOKUP(O967,费用项目!B:C,2,0),"")</f>
        <v/>
      </c>
      <c r="CV967" s="32" t="str">
        <f>IFERROR(VLOOKUP(CU967,费用项目!A:B,2,0),"")</f>
        <v/>
      </c>
      <c r="CW967" s="29" t="str">
        <f>IF(N967="银行账户",VLOOKUP(O967,银行变二级!B:C,2,0),"")</f>
        <v/>
      </c>
      <c r="CX967" s="29" t="str">
        <f>IFERROR(VLOOKUP(O967,银行变二级!A:B,2,0),"")</f>
        <v/>
      </c>
    </row>
    <row r="968" spans="1:102">
      <c r="A968" s="35" t="s">
        <v>802</v>
      </c>
      <c r="B968" s="36" t="s">
        <v>131</v>
      </c>
      <c r="C968" s="36" t="s">
        <v>121</v>
      </c>
      <c r="D968" s="37" t="s">
        <v>136</v>
      </c>
      <c r="E968" s="37" t="s">
        <v>127</v>
      </c>
      <c r="F968" s="39" t="s">
        <v>107</v>
      </c>
      <c r="G968" s="38">
        <v>601856.48</v>
      </c>
      <c r="H968" s="40" t="str">
        <f t="shared" si="305"/>
        <v>6603</v>
      </c>
      <c r="I968" s="40" t="str">
        <f t="shared" si="306"/>
        <v>6603</v>
      </c>
      <c r="J968" s="46" t="str">
        <f t="shared" si="307"/>
        <v>财务费用</v>
      </c>
      <c r="K968" s="47" t="str">
        <f t="shared" si="308"/>
        <v>利息支出</v>
      </c>
      <c r="L968" s="46" t="str">
        <f t="shared" si="309"/>
        <v/>
      </c>
      <c r="M968" s="46" t="str">
        <f>IFERROR(IF(H968="1002",1002,VLOOKUP(I968,亿企科目!A:H,6,0)),VLOOKUP(H968,亿企科目!A:G,6,0))</f>
        <v>6603</v>
      </c>
      <c r="N968" s="48" t="str">
        <f>IFERROR(IF(H968="1002","银行账户",IF(H968="1123","供应商",VLOOKUP(I968,亿企科目!A:H,8,0))),"")</f>
        <v>费用项目</v>
      </c>
      <c r="O968" s="49" t="str">
        <f t="shared" si="323"/>
        <v>利息支出</v>
      </c>
      <c r="P968" s="29" t="str">
        <f>VLOOKUP(A968,账簿!B:C,2,0)</f>
        <v>001001011</v>
      </c>
      <c r="Q968" s="29" t="str">
        <f>VLOOKUP(P968,账簿!A:B,2,0)</f>
        <v>昌邑市盛昌城乡发展有限公司</v>
      </c>
      <c r="W968" s="29" t="str">
        <f t="shared" si="324"/>
        <v>0010010112026-04-304</v>
      </c>
      <c r="X968" s="29" t="str">
        <f t="shared" si="310"/>
        <v>001001011</v>
      </c>
      <c r="Y968" s="29" t="str">
        <f t="shared" si="311"/>
        <v>001001011</v>
      </c>
      <c r="Z968" s="29" t="str">
        <f t="shared" si="312"/>
        <v>昌邑市盛昌城乡发展有限公司</v>
      </c>
      <c r="AA968" s="29" t="str">
        <f t="shared" si="313"/>
        <v>2026-04</v>
      </c>
      <c r="AB968" s="29" t="str">
        <f t="shared" si="314"/>
        <v>2026-04-30</v>
      </c>
      <c r="AC968" s="29" t="s">
        <v>108</v>
      </c>
      <c r="AD968" s="29">
        <f t="shared" si="315"/>
        <v>4</v>
      </c>
      <c r="AE968" s="29" t="str">
        <f t="shared" si="316"/>
        <v>结转本月损益</v>
      </c>
      <c r="AF968" s="29" t="s">
        <v>109</v>
      </c>
      <c r="AG968" s="29" t="s">
        <v>109</v>
      </c>
      <c r="AH968" s="29"/>
      <c r="AI968" s="29"/>
      <c r="AJ968" s="29"/>
      <c r="AK968" s="29"/>
      <c r="AL968" s="29"/>
      <c r="AM968" s="29"/>
      <c r="AN968" s="29" t="str">
        <f t="shared" si="317"/>
        <v>6603</v>
      </c>
      <c r="AO968" s="29"/>
      <c r="AP968" s="29" t="str">
        <f t="shared" si="318"/>
        <v>结转本月损益</v>
      </c>
      <c r="AQ968" t="s">
        <v>110</v>
      </c>
      <c r="AR968" s="29" t="str">
        <f t="shared" si="319"/>
        <v/>
      </c>
      <c r="AS968" s="29">
        <f t="shared" si="320"/>
        <v>601856.48</v>
      </c>
      <c r="AT968" t="s">
        <v>111</v>
      </c>
      <c r="AU968" t="s">
        <v>112</v>
      </c>
      <c r="AV968" t="s">
        <v>113</v>
      </c>
      <c r="AW968" s="29" t="str">
        <f t="shared" si="321"/>
        <v/>
      </c>
      <c r="AX968" s="29">
        <f t="shared" si="322"/>
        <v>601856.48</v>
      </c>
      <c r="AY968" s="29"/>
      <c r="AZ968" s="29"/>
      <c r="BA968" s="29"/>
      <c r="BB968" s="29"/>
      <c r="BC968" s="29"/>
      <c r="BD968" s="29"/>
      <c r="BE968" s="29"/>
      <c r="BF968" s="29"/>
      <c r="BG968" s="29"/>
      <c r="BH968" s="29"/>
      <c r="BI968" s="29"/>
      <c r="BJ968" s="29"/>
      <c r="BK968" s="29"/>
      <c r="BL968" s="29"/>
      <c r="BM968" s="29"/>
      <c r="BN968" s="29"/>
      <c r="BO968" s="29"/>
      <c r="BP968" s="29"/>
      <c r="BQ968" s="32" t="str">
        <f>IF(N968="项目",VLOOKUP(O968,项目!B:C,2,0),IF(K968="空项目",VLOOKUP(K968,项目!B:C,2,0),""))</f>
        <v/>
      </c>
      <c r="BR968" s="32" t="str">
        <f>IFERROR(VLOOKUP(BQ968,项目!A:B,2,0),"")</f>
        <v/>
      </c>
      <c r="BS968" s="29"/>
      <c r="BT968" s="29"/>
      <c r="BU968" s="32" t="str">
        <f>IF(N968="供应商",VLOOKUP(O968,供应商!B:C,2,0),"")</f>
        <v/>
      </c>
      <c r="BV968" s="32" t="str">
        <f>IFERROR(VLOOKUP(BU968,供应商!A:B,2,0),"")</f>
        <v/>
      </c>
      <c r="BW968" s="32" t="str">
        <f>IF(N968="客户",VLOOKUP(O968,客户!B:C,2,0),"")</f>
        <v/>
      </c>
      <c r="BX968" s="32" t="str">
        <f>IFERROR(VLOOKUP(BW968,客户!A:B,2,0),"")</f>
        <v/>
      </c>
      <c r="BY968" s="29"/>
      <c r="BZ968" s="29"/>
      <c r="CA968" s="29"/>
      <c r="CB968" s="29"/>
      <c r="CC968" s="29"/>
      <c r="CD968" s="29"/>
      <c r="CE968" s="29"/>
      <c r="CF968" s="29"/>
      <c r="CG968" s="29"/>
      <c r="CH968" s="29"/>
      <c r="CI968" s="29"/>
      <c r="CJ968" s="29"/>
      <c r="CK968" s="29"/>
      <c r="CL968" s="29"/>
      <c r="CM968" s="29"/>
      <c r="CN968" s="29"/>
      <c r="CO968" s="29"/>
      <c r="CP968" s="29"/>
      <c r="CQ968" s="29"/>
      <c r="CR968" s="29"/>
      <c r="CS968" s="29"/>
      <c r="CT968" s="29"/>
      <c r="CU968" s="32" t="str">
        <f>IF(N968="费用项目",VLOOKUP(O968,费用项目!B:C,2,0),"")</f>
        <v>660302</v>
      </c>
      <c r="CV968" s="32" t="str">
        <f>IFERROR(VLOOKUP(CU968,费用项目!A:B,2,0),"")</f>
        <v>利息支出</v>
      </c>
      <c r="CW968" s="29" t="str">
        <f>IF(N968="银行账户",VLOOKUP(O968,银行变二级!B:C,2,0),"")</f>
        <v/>
      </c>
      <c r="CX968" s="29" t="str">
        <f>IFERROR(VLOOKUP(O968,银行变二级!A:B,2,0),"")</f>
        <v/>
      </c>
    </row>
    <row r="969" spans="1:102">
      <c r="A969" s="42" t="s">
        <v>805</v>
      </c>
      <c r="B969" s="36" t="s">
        <v>188</v>
      </c>
      <c r="C969" s="36" t="s">
        <v>104</v>
      </c>
      <c r="D969" s="37" t="s">
        <v>806</v>
      </c>
      <c r="E969" s="37" t="s">
        <v>807</v>
      </c>
      <c r="F969" s="41">
        <v>50</v>
      </c>
      <c r="G969" s="39" t="s">
        <v>107</v>
      </c>
      <c r="H969" s="40" t="str">
        <f t="shared" si="305"/>
        <v>1221</v>
      </c>
      <c r="I969" s="40" t="str">
        <f t="shared" si="306"/>
        <v>122109</v>
      </c>
      <c r="J969" s="46" t="str">
        <f t="shared" si="307"/>
        <v>其他应收款</v>
      </c>
      <c r="K969" s="47" t="str">
        <f t="shared" si="308"/>
        <v>个人</v>
      </c>
      <c r="L969" s="46" t="str">
        <f t="shared" si="309"/>
        <v>张晗</v>
      </c>
      <c r="M969" s="46" t="str">
        <f>IFERROR(IF(H969="1002",1002,VLOOKUP(I969,亿企科目!A:H,6,0)),VLOOKUP(H969,亿企科目!A:G,6,0))</f>
        <v>122103</v>
      </c>
      <c r="N969" s="48" t="str">
        <f>IFERROR(IF(H969="1002","银行账户",IF(H969="1123","供应商",VLOOKUP(I969,亿企科目!A:H,8,0))),"")</f>
        <v>客户</v>
      </c>
      <c r="O969" s="49" t="str">
        <f t="shared" si="323"/>
        <v>张晗</v>
      </c>
      <c r="P969" s="29" t="str">
        <f>VLOOKUP(A969,账簿!B:C,2,0)</f>
        <v>003016</v>
      </c>
      <c r="Q969" s="29" t="str">
        <f>VLOOKUP(P969,账簿!A:B,2,0)</f>
        <v>昌邑市盛汇城乡发展有限公司</v>
      </c>
      <c r="W969" s="29" t="str">
        <f t="shared" si="324"/>
        <v>0030162026-04-231</v>
      </c>
      <c r="X969" s="29" t="str">
        <f t="shared" si="310"/>
        <v>003016</v>
      </c>
      <c r="Y969" s="29" t="str">
        <f t="shared" si="311"/>
        <v>003016</v>
      </c>
      <c r="Z969" s="29" t="str">
        <f t="shared" si="312"/>
        <v>昌邑市盛汇城乡发展有限公司</v>
      </c>
      <c r="AA969" s="29" t="str">
        <f t="shared" si="313"/>
        <v>2026-04</v>
      </c>
      <c r="AB969" s="29" t="str">
        <f t="shared" si="314"/>
        <v>2026-04-23</v>
      </c>
      <c r="AC969" s="29" t="s">
        <v>108</v>
      </c>
      <c r="AD969" s="29">
        <f t="shared" si="315"/>
        <v>1</v>
      </c>
      <c r="AE969" s="29" t="str">
        <f t="shared" si="316"/>
        <v>网银转账,张晗</v>
      </c>
      <c r="AF969" s="29" t="s">
        <v>109</v>
      </c>
      <c r="AG969" s="29" t="s">
        <v>109</v>
      </c>
      <c r="AH969" s="29"/>
      <c r="AI969" s="29"/>
      <c r="AJ969" s="29"/>
      <c r="AK969" s="29"/>
      <c r="AL969" s="29"/>
      <c r="AM969" s="29"/>
      <c r="AN969" s="29" t="str">
        <f t="shared" si="317"/>
        <v>122103</v>
      </c>
      <c r="AO969" s="29"/>
      <c r="AP969" s="29" t="str">
        <f t="shared" si="318"/>
        <v>网银转账,张晗</v>
      </c>
      <c r="AQ969" t="s">
        <v>110</v>
      </c>
      <c r="AR969" s="29">
        <f t="shared" si="319"/>
        <v>50</v>
      </c>
      <c r="AS969" s="29" t="str">
        <f t="shared" si="320"/>
        <v/>
      </c>
      <c r="AT969" t="s">
        <v>111</v>
      </c>
      <c r="AU969" t="s">
        <v>112</v>
      </c>
      <c r="AV969" t="s">
        <v>113</v>
      </c>
      <c r="AW969" s="29">
        <f t="shared" si="321"/>
        <v>50</v>
      </c>
      <c r="AX969" s="29" t="str">
        <f t="shared" si="322"/>
        <v/>
      </c>
      <c r="AY969" s="29"/>
      <c r="AZ969" s="29"/>
      <c r="BA969" s="29"/>
      <c r="BB969" s="29"/>
      <c r="BC969" s="29"/>
      <c r="BD969" s="29"/>
      <c r="BE969" s="29"/>
      <c r="BF969" s="29"/>
      <c r="BG969" s="29"/>
      <c r="BH969" s="29"/>
      <c r="BI969" s="29"/>
      <c r="BJ969" s="29"/>
      <c r="BK969" s="29"/>
      <c r="BL969" s="29"/>
      <c r="BM969" s="29"/>
      <c r="BN969" s="29"/>
      <c r="BO969" s="29"/>
      <c r="BP969" s="29"/>
      <c r="BQ969" s="32" t="str">
        <f>IF(N969="项目",VLOOKUP(O969,项目!B:C,2,0),IF(K969="空项目",VLOOKUP(K969,项目!B:C,2,0),""))</f>
        <v/>
      </c>
      <c r="BR969" s="32" t="str">
        <f>IFERROR(VLOOKUP(BQ969,项目!A:B,2,0),"")</f>
        <v/>
      </c>
      <c r="BS969" s="29"/>
      <c r="BT969" s="29"/>
      <c r="BU969" s="32" t="str">
        <f>IF(N969="供应商",VLOOKUP(O969,供应商!B:C,2,0),"")</f>
        <v/>
      </c>
      <c r="BV969" s="32" t="str">
        <f>IFERROR(VLOOKUP(BU969,供应商!A:B,2,0),"")</f>
        <v/>
      </c>
      <c r="BW969" s="32" t="str">
        <f>IF(N969="客户",VLOOKUP(O969,客户!B:C,2,0),"")</f>
        <v>0030002</v>
      </c>
      <c r="BX969" s="32" t="str">
        <f>IFERROR(VLOOKUP(BW969,客户!A:B,2,0),"")</f>
        <v>张晗</v>
      </c>
      <c r="BY969" s="29"/>
      <c r="BZ969" s="29"/>
      <c r="CA969" s="29"/>
      <c r="CB969" s="29"/>
      <c r="CC969" s="29"/>
      <c r="CD969" s="29"/>
      <c r="CE969" s="29"/>
      <c r="CF969" s="29"/>
      <c r="CG969" s="29"/>
      <c r="CH969" s="29"/>
      <c r="CI969" s="29"/>
      <c r="CJ969" s="29"/>
      <c r="CK969" s="29"/>
      <c r="CL969" s="29"/>
      <c r="CM969" s="29"/>
      <c r="CN969" s="29"/>
      <c r="CO969" s="29"/>
      <c r="CP969" s="29"/>
      <c r="CQ969" s="29"/>
      <c r="CR969" s="29"/>
      <c r="CS969" s="29"/>
      <c r="CT969" s="29"/>
      <c r="CU969" s="32" t="str">
        <f>IF(N969="费用项目",VLOOKUP(O969,费用项目!B:C,2,0),"")</f>
        <v/>
      </c>
      <c r="CV969" s="32" t="str">
        <f>IFERROR(VLOOKUP(CU969,费用项目!A:B,2,0),"")</f>
        <v/>
      </c>
      <c r="CW969" s="29" t="str">
        <f>IF(N969="银行账户",VLOOKUP(O969,银行变二级!B:C,2,0),"")</f>
        <v/>
      </c>
      <c r="CX969" s="29" t="str">
        <f>IFERROR(VLOOKUP(O969,银行变二级!A:B,2,0),"")</f>
        <v/>
      </c>
    </row>
    <row r="970" spans="1:102">
      <c r="A970" s="42" t="s">
        <v>805</v>
      </c>
      <c r="B970" s="36" t="s">
        <v>188</v>
      </c>
      <c r="C970" s="36" t="s">
        <v>104</v>
      </c>
      <c r="D970" s="37" t="s">
        <v>806</v>
      </c>
      <c r="E970" s="37" t="s">
        <v>808</v>
      </c>
      <c r="F970" s="39" t="s">
        <v>107</v>
      </c>
      <c r="G970" s="41">
        <v>50</v>
      </c>
      <c r="H970" s="40" t="str">
        <f t="shared" si="305"/>
        <v>1002</v>
      </c>
      <c r="I970" s="40" t="str">
        <f t="shared" si="306"/>
        <v>100202</v>
      </c>
      <c r="J970" s="46" t="str">
        <f t="shared" si="307"/>
        <v>银行存款</v>
      </c>
      <c r="K970" s="47" t="str">
        <f t="shared" si="308"/>
        <v>潍坊银行5835</v>
      </c>
      <c r="L970" s="46" t="str">
        <f t="shared" si="309"/>
        <v/>
      </c>
      <c r="M970" s="46">
        <f>IFERROR(IF(H970="1002",1002,VLOOKUP(I970,亿企科目!A:H,6,0)),VLOOKUP(H970,亿企科目!A:G,6,0))</f>
        <v>1002</v>
      </c>
      <c r="N970" s="48" t="str">
        <f>IFERROR(IF(H970="1002","银行账户",IF(H970="1123","供应商",VLOOKUP(I970,亿企科目!A:H,8,0))),"")</f>
        <v>银行账户</v>
      </c>
      <c r="O970" s="49" t="str">
        <f t="shared" si="323"/>
        <v>潍坊银行5835</v>
      </c>
      <c r="P970" s="29" t="str">
        <f>VLOOKUP(A970,账簿!B:C,2,0)</f>
        <v>003016</v>
      </c>
      <c r="Q970" s="29" t="str">
        <f>VLOOKUP(P970,账簿!A:B,2,0)</f>
        <v>昌邑市盛汇城乡发展有限公司</v>
      </c>
      <c r="W970" s="29" t="str">
        <f t="shared" si="324"/>
        <v>0030162026-04-231</v>
      </c>
      <c r="X970" s="29" t="str">
        <f t="shared" si="310"/>
        <v>003016</v>
      </c>
      <c r="Y970" s="29" t="str">
        <f t="shared" si="311"/>
        <v>003016</v>
      </c>
      <c r="Z970" s="29" t="str">
        <f t="shared" si="312"/>
        <v>昌邑市盛汇城乡发展有限公司</v>
      </c>
      <c r="AA970" s="29" t="str">
        <f t="shared" si="313"/>
        <v>2026-04</v>
      </c>
      <c r="AB970" s="29" t="str">
        <f t="shared" si="314"/>
        <v>2026-04-23</v>
      </c>
      <c r="AC970" s="29" t="s">
        <v>108</v>
      </c>
      <c r="AD970" s="29">
        <f t="shared" si="315"/>
        <v>1</v>
      </c>
      <c r="AE970" s="29" t="str">
        <f t="shared" si="316"/>
        <v>网银转账,张晗</v>
      </c>
      <c r="AF970" s="29" t="s">
        <v>109</v>
      </c>
      <c r="AG970" s="29" t="s">
        <v>109</v>
      </c>
      <c r="AH970" s="29"/>
      <c r="AI970" s="29"/>
      <c r="AJ970" s="29"/>
      <c r="AK970" s="29"/>
      <c r="AL970" s="29"/>
      <c r="AM970" s="29"/>
      <c r="AN970" s="29">
        <f t="shared" si="317"/>
        <v>1002</v>
      </c>
      <c r="AO970" s="29"/>
      <c r="AP970" s="29" t="str">
        <f t="shared" si="318"/>
        <v>网银转账,张晗</v>
      </c>
      <c r="AQ970" t="s">
        <v>110</v>
      </c>
      <c r="AR970" s="29" t="str">
        <f t="shared" si="319"/>
        <v/>
      </c>
      <c r="AS970" s="29">
        <f t="shared" si="320"/>
        <v>50</v>
      </c>
      <c r="AT970" t="s">
        <v>111</v>
      </c>
      <c r="AU970" t="s">
        <v>112</v>
      </c>
      <c r="AV970" t="s">
        <v>113</v>
      </c>
      <c r="AW970" s="29" t="str">
        <f t="shared" si="321"/>
        <v/>
      </c>
      <c r="AX970" s="29">
        <f t="shared" si="322"/>
        <v>50</v>
      </c>
      <c r="AY970" s="29"/>
      <c r="AZ970" s="29"/>
      <c r="BA970" s="29"/>
      <c r="BB970" s="29"/>
      <c r="BC970" s="29"/>
      <c r="BD970" s="29"/>
      <c r="BE970" s="29"/>
      <c r="BF970" s="29"/>
      <c r="BG970" s="29"/>
      <c r="BH970" s="29"/>
      <c r="BI970" s="29"/>
      <c r="BJ970" s="29"/>
      <c r="BK970" s="29"/>
      <c r="BL970" s="29"/>
      <c r="BM970" s="29"/>
      <c r="BN970" s="29"/>
      <c r="BO970" s="29"/>
      <c r="BP970" s="29"/>
      <c r="BQ970" s="32" t="str">
        <f>IF(N970="项目",VLOOKUP(O970,项目!B:C,2,0),IF(K970="空项目",VLOOKUP(K970,项目!B:C,2,0),""))</f>
        <v/>
      </c>
      <c r="BR970" s="32" t="str">
        <f>IFERROR(VLOOKUP(BQ970,项目!A:B,2,0),"")</f>
        <v/>
      </c>
      <c r="BS970" s="29"/>
      <c r="BT970" s="29"/>
      <c r="BU970" s="32" t="str">
        <f>IF(N970="供应商",VLOOKUP(O970,供应商!B:C,2,0),"")</f>
        <v/>
      </c>
      <c r="BV970" s="32" t="str">
        <f>IFERROR(VLOOKUP(BU970,供应商!A:B,2,0),"")</f>
        <v/>
      </c>
      <c r="BW970" s="32" t="str">
        <f>IF(N970="客户",VLOOKUP(O970,客户!B:C,2,0),"")</f>
        <v/>
      </c>
      <c r="BX970" s="32" t="str">
        <f>IFERROR(VLOOKUP(BW970,客户!A:B,2,0),"")</f>
        <v/>
      </c>
      <c r="BY970" s="29"/>
      <c r="BZ970" s="29"/>
      <c r="CA970" s="29"/>
      <c r="CB970" s="29"/>
      <c r="CC970" s="29"/>
      <c r="CD970" s="29"/>
      <c r="CE970" s="29"/>
      <c r="CF970" s="29"/>
      <c r="CG970" s="29"/>
      <c r="CH970" s="29"/>
      <c r="CI970" s="29"/>
      <c r="CJ970" s="29"/>
      <c r="CK970" s="29"/>
      <c r="CL970" s="29"/>
      <c r="CM970" s="29"/>
      <c r="CN970" s="29"/>
      <c r="CO970" s="29"/>
      <c r="CP970" s="29"/>
      <c r="CQ970" s="29"/>
      <c r="CR970" s="29"/>
      <c r="CS970" s="29"/>
      <c r="CT970" s="29"/>
      <c r="CU970" s="32" t="str">
        <f>IF(N970="费用项目",VLOOKUP(O970,费用项目!B:C,2,0),"")</f>
        <v/>
      </c>
      <c r="CV970" s="32" t="str">
        <f>IFERROR(VLOOKUP(CU970,费用项目!A:B,2,0),"")</f>
        <v/>
      </c>
      <c r="CW970" s="29" t="str">
        <f>IF(N970="银行账户",VLOOKUP(O970,银行变二级!B:C,2,0),"")</f>
        <v>潍坊银行5835</v>
      </c>
      <c r="CX970" s="29" t="str">
        <f>IFERROR(VLOOKUP(O970,银行变二级!A:B,2,0),"")</f>
        <v>潍坊银行5835</v>
      </c>
    </row>
    <row r="971" ht="27" spans="1:102">
      <c r="A971" s="42" t="s">
        <v>805</v>
      </c>
      <c r="B971" s="36" t="s">
        <v>131</v>
      </c>
      <c r="C971" s="36" t="s">
        <v>115</v>
      </c>
      <c r="D971" s="37" t="s">
        <v>809</v>
      </c>
      <c r="E971" s="37" t="s">
        <v>168</v>
      </c>
      <c r="F971" s="41">
        <v>50</v>
      </c>
      <c r="G971" s="39" t="s">
        <v>107</v>
      </c>
      <c r="H971" s="40" t="str">
        <f t="shared" si="305"/>
        <v>6711</v>
      </c>
      <c r="I971" s="40" t="str">
        <f t="shared" si="306"/>
        <v>671101</v>
      </c>
      <c r="J971" s="46" t="str">
        <f t="shared" si="307"/>
        <v>营业外支出</v>
      </c>
      <c r="K971" s="47" t="str">
        <f t="shared" si="308"/>
        <v>税收滞纳金、罚金、罚款</v>
      </c>
      <c r="L971" s="46" t="str">
        <f t="shared" si="309"/>
        <v/>
      </c>
      <c r="M971" s="46" t="str">
        <f>IFERROR(IF(H971="1002",1002,VLOOKUP(I971,亿企科目!A:H,6,0)),VLOOKUP(H971,亿企科目!A:G,6,0))</f>
        <v>6711</v>
      </c>
      <c r="N971" s="48" t="str">
        <f>IFERROR(IF(H971="1002","银行账户",IF(H971="1123","供应商",VLOOKUP(I971,亿企科目!A:H,8,0))),"")</f>
        <v/>
      </c>
      <c r="O971" s="49" t="str">
        <f t="shared" si="323"/>
        <v>税收滞纳金、罚金、罚款</v>
      </c>
      <c r="P971" s="29" t="str">
        <f>VLOOKUP(A971,账簿!B:C,2,0)</f>
        <v>003016</v>
      </c>
      <c r="Q971" s="29" t="str">
        <f>VLOOKUP(P971,账簿!A:B,2,0)</f>
        <v>昌邑市盛汇城乡发展有限公司</v>
      </c>
      <c r="W971" s="29" t="str">
        <f t="shared" si="324"/>
        <v>0030162026-04-302</v>
      </c>
      <c r="X971" s="29" t="str">
        <f t="shared" si="310"/>
        <v>003016</v>
      </c>
      <c r="Y971" s="29" t="str">
        <f t="shared" si="311"/>
        <v>003016</v>
      </c>
      <c r="Z971" s="29" t="str">
        <f t="shared" si="312"/>
        <v>昌邑市盛汇城乡发展有限公司</v>
      </c>
      <c r="AA971" s="29" t="str">
        <f t="shared" si="313"/>
        <v>2026-04</v>
      </c>
      <c r="AB971" s="29" t="str">
        <f t="shared" si="314"/>
        <v>2026-04-30</v>
      </c>
      <c r="AC971" s="29" t="s">
        <v>108</v>
      </c>
      <c r="AD971" s="29">
        <f t="shared" si="315"/>
        <v>2</v>
      </c>
      <c r="AE971" s="29" t="str">
        <f t="shared" si="316"/>
        <v>代缴税收罚金</v>
      </c>
      <c r="AF971" s="29" t="s">
        <v>109</v>
      </c>
      <c r="AG971" s="29" t="s">
        <v>109</v>
      </c>
      <c r="AH971" s="29"/>
      <c r="AI971" s="29"/>
      <c r="AJ971" s="29"/>
      <c r="AK971" s="29"/>
      <c r="AL971" s="29"/>
      <c r="AM971" s="29"/>
      <c r="AN971" s="29" t="str">
        <f t="shared" si="317"/>
        <v>6711</v>
      </c>
      <c r="AO971" s="29"/>
      <c r="AP971" s="29" t="str">
        <f t="shared" si="318"/>
        <v>代缴税收罚金</v>
      </c>
      <c r="AQ971" t="s">
        <v>110</v>
      </c>
      <c r="AR971" s="29">
        <f t="shared" si="319"/>
        <v>50</v>
      </c>
      <c r="AS971" s="29" t="str">
        <f t="shared" si="320"/>
        <v/>
      </c>
      <c r="AT971" t="s">
        <v>111</v>
      </c>
      <c r="AU971" t="s">
        <v>112</v>
      </c>
      <c r="AV971" t="s">
        <v>113</v>
      </c>
      <c r="AW971" s="29">
        <f t="shared" si="321"/>
        <v>50</v>
      </c>
      <c r="AX971" s="29" t="str">
        <f t="shared" si="322"/>
        <v/>
      </c>
      <c r="AY971" s="29"/>
      <c r="AZ971" s="29"/>
      <c r="BA971" s="29"/>
      <c r="BB971" s="29"/>
      <c r="BC971" s="29"/>
      <c r="BD971" s="29"/>
      <c r="BE971" s="29"/>
      <c r="BF971" s="29"/>
      <c r="BG971" s="29"/>
      <c r="BH971" s="29"/>
      <c r="BI971" s="29"/>
      <c r="BJ971" s="29"/>
      <c r="BK971" s="29"/>
      <c r="BL971" s="29"/>
      <c r="BM971" s="29"/>
      <c r="BN971" s="29"/>
      <c r="BO971" s="29"/>
      <c r="BP971" s="29"/>
      <c r="BQ971" s="32" t="str">
        <f>IF(N971="项目",VLOOKUP(O971,项目!B:C,2,0),IF(K971="空项目",VLOOKUP(K971,项目!B:C,2,0),""))</f>
        <v/>
      </c>
      <c r="BR971" s="32" t="str">
        <f>IFERROR(VLOOKUP(BQ971,项目!A:B,2,0),"")</f>
        <v/>
      </c>
      <c r="BS971" s="29"/>
      <c r="BT971" s="29"/>
      <c r="BU971" s="32" t="str">
        <f>IF(N971="供应商",VLOOKUP(O971,供应商!B:C,2,0),"")</f>
        <v/>
      </c>
      <c r="BV971" s="32" t="str">
        <f>IFERROR(VLOOKUP(BU971,供应商!A:B,2,0),"")</f>
        <v/>
      </c>
      <c r="BW971" s="32" t="str">
        <f>IF(N971="客户",VLOOKUP(O971,客户!B:C,2,0),"")</f>
        <v/>
      </c>
      <c r="BX971" s="32" t="str">
        <f>IFERROR(VLOOKUP(BW971,客户!A:B,2,0),"")</f>
        <v/>
      </c>
      <c r="BY971" s="29"/>
      <c r="BZ971" s="29"/>
      <c r="CA971" s="29"/>
      <c r="CB971" s="29"/>
      <c r="CC971" s="29"/>
      <c r="CD971" s="29"/>
      <c r="CE971" s="29"/>
      <c r="CF971" s="29"/>
      <c r="CG971" s="29"/>
      <c r="CH971" s="29"/>
      <c r="CI971" s="29"/>
      <c r="CJ971" s="29"/>
      <c r="CK971" s="29"/>
      <c r="CL971" s="29"/>
      <c r="CM971" s="29"/>
      <c r="CN971" s="29"/>
      <c r="CO971" s="29"/>
      <c r="CP971" s="29"/>
      <c r="CQ971" s="29"/>
      <c r="CR971" s="29"/>
      <c r="CS971" s="29"/>
      <c r="CT971" s="29"/>
      <c r="CU971" s="32" t="str">
        <f>IF(N971="费用项目",VLOOKUP(O971,费用项目!B:C,2,0),"")</f>
        <v/>
      </c>
      <c r="CV971" s="32" t="str">
        <f>IFERROR(VLOOKUP(CU971,费用项目!A:B,2,0),"")</f>
        <v/>
      </c>
      <c r="CW971" s="29" t="str">
        <f>IF(N971="银行账户",VLOOKUP(O971,银行变二级!B:C,2,0),"")</f>
        <v/>
      </c>
      <c r="CX971" s="29" t="str">
        <f>IFERROR(VLOOKUP(O971,银行变二级!A:B,2,0),"")</f>
        <v/>
      </c>
    </row>
    <row r="972" spans="1:102">
      <c r="A972" s="42" t="s">
        <v>805</v>
      </c>
      <c r="B972" s="36" t="s">
        <v>131</v>
      </c>
      <c r="C972" s="36" t="s">
        <v>115</v>
      </c>
      <c r="D972" s="37" t="s">
        <v>809</v>
      </c>
      <c r="E972" s="37" t="s">
        <v>807</v>
      </c>
      <c r="F972" s="39" t="s">
        <v>107</v>
      </c>
      <c r="G972" s="41">
        <v>50</v>
      </c>
      <c r="H972" s="40" t="str">
        <f t="shared" si="305"/>
        <v>1221</v>
      </c>
      <c r="I972" s="40" t="str">
        <f t="shared" si="306"/>
        <v>122109</v>
      </c>
      <c r="J972" s="46" t="str">
        <f t="shared" si="307"/>
        <v>其他应收款</v>
      </c>
      <c r="K972" s="47" t="str">
        <f t="shared" si="308"/>
        <v>个人</v>
      </c>
      <c r="L972" s="46" t="str">
        <f t="shared" si="309"/>
        <v>张晗</v>
      </c>
      <c r="M972" s="46" t="str">
        <f>IFERROR(IF(H972="1002",1002,VLOOKUP(I972,亿企科目!A:H,6,0)),VLOOKUP(H972,亿企科目!A:G,6,0))</f>
        <v>122103</v>
      </c>
      <c r="N972" s="48" t="str">
        <f>IFERROR(IF(H972="1002","银行账户",IF(H972="1123","供应商",VLOOKUP(I972,亿企科目!A:H,8,0))),"")</f>
        <v>客户</v>
      </c>
      <c r="O972" s="49" t="str">
        <f t="shared" si="323"/>
        <v>张晗</v>
      </c>
      <c r="P972" s="29" t="str">
        <f>VLOOKUP(A972,账簿!B:C,2,0)</f>
        <v>003016</v>
      </c>
      <c r="Q972" s="29" t="str">
        <f>VLOOKUP(P972,账簿!A:B,2,0)</f>
        <v>昌邑市盛汇城乡发展有限公司</v>
      </c>
      <c r="W972" s="29" t="str">
        <f t="shared" si="324"/>
        <v>0030162026-04-302</v>
      </c>
      <c r="X972" s="29" t="str">
        <f t="shared" si="310"/>
        <v>003016</v>
      </c>
      <c r="Y972" s="29" t="str">
        <f t="shared" si="311"/>
        <v>003016</v>
      </c>
      <c r="Z972" s="29" t="str">
        <f t="shared" si="312"/>
        <v>昌邑市盛汇城乡发展有限公司</v>
      </c>
      <c r="AA972" s="29" t="str">
        <f t="shared" si="313"/>
        <v>2026-04</v>
      </c>
      <c r="AB972" s="29" t="str">
        <f t="shared" si="314"/>
        <v>2026-04-30</v>
      </c>
      <c r="AC972" s="29" t="s">
        <v>108</v>
      </c>
      <c r="AD972" s="29">
        <f t="shared" si="315"/>
        <v>2</v>
      </c>
      <c r="AE972" s="29" t="str">
        <f t="shared" si="316"/>
        <v>代缴税收罚金</v>
      </c>
      <c r="AF972" s="29" t="s">
        <v>109</v>
      </c>
      <c r="AG972" s="29" t="s">
        <v>109</v>
      </c>
      <c r="AH972" s="29"/>
      <c r="AI972" s="29"/>
      <c r="AJ972" s="29"/>
      <c r="AK972" s="29"/>
      <c r="AL972" s="29"/>
      <c r="AM972" s="29"/>
      <c r="AN972" s="29" t="str">
        <f t="shared" si="317"/>
        <v>122103</v>
      </c>
      <c r="AO972" s="29"/>
      <c r="AP972" s="29" t="str">
        <f t="shared" si="318"/>
        <v>代缴税收罚金</v>
      </c>
      <c r="AQ972" t="s">
        <v>110</v>
      </c>
      <c r="AR972" s="29" t="str">
        <f t="shared" si="319"/>
        <v/>
      </c>
      <c r="AS972" s="29">
        <f t="shared" si="320"/>
        <v>50</v>
      </c>
      <c r="AT972" t="s">
        <v>111</v>
      </c>
      <c r="AU972" t="s">
        <v>112</v>
      </c>
      <c r="AV972" t="s">
        <v>113</v>
      </c>
      <c r="AW972" s="29" t="str">
        <f t="shared" si="321"/>
        <v/>
      </c>
      <c r="AX972" s="29">
        <f t="shared" si="322"/>
        <v>50</v>
      </c>
      <c r="AY972" s="29"/>
      <c r="AZ972" s="29"/>
      <c r="BA972" s="29"/>
      <c r="BB972" s="29"/>
      <c r="BC972" s="29"/>
      <c r="BD972" s="29"/>
      <c r="BE972" s="29"/>
      <c r="BF972" s="29"/>
      <c r="BG972" s="29"/>
      <c r="BH972" s="29"/>
      <c r="BI972" s="29"/>
      <c r="BJ972" s="29"/>
      <c r="BK972" s="29"/>
      <c r="BL972" s="29"/>
      <c r="BM972" s="29"/>
      <c r="BN972" s="29"/>
      <c r="BO972" s="29"/>
      <c r="BP972" s="29"/>
      <c r="BQ972" s="32" t="str">
        <f>IF(N972="项目",VLOOKUP(O972,项目!B:C,2,0),IF(K972="空项目",VLOOKUP(K972,项目!B:C,2,0),""))</f>
        <v/>
      </c>
      <c r="BR972" s="32" t="str">
        <f>IFERROR(VLOOKUP(BQ972,项目!A:B,2,0),"")</f>
        <v/>
      </c>
      <c r="BS972" s="29"/>
      <c r="BT972" s="29"/>
      <c r="BU972" s="32" t="str">
        <f>IF(N972="供应商",VLOOKUP(O972,供应商!B:C,2,0),"")</f>
        <v/>
      </c>
      <c r="BV972" s="32" t="str">
        <f>IFERROR(VLOOKUP(BU972,供应商!A:B,2,0),"")</f>
        <v/>
      </c>
      <c r="BW972" s="32" t="str">
        <f>IF(N972="客户",VLOOKUP(O972,客户!B:C,2,0),"")</f>
        <v>0030002</v>
      </c>
      <c r="BX972" s="32" t="str">
        <f>IFERROR(VLOOKUP(BW972,客户!A:B,2,0),"")</f>
        <v>张晗</v>
      </c>
      <c r="BY972" s="29"/>
      <c r="BZ972" s="29"/>
      <c r="CA972" s="29"/>
      <c r="CB972" s="29"/>
      <c r="CC972" s="29"/>
      <c r="CD972" s="29"/>
      <c r="CE972" s="29"/>
      <c r="CF972" s="29"/>
      <c r="CG972" s="29"/>
      <c r="CH972" s="29"/>
      <c r="CI972" s="29"/>
      <c r="CJ972" s="29"/>
      <c r="CK972" s="29"/>
      <c r="CL972" s="29"/>
      <c r="CM972" s="29"/>
      <c r="CN972" s="29"/>
      <c r="CO972" s="29"/>
      <c r="CP972" s="29"/>
      <c r="CQ972" s="29"/>
      <c r="CR972" s="29"/>
      <c r="CS972" s="29"/>
      <c r="CT972" s="29"/>
      <c r="CU972" s="32" t="str">
        <f>IF(N972="费用项目",VLOOKUP(O972,费用项目!B:C,2,0),"")</f>
        <v/>
      </c>
      <c r="CV972" s="32" t="str">
        <f>IFERROR(VLOOKUP(CU972,费用项目!A:B,2,0),"")</f>
        <v/>
      </c>
      <c r="CW972" s="29" t="str">
        <f>IF(N972="银行账户",VLOOKUP(O972,银行变二级!B:C,2,0),"")</f>
        <v/>
      </c>
      <c r="CX972" s="29" t="str">
        <f>IFERROR(VLOOKUP(O972,银行变二级!A:B,2,0),"")</f>
        <v/>
      </c>
    </row>
    <row r="973" spans="1:102">
      <c r="A973" s="42" t="s">
        <v>805</v>
      </c>
      <c r="B973" s="36" t="s">
        <v>131</v>
      </c>
      <c r="C973" s="36" t="s">
        <v>118</v>
      </c>
      <c r="D973" s="37" t="s">
        <v>136</v>
      </c>
      <c r="E973" s="37" t="s">
        <v>137</v>
      </c>
      <c r="F973" s="41">
        <v>50</v>
      </c>
      <c r="G973" s="39" t="s">
        <v>107</v>
      </c>
      <c r="H973" s="40" t="str">
        <f t="shared" si="305"/>
        <v>4103</v>
      </c>
      <c r="I973" s="40" t="str">
        <f t="shared" si="306"/>
        <v>4103</v>
      </c>
      <c r="J973" s="46" t="str">
        <f t="shared" si="307"/>
        <v>本年利润</v>
      </c>
      <c r="K973" s="47" t="str">
        <f t="shared" si="308"/>
        <v/>
      </c>
      <c r="L973" s="46" t="str">
        <f t="shared" si="309"/>
        <v/>
      </c>
      <c r="M973" s="46" t="str">
        <f>IFERROR(IF(H973="1002",1002,VLOOKUP(I973,亿企科目!A:H,6,0)),VLOOKUP(H973,亿企科目!A:G,6,0))</f>
        <v>4103</v>
      </c>
      <c r="N973" s="48">
        <f>IFERROR(IF(H973="1002","银行账户",IF(H973="1123","供应商",VLOOKUP(I973,亿企科目!A:H,8,0))),"")</f>
        <v>0</v>
      </c>
      <c r="O973" s="49" t="str">
        <f t="shared" si="323"/>
        <v/>
      </c>
      <c r="P973" s="29" t="str">
        <f>VLOOKUP(A973,账簿!B:C,2,0)</f>
        <v>003016</v>
      </c>
      <c r="Q973" s="29" t="str">
        <f>VLOOKUP(P973,账簿!A:B,2,0)</f>
        <v>昌邑市盛汇城乡发展有限公司</v>
      </c>
      <c r="W973" s="29" t="str">
        <f t="shared" si="324"/>
        <v>0030162026-04-303</v>
      </c>
      <c r="X973" s="29" t="str">
        <f t="shared" si="310"/>
        <v>003016</v>
      </c>
      <c r="Y973" s="29" t="str">
        <f t="shared" si="311"/>
        <v>003016</v>
      </c>
      <c r="Z973" s="29" t="str">
        <f t="shared" si="312"/>
        <v>昌邑市盛汇城乡发展有限公司</v>
      </c>
      <c r="AA973" s="29" t="str">
        <f t="shared" si="313"/>
        <v>2026-04</v>
      </c>
      <c r="AB973" s="29" t="str">
        <f t="shared" si="314"/>
        <v>2026-04-30</v>
      </c>
      <c r="AC973" s="29" t="s">
        <v>108</v>
      </c>
      <c r="AD973" s="29">
        <f t="shared" si="315"/>
        <v>3</v>
      </c>
      <c r="AE973" s="29" t="str">
        <f t="shared" si="316"/>
        <v>结转本月损益</v>
      </c>
      <c r="AF973" s="29" t="s">
        <v>109</v>
      </c>
      <c r="AG973" s="29" t="s">
        <v>109</v>
      </c>
      <c r="AH973" s="29"/>
      <c r="AI973" s="29"/>
      <c r="AJ973" s="29"/>
      <c r="AK973" s="29"/>
      <c r="AL973" s="29"/>
      <c r="AM973" s="29"/>
      <c r="AN973" s="29" t="str">
        <f t="shared" si="317"/>
        <v>4103</v>
      </c>
      <c r="AO973" s="29"/>
      <c r="AP973" s="29" t="str">
        <f t="shared" si="318"/>
        <v>结转本月损益</v>
      </c>
      <c r="AQ973" t="s">
        <v>110</v>
      </c>
      <c r="AR973" s="29">
        <f t="shared" si="319"/>
        <v>50</v>
      </c>
      <c r="AS973" s="29" t="str">
        <f t="shared" si="320"/>
        <v/>
      </c>
      <c r="AT973" t="s">
        <v>111</v>
      </c>
      <c r="AU973" t="s">
        <v>112</v>
      </c>
      <c r="AV973" t="s">
        <v>113</v>
      </c>
      <c r="AW973" s="29">
        <f t="shared" si="321"/>
        <v>50</v>
      </c>
      <c r="AX973" s="29" t="str">
        <f t="shared" si="322"/>
        <v/>
      </c>
      <c r="AY973" s="29"/>
      <c r="AZ973" s="29"/>
      <c r="BA973" s="29"/>
      <c r="BB973" s="29"/>
      <c r="BC973" s="29"/>
      <c r="BD973" s="29"/>
      <c r="BE973" s="29"/>
      <c r="BF973" s="29"/>
      <c r="BG973" s="29"/>
      <c r="BH973" s="29"/>
      <c r="BI973" s="29"/>
      <c r="BJ973" s="29"/>
      <c r="BK973" s="29"/>
      <c r="BL973" s="29"/>
      <c r="BM973" s="29"/>
      <c r="BN973" s="29"/>
      <c r="BO973" s="29"/>
      <c r="BP973" s="29"/>
      <c r="BQ973" s="32" t="str">
        <f>IF(N973="项目",VLOOKUP(O973,项目!B:C,2,0),IF(K973="空项目",VLOOKUP(K973,项目!B:C,2,0),""))</f>
        <v/>
      </c>
      <c r="BR973" s="32" t="str">
        <f>IFERROR(VLOOKUP(BQ973,项目!A:B,2,0),"")</f>
        <v/>
      </c>
      <c r="BS973" s="29"/>
      <c r="BT973" s="29"/>
      <c r="BU973" s="32" t="str">
        <f>IF(N973="供应商",VLOOKUP(O973,供应商!B:C,2,0),"")</f>
        <v/>
      </c>
      <c r="BV973" s="32" t="str">
        <f>IFERROR(VLOOKUP(BU973,供应商!A:B,2,0),"")</f>
        <v/>
      </c>
      <c r="BW973" s="32" t="str">
        <f>IF(N973="客户",VLOOKUP(O973,客户!B:C,2,0),"")</f>
        <v/>
      </c>
      <c r="BX973" s="32" t="str">
        <f>IFERROR(VLOOKUP(BW973,客户!A:B,2,0),"")</f>
        <v/>
      </c>
      <c r="BY973" s="29"/>
      <c r="BZ973" s="29"/>
      <c r="CA973" s="29"/>
      <c r="CB973" s="29"/>
      <c r="CC973" s="29"/>
      <c r="CD973" s="29"/>
      <c r="CE973" s="29"/>
      <c r="CF973" s="29"/>
      <c r="CG973" s="29"/>
      <c r="CH973" s="29"/>
      <c r="CI973" s="29"/>
      <c r="CJ973" s="29"/>
      <c r="CK973" s="29"/>
      <c r="CL973" s="29"/>
      <c r="CM973" s="29"/>
      <c r="CN973" s="29"/>
      <c r="CO973" s="29"/>
      <c r="CP973" s="29"/>
      <c r="CQ973" s="29"/>
      <c r="CR973" s="29"/>
      <c r="CS973" s="29"/>
      <c r="CT973" s="29"/>
      <c r="CU973" s="32" t="str">
        <f>IF(N973="费用项目",VLOOKUP(O973,费用项目!B:C,2,0),"")</f>
        <v/>
      </c>
      <c r="CV973" s="32" t="str">
        <f>IFERROR(VLOOKUP(CU973,费用项目!A:B,2,0),"")</f>
        <v/>
      </c>
      <c r="CW973" s="29" t="str">
        <f>IF(N973="银行账户",VLOOKUP(O973,银行变二级!B:C,2,0),"")</f>
        <v/>
      </c>
      <c r="CX973" s="29" t="str">
        <f>IFERROR(VLOOKUP(O973,银行变二级!A:B,2,0),"")</f>
        <v/>
      </c>
    </row>
    <row r="974" ht="27" spans="1:102">
      <c r="A974" s="42" t="s">
        <v>805</v>
      </c>
      <c r="B974" s="36" t="s">
        <v>131</v>
      </c>
      <c r="C974" s="36" t="s">
        <v>118</v>
      </c>
      <c r="D974" s="37" t="s">
        <v>136</v>
      </c>
      <c r="E974" s="37" t="s">
        <v>168</v>
      </c>
      <c r="F974" s="39" t="s">
        <v>107</v>
      </c>
      <c r="G974" s="41">
        <v>50</v>
      </c>
      <c r="H974" s="40" t="str">
        <f t="shared" si="305"/>
        <v>6711</v>
      </c>
      <c r="I974" s="40" t="str">
        <f t="shared" si="306"/>
        <v>671101</v>
      </c>
      <c r="J974" s="46" t="str">
        <f t="shared" si="307"/>
        <v>营业外支出</v>
      </c>
      <c r="K974" s="47" t="str">
        <f t="shared" si="308"/>
        <v>税收滞纳金、罚金、罚款</v>
      </c>
      <c r="L974" s="46" t="str">
        <f t="shared" si="309"/>
        <v/>
      </c>
      <c r="M974" s="46" t="str">
        <f>IFERROR(IF(H974="1002",1002,VLOOKUP(I974,亿企科目!A:H,6,0)),VLOOKUP(H974,亿企科目!A:G,6,0))</f>
        <v>6711</v>
      </c>
      <c r="N974" s="48" t="str">
        <f>IFERROR(IF(H974="1002","银行账户",IF(H974="1123","供应商",VLOOKUP(I974,亿企科目!A:H,8,0))),"")</f>
        <v/>
      </c>
      <c r="O974" s="49" t="str">
        <f t="shared" si="323"/>
        <v>税收滞纳金、罚金、罚款</v>
      </c>
      <c r="P974" s="29" t="str">
        <f>VLOOKUP(A974,账簿!B:C,2,0)</f>
        <v>003016</v>
      </c>
      <c r="Q974" s="29" t="str">
        <f>VLOOKUP(P974,账簿!A:B,2,0)</f>
        <v>昌邑市盛汇城乡发展有限公司</v>
      </c>
      <c r="W974" s="29" t="str">
        <f t="shared" si="324"/>
        <v>0030162026-04-303</v>
      </c>
      <c r="X974" s="29" t="str">
        <f t="shared" si="310"/>
        <v>003016</v>
      </c>
      <c r="Y974" s="29" t="str">
        <f t="shared" si="311"/>
        <v>003016</v>
      </c>
      <c r="Z974" s="29" t="str">
        <f t="shared" si="312"/>
        <v>昌邑市盛汇城乡发展有限公司</v>
      </c>
      <c r="AA974" s="29" t="str">
        <f t="shared" si="313"/>
        <v>2026-04</v>
      </c>
      <c r="AB974" s="29" t="str">
        <f t="shared" si="314"/>
        <v>2026-04-30</v>
      </c>
      <c r="AC974" s="29" t="s">
        <v>108</v>
      </c>
      <c r="AD974" s="29">
        <f t="shared" si="315"/>
        <v>3</v>
      </c>
      <c r="AE974" s="29" t="str">
        <f t="shared" si="316"/>
        <v>结转本月损益</v>
      </c>
      <c r="AF974" s="29" t="s">
        <v>109</v>
      </c>
      <c r="AG974" s="29" t="s">
        <v>109</v>
      </c>
      <c r="AH974" s="29"/>
      <c r="AI974" s="29"/>
      <c r="AJ974" s="29"/>
      <c r="AK974" s="29"/>
      <c r="AL974" s="29"/>
      <c r="AM974" s="29"/>
      <c r="AN974" s="29" t="str">
        <f t="shared" si="317"/>
        <v>6711</v>
      </c>
      <c r="AO974" s="29"/>
      <c r="AP974" s="29" t="str">
        <f t="shared" si="318"/>
        <v>结转本月损益</v>
      </c>
      <c r="AQ974" t="s">
        <v>110</v>
      </c>
      <c r="AR974" s="29" t="str">
        <f t="shared" si="319"/>
        <v/>
      </c>
      <c r="AS974" s="29">
        <f t="shared" si="320"/>
        <v>50</v>
      </c>
      <c r="AT974" t="s">
        <v>111</v>
      </c>
      <c r="AU974" t="s">
        <v>112</v>
      </c>
      <c r="AV974" t="s">
        <v>113</v>
      </c>
      <c r="AW974" s="29" t="str">
        <f t="shared" si="321"/>
        <v/>
      </c>
      <c r="AX974" s="29">
        <f t="shared" si="322"/>
        <v>50</v>
      </c>
      <c r="AY974" s="29"/>
      <c r="AZ974" s="29"/>
      <c r="BA974" s="29"/>
      <c r="BB974" s="29"/>
      <c r="BC974" s="29"/>
      <c r="BD974" s="29"/>
      <c r="BE974" s="29"/>
      <c r="BF974" s="29"/>
      <c r="BG974" s="29"/>
      <c r="BH974" s="29"/>
      <c r="BI974" s="29"/>
      <c r="BJ974" s="29"/>
      <c r="BK974" s="29"/>
      <c r="BL974" s="29"/>
      <c r="BM974" s="29"/>
      <c r="BN974" s="29"/>
      <c r="BO974" s="29"/>
      <c r="BP974" s="29"/>
      <c r="BQ974" s="32" t="str">
        <f>IF(N974="项目",VLOOKUP(O974,项目!B:C,2,0),IF(K974="空项目",VLOOKUP(K974,项目!B:C,2,0),""))</f>
        <v/>
      </c>
      <c r="BR974" s="32" t="str">
        <f>IFERROR(VLOOKUP(BQ974,项目!A:B,2,0),"")</f>
        <v/>
      </c>
      <c r="BS974" s="29"/>
      <c r="BT974" s="29"/>
      <c r="BU974" s="32" t="str">
        <f>IF(N974="供应商",VLOOKUP(O974,供应商!B:C,2,0),"")</f>
        <v/>
      </c>
      <c r="BV974" s="32" t="str">
        <f>IFERROR(VLOOKUP(BU974,供应商!A:B,2,0),"")</f>
        <v/>
      </c>
      <c r="BW974" s="32" t="str">
        <f>IF(N974="客户",VLOOKUP(O974,客户!B:C,2,0),"")</f>
        <v/>
      </c>
      <c r="BX974" s="32" t="str">
        <f>IFERROR(VLOOKUP(BW974,客户!A:B,2,0),"")</f>
        <v/>
      </c>
      <c r="BY974" s="29"/>
      <c r="BZ974" s="29"/>
      <c r="CA974" s="29"/>
      <c r="CB974" s="29"/>
      <c r="CC974" s="29"/>
      <c r="CD974" s="29"/>
      <c r="CE974" s="29"/>
      <c r="CF974" s="29"/>
      <c r="CG974" s="29"/>
      <c r="CH974" s="29"/>
      <c r="CI974" s="29"/>
      <c r="CJ974" s="29"/>
      <c r="CK974" s="29"/>
      <c r="CL974" s="29"/>
      <c r="CM974" s="29"/>
      <c r="CN974" s="29"/>
      <c r="CO974" s="29"/>
      <c r="CP974" s="29"/>
      <c r="CQ974" s="29"/>
      <c r="CR974" s="29"/>
      <c r="CS974" s="29"/>
      <c r="CT974" s="29"/>
      <c r="CU974" s="32" t="str">
        <f>IF(N974="费用项目",VLOOKUP(O974,费用项目!B:C,2,0),"")</f>
        <v/>
      </c>
      <c r="CV974" s="32" t="str">
        <f>IFERROR(VLOOKUP(CU974,费用项目!A:B,2,0),"")</f>
        <v/>
      </c>
      <c r="CW974" s="29" t="str">
        <f>IF(N974="银行账户",VLOOKUP(O974,银行变二级!B:C,2,0),"")</f>
        <v/>
      </c>
      <c r="CX974" s="29" t="str">
        <f>IFERROR(VLOOKUP(O974,银行变二级!A:B,2,0),"")</f>
        <v/>
      </c>
    </row>
    <row r="975" spans="1:102">
      <c r="A975" s="42" t="s">
        <v>810</v>
      </c>
      <c r="B975" s="36" t="s">
        <v>288</v>
      </c>
      <c r="C975" s="36" t="s">
        <v>104</v>
      </c>
      <c r="D975" s="37" t="s">
        <v>811</v>
      </c>
      <c r="E975" s="37" t="s">
        <v>812</v>
      </c>
      <c r="F975" s="38">
        <v>10060000</v>
      </c>
      <c r="G975" s="39" t="s">
        <v>107</v>
      </c>
      <c r="H975" s="40" t="str">
        <f t="shared" si="305"/>
        <v>1002</v>
      </c>
      <c r="I975" s="40" t="str">
        <f t="shared" si="306"/>
        <v>100209</v>
      </c>
      <c r="J975" s="46" t="str">
        <f t="shared" si="307"/>
        <v>银行存款</v>
      </c>
      <c r="K975" s="47" t="str">
        <f t="shared" si="308"/>
        <v>潍坊银行6258</v>
      </c>
      <c r="L975" s="46" t="str">
        <f t="shared" si="309"/>
        <v/>
      </c>
      <c r="M975" s="46">
        <f>IFERROR(IF(H975="1002",1002,VLOOKUP(I975,亿企科目!A:H,6,0)),VLOOKUP(H975,亿企科目!A:G,6,0))</f>
        <v>1002</v>
      </c>
      <c r="N975" s="48" t="str">
        <f>IFERROR(IF(H975="1002","银行账户",IF(H975="1123","供应商",VLOOKUP(I975,亿企科目!A:H,8,0))),"")</f>
        <v>银行账户</v>
      </c>
      <c r="O975" s="49" t="str">
        <f t="shared" si="323"/>
        <v>潍坊银行6258</v>
      </c>
      <c r="P975" s="29" t="str">
        <f>VLOOKUP(A975,账簿!B:C,2,0)</f>
        <v>003017</v>
      </c>
      <c r="Q975" s="29" t="str">
        <f>VLOOKUP(P975,账簿!A:B,2,0)</f>
        <v>昌邑市盛汇农业科技有限公司</v>
      </c>
      <c r="W975" s="29" t="str">
        <f t="shared" si="324"/>
        <v>0030172026-04-011</v>
      </c>
      <c r="X975" s="29" t="str">
        <f t="shared" si="310"/>
        <v>003017</v>
      </c>
      <c r="Y975" s="29" t="str">
        <f t="shared" si="311"/>
        <v>003017</v>
      </c>
      <c r="Z975" s="29" t="str">
        <f t="shared" si="312"/>
        <v>昌邑市盛汇农业科技有限公司</v>
      </c>
      <c r="AA975" s="29" t="str">
        <f t="shared" si="313"/>
        <v>2026-04</v>
      </c>
      <c r="AB975" s="29" t="str">
        <f t="shared" si="314"/>
        <v>2026-04-01</v>
      </c>
      <c r="AC975" s="29" t="s">
        <v>108</v>
      </c>
      <c r="AD975" s="29">
        <f t="shared" si="315"/>
        <v>1</v>
      </c>
      <c r="AE975" s="29" t="str">
        <f t="shared" si="316"/>
        <v>汇款,昌邑市城投农业科技有限公司,货款</v>
      </c>
      <c r="AF975" s="29" t="s">
        <v>109</v>
      </c>
      <c r="AG975" s="29" t="s">
        <v>109</v>
      </c>
      <c r="AH975" s="29"/>
      <c r="AI975" s="29"/>
      <c r="AJ975" s="29"/>
      <c r="AK975" s="29"/>
      <c r="AL975" s="29"/>
      <c r="AM975" s="29"/>
      <c r="AN975" s="29">
        <f t="shared" si="317"/>
        <v>1002</v>
      </c>
      <c r="AO975" s="29"/>
      <c r="AP975" s="29" t="str">
        <f t="shared" si="318"/>
        <v>汇款,昌邑市城投农业科技有限公司,货款</v>
      </c>
      <c r="AQ975" t="s">
        <v>110</v>
      </c>
      <c r="AR975" s="29">
        <f t="shared" si="319"/>
        <v>10060000</v>
      </c>
      <c r="AS975" s="29" t="str">
        <f t="shared" si="320"/>
        <v/>
      </c>
      <c r="AT975" t="s">
        <v>111</v>
      </c>
      <c r="AU975" t="s">
        <v>112</v>
      </c>
      <c r="AV975" t="s">
        <v>113</v>
      </c>
      <c r="AW975" s="29">
        <f t="shared" si="321"/>
        <v>10060000</v>
      </c>
      <c r="AX975" s="29" t="str">
        <f t="shared" si="322"/>
        <v/>
      </c>
      <c r="AY975" s="29"/>
      <c r="AZ975" s="29"/>
      <c r="BA975" s="29"/>
      <c r="BB975" s="29"/>
      <c r="BC975" s="29"/>
      <c r="BD975" s="29"/>
      <c r="BE975" s="29"/>
      <c r="BF975" s="29"/>
      <c r="BG975" s="29"/>
      <c r="BH975" s="29"/>
      <c r="BI975" s="29"/>
      <c r="BJ975" s="29"/>
      <c r="BK975" s="29"/>
      <c r="BL975" s="29"/>
      <c r="BM975" s="29"/>
      <c r="BN975" s="29"/>
      <c r="BO975" s="29"/>
      <c r="BP975" s="29"/>
      <c r="BQ975" s="32" t="str">
        <f>IF(N975="项目",VLOOKUP(O975,项目!B:C,2,0),IF(K975="空项目",VLOOKUP(K975,项目!B:C,2,0),""))</f>
        <v/>
      </c>
      <c r="BR975" s="32" t="str">
        <f>IFERROR(VLOOKUP(BQ975,项目!A:B,2,0),"")</f>
        <v/>
      </c>
      <c r="BS975" s="29"/>
      <c r="BT975" s="29"/>
      <c r="BU975" s="32" t="str">
        <f>IF(N975="供应商",VLOOKUP(O975,供应商!B:C,2,0),"")</f>
        <v/>
      </c>
      <c r="BV975" s="32" t="str">
        <f>IFERROR(VLOOKUP(BU975,供应商!A:B,2,0),"")</f>
        <v/>
      </c>
      <c r="BW975" s="32" t="str">
        <f>IF(N975="客户",VLOOKUP(O975,客户!B:C,2,0),"")</f>
        <v/>
      </c>
      <c r="BX975" s="32" t="str">
        <f>IFERROR(VLOOKUP(BW975,客户!A:B,2,0),"")</f>
        <v/>
      </c>
      <c r="BY975" s="29"/>
      <c r="BZ975" s="29"/>
      <c r="CA975" s="29"/>
      <c r="CB975" s="29"/>
      <c r="CC975" s="29"/>
      <c r="CD975" s="29"/>
      <c r="CE975" s="29"/>
      <c r="CF975" s="29"/>
      <c r="CG975" s="29"/>
      <c r="CH975" s="29"/>
      <c r="CI975" s="29"/>
      <c r="CJ975" s="29"/>
      <c r="CK975" s="29"/>
      <c r="CL975" s="29"/>
      <c r="CM975" s="29"/>
      <c r="CN975" s="29"/>
      <c r="CO975" s="29"/>
      <c r="CP975" s="29"/>
      <c r="CQ975" s="29"/>
      <c r="CR975" s="29"/>
      <c r="CS975" s="29"/>
      <c r="CT975" s="29"/>
      <c r="CU975" s="32" t="str">
        <f>IF(N975="费用项目",VLOOKUP(O975,费用项目!B:C,2,0),"")</f>
        <v/>
      </c>
      <c r="CV975" s="32" t="str">
        <f>IFERROR(VLOOKUP(CU975,费用项目!A:B,2,0),"")</f>
        <v/>
      </c>
      <c r="CW975" s="29" t="str">
        <f>IF(N975="银行账户",VLOOKUP(O975,银行变二级!B:C,2,0),"")</f>
        <v>潍坊银行6258</v>
      </c>
      <c r="CX975" s="29" t="str">
        <f>IFERROR(VLOOKUP(O975,银行变二级!A:B,2,0),"")</f>
        <v>潍坊银行6258</v>
      </c>
    </row>
    <row r="976" ht="25.5" spans="1:102">
      <c r="A976" s="42" t="s">
        <v>810</v>
      </c>
      <c r="B976" s="36" t="s">
        <v>288</v>
      </c>
      <c r="C976" s="36" t="s">
        <v>104</v>
      </c>
      <c r="D976" s="37" t="s">
        <v>811</v>
      </c>
      <c r="E976" s="37" t="s">
        <v>194</v>
      </c>
      <c r="F976" s="39" t="s">
        <v>107</v>
      </c>
      <c r="G976" s="38">
        <v>10060000</v>
      </c>
      <c r="H976" s="40" t="str">
        <f t="shared" si="305"/>
        <v>1221</v>
      </c>
      <c r="I976" s="40" t="str">
        <f t="shared" si="306"/>
        <v>122108</v>
      </c>
      <c r="J976" s="46" t="str">
        <f t="shared" si="307"/>
        <v>其他应收款</v>
      </c>
      <c r="K976" s="47" t="str">
        <f t="shared" si="308"/>
        <v>单位</v>
      </c>
      <c r="L976" s="46" t="str">
        <f t="shared" si="309"/>
        <v>昌邑市城投农业科技有限公司</v>
      </c>
      <c r="M976" s="46" t="str">
        <f>IFERROR(IF(H976="1002",1002,VLOOKUP(I976,亿企科目!A:H,6,0)),VLOOKUP(H976,亿企科目!A:G,6,0))</f>
        <v>122102</v>
      </c>
      <c r="N976" s="48" t="str">
        <f>IFERROR(IF(H976="1002","银行账户",IF(H976="1123","供应商",VLOOKUP(I976,亿企科目!A:H,8,0))),"")</f>
        <v>客户</v>
      </c>
      <c r="O976" s="49" t="str">
        <f t="shared" si="323"/>
        <v>昌邑市城投农业科技有限公司</v>
      </c>
      <c r="P976" s="29" t="str">
        <f>VLOOKUP(A976,账簿!B:C,2,0)</f>
        <v>003017</v>
      </c>
      <c r="Q976" s="29" t="str">
        <f>VLOOKUP(P976,账簿!A:B,2,0)</f>
        <v>昌邑市盛汇农业科技有限公司</v>
      </c>
      <c r="W976" s="29" t="str">
        <f t="shared" si="324"/>
        <v>0030172026-04-011</v>
      </c>
      <c r="X976" s="29" t="str">
        <f t="shared" si="310"/>
        <v>003017</v>
      </c>
      <c r="Y976" s="29" t="str">
        <f t="shared" si="311"/>
        <v>003017</v>
      </c>
      <c r="Z976" s="29" t="str">
        <f t="shared" si="312"/>
        <v>昌邑市盛汇农业科技有限公司</v>
      </c>
      <c r="AA976" s="29" t="str">
        <f t="shared" si="313"/>
        <v>2026-04</v>
      </c>
      <c r="AB976" s="29" t="str">
        <f t="shared" si="314"/>
        <v>2026-04-01</v>
      </c>
      <c r="AC976" s="29" t="s">
        <v>108</v>
      </c>
      <c r="AD976" s="29">
        <f t="shared" si="315"/>
        <v>1</v>
      </c>
      <c r="AE976" s="29" t="str">
        <f t="shared" si="316"/>
        <v>汇款,昌邑市城投农业科技有限公司,货款</v>
      </c>
      <c r="AF976" s="29" t="s">
        <v>109</v>
      </c>
      <c r="AG976" s="29" t="s">
        <v>109</v>
      </c>
      <c r="AH976" s="29"/>
      <c r="AI976" s="29"/>
      <c r="AJ976" s="29"/>
      <c r="AK976" s="29"/>
      <c r="AL976" s="29"/>
      <c r="AM976" s="29"/>
      <c r="AN976" s="29" t="str">
        <f t="shared" si="317"/>
        <v>122102</v>
      </c>
      <c r="AO976" s="29"/>
      <c r="AP976" s="29" t="str">
        <f t="shared" si="318"/>
        <v>汇款,昌邑市城投农业科技有限公司,货款</v>
      </c>
      <c r="AQ976" t="s">
        <v>110</v>
      </c>
      <c r="AR976" s="29" t="str">
        <f t="shared" si="319"/>
        <v/>
      </c>
      <c r="AS976" s="29">
        <f t="shared" si="320"/>
        <v>10060000</v>
      </c>
      <c r="AT976" t="s">
        <v>111</v>
      </c>
      <c r="AU976" t="s">
        <v>112</v>
      </c>
      <c r="AV976" t="s">
        <v>113</v>
      </c>
      <c r="AW976" s="29" t="str">
        <f t="shared" si="321"/>
        <v/>
      </c>
      <c r="AX976" s="29">
        <f t="shared" si="322"/>
        <v>10060000</v>
      </c>
      <c r="AY976" s="29"/>
      <c r="AZ976" s="29"/>
      <c r="BA976" s="29"/>
      <c r="BB976" s="29"/>
      <c r="BC976" s="29"/>
      <c r="BD976" s="29"/>
      <c r="BE976" s="29"/>
      <c r="BF976" s="29"/>
      <c r="BG976" s="29"/>
      <c r="BH976" s="29"/>
      <c r="BI976" s="29"/>
      <c r="BJ976" s="29"/>
      <c r="BK976" s="29"/>
      <c r="BL976" s="29"/>
      <c r="BM976" s="29"/>
      <c r="BN976" s="29"/>
      <c r="BO976" s="29"/>
      <c r="BP976" s="29"/>
      <c r="BQ976" s="32" t="str">
        <f>IF(N976="项目",VLOOKUP(O976,项目!B:C,2,0),IF(K976="空项目",VLOOKUP(K976,项目!B:C,2,0),""))</f>
        <v/>
      </c>
      <c r="BR976" s="32" t="str">
        <f>IFERROR(VLOOKUP(BQ976,项目!A:B,2,0),"")</f>
        <v/>
      </c>
      <c r="BS976" s="29"/>
      <c r="BT976" s="29"/>
      <c r="BU976" s="32" t="str">
        <f>IF(N976="供应商",VLOOKUP(O976,供应商!B:C,2,0),"")</f>
        <v/>
      </c>
      <c r="BV976" s="32" t="str">
        <f>IFERROR(VLOOKUP(BU976,供应商!A:B,2,0),"")</f>
        <v/>
      </c>
      <c r="BW976" s="32" t="str">
        <f>IF(N976="客户",VLOOKUP(O976,客户!B:C,2,0),"")</f>
        <v>003003</v>
      </c>
      <c r="BX976" s="32" t="str">
        <f>IFERROR(VLOOKUP(BW976,客户!A:B,2,0),"")</f>
        <v>昌邑市城投农业科技有限公司</v>
      </c>
      <c r="BY976" s="29"/>
      <c r="BZ976" s="29"/>
      <c r="CA976" s="29"/>
      <c r="CB976" s="29"/>
      <c r="CC976" s="29"/>
      <c r="CD976" s="29"/>
      <c r="CE976" s="29"/>
      <c r="CF976" s="29"/>
      <c r="CG976" s="29"/>
      <c r="CH976" s="29"/>
      <c r="CI976" s="29"/>
      <c r="CJ976" s="29"/>
      <c r="CK976" s="29"/>
      <c r="CL976" s="29"/>
      <c r="CM976" s="29"/>
      <c r="CN976" s="29"/>
      <c r="CO976" s="29"/>
      <c r="CP976" s="29"/>
      <c r="CQ976" s="29"/>
      <c r="CR976" s="29"/>
      <c r="CS976" s="29"/>
      <c r="CT976" s="29"/>
      <c r="CU976" s="32" t="str">
        <f>IF(N976="费用项目",VLOOKUP(O976,费用项目!B:C,2,0),"")</f>
        <v/>
      </c>
      <c r="CV976" s="32" t="str">
        <f>IFERROR(VLOOKUP(CU976,费用项目!A:B,2,0),"")</f>
        <v/>
      </c>
      <c r="CW976" s="29" t="str">
        <f>IF(N976="银行账户",VLOOKUP(O976,银行变二级!B:C,2,0),"")</f>
        <v/>
      </c>
      <c r="CX976" s="29" t="str">
        <f>IFERROR(VLOOKUP(O976,银行变二级!A:B,2,0),"")</f>
        <v/>
      </c>
    </row>
    <row r="977" spans="1:102">
      <c r="A977" s="42" t="s">
        <v>810</v>
      </c>
      <c r="B977" s="36" t="s">
        <v>288</v>
      </c>
      <c r="C977" s="36" t="s">
        <v>115</v>
      </c>
      <c r="D977" s="37" t="s">
        <v>813</v>
      </c>
      <c r="E977" s="37" t="s">
        <v>130</v>
      </c>
      <c r="F977" s="41">
        <v>4.8</v>
      </c>
      <c r="G977" s="39" t="s">
        <v>107</v>
      </c>
      <c r="H977" s="40" t="str">
        <f t="shared" si="305"/>
        <v>6603</v>
      </c>
      <c r="I977" s="40" t="str">
        <f t="shared" si="306"/>
        <v>6603</v>
      </c>
      <c r="J977" s="46" t="str">
        <f t="shared" si="307"/>
        <v>财务费用</v>
      </c>
      <c r="K977" s="47" t="str">
        <f t="shared" si="308"/>
        <v>手续费</v>
      </c>
      <c r="L977" s="46" t="str">
        <f t="shared" si="309"/>
        <v/>
      </c>
      <c r="M977" s="46" t="str">
        <f>IFERROR(IF(H977="1002",1002,VLOOKUP(I977,亿企科目!A:H,6,0)),VLOOKUP(H977,亿企科目!A:G,6,0))</f>
        <v>6603</v>
      </c>
      <c r="N977" s="48" t="str">
        <f>IFERROR(IF(H977="1002","银行账户",IF(H977="1123","供应商",VLOOKUP(I977,亿企科目!A:H,8,0))),"")</f>
        <v>费用项目</v>
      </c>
      <c r="O977" s="49" t="str">
        <f t="shared" si="323"/>
        <v>手续费</v>
      </c>
      <c r="P977" s="29" t="str">
        <f>VLOOKUP(A977,账簿!B:C,2,0)</f>
        <v>003017</v>
      </c>
      <c r="Q977" s="29" t="str">
        <f>VLOOKUP(P977,账簿!A:B,2,0)</f>
        <v>昌邑市盛汇农业科技有限公司</v>
      </c>
      <c r="W977" s="29" t="str">
        <f t="shared" si="324"/>
        <v>0030172026-04-012</v>
      </c>
      <c r="X977" s="29" t="str">
        <f t="shared" si="310"/>
        <v>003017</v>
      </c>
      <c r="Y977" s="29" t="str">
        <f t="shared" si="311"/>
        <v>003017</v>
      </c>
      <c r="Z977" s="29" t="str">
        <f t="shared" si="312"/>
        <v>昌邑市盛汇农业科技有限公司</v>
      </c>
      <c r="AA977" s="29" t="str">
        <f t="shared" si="313"/>
        <v>2026-04</v>
      </c>
      <c r="AB977" s="29" t="str">
        <f t="shared" si="314"/>
        <v>2026-04-01</v>
      </c>
      <c r="AC977" s="29" t="s">
        <v>108</v>
      </c>
      <c r="AD977" s="29">
        <f t="shared" si="315"/>
        <v>2</v>
      </c>
      <c r="AE977" s="29" t="str">
        <f t="shared" si="316"/>
        <v>凭证出售,凭证出售</v>
      </c>
      <c r="AF977" s="29" t="s">
        <v>109</v>
      </c>
      <c r="AG977" s="29" t="s">
        <v>109</v>
      </c>
      <c r="AH977" s="29"/>
      <c r="AI977" s="29"/>
      <c r="AJ977" s="29"/>
      <c r="AK977" s="29"/>
      <c r="AL977" s="29"/>
      <c r="AM977" s="29"/>
      <c r="AN977" s="29" t="str">
        <f t="shared" si="317"/>
        <v>6603</v>
      </c>
      <c r="AO977" s="29"/>
      <c r="AP977" s="29" t="str">
        <f t="shared" si="318"/>
        <v>凭证出售,凭证出售</v>
      </c>
      <c r="AQ977" t="s">
        <v>110</v>
      </c>
      <c r="AR977" s="29">
        <f t="shared" si="319"/>
        <v>4.8</v>
      </c>
      <c r="AS977" s="29" t="str">
        <f t="shared" si="320"/>
        <v/>
      </c>
      <c r="AT977" t="s">
        <v>111</v>
      </c>
      <c r="AU977" t="s">
        <v>112</v>
      </c>
      <c r="AV977" t="s">
        <v>113</v>
      </c>
      <c r="AW977" s="29">
        <f t="shared" si="321"/>
        <v>4.8</v>
      </c>
      <c r="AX977" s="29" t="str">
        <f t="shared" si="322"/>
        <v/>
      </c>
      <c r="AY977" s="29"/>
      <c r="AZ977" s="29"/>
      <c r="BA977" s="29"/>
      <c r="BB977" s="29"/>
      <c r="BC977" s="29"/>
      <c r="BD977" s="29"/>
      <c r="BE977" s="29"/>
      <c r="BF977" s="29"/>
      <c r="BG977" s="29"/>
      <c r="BH977" s="29"/>
      <c r="BI977" s="29"/>
      <c r="BJ977" s="29"/>
      <c r="BK977" s="29"/>
      <c r="BL977" s="29"/>
      <c r="BM977" s="29"/>
      <c r="BN977" s="29"/>
      <c r="BO977" s="29"/>
      <c r="BP977" s="29"/>
      <c r="BQ977" s="32" t="str">
        <f>IF(N977="项目",VLOOKUP(O977,项目!B:C,2,0),IF(K977="空项目",VLOOKUP(K977,项目!B:C,2,0),""))</f>
        <v/>
      </c>
      <c r="BR977" s="32" t="str">
        <f>IFERROR(VLOOKUP(BQ977,项目!A:B,2,0),"")</f>
        <v/>
      </c>
      <c r="BS977" s="29"/>
      <c r="BT977" s="29"/>
      <c r="BU977" s="32" t="str">
        <f>IF(N977="供应商",VLOOKUP(O977,供应商!B:C,2,0),"")</f>
        <v/>
      </c>
      <c r="BV977" s="32" t="str">
        <f>IFERROR(VLOOKUP(BU977,供应商!A:B,2,0),"")</f>
        <v/>
      </c>
      <c r="BW977" s="32" t="str">
        <f>IF(N977="客户",VLOOKUP(O977,客户!B:C,2,0),"")</f>
        <v/>
      </c>
      <c r="BX977" s="32" t="str">
        <f>IFERROR(VLOOKUP(BW977,客户!A:B,2,0),"")</f>
        <v/>
      </c>
      <c r="BY977" s="29"/>
      <c r="BZ977" s="29"/>
      <c r="CA977" s="29"/>
      <c r="CB977" s="29"/>
      <c r="CC977" s="29"/>
      <c r="CD977" s="29"/>
      <c r="CE977" s="29"/>
      <c r="CF977" s="29"/>
      <c r="CG977" s="29"/>
      <c r="CH977" s="29"/>
      <c r="CI977" s="29"/>
      <c r="CJ977" s="29"/>
      <c r="CK977" s="29"/>
      <c r="CL977" s="29"/>
      <c r="CM977" s="29"/>
      <c r="CN977" s="29"/>
      <c r="CO977" s="29"/>
      <c r="CP977" s="29"/>
      <c r="CQ977" s="29"/>
      <c r="CR977" s="29"/>
      <c r="CS977" s="29"/>
      <c r="CT977" s="29"/>
      <c r="CU977" s="32" t="str">
        <f>IF(N977="费用项目",VLOOKUP(O977,费用项目!B:C,2,0),"")</f>
        <v>660304</v>
      </c>
      <c r="CV977" s="32" t="str">
        <f>IFERROR(VLOOKUP(CU977,费用项目!A:B,2,0),"")</f>
        <v>手续费</v>
      </c>
      <c r="CW977" s="29" t="str">
        <f>IF(N977="银行账户",VLOOKUP(O977,银行变二级!B:C,2,0),"")</f>
        <v/>
      </c>
      <c r="CX977" s="29" t="str">
        <f>IFERROR(VLOOKUP(O977,银行变二级!A:B,2,0),"")</f>
        <v/>
      </c>
    </row>
    <row r="978" spans="1:102">
      <c r="A978" s="42" t="s">
        <v>810</v>
      </c>
      <c r="B978" s="36" t="s">
        <v>288</v>
      </c>
      <c r="C978" s="36" t="s">
        <v>115</v>
      </c>
      <c r="D978" s="37" t="s">
        <v>813</v>
      </c>
      <c r="E978" s="37" t="s">
        <v>812</v>
      </c>
      <c r="F978" s="39" t="s">
        <v>107</v>
      </c>
      <c r="G978" s="41">
        <v>4.8</v>
      </c>
      <c r="H978" s="40" t="str">
        <f t="shared" si="305"/>
        <v>1002</v>
      </c>
      <c r="I978" s="40" t="str">
        <f t="shared" si="306"/>
        <v>100209</v>
      </c>
      <c r="J978" s="46" t="str">
        <f t="shared" si="307"/>
        <v>银行存款</v>
      </c>
      <c r="K978" s="47" t="str">
        <f t="shared" si="308"/>
        <v>潍坊银行6258</v>
      </c>
      <c r="L978" s="46" t="str">
        <f t="shared" si="309"/>
        <v/>
      </c>
      <c r="M978" s="46">
        <f>IFERROR(IF(H978="1002",1002,VLOOKUP(I978,亿企科目!A:H,6,0)),VLOOKUP(H978,亿企科目!A:G,6,0))</f>
        <v>1002</v>
      </c>
      <c r="N978" s="48" t="str">
        <f>IFERROR(IF(H978="1002","银行账户",IF(H978="1123","供应商",VLOOKUP(I978,亿企科目!A:H,8,0))),"")</f>
        <v>银行账户</v>
      </c>
      <c r="O978" s="49" t="str">
        <f t="shared" si="323"/>
        <v>潍坊银行6258</v>
      </c>
      <c r="P978" s="29" t="str">
        <f>VLOOKUP(A978,账簿!B:C,2,0)</f>
        <v>003017</v>
      </c>
      <c r="Q978" s="29" t="str">
        <f>VLOOKUP(P978,账簿!A:B,2,0)</f>
        <v>昌邑市盛汇农业科技有限公司</v>
      </c>
      <c r="W978" s="29" t="str">
        <f t="shared" si="324"/>
        <v>0030172026-04-012</v>
      </c>
      <c r="X978" s="29" t="str">
        <f t="shared" si="310"/>
        <v>003017</v>
      </c>
      <c r="Y978" s="29" t="str">
        <f t="shared" si="311"/>
        <v>003017</v>
      </c>
      <c r="Z978" s="29" t="str">
        <f t="shared" si="312"/>
        <v>昌邑市盛汇农业科技有限公司</v>
      </c>
      <c r="AA978" s="29" t="str">
        <f t="shared" si="313"/>
        <v>2026-04</v>
      </c>
      <c r="AB978" s="29" t="str">
        <f t="shared" si="314"/>
        <v>2026-04-01</v>
      </c>
      <c r="AC978" s="29" t="s">
        <v>108</v>
      </c>
      <c r="AD978" s="29">
        <f t="shared" si="315"/>
        <v>2</v>
      </c>
      <c r="AE978" s="29" t="str">
        <f t="shared" si="316"/>
        <v>凭证出售,凭证出售</v>
      </c>
      <c r="AF978" s="29" t="s">
        <v>109</v>
      </c>
      <c r="AG978" s="29" t="s">
        <v>109</v>
      </c>
      <c r="AH978" s="29"/>
      <c r="AI978" s="29"/>
      <c r="AJ978" s="29"/>
      <c r="AK978" s="29"/>
      <c r="AL978" s="29"/>
      <c r="AM978" s="29"/>
      <c r="AN978" s="29">
        <f t="shared" si="317"/>
        <v>1002</v>
      </c>
      <c r="AO978" s="29"/>
      <c r="AP978" s="29" t="str">
        <f t="shared" si="318"/>
        <v>凭证出售,凭证出售</v>
      </c>
      <c r="AQ978" t="s">
        <v>110</v>
      </c>
      <c r="AR978" s="29" t="str">
        <f t="shared" si="319"/>
        <v/>
      </c>
      <c r="AS978" s="29">
        <f t="shared" si="320"/>
        <v>4.8</v>
      </c>
      <c r="AT978" t="s">
        <v>111</v>
      </c>
      <c r="AU978" t="s">
        <v>112</v>
      </c>
      <c r="AV978" t="s">
        <v>113</v>
      </c>
      <c r="AW978" s="29" t="str">
        <f t="shared" si="321"/>
        <v/>
      </c>
      <c r="AX978" s="29">
        <f t="shared" si="322"/>
        <v>4.8</v>
      </c>
      <c r="AY978" s="29"/>
      <c r="AZ978" s="29"/>
      <c r="BA978" s="29"/>
      <c r="BB978" s="29"/>
      <c r="BC978" s="29"/>
      <c r="BD978" s="29"/>
      <c r="BE978" s="29"/>
      <c r="BF978" s="29"/>
      <c r="BG978" s="29"/>
      <c r="BH978" s="29"/>
      <c r="BI978" s="29"/>
      <c r="BJ978" s="29"/>
      <c r="BK978" s="29"/>
      <c r="BL978" s="29"/>
      <c r="BM978" s="29"/>
      <c r="BN978" s="29"/>
      <c r="BO978" s="29"/>
      <c r="BP978" s="29"/>
      <c r="BQ978" s="32" t="str">
        <f>IF(N978="项目",VLOOKUP(O978,项目!B:C,2,0),IF(K978="空项目",VLOOKUP(K978,项目!B:C,2,0),""))</f>
        <v/>
      </c>
      <c r="BR978" s="32" t="str">
        <f>IFERROR(VLOOKUP(BQ978,项目!A:B,2,0),"")</f>
        <v/>
      </c>
      <c r="BS978" s="29"/>
      <c r="BT978" s="29"/>
      <c r="BU978" s="32" t="str">
        <f>IF(N978="供应商",VLOOKUP(O978,供应商!B:C,2,0),"")</f>
        <v/>
      </c>
      <c r="BV978" s="32" t="str">
        <f>IFERROR(VLOOKUP(BU978,供应商!A:B,2,0),"")</f>
        <v/>
      </c>
      <c r="BW978" s="32" t="str">
        <f>IF(N978="客户",VLOOKUP(O978,客户!B:C,2,0),"")</f>
        <v/>
      </c>
      <c r="BX978" s="32" t="str">
        <f>IFERROR(VLOOKUP(BW978,客户!A:B,2,0),"")</f>
        <v/>
      </c>
      <c r="BY978" s="29"/>
      <c r="BZ978" s="29"/>
      <c r="CA978" s="29"/>
      <c r="CB978" s="29"/>
      <c r="CC978" s="29"/>
      <c r="CD978" s="29"/>
      <c r="CE978" s="29"/>
      <c r="CF978" s="29"/>
      <c r="CG978" s="29"/>
      <c r="CH978" s="29"/>
      <c r="CI978" s="29"/>
      <c r="CJ978" s="29"/>
      <c r="CK978" s="29"/>
      <c r="CL978" s="29"/>
      <c r="CM978" s="29"/>
      <c r="CN978" s="29"/>
      <c r="CO978" s="29"/>
      <c r="CP978" s="29"/>
      <c r="CQ978" s="29"/>
      <c r="CR978" s="29"/>
      <c r="CS978" s="29"/>
      <c r="CT978" s="29"/>
      <c r="CU978" s="32" t="str">
        <f>IF(N978="费用项目",VLOOKUP(O978,费用项目!B:C,2,0),"")</f>
        <v/>
      </c>
      <c r="CV978" s="32" t="str">
        <f>IFERROR(VLOOKUP(CU978,费用项目!A:B,2,0),"")</f>
        <v/>
      </c>
      <c r="CW978" s="29" t="str">
        <f>IF(N978="银行账户",VLOOKUP(O978,银行变二级!B:C,2,0),"")</f>
        <v>潍坊银行6258</v>
      </c>
      <c r="CX978" s="29" t="str">
        <f>IFERROR(VLOOKUP(O978,银行变二级!A:B,2,0),"")</f>
        <v>潍坊银行6258</v>
      </c>
    </row>
    <row r="979" ht="27" spans="1:102">
      <c r="A979" s="42" t="s">
        <v>810</v>
      </c>
      <c r="B979" s="36" t="s">
        <v>288</v>
      </c>
      <c r="C979" s="36" t="s">
        <v>118</v>
      </c>
      <c r="D979" s="37" t="s">
        <v>814</v>
      </c>
      <c r="E979" s="37" t="s">
        <v>815</v>
      </c>
      <c r="F979" s="38">
        <v>10060000</v>
      </c>
      <c r="G979" s="39" t="s">
        <v>107</v>
      </c>
      <c r="H979" s="40" t="str">
        <f t="shared" si="305"/>
        <v>1002</v>
      </c>
      <c r="I979" s="40" t="str">
        <f t="shared" si="306"/>
        <v>100213</v>
      </c>
      <c r="J979" s="46" t="str">
        <f t="shared" si="307"/>
        <v>银行存款</v>
      </c>
      <c r="K979" s="47" t="str">
        <f t="shared" si="308"/>
        <v>定期户潍坊银行9925</v>
      </c>
      <c r="L979" s="46" t="str">
        <f t="shared" si="309"/>
        <v/>
      </c>
      <c r="M979" s="46">
        <f>IFERROR(IF(H979="1002",1002,VLOOKUP(I979,亿企科目!A:H,6,0)),VLOOKUP(H979,亿企科目!A:G,6,0))</f>
        <v>1002</v>
      </c>
      <c r="N979" s="48" t="str">
        <f>IFERROR(IF(H979="1002","银行账户",IF(H979="1123","供应商",VLOOKUP(I979,亿企科目!A:H,8,0))),"")</f>
        <v>银行账户</v>
      </c>
      <c r="O979" s="49" t="str">
        <f t="shared" si="323"/>
        <v>定期户潍坊银行9925</v>
      </c>
      <c r="P979" s="29" t="str">
        <f>VLOOKUP(A979,账簿!B:C,2,0)</f>
        <v>003017</v>
      </c>
      <c r="Q979" s="29" t="str">
        <f>VLOOKUP(P979,账簿!A:B,2,0)</f>
        <v>昌邑市盛汇农业科技有限公司</v>
      </c>
      <c r="W979" s="29" t="str">
        <f t="shared" si="324"/>
        <v>0030172026-04-013</v>
      </c>
      <c r="X979" s="29" t="str">
        <f t="shared" si="310"/>
        <v>003017</v>
      </c>
      <c r="Y979" s="29" t="str">
        <f t="shared" si="311"/>
        <v>003017</v>
      </c>
      <c r="Z979" s="29" t="str">
        <f t="shared" si="312"/>
        <v>昌邑市盛汇农业科技有限公司</v>
      </c>
      <c r="AA979" s="29" t="str">
        <f t="shared" si="313"/>
        <v>2026-04</v>
      </c>
      <c r="AB979" s="29" t="str">
        <f t="shared" si="314"/>
        <v>2026-04-01</v>
      </c>
      <c r="AC979" s="29" t="s">
        <v>108</v>
      </c>
      <c r="AD979" s="29">
        <f t="shared" si="315"/>
        <v>3</v>
      </c>
      <c r="AE979" s="29" t="str">
        <f t="shared" si="316"/>
        <v>存定期,转存定期,昌邑市盛汇农业科技有限公司,转存定期</v>
      </c>
      <c r="AF979" s="29" t="s">
        <v>109</v>
      </c>
      <c r="AG979" s="29" t="s">
        <v>109</v>
      </c>
      <c r="AH979" s="29"/>
      <c r="AI979" s="29"/>
      <c r="AJ979" s="29"/>
      <c r="AK979" s="29"/>
      <c r="AL979" s="29"/>
      <c r="AM979" s="29"/>
      <c r="AN979" s="29">
        <f t="shared" si="317"/>
        <v>1002</v>
      </c>
      <c r="AO979" s="29"/>
      <c r="AP979" s="29" t="str">
        <f t="shared" si="318"/>
        <v>存定期,转存定期,昌邑市盛汇农业科技有限公司,转存定期</v>
      </c>
      <c r="AQ979" t="s">
        <v>110</v>
      </c>
      <c r="AR979" s="29">
        <f t="shared" si="319"/>
        <v>10060000</v>
      </c>
      <c r="AS979" s="29" t="str">
        <f t="shared" si="320"/>
        <v/>
      </c>
      <c r="AT979" t="s">
        <v>111</v>
      </c>
      <c r="AU979" t="s">
        <v>112</v>
      </c>
      <c r="AV979" t="s">
        <v>113</v>
      </c>
      <c r="AW979" s="29">
        <f t="shared" si="321"/>
        <v>10060000</v>
      </c>
      <c r="AX979" s="29" t="str">
        <f t="shared" si="322"/>
        <v/>
      </c>
      <c r="AY979" s="29"/>
      <c r="AZ979" s="29"/>
      <c r="BA979" s="29"/>
      <c r="BB979" s="29"/>
      <c r="BC979" s="29"/>
      <c r="BD979" s="29"/>
      <c r="BE979" s="29"/>
      <c r="BF979" s="29"/>
      <c r="BG979" s="29"/>
      <c r="BH979" s="29"/>
      <c r="BI979" s="29"/>
      <c r="BJ979" s="29"/>
      <c r="BK979" s="29"/>
      <c r="BL979" s="29"/>
      <c r="BM979" s="29"/>
      <c r="BN979" s="29"/>
      <c r="BO979" s="29"/>
      <c r="BP979" s="29"/>
      <c r="BQ979" s="32" t="str">
        <f>IF(N979="项目",VLOOKUP(O979,项目!B:C,2,0),IF(K979="空项目",VLOOKUP(K979,项目!B:C,2,0),""))</f>
        <v/>
      </c>
      <c r="BR979" s="32" t="str">
        <f>IFERROR(VLOOKUP(BQ979,项目!A:B,2,0),"")</f>
        <v/>
      </c>
      <c r="BS979" s="29"/>
      <c r="BT979" s="29"/>
      <c r="BU979" s="32" t="str">
        <f>IF(N979="供应商",VLOOKUP(O979,供应商!B:C,2,0),"")</f>
        <v/>
      </c>
      <c r="BV979" s="32" t="str">
        <f>IFERROR(VLOOKUP(BU979,供应商!A:B,2,0),"")</f>
        <v/>
      </c>
      <c r="BW979" s="32" t="str">
        <f>IF(N979="客户",VLOOKUP(O979,客户!B:C,2,0),"")</f>
        <v/>
      </c>
      <c r="BX979" s="32" t="str">
        <f>IFERROR(VLOOKUP(BW979,客户!A:B,2,0),"")</f>
        <v/>
      </c>
      <c r="BY979" s="29"/>
      <c r="BZ979" s="29"/>
      <c r="CA979" s="29"/>
      <c r="CB979" s="29"/>
      <c r="CC979" s="29"/>
      <c r="CD979" s="29"/>
      <c r="CE979" s="29"/>
      <c r="CF979" s="29"/>
      <c r="CG979" s="29"/>
      <c r="CH979" s="29"/>
      <c r="CI979" s="29"/>
      <c r="CJ979" s="29"/>
      <c r="CK979" s="29"/>
      <c r="CL979" s="29"/>
      <c r="CM979" s="29"/>
      <c r="CN979" s="29"/>
      <c r="CO979" s="29"/>
      <c r="CP979" s="29"/>
      <c r="CQ979" s="29"/>
      <c r="CR979" s="29"/>
      <c r="CS979" s="29"/>
      <c r="CT979" s="29"/>
      <c r="CU979" s="32" t="str">
        <f>IF(N979="费用项目",VLOOKUP(O979,费用项目!B:C,2,0),"")</f>
        <v/>
      </c>
      <c r="CV979" s="32" t="str">
        <f>IFERROR(VLOOKUP(CU979,费用项目!A:B,2,0),"")</f>
        <v/>
      </c>
      <c r="CW979" s="29" t="str">
        <f>IF(N979="银行账户",VLOOKUP(O979,银行变二级!B:C,2,0),"")</f>
        <v>定期户潍坊银行9925</v>
      </c>
      <c r="CX979" s="29" t="str">
        <f>IFERROR(VLOOKUP(O979,银行变二级!A:B,2,0),"")</f>
        <v>定期户潍坊银行9925</v>
      </c>
    </row>
    <row r="980" ht="25.5" spans="1:102">
      <c r="A980" s="42" t="s">
        <v>810</v>
      </c>
      <c r="B980" s="36" t="s">
        <v>288</v>
      </c>
      <c r="C980" s="36" t="s">
        <v>118</v>
      </c>
      <c r="D980" s="37" t="s">
        <v>814</v>
      </c>
      <c r="E980" s="37" t="s">
        <v>812</v>
      </c>
      <c r="F980" s="39" t="s">
        <v>107</v>
      </c>
      <c r="G980" s="38">
        <v>10060000</v>
      </c>
      <c r="H980" s="40" t="str">
        <f t="shared" si="305"/>
        <v>1002</v>
      </c>
      <c r="I980" s="40" t="str">
        <f t="shared" si="306"/>
        <v>100209</v>
      </c>
      <c r="J980" s="46" t="str">
        <f t="shared" si="307"/>
        <v>银行存款</v>
      </c>
      <c r="K980" s="47" t="str">
        <f t="shared" si="308"/>
        <v>潍坊银行6258</v>
      </c>
      <c r="L980" s="46" t="str">
        <f t="shared" si="309"/>
        <v/>
      </c>
      <c r="M980" s="46">
        <f>IFERROR(IF(H980="1002",1002,VLOOKUP(I980,亿企科目!A:H,6,0)),VLOOKUP(H980,亿企科目!A:G,6,0))</f>
        <v>1002</v>
      </c>
      <c r="N980" s="48" t="str">
        <f>IFERROR(IF(H980="1002","银行账户",IF(H980="1123","供应商",VLOOKUP(I980,亿企科目!A:H,8,0))),"")</f>
        <v>银行账户</v>
      </c>
      <c r="O980" s="49" t="str">
        <f t="shared" si="323"/>
        <v>潍坊银行6258</v>
      </c>
      <c r="P980" s="29" t="str">
        <f>VLOOKUP(A980,账簿!B:C,2,0)</f>
        <v>003017</v>
      </c>
      <c r="Q980" s="29" t="str">
        <f>VLOOKUP(P980,账簿!A:B,2,0)</f>
        <v>昌邑市盛汇农业科技有限公司</v>
      </c>
      <c r="W980" s="29" t="str">
        <f t="shared" si="324"/>
        <v>0030172026-04-013</v>
      </c>
      <c r="X980" s="29" t="str">
        <f t="shared" si="310"/>
        <v>003017</v>
      </c>
      <c r="Y980" s="29" t="str">
        <f t="shared" si="311"/>
        <v>003017</v>
      </c>
      <c r="Z980" s="29" t="str">
        <f t="shared" si="312"/>
        <v>昌邑市盛汇农业科技有限公司</v>
      </c>
      <c r="AA980" s="29" t="str">
        <f t="shared" si="313"/>
        <v>2026-04</v>
      </c>
      <c r="AB980" s="29" t="str">
        <f t="shared" si="314"/>
        <v>2026-04-01</v>
      </c>
      <c r="AC980" s="29" t="s">
        <v>108</v>
      </c>
      <c r="AD980" s="29">
        <f t="shared" si="315"/>
        <v>3</v>
      </c>
      <c r="AE980" s="29" t="str">
        <f t="shared" si="316"/>
        <v>存定期,转存定期,昌邑市盛汇农业科技有限公司,转存定期</v>
      </c>
      <c r="AF980" s="29" t="s">
        <v>109</v>
      </c>
      <c r="AG980" s="29" t="s">
        <v>109</v>
      </c>
      <c r="AH980" s="29"/>
      <c r="AI980" s="29"/>
      <c r="AJ980" s="29"/>
      <c r="AK980" s="29"/>
      <c r="AL980" s="29"/>
      <c r="AM980" s="29"/>
      <c r="AN980" s="29">
        <f t="shared" si="317"/>
        <v>1002</v>
      </c>
      <c r="AO980" s="29"/>
      <c r="AP980" s="29" t="str">
        <f t="shared" si="318"/>
        <v>存定期,转存定期,昌邑市盛汇农业科技有限公司,转存定期</v>
      </c>
      <c r="AQ980" t="s">
        <v>110</v>
      </c>
      <c r="AR980" s="29" t="str">
        <f t="shared" si="319"/>
        <v/>
      </c>
      <c r="AS980" s="29">
        <f t="shared" si="320"/>
        <v>10060000</v>
      </c>
      <c r="AT980" t="s">
        <v>111</v>
      </c>
      <c r="AU980" t="s">
        <v>112</v>
      </c>
      <c r="AV980" t="s">
        <v>113</v>
      </c>
      <c r="AW980" s="29" t="str">
        <f t="shared" si="321"/>
        <v/>
      </c>
      <c r="AX980" s="29">
        <f t="shared" si="322"/>
        <v>10060000</v>
      </c>
      <c r="AY980" s="29"/>
      <c r="AZ980" s="29"/>
      <c r="BA980" s="29"/>
      <c r="BB980" s="29"/>
      <c r="BC980" s="29"/>
      <c r="BD980" s="29"/>
      <c r="BE980" s="29"/>
      <c r="BF980" s="29"/>
      <c r="BG980" s="29"/>
      <c r="BH980" s="29"/>
      <c r="BI980" s="29"/>
      <c r="BJ980" s="29"/>
      <c r="BK980" s="29"/>
      <c r="BL980" s="29"/>
      <c r="BM980" s="29"/>
      <c r="BN980" s="29"/>
      <c r="BO980" s="29"/>
      <c r="BP980" s="29"/>
      <c r="BQ980" s="32" t="str">
        <f>IF(N980="项目",VLOOKUP(O980,项目!B:C,2,0),IF(K980="空项目",VLOOKUP(K980,项目!B:C,2,0),""))</f>
        <v/>
      </c>
      <c r="BR980" s="32" t="str">
        <f>IFERROR(VLOOKUP(BQ980,项目!A:B,2,0),"")</f>
        <v/>
      </c>
      <c r="BS980" s="29"/>
      <c r="BT980" s="29"/>
      <c r="BU980" s="32" t="str">
        <f>IF(N980="供应商",VLOOKUP(O980,供应商!B:C,2,0),"")</f>
        <v/>
      </c>
      <c r="BV980" s="32" t="str">
        <f>IFERROR(VLOOKUP(BU980,供应商!A:B,2,0),"")</f>
        <v/>
      </c>
      <c r="BW980" s="32" t="str">
        <f>IF(N980="客户",VLOOKUP(O980,客户!B:C,2,0),"")</f>
        <v/>
      </c>
      <c r="BX980" s="32" t="str">
        <f>IFERROR(VLOOKUP(BW980,客户!A:B,2,0),"")</f>
        <v/>
      </c>
      <c r="BY980" s="29"/>
      <c r="BZ980" s="29"/>
      <c r="CA980" s="29"/>
      <c r="CB980" s="29"/>
      <c r="CC980" s="29"/>
      <c r="CD980" s="29"/>
      <c r="CE980" s="29"/>
      <c r="CF980" s="29"/>
      <c r="CG980" s="29"/>
      <c r="CH980" s="29"/>
      <c r="CI980" s="29"/>
      <c r="CJ980" s="29"/>
      <c r="CK980" s="29"/>
      <c r="CL980" s="29"/>
      <c r="CM980" s="29"/>
      <c r="CN980" s="29"/>
      <c r="CO980" s="29"/>
      <c r="CP980" s="29"/>
      <c r="CQ980" s="29"/>
      <c r="CR980" s="29"/>
      <c r="CS980" s="29"/>
      <c r="CT980" s="29"/>
      <c r="CU980" s="32" t="str">
        <f>IF(N980="费用项目",VLOOKUP(O980,费用项目!B:C,2,0),"")</f>
        <v/>
      </c>
      <c r="CV980" s="32" t="str">
        <f>IFERROR(VLOOKUP(CU980,费用项目!A:B,2,0),"")</f>
        <v/>
      </c>
      <c r="CW980" s="29" t="str">
        <f>IF(N980="银行账户",VLOOKUP(O980,银行变二级!B:C,2,0),"")</f>
        <v>潍坊银行6258</v>
      </c>
      <c r="CX980" s="29" t="str">
        <f>IFERROR(VLOOKUP(O980,银行变二级!A:B,2,0),"")</f>
        <v>潍坊银行6258</v>
      </c>
    </row>
    <row r="981" ht="25.5" spans="1:102">
      <c r="A981" s="42" t="s">
        <v>810</v>
      </c>
      <c r="B981" s="36" t="s">
        <v>288</v>
      </c>
      <c r="C981" s="36" t="s">
        <v>121</v>
      </c>
      <c r="D981" s="37" t="s">
        <v>816</v>
      </c>
      <c r="E981" s="37" t="s">
        <v>812</v>
      </c>
      <c r="F981" s="38">
        <v>10060000</v>
      </c>
      <c r="G981" s="39" t="s">
        <v>107</v>
      </c>
      <c r="H981" s="40" t="str">
        <f t="shared" si="305"/>
        <v>1002</v>
      </c>
      <c r="I981" s="40" t="str">
        <f t="shared" si="306"/>
        <v>100209</v>
      </c>
      <c r="J981" s="46" t="str">
        <f t="shared" si="307"/>
        <v>银行存款</v>
      </c>
      <c r="K981" s="47" t="str">
        <f t="shared" si="308"/>
        <v>潍坊银行6258</v>
      </c>
      <c r="L981" s="46" t="str">
        <f t="shared" si="309"/>
        <v/>
      </c>
      <c r="M981" s="46">
        <f>IFERROR(IF(H981="1002",1002,VLOOKUP(I981,亿企科目!A:H,6,0)),VLOOKUP(H981,亿企科目!A:G,6,0))</f>
        <v>1002</v>
      </c>
      <c r="N981" s="48" t="str">
        <f>IFERROR(IF(H981="1002","银行账户",IF(H981="1123","供应商",VLOOKUP(I981,亿企科目!A:H,8,0))),"")</f>
        <v>银行账户</v>
      </c>
      <c r="O981" s="49" t="str">
        <f t="shared" si="323"/>
        <v>潍坊银行6258</v>
      </c>
      <c r="P981" s="29" t="str">
        <f>VLOOKUP(A981,账簿!B:C,2,0)</f>
        <v>003017</v>
      </c>
      <c r="Q981" s="29" t="str">
        <f>VLOOKUP(P981,账簿!A:B,2,0)</f>
        <v>昌邑市盛汇农业科技有限公司</v>
      </c>
      <c r="W981" s="29" t="str">
        <f t="shared" si="324"/>
        <v>0030172026-04-014</v>
      </c>
      <c r="X981" s="29" t="str">
        <f t="shared" si="310"/>
        <v>003017</v>
      </c>
      <c r="Y981" s="29" t="str">
        <f t="shared" si="311"/>
        <v>003017</v>
      </c>
      <c r="Z981" s="29" t="str">
        <f t="shared" si="312"/>
        <v>昌邑市盛汇农业科技有限公司</v>
      </c>
      <c r="AA981" s="29" t="str">
        <f t="shared" si="313"/>
        <v>2026-04</v>
      </c>
      <c r="AB981" s="29" t="str">
        <f t="shared" si="314"/>
        <v>2026-04-01</v>
      </c>
      <c r="AC981" s="29" t="s">
        <v>108</v>
      </c>
      <c r="AD981" s="29">
        <f t="shared" si="315"/>
        <v>4</v>
      </c>
      <c r="AE981" s="29" t="str">
        <f t="shared" si="316"/>
        <v>转账存入,昌邑市盛汇农业科技有限公司,转账存入</v>
      </c>
      <c r="AF981" s="29" t="s">
        <v>109</v>
      </c>
      <c r="AG981" s="29" t="s">
        <v>109</v>
      </c>
      <c r="AH981" s="29"/>
      <c r="AI981" s="29"/>
      <c r="AJ981" s="29"/>
      <c r="AK981" s="29"/>
      <c r="AL981" s="29"/>
      <c r="AM981" s="29"/>
      <c r="AN981" s="29">
        <f t="shared" si="317"/>
        <v>1002</v>
      </c>
      <c r="AO981" s="29"/>
      <c r="AP981" s="29" t="str">
        <f t="shared" si="318"/>
        <v>转账存入,昌邑市盛汇农业科技有限公司,转账存入</v>
      </c>
      <c r="AQ981" t="s">
        <v>110</v>
      </c>
      <c r="AR981" s="29">
        <f t="shared" si="319"/>
        <v>10060000</v>
      </c>
      <c r="AS981" s="29" t="str">
        <f t="shared" si="320"/>
        <v/>
      </c>
      <c r="AT981" t="s">
        <v>111</v>
      </c>
      <c r="AU981" t="s">
        <v>112</v>
      </c>
      <c r="AV981" t="s">
        <v>113</v>
      </c>
      <c r="AW981" s="29">
        <f t="shared" si="321"/>
        <v>10060000</v>
      </c>
      <c r="AX981" s="29" t="str">
        <f t="shared" si="322"/>
        <v/>
      </c>
      <c r="AY981" s="29"/>
      <c r="AZ981" s="29"/>
      <c r="BA981" s="29"/>
      <c r="BB981" s="29"/>
      <c r="BC981" s="29"/>
      <c r="BD981" s="29"/>
      <c r="BE981" s="29"/>
      <c r="BF981" s="29"/>
      <c r="BG981" s="29"/>
      <c r="BH981" s="29"/>
      <c r="BI981" s="29"/>
      <c r="BJ981" s="29"/>
      <c r="BK981" s="29"/>
      <c r="BL981" s="29"/>
      <c r="BM981" s="29"/>
      <c r="BN981" s="29"/>
      <c r="BO981" s="29"/>
      <c r="BP981" s="29"/>
      <c r="BQ981" s="32" t="str">
        <f>IF(N981="项目",VLOOKUP(O981,项目!B:C,2,0),IF(K981="空项目",VLOOKUP(K981,项目!B:C,2,0),""))</f>
        <v/>
      </c>
      <c r="BR981" s="32" t="str">
        <f>IFERROR(VLOOKUP(BQ981,项目!A:B,2,0),"")</f>
        <v/>
      </c>
      <c r="BS981" s="29"/>
      <c r="BT981" s="29"/>
      <c r="BU981" s="32" t="str">
        <f>IF(N981="供应商",VLOOKUP(O981,供应商!B:C,2,0),"")</f>
        <v/>
      </c>
      <c r="BV981" s="32" t="str">
        <f>IFERROR(VLOOKUP(BU981,供应商!A:B,2,0),"")</f>
        <v/>
      </c>
      <c r="BW981" s="32" t="str">
        <f>IF(N981="客户",VLOOKUP(O981,客户!B:C,2,0),"")</f>
        <v/>
      </c>
      <c r="BX981" s="32" t="str">
        <f>IFERROR(VLOOKUP(BW981,客户!A:B,2,0),"")</f>
        <v/>
      </c>
      <c r="BY981" s="29"/>
      <c r="BZ981" s="29"/>
      <c r="CA981" s="29"/>
      <c r="CB981" s="29"/>
      <c r="CC981" s="29"/>
      <c r="CD981" s="29"/>
      <c r="CE981" s="29"/>
      <c r="CF981" s="29"/>
      <c r="CG981" s="29"/>
      <c r="CH981" s="29"/>
      <c r="CI981" s="29"/>
      <c r="CJ981" s="29"/>
      <c r="CK981" s="29"/>
      <c r="CL981" s="29"/>
      <c r="CM981" s="29"/>
      <c r="CN981" s="29"/>
      <c r="CO981" s="29"/>
      <c r="CP981" s="29"/>
      <c r="CQ981" s="29"/>
      <c r="CR981" s="29"/>
      <c r="CS981" s="29"/>
      <c r="CT981" s="29"/>
      <c r="CU981" s="32" t="str">
        <f>IF(N981="费用项目",VLOOKUP(O981,费用项目!B:C,2,0),"")</f>
        <v/>
      </c>
      <c r="CV981" s="32" t="str">
        <f>IFERROR(VLOOKUP(CU981,费用项目!A:B,2,0),"")</f>
        <v/>
      </c>
      <c r="CW981" s="29" t="str">
        <f>IF(N981="银行账户",VLOOKUP(O981,银行变二级!B:C,2,0),"")</f>
        <v>潍坊银行6258</v>
      </c>
      <c r="CX981" s="29" t="str">
        <f>IFERROR(VLOOKUP(O981,银行变二级!A:B,2,0),"")</f>
        <v>潍坊银行6258</v>
      </c>
    </row>
    <row r="982" ht="27" spans="1:102">
      <c r="A982" s="42" t="s">
        <v>810</v>
      </c>
      <c r="B982" s="36" t="s">
        <v>288</v>
      </c>
      <c r="C982" s="36" t="s">
        <v>121</v>
      </c>
      <c r="D982" s="37" t="s">
        <v>816</v>
      </c>
      <c r="E982" s="37" t="s">
        <v>815</v>
      </c>
      <c r="F982" s="39" t="s">
        <v>107</v>
      </c>
      <c r="G982" s="38">
        <v>10060000</v>
      </c>
      <c r="H982" s="40" t="str">
        <f t="shared" si="305"/>
        <v>1002</v>
      </c>
      <c r="I982" s="40" t="str">
        <f t="shared" si="306"/>
        <v>100213</v>
      </c>
      <c r="J982" s="46" t="str">
        <f t="shared" si="307"/>
        <v>银行存款</v>
      </c>
      <c r="K982" s="47" t="str">
        <f t="shared" si="308"/>
        <v>定期户潍坊银行9925</v>
      </c>
      <c r="L982" s="46" t="str">
        <f t="shared" si="309"/>
        <v/>
      </c>
      <c r="M982" s="46">
        <f>IFERROR(IF(H982="1002",1002,VLOOKUP(I982,亿企科目!A:H,6,0)),VLOOKUP(H982,亿企科目!A:G,6,0))</f>
        <v>1002</v>
      </c>
      <c r="N982" s="48" t="str">
        <f>IFERROR(IF(H982="1002","银行账户",IF(H982="1123","供应商",VLOOKUP(I982,亿企科目!A:H,8,0))),"")</f>
        <v>银行账户</v>
      </c>
      <c r="O982" s="49" t="str">
        <f t="shared" si="323"/>
        <v>定期户潍坊银行9925</v>
      </c>
      <c r="P982" s="29" t="str">
        <f>VLOOKUP(A982,账簿!B:C,2,0)</f>
        <v>003017</v>
      </c>
      <c r="Q982" s="29" t="str">
        <f>VLOOKUP(P982,账簿!A:B,2,0)</f>
        <v>昌邑市盛汇农业科技有限公司</v>
      </c>
      <c r="W982" s="29" t="str">
        <f t="shared" si="324"/>
        <v>0030172026-04-014</v>
      </c>
      <c r="X982" s="29" t="str">
        <f t="shared" si="310"/>
        <v>003017</v>
      </c>
      <c r="Y982" s="29" t="str">
        <f t="shared" si="311"/>
        <v>003017</v>
      </c>
      <c r="Z982" s="29" t="str">
        <f t="shared" si="312"/>
        <v>昌邑市盛汇农业科技有限公司</v>
      </c>
      <c r="AA982" s="29" t="str">
        <f t="shared" si="313"/>
        <v>2026-04</v>
      </c>
      <c r="AB982" s="29" t="str">
        <f t="shared" si="314"/>
        <v>2026-04-01</v>
      </c>
      <c r="AC982" s="29" t="s">
        <v>108</v>
      </c>
      <c r="AD982" s="29">
        <f t="shared" si="315"/>
        <v>4</v>
      </c>
      <c r="AE982" s="29" t="str">
        <f t="shared" si="316"/>
        <v>转账存入,昌邑市盛汇农业科技有限公司,转账存入</v>
      </c>
      <c r="AF982" s="29" t="s">
        <v>109</v>
      </c>
      <c r="AG982" s="29" t="s">
        <v>109</v>
      </c>
      <c r="AH982" s="29"/>
      <c r="AI982" s="29"/>
      <c r="AJ982" s="29"/>
      <c r="AK982" s="29"/>
      <c r="AL982" s="29"/>
      <c r="AM982" s="29"/>
      <c r="AN982" s="29">
        <f t="shared" si="317"/>
        <v>1002</v>
      </c>
      <c r="AO982" s="29"/>
      <c r="AP982" s="29" t="str">
        <f t="shared" si="318"/>
        <v>转账存入,昌邑市盛汇农业科技有限公司,转账存入</v>
      </c>
      <c r="AQ982" t="s">
        <v>110</v>
      </c>
      <c r="AR982" s="29" t="str">
        <f t="shared" si="319"/>
        <v/>
      </c>
      <c r="AS982" s="29">
        <f t="shared" si="320"/>
        <v>10060000</v>
      </c>
      <c r="AT982" t="s">
        <v>111</v>
      </c>
      <c r="AU982" t="s">
        <v>112</v>
      </c>
      <c r="AV982" t="s">
        <v>113</v>
      </c>
      <c r="AW982" s="29" t="str">
        <f t="shared" si="321"/>
        <v/>
      </c>
      <c r="AX982" s="29">
        <f t="shared" si="322"/>
        <v>10060000</v>
      </c>
      <c r="AY982" s="29"/>
      <c r="AZ982" s="29"/>
      <c r="BA982" s="29"/>
      <c r="BB982" s="29"/>
      <c r="BC982" s="29"/>
      <c r="BD982" s="29"/>
      <c r="BE982" s="29"/>
      <c r="BF982" s="29"/>
      <c r="BG982" s="29"/>
      <c r="BH982" s="29"/>
      <c r="BI982" s="29"/>
      <c r="BJ982" s="29"/>
      <c r="BK982" s="29"/>
      <c r="BL982" s="29"/>
      <c r="BM982" s="29"/>
      <c r="BN982" s="29"/>
      <c r="BO982" s="29"/>
      <c r="BP982" s="29"/>
      <c r="BQ982" s="32" t="str">
        <f>IF(N982="项目",VLOOKUP(O982,项目!B:C,2,0),IF(K982="空项目",VLOOKUP(K982,项目!B:C,2,0),""))</f>
        <v/>
      </c>
      <c r="BR982" s="32" t="str">
        <f>IFERROR(VLOOKUP(BQ982,项目!A:B,2,0),"")</f>
        <v/>
      </c>
      <c r="BS982" s="29"/>
      <c r="BT982" s="29"/>
      <c r="BU982" s="32" t="str">
        <f>IF(N982="供应商",VLOOKUP(O982,供应商!B:C,2,0),"")</f>
        <v/>
      </c>
      <c r="BV982" s="32" t="str">
        <f>IFERROR(VLOOKUP(BU982,供应商!A:B,2,0),"")</f>
        <v/>
      </c>
      <c r="BW982" s="32" t="str">
        <f>IF(N982="客户",VLOOKUP(O982,客户!B:C,2,0),"")</f>
        <v/>
      </c>
      <c r="BX982" s="32" t="str">
        <f>IFERROR(VLOOKUP(BW982,客户!A:B,2,0),"")</f>
        <v/>
      </c>
      <c r="BY982" s="29"/>
      <c r="BZ982" s="29"/>
      <c r="CA982" s="29"/>
      <c r="CB982" s="29"/>
      <c r="CC982" s="29"/>
      <c r="CD982" s="29"/>
      <c r="CE982" s="29"/>
      <c r="CF982" s="29"/>
      <c r="CG982" s="29"/>
      <c r="CH982" s="29"/>
      <c r="CI982" s="29"/>
      <c r="CJ982" s="29"/>
      <c r="CK982" s="29"/>
      <c r="CL982" s="29"/>
      <c r="CM982" s="29"/>
      <c r="CN982" s="29"/>
      <c r="CO982" s="29"/>
      <c r="CP982" s="29"/>
      <c r="CQ982" s="29"/>
      <c r="CR982" s="29"/>
      <c r="CS982" s="29"/>
      <c r="CT982" s="29"/>
      <c r="CU982" s="32" t="str">
        <f>IF(N982="费用项目",VLOOKUP(O982,费用项目!B:C,2,0),"")</f>
        <v/>
      </c>
      <c r="CV982" s="32" t="str">
        <f>IFERROR(VLOOKUP(CU982,费用项目!A:B,2,0),"")</f>
        <v/>
      </c>
      <c r="CW982" s="29" t="str">
        <f>IF(N982="银行账户",VLOOKUP(O982,银行变二级!B:C,2,0),"")</f>
        <v>定期户潍坊银行9925</v>
      </c>
      <c r="CX982" s="29" t="str">
        <f>IFERROR(VLOOKUP(O982,银行变二级!A:B,2,0),"")</f>
        <v>定期户潍坊银行9925</v>
      </c>
    </row>
    <row r="983" ht="25.5" spans="1:102">
      <c r="A983" s="42" t="s">
        <v>810</v>
      </c>
      <c r="B983" s="36" t="s">
        <v>288</v>
      </c>
      <c r="C983" s="36" t="s">
        <v>125</v>
      </c>
      <c r="D983" s="37" t="s">
        <v>817</v>
      </c>
      <c r="E983" s="37" t="s">
        <v>293</v>
      </c>
      <c r="F983" s="38">
        <v>6000000</v>
      </c>
      <c r="G983" s="39" t="s">
        <v>107</v>
      </c>
      <c r="H983" s="40" t="str">
        <f t="shared" si="305"/>
        <v>1221</v>
      </c>
      <c r="I983" s="40" t="str">
        <f t="shared" si="306"/>
        <v>122108</v>
      </c>
      <c r="J983" s="46" t="str">
        <f t="shared" si="307"/>
        <v>其他应收款</v>
      </c>
      <c r="K983" s="47" t="str">
        <f t="shared" si="308"/>
        <v>单位</v>
      </c>
      <c r="L983" s="46" t="str">
        <f t="shared" si="309"/>
        <v>昌邑市城投建设工程有限公司</v>
      </c>
      <c r="M983" s="46" t="str">
        <f>IFERROR(IF(H983="1002",1002,VLOOKUP(I983,亿企科目!A:H,6,0)),VLOOKUP(H983,亿企科目!A:G,6,0))</f>
        <v>122102</v>
      </c>
      <c r="N983" s="48" t="str">
        <f>IFERROR(IF(H983="1002","银行账户",IF(H983="1123","供应商",VLOOKUP(I983,亿企科目!A:H,8,0))),"")</f>
        <v>客户</v>
      </c>
      <c r="O983" s="49" t="str">
        <f t="shared" si="323"/>
        <v>昌邑市城投建设工程有限公司</v>
      </c>
      <c r="P983" s="29" t="str">
        <f>VLOOKUP(A983,账簿!B:C,2,0)</f>
        <v>003017</v>
      </c>
      <c r="Q983" s="29" t="str">
        <f>VLOOKUP(P983,账簿!A:B,2,0)</f>
        <v>昌邑市盛汇农业科技有限公司</v>
      </c>
      <c r="W983" s="29" t="str">
        <f t="shared" si="324"/>
        <v>0030172026-04-015</v>
      </c>
      <c r="X983" s="29" t="str">
        <f t="shared" si="310"/>
        <v>003017</v>
      </c>
      <c r="Y983" s="29" t="str">
        <f t="shared" si="311"/>
        <v>003017</v>
      </c>
      <c r="Z983" s="29" t="str">
        <f t="shared" si="312"/>
        <v>昌邑市盛汇农业科技有限公司</v>
      </c>
      <c r="AA983" s="29" t="str">
        <f t="shared" si="313"/>
        <v>2026-04</v>
      </c>
      <c r="AB983" s="29" t="str">
        <f t="shared" si="314"/>
        <v>2026-04-01</v>
      </c>
      <c r="AC983" s="29" t="s">
        <v>108</v>
      </c>
      <c r="AD983" s="29">
        <f t="shared" si="315"/>
        <v>5</v>
      </c>
      <c r="AE983" s="29" t="str">
        <f t="shared" si="316"/>
        <v>网银转账,昌邑市城投建设工程有限公司,往来款</v>
      </c>
      <c r="AF983" s="29" t="s">
        <v>109</v>
      </c>
      <c r="AG983" s="29" t="s">
        <v>109</v>
      </c>
      <c r="AH983" s="29"/>
      <c r="AI983" s="29"/>
      <c r="AJ983" s="29"/>
      <c r="AK983" s="29"/>
      <c r="AL983" s="29"/>
      <c r="AM983" s="29"/>
      <c r="AN983" s="29" t="str">
        <f t="shared" si="317"/>
        <v>122102</v>
      </c>
      <c r="AO983" s="29"/>
      <c r="AP983" s="29" t="str">
        <f t="shared" si="318"/>
        <v>网银转账,昌邑市城投建设工程有限公司,往来款</v>
      </c>
      <c r="AQ983" t="s">
        <v>110</v>
      </c>
      <c r="AR983" s="29">
        <f t="shared" si="319"/>
        <v>6000000</v>
      </c>
      <c r="AS983" s="29" t="str">
        <f t="shared" si="320"/>
        <v/>
      </c>
      <c r="AT983" t="s">
        <v>111</v>
      </c>
      <c r="AU983" t="s">
        <v>112</v>
      </c>
      <c r="AV983" t="s">
        <v>113</v>
      </c>
      <c r="AW983" s="29">
        <f t="shared" si="321"/>
        <v>6000000</v>
      </c>
      <c r="AX983" s="29" t="str">
        <f t="shared" si="322"/>
        <v/>
      </c>
      <c r="AY983" s="29"/>
      <c r="AZ983" s="29"/>
      <c r="BA983" s="29"/>
      <c r="BB983" s="29"/>
      <c r="BC983" s="29"/>
      <c r="BD983" s="29"/>
      <c r="BE983" s="29"/>
      <c r="BF983" s="29"/>
      <c r="BG983" s="29"/>
      <c r="BH983" s="29"/>
      <c r="BI983" s="29"/>
      <c r="BJ983" s="29"/>
      <c r="BK983" s="29"/>
      <c r="BL983" s="29"/>
      <c r="BM983" s="29"/>
      <c r="BN983" s="29"/>
      <c r="BO983" s="29"/>
      <c r="BP983" s="29"/>
      <c r="BQ983" s="32" t="str">
        <f>IF(N983="项目",VLOOKUP(O983,项目!B:C,2,0),IF(K983="空项目",VLOOKUP(K983,项目!B:C,2,0),""))</f>
        <v/>
      </c>
      <c r="BR983" s="32" t="str">
        <f>IFERROR(VLOOKUP(BQ983,项目!A:B,2,0),"")</f>
        <v/>
      </c>
      <c r="BS983" s="29"/>
      <c r="BT983" s="29"/>
      <c r="BU983" s="32" t="str">
        <f>IF(N983="供应商",VLOOKUP(O983,供应商!B:C,2,0),"")</f>
        <v/>
      </c>
      <c r="BV983" s="32" t="str">
        <f>IFERROR(VLOOKUP(BU983,供应商!A:B,2,0),"")</f>
        <v/>
      </c>
      <c r="BW983" s="32" t="str">
        <f>IF(N983="客户",VLOOKUP(O983,客户!B:C,2,0),"")</f>
        <v>001001002</v>
      </c>
      <c r="BX983" s="32" t="str">
        <f>IFERROR(VLOOKUP(BW983,客户!A:B,2,0),"")</f>
        <v>昌邑市城投建设工程有限公司</v>
      </c>
      <c r="BY983" s="29"/>
      <c r="BZ983" s="29"/>
      <c r="CA983" s="29"/>
      <c r="CB983" s="29"/>
      <c r="CC983" s="29"/>
      <c r="CD983" s="29"/>
      <c r="CE983" s="29"/>
      <c r="CF983" s="29"/>
      <c r="CG983" s="29"/>
      <c r="CH983" s="29"/>
      <c r="CI983" s="29"/>
      <c r="CJ983" s="29"/>
      <c r="CK983" s="29"/>
      <c r="CL983" s="29"/>
      <c r="CM983" s="29"/>
      <c r="CN983" s="29"/>
      <c r="CO983" s="29"/>
      <c r="CP983" s="29"/>
      <c r="CQ983" s="29"/>
      <c r="CR983" s="29"/>
      <c r="CS983" s="29"/>
      <c r="CT983" s="29"/>
      <c r="CU983" s="32" t="str">
        <f>IF(N983="费用项目",VLOOKUP(O983,费用项目!B:C,2,0),"")</f>
        <v/>
      </c>
      <c r="CV983" s="32" t="str">
        <f>IFERROR(VLOOKUP(CU983,费用项目!A:B,2,0),"")</f>
        <v/>
      </c>
      <c r="CW983" s="29" t="str">
        <f>IF(N983="银行账户",VLOOKUP(O983,银行变二级!B:C,2,0),"")</f>
        <v/>
      </c>
      <c r="CX983" s="29" t="str">
        <f>IFERROR(VLOOKUP(O983,银行变二级!A:B,2,0),"")</f>
        <v/>
      </c>
    </row>
    <row r="984" ht="25.5" spans="1:102">
      <c r="A984" s="42" t="s">
        <v>810</v>
      </c>
      <c r="B984" s="36" t="s">
        <v>288</v>
      </c>
      <c r="C984" s="36" t="s">
        <v>125</v>
      </c>
      <c r="D984" s="37" t="s">
        <v>817</v>
      </c>
      <c r="E984" s="37" t="s">
        <v>812</v>
      </c>
      <c r="F984" s="39" t="s">
        <v>107</v>
      </c>
      <c r="G984" s="38">
        <v>6000000</v>
      </c>
      <c r="H984" s="40" t="str">
        <f t="shared" si="305"/>
        <v>1002</v>
      </c>
      <c r="I984" s="40" t="str">
        <f t="shared" si="306"/>
        <v>100209</v>
      </c>
      <c r="J984" s="46" t="str">
        <f t="shared" si="307"/>
        <v>银行存款</v>
      </c>
      <c r="K984" s="47" t="str">
        <f t="shared" si="308"/>
        <v>潍坊银行6258</v>
      </c>
      <c r="L984" s="46" t="str">
        <f t="shared" si="309"/>
        <v/>
      </c>
      <c r="M984" s="46">
        <f>IFERROR(IF(H984="1002",1002,VLOOKUP(I984,亿企科目!A:H,6,0)),VLOOKUP(H984,亿企科目!A:G,6,0))</f>
        <v>1002</v>
      </c>
      <c r="N984" s="48" t="str">
        <f>IFERROR(IF(H984="1002","银行账户",IF(H984="1123","供应商",VLOOKUP(I984,亿企科目!A:H,8,0))),"")</f>
        <v>银行账户</v>
      </c>
      <c r="O984" s="49" t="str">
        <f t="shared" si="323"/>
        <v>潍坊银行6258</v>
      </c>
      <c r="P984" s="29" t="str">
        <f>VLOOKUP(A984,账簿!B:C,2,0)</f>
        <v>003017</v>
      </c>
      <c r="Q984" s="29" t="str">
        <f>VLOOKUP(P984,账簿!A:B,2,0)</f>
        <v>昌邑市盛汇农业科技有限公司</v>
      </c>
      <c r="W984" s="29" t="str">
        <f t="shared" si="324"/>
        <v>0030172026-04-015</v>
      </c>
      <c r="X984" s="29" t="str">
        <f t="shared" si="310"/>
        <v>003017</v>
      </c>
      <c r="Y984" s="29" t="str">
        <f t="shared" si="311"/>
        <v>003017</v>
      </c>
      <c r="Z984" s="29" t="str">
        <f t="shared" si="312"/>
        <v>昌邑市盛汇农业科技有限公司</v>
      </c>
      <c r="AA984" s="29" t="str">
        <f t="shared" si="313"/>
        <v>2026-04</v>
      </c>
      <c r="AB984" s="29" t="str">
        <f t="shared" si="314"/>
        <v>2026-04-01</v>
      </c>
      <c r="AC984" s="29" t="s">
        <v>108</v>
      </c>
      <c r="AD984" s="29">
        <f t="shared" si="315"/>
        <v>5</v>
      </c>
      <c r="AE984" s="29" t="str">
        <f t="shared" si="316"/>
        <v>网银转账,昌邑市城投建设工程有限公司,往来款</v>
      </c>
      <c r="AF984" s="29" t="s">
        <v>109</v>
      </c>
      <c r="AG984" s="29" t="s">
        <v>109</v>
      </c>
      <c r="AH984" s="29"/>
      <c r="AI984" s="29"/>
      <c r="AJ984" s="29"/>
      <c r="AK984" s="29"/>
      <c r="AL984" s="29"/>
      <c r="AM984" s="29"/>
      <c r="AN984" s="29">
        <f t="shared" si="317"/>
        <v>1002</v>
      </c>
      <c r="AO984" s="29"/>
      <c r="AP984" s="29" t="str">
        <f t="shared" si="318"/>
        <v>网银转账,昌邑市城投建设工程有限公司,往来款</v>
      </c>
      <c r="AQ984" t="s">
        <v>110</v>
      </c>
      <c r="AR984" s="29" t="str">
        <f t="shared" si="319"/>
        <v/>
      </c>
      <c r="AS984" s="29">
        <f t="shared" si="320"/>
        <v>6000000</v>
      </c>
      <c r="AT984" t="s">
        <v>111</v>
      </c>
      <c r="AU984" t="s">
        <v>112</v>
      </c>
      <c r="AV984" t="s">
        <v>113</v>
      </c>
      <c r="AW984" s="29" t="str">
        <f t="shared" si="321"/>
        <v/>
      </c>
      <c r="AX984" s="29">
        <f t="shared" si="322"/>
        <v>6000000</v>
      </c>
      <c r="AY984" s="29"/>
      <c r="AZ984" s="29"/>
      <c r="BA984" s="29"/>
      <c r="BB984" s="29"/>
      <c r="BC984" s="29"/>
      <c r="BD984" s="29"/>
      <c r="BE984" s="29"/>
      <c r="BF984" s="29"/>
      <c r="BG984" s="29"/>
      <c r="BH984" s="29"/>
      <c r="BI984" s="29"/>
      <c r="BJ984" s="29"/>
      <c r="BK984" s="29"/>
      <c r="BL984" s="29"/>
      <c r="BM984" s="29"/>
      <c r="BN984" s="29"/>
      <c r="BO984" s="29"/>
      <c r="BP984" s="29"/>
      <c r="BQ984" s="32" t="str">
        <f>IF(N984="项目",VLOOKUP(O984,项目!B:C,2,0),IF(K984="空项目",VLOOKUP(K984,项目!B:C,2,0),""))</f>
        <v/>
      </c>
      <c r="BR984" s="32" t="str">
        <f>IFERROR(VLOOKUP(BQ984,项目!A:B,2,0),"")</f>
        <v/>
      </c>
      <c r="BS984" s="29"/>
      <c r="BT984" s="29"/>
      <c r="BU984" s="32" t="str">
        <f>IF(N984="供应商",VLOOKUP(O984,供应商!B:C,2,0),"")</f>
        <v/>
      </c>
      <c r="BV984" s="32" t="str">
        <f>IFERROR(VLOOKUP(BU984,供应商!A:B,2,0),"")</f>
        <v/>
      </c>
      <c r="BW984" s="32" t="str">
        <f>IF(N984="客户",VLOOKUP(O984,客户!B:C,2,0),"")</f>
        <v/>
      </c>
      <c r="BX984" s="32" t="str">
        <f>IFERROR(VLOOKUP(BW984,客户!A:B,2,0),"")</f>
        <v/>
      </c>
      <c r="BY984" s="29"/>
      <c r="BZ984" s="29"/>
      <c r="CA984" s="29"/>
      <c r="CB984" s="29"/>
      <c r="CC984" s="29"/>
      <c r="CD984" s="29"/>
      <c r="CE984" s="29"/>
      <c r="CF984" s="29"/>
      <c r="CG984" s="29"/>
      <c r="CH984" s="29"/>
      <c r="CI984" s="29"/>
      <c r="CJ984" s="29"/>
      <c r="CK984" s="29"/>
      <c r="CL984" s="29"/>
      <c r="CM984" s="29"/>
      <c r="CN984" s="29"/>
      <c r="CO984" s="29"/>
      <c r="CP984" s="29"/>
      <c r="CQ984" s="29"/>
      <c r="CR984" s="29"/>
      <c r="CS984" s="29"/>
      <c r="CT984" s="29"/>
      <c r="CU984" s="32" t="str">
        <f>IF(N984="费用项目",VLOOKUP(O984,费用项目!B:C,2,0),"")</f>
        <v/>
      </c>
      <c r="CV984" s="32" t="str">
        <f>IFERROR(VLOOKUP(CU984,费用项目!A:B,2,0),"")</f>
        <v/>
      </c>
      <c r="CW984" s="29" t="str">
        <f>IF(N984="银行账户",VLOOKUP(O984,银行变二级!B:C,2,0),"")</f>
        <v>潍坊银行6258</v>
      </c>
      <c r="CX984" s="29" t="str">
        <f>IFERROR(VLOOKUP(O984,银行变二级!A:B,2,0),"")</f>
        <v>潍坊银行6258</v>
      </c>
    </row>
    <row r="985" ht="25.5" spans="1:102">
      <c r="A985" s="42" t="s">
        <v>810</v>
      </c>
      <c r="B985" s="36" t="s">
        <v>288</v>
      </c>
      <c r="C985" s="36" t="s">
        <v>128</v>
      </c>
      <c r="D985" s="37" t="s">
        <v>623</v>
      </c>
      <c r="E985" s="37" t="s">
        <v>389</v>
      </c>
      <c r="F985" s="38">
        <v>1400000</v>
      </c>
      <c r="G985" s="39" t="s">
        <v>107</v>
      </c>
      <c r="H985" s="40" t="str">
        <f t="shared" si="305"/>
        <v>1221</v>
      </c>
      <c r="I985" s="40" t="str">
        <f t="shared" si="306"/>
        <v>122108</v>
      </c>
      <c r="J985" s="46" t="str">
        <f t="shared" si="307"/>
        <v>其他应收款</v>
      </c>
      <c r="K985" s="47" t="str">
        <f t="shared" si="308"/>
        <v>单位</v>
      </c>
      <c r="L985" s="46" t="str">
        <f t="shared" si="309"/>
        <v>昌邑市城投资本投资有限公司</v>
      </c>
      <c r="M985" s="46" t="str">
        <f>IFERROR(IF(H985="1002",1002,VLOOKUP(I985,亿企科目!A:H,6,0)),VLOOKUP(H985,亿企科目!A:G,6,0))</f>
        <v>122102</v>
      </c>
      <c r="N985" s="48" t="str">
        <f>IFERROR(IF(H985="1002","银行账户",IF(H985="1123","供应商",VLOOKUP(I985,亿企科目!A:H,8,0))),"")</f>
        <v>客户</v>
      </c>
      <c r="O985" s="49" t="str">
        <f t="shared" si="323"/>
        <v>昌邑市城投资本投资有限公司</v>
      </c>
      <c r="P985" s="29" t="str">
        <f>VLOOKUP(A985,账簿!B:C,2,0)</f>
        <v>003017</v>
      </c>
      <c r="Q985" s="29" t="str">
        <f>VLOOKUP(P985,账簿!A:B,2,0)</f>
        <v>昌邑市盛汇农业科技有限公司</v>
      </c>
      <c r="W985" s="29" t="str">
        <f t="shared" si="324"/>
        <v>0030172026-04-016</v>
      </c>
      <c r="X985" s="29" t="str">
        <f t="shared" si="310"/>
        <v>003017</v>
      </c>
      <c r="Y985" s="29" t="str">
        <f t="shared" si="311"/>
        <v>003017</v>
      </c>
      <c r="Z985" s="29" t="str">
        <f t="shared" si="312"/>
        <v>昌邑市盛汇农业科技有限公司</v>
      </c>
      <c r="AA985" s="29" t="str">
        <f t="shared" si="313"/>
        <v>2026-04</v>
      </c>
      <c r="AB985" s="29" t="str">
        <f t="shared" si="314"/>
        <v>2026-04-01</v>
      </c>
      <c r="AC985" s="29" t="s">
        <v>108</v>
      </c>
      <c r="AD985" s="29">
        <f t="shared" si="315"/>
        <v>6</v>
      </c>
      <c r="AE985" s="29" t="str">
        <f t="shared" si="316"/>
        <v>汇兑,昌邑市城投资本投资有限公司,往来款</v>
      </c>
      <c r="AF985" s="29" t="s">
        <v>109</v>
      </c>
      <c r="AG985" s="29" t="s">
        <v>109</v>
      </c>
      <c r="AH985" s="29"/>
      <c r="AI985" s="29"/>
      <c r="AJ985" s="29"/>
      <c r="AK985" s="29"/>
      <c r="AL985" s="29"/>
      <c r="AM985" s="29"/>
      <c r="AN985" s="29" t="str">
        <f t="shared" si="317"/>
        <v>122102</v>
      </c>
      <c r="AO985" s="29"/>
      <c r="AP985" s="29" t="str">
        <f t="shared" si="318"/>
        <v>汇兑,昌邑市城投资本投资有限公司,往来款</v>
      </c>
      <c r="AQ985" t="s">
        <v>110</v>
      </c>
      <c r="AR985" s="29">
        <f t="shared" si="319"/>
        <v>1400000</v>
      </c>
      <c r="AS985" s="29" t="str">
        <f t="shared" si="320"/>
        <v/>
      </c>
      <c r="AT985" t="s">
        <v>111</v>
      </c>
      <c r="AU985" t="s">
        <v>112</v>
      </c>
      <c r="AV985" t="s">
        <v>113</v>
      </c>
      <c r="AW985" s="29">
        <f t="shared" si="321"/>
        <v>1400000</v>
      </c>
      <c r="AX985" s="29" t="str">
        <f t="shared" si="322"/>
        <v/>
      </c>
      <c r="AY985" s="29"/>
      <c r="AZ985" s="29"/>
      <c r="BA985" s="29"/>
      <c r="BB985" s="29"/>
      <c r="BC985" s="29"/>
      <c r="BD985" s="29"/>
      <c r="BE985" s="29"/>
      <c r="BF985" s="29"/>
      <c r="BG985" s="29"/>
      <c r="BH985" s="29"/>
      <c r="BI985" s="29"/>
      <c r="BJ985" s="29"/>
      <c r="BK985" s="29"/>
      <c r="BL985" s="29"/>
      <c r="BM985" s="29"/>
      <c r="BN985" s="29"/>
      <c r="BO985" s="29"/>
      <c r="BP985" s="29"/>
      <c r="BQ985" s="32" t="str">
        <f>IF(N985="项目",VLOOKUP(O985,项目!B:C,2,0),IF(K985="空项目",VLOOKUP(K985,项目!B:C,2,0),""))</f>
        <v/>
      </c>
      <c r="BR985" s="32" t="str">
        <f>IFERROR(VLOOKUP(BQ985,项目!A:B,2,0),"")</f>
        <v/>
      </c>
      <c r="BS985" s="29"/>
      <c r="BT985" s="29"/>
      <c r="BU985" s="32" t="str">
        <f>IF(N985="供应商",VLOOKUP(O985,供应商!B:C,2,0),"")</f>
        <v/>
      </c>
      <c r="BV985" s="32" t="str">
        <f>IFERROR(VLOOKUP(BU985,供应商!A:B,2,0),"")</f>
        <v/>
      </c>
      <c r="BW985" s="32" t="str">
        <f>IF(N985="客户",VLOOKUP(O985,客户!B:C,2,0),"")</f>
        <v>00050000000001</v>
      </c>
      <c r="BX985" s="32" t="str">
        <f>IFERROR(VLOOKUP(BW985,客户!A:B,2,0),"")</f>
        <v>昌邑市城投资本投资有限公司</v>
      </c>
      <c r="BY985" s="29"/>
      <c r="BZ985" s="29"/>
      <c r="CA985" s="29"/>
      <c r="CB985" s="29"/>
      <c r="CC985" s="29"/>
      <c r="CD985" s="29"/>
      <c r="CE985" s="29"/>
      <c r="CF985" s="29"/>
      <c r="CG985" s="29"/>
      <c r="CH985" s="29"/>
      <c r="CI985" s="29"/>
      <c r="CJ985" s="29"/>
      <c r="CK985" s="29"/>
      <c r="CL985" s="29"/>
      <c r="CM985" s="29"/>
      <c r="CN985" s="29"/>
      <c r="CO985" s="29"/>
      <c r="CP985" s="29"/>
      <c r="CQ985" s="29"/>
      <c r="CR985" s="29"/>
      <c r="CS985" s="29"/>
      <c r="CT985" s="29"/>
      <c r="CU985" s="32" t="str">
        <f>IF(N985="费用项目",VLOOKUP(O985,费用项目!B:C,2,0),"")</f>
        <v/>
      </c>
      <c r="CV985" s="32" t="str">
        <f>IFERROR(VLOOKUP(CU985,费用项目!A:B,2,0),"")</f>
        <v/>
      </c>
      <c r="CW985" s="29" t="str">
        <f>IF(N985="银行账户",VLOOKUP(O985,银行变二级!B:C,2,0),"")</f>
        <v/>
      </c>
      <c r="CX985" s="29" t="str">
        <f>IFERROR(VLOOKUP(O985,银行变二级!A:B,2,0),"")</f>
        <v/>
      </c>
    </row>
    <row r="986" spans="1:102">
      <c r="A986" s="42" t="s">
        <v>810</v>
      </c>
      <c r="B986" s="36" t="s">
        <v>288</v>
      </c>
      <c r="C986" s="36" t="s">
        <v>128</v>
      </c>
      <c r="D986" s="37" t="s">
        <v>623</v>
      </c>
      <c r="E986" s="37" t="s">
        <v>812</v>
      </c>
      <c r="F986" s="39" t="s">
        <v>107</v>
      </c>
      <c r="G986" s="38">
        <v>1400000</v>
      </c>
      <c r="H986" s="40" t="str">
        <f t="shared" si="305"/>
        <v>1002</v>
      </c>
      <c r="I986" s="40" t="str">
        <f t="shared" si="306"/>
        <v>100209</v>
      </c>
      <c r="J986" s="46" t="str">
        <f t="shared" si="307"/>
        <v>银行存款</v>
      </c>
      <c r="K986" s="47" t="str">
        <f t="shared" si="308"/>
        <v>潍坊银行6258</v>
      </c>
      <c r="L986" s="46" t="str">
        <f t="shared" si="309"/>
        <v/>
      </c>
      <c r="M986" s="46">
        <f>IFERROR(IF(H986="1002",1002,VLOOKUP(I986,亿企科目!A:H,6,0)),VLOOKUP(H986,亿企科目!A:G,6,0))</f>
        <v>1002</v>
      </c>
      <c r="N986" s="48" t="str">
        <f>IFERROR(IF(H986="1002","银行账户",IF(H986="1123","供应商",VLOOKUP(I986,亿企科目!A:H,8,0))),"")</f>
        <v>银行账户</v>
      </c>
      <c r="O986" s="49" t="str">
        <f t="shared" si="323"/>
        <v>潍坊银行6258</v>
      </c>
      <c r="P986" s="29" t="str">
        <f>VLOOKUP(A986,账簿!B:C,2,0)</f>
        <v>003017</v>
      </c>
      <c r="Q986" s="29" t="str">
        <f>VLOOKUP(P986,账簿!A:B,2,0)</f>
        <v>昌邑市盛汇农业科技有限公司</v>
      </c>
      <c r="W986" s="29" t="str">
        <f t="shared" si="324"/>
        <v>0030172026-04-016</v>
      </c>
      <c r="X986" s="29" t="str">
        <f t="shared" si="310"/>
        <v>003017</v>
      </c>
      <c r="Y986" s="29" t="str">
        <f t="shared" si="311"/>
        <v>003017</v>
      </c>
      <c r="Z986" s="29" t="str">
        <f t="shared" si="312"/>
        <v>昌邑市盛汇农业科技有限公司</v>
      </c>
      <c r="AA986" s="29" t="str">
        <f t="shared" si="313"/>
        <v>2026-04</v>
      </c>
      <c r="AB986" s="29" t="str">
        <f t="shared" si="314"/>
        <v>2026-04-01</v>
      </c>
      <c r="AC986" s="29" t="s">
        <v>108</v>
      </c>
      <c r="AD986" s="29">
        <f t="shared" si="315"/>
        <v>6</v>
      </c>
      <c r="AE986" s="29" t="str">
        <f t="shared" si="316"/>
        <v>汇兑,昌邑市城投资本投资有限公司,往来款</v>
      </c>
      <c r="AF986" s="29" t="s">
        <v>109</v>
      </c>
      <c r="AG986" s="29" t="s">
        <v>109</v>
      </c>
      <c r="AH986" s="29"/>
      <c r="AI986" s="29"/>
      <c r="AJ986" s="29"/>
      <c r="AK986" s="29"/>
      <c r="AL986" s="29"/>
      <c r="AM986" s="29"/>
      <c r="AN986" s="29">
        <f t="shared" si="317"/>
        <v>1002</v>
      </c>
      <c r="AO986" s="29"/>
      <c r="AP986" s="29" t="str">
        <f t="shared" si="318"/>
        <v>汇兑,昌邑市城投资本投资有限公司,往来款</v>
      </c>
      <c r="AQ986" t="s">
        <v>110</v>
      </c>
      <c r="AR986" s="29" t="str">
        <f t="shared" si="319"/>
        <v/>
      </c>
      <c r="AS986" s="29">
        <f t="shared" si="320"/>
        <v>1400000</v>
      </c>
      <c r="AT986" t="s">
        <v>111</v>
      </c>
      <c r="AU986" t="s">
        <v>112</v>
      </c>
      <c r="AV986" t="s">
        <v>113</v>
      </c>
      <c r="AW986" s="29" t="str">
        <f t="shared" si="321"/>
        <v/>
      </c>
      <c r="AX986" s="29">
        <f t="shared" si="322"/>
        <v>1400000</v>
      </c>
      <c r="AY986" s="29"/>
      <c r="AZ986" s="29"/>
      <c r="BA986" s="29"/>
      <c r="BB986" s="29"/>
      <c r="BC986" s="29"/>
      <c r="BD986" s="29"/>
      <c r="BE986" s="29"/>
      <c r="BF986" s="29"/>
      <c r="BG986" s="29"/>
      <c r="BH986" s="29"/>
      <c r="BI986" s="29"/>
      <c r="BJ986" s="29"/>
      <c r="BK986" s="29"/>
      <c r="BL986" s="29"/>
      <c r="BM986" s="29"/>
      <c r="BN986" s="29"/>
      <c r="BO986" s="29"/>
      <c r="BP986" s="29"/>
      <c r="BQ986" s="32" t="str">
        <f>IF(N986="项目",VLOOKUP(O986,项目!B:C,2,0),IF(K986="空项目",VLOOKUP(K986,项目!B:C,2,0),""))</f>
        <v/>
      </c>
      <c r="BR986" s="32" t="str">
        <f>IFERROR(VLOOKUP(BQ986,项目!A:B,2,0),"")</f>
        <v/>
      </c>
      <c r="BS986" s="29"/>
      <c r="BT986" s="29"/>
      <c r="BU986" s="32" t="str">
        <f>IF(N986="供应商",VLOOKUP(O986,供应商!B:C,2,0),"")</f>
        <v/>
      </c>
      <c r="BV986" s="32" t="str">
        <f>IFERROR(VLOOKUP(BU986,供应商!A:B,2,0),"")</f>
        <v/>
      </c>
      <c r="BW986" s="32" t="str">
        <f>IF(N986="客户",VLOOKUP(O986,客户!B:C,2,0),"")</f>
        <v/>
      </c>
      <c r="BX986" s="32" t="str">
        <f>IFERROR(VLOOKUP(BW986,客户!A:B,2,0),"")</f>
        <v/>
      </c>
      <c r="BY986" s="29"/>
      <c r="BZ986" s="29"/>
      <c r="CA986" s="29"/>
      <c r="CB986" s="29"/>
      <c r="CC986" s="29"/>
      <c r="CD986" s="29"/>
      <c r="CE986" s="29"/>
      <c r="CF986" s="29"/>
      <c r="CG986" s="29"/>
      <c r="CH986" s="29"/>
      <c r="CI986" s="29"/>
      <c r="CJ986" s="29"/>
      <c r="CK986" s="29"/>
      <c r="CL986" s="29"/>
      <c r="CM986" s="29"/>
      <c r="CN986" s="29"/>
      <c r="CO986" s="29"/>
      <c r="CP986" s="29"/>
      <c r="CQ986" s="29"/>
      <c r="CR986" s="29"/>
      <c r="CS986" s="29"/>
      <c r="CT986" s="29"/>
      <c r="CU986" s="32" t="str">
        <f>IF(N986="费用项目",VLOOKUP(O986,费用项目!B:C,2,0),"")</f>
        <v/>
      </c>
      <c r="CV986" s="32" t="str">
        <f>IFERROR(VLOOKUP(CU986,费用项目!A:B,2,0),"")</f>
        <v/>
      </c>
      <c r="CW986" s="29" t="str">
        <f>IF(N986="银行账户",VLOOKUP(O986,银行变二级!B:C,2,0),"")</f>
        <v>潍坊银行6258</v>
      </c>
      <c r="CX986" s="29" t="str">
        <f>IFERROR(VLOOKUP(O986,银行变二级!A:B,2,0),"")</f>
        <v>潍坊银行6258</v>
      </c>
    </row>
    <row r="987" spans="1:102">
      <c r="A987" s="42" t="s">
        <v>810</v>
      </c>
      <c r="B987" s="36" t="s">
        <v>288</v>
      </c>
      <c r="C987" s="36" t="s">
        <v>132</v>
      </c>
      <c r="D987" s="37" t="s">
        <v>811</v>
      </c>
      <c r="E987" s="37" t="s">
        <v>812</v>
      </c>
      <c r="F987" s="38">
        <v>7400000</v>
      </c>
      <c r="G987" s="39" t="s">
        <v>107</v>
      </c>
      <c r="H987" s="40" t="str">
        <f t="shared" si="305"/>
        <v>1002</v>
      </c>
      <c r="I987" s="40" t="str">
        <f t="shared" si="306"/>
        <v>100209</v>
      </c>
      <c r="J987" s="46" t="str">
        <f t="shared" si="307"/>
        <v>银行存款</v>
      </c>
      <c r="K987" s="47" t="str">
        <f t="shared" si="308"/>
        <v>潍坊银行6258</v>
      </c>
      <c r="L987" s="46" t="str">
        <f t="shared" si="309"/>
        <v/>
      </c>
      <c r="M987" s="46">
        <f>IFERROR(IF(H987="1002",1002,VLOOKUP(I987,亿企科目!A:H,6,0)),VLOOKUP(H987,亿企科目!A:G,6,0))</f>
        <v>1002</v>
      </c>
      <c r="N987" s="48" t="str">
        <f>IFERROR(IF(H987="1002","银行账户",IF(H987="1123","供应商",VLOOKUP(I987,亿企科目!A:H,8,0))),"")</f>
        <v>银行账户</v>
      </c>
      <c r="O987" s="49" t="str">
        <f t="shared" si="323"/>
        <v>潍坊银行6258</v>
      </c>
      <c r="P987" s="29" t="str">
        <f>VLOOKUP(A987,账簿!B:C,2,0)</f>
        <v>003017</v>
      </c>
      <c r="Q987" s="29" t="str">
        <f>VLOOKUP(P987,账簿!A:B,2,0)</f>
        <v>昌邑市盛汇农业科技有限公司</v>
      </c>
      <c r="W987" s="29" t="str">
        <f t="shared" si="324"/>
        <v>0030172026-04-017</v>
      </c>
      <c r="X987" s="29" t="str">
        <f t="shared" si="310"/>
        <v>003017</v>
      </c>
      <c r="Y987" s="29" t="str">
        <f t="shared" si="311"/>
        <v>003017</v>
      </c>
      <c r="Z987" s="29" t="str">
        <f t="shared" si="312"/>
        <v>昌邑市盛汇农业科技有限公司</v>
      </c>
      <c r="AA987" s="29" t="str">
        <f t="shared" si="313"/>
        <v>2026-04</v>
      </c>
      <c r="AB987" s="29" t="str">
        <f t="shared" si="314"/>
        <v>2026-04-01</v>
      </c>
      <c r="AC987" s="29" t="s">
        <v>108</v>
      </c>
      <c r="AD987" s="29">
        <f t="shared" si="315"/>
        <v>7</v>
      </c>
      <c r="AE987" s="29" t="str">
        <f t="shared" si="316"/>
        <v>汇款,昌邑市城投农业科技有限公司,货款</v>
      </c>
      <c r="AF987" s="29" t="s">
        <v>109</v>
      </c>
      <c r="AG987" s="29" t="s">
        <v>109</v>
      </c>
      <c r="AH987" s="29"/>
      <c r="AI987" s="29"/>
      <c r="AJ987" s="29"/>
      <c r="AK987" s="29"/>
      <c r="AL987" s="29"/>
      <c r="AM987" s="29"/>
      <c r="AN987" s="29">
        <f t="shared" si="317"/>
        <v>1002</v>
      </c>
      <c r="AO987" s="29"/>
      <c r="AP987" s="29" t="str">
        <f t="shared" si="318"/>
        <v>汇款,昌邑市城投农业科技有限公司,货款</v>
      </c>
      <c r="AQ987" t="s">
        <v>110</v>
      </c>
      <c r="AR987" s="29">
        <f t="shared" si="319"/>
        <v>7400000</v>
      </c>
      <c r="AS987" s="29" t="str">
        <f t="shared" si="320"/>
        <v/>
      </c>
      <c r="AT987" t="s">
        <v>111</v>
      </c>
      <c r="AU987" t="s">
        <v>112</v>
      </c>
      <c r="AV987" t="s">
        <v>113</v>
      </c>
      <c r="AW987" s="29">
        <f t="shared" si="321"/>
        <v>7400000</v>
      </c>
      <c r="AX987" s="29" t="str">
        <f t="shared" si="322"/>
        <v/>
      </c>
      <c r="AY987" s="29"/>
      <c r="AZ987" s="29"/>
      <c r="BA987" s="29"/>
      <c r="BB987" s="29"/>
      <c r="BC987" s="29"/>
      <c r="BD987" s="29"/>
      <c r="BE987" s="29"/>
      <c r="BF987" s="29"/>
      <c r="BG987" s="29"/>
      <c r="BH987" s="29"/>
      <c r="BI987" s="29"/>
      <c r="BJ987" s="29"/>
      <c r="BK987" s="29"/>
      <c r="BL987" s="29"/>
      <c r="BM987" s="29"/>
      <c r="BN987" s="29"/>
      <c r="BO987" s="29"/>
      <c r="BP987" s="29"/>
      <c r="BQ987" s="32" t="str">
        <f>IF(N987="项目",VLOOKUP(O987,项目!B:C,2,0),IF(K987="空项目",VLOOKUP(K987,项目!B:C,2,0),""))</f>
        <v/>
      </c>
      <c r="BR987" s="32" t="str">
        <f>IFERROR(VLOOKUP(BQ987,项目!A:B,2,0),"")</f>
        <v/>
      </c>
      <c r="BS987" s="29"/>
      <c r="BT987" s="29"/>
      <c r="BU987" s="32" t="str">
        <f>IF(N987="供应商",VLOOKUP(O987,供应商!B:C,2,0),"")</f>
        <v/>
      </c>
      <c r="BV987" s="32" t="str">
        <f>IFERROR(VLOOKUP(BU987,供应商!A:B,2,0),"")</f>
        <v/>
      </c>
      <c r="BW987" s="32" t="str">
        <f>IF(N987="客户",VLOOKUP(O987,客户!B:C,2,0),"")</f>
        <v/>
      </c>
      <c r="BX987" s="32" t="str">
        <f>IFERROR(VLOOKUP(BW987,客户!A:B,2,0),"")</f>
        <v/>
      </c>
      <c r="BY987" s="29"/>
      <c r="BZ987" s="29"/>
      <c r="CA987" s="29"/>
      <c r="CB987" s="29"/>
      <c r="CC987" s="29"/>
      <c r="CD987" s="29"/>
      <c r="CE987" s="29"/>
      <c r="CF987" s="29"/>
      <c r="CG987" s="29"/>
      <c r="CH987" s="29"/>
      <c r="CI987" s="29"/>
      <c r="CJ987" s="29"/>
      <c r="CK987" s="29"/>
      <c r="CL987" s="29"/>
      <c r="CM987" s="29"/>
      <c r="CN987" s="29"/>
      <c r="CO987" s="29"/>
      <c r="CP987" s="29"/>
      <c r="CQ987" s="29"/>
      <c r="CR987" s="29"/>
      <c r="CS987" s="29"/>
      <c r="CT987" s="29"/>
      <c r="CU987" s="32" t="str">
        <f>IF(N987="费用项目",VLOOKUP(O987,费用项目!B:C,2,0),"")</f>
        <v/>
      </c>
      <c r="CV987" s="32" t="str">
        <f>IFERROR(VLOOKUP(CU987,费用项目!A:B,2,0),"")</f>
        <v/>
      </c>
      <c r="CW987" s="29" t="str">
        <f>IF(N987="银行账户",VLOOKUP(O987,银行变二级!B:C,2,0),"")</f>
        <v>潍坊银行6258</v>
      </c>
      <c r="CX987" s="29" t="str">
        <f>IFERROR(VLOOKUP(O987,银行变二级!A:B,2,0),"")</f>
        <v>潍坊银行6258</v>
      </c>
    </row>
    <row r="988" ht="25.5" spans="1:102">
      <c r="A988" s="42" t="s">
        <v>810</v>
      </c>
      <c r="B988" s="36" t="s">
        <v>288</v>
      </c>
      <c r="C988" s="36" t="s">
        <v>132</v>
      </c>
      <c r="D988" s="37" t="s">
        <v>811</v>
      </c>
      <c r="E988" s="37" t="s">
        <v>194</v>
      </c>
      <c r="F988" s="39" t="s">
        <v>107</v>
      </c>
      <c r="G988" s="38">
        <v>7400000</v>
      </c>
      <c r="H988" s="40" t="str">
        <f t="shared" si="305"/>
        <v>1221</v>
      </c>
      <c r="I988" s="40" t="str">
        <f t="shared" si="306"/>
        <v>122108</v>
      </c>
      <c r="J988" s="46" t="str">
        <f t="shared" si="307"/>
        <v>其他应收款</v>
      </c>
      <c r="K988" s="47" t="str">
        <f t="shared" si="308"/>
        <v>单位</v>
      </c>
      <c r="L988" s="46" t="str">
        <f t="shared" si="309"/>
        <v>昌邑市城投农业科技有限公司</v>
      </c>
      <c r="M988" s="46" t="str">
        <f>IFERROR(IF(H988="1002",1002,VLOOKUP(I988,亿企科目!A:H,6,0)),VLOOKUP(H988,亿企科目!A:G,6,0))</f>
        <v>122102</v>
      </c>
      <c r="N988" s="48" t="str">
        <f>IFERROR(IF(H988="1002","银行账户",IF(H988="1123","供应商",VLOOKUP(I988,亿企科目!A:H,8,0))),"")</f>
        <v>客户</v>
      </c>
      <c r="O988" s="49" t="str">
        <f t="shared" si="323"/>
        <v>昌邑市城投农业科技有限公司</v>
      </c>
      <c r="P988" s="29" t="str">
        <f>VLOOKUP(A988,账簿!B:C,2,0)</f>
        <v>003017</v>
      </c>
      <c r="Q988" s="29" t="str">
        <f>VLOOKUP(P988,账簿!A:B,2,0)</f>
        <v>昌邑市盛汇农业科技有限公司</v>
      </c>
      <c r="W988" s="29" t="str">
        <f t="shared" si="324"/>
        <v>0030172026-04-017</v>
      </c>
      <c r="X988" s="29" t="str">
        <f t="shared" si="310"/>
        <v>003017</v>
      </c>
      <c r="Y988" s="29" t="str">
        <f t="shared" si="311"/>
        <v>003017</v>
      </c>
      <c r="Z988" s="29" t="str">
        <f t="shared" si="312"/>
        <v>昌邑市盛汇农业科技有限公司</v>
      </c>
      <c r="AA988" s="29" t="str">
        <f t="shared" si="313"/>
        <v>2026-04</v>
      </c>
      <c r="AB988" s="29" t="str">
        <f t="shared" si="314"/>
        <v>2026-04-01</v>
      </c>
      <c r="AC988" s="29" t="s">
        <v>108</v>
      </c>
      <c r="AD988" s="29">
        <f t="shared" si="315"/>
        <v>7</v>
      </c>
      <c r="AE988" s="29" t="str">
        <f t="shared" si="316"/>
        <v>汇款,昌邑市城投农业科技有限公司,货款</v>
      </c>
      <c r="AF988" s="29" t="s">
        <v>109</v>
      </c>
      <c r="AG988" s="29" t="s">
        <v>109</v>
      </c>
      <c r="AH988" s="29"/>
      <c r="AI988" s="29"/>
      <c r="AJ988" s="29"/>
      <c r="AK988" s="29"/>
      <c r="AL988" s="29"/>
      <c r="AM988" s="29"/>
      <c r="AN988" s="29" t="str">
        <f t="shared" si="317"/>
        <v>122102</v>
      </c>
      <c r="AO988" s="29"/>
      <c r="AP988" s="29" t="str">
        <f t="shared" si="318"/>
        <v>汇款,昌邑市城投农业科技有限公司,货款</v>
      </c>
      <c r="AQ988" t="s">
        <v>110</v>
      </c>
      <c r="AR988" s="29" t="str">
        <f t="shared" si="319"/>
        <v/>
      </c>
      <c r="AS988" s="29">
        <f t="shared" si="320"/>
        <v>7400000</v>
      </c>
      <c r="AT988" t="s">
        <v>111</v>
      </c>
      <c r="AU988" t="s">
        <v>112</v>
      </c>
      <c r="AV988" t="s">
        <v>113</v>
      </c>
      <c r="AW988" s="29" t="str">
        <f t="shared" si="321"/>
        <v/>
      </c>
      <c r="AX988" s="29">
        <f t="shared" si="322"/>
        <v>7400000</v>
      </c>
      <c r="AY988" s="29"/>
      <c r="AZ988" s="29"/>
      <c r="BA988" s="29"/>
      <c r="BB988" s="29"/>
      <c r="BC988" s="29"/>
      <c r="BD988" s="29"/>
      <c r="BE988" s="29"/>
      <c r="BF988" s="29"/>
      <c r="BG988" s="29"/>
      <c r="BH988" s="29"/>
      <c r="BI988" s="29"/>
      <c r="BJ988" s="29"/>
      <c r="BK988" s="29"/>
      <c r="BL988" s="29"/>
      <c r="BM988" s="29"/>
      <c r="BN988" s="29"/>
      <c r="BO988" s="29"/>
      <c r="BP988" s="29"/>
      <c r="BQ988" s="32" t="str">
        <f>IF(N988="项目",VLOOKUP(O988,项目!B:C,2,0),IF(K988="空项目",VLOOKUP(K988,项目!B:C,2,0),""))</f>
        <v/>
      </c>
      <c r="BR988" s="32" t="str">
        <f>IFERROR(VLOOKUP(BQ988,项目!A:B,2,0),"")</f>
        <v/>
      </c>
      <c r="BS988" s="29"/>
      <c r="BT988" s="29"/>
      <c r="BU988" s="32" t="str">
        <f>IF(N988="供应商",VLOOKUP(O988,供应商!B:C,2,0),"")</f>
        <v/>
      </c>
      <c r="BV988" s="32" t="str">
        <f>IFERROR(VLOOKUP(BU988,供应商!A:B,2,0),"")</f>
        <v/>
      </c>
      <c r="BW988" s="32" t="str">
        <f>IF(N988="客户",VLOOKUP(O988,客户!B:C,2,0),"")</f>
        <v>003003</v>
      </c>
      <c r="BX988" s="32" t="str">
        <f>IFERROR(VLOOKUP(BW988,客户!A:B,2,0),"")</f>
        <v>昌邑市城投农业科技有限公司</v>
      </c>
      <c r="BY988" s="29"/>
      <c r="BZ988" s="29"/>
      <c r="CA988" s="29"/>
      <c r="CB988" s="29"/>
      <c r="CC988" s="29"/>
      <c r="CD988" s="29"/>
      <c r="CE988" s="29"/>
      <c r="CF988" s="29"/>
      <c r="CG988" s="29"/>
      <c r="CH988" s="29"/>
      <c r="CI988" s="29"/>
      <c r="CJ988" s="29"/>
      <c r="CK988" s="29"/>
      <c r="CL988" s="29"/>
      <c r="CM988" s="29"/>
      <c r="CN988" s="29"/>
      <c r="CO988" s="29"/>
      <c r="CP988" s="29"/>
      <c r="CQ988" s="29"/>
      <c r="CR988" s="29"/>
      <c r="CS988" s="29"/>
      <c r="CT988" s="29"/>
      <c r="CU988" s="32" t="str">
        <f>IF(N988="费用项目",VLOOKUP(O988,费用项目!B:C,2,0),"")</f>
        <v/>
      </c>
      <c r="CV988" s="32" t="str">
        <f>IFERROR(VLOOKUP(CU988,费用项目!A:B,2,0),"")</f>
        <v/>
      </c>
      <c r="CW988" s="29" t="str">
        <f>IF(N988="银行账户",VLOOKUP(O988,银行变二级!B:C,2,0),"")</f>
        <v/>
      </c>
      <c r="CX988" s="29" t="str">
        <f>IFERROR(VLOOKUP(O988,银行变二级!A:B,2,0),"")</f>
        <v/>
      </c>
    </row>
    <row r="989" ht="27" spans="1:102">
      <c r="A989" s="42" t="s">
        <v>810</v>
      </c>
      <c r="B989" s="36" t="s">
        <v>288</v>
      </c>
      <c r="C989" s="36" t="s">
        <v>135</v>
      </c>
      <c r="D989" s="37" t="s">
        <v>814</v>
      </c>
      <c r="E989" s="37" t="s">
        <v>818</v>
      </c>
      <c r="F989" s="38">
        <v>10060000</v>
      </c>
      <c r="G989" s="39" t="s">
        <v>107</v>
      </c>
      <c r="H989" s="40" t="str">
        <f t="shared" si="305"/>
        <v>1002</v>
      </c>
      <c r="I989" s="40" t="str">
        <f t="shared" si="306"/>
        <v>100214</v>
      </c>
      <c r="J989" s="46" t="str">
        <f t="shared" si="307"/>
        <v>银行存款</v>
      </c>
      <c r="K989" s="47" t="str">
        <f t="shared" si="308"/>
        <v>潍坊银行定期户9932</v>
      </c>
      <c r="L989" s="46" t="str">
        <f t="shared" si="309"/>
        <v/>
      </c>
      <c r="M989" s="46">
        <f>IFERROR(IF(H989="1002",1002,VLOOKUP(I989,亿企科目!A:H,6,0)),VLOOKUP(H989,亿企科目!A:G,6,0))</f>
        <v>1002</v>
      </c>
      <c r="N989" s="48" t="str">
        <f>IFERROR(IF(H989="1002","银行账户",IF(H989="1123","供应商",VLOOKUP(I989,亿企科目!A:H,8,0))),"")</f>
        <v>银行账户</v>
      </c>
      <c r="O989" s="49" t="str">
        <f t="shared" si="323"/>
        <v>潍坊银行定期户9932</v>
      </c>
      <c r="P989" s="29" t="str">
        <f>VLOOKUP(A989,账簿!B:C,2,0)</f>
        <v>003017</v>
      </c>
      <c r="Q989" s="29" t="str">
        <f>VLOOKUP(P989,账簿!A:B,2,0)</f>
        <v>昌邑市盛汇农业科技有限公司</v>
      </c>
      <c r="W989" s="29" t="str">
        <f t="shared" si="324"/>
        <v>0030172026-04-018</v>
      </c>
      <c r="X989" s="29" t="str">
        <f t="shared" si="310"/>
        <v>003017</v>
      </c>
      <c r="Y989" s="29" t="str">
        <f t="shared" si="311"/>
        <v>003017</v>
      </c>
      <c r="Z989" s="29" t="str">
        <f t="shared" si="312"/>
        <v>昌邑市盛汇农业科技有限公司</v>
      </c>
      <c r="AA989" s="29" t="str">
        <f t="shared" si="313"/>
        <v>2026-04</v>
      </c>
      <c r="AB989" s="29" t="str">
        <f t="shared" si="314"/>
        <v>2026-04-01</v>
      </c>
      <c r="AC989" s="29" t="s">
        <v>108</v>
      </c>
      <c r="AD989" s="29">
        <f t="shared" si="315"/>
        <v>8</v>
      </c>
      <c r="AE989" s="29" t="str">
        <f t="shared" si="316"/>
        <v>存定期,转存定期,昌邑市盛汇农业科技有限公司,转存定期</v>
      </c>
      <c r="AF989" s="29" t="s">
        <v>109</v>
      </c>
      <c r="AG989" s="29" t="s">
        <v>109</v>
      </c>
      <c r="AH989" s="29"/>
      <c r="AI989" s="29"/>
      <c r="AJ989" s="29"/>
      <c r="AK989" s="29"/>
      <c r="AL989" s="29"/>
      <c r="AM989" s="29"/>
      <c r="AN989" s="29">
        <f t="shared" si="317"/>
        <v>1002</v>
      </c>
      <c r="AO989" s="29"/>
      <c r="AP989" s="29" t="str">
        <f t="shared" si="318"/>
        <v>存定期,转存定期,昌邑市盛汇农业科技有限公司,转存定期</v>
      </c>
      <c r="AQ989" t="s">
        <v>110</v>
      </c>
      <c r="AR989" s="29">
        <f t="shared" si="319"/>
        <v>10060000</v>
      </c>
      <c r="AS989" s="29" t="str">
        <f t="shared" si="320"/>
        <v/>
      </c>
      <c r="AT989" t="s">
        <v>111</v>
      </c>
      <c r="AU989" t="s">
        <v>112</v>
      </c>
      <c r="AV989" t="s">
        <v>113</v>
      </c>
      <c r="AW989" s="29">
        <f t="shared" si="321"/>
        <v>10060000</v>
      </c>
      <c r="AX989" s="29" t="str">
        <f t="shared" si="322"/>
        <v/>
      </c>
      <c r="AY989" s="29"/>
      <c r="AZ989" s="29"/>
      <c r="BA989" s="29"/>
      <c r="BB989" s="29"/>
      <c r="BC989" s="29"/>
      <c r="BD989" s="29"/>
      <c r="BE989" s="29"/>
      <c r="BF989" s="29"/>
      <c r="BG989" s="29"/>
      <c r="BH989" s="29"/>
      <c r="BI989" s="29"/>
      <c r="BJ989" s="29"/>
      <c r="BK989" s="29"/>
      <c r="BL989" s="29"/>
      <c r="BM989" s="29"/>
      <c r="BN989" s="29"/>
      <c r="BO989" s="29"/>
      <c r="BP989" s="29"/>
      <c r="BQ989" s="32" t="str">
        <f>IF(N989="项目",VLOOKUP(O989,项目!B:C,2,0),IF(K989="空项目",VLOOKUP(K989,项目!B:C,2,0),""))</f>
        <v/>
      </c>
      <c r="BR989" s="32" t="str">
        <f>IFERROR(VLOOKUP(BQ989,项目!A:B,2,0),"")</f>
        <v/>
      </c>
      <c r="BS989" s="29"/>
      <c r="BT989" s="29"/>
      <c r="BU989" s="32" t="str">
        <f>IF(N989="供应商",VLOOKUP(O989,供应商!B:C,2,0),"")</f>
        <v/>
      </c>
      <c r="BV989" s="32" t="str">
        <f>IFERROR(VLOOKUP(BU989,供应商!A:B,2,0),"")</f>
        <v/>
      </c>
      <c r="BW989" s="32" t="str">
        <f>IF(N989="客户",VLOOKUP(O989,客户!B:C,2,0),"")</f>
        <v/>
      </c>
      <c r="BX989" s="32" t="str">
        <f>IFERROR(VLOOKUP(BW989,客户!A:B,2,0),"")</f>
        <v/>
      </c>
      <c r="BY989" s="29"/>
      <c r="BZ989" s="29"/>
      <c r="CA989" s="29"/>
      <c r="CB989" s="29"/>
      <c r="CC989" s="29"/>
      <c r="CD989" s="29"/>
      <c r="CE989" s="29"/>
      <c r="CF989" s="29"/>
      <c r="CG989" s="29"/>
      <c r="CH989" s="29"/>
      <c r="CI989" s="29"/>
      <c r="CJ989" s="29"/>
      <c r="CK989" s="29"/>
      <c r="CL989" s="29"/>
      <c r="CM989" s="29"/>
      <c r="CN989" s="29"/>
      <c r="CO989" s="29"/>
      <c r="CP989" s="29"/>
      <c r="CQ989" s="29"/>
      <c r="CR989" s="29"/>
      <c r="CS989" s="29"/>
      <c r="CT989" s="29"/>
      <c r="CU989" s="32" t="str">
        <f>IF(N989="费用项目",VLOOKUP(O989,费用项目!B:C,2,0),"")</f>
        <v/>
      </c>
      <c r="CV989" s="32" t="str">
        <f>IFERROR(VLOOKUP(CU989,费用项目!A:B,2,0),"")</f>
        <v/>
      </c>
      <c r="CW989" s="29" t="str">
        <f>IF(N989="银行账户",VLOOKUP(O989,银行变二级!B:C,2,0),"")</f>
        <v>潍坊银行定期户9932</v>
      </c>
      <c r="CX989" s="29" t="str">
        <f>IFERROR(VLOOKUP(O989,银行变二级!A:B,2,0),"")</f>
        <v>潍坊银行定期户9932</v>
      </c>
    </row>
    <row r="990" ht="25.5" spans="1:102">
      <c r="A990" s="42" t="s">
        <v>810</v>
      </c>
      <c r="B990" s="36" t="s">
        <v>288</v>
      </c>
      <c r="C990" s="36" t="s">
        <v>135</v>
      </c>
      <c r="D990" s="37" t="s">
        <v>814</v>
      </c>
      <c r="E990" s="37" t="s">
        <v>812</v>
      </c>
      <c r="F990" s="39" t="s">
        <v>107</v>
      </c>
      <c r="G990" s="38">
        <v>10060000</v>
      </c>
      <c r="H990" s="40" t="str">
        <f t="shared" si="305"/>
        <v>1002</v>
      </c>
      <c r="I990" s="40" t="str">
        <f t="shared" si="306"/>
        <v>100209</v>
      </c>
      <c r="J990" s="46" t="str">
        <f t="shared" si="307"/>
        <v>银行存款</v>
      </c>
      <c r="K990" s="47" t="str">
        <f t="shared" si="308"/>
        <v>潍坊银行6258</v>
      </c>
      <c r="L990" s="46" t="str">
        <f t="shared" si="309"/>
        <v/>
      </c>
      <c r="M990" s="46">
        <f>IFERROR(IF(H990="1002",1002,VLOOKUP(I990,亿企科目!A:H,6,0)),VLOOKUP(H990,亿企科目!A:G,6,0))</f>
        <v>1002</v>
      </c>
      <c r="N990" s="48" t="str">
        <f>IFERROR(IF(H990="1002","银行账户",IF(H990="1123","供应商",VLOOKUP(I990,亿企科目!A:H,8,0))),"")</f>
        <v>银行账户</v>
      </c>
      <c r="O990" s="49" t="str">
        <f t="shared" si="323"/>
        <v>潍坊银行6258</v>
      </c>
      <c r="P990" s="29" t="str">
        <f>VLOOKUP(A990,账簿!B:C,2,0)</f>
        <v>003017</v>
      </c>
      <c r="Q990" s="29" t="str">
        <f>VLOOKUP(P990,账簿!A:B,2,0)</f>
        <v>昌邑市盛汇农业科技有限公司</v>
      </c>
      <c r="W990" s="29" t="str">
        <f t="shared" si="324"/>
        <v>0030172026-04-018</v>
      </c>
      <c r="X990" s="29" t="str">
        <f t="shared" si="310"/>
        <v>003017</v>
      </c>
      <c r="Y990" s="29" t="str">
        <f t="shared" si="311"/>
        <v>003017</v>
      </c>
      <c r="Z990" s="29" t="str">
        <f t="shared" si="312"/>
        <v>昌邑市盛汇农业科技有限公司</v>
      </c>
      <c r="AA990" s="29" t="str">
        <f t="shared" si="313"/>
        <v>2026-04</v>
      </c>
      <c r="AB990" s="29" t="str">
        <f t="shared" si="314"/>
        <v>2026-04-01</v>
      </c>
      <c r="AC990" s="29" t="s">
        <v>108</v>
      </c>
      <c r="AD990" s="29">
        <f t="shared" si="315"/>
        <v>8</v>
      </c>
      <c r="AE990" s="29" t="str">
        <f t="shared" si="316"/>
        <v>存定期,转存定期,昌邑市盛汇农业科技有限公司,转存定期</v>
      </c>
      <c r="AF990" s="29" t="s">
        <v>109</v>
      </c>
      <c r="AG990" s="29" t="s">
        <v>109</v>
      </c>
      <c r="AH990" s="29"/>
      <c r="AI990" s="29"/>
      <c r="AJ990" s="29"/>
      <c r="AK990" s="29"/>
      <c r="AL990" s="29"/>
      <c r="AM990" s="29"/>
      <c r="AN990" s="29">
        <f t="shared" si="317"/>
        <v>1002</v>
      </c>
      <c r="AO990" s="29"/>
      <c r="AP990" s="29" t="str">
        <f t="shared" si="318"/>
        <v>存定期,转存定期,昌邑市盛汇农业科技有限公司,转存定期</v>
      </c>
      <c r="AQ990" t="s">
        <v>110</v>
      </c>
      <c r="AR990" s="29" t="str">
        <f t="shared" si="319"/>
        <v/>
      </c>
      <c r="AS990" s="29">
        <f t="shared" si="320"/>
        <v>10060000</v>
      </c>
      <c r="AT990" t="s">
        <v>111</v>
      </c>
      <c r="AU990" t="s">
        <v>112</v>
      </c>
      <c r="AV990" t="s">
        <v>113</v>
      </c>
      <c r="AW990" s="29" t="str">
        <f t="shared" si="321"/>
        <v/>
      </c>
      <c r="AX990" s="29">
        <f t="shared" si="322"/>
        <v>10060000</v>
      </c>
      <c r="AY990" s="29"/>
      <c r="AZ990" s="29"/>
      <c r="BA990" s="29"/>
      <c r="BB990" s="29"/>
      <c r="BC990" s="29"/>
      <c r="BD990" s="29"/>
      <c r="BE990" s="29"/>
      <c r="BF990" s="29"/>
      <c r="BG990" s="29"/>
      <c r="BH990" s="29"/>
      <c r="BI990" s="29"/>
      <c r="BJ990" s="29"/>
      <c r="BK990" s="29"/>
      <c r="BL990" s="29"/>
      <c r="BM990" s="29"/>
      <c r="BN990" s="29"/>
      <c r="BO990" s="29"/>
      <c r="BP990" s="29"/>
      <c r="BQ990" s="32" t="str">
        <f>IF(N990="项目",VLOOKUP(O990,项目!B:C,2,0),IF(K990="空项目",VLOOKUP(K990,项目!B:C,2,0),""))</f>
        <v/>
      </c>
      <c r="BR990" s="32" t="str">
        <f>IFERROR(VLOOKUP(BQ990,项目!A:B,2,0),"")</f>
        <v/>
      </c>
      <c r="BS990" s="29"/>
      <c r="BT990" s="29"/>
      <c r="BU990" s="32" t="str">
        <f>IF(N990="供应商",VLOOKUP(O990,供应商!B:C,2,0),"")</f>
        <v/>
      </c>
      <c r="BV990" s="32" t="str">
        <f>IFERROR(VLOOKUP(BU990,供应商!A:B,2,0),"")</f>
        <v/>
      </c>
      <c r="BW990" s="32" t="str">
        <f>IF(N990="客户",VLOOKUP(O990,客户!B:C,2,0),"")</f>
        <v/>
      </c>
      <c r="BX990" s="32" t="str">
        <f>IFERROR(VLOOKUP(BW990,客户!A:B,2,0),"")</f>
        <v/>
      </c>
      <c r="BY990" s="29"/>
      <c r="BZ990" s="29"/>
      <c r="CA990" s="29"/>
      <c r="CB990" s="29"/>
      <c r="CC990" s="29"/>
      <c r="CD990" s="29"/>
      <c r="CE990" s="29"/>
      <c r="CF990" s="29"/>
      <c r="CG990" s="29"/>
      <c r="CH990" s="29"/>
      <c r="CI990" s="29"/>
      <c r="CJ990" s="29"/>
      <c r="CK990" s="29"/>
      <c r="CL990" s="29"/>
      <c r="CM990" s="29"/>
      <c r="CN990" s="29"/>
      <c r="CO990" s="29"/>
      <c r="CP990" s="29"/>
      <c r="CQ990" s="29"/>
      <c r="CR990" s="29"/>
      <c r="CS990" s="29"/>
      <c r="CT990" s="29"/>
      <c r="CU990" s="32" t="str">
        <f>IF(N990="费用项目",VLOOKUP(O990,费用项目!B:C,2,0),"")</f>
        <v/>
      </c>
      <c r="CV990" s="32" t="str">
        <f>IFERROR(VLOOKUP(CU990,费用项目!A:B,2,0),"")</f>
        <v/>
      </c>
      <c r="CW990" s="29" t="str">
        <f>IF(N990="银行账户",VLOOKUP(O990,银行变二级!B:C,2,0),"")</f>
        <v>潍坊银行6258</v>
      </c>
      <c r="CX990" s="29" t="str">
        <f>IFERROR(VLOOKUP(O990,银行变二级!A:B,2,0),"")</f>
        <v>潍坊银行6258</v>
      </c>
    </row>
    <row r="991" ht="25.5" spans="1:102">
      <c r="A991" s="42" t="s">
        <v>810</v>
      </c>
      <c r="B991" s="36" t="s">
        <v>339</v>
      </c>
      <c r="C991" s="36" t="s">
        <v>153</v>
      </c>
      <c r="D991" s="37" t="s">
        <v>772</v>
      </c>
      <c r="E991" s="37" t="s">
        <v>812</v>
      </c>
      <c r="F991" s="38">
        <v>30310000</v>
      </c>
      <c r="G991" s="39" t="s">
        <v>107</v>
      </c>
      <c r="H991" s="40" t="str">
        <f t="shared" si="305"/>
        <v>1002</v>
      </c>
      <c r="I991" s="40" t="str">
        <f t="shared" si="306"/>
        <v>100209</v>
      </c>
      <c r="J991" s="46" t="str">
        <f t="shared" si="307"/>
        <v>银行存款</v>
      </c>
      <c r="K991" s="47" t="str">
        <f t="shared" si="308"/>
        <v>潍坊银行6258</v>
      </c>
      <c r="L991" s="46" t="str">
        <f t="shared" si="309"/>
        <v/>
      </c>
      <c r="M991" s="46">
        <f>IFERROR(IF(H991="1002",1002,VLOOKUP(I991,亿企科目!A:H,6,0)),VLOOKUP(H991,亿企科目!A:G,6,0))</f>
        <v>1002</v>
      </c>
      <c r="N991" s="48" t="str">
        <f>IFERROR(IF(H991="1002","银行账户",IF(H991="1123","供应商",VLOOKUP(I991,亿企科目!A:H,8,0))),"")</f>
        <v>银行账户</v>
      </c>
      <c r="O991" s="49" t="str">
        <f t="shared" si="323"/>
        <v>潍坊银行6258</v>
      </c>
      <c r="P991" s="29" t="str">
        <f>VLOOKUP(A991,账簿!B:C,2,0)</f>
        <v>003017</v>
      </c>
      <c r="Q991" s="29" t="str">
        <f>VLOOKUP(P991,账簿!A:B,2,0)</f>
        <v>昌邑市盛汇农业科技有限公司</v>
      </c>
      <c r="W991" s="29" t="str">
        <f t="shared" si="324"/>
        <v>0030172026-04-139</v>
      </c>
      <c r="X991" s="29" t="str">
        <f t="shared" si="310"/>
        <v>003017</v>
      </c>
      <c r="Y991" s="29" t="str">
        <f t="shared" si="311"/>
        <v>003017</v>
      </c>
      <c r="Z991" s="29" t="str">
        <f t="shared" si="312"/>
        <v>昌邑市盛汇农业科技有限公司</v>
      </c>
      <c r="AA991" s="29" t="str">
        <f t="shared" si="313"/>
        <v>2026-04</v>
      </c>
      <c r="AB991" s="29" t="str">
        <f t="shared" si="314"/>
        <v>2026-04-13</v>
      </c>
      <c r="AC991" s="29" t="s">
        <v>108</v>
      </c>
      <c r="AD991" s="29">
        <f t="shared" si="315"/>
        <v>9</v>
      </c>
      <c r="AE991" s="29" t="str">
        <f t="shared" si="316"/>
        <v>网银转账,昌邑市城投股权投资管理有限公司,往来款</v>
      </c>
      <c r="AF991" s="29" t="s">
        <v>109</v>
      </c>
      <c r="AG991" s="29" t="s">
        <v>109</v>
      </c>
      <c r="AH991" s="29"/>
      <c r="AI991" s="29"/>
      <c r="AJ991" s="29"/>
      <c r="AK991" s="29"/>
      <c r="AL991" s="29"/>
      <c r="AM991" s="29"/>
      <c r="AN991" s="29">
        <f t="shared" si="317"/>
        <v>1002</v>
      </c>
      <c r="AO991" s="29"/>
      <c r="AP991" s="29" t="str">
        <f t="shared" si="318"/>
        <v>网银转账,昌邑市城投股权投资管理有限公司,往来款</v>
      </c>
      <c r="AQ991" t="s">
        <v>110</v>
      </c>
      <c r="AR991" s="29">
        <f t="shared" si="319"/>
        <v>30310000</v>
      </c>
      <c r="AS991" s="29" t="str">
        <f t="shared" si="320"/>
        <v/>
      </c>
      <c r="AT991" t="s">
        <v>111</v>
      </c>
      <c r="AU991" t="s">
        <v>112</v>
      </c>
      <c r="AV991" t="s">
        <v>113</v>
      </c>
      <c r="AW991" s="29">
        <f t="shared" si="321"/>
        <v>30310000</v>
      </c>
      <c r="AX991" s="29" t="str">
        <f t="shared" si="322"/>
        <v/>
      </c>
      <c r="AY991" s="29"/>
      <c r="AZ991" s="29"/>
      <c r="BA991" s="29"/>
      <c r="BB991" s="29"/>
      <c r="BC991" s="29"/>
      <c r="BD991" s="29"/>
      <c r="BE991" s="29"/>
      <c r="BF991" s="29"/>
      <c r="BG991" s="29"/>
      <c r="BH991" s="29"/>
      <c r="BI991" s="29"/>
      <c r="BJ991" s="29"/>
      <c r="BK991" s="29"/>
      <c r="BL991" s="29"/>
      <c r="BM991" s="29"/>
      <c r="BN991" s="29"/>
      <c r="BO991" s="29"/>
      <c r="BP991" s="29"/>
      <c r="BQ991" s="32" t="str">
        <f>IF(N991="项目",VLOOKUP(O991,项目!B:C,2,0),IF(K991="空项目",VLOOKUP(K991,项目!B:C,2,0),""))</f>
        <v/>
      </c>
      <c r="BR991" s="32" t="str">
        <f>IFERROR(VLOOKUP(BQ991,项目!A:B,2,0),"")</f>
        <v/>
      </c>
      <c r="BS991" s="29"/>
      <c r="BT991" s="29"/>
      <c r="BU991" s="32" t="str">
        <f>IF(N991="供应商",VLOOKUP(O991,供应商!B:C,2,0),"")</f>
        <v/>
      </c>
      <c r="BV991" s="32" t="str">
        <f>IFERROR(VLOOKUP(BU991,供应商!A:B,2,0),"")</f>
        <v/>
      </c>
      <c r="BW991" s="32" t="str">
        <f>IF(N991="客户",VLOOKUP(O991,客户!B:C,2,0),"")</f>
        <v/>
      </c>
      <c r="BX991" s="32" t="str">
        <f>IFERROR(VLOOKUP(BW991,客户!A:B,2,0),"")</f>
        <v/>
      </c>
      <c r="BY991" s="29"/>
      <c r="BZ991" s="29"/>
      <c r="CA991" s="29"/>
      <c r="CB991" s="29"/>
      <c r="CC991" s="29"/>
      <c r="CD991" s="29"/>
      <c r="CE991" s="29"/>
      <c r="CF991" s="29"/>
      <c r="CG991" s="29"/>
      <c r="CH991" s="29"/>
      <c r="CI991" s="29"/>
      <c r="CJ991" s="29"/>
      <c r="CK991" s="29"/>
      <c r="CL991" s="29"/>
      <c r="CM991" s="29"/>
      <c r="CN991" s="29"/>
      <c r="CO991" s="29"/>
      <c r="CP991" s="29"/>
      <c r="CQ991" s="29"/>
      <c r="CR991" s="29"/>
      <c r="CS991" s="29"/>
      <c r="CT991" s="29"/>
      <c r="CU991" s="32" t="str">
        <f>IF(N991="费用项目",VLOOKUP(O991,费用项目!B:C,2,0),"")</f>
        <v/>
      </c>
      <c r="CV991" s="32" t="str">
        <f>IFERROR(VLOOKUP(CU991,费用项目!A:B,2,0),"")</f>
        <v/>
      </c>
      <c r="CW991" s="29" t="str">
        <f>IF(N991="银行账户",VLOOKUP(O991,银行变二级!B:C,2,0),"")</f>
        <v>潍坊银行6258</v>
      </c>
      <c r="CX991" s="29" t="str">
        <f>IFERROR(VLOOKUP(O991,银行变二级!A:B,2,0),"")</f>
        <v>潍坊银行6258</v>
      </c>
    </row>
    <row r="992" ht="25.5" spans="1:102">
      <c r="A992" s="42" t="s">
        <v>810</v>
      </c>
      <c r="B992" s="36" t="s">
        <v>339</v>
      </c>
      <c r="C992" s="36" t="s">
        <v>153</v>
      </c>
      <c r="D992" s="37" t="s">
        <v>772</v>
      </c>
      <c r="E992" s="37" t="s">
        <v>134</v>
      </c>
      <c r="F992" s="39" t="s">
        <v>107</v>
      </c>
      <c r="G992" s="38">
        <v>30310000</v>
      </c>
      <c r="H992" s="40" t="str">
        <f t="shared" si="305"/>
        <v>1221</v>
      </c>
      <c r="I992" s="40" t="str">
        <f t="shared" si="306"/>
        <v>122108</v>
      </c>
      <c r="J992" s="46" t="str">
        <f t="shared" si="307"/>
        <v>其他应收款</v>
      </c>
      <c r="K992" s="47" t="str">
        <f t="shared" si="308"/>
        <v>单位</v>
      </c>
      <c r="L992" s="46" t="str">
        <f t="shared" si="309"/>
        <v>昌邑市城投股权投资管理有限公司</v>
      </c>
      <c r="M992" s="46" t="str">
        <f>IFERROR(IF(H992="1002",1002,VLOOKUP(I992,亿企科目!A:H,6,0)),VLOOKUP(H992,亿企科目!A:G,6,0))</f>
        <v>122102</v>
      </c>
      <c r="N992" s="48" t="str">
        <f>IFERROR(IF(H992="1002","银行账户",IF(H992="1123","供应商",VLOOKUP(I992,亿企科目!A:H,8,0))),"")</f>
        <v>客户</v>
      </c>
      <c r="O992" s="49" t="str">
        <f t="shared" si="323"/>
        <v>昌邑市城投股权投资管理有限公司</v>
      </c>
      <c r="P992" s="29" t="str">
        <f>VLOOKUP(A992,账簿!B:C,2,0)</f>
        <v>003017</v>
      </c>
      <c r="Q992" s="29" t="str">
        <f>VLOOKUP(P992,账簿!A:B,2,0)</f>
        <v>昌邑市盛汇农业科技有限公司</v>
      </c>
      <c r="W992" s="29" t="str">
        <f t="shared" si="324"/>
        <v>0030172026-04-139</v>
      </c>
      <c r="X992" s="29" t="str">
        <f t="shared" si="310"/>
        <v>003017</v>
      </c>
      <c r="Y992" s="29" t="str">
        <f t="shared" si="311"/>
        <v>003017</v>
      </c>
      <c r="Z992" s="29" t="str">
        <f t="shared" si="312"/>
        <v>昌邑市盛汇农业科技有限公司</v>
      </c>
      <c r="AA992" s="29" t="str">
        <f t="shared" si="313"/>
        <v>2026-04</v>
      </c>
      <c r="AB992" s="29" t="str">
        <f t="shared" si="314"/>
        <v>2026-04-13</v>
      </c>
      <c r="AC992" s="29" t="s">
        <v>108</v>
      </c>
      <c r="AD992" s="29">
        <f t="shared" si="315"/>
        <v>9</v>
      </c>
      <c r="AE992" s="29" t="str">
        <f t="shared" si="316"/>
        <v>网银转账,昌邑市城投股权投资管理有限公司,往来款</v>
      </c>
      <c r="AF992" s="29" t="s">
        <v>109</v>
      </c>
      <c r="AG992" s="29" t="s">
        <v>109</v>
      </c>
      <c r="AH992" s="29"/>
      <c r="AI992" s="29"/>
      <c r="AJ992" s="29"/>
      <c r="AK992" s="29"/>
      <c r="AL992" s="29"/>
      <c r="AM992" s="29"/>
      <c r="AN992" s="29" t="str">
        <f t="shared" si="317"/>
        <v>122102</v>
      </c>
      <c r="AO992" s="29"/>
      <c r="AP992" s="29" t="str">
        <f t="shared" si="318"/>
        <v>网银转账,昌邑市城投股权投资管理有限公司,往来款</v>
      </c>
      <c r="AQ992" t="s">
        <v>110</v>
      </c>
      <c r="AR992" s="29" t="str">
        <f t="shared" si="319"/>
        <v/>
      </c>
      <c r="AS992" s="29">
        <f t="shared" si="320"/>
        <v>30310000</v>
      </c>
      <c r="AT992" t="s">
        <v>111</v>
      </c>
      <c r="AU992" t="s">
        <v>112</v>
      </c>
      <c r="AV992" t="s">
        <v>113</v>
      </c>
      <c r="AW992" s="29" t="str">
        <f t="shared" si="321"/>
        <v/>
      </c>
      <c r="AX992" s="29">
        <f t="shared" si="322"/>
        <v>30310000</v>
      </c>
      <c r="AY992" s="29"/>
      <c r="AZ992" s="29"/>
      <c r="BA992" s="29"/>
      <c r="BB992" s="29"/>
      <c r="BC992" s="29"/>
      <c r="BD992" s="29"/>
      <c r="BE992" s="29"/>
      <c r="BF992" s="29"/>
      <c r="BG992" s="29"/>
      <c r="BH992" s="29"/>
      <c r="BI992" s="29"/>
      <c r="BJ992" s="29"/>
      <c r="BK992" s="29"/>
      <c r="BL992" s="29"/>
      <c r="BM992" s="29"/>
      <c r="BN992" s="29"/>
      <c r="BO992" s="29"/>
      <c r="BP992" s="29"/>
      <c r="BQ992" s="32" t="str">
        <f>IF(N992="项目",VLOOKUP(O992,项目!B:C,2,0),IF(K992="空项目",VLOOKUP(K992,项目!B:C,2,0),""))</f>
        <v/>
      </c>
      <c r="BR992" s="32" t="str">
        <f>IFERROR(VLOOKUP(BQ992,项目!A:B,2,0),"")</f>
        <v/>
      </c>
      <c r="BS992" s="29"/>
      <c r="BT992" s="29"/>
      <c r="BU992" s="32" t="str">
        <f>IF(N992="供应商",VLOOKUP(O992,供应商!B:C,2,0),"")</f>
        <v/>
      </c>
      <c r="BV992" s="32" t="str">
        <f>IFERROR(VLOOKUP(BU992,供应商!A:B,2,0),"")</f>
        <v/>
      </c>
      <c r="BW992" s="32" t="str">
        <f>IF(N992="客户",VLOOKUP(O992,客户!B:C,2,0),"")</f>
        <v>002008</v>
      </c>
      <c r="BX992" s="32" t="str">
        <f>IFERROR(VLOOKUP(BW992,客户!A:B,2,0),"")</f>
        <v>昌邑市城投股权投资管理有限公司</v>
      </c>
      <c r="BY992" s="29"/>
      <c r="BZ992" s="29"/>
      <c r="CA992" s="29"/>
      <c r="CB992" s="29"/>
      <c r="CC992" s="29"/>
      <c r="CD992" s="29"/>
      <c r="CE992" s="29"/>
      <c r="CF992" s="29"/>
      <c r="CG992" s="29"/>
      <c r="CH992" s="29"/>
      <c r="CI992" s="29"/>
      <c r="CJ992" s="29"/>
      <c r="CK992" s="29"/>
      <c r="CL992" s="29"/>
      <c r="CM992" s="29"/>
      <c r="CN992" s="29"/>
      <c r="CO992" s="29"/>
      <c r="CP992" s="29"/>
      <c r="CQ992" s="29"/>
      <c r="CR992" s="29"/>
      <c r="CS992" s="29"/>
      <c r="CT992" s="29"/>
      <c r="CU992" s="32" t="str">
        <f>IF(N992="费用项目",VLOOKUP(O992,费用项目!B:C,2,0),"")</f>
        <v/>
      </c>
      <c r="CV992" s="32" t="str">
        <f>IFERROR(VLOOKUP(CU992,费用项目!A:B,2,0),"")</f>
        <v/>
      </c>
      <c r="CW992" s="29" t="str">
        <f>IF(N992="银行账户",VLOOKUP(O992,银行变二级!B:C,2,0),"")</f>
        <v/>
      </c>
      <c r="CX992" s="29" t="str">
        <f>IFERROR(VLOOKUP(O992,银行变二级!A:B,2,0),"")</f>
        <v/>
      </c>
    </row>
    <row r="993" ht="25.5" spans="1:102">
      <c r="A993" s="42" t="s">
        <v>810</v>
      </c>
      <c r="B993" s="36" t="s">
        <v>339</v>
      </c>
      <c r="C993" s="36" t="s">
        <v>157</v>
      </c>
      <c r="D993" s="37" t="s">
        <v>819</v>
      </c>
      <c r="E993" s="37" t="s">
        <v>134</v>
      </c>
      <c r="F993" s="38">
        <v>30310000</v>
      </c>
      <c r="G993" s="39" t="s">
        <v>107</v>
      </c>
      <c r="H993" s="40" t="str">
        <f t="shared" si="305"/>
        <v>1221</v>
      </c>
      <c r="I993" s="40" t="str">
        <f t="shared" si="306"/>
        <v>122108</v>
      </c>
      <c r="J993" s="46" t="str">
        <f t="shared" si="307"/>
        <v>其他应收款</v>
      </c>
      <c r="K993" s="47" t="str">
        <f t="shared" si="308"/>
        <v>单位</v>
      </c>
      <c r="L993" s="46" t="str">
        <f t="shared" si="309"/>
        <v>昌邑市城投股权投资管理有限公司</v>
      </c>
      <c r="M993" s="46" t="str">
        <f>IFERROR(IF(H993="1002",1002,VLOOKUP(I993,亿企科目!A:H,6,0)),VLOOKUP(H993,亿企科目!A:G,6,0))</f>
        <v>122102</v>
      </c>
      <c r="N993" s="48" t="str">
        <f>IFERROR(IF(H993="1002","银行账户",IF(H993="1123","供应商",VLOOKUP(I993,亿企科目!A:H,8,0))),"")</f>
        <v>客户</v>
      </c>
      <c r="O993" s="49" t="str">
        <f t="shared" si="323"/>
        <v>昌邑市城投股权投资管理有限公司</v>
      </c>
      <c r="P993" s="29" t="str">
        <f>VLOOKUP(A993,账簿!B:C,2,0)</f>
        <v>003017</v>
      </c>
      <c r="Q993" s="29" t="str">
        <f>VLOOKUP(P993,账簿!A:B,2,0)</f>
        <v>昌邑市盛汇农业科技有限公司</v>
      </c>
      <c r="W993" s="29" t="str">
        <f t="shared" si="324"/>
        <v>0030172026-04-1310</v>
      </c>
      <c r="X993" s="29" t="str">
        <f t="shared" si="310"/>
        <v>003017</v>
      </c>
      <c r="Y993" s="29" t="str">
        <f t="shared" si="311"/>
        <v>003017</v>
      </c>
      <c r="Z993" s="29" t="str">
        <f t="shared" si="312"/>
        <v>昌邑市盛汇农业科技有限公司</v>
      </c>
      <c r="AA993" s="29" t="str">
        <f t="shared" si="313"/>
        <v>2026-04</v>
      </c>
      <c r="AB993" s="29" t="str">
        <f t="shared" si="314"/>
        <v>2026-04-13</v>
      </c>
      <c r="AC993" s="29" t="s">
        <v>108</v>
      </c>
      <c r="AD993" s="29">
        <f t="shared" si="315"/>
        <v>10</v>
      </c>
      <c r="AE993" s="29" t="str">
        <f t="shared" si="316"/>
        <v>网银转账,昌邑市城投股权投资管理有限公司,退款</v>
      </c>
      <c r="AF993" s="29" t="s">
        <v>109</v>
      </c>
      <c r="AG993" s="29" t="s">
        <v>109</v>
      </c>
      <c r="AH993" s="29"/>
      <c r="AI993" s="29"/>
      <c r="AJ993" s="29"/>
      <c r="AK993" s="29"/>
      <c r="AL993" s="29"/>
      <c r="AM993" s="29"/>
      <c r="AN993" s="29" t="str">
        <f t="shared" si="317"/>
        <v>122102</v>
      </c>
      <c r="AO993" s="29"/>
      <c r="AP993" s="29" t="str">
        <f t="shared" si="318"/>
        <v>网银转账,昌邑市城投股权投资管理有限公司,退款</v>
      </c>
      <c r="AQ993" t="s">
        <v>110</v>
      </c>
      <c r="AR993" s="29">
        <f t="shared" si="319"/>
        <v>30310000</v>
      </c>
      <c r="AS993" s="29" t="str">
        <f t="shared" si="320"/>
        <v/>
      </c>
      <c r="AT993" t="s">
        <v>111</v>
      </c>
      <c r="AU993" t="s">
        <v>112</v>
      </c>
      <c r="AV993" t="s">
        <v>113</v>
      </c>
      <c r="AW993" s="29">
        <f t="shared" si="321"/>
        <v>30310000</v>
      </c>
      <c r="AX993" s="29" t="str">
        <f t="shared" si="322"/>
        <v/>
      </c>
      <c r="AY993" s="29"/>
      <c r="AZ993" s="29"/>
      <c r="BA993" s="29"/>
      <c r="BB993" s="29"/>
      <c r="BC993" s="29"/>
      <c r="BD993" s="29"/>
      <c r="BE993" s="29"/>
      <c r="BF993" s="29"/>
      <c r="BG993" s="29"/>
      <c r="BH993" s="29"/>
      <c r="BI993" s="29"/>
      <c r="BJ993" s="29"/>
      <c r="BK993" s="29"/>
      <c r="BL993" s="29"/>
      <c r="BM993" s="29"/>
      <c r="BN993" s="29"/>
      <c r="BO993" s="29"/>
      <c r="BP993" s="29"/>
      <c r="BQ993" s="32" t="str">
        <f>IF(N993="项目",VLOOKUP(O993,项目!B:C,2,0),IF(K993="空项目",VLOOKUP(K993,项目!B:C,2,0),""))</f>
        <v/>
      </c>
      <c r="BR993" s="32" t="str">
        <f>IFERROR(VLOOKUP(BQ993,项目!A:B,2,0),"")</f>
        <v/>
      </c>
      <c r="BS993" s="29"/>
      <c r="BT993" s="29"/>
      <c r="BU993" s="32" t="str">
        <f>IF(N993="供应商",VLOOKUP(O993,供应商!B:C,2,0),"")</f>
        <v/>
      </c>
      <c r="BV993" s="32" t="str">
        <f>IFERROR(VLOOKUP(BU993,供应商!A:B,2,0),"")</f>
        <v/>
      </c>
      <c r="BW993" s="32" t="str">
        <f>IF(N993="客户",VLOOKUP(O993,客户!B:C,2,0),"")</f>
        <v>002008</v>
      </c>
      <c r="BX993" s="32" t="str">
        <f>IFERROR(VLOOKUP(BW993,客户!A:B,2,0),"")</f>
        <v>昌邑市城投股权投资管理有限公司</v>
      </c>
      <c r="BY993" s="29"/>
      <c r="BZ993" s="29"/>
      <c r="CA993" s="29"/>
      <c r="CB993" s="29"/>
      <c r="CC993" s="29"/>
      <c r="CD993" s="29"/>
      <c r="CE993" s="29"/>
      <c r="CF993" s="29"/>
      <c r="CG993" s="29"/>
      <c r="CH993" s="29"/>
      <c r="CI993" s="29"/>
      <c r="CJ993" s="29"/>
      <c r="CK993" s="29"/>
      <c r="CL993" s="29"/>
      <c r="CM993" s="29"/>
      <c r="CN993" s="29"/>
      <c r="CO993" s="29"/>
      <c r="CP993" s="29"/>
      <c r="CQ993" s="29"/>
      <c r="CR993" s="29"/>
      <c r="CS993" s="29"/>
      <c r="CT993" s="29"/>
      <c r="CU993" s="32" t="str">
        <f>IF(N993="费用项目",VLOOKUP(O993,费用项目!B:C,2,0),"")</f>
        <v/>
      </c>
      <c r="CV993" s="32" t="str">
        <f>IFERROR(VLOOKUP(CU993,费用项目!A:B,2,0),"")</f>
        <v/>
      </c>
      <c r="CW993" s="29" t="str">
        <f>IF(N993="银行账户",VLOOKUP(O993,银行变二级!B:C,2,0),"")</f>
        <v/>
      </c>
      <c r="CX993" s="29" t="str">
        <f>IFERROR(VLOOKUP(O993,银行变二级!A:B,2,0),"")</f>
        <v/>
      </c>
    </row>
    <row r="994" ht="25.5" spans="1:102">
      <c r="A994" s="42" t="s">
        <v>810</v>
      </c>
      <c r="B994" s="36" t="s">
        <v>339</v>
      </c>
      <c r="C994" s="36" t="s">
        <v>157</v>
      </c>
      <c r="D994" s="37" t="s">
        <v>819</v>
      </c>
      <c r="E994" s="37" t="s">
        <v>812</v>
      </c>
      <c r="F994" s="39" t="s">
        <v>107</v>
      </c>
      <c r="G994" s="38">
        <v>30310000</v>
      </c>
      <c r="H994" s="40" t="str">
        <f t="shared" si="305"/>
        <v>1002</v>
      </c>
      <c r="I994" s="40" t="str">
        <f t="shared" si="306"/>
        <v>100209</v>
      </c>
      <c r="J994" s="46" t="str">
        <f t="shared" si="307"/>
        <v>银行存款</v>
      </c>
      <c r="K994" s="47" t="str">
        <f t="shared" si="308"/>
        <v>潍坊银行6258</v>
      </c>
      <c r="L994" s="46" t="str">
        <f t="shared" si="309"/>
        <v/>
      </c>
      <c r="M994" s="46">
        <f>IFERROR(IF(H994="1002",1002,VLOOKUP(I994,亿企科目!A:H,6,0)),VLOOKUP(H994,亿企科目!A:G,6,0))</f>
        <v>1002</v>
      </c>
      <c r="N994" s="48" t="str">
        <f>IFERROR(IF(H994="1002","银行账户",IF(H994="1123","供应商",VLOOKUP(I994,亿企科目!A:H,8,0))),"")</f>
        <v>银行账户</v>
      </c>
      <c r="O994" s="49" t="str">
        <f t="shared" si="323"/>
        <v>潍坊银行6258</v>
      </c>
      <c r="P994" s="29" t="str">
        <f>VLOOKUP(A994,账簿!B:C,2,0)</f>
        <v>003017</v>
      </c>
      <c r="Q994" s="29" t="str">
        <f>VLOOKUP(P994,账簿!A:B,2,0)</f>
        <v>昌邑市盛汇农业科技有限公司</v>
      </c>
      <c r="W994" s="29" t="str">
        <f t="shared" si="324"/>
        <v>0030172026-04-1310</v>
      </c>
      <c r="X994" s="29" t="str">
        <f t="shared" si="310"/>
        <v>003017</v>
      </c>
      <c r="Y994" s="29" t="str">
        <f t="shared" si="311"/>
        <v>003017</v>
      </c>
      <c r="Z994" s="29" t="str">
        <f t="shared" si="312"/>
        <v>昌邑市盛汇农业科技有限公司</v>
      </c>
      <c r="AA994" s="29" t="str">
        <f t="shared" si="313"/>
        <v>2026-04</v>
      </c>
      <c r="AB994" s="29" t="str">
        <f t="shared" si="314"/>
        <v>2026-04-13</v>
      </c>
      <c r="AC994" s="29" t="s">
        <v>108</v>
      </c>
      <c r="AD994" s="29">
        <f t="shared" si="315"/>
        <v>10</v>
      </c>
      <c r="AE994" s="29" t="str">
        <f t="shared" si="316"/>
        <v>网银转账,昌邑市城投股权投资管理有限公司,退款</v>
      </c>
      <c r="AF994" s="29" t="s">
        <v>109</v>
      </c>
      <c r="AG994" s="29" t="s">
        <v>109</v>
      </c>
      <c r="AH994" s="29"/>
      <c r="AI994" s="29"/>
      <c r="AJ994" s="29"/>
      <c r="AK994" s="29"/>
      <c r="AL994" s="29"/>
      <c r="AM994" s="29"/>
      <c r="AN994" s="29">
        <f t="shared" si="317"/>
        <v>1002</v>
      </c>
      <c r="AO994" s="29"/>
      <c r="AP994" s="29" t="str">
        <f t="shared" si="318"/>
        <v>网银转账,昌邑市城投股权投资管理有限公司,退款</v>
      </c>
      <c r="AQ994" t="s">
        <v>110</v>
      </c>
      <c r="AR994" s="29" t="str">
        <f t="shared" si="319"/>
        <v/>
      </c>
      <c r="AS994" s="29">
        <f t="shared" si="320"/>
        <v>30310000</v>
      </c>
      <c r="AT994" t="s">
        <v>111</v>
      </c>
      <c r="AU994" t="s">
        <v>112</v>
      </c>
      <c r="AV994" t="s">
        <v>113</v>
      </c>
      <c r="AW994" s="29" t="str">
        <f t="shared" si="321"/>
        <v/>
      </c>
      <c r="AX994" s="29">
        <f t="shared" si="322"/>
        <v>30310000</v>
      </c>
      <c r="AY994" s="29"/>
      <c r="AZ994" s="29"/>
      <c r="BA994" s="29"/>
      <c r="BB994" s="29"/>
      <c r="BC994" s="29"/>
      <c r="BD994" s="29"/>
      <c r="BE994" s="29"/>
      <c r="BF994" s="29"/>
      <c r="BG994" s="29"/>
      <c r="BH994" s="29"/>
      <c r="BI994" s="29"/>
      <c r="BJ994" s="29"/>
      <c r="BK994" s="29"/>
      <c r="BL994" s="29"/>
      <c r="BM994" s="29"/>
      <c r="BN994" s="29"/>
      <c r="BO994" s="29"/>
      <c r="BP994" s="29"/>
      <c r="BQ994" s="32" t="str">
        <f>IF(N994="项目",VLOOKUP(O994,项目!B:C,2,0),IF(K994="空项目",VLOOKUP(K994,项目!B:C,2,0),""))</f>
        <v/>
      </c>
      <c r="BR994" s="32" t="str">
        <f>IFERROR(VLOOKUP(BQ994,项目!A:B,2,0),"")</f>
        <v/>
      </c>
      <c r="BS994" s="29"/>
      <c r="BT994" s="29"/>
      <c r="BU994" s="32" t="str">
        <f>IF(N994="供应商",VLOOKUP(O994,供应商!B:C,2,0),"")</f>
        <v/>
      </c>
      <c r="BV994" s="32" t="str">
        <f>IFERROR(VLOOKUP(BU994,供应商!A:B,2,0),"")</f>
        <v/>
      </c>
      <c r="BW994" s="32" t="str">
        <f>IF(N994="客户",VLOOKUP(O994,客户!B:C,2,0),"")</f>
        <v/>
      </c>
      <c r="BX994" s="32" t="str">
        <f>IFERROR(VLOOKUP(BW994,客户!A:B,2,0),"")</f>
        <v/>
      </c>
      <c r="BY994" s="29"/>
      <c r="BZ994" s="29"/>
      <c r="CA994" s="29"/>
      <c r="CB994" s="29"/>
      <c r="CC994" s="29"/>
      <c r="CD994" s="29"/>
      <c r="CE994" s="29"/>
      <c r="CF994" s="29"/>
      <c r="CG994" s="29"/>
      <c r="CH994" s="29"/>
      <c r="CI994" s="29"/>
      <c r="CJ994" s="29"/>
      <c r="CK994" s="29"/>
      <c r="CL994" s="29"/>
      <c r="CM994" s="29"/>
      <c r="CN994" s="29"/>
      <c r="CO994" s="29"/>
      <c r="CP994" s="29"/>
      <c r="CQ994" s="29"/>
      <c r="CR994" s="29"/>
      <c r="CS994" s="29"/>
      <c r="CT994" s="29"/>
      <c r="CU994" s="32" t="str">
        <f>IF(N994="费用项目",VLOOKUP(O994,费用项目!B:C,2,0),"")</f>
        <v/>
      </c>
      <c r="CV994" s="32" t="str">
        <f>IFERROR(VLOOKUP(CU994,费用项目!A:B,2,0),"")</f>
        <v/>
      </c>
      <c r="CW994" s="29" t="str">
        <f>IF(N994="银行账户",VLOOKUP(O994,银行变二级!B:C,2,0),"")</f>
        <v>潍坊银行6258</v>
      </c>
      <c r="CX994" s="29" t="str">
        <f>IFERROR(VLOOKUP(O994,银行变二级!A:B,2,0),"")</f>
        <v>潍坊银行6258</v>
      </c>
    </row>
    <row r="995" spans="1:102">
      <c r="A995" s="42" t="s">
        <v>810</v>
      </c>
      <c r="B995" s="36" t="s">
        <v>339</v>
      </c>
      <c r="C995" s="36" t="s">
        <v>161</v>
      </c>
      <c r="D995" s="37" t="s">
        <v>811</v>
      </c>
      <c r="E995" s="37" t="s">
        <v>812</v>
      </c>
      <c r="F995" s="38">
        <v>30310000</v>
      </c>
      <c r="G995" s="39" t="s">
        <v>107</v>
      </c>
      <c r="H995" s="40" t="str">
        <f t="shared" si="305"/>
        <v>1002</v>
      </c>
      <c r="I995" s="40" t="str">
        <f t="shared" si="306"/>
        <v>100209</v>
      </c>
      <c r="J995" s="46" t="str">
        <f t="shared" si="307"/>
        <v>银行存款</v>
      </c>
      <c r="K995" s="47" t="str">
        <f t="shared" si="308"/>
        <v>潍坊银行6258</v>
      </c>
      <c r="L995" s="46" t="str">
        <f t="shared" si="309"/>
        <v/>
      </c>
      <c r="M995" s="46">
        <f>IFERROR(IF(H995="1002",1002,VLOOKUP(I995,亿企科目!A:H,6,0)),VLOOKUP(H995,亿企科目!A:G,6,0))</f>
        <v>1002</v>
      </c>
      <c r="N995" s="48" t="str">
        <f>IFERROR(IF(H995="1002","银行账户",IF(H995="1123","供应商",VLOOKUP(I995,亿企科目!A:H,8,0))),"")</f>
        <v>银行账户</v>
      </c>
      <c r="O995" s="49" t="str">
        <f t="shared" si="323"/>
        <v>潍坊银行6258</v>
      </c>
      <c r="P995" s="29" t="str">
        <f>VLOOKUP(A995,账簿!B:C,2,0)</f>
        <v>003017</v>
      </c>
      <c r="Q995" s="29" t="str">
        <f>VLOOKUP(P995,账簿!A:B,2,0)</f>
        <v>昌邑市盛汇农业科技有限公司</v>
      </c>
      <c r="W995" s="29" t="str">
        <f t="shared" si="324"/>
        <v>0030172026-04-1311</v>
      </c>
      <c r="X995" s="29" t="str">
        <f t="shared" si="310"/>
        <v>003017</v>
      </c>
      <c r="Y995" s="29" t="str">
        <f t="shared" si="311"/>
        <v>003017</v>
      </c>
      <c r="Z995" s="29" t="str">
        <f t="shared" si="312"/>
        <v>昌邑市盛汇农业科技有限公司</v>
      </c>
      <c r="AA995" s="29" t="str">
        <f t="shared" si="313"/>
        <v>2026-04</v>
      </c>
      <c r="AB995" s="29" t="str">
        <f t="shared" si="314"/>
        <v>2026-04-13</v>
      </c>
      <c r="AC995" s="29" t="s">
        <v>108</v>
      </c>
      <c r="AD995" s="29">
        <f t="shared" si="315"/>
        <v>11</v>
      </c>
      <c r="AE995" s="29" t="str">
        <f t="shared" si="316"/>
        <v>汇款,昌邑市城投农业科技有限公司,货款</v>
      </c>
      <c r="AF995" s="29" t="s">
        <v>109</v>
      </c>
      <c r="AG995" s="29" t="s">
        <v>109</v>
      </c>
      <c r="AH995" s="29"/>
      <c r="AI995" s="29"/>
      <c r="AJ995" s="29"/>
      <c r="AK995" s="29"/>
      <c r="AL995" s="29"/>
      <c r="AM995" s="29"/>
      <c r="AN995" s="29">
        <f t="shared" si="317"/>
        <v>1002</v>
      </c>
      <c r="AO995" s="29"/>
      <c r="AP995" s="29" t="str">
        <f t="shared" si="318"/>
        <v>汇款,昌邑市城投农业科技有限公司,货款</v>
      </c>
      <c r="AQ995" t="s">
        <v>110</v>
      </c>
      <c r="AR995" s="29">
        <f t="shared" si="319"/>
        <v>30310000</v>
      </c>
      <c r="AS995" s="29" t="str">
        <f t="shared" si="320"/>
        <v/>
      </c>
      <c r="AT995" t="s">
        <v>111</v>
      </c>
      <c r="AU995" t="s">
        <v>112</v>
      </c>
      <c r="AV995" t="s">
        <v>113</v>
      </c>
      <c r="AW995" s="29">
        <f t="shared" si="321"/>
        <v>30310000</v>
      </c>
      <c r="AX995" s="29" t="str">
        <f t="shared" si="322"/>
        <v/>
      </c>
      <c r="AY995" s="29"/>
      <c r="AZ995" s="29"/>
      <c r="BA995" s="29"/>
      <c r="BB995" s="29"/>
      <c r="BC995" s="29"/>
      <c r="BD995" s="29"/>
      <c r="BE995" s="29"/>
      <c r="BF995" s="29"/>
      <c r="BG995" s="29"/>
      <c r="BH995" s="29"/>
      <c r="BI995" s="29"/>
      <c r="BJ995" s="29"/>
      <c r="BK995" s="29"/>
      <c r="BL995" s="29"/>
      <c r="BM995" s="29"/>
      <c r="BN995" s="29"/>
      <c r="BO995" s="29"/>
      <c r="BP995" s="29"/>
      <c r="BQ995" s="32" t="str">
        <f>IF(N995="项目",VLOOKUP(O995,项目!B:C,2,0),IF(K995="空项目",VLOOKUP(K995,项目!B:C,2,0),""))</f>
        <v/>
      </c>
      <c r="BR995" s="32" t="str">
        <f>IFERROR(VLOOKUP(BQ995,项目!A:B,2,0),"")</f>
        <v/>
      </c>
      <c r="BS995" s="29"/>
      <c r="BT995" s="29"/>
      <c r="BU995" s="32" t="str">
        <f>IF(N995="供应商",VLOOKUP(O995,供应商!B:C,2,0),"")</f>
        <v/>
      </c>
      <c r="BV995" s="32" t="str">
        <f>IFERROR(VLOOKUP(BU995,供应商!A:B,2,0),"")</f>
        <v/>
      </c>
      <c r="BW995" s="32" t="str">
        <f>IF(N995="客户",VLOOKUP(O995,客户!B:C,2,0),"")</f>
        <v/>
      </c>
      <c r="BX995" s="32" t="str">
        <f>IFERROR(VLOOKUP(BW995,客户!A:B,2,0),"")</f>
        <v/>
      </c>
      <c r="BY995" s="29"/>
      <c r="BZ995" s="29"/>
      <c r="CA995" s="29"/>
      <c r="CB995" s="29"/>
      <c r="CC995" s="29"/>
      <c r="CD995" s="29"/>
      <c r="CE995" s="29"/>
      <c r="CF995" s="29"/>
      <c r="CG995" s="29"/>
      <c r="CH995" s="29"/>
      <c r="CI995" s="29"/>
      <c r="CJ995" s="29"/>
      <c r="CK995" s="29"/>
      <c r="CL995" s="29"/>
      <c r="CM995" s="29"/>
      <c r="CN995" s="29"/>
      <c r="CO995" s="29"/>
      <c r="CP995" s="29"/>
      <c r="CQ995" s="29"/>
      <c r="CR995" s="29"/>
      <c r="CS995" s="29"/>
      <c r="CT995" s="29"/>
      <c r="CU995" s="32" t="str">
        <f>IF(N995="费用项目",VLOOKUP(O995,费用项目!B:C,2,0),"")</f>
        <v/>
      </c>
      <c r="CV995" s="32" t="str">
        <f>IFERROR(VLOOKUP(CU995,费用项目!A:B,2,0),"")</f>
        <v/>
      </c>
      <c r="CW995" s="29" t="str">
        <f>IF(N995="银行账户",VLOOKUP(O995,银行变二级!B:C,2,0),"")</f>
        <v>潍坊银行6258</v>
      </c>
      <c r="CX995" s="29" t="str">
        <f>IFERROR(VLOOKUP(O995,银行变二级!A:B,2,0),"")</f>
        <v>潍坊银行6258</v>
      </c>
    </row>
    <row r="996" ht="25.5" spans="1:102">
      <c r="A996" s="42" t="s">
        <v>810</v>
      </c>
      <c r="B996" s="36" t="s">
        <v>339</v>
      </c>
      <c r="C996" s="36" t="s">
        <v>161</v>
      </c>
      <c r="D996" s="37" t="s">
        <v>811</v>
      </c>
      <c r="E996" s="37" t="s">
        <v>194</v>
      </c>
      <c r="F996" s="39" t="s">
        <v>107</v>
      </c>
      <c r="G996" s="38">
        <v>30310000</v>
      </c>
      <c r="H996" s="40" t="str">
        <f t="shared" si="305"/>
        <v>1221</v>
      </c>
      <c r="I996" s="40" t="str">
        <f t="shared" si="306"/>
        <v>122108</v>
      </c>
      <c r="J996" s="46" t="str">
        <f t="shared" si="307"/>
        <v>其他应收款</v>
      </c>
      <c r="K996" s="47" t="str">
        <f t="shared" si="308"/>
        <v>单位</v>
      </c>
      <c r="L996" s="46" t="str">
        <f t="shared" si="309"/>
        <v>昌邑市城投农业科技有限公司</v>
      </c>
      <c r="M996" s="46" t="str">
        <f>IFERROR(IF(H996="1002",1002,VLOOKUP(I996,亿企科目!A:H,6,0)),VLOOKUP(H996,亿企科目!A:G,6,0))</f>
        <v>122102</v>
      </c>
      <c r="N996" s="48" t="str">
        <f>IFERROR(IF(H996="1002","银行账户",IF(H996="1123","供应商",VLOOKUP(I996,亿企科目!A:H,8,0))),"")</f>
        <v>客户</v>
      </c>
      <c r="O996" s="49" t="str">
        <f t="shared" si="323"/>
        <v>昌邑市城投农业科技有限公司</v>
      </c>
      <c r="P996" s="29" t="str">
        <f>VLOOKUP(A996,账簿!B:C,2,0)</f>
        <v>003017</v>
      </c>
      <c r="Q996" s="29" t="str">
        <f>VLOOKUP(P996,账簿!A:B,2,0)</f>
        <v>昌邑市盛汇农业科技有限公司</v>
      </c>
      <c r="W996" s="29" t="str">
        <f t="shared" si="324"/>
        <v>0030172026-04-1311</v>
      </c>
      <c r="X996" s="29" t="str">
        <f t="shared" si="310"/>
        <v>003017</v>
      </c>
      <c r="Y996" s="29" t="str">
        <f t="shared" si="311"/>
        <v>003017</v>
      </c>
      <c r="Z996" s="29" t="str">
        <f t="shared" si="312"/>
        <v>昌邑市盛汇农业科技有限公司</v>
      </c>
      <c r="AA996" s="29" t="str">
        <f t="shared" si="313"/>
        <v>2026-04</v>
      </c>
      <c r="AB996" s="29" t="str">
        <f t="shared" si="314"/>
        <v>2026-04-13</v>
      </c>
      <c r="AC996" s="29" t="s">
        <v>108</v>
      </c>
      <c r="AD996" s="29">
        <f t="shared" si="315"/>
        <v>11</v>
      </c>
      <c r="AE996" s="29" t="str">
        <f t="shared" si="316"/>
        <v>汇款,昌邑市城投农业科技有限公司,货款</v>
      </c>
      <c r="AF996" s="29" t="s">
        <v>109</v>
      </c>
      <c r="AG996" s="29" t="s">
        <v>109</v>
      </c>
      <c r="AH996" s="29"/>
      <c r="AI996" s="29"/>
      <c r="AJ996" s="29"/>
      <c r="AK996" s="29"/>
      <c r="AL996" s="29"/>
      <c r="AM996" s="29"/>
      <c r="AN996" s="29" t="str">
        <f t="shared" si="317"/>
        <v>122102</v>
      </c>
      <c r="AO996" s="29"/>
      <c r="AP996" s="29" t="str">
        <f t="shared" si="318"/>
        <v>汇款,昌邑市城投农业科技有限公司,货款</v>
      </c>
      <c r="AQ996" t="s">
        <v>110</v>
      </c>
      <c r="AR996" s="29" t="str">
        <f t="shared" si="319"/>
        <v/>
      </c>
      <c r="AS996" s="29">
        <f t="shared" si="320"/>
        <v>30310000</v>
      </c>
      <c r="AT996" t="s">
        <v>111</v>
      </c>
      <c r="AU996" t="s">
        <v>112</v>
      </c>
      <c r="AV996" t="s">
        <v>113</v>
      </c>
      <c r="AW996" s="29" t="str">
        <f t="shared" si="321"/>
        <v/>
      </c>
      <c r="AX996" s="29">
        <f t="shared" si="322"/>
        <v>30310000</v>
      </c>
      <c r="AY996" s="29"/>
      <c r="AZ996" s="29"/>
      <c r="BA996" s="29"/>
      <c r="BB996" s="29"/>
      <c r="BC996" s="29"/>
      <c r="BD996" s="29"/>
      <c r="BE996" s="29"/>
      <c r="BF996" s="29"/>
      <c r="BG996" s="29"/>
      <c r="BH996" s="29"/>
      <c r="BI996" s="29"/>
      <c r="BJ996" s="29"/>
      <c r="BK996" s="29"/>
      <c r="BL996" s="29"/>
      <c r="BM996" s="29"/>
      <c r="BN996" s="29"/>
      <c r="BO996" s="29"/>
      <c r="BP996" s="29"/>
      <c r="BQ996" s="32" t="str">
        <f>IF(N996="项目",VLOOKUP(O996,项目!B:C,2,0),IF(K996="空项目",VLOOKUP(K996,项目!B:C,2,0),""))</f>
        <v/>
      </c>
      <c r="BR996" s="32" t="str">
        <f>IFERROR(VLOOKUP(BQ996,项目!A:B,2,0),"")</f>
        <v/>
      </c>
      <c r="BS996" s="29"/>
      <c r="BT996" s="29"/>
      <c r="BU996" s="32" t="str">
        <f>IF(N996="供应商",VLOOKUP(O996,供应商!B:C,2,0),"")</f>
        <v/>
      </c>
      <c r="BV996" s="32" t="str">
        <f>IFERROR(VLOOKUP(BU996,供应商!A:B,2,0),"")</f>
        <v/>
      </c>
      <c r="BW996" s="32" t="str">
        <f>IF(N996="客户",VLOOKUP(O996,客户!B:C,2,0),"")</f>
        <v>003003</v>
      </c>
      <c r="BX996" s="32" t="str">
        <f>IFERROR(VLOOKUP(BW996,客户!A:B,2,0),"")</f>
        <v>昌邑市城投农业科技有限公司</v>
      </c>
      <c r="BY996" s="29"/>
      <c r="BZ996" s="29"/>
      <c r="CA996" s="29"/>
      <c r="CB996" s="29"/>
      <c r="CC996" s="29"/>
      <c r="CD996" s="29"/>
      <c r="CE996" s="29"/>
      <c r="CF996" s="29"/>
      <c r="CG996" s="29"/>
      <c r="CH996" s="29"/>
      <c r="CI996" s="29"/>
      <c r="CJ996" s="29"/>
      <c r="CK996" s="29"/>
      <c r="CL996" s="29"/>
      <c r="CM996" s="29"/>
      <c r="CN996" s="29"/>
      <c r="CO996" s="29"/>
      <c r="CP996" s="29"/>
      <c r="CQ996" s="29"/>
      <c r="CR996" s="29"/>
      <c r="CS996" s="29"/>
      <c r="CT996" s="29"/>
      <c r="CU996" s="32" t="str">
        <f>IF(N996="费用项目",VLOOKUP(O996,费用项目!B:C,2,0),"")</f>
        <v/>
      </c>
      <c r="CV996" s="32" t="str">
        <f>IFERROR(VLOOKUP(CU996,费用项目!A:B,2,0),"")</f>
        <v/>
      </c>
      <c r="CW996" s="29" t="str">
        <f>IF(N996="银行账户",VLOOKUP(O996,银行变二级!B:C,2,0),"")</f>
        <v/>
      </c>
      <c r="CX996" s="29" t="str">
        <f>IFERROR(VLOOKUP(O996,银行变二级!A:B,2,0),"")</f>
        <v/>
      </c>
    </row>
    <row r="997" spans="1:102">
      <c r="A997" s="42" t="s">
        <v>810</v>
      </c>
      <c r="B997" s="36" t="s">
        <v>339</v>
      </c>
      <c r="C997" s="36" t="s">
        <v>229</v>
      </c>
      <c r="D997" s="37" t="s">
        <v>813</v>
      </c>
      <c r="E997" s="37" t="s">
        <v>130</v>
      </c>
      <c r="F997" s="41">
        <v>1.2</v>
      </c>
      <c r="G997" s="39" t="s">
        <v>107</v>
      </c>
      <c r="H997" s="40" t="str">
        <f t="shared" si="305"/>
        <v>6603</v>
      </c>
      <c r="I997" s="40" t="str">
        <f t="shared" si="306"/>
        <v>6603</v>
      </c>
      <c r="J997" s="46" t="str">
        <f t="shared" si="307"/>
        <v>财务费用</v>
      </c>
      <c r="K997" s="47" t="str">
        <f t="shared" si="308"/>
        <v>手续费</v>
      </c>
      <c r="L997" s="46" t="str">
        <f t="shared" si="309"/>
        <v/>
      </c>
      <c r="M997" s="46" t="str">
        <f>IFERROR(IF(H997="1002",1002,VLOOKUP(I997,亿企科目!A:H,6,0)),VLOOKUP(H997,亿企科目!A:G,6,0))</f>
        <v>6603</v>
      </c>
      <c r="N997" s="48" t="str">
        <f>IFERROR(IF(H997="1002","银行账户",IF(H997="1123","供应商",VLOOKUP(I997,亿企科目!A:H,8,0))),"")</f>
        <v>费用项目</v>
      </c>
      <c r="O997" s="49" t="str">
        <f t="shared" si="323"/>
        <v>手续费</v>
      </c>
      <c r="P997" s="29" t="str">
        <f>VLOOKUP(A997,账簿!B:C,2,0)</f>
        <v>003017</v>
      </c>
      <c r="Q997" s="29" t="str">
        <f>VLOOKUP(P997,账簿!A:B,2,0)</f>
        <v>昌邑市盛汇农业科技有限公司</v>
      </c>
      <c r="W997" s="29" t="str">
        <f t="shared" si="324"/>
        <v>0030172026-04-1312</v>
      </c>
      <c r="X997" s="29" t="str">
        <f t="shared" si="310"/>
        <v>003017</v>
      </c>
      <c r="Y997" s="29" t="str">
        <f t="shared" si="311"/>
        <v>003017</v>
      </c>
      <c r="Z997" s="29" t="str">
        <f t="shared" si="312"/>
        <v>昌邑市盛汇农业科技有限公司</v>
      </c>
      <c r="AA997" s="29" t="str">
        <f t="shared" si="313"/>
        <v>2026-04</v>
      </c>
      <c r="AB997" s="29" t="str">
        <f t="shared" si="314"/>
        <v>2026-04-13</v>
      </c>
      <c r="AC997" s="29" t="s">
        <v>108</v>
      </c>
      <c r="AD997" s="29">
        <f t="shared" si="315"/>
        <v>12</v>
      </c>
      <c r="AE997" s="29" t="str">
        <f t="shared" si="316"/>
        <v>凭证出售,凭证出售</v>
      </c>
      <c r="AF997" s="29" t="s">
        <v>109</v>
      </c>
      <c r="AG997" s="29" t="s">
        <v>109</v>
      </c>
      <c r="AH997" s="29"/>
      <c r="AI997" s="29"/>
      <c r="AJ997" s="29"/>
      <c r="AK997" s="29"/>
      <c r="AL997" s="29"/>
      <c r="AM997" s="29"/>
      <c r="AN997" s="29" t="str">
        <f t="shared" si="317"/>
        <v>6603</v>
      </c>
      <c r="AO997" s="29"/>
      <c r="AP997" s="29" t="str">
        <f t="shared" si="318"/>
        <v>凭证出售,凭证出售</v>
      </c>
      <c r="AQ997" t="s">
        <v>110</v>
      </c>
      <c r="AR997" s="29">
        <f t="shared" si="319"/>
        <v>1.2</v>
      </c>
      <c r="AS997" s="29" t="str">
        <f t="shared" si="320"/>
        <v/>
      </c>
      <c r="AT997" t="s">
        <v>111</v>
      </c>
      <c r="AU997" t="s">
        <v>112</v>
      </c>
      <c r="AV997" t="s">
        <v>113</v>
      </c>
      <c r="AW997" s="29">
        <f t="shared" si="321"/>
        <v>1.2</v>
      </c>
      <c r="AX997" s="29" t="str">
        <f t="shared" si="322"/>
        <v/>
      </c>
      <c r="AY997" s="29"/>
      <c r="AZ997" s="29"/>
      <c r="BA997" s="29"/>
      <c r="BB997" s="29"/>
      <c r="BC997" s="29"/>
      <c r="BD997" s="29"/>
      <c r="BE997" s="29"/>
      <c r="BF997" s="29"/>
      <c r="BG997" s="29"/>
      <c r="BH997" s="29"/>
      <c r="BI997" s="29"/>
      <c r="BJ997" s="29"/>
      <c r="BK997" s="29"/>
      <c r="BL997" s="29"/>
      <c r="BM997" s="29"/>
      <c r="BN997" s="29"/>
      <c r="BO997" s="29"/>
      <c r="BP997" s="29"/>
      <c r="BQ997" s="32" t="str">
        <f>IF(N997="项目",VLOOKUP(O997,项目!B:C,2,0),IF(K997="空项目",VLOOKUP(K997,项目!B:C,2,0),""))</f>
        <v/>
      </c>
      <c r="BR997" s="32" t="str">
        <f>IFERROR(VLOOKUP(BQ997,项目!A:B,2,0),"")</f>
        <v/>
      </c>
      <c r="BS997" s="29"/>
      <c r="BT997" s="29"/>
      <c r="BU997" s="32" t="str">
        <f>IF(N997="供应商",VLOOKUP(O997,供应商!B:C,2,0),"")</f>
        <v/>
      </c>
      <c r="BV997" s="32" t="str">
        <f>IFERROR(VLOOKUP(BU997,供应商!A:B,2,0),"")</f>
        <v/>
      </c>
      <c r="BW997" s="32" t="str">
        <f>IF(N997="客户",VLOOKUP(O997,客户!B:C,2,0),"")</f>
        <v/>
      </c>
      <c r="BX997" s="32" t="str">
        <f>IFERROR(VLOOKUP(BW997,客户!A:B,2,0),"")</f>
        <v/>
      </c>
      <c r="BY997" s="29"/>
      <c r="BZ997" s="29"/>
      <c r="CA997" s="29"/>
      <c r="CB997" s="29"/>
      <c r="CC997" s="29"/>
      <c r="CD997" s="29"/>
      <c r="CE997" s="29"/>
      <c r="CF997" s="29"/>
      <c r="CG997" s="29"/>
      <c r="CH997" s="29"/>
      <c r="CI997" s="29"/>
      <c r="CJ997" s="29"/>
      <c r="CK997" s="29"/>
      <c r="CL997" s="29"/>
      <c r="CM997" s="29"/>
      <c r="CN997" s="29"/>
      <c r="CO997" s="29"/>
      <c r="CP997" s="29"/>
      <c r="CQ997" s="29"/>
      <c r="CR997" s="29"/>
      <c r="CS997" s="29"/>
      <c r="CT997" s="29"/>
      <c r="CU997" s="32" t="str">
        <f>IF(N997="费用项目",VLOOKUP(O997,费用项目!B:C,2,0),"")</f>
        <v>660304</v>
      </c>
      <c r="CV997" s="32" t="str">
        <f>IFERROR(VLOOKUP(CU997,费用项目!A:B,2,0),"")</f>
        <v>手续费</v>
      </c>
      <c r="CW997" s="29" t="str">
        <f>IF(N997="银行账户",VLOOKUP(O997,银行变二级!B:C,2,0),"")</f>
        <v/>
      </c>
      <c r="CX997" s="29" t="str">
        <f>IFERROR(VLOOKUP(O997,银行变二级!A:B,2,0),"")</f>
        <v/>
      </c>
    </row>
    <row r="998" spans="1:102">
      <c r="A998" s="42" t="s">
        <v>810</v>
      </c>
      <c r="B998" s="36" t="s">
        <v>339</v>
      </c>
      <c r="C998" s="36" t="s">
        <v>229</v>
      </c>
      <c r="D998" s="37" t="s">
        <v>813</v>
      </c>
      <c r="E998" s="37" t="s">
        <v>812</v>
      </c>
      <c r="F998" s="39" t="s">
        <v>107</v>
      </c>
      <c r="G998" s="41">
        <v>1.2</v>
      </c>
      <c r="H998" s="40" t="str">
        <f t="shared" si="305"/>
        <v>1002</v>
      </c>
      <c r="I998" s="40" t="str">
        <f t="shared" si="306"/>
        <v>100209</v>
      </c>
      <c r="J998" s="46" t="str">
        <f t="shared" si="307"/>
        <v>银行存款</v>
      </c>
      <c r="K998" s="47" t="str">
        <f t="shared" si="308"/>
        <v>潍坊银行6258</v>
      </c>
      <c r="L998" s="46" t="str">
        <f t="shared" si="309"/>
        <v/>
      </c>
      <c r="M998" s="46">
        <f>IFERROR(IF(H998="1002",1002,VLOOKUP(I998,亿企科目!A:H,6,0)),VLOOKUP(H998,亿企科目!A:G,6,0))</f>
        <v>1002</v>
      </c>
      <c r="N998" s="48" t="str">
        <f>IFERROR(IF(H998="1002","银行账户",IF(H998="1123","供应商",VLOOKUP(I998,亿企科目!A:H,8,0))),"")</f>
        <v>银行账户</v>
      </c>
      <c r="O998" s="49" t="str">
        <f t="shared" si="323"/>
        <v>潍坊银行6258</v>
      </c>
      <c r="P998" s="29" t="str">
        <f>VLOOKUP(A998,账簿!B:C,2,0)</f>
        <v>003017</v>
      </c>
      <c r="Q998" s="29" t="str">
        <f>VLOOKUP(P998,账簿!A:B,2,0)</f>
        <v>昌邑市盛汇农业科技有限公司</v>
      </c>
      <c r="W998" s="29" t="str">
        <f t="shared" si="324"/>
        <v>0030172026-04-1312</v>
      </c>
      <c r="X998" s="29" t="str">
        <f t="shared" si="310"/>
        <v>003017</v>
      </c>
      <c r="Y998" s="29" t="str">
        <f t="shared" si="311"/>
        <v>003017</v>
      </c>
      <c r="Z998" s="29" t="str">
        <f t="shared" si="312"/>
        <v>昌邑市盛汇农业科技有限公司</v>
      </c>
      <c r="AA998" s="29" t="str">
        <f t="shared" si="313"/>
        <v>2026-04</v>
      </c>
      <c r="AB998" s="29" t="str">
        <f t="shared" si="314"/>
        <v>2026-04-13</v>
      </c>
      <c r="AC998" s="29" t="s">
        <v>108</v>
      </c>
      <c r="AD998" s="29">
        <f t="shared" si="315"/>
        <v>12</v>
      </c>
      <c r="AE998" s="29" t="str">
        <f t="shared" si="316"/>
        <v>凭证出售,凭证出售</v>
      </c>
      <c r="AF998" s="29" t="s">
        <v>109</v>
      </c>
      <c r="AG998" s="29" t="s">
        <v>109</v>
      </c>
      <c r="AH998" s="29"/>
      <c r="AI998" s="29"/>
      <c r="AJ998" s="29"/>
      <c r="AK998" s="29"/>
      <c r="AL998" s="29"/>
      <c r="AM998" s="29"/>
      <c r="AN998" s="29">
        <f t="shared" si="317"/>
        <v>1002</v>
      </c>
      <c r="AO998" s="29"/>
      <c r="AP998" s="29" t="str">
        <f t="shared" si="318"/>
        <v>凭证出售,凭证出售</v>
      </c>
      <c r="AQ998" t="s">
        <v>110</v>
      </c>
      <c r="AR998" s="29" t="str">
        <f t="shared" si="319"/>
        <v/>
      </c>
      <c r="AS998" s="29">
        <f t="shared" si="320"/>
        <v>1.2</v>
      </c>
      <c r="AT998" t="s">
        <v>111</v>
      </c>
      <c r="AU998" t="s">
        <v>112</v>
      </c>
      <c r="AV998" t="s">
        <v>113</v>
      </c>
      <c r="AW998" s="29" t="str">
        <f t="shared" si="321"/>
        <v/>
      </c>
      <c r="AX998" s="29">
        <f t="shared" si="322"/>
        <v>1.2</v>
      </c>
      <c r="AY998" s="29"/>
      <c r="AZ998" s="29"/>
      <c r="BA998" s="29"/>
      <c r="BB998" s="29"/>
      <c r="BC998" s="29"/>
      <c r="BD998" s="29"/>
      <c r="BE998" s="29"/>
      <c r="BF998" s="29"/>
      <c r="BG998" s="29"/>
      <c r="BH998" s="29"/>
      <c r="BI998" s="29"/>
      <c r="BJ998" s="29"/>
      <c r="BK998" s="29"/>
      <c r="BL998" s="29"/>
      <c r="BM998" s="29"/>
      <c r="BN998" s="29"/>
      <c r="BO998" s="29"/>
      <c r="BP998" s="29"/>
      <c r="BQ998" s="32" t="str">
        <f>IF(N998="项目",VLOOKUP(O998,项目!B:C,2,0),IF(K998="空项目",VLOOKUP(K998,项目!B:C,2,0),""))</f>
        <v/>
      </c>
      <c r="BR998" s="32" t="str">
        <f>IFERROR(VLOOKUP(BQ998,项目!A:B,2,0),"")</f>
        <v/>
      </c>
      <c r="BS998" s="29"/>
      <c r="BT998" s="29"/>
      <c r="BU998" s="32" t="str">
        <f>IF(N998="供应商",VLOOKUP(O998,供应商!B:C,2,0),"")</f>
        <v/>
      </c>
      <c r="BV998" s="32" t="str">
        <f>IFERROR(VLOOKUP(BU998,供应商!A:B,2,0),"")</f>
        <v/>
      </c>
      <c r="BW998" s="32" t="str">
        <f>IF(N998="客户",VLOOKUP(O998,客户!B:C,2,0),"")</f>
        <v/>
      </c>
      <c r="BX998" s="32" t="str">
        <f>IFERROR(VLOOKUP(BW998,客户!A:B,2,0),"")</f>
        <v/>
      </c>
      <c r="BY998" s="29"/>
      <c r="BZ998" s="29"/>
      <c r="CA998" s="29"/>
      <c r="CB998" s="29"/>
      <c r="CC998" s="29"/>
      <c r="CD998" s="29"/>
      <c r="CE998" s="29"/>
      <c r="CF998" s="29"/>
      <c r="CG998" s="29"/>
      <c r="CH998" s="29"/>
      <c r="CI998" s="29"/>
      <c r="CJ998" s="29"/>
      <c r="CK998" s="29"/>
      <c r="CL998" s="29"/>
      <c r="CM998" s="29"/>
      <c r="CN998" s="29"/>
      <c r="CO998" s="29"/>
      <c r="CP998" s="29"/>
      <c r="CQ998" s="29"/>
      <c r="CR998" s="29"/>
      <c r="CS998" s="29"/>
      <c r="CT998" s="29"/>
      <c r="CU998" s="32" t="str">
        <f>IF(N998="费用项目",VLOOKUP(O998,费用项目!B:C,2,0),"")</f>
        <v/>
      </c>
      <c r="CV998" s="32" t="str">
        <f>IFERROR(VLOOKUP(CU998,费用项目!A:B,2,0),"")</f>
        <v/>
      </c>
      <c r="CW998" s="29" t="str">
        <f>IF(N998="银行账户",VLOOKUP(O998,银行变二级!B:C,2,0),"")</f>
        <v>潍坊银行6258</v>
      </c>
      <c r="CX998" s="29" t="str">
        <f>IFERROR(VLOOKUP(O998,银行变二级!A:B,2,0),"")</f>
        <v>潍坊银行6258</v>
      </c>
    </row>
    <row r="999" ht="27" spans="1:102">
      <c r="A999" s="42" t="s">
        <v>810</v>
      </c>
      <c r="B999" s="36" t="s">
        <v>339</v>
      </c>
      <c r="C999" s="36" t="s">
        <v>231</v>
      </c>
      <c r="D999" s="37" t="s">
        <v>820</v>
      </c>
      <c r="E999" s="37" t="s">
        <v>821</v>
      </c>
      <c r="F999" s="38">
        <v>30310000</v>
      </c>
      <c r="G999" s="39" t="s">
        <v>107</v>
      </c>
      <c r="H999" s="40" t="str">
        <f t="shared" si="305"/>
        <v>1002</v>
      </c>
      <c r="I999" s="40" t="str">
        <f t="shared" si="306"/>
        <v>100215</v>
      </c>
      <c r="J999" s="46" t="str">
        <f t="shared" si="307"/>
        <v>银行存款</v>
      </c>
      <c r="K999" s="47" t="str">
        <f t="shared" si="308"/>
        <v>潍坊银行定期9987</v>
      </c>
      <c r="L999" s="46" t="str">
        <f t="shared" si="309"/>
        <v/>
      </c>
      <c r="M999" s="46">
        <f>IFERROR(IF(H999="1002",1002,VLOOKUP(I999,亿企科目!A:H,6,0)),VLOOKUP(H999,亿企科目!A:G,6,0))</f>
        <v>1002</v>
      </c>
      <c r="N999" s="48" t="str">
        <f>IFERROR(IF(H999="1002","银行账户",IF(H999="1123","供应商",VLOOKUP(I999,亿企科目!A:H,8,0))),"")</f>
        <v>银行账户</v>
      </c>
      <c r="O999" s="49" t="str">
        <f t="shared" si="323"/>
        <v>潍坊银行定期9987</v>
      </c>
      <c r="P999" s="29" t="str">
        <f>VLOOKUP(A999,账簿!B:C,2,0)</f>
        <v>003017</v>
      </c>
      <c r="Q999" s="29" t="str">
        <f>VLOOKUP(P999,账簿!A:B,2,0)</f>
        <v>昌邑市盛汇农业科技有限公司</v>
      </c>
      <c r="W999" s="29" t="str">
        <f t="shared" si="324"/>
        <v>0030172026-04-1313</v>
      </c>
      <c r="X999" s="29" t="str">
        <f t="shared" si="310"/>
        <v>003017</v>
      </c>
      <c r="Y999" s="29" t="str">
        <f t="shared" si="311"/>
        <v>003017</v>
      </c>
      <c r="Z999" s="29" t="str">
        <f t="shared" si="312"/>
        <v>昌邑市盛汇农业科技有限公司</v>
      </c>
      <c r="AA999" s="29" t="str">
        <f t="shared" si="313"/>
        <v>2026-04</v>
      </c>
      <c r="AB999" s="29" t="str">
        <f t="shared" si="314"/>
        <v>2026-04-13</v>
      </c>
      <c r="AC999" s="29" t="s">
        <v>108</v>
      </c>
      <c r="AD999" s="29">
        <f t="shared" si="315"/>
        <v>13</v>
      </c>
      <c r="AE999" s="29" t="str">
        <f t="shared" si="316"/>
        <v>昌邑市盛汇农业科技有限公司,存单位定期</v>
      </c>
      <c r="AF999" s="29" t="s">
        <v>109</v>
      </c>
      <c r="AG999" s="29" t="s">
        <v>109</v>
      </c>
      <c r="AH999" s="29"/>
      <c r="AI999" s="29"/>
      <c r="AJ999" s="29"/>
      <c r="AK999" s="29"/>
      <c r="AL999" s="29"/>
      <c r="AM999" s="29"/>
      <c r="AN999" s="29">
        <f t="shared" si="317"/>
        <v>1002</v>
      </c>
      <c r="AO999" s="29"/>
      <c r="AP999" s="29" t="str">
        <f t="shared" si="318"/>
        <v>昌邑市盛汇农业科技有限公司,存单位定期</v>
      </c>
      <c r="AQ999" t="s">
        <v>110</v>
      </c>
      <c r="AR999" s="29">
        <f t="shared" si="319"/>
        <v>30310000</v>
      </c>
      <c r="AS999" s="29" t="str">
        <f t="shared" si="320"/>
        <v/>
      </c>
      <c r="AT999" t="s">
        <v>111</v>
      </c>
      <c r="AU999" t="s">
        <v>112</v>
      </c>
      <c r="AV999" t="s">
        <v>113</v>
      </c>
      <c r="AW999" s="29">
        <f t="shared" si="321"/>
        <v>30310000</v>
      </c>
      <c r="AX999" s="29" t="str">
        <f t="shared" si="322"/>
        <v/>
      </c>
      <c r="AY999" s="29"/>
      <c r="AZ999" s="29"/>
      <c r="BA999" s="29"/>
      <c r="BB999" s="29"/>
      <c r="BC999" s="29"/>
      <c r="BD999" s="29"/>
      <c r="BE999" s="29"/>
      <c r="BF999" s="29"/>
      <c r="BG999" s="29"/>
      <c r="BH999" s="29"/>
      <c r="BI999" s="29"/>
      <c r="BJ999" s="29"/>
      <c r="BK999" s="29"/>
      <c r="BL999" s="29"/>
      <c r="BM999" s="29"/>
      <c r="BN999" s="29"/>
      <c r="BO999" s="29"/>
      <c r="BP999" s="29"/>
      <c r="BQ999" s="32" t="str">
        <f>IF(N999="项目",VLOOKUP(O999,项目!B:C,2,0),IF(K999="空项目",VLOOKUP(K999,项目!B:C,2,0),""))</f>
        <v/>
      </c>
      <c r="BR999" s="32" t="str">
        <f>IFERROR(VLOOKUP(BQ999,项目!A:B,2,0),"")</f>
        <v/>
      </c>
      <c r="BS999" s="29"/>
      <c r="BT999" s="29"/>
      <c r="BU999" s="32" t="str">
        <f>IF(N999="供应商",VLOOKUP(O999,供应商!B:C,2,0),"")</f>
        <v/>
      </c>
      <c r="BV999" s="32" t="str">
        <f>IFERROR(VLOOKUP(BU999,供应商!A:B,2,0),"")</f>
        <v/>
      </c>
      <c r="BW999" s="32" t="str">
        <f>IF(N999="客户",VLOOKUP(O999,客户!B:C,2,0),"")</f>
        <v/>
      </c>
      <c r="BX999" s="32" t="str">
        <f>IFERROR(VLOOKUP(BW999,客户!A:B,2,0),"")</f>
        <v/>
      </c>
      <c r="BY999" s="29"/>
      <c r="BZ999" s="29"/>
      <c r="CA999" s="29"/>
      <c r="CB999" s="29"/>
      <c r="CC999" s="29"/>
      <c r="CD999" s="29"/>
      <c r="CE999" s="29"/>
      <c r="CF999" s="29"/>
      <c r="CG999" s="29"/>
      <c r="CH999" s="29"/>
      <c r="CI999" s="29"/>
      <c r="CJ999" s="29"/>
      <c r="CK999" s="29"/>
      <c r="CL999" s="29"/>
      <c r="CM999" s="29"/>
      <c r="CN999" s="29"/>
      <c r="CO999" s="29"/>
      <c r="CP999" s="29"/>
      <c r="CQ999" s="29"/>
      <c r="CR999" s="29"/>
      <c r="CS999" s="29"/>
      <c r="CT999" s="29"/>
      <c r="CU999" s="32" t="str">
        <f>IF(N999="费用项目",VLOOKUP(O999,费用项目!B:C,2,0),"")</f>
        <v/>
      </c>
      <c r="CV999" s="32" t="str">
        <f>IFERROR(VLOOKUP(CU999,费用项目!A:B,2,0),"")</f>
        <v/>
      </c>
      <c r="CW999" s="29" t="str">
        <f>IF(N999="银行账户",VLOOKUP(O999,银行变二级!B:C,2,0),"")</f>
        <v>潍坊银行定期9987</v>
      </c>
      <c r="CX999" s="29" t="str">
        <f>IFERROR(VLOOKUP(O999,银行变二级!A:B,2,0),"")</f>
        <v>潍坊银行定期9987</v>
      </c>
    </row>
    <row r="1000" spans="1:102">
      <c r="A1000" s="42" t="s">
        <v>810</v>
      </c>
      <c r="B1000" s="36" t="s">
        <v>339</v>
      </c>
      <c r="C1000" s="36" t="s">
        <v>231</v>
      </c>
      <c r="D1000" s="37" t="s">
        <v>820</v>
      </c>
      <c r="E1000" s="37" t="s">
        <v>812</v>
      </c>
      <c r="F1000" s="39" t="s">
        <v>107</v>
      </c>
      <c r="G1000" s="38">
        <v>30310000</v>
      </c>
      <c r="H1000" s="40" t="str">
        <f t="shared" si="305"/>
        <v>1002</v>
      </c>
      <c r="I1000" s="40" t="str">
        <f t="shared" si="306"/>
        <v>100209</v>
      </c>
      <c r="J1000" s="46" t="str">
        <f t="shared" si="307"/>
        <v>银行存款</v>
      </c>
      <c r="K1000" s="47" t="str">
        <f t="shared" si="308"/>
        <v>潍坊银行6258</v>
      </c>
      <c r="L1000" s="46" t="str">
        <f t="shared" si="309"/>
        <v/>
      </c>
      <c r="M1000" s="46">
        <f>IFERROR(IF(H1000="1002",1002,VLOOKUP(I1000,亿企科目!A:H,6,0)),VLOOKUP(H1000,亿企科目!A:G,6,0))</f>
        <v>1002</v>
      </c>
      <c r="N1000" s="48" t="str">
        <f>IFERROR(IF(H1000="1002","银行账户",IF(H1000="1123","供应商",VLOOKUP(I1000,亿企科目!A:H,8,0))),"")</f>
        <v>银行账户</v>
      </c>
      <c r="O1000" s="49" t="str">
        <f t="shared" si="323"/>
        <v>潍坊银行6258</v>
      </c>
      <c r="P1000" s="29" t="str">
        <f>VLOOKUP(A1000,账簿!B:C,2,0)</f>
        <v>003017</v>
      </c>
      <c r="Q1000" s="29" t="str">
        <f>VLOOKUP(P1000,账簿!A:B,2,0)</f>
        <v>昌邑市盛汇农业科技有限公司</v>
      </c>
      <c r="W1000" s="29" t="str">
        <f t="shared" si="324"/>
        <v>0030172026-04-1313</v>
      </c>
      <c r="X1000" s="29" t="str">
        <f t="shared" si="310"/>
        <v>003017</v>
      </c>
      <c r="Y1000" s="29" t="str">
        <f t="shared" si="311"/>
        <v>003017</v>
      </c>
      <c r="Z1000" s="29" t="str">
        <f t="shared" si="312"/>
        <v>昌邑市盛汇农业科技有限公司</v>
      </c>
      <c r="AA1000" s="29" t="str">
        <f t="shared" si="313"/>
        <v>2026-04</v>
      </c>
      <c r="AB1000" s="29" t="str">
        <f t="shared" si="314"/>
        <v>2026-04-13</v>
      </c>
      <c r="AC1000" s="29" t="s">
        <v>108</v>
      </c>
      <c r="AD1000" s="29">
        <f t="shared" si="315"/>
        <v>13</v>
      </c>
      <c r="AE1000" s="29" t="str">
        <f t="shared" si="316"/>
        <v>昌邑市盛汇农业科技有限公司,存单位定期</v>
      </c>
      <c r="AF1000" s="29" t="s">
        <v>109</v>
      </c>
      <c r="AG1000" s="29" t="s">
        <v>109</v>
      </c>
      <c r="AH1000" s="29"/>
      <c r="AI1000" s="29"/>
      <c r="AJ1000" s="29"/>
      <c r="AK1000" s="29"/>
      <c r="AL1000" s="29"/>
      <c r="AM1000" s="29"/>
      <c r="AN1000" s="29">
        <f t="shared" si="317"/>
        <v>1002</v>
      </c>
      <c r="AO1000" s="29"/>
      <c r="AP1000" s="29" t="str">
        <f t="shared" si="318"/>
        <v>昌邑市盛汇农业科技有限公司,存单位定期</v>
      </c>
      <c r="AQ1000" t="s">
        <v>110</v>
      </c>
      <c r="AR1000" s="29" t="str">
        <f t="shared" si="319"/>
        <v/>
      </c>
      <c r="AS1000" s="29">
        <f t="shared" si="320"/>
        <v>30310000</v>
      </c>
      <c r="AT1000" t="s">
        <v>111</v>
      </c>
      <c r="AU1000" t="s">
        <v>112</v>
      </c>
      <c r="AV1000" t="s">
        <v>113</v>
      </c>
      <c r="AW1000" s="29" t="str">
        <f t="shared" si="321"/>
        <v/>
      </c>
      <c r="AX1000" s="29">
        <f t="shared" si="322"/>
        <v>30310000</v>
      </c>
      <c r="AY1000" s="29"/>
      <c r="AZ1000" s="29"/>
      <c r="BA1000" s="29"/>
      <c r="BB1000" s="29"/>
      <c r="BC1000" s="29"/>
      <c r="BD1000" s="29"/>
      <c r="BE1000" s="29"/>
      <c r="BF1000" s="29"/>
      <c r="BG1000" s="29"/>
      <c r="BH1000" s="29"/>
      <c r="BI1000" s="29"/>
      <c r="BJ1000" s="29"/>
      <c r="BK1000" s="29"/>
      <c r="BL1000" s="29"/>
      <c r="BM1000" s="29"/>
      <c r="BN1000" s="29"/>
      <c r="BO1000" s="29"/>
      <c r="BP1000" s="29"/>
      <c r="BQ1000" s="32" t="str">
        <f>IF(N1000="项目",VLOOKUP(O1000,项目!B:C,2,0),IF(K1000="空项目",VLOOKUP(K1000,项目!B:C,2,0),""))</f>
        <v/>
      </c>
      <c r="BR1000" s="32" t="str">
        <f>IFERROR(VLOOKUP(BQ1000,项目!A:B,2,0),"")</f>
        <v/>
      </c>
      <c r="BS1000" s="29"/>
      <c r="BT1000" s="29"/>
      <c r="BU1000" s="32" t="str">
        <f>IF(N1000="供应商",VLOOKUP(O1000,供应商!B:C,2,0),"")</f>
        <v/>
      </c>
      <c r="BV1000" s="32" t="str">
        <f>IFERROR(VLOOKUP(BU1000,供应商!A:B,2,0),"")</f>
        <v/>
      </c>
      <c r="BW1000" s="32" t="str">
        <f>IF(N1000="客户",VLOOKUP(O1000,客户!B:C,2,0),"")</f>
        <v/>
      </c>
      <c r="BX1000" s="32" t="str">
        <f>IFERROR(VLOOKUP(BW1000,客户!A:B,2,0),"")</f>
        <v/>
      </c>
      <c r="BY1000" s="29"/>
      <c r="BZ1000" s="29"/>
      <c r="CA1000" s="29"/>
      <c r="CB1000" s="29"/>
      <c r="CC1000" s="29"/>
      <c r="CD1000" s="29"/>
      <c r="CE1000" s="29"/>
      <c r="CF1000" s="29"/>
      <c r="CG1000" s="29"/>
      <c r="CH1000" s="29"/>
      <c r="CI1000" s="29"/>
      <c r="CJ1000" s="29"/>
      <c r="CK1000" s="29"/>
      <c r="CL1000" s="29"/>
      <c r="CM1000" s="29"/>
      <c r="CN1000" s="29"/>
      <c r="CO1000" s="29"/>
      <c r="CP1000" s="29"/>
      <c r="CQ1000" s="29"/>
      <c r="CR1000" s="29"/>
      <c r="CS1000" s="29"/>
      <c r="CT1000" s="29"/>
      <c r="CU1000" s="32" t="str">
        <f>IF(N1000="费用项目",VLOOKUP(O1000,费用项目!B:C,2,0),"")</f>
        <v/>
      </c>
      <c r="CV1000" s="32" t="str">
        <f>IFERROR(VLOOKUP(CU1000,费用项目!A:B,2,0),"")</f>
        <v/>
      </c>
      <c r="CW1000" s="29" t="str">
        <f>IF(N1000="银行账户",VLOOKUP(O1000,银行变二级!B:C,2,0),"")</f>
        <v>潍坊银行6258</v>
      </c>
      <c r="CX1000" s="29" t="str">
        <f>IFERROR(VLOOKUP(O1000,银行变二级!A:B,2,0),"")</f>
        <v>潍坊银行6258</v>
      </c>
    </row>
    <row r="1001" spans="1:102">
      <c r="A1001" s="42" t="s">
        <v>810</v>
      </c>
      <c r="B1001" s="36" t="s">
        <v>103</v>
      </c>
      <c r="C1001" s="36" t="s">
        <v>233</v>
      </c>
      <c r="D1001" s="37" t="s">
        <v>822</v>
      </c>
      <c r="E1001" s="37" t="s">
        <v>823</v>
      </c>
      <c r="F1001" s="38">
        <v>30000</v>
      </c>
      <c r="G1001" s="39" t="s">
        <v>107</v>
      </c>
      <c r="H1001" s="40" t="str">
        <f t="shared" si="305"/>
        <v>1002</v>
      </c>
      <c r="I1001" s="40" t="str">
        <f t="shared" si="306"/>
        <v>100201</v>
      </c>
      <c r="J1001" s="46" t="str">
        <f t="shared" si="307"/>
        <v>银行存款</v>
      </c>
      <c r="K1001" s="47" t="str">
        <f t="shared" si="308"/>
        <v>东营银行5275</v>
      </c>
      <c r="L1001" s="46" t="str">
        <f t="shared" si="309"/>
        <v/>
      </c>
      <c r="M1001" s="46">
        <f>IFERROR(IF(H1001="1002",1002,VLOOKUP(I1001,亿企科目!A:H,6,0)),VLOOKUP(H1001,亿企科目!A:G,6,0))</f>
        <v>1002</v>
      </c>
      <c r="N1001" s="48" t="str">
        <f>IFERROR(IF(H1001="1002","银行账户",IF(H1001="1123","供应商",VLOOKUP(I1001,亿企科目!A:H,8,0))),"")</f>
        <v>银行账户</v>
      </c>
      <c r="O1001" s="49" t="str">
        <f t="shared" si="323"/>
        <v>东营银行5275</v>
      </c>
      <c r="P1001" s="29" t="str">
        <f>VLOOKUP(A1001,账簿!B:C,2,0)</f>
        <v>003017</v>
      </c>
      <c r="Q1001" s="29" t="str">
        <f>VLOOKUP(P1001,账簿!A:B,2,0)</f>
        <v>昌邑市盛汇农业科技有限公司</v>
      </c>
      <c r="W1001" s="29" t="str">
        <f t="shared" si="324"/>
        <v>0030172026-04-2014</v>
      </c>
      <c r="X1001" s="29" t="str">
        <f t="shared" si="310"/>
        <v>003017</v>
      </c>
      <c r="Y1001" s="29" t="str">
        <f t="shared" si="311"/>
        <v>003017</v>
      </c>
      <c r="Z1001" s="29" t="str">
        <f t="shared" si="312"/>
        <v>昌邑市盛汇农业科技有限公司</v>
      </c>
      <c r="AA1001" s="29" t="str">
        <f t="shared" si="313"/>
        <v>2026-04</v>
      </c>
      <c r="AB1001" s="29" t="str">
        <f t="shared" si="314"/>
        <v>2026-04-20</v>
      </c>
      <c r="AC1001" s="29" t="s">
        <v>108</v>
      </c>
      <c r="AD1001" s="29">
        <f t="shared" si="315"/>
        <v>14</v>
      </c>
      <c r="AE1001" s="29" t="str">
        <f t="shared" si="316"/>
        <v>网银转账,昌邑市国有资产经营投资有限公司</v>
      </c>
      <c r="AF1001" s="29" t="s">
        <v>109</v>
      </c>
      <c r="AG1001" s="29" t="s">
        <v>109</v>
      </c>
      <c r="AH1001" s="29"/>
      <c r="AI1001" s="29"/>
      <c r="AJ1001" s="29"/>
      <c r="AK1001" s="29"/>
      <c r="AL1001" s="29"/>
      <c r="AM1001" s="29"/>
      <c r="AN1001" s="29">
        <f t="shared" si="317"/>
        <v>1002</v>
      </c>
      <c r="AO1001" s="29"/>
      <c r="AP1001" s="29" t="str">
        <f t="shared" si="318"/>
        <v>网银转账,昌邑市国有资产经营投资有限公司</v>
      </c>
      <c r="AQ1001" t="s">
        <v>110</v>
      </c>
      <c r="AR1001" s="29">
        <f t="shared" si="319"/>
        <v>30000</v>
      </c>
      <c r="AS1001" s="29" t="str">
        <f t="shared" si="320"/>
        <v/>
      </c>
      <c r="AT1001" t="s">
        <v>111</v>
      </c>
      <c r="AU1001" t="s">
        <v>112</v>
      </c>
      <c r="AV1001" t="s">
        <v>113</v>
      </c>
      <c r="AW1001" s="29">
        <f t="shared" si="321"/>
        <v>30000</v>
      </c>
      <c r="AX1001" s="29" t="str">
        <f t="shared" si="322"/>
        <v/>
      </c>
      <c r="AY1001" s="29"/>
      <c r="AZ1001" s="29"/>
      <c r="BA1001" s="29"/>
      <c r="BB1001" s="29"/>
      <c r="BC1001" s="29"/>
      <c r="BD1001" s="29"/>
      <c r="BE1001" s="29"/>
      <c r="BF1001" s="29"/>
      <c r="BG1001" s="29"/>
      <c r="BH1001" s="29"/>
      <c r="BI1001" s="29"/>
      <c r="BJ1001" s="29"/>
      <c r="BK1001" s="29"/>
      <c r="BL1001" s="29"/>
      <c r="BM1001" s="29"/>
      <c r="BN1001" s="29"/>
      <c r="BO1001" s="29"/>
      <c r="BP1001" s="29"/>
      <c r="BQ1001" s="32" t="str">
        <f>IF(N1001="项目",VLOOKUP(O1001,项目!B:C,2,0),IF(K1001="空项目",VLOOKUP(K1001,项目!B:C,2,0),""))</f>
        <v/>
      </c>
      <c r="BR1001" s="32" t="str">
        <f>IFERROR(VLOOKUP(BQ1001,项目!A:B,2,0),"")</f>
        <v/>
      </c>
      <c r="BS1001" s="29"/>
      <c r="BT1001" s="29"/>
      <c r="BU1001" s="32" t="str">
        <f>IF(N1001="供应商",VLOOKUP(O1001,供应商!B:C,2,0),"")</f>
        <v/>
      </c>
      <c r="BV1001" s="32" t="str">
        <f>IFERROR(VLOOKUP(BU1001,供应商!A:B,2,0),"")</f>
        <v/>
      </c>
      <c r="BW1001" s="32" t="str">
        <f>IF(N1001="客户",VLOOKUP(O1001,客户!B:C,2,0),"")</f>
        <v/>
      </c>
      <c r="BX1001" s="32" t="str">
        <f>IFERROR(VLOOKUP(BW1001,客户!A:B,2,0),"")</f>
        <v/>
      </c>
      <c r="BY1001" s="29"/>
      <c r="BZ1001" s="29"/>
      <c r="CA1001" s="29"/>
      <c r="CB1001" s="29"/>
      <c r="CC1001" s="29"/>
      <c r="CD1001" s="29"/>
      <c r="CE1001" s="29"/>
      <c r="CF1001" s="29"/>
      <c r="CG1001" s="29"/>
      <c r="CH1001" s="29"/>
      <c r="CI1001" s="29"/>
      <c r="CJ1001" s="29"/>
      <c r="CK1001" s="29"/>
      <c r="CL1001" s="29"/>
      <c r="CM1001" s="29"/>
      <c r="CN1001" s="29"/>
      <c r="CO1001" s="29"/>
      <c r="CP1001" s="29"/>
      <c r="CQ1001" s="29"/>
      <c r="CR1001" s="29"/>
      <c r="CS1001" s="29"/>
      <c r="CT1001" s="29"/>
      <c r="CU1001" s="32" t="str">
        <f>IF(N1001="费用项目",VLOOKUP(O1001,费用项目!B:C,2,0),"")</f>
        <v/>
      </c>
      <c r="CV1001" s="32" t="str">
        <f>IFERROR(VLOOKUP(CU1001,费用项目!A:B,2,0),"")</f>
        <v/>
      </c>
      <c r="CW1001" s="29" t="str">
        <f>IF(N1001="银行账户",VLOOKUP(O1001,银行变二级!B:C,2,0),"")</f>
        <v>东营银行5275</v>
      </c>
      <c r="CX1001" s="29" t="str">
        <f>IFERROR(VLOOKUP(O1001,银行变二级!A:B,2,0),"")</f>
        <v>东营银行5275</v>
      </c>
    </row>
    <row r="1002" ht="25.5" spans="1:102">
      <c r="A1002" s="42" t="s">
        <v>810</v>
      </c>
      <c r="B1002" s="36" t="s">
        <v>103</v>
      </c>
      <c r="C1002" s="36" t="s">
        <v>233</v>
      </c>
      <c r="D1002" s="37" t="s">
        <v>822</v>
      </c>
      <c r="E1002" s="37" t="s">
        <v>142</v>
      </c>
      <c r="F1002" s="39" t="s">
        <v>107</v>
      </c>
      <c r="G1002" s="38">
        <v>30000</v>
      </c>
      <c r="H1002" s="40" t="str">
        <f t="shared" si="305"/>
        <v>1221</v>
      </c>
      <c r="I1002" s="40" t="str">
        <f t="shared" si="306"/>
        <v>122108</v>
      </c>
      <c r="J1002" s="46" t="str">
        <f t="shared" si="307"/>
        <v>其他应收款</v>
      </c>
      <c r="K1002" s="47" t="str">
        <f t="shared" si="308"/>
        <v>单位</v>
      </c>
      <c r="L1002" s="46" t="str">
        <f t="shared" si="309"/>
        <v>昌邑市国有资产经营投资有限公司</v>
      </c>
      <c r="M1002" s="46" t="str">
        <f>IFERROR(IF(H1002="1002",1002,VLOOKUP(I1002,亿企科目!A:H,6,0)),VLOOKUP(H1002,亿企科目!A:G,6,0))</f>
        <v>122102</v>
      </c>
      <c r="N1002" s="48" t="str">
        <f>IFERROR(IF(H1002="1002","银行账户",IF(H1002="1123","供应商",VLOOKUP(I1002,亿企科目!A:H,8,0))),"")</f>
        <v>客户</v>
      </c>
      <c r="O1002" s="49" t="str">
        <f t="shared" si="323"/>
        <v>昌邑市国有资产经营投资有限公司</v>
      </c>
      <c r="P1002" s="29" t="str">
        <f>VLOOKUP(A1002,账簿!B:C,2,0)</f>
        <v>003017</v>
      </c>
      <c r="Q1002" s="29" t="str">
        <f>VLOOKUP(P1002,账簿!A:B,2,0)</f>
        <v>昌邑市盛汇农业科技有限公司</v>
      </c>
      <c r="W1002" s="29" t="str">
        <f t="shared" si="324"/>
        <v>0030172026-04-2014</v>
      </c>
      <c r="X1002" s="29" t="str">
        <f t="shared" si="310"/>
        <v>003017</v>
      </c>
      <c r="Y1002" s="29" t="str">
        <f t="shared" si="311"/>
        <v>003017</v>
      </c>
      <c r="Z1002" s="29" t="str">
        <f t="shared" si="312"/>
        <v>昌邑市盛汇农业科技有限公司</v>
      </c>
      <c r="AA1002" s="29" t="str">
        <f t="shared" si="313"/>
        <v>2026-04</v>
      </c>
      <c r="AB1002" s="29" t="str">
        <f t="shared" si="314"/>
        <v>2026-04-20</v>
      </c>
      <c r="AC1002" s="29" t="s">
        <v>108</v>
      </c>
      <c r="AD1002" s="29">
        <f t="shared" si="315"/>
        <v>14</v>
      </c>
      <c r="AE1002" s="29" t="str">
        <f t="shared" si="316"/>
        <v>网银转账,昌邑市国有资产经营投资有限公司</v>
      </c>
      <c r="AF1002" s="29" t="s">
        <v>109</v>
      </c>
      <c r="AG1002" s="29" t="s">
        <v>109</v>
      </c>
      <c r="AH1002" s="29"/>
      <c r="AI1002" s="29"/>
      <c r="AJ1002" s="29"/>
      <c r="AK1002" s="29"/>
      <c r="AL1002" s="29"/>
      <c r="AM1002" s="29"/>
      <c r="AN1002" s="29" t="str">
        <f t="shared" si="317"/>
        <v>122102</v>
      </c>
      <c r="AO1002" s="29"/>
      <c r="AP1002" s="29" t="str">
        <f t="shared" si="318"/>
        <v>网银转账,昌邑市国有资产经营投资有限公司</v>
      </c>
      <c r="AQ1002" t="s">
        <v>110</v>
      </c>
      <c r="AR1002" s="29" t="str">
        <f t="shared" si="319"/>
        <v/>
      </c>
      <c r="AS1002" s="29">
        <f t="shared" si="320"/>
        <v>30000</v>
      </c>
      <c r="AT1002" t="s">
        <v>111</v>
      </c>
      <c r="AU1002" t="s">
        <v>112</v>
      </c>
      <c r="AV1002" t="s">
        <v>113</v>
      </c>
      <c r="AW1002" s="29" t="str">
        <f t="shared" si="321"/>
        <v/>
      </c>
      <c r="AX1002" s="29">
        <f t="shared" si="322"/>
        <v>30000</v>
      </c>
      <c r="AY1002" s="29"/>
      <c r="AZ1002" s="29"/>
      <c r="BA1002" s="29"/>
      <c r="BB1002" s="29"/>
      <c r="BC1002" s="29"/>
      <c r="BD1002" s="29"/>
      <c r="BE1002" s="29"/>
      <c r="BF1002" s="29"/>
      <c r="BG1002" s="29"/>
      <c r="BH1002" s="29"/>
      <c r="BI1002" s="29"/>
      <c r="BJ1002" s="29"/>
      <c r="BK1002" s="29"/>
      <c r="BL1002" s="29"/>
      <c r="BM1002" s="29"/>
      <c r="BN1002" s="29"/>
      <c r="BO1002" s="29"/>
      <c r="BP1002" s="29"/>
      <c r="BQ1002" s="32" t="str">
        <f>IF(N1002="项目",VLOOKUP(O1002,项目!B:C,2,0),IF(K1002="空项目",VLOOKUP(K1002,项目!B:C,2,0),""))</f>
        <v/>
      </c>
      <c r="BR1002" s="32" t="str">
        <f>IFERROR(VLOOKUP(BQ1002,项目!A:B,2,0),"")</f>
        <v/>
      </c>
      <c r="BS1002" s="29"/>
      <c r="BT1002" s="29"/>
      <c r="BU1002" s="32" t="str">
        <f>IF(N1002="供应商",VLOOKUP(O1002,供应商!B:C,2,0),"")</f>
        <v/>
      </c>
      <c r="BV1002" s="32" t="str">
        <f>IFERROR(VLOOKUP(BU1002,供应商!A:B,2,0),"")</f>
        <v/>
      </c>
      <c r="BW1002" s="32" t="str">
        <f>IF(N1002="客户",VLOOKUP(O1002,客户!B:C,2,0),"")</f>
        <v>003</v>
      </c>
      <c r="BX1002" s="32" t="str">
        <f>IFERROR(VLOOKUP(BW1002,客户!A:B,2,0),"")</f>
        <v>昌邑市国有资产经营投资有限公司</v>
      </c>
      <c r="BY1002" s="29"/>
      <c r="BZ1002" s="29"/>
      <c r="CA1002" s="29"/>
      <c r="CB1002" s="29"/>
      <c r="CC1002" s="29"/>
      <c r="CD1002" s="29"/>
      <c r="CE1002" s="29"/>
      <c r="CF1002" s="29"/>
      <c r="CG1002" s="29"/>
      <c r="CH1002" s="29"/>
      <c r="CI1002" s="29"/>
      <c r="CJ1002" s="29"/>
      <c r="CK1002" s="29"/>
      <c r="CL1002" s="29"/>
      <c r="CM1002" s="29"/>
      <c r="CN1002" s="29"/>
      <c r="CO1002" s="29"/>
      <c r="CP1002" s="29"/>
      <c r="CQ1002" s="29"/>
      <c r="CR1002" s="29"/>
      <c r="CS1002" s="29"/>
      <c r="CT1002" s="29"/>
      <c r="CU1002" s="32" t="str">
        <f>IF(N1002="费用项目",VLOOKUP(O1002,费用项目!B:C,2,0),"")</f>
        <v/>
      </c>
      <c r="CV1002" s="32" t="str">
        <f>IFERROR(VLOOKUP(CU1002,费用项目!A:B,2,0),"")</f>
        <v/>
      </c>
      <c r="CW1002" s="29" t="str">
        <f>IF(N1002="银行账户",VLOOKUP(O1002,银行变二级!B:C,2,0),"")</f>
        <v/>
      </c>
      <c r="CX1002" s="29" t="str">
        <f>IFERROR(VLOOKUP(O1002,银行变二级!A:B,2,0),"")</f>
        <v/>
      </c>
    </row>
    <row r="1003" spans="1:102">
      <c r="A1003" s="42" t="s">
        <v>810</v>
      </c>
      <c r="B1003" s="36" t="s">
        <v>124</v>
      </c>
      <c r="C1003" s="36" t="s">
        <v>234</v>
      </c>
      <c r="D1003" s="37" t="s">
        <v>824</v>
      </c>
      <c r="E1003" s="37" t="s">
        <v>127</v>
      </c>
      <c r="F1003" s="38">
        <v>20451.39</v>
      </c>
      <c r="G1003" s="39" t="s">
        <v>107</v>
      </c>
      <c r="H1003" s="40" t="str">
        <f t="shared" si="305"/>
        <v>6603</v>
      </c>
      <c r="I1003" s="40" t="str">
        <f t="shared" si="306"/>
        <v>6603</v>
      </c>
      <c r="J1003" s="46" t="str">
        <f t="shared" si="307"/>
        <v>财务费用</v>
      </c>
      <c r="K1003" s="47" t="str">
        <f t="shared" si="308"/>
        <v>利息支出</v>
      </c>
      <c r="L1003" s="46" t="str">
        <f t="shared" si="309"/>
        <v/>
      </c>
      <c r="M1003" s="46" t="str">
        <f>IFERROR(IF(H1003="1002",1002,VLOOKUP(I1003,亿企科目!A:H,6,0)),VLOOKUP(H1003,亿企科目!A:G,6,0))</f>
        <v>6603</v>
      </c>
      <c r="N1003" s="48" t="str">
        <f>IFERROR(IF(H1003="1002","银行账户",IF(H1003="1123","供应商",VLOOKUP(I1003,亿企科目!A:H,8,0))),"")</f>
        <v>费用项目</v>
      </c>
      <c r="O1003" s="49" t="str">
        <f t="shared" si="323"/>
        <v>利息支出</v>
      </c>
      <c r="P1003" s="29" t="str">
        <f>VLOOKUP(A1003,账簿!B:C,2,0)</f>
        <v>003017</v>
      </c>
      <c r="Q1003" s="29" t="str">
        <f>VLOOKUP(P1003,账簿!A:B,2,0)</f>
        <v>昌邑市盛汇农业科技有限公司</v>
      </c>
      <c r="W1003" s="29" t="str">
        <f t="shared" si="324"/>
        <v>0030172026-04-2115</v>
      </c>
      <c r="X1003" s="29" t="str">
        <f t="shared" si="310"/>
        <v>003017</v>
      </c>
      <c r="Y1003" s="29" t="str">
        <f t="shared" si="311"/>
        <v>003017</v>
      </c>
      <c r="Z1003" s="29" t="str">
        <f t="shared" si="312"/>
        <v>昌邑市盛汇农业科技有限公司</v>
      </c>
      <c r="AA1003" s="29" t="str">
        <f t="shared" si="313"/>
        <v>2026-04</v>
      </c>
      <c r="AB1003" s="29" t="str">
        <f t="shared" si="314"/>
        <v>2026-04-21</v>
      </c>
      <c r="AC1003" s="29" t="s">
        <v>108</v>
      </c>
      <c r="AD1003" s="29">
        <f t="shared" si="315"/>
        <v>15</v>
      </c>
      <c r="AE1003" s="29" t="str">
        <f t="shared" si="316"/>
        <v>贷款还款,昌邑市盛汇农业科技有限公司</v>
      </c>
      <c r="AF1003" s="29" t="s">
        <v>109</v>
      </c>
      <c r="AG1003" s="29" t="s">
        <v>109</v>
      </c>
      <c r="AH1003" s="29"/>
      <c r="AI1003" s="29"/>
      <c r="AJ1003" s="29"/>
      <c r="AK1003" s="29"/>
      <c r="AL1003" s="29"/>
      <c r="AM1003" s="29"/>
      <c r="AN1003" s="29" t="str">
        <f t="shared" si="317"/>
        <v>6603</v>
      </c>
      <c r="AO1003" s="29"/>
      <c r="AP1003" s="29" t="str">
        <f t="shared" si="318"/>
        <v>贷款还款,昌邑市盛汇农业科技有限公司</v>
      </c>
      <c r="AQ1003" t="s">
        <v>110</v>
      </c>
      <c r="AR1003" s="29">
        <f t="shared" si="319"/>
        <v>20451.39</v>
      </c>
      <c r="AS1003" s="29" t="str">
        <f t="shared" si="320"/>
        <v/>
      </c>
      <c r="AT1003" t="s">
        <v>111</v>
      </c>
      <c r="AU1003" t="s">
        <v>112</v>
      </c>
      <c r="AV1003" t="s">
        <v>113</v>
      </c>
      <c r="AW1003" s="29">
        <f t="shared" si="321"/>
        <v>20451.39</v>
      </c>
      <c r="AX1003" s="29" t="str">
        <f t="shared" si="322"/>
        <v/>
      </c>
      <c r="AY1003" s="29"/>
      <c r="AZ1003" s="29"/>
      <c r="BA1003" s="29"/>
      <c r="BB1003" s="29"/>
      <c r="BC1003" s="29"/>
      <c r="BD1003" s="29"/>
      <c r="BE1003" s="29"/>
      <c r="BF1003" s="29"/>
      <c r="BG1003" s="29"/>
      <c r="BH1003" s="29"/>
      <c r="BI1003" s="29"/>
      <c r="BJ1003" s="29"/>
      <c r="BK1003" s="29"/>
      <c r="BL1003" s="29"/>
      <c r="BM1003" s="29"/>
      <c r="BN1003" s="29"/>
      <c r="BO1003" s="29"/>
      <c r="BP1003" s="29"/>
      <c r="BQ1003" s="32" t="str">
        <f>IF(N1003="项目",VLOOKUP(O1003,项目!B:C,2,0),IF(K1003="空项目",VLOOKUP(K1003,项目!B:C,2,0),""))</f>
        <v/>
      </c>
      <c r="BR1003" s="32" t="str">
        <f>IFERROR(VLOOKUP(BQ1003,项目!A:B,2,0),"")</f>
        <v/>
      </c>
      <c r="BS1003" s="29"/>
      <c r="BT1003" s="29"/>
      <c r="BU1003" s="32" t="str">
        <f>IF(N1003="供应商",VLOOKUP(O1003,供应商!B:C,2,0),"")</f>
        <v/>
      </c>
      <c r="BV1003" s="32" t="str">
        <f>IFERROR(VLOOKUP(BU1003,供应商!A:B,2,0),"")</f>
        <v/>
      </c>
      <c r="BW1003" s="32" t="str">
        <f>IF(N1003="客户",VLOOKUP(O1003,客户!B:C,2,0),"")</f>
        <v/>
      </c>
      <c r="BX1003" s="32" t="str">
        <f>IFERROR(VLOOKUP(BW1003,客户!A:B,2,0),"")</f>
        <v/>
      </c>
      <c r="BY1003" s="29"/>
      <c r="BZ1003" s="29"/>
      <c r="CA1003" s="29"/>
      <c r="CB1003" s="29"/>
      <c r="CC1003" s="29"/>
      <c r="CD1003" s="29"/>
      <c r="CE1003" s="29"/>
      <c r="CF1003" s="29"/>
      <c r="CG1003" s="29"/>
      <c r="CH1003" s="29"/>
      <c r="CI1003" s="29"/>
      <c r="CJ1003" s="29"/>
      <c r="CK1003" s="29"/>
      <c r="CL1003" s="29"/>
      <c r="CM1003" s="29"/>
      <c r="CN1003" s="29"/>
      <c r="CO1003" s="29"/>
      <c r="CP1003" s="29"/>
      <c r="CQ1003" s="29"/>
      <c r="CR1003" s="29"/>
      <c r="CS1003" s="29"/>
      <c r="CT1003" s="29"/>
      <c r="CU1003" s="32" t="str">
        <f>IF(N1003="费用项目",VLOOKUP(O1003,费用项目!B:C,2,0),"")</f>
        <v>660302</v>
      </c>
      <c r="CV1003" s="32" t="str">
        <f>IFERROR(VLOOKUP(CU1003,费用项目!A:B,2,0),"")</f>
        <v>利息支出</v>
      </c>
      <c r="CW1003" s="29" t="str">
        <f>IF(N1003="银行账户",VLOOKUP(O1003,银行变二级!B:C,2,0),"")</f>
        <v/>
      </c>
      <c r="CX1003" s="29" t="str">
        <f>IFERROR(VLOOKUP(O1003,银行变二级!A:B,2,0),"")</f>
        <v/>
      </c>
    </row>
    <row r="1004" spans="1:102">
      <c r="A1004" s="42" t="s">
        <v>810</v>
      </c>
      <c r="B1004" s="36" t="s">
        <v>124</v>
      </c>
      <c r="C1004" s="36" t="s">
        <v>234</v>
      </c>
      <c r="D1004" s="37" t="s">
        <v>824</v>
      </c>
      <c r="E1004" s="37" t="s">
        <v>823</v>
      </c>
      <c r="F1004" s="39" t="s">
        <v>107</v>
      </c>
      <c r="G1004" s="38">
        <v>20451.39</v>
      </c>
      <c r="H1004" s="40" t="str">
        <f t="shared" si="305"/>
        <v>1002</v>
      </c>
      <c r="I1004" s="40" t="str">
        <f t="shared" si="306"/>
        <v>100201</v>
      </c>
      <c r="J1004" s="46" t="str">
        <f t="shared" si="307"/>
        <v>银行存款</v>
      </c>
      <c r="K1004" s="47" t="str">
        <f t="shared" si="308"/>
        <v>东营银行5275</v>
      </c>
      <c r="L1004" s="46" t="str">
        <f t="shared" si="309"/>
        <v/>
      </c>
      <c r="M1004" s="46">
        <f>IFERROR(IF(H1004="1002",1002,VLOOKUP(I1004,亿企科目!A:H,6,0)),VLOOKUP(H1004,亿企科目!A:G,6,0))</f>
        <v>1002</v>
      </c>
      <c r="N1004" s="48" t="str">
        <f>IFERROR(IF(H1004="1002","银行账户",IF(H1004="1123","供应商",VLOOKUP(I1004,亿企科目!A:H,8,0))),"")</f>
        <v>银行账户</v>
      </c>
      <c r="O1004" s="49" t="str">
        <f t="shared" si="323"/>
        <v>东营银行5275</v>
      </c>
      <c r="P1004" s="29" t="str">
        <f>VLOOKUP(A1004,账簿!B:C,2,0)</f>
        <v>003017</v>
      </c>
      <c r="Q1004" s="29" t="str">
        <f>VLOOKUP(P1004,账簿!A:B,2,0)</f>
        <v>昌邑市盛汇农业科技有限公司</v>
      </c>
      <c r="W1004" s="29" t="str">
        <f t="shared" si="324"/>
        <v>0030172026-04-2115</v>
      </c>
      <c r="X1004" s="29" t="str">
        <f t="shared" si="310"/>
        <v>003017</v>
      </c>
      <c r="Y1004" s="29" t="str">
        <f t="shared" si="311"/>
        <v>003017</v>
      </c>
      <c r="Z1004" s="29" t="str">
        <f t="shared" si="312"/>
        <v>昌邑市盛汇农业科技有限公司</v>
      </c>
      <c r="AA1004" s="29" t="str">
        <f t="shared" si="313"/>
        <v>2026-04</v>
      </c>
      <c r="AB1004" s="29" t="str">
        <f t="shared" si="314"/>
        <v>2026-04-21</v>
      </c>
      <c r="AC1004" s="29" t="s">
        <v>108</v>
      </c>
      <c r="AD1004" s="29">
        <f t="shared" si="315"/>
        <v>15</v>
      </c>
      <c r="AE1004" s="29" t="str">
        <f t="shared" si="316"/>
        <v>贷款还款,昌邑市盛汇农业科技有限公司</v>
      </c>
      <c r="AF1004" s="29" t="s">
        <v>109</v>
      </c>
      <c r="AG1004" s="29" t="s">
        <v>109</v>
      </c>
      <c r="AH1004" s="29"/>
      <c r="AI1004" s="29"/>
      <c r="AJ1004" s="29"/>
      <c r="AK1004" s="29"/>
      <c r="AL1004" s="29"/>
      <c r="AM1004" s="29"/>
      <c r="AN1004" s="29">
        <f t="shared" si="317"/>
        <v>1002</v>
      </c>
      <c r="AO1004" s="29"/>
      <c r="AP1004" s="29" t="str">
        <f t="shared" si="318"/>
        <v>贷款还款,昌邑市盛汇农业科技有限公司</v>
      </c>
      <c r="AQ1004" t="s">
        <v>110</v>
      </c>
      <c r="AR1004" s="29" t="str">
        <f t="shared" si="319"/>
        <v/>
      </c>
      <c r="AS1004" s="29">
        <f t="shared" si="320"/>
        <v>20451.39</v>
      </c>
      <c r="AT1004" t="s">
        <v>111</v>
      </c>
      <c r="AU1004" t="s">
        <v>112</v>
      </c>
      <c r="AV1004" t="s">
        <v>113</v>
      </c>
      <c r="AW1004" s="29" t="str">
        <f t="shared" si="321"/>
        <v/>
      </c>
      <c r="AX1004" s="29">
        <f t="shared" si="322"/>
        <v>20451.39</v>
      </c>
      <c r="AY1004" s="29"/>
      <c r="AZ1004" s="29"/>
      <c r="BA1004" s="29"/>
      <c r="BB1004" s="29"/>
      <c r="BC1004" s="29"/>
      <c r="BD1004" s="29"/>
      <c r="BE1004" s="29"/>
      <c r="BF1004" s="29"/>
      <c r="BG1004" s="29"/>
      <c r="BH1004" s="29"/>
      <c r="BI1004" s="29"/>
      <c r="BJ1004" s="29"/>
      <c r="BK1004" s="29"/>
      <c r="BL1004" s="29"/>
      <c r="BM1004" s="29"/>
      <c r="BN1004" s="29"/>
      <c r="BO1004" s="29"/>
      <c r="BP1004" s="29"/>
      <c r="BQ1004" s="32" t="str">
        <f>IF(N1004="项目",VLOOKUP(O1004,项目!B:C,2,0),IF(K1004="空项目",VLOOKUP(K1004,项目!B:C,2,0),""))</f>
        <v/>
      </c>
      <c r="BR1004" s="32" t="str">
        <f>IFERROR(VLOOKUP(BQ1004,项目!A:B,2,0),"")</f>
        <v/>
      </c>
      <c r="BS1004" s="29"/>
      <c r="BT1004" s="29"/>
      <c r="BU1004" s="32" t="str">
        <f>IF(N1004="供应商",VLOOKUP(O1004,供应商!B:C,2,0),"")</f>
        <v/>
      </c>
      <c r="BV1004" s="32" t="str">
        <f>IFERROR(VLOOKUP(BU1004,供应商!A:B,2,0),"")</f>
        <v/>
      </c>
      <c r="BW1004" s="32" t="str">
        <f>IF(N1004="客户",VLOOKUP(O1004,客户!B:C,2,0),"")</f>
        <v/>
      </c>
      <c r="BX1004" s="32" t="str">
        <f>IFERROR(VLOOKUP(BW1004,客户!A:B,2,0),"")</f>
        <v/>
      </c>
      <c r="BY1004" s="29"/>
      <c r="BZ1004" s="29"/>
      <c r="CA1004" s="29"/>
      <c r="CB1004" s="29"/>
      <c r="CC1004" s="29"/>
      <c r="CD1004" s="29"/>
      <c r="CE1004" s="29"/>
      <c r="CF1004" s="29"/>
      <c r="CG1004" s="29"/>
      <c r="CH1004" s="29"/>
      <c r="CI1004" s="29"/>
      <c r="CJ1004" s="29"/>
      <c r="CK1004" s="29"/>
      <c r="CL1004" s="29"/>
      <c r="CM1004" s="29"/>
      <c r="CN1004" s="29"/>
      <c r="CO1004" s="29"/>
      <c r="CP1004" s="29"/>
      <c r="CQ1004" s="29"/>
      <c r="CR1004" s="29"/>
      <c r="CS1004" s="29"/>
      <c r="CT1004" s="29"/>
      <c r="CU1004" s="32" t="str">
        <f>IF(N1004="费用项目",VLOOKUP(O1004,费用项目!B:C,2,0),"")</f>
        <v/>
      </c>
      <c r="CV1004" s="32" t="str">
        <f>IFERROR(VLOOKUP(CU1004,费用项目!A:B,2,0),"")</f>
        <v/>
      </c>
      <c r="CW1004" s="29" t="str">
        <f>IF(N1004="银行账户",VLOOKUP(O1004,银行变二级!B:C,2,0),"")</f>
        <v>东营银行5275</v>
      </c>
      <c r="CX1004" s="29" t="str">
        <f>IFERROR(VLOOKUP(O1004,银行变二级!A:B,2,0),"")</f>
        <v>东营银行5275</v>
      </c>
    </row>
    <row r="1005" spans="1:102">
      <c r="A1005" s="42" t="s">
        <v>810</v>
      </c>
      <c r="B1005" s="36" t="s">
        <v>188</v>
      </c>
      <c r="C1005" s="36" t="s">
        <v>236</v>
      </c>
      <c r="D1005" s="37" t="s">
        <v>811</v>
      </c>
      <c r="E1005" s="37" t="s">
        <v>812</v>
      </c>
      <c r="F1005" s="38">
        <v>1000000</v>
      </c>
      <c r="G1005" s="39" t="s">
        <v>107</v>
      </c>
      <c r="H1005" s="40" t="str">
        <f t="shared" si="305"/>
        <v>1002</v>
      </c>
      <c r="I1005" s="40" t="str">
        <f t="shared" si="306"/>
        <v>100209</v>
      </c>
      <c r="J1005" s="46" t="str">
        <f t="shared" si="307"/>
        <v>银行存款</v>
      </c>
      <c r="K1005" s="47" t="str">
        <f t="shared" si="308"/>
        <v>潍坊银行6258</v>
      </c>
      <c r="L1005" s="46" t="str">
        <f t="shared" si="309"/>
        <v/>
      </c>
      <c r="M1005" s="46">
        <f>IFERROR(IF(H1005="1002",1002,VLOOKUP(I1005,亿企科目!A:H,6,0)),VLOOKUP(H1005,亿企科目!A:G,6,0))</f>
        <v>1002</v>
      </c>
      <c r="N1005" s="48" t="str">
        <f>IFERROR(IF(H1005="1002","银行账户",IF(H1005="1123","供应商",VLOOKUP(I1005,亿企科目!A:H,8,0))),"")</f>
        <v>银行账户</v>
      </c>
      <c r="O1005" s="49" t="str">
        <f t="shared" si="323"/>
        <v>潍坊银行6258</v>
      </c>
      <c r="P1005" s="29" t="str">
        <f>VLOOKUP(A1005,账簿!B:C,2,0)</f>
        <v>003017</v>
      </c>
      <c r="Q1005" s="29" t="str">
        <f>VLOOKUP(P1005,账簿!A:B,2,0)</f>
        <v>昌邑市盛汇农业科技有限公司</v>
      </c>
      <c r="W1005" s="29" t="str">
        <f t="shared" si="324"/>
        <v>0030172026-04-2316</v>
      </c>
      <c r="X1005" s="29" t="str">
        <f t="shared" si="310"/>
        <v>003017</v>
      </c>
      <c r="Y1005" s="29" t="str">
        <f t="shared" si="311"/>
        <v>003017</v>
      </c>
      <c r="Z1005" s="29" t="str">
        <f t="shared" si="312"/>
        <v>昌邑市盛汇农业科技有限公司</v>
      </c>
      <c r="AA1005" s="29" t="str">
        <f t="shared" si="313"/>
        <v>2026-04</v>
      </c>
      <c r="AB1005" s="29" t="str">
        <f t="shared" si="314"/>
        <v>2026-04-23</v>
      </c>
      <c r="AC1005" s="29" t="s">
        <v>108</v>
      </c>
      <c r="AD1005" s="29">
        <f t="shared" si="315"/>
        <v>16</v>
      </c>
      <c r="AE1005" s="29" t="str">
        <f t="shared" si="316"/>
        <v>汇款,昌邑市城投农业科技有限公司,货款</v>
      </c>
      <c r="AF1005" s="29" t="s">
        <v>109</v>
      </c>
      <c r="AG1005" s="29" t="s">
        <v>109</v>
      </c>
      <c r="AH1005" s="29"/>
      <c r="AI1005" s="29"/>
      <c r="AJ1005" s="29"/>
      <c r="AK1005" s="29"/>
      <c r="AL1005" s="29"/>
      <c r="AM1005" s="29"/>
      <c r="AN1005" s="29">
        <f t="shared" si="317"/>
        <v>1002</v>
      </c>
      <c r="AO1005" s="29"/>
      <c r="AP1005" s="29" t="str">
        <f t="shared" si="318"/>
        <v>汇款,昌邑市城投农业科技有限公司,货款</v>
      </c>
      <c r="AQ1005" t="s">
        <v>110</v>
      </c>
      <c r="AR1005" s="29">
        <f t="shared" si="319"/>
        <v>1000000</v>
      </c>
      <c r="AS1005" s="29" t="str">
        <f t="shared" si="320"/>
        <v/>
      </c>
      <c r="AT1005" t="s">
        <v>111</v>
      </c>
      <c r="AU1005" t="s">
        <v>112</v>
      </c>
      <c r="AV1005" t="s">
        <v>113</v>
      </c>
      <c r="AW1005" s="29">
        <f t="shared" si="321"/>
        <v>1000000</v>
      </c>
      <c r="AX1005" s="29" t="str">
        <f t="shared" si="322"/>
        <v/>
      </c>
      <c r="AY1005" s="29"/>
      <c r="AZ1005" s="29"/>
      <c r="BA1005" s="29"/>
      <c r="BB1005" s="29"/>
      <c r="BC1005" s="29"/>
      <c r="BD1005" s="29"/>
      <c r="BE1005" s="29"/>
      <c r="BF1005" s="29"/>
      <c r="BG1005" s="29"/>
      <c r="BH1005" s="29"/>
      <c r="BI1005" s="29"/>
      <c r="BJ1005" s="29"/>
      <c r="BK1005" s="29"/>
      <c r="BL1005" s="29"/>
      <c r="BM1005" s="29"/>
      <c r="BN1005" s="29"/>
      <c r="BO1005" s="29"/>
      <c r="BP1005" s="29"/>
      <c r="BQ1005" s="32" t="str">
        <f>IF(N1005="项目",VLOOKUP(O1005,项目!B:C,2,0),IF(K1005="空项目",VLOOKUP(K1005,项目!B:C,2,0),""))</f>
        <v/>
      </c>
      <c r="BR1005" s="32" t="str">
        <f>IFERROR(VLOOKUP(BQ1005,项目!A:B,2,0),"")</f>
        <v/>
      </c>
      <c r="BS1005" s="29"/>
      <c r="BT1005" s="29"/>
      <c r="BU1005" s="32" t="str">
        <f>IF(N1005="供应商",VLOOKUP(O1005,供应商!B:C,2,0),"")</f>
        <v/>
      </c>
      <c r="BV1005" s="32" t="str">
        <f>IFERROR(VLOOKUP(BU1005,供应商!A:B,2,0),"")</f>
        <v/>
      </c>
      <c r="BW1005" s="32" t="str">
        <f>IF(N1005="客户",VLOOKUP(O1005,客户!B:C,2,0),"")</f>
        <v/>
      </c>
      <c r="BX1005" s="32" t="str">
        <f>IFERROR(VLOOKUP(BW1005,客户!A:B,2,0),"")</f>
        <v/>
      </c>
      <c r="BY1005" s="29"/>
      <c r="BZ1005" s="29"/>
      <c r="CA1005" s="29"/>
      <c r="CB1005" s="29"/>
      <c r="CC1005" s="29"/>
      <c r="CD1005" s="29"/>
      <c r="CE1005" s="29"/>
      <c r="CF1005" s="29"/>
      <c r="CG1005" s="29"/>
      <c r="CH1005" s="29"/>
      <c r="CI1005" s="29"/>
      <c r="CJ1005" s="29"/>
      <c r="CK1005" s="29"/>
      <c r="CL1005" s="29"/>
      <c r="CM1005" s="29"/>
      <c r="CN1005" s="29"/>
      <c r="CO1005" s="29"/>
      <c r="CP1005" s="29"/>
      <c r="CQ1005" s="29"/>
      <c r="CR1005" s="29"/>
      <c r="CS1005" s="29"/>
      <c r="CT1005" s="29"/>
      <c r="CU1005" s="32" t="str">
        <f>IF(N1005="费用项目",VLOOKUP(O1005,费用项目!B:C,2,0),"")</f>
        <v/>
      </c>
      <c r="CV1005" s="32" t="str">
        <f>IFERROR(VLOOKUP(CU1005,费用项目!A:B,2,0),"")</f>
        <v/>
      </c>
      <c r="CW1005" s="29" t="str">
        <f>IF(N1005="银行账户",VLOOKUP(O1005,银行变二级!B:C,2,0),"")</f>
        <v>潍坊银行6258</v>
      </c>
      <c r="CX1005" s="29" t="str">
        <f>IFERROR(VLOOKUP(O1005,银行变二级!A:B,2,0),"")</f>
        <v>潍坊银行6258</v>
      </c>
    </row>
    <row r="1006" ht="25.5" spans="1:102">
      <c r="A1006" s="42" t="s">
        <v>810</v>
      </c>
      <c r="B1006" s="36" t="s">
        <v>188</v>
      </c>
      <c r="C1006" s="36" t="s">
        <v>236</v>
      </c>
      <c r="D1006" s="37" t="s">
        <v>811</v>
      </c>
      <c r="E1006" s="37" t="s">
        <v>194</v>
      </c>
      <c r="F1006" s="39" t="s">
        <v>107</v>
      </c>
      <c r="G1006" s="38">
        <v>1000000</v>
      </c>
      <c r="H1006" s="40" t="str">
        <f t="shared" si="305"/>
        <v>1221</v>
      </c>
      <c r="I1006" s="40" t="str">
        <f t="shared" si="306"/>
        <v>122108</v>
      </c>
      <c r="J1006" s="46" t="str">
        <f t="shared" si="307"/>
        <v>其他应收款</v>
      </c>
      <c r="K1006" s="47" t="str">
        <f t="shared" si="308"/>
        <v>单位</v>
      </c>
      <c r="L1006" s="46" t="str">
        <f t="shared" si="309"/>
        <v>昌邑市城投农业科技有限公司</v>
      </c>
      <c r="M1006" s="46" t="str">
        <f>IFERROR(IF(H1006="1002",1002,VLOOKUP(I1006,亿企科目!A:H,6,0)),VLOOKUP(H1006,亿企科目!A:G,6,0))</f>
        <v>122102</v>
      </c>
      <c r="N1006" s="48" t="str">
        <f>IFERROR(IF(H1006="1002","银行账户",IF(H1006="1123","供应商",VLOOKUP(I1006,亿企科目!A:H,8,0))),"")</f>
        <v>客户</v>
      </c>
      <c r="O1006" s="49" t="str">
        <f t="shared" si="323"/>
        <v>昌邑市城投农业科技有限公司</v>
      </c>
      <c r="P1006" s="29" t="str">
        <f>VLOOKUP(A1006,账簿!B:C,2,0)</f>
        <v>003017</v>
      </c>
      <c r="Q1006" s="29" t="str">
        <f>VLOOKUP(P1006,账簿!A:B,2,0)</f>
        <v>昌邑市盛汇农业科技有限公司</v>
      </c>
      <c r="W1006" s="29" t="str">
        <f t="shared" si="324"/>
        <v>0030172026-04-2316</v>
      </c>
      <c r="X1006" s="29" t="str">
        <f t="shared" si="310"/>
        <v>003017</v>
      </c>
      <c r="Y1006" s="29" t="str">
        <f t="shared" si="311"/>
        <v>003017</v>
      </c>
      <c r="Z1006" s="29" t="str">
        <f t="shared" si="312"/>
        <v>昌邑市盛汇农业科技有限公司</v>
      </c>
      <c r="AA1006" s="29" t="str">
        <f t="shared" si="313"/>
        <v>2026-04</v>
      </c>
      <c r="AB1006" s="29" t="str">
        <f t="shared" si="314"/>
        <v>2026-04-23</v>
      </c>
      <c r="AC1006" s="29" t="s">
        <v>108</v>
      </c>
      <c r="AD1006" s="29">
        <f t="shared" si="315"/>
        <v>16</v>
      </c>
      <c r="AE1006" s="29" t="str">
        <f t="shared" si="316"/>
        <v>汇款,昌邑市城投农业科技有限公司,货款</v>
      </c>
      <c r="AF1006" s="29" t="s">
        <v>109</v>
      </c>
      <c r="AG1006" s="29" t="s">
        <v>109</v>
      </c>
      <c r="AH1006" s="29"/>
      <c r="AI1006" s="29"/>
      <c r="AJ1006" s="29"/>
      <c r="AK1006" s="29"/>
      <c r="AL1006" s="29"/>
      <c r="AM1006" s="29"/>
      <c r="AN1006" s="29" t="str">
        <f t="shared" si="317"/>
        <v>122102</v>
      </c>
      <c r="AO1006" s="29"/>
      <c r="AP1006" s="29" t="str">
        <f t="shared" si="318"/>
        <v>汇款,昌邑市城投农业科技有限公司,货款</v>
      </c>
      <c r="AQ1006" t="s">
        <v>110</v>
      </c>
      <c r="AR1006" s="29" t="str">
        <f t="shared" si="319"/>
        <v/>
      </c>
      <c r="AS1006" s="29">
        <f t="shared" si="320"/>
        <v>1000000</v>
      </c>
      <c r="AT1006" t="s">
        <v>111</v>
      </c>
      <c r="AU1006" t="s">
        <v>112</v>
      </c>
      <c r="AV1006" t="s">
        <v>113</v>
      </c>
      <c r="AW1006" s="29" t="str">
        <f t="shared" si="321"/>
        <v/>
      </c>
      <c r="AX1006" s="29">
        <f t="shared" si="322"/>
        <v>1000000</v>
      </c>
      <c r="AY1006" s="29"/>
      <c r="AZ1006" s="29"/>
      <c r="BA1006" s="29"/>
      <c r="BB1006" s="29"/>
      <c r="BC1006" s="29"/>
      <c r="BD1006" s="29"/>
      <c r="BE1006" s="29"/>
      <c r="BF1006" s="29"/>
      <c r="BG1006" s="29"/>
      <c r="BH1006" s="29"/>
      <c r="BI1006" s="29"/>
      <c r="BJ1006" s="29"/>
      <c r="BK1006" s="29"/>
      <c r="BL1006" s="29"/>
      <c r="BM1006" s="29"/>
      <c r="BN1006" s="29"/>
      <c r="BO1006" s="29"/>
      <c r="BP1006" s="29"/>
      <c r="BQ1006" s="32" t="str">
        <f>IF(N1006="项目",VLOOKUP(O1006,项目!B:C,2,0),IF(K1006="空项目",VLOOKUP(K1006,项目!B:C,2,0),""))</f>
        <v/>
      </c>
      <c r="BR1006" s="32" t="str">
        <f>IFERROR(VLOOKUP(BQ1006,项目!A:B,2,0),"")</f>
        <v/>
      </c>
      <c r="BS1006" s="29"/>
      <c r="BT1006" s="29"/>
      <c r="BU1006" s="32" t="str">
        <f>IF(N1006="供应商",VLOOKUP(O1006,供应商!B:C,2,0),"")</f>
        <v/>
      </c>
      <c r="BV1006" s="32" t="str">
        <f>IFERROR(VLOOKUP(BU1006,供应商!A:B,2,0),"")</f>
        <v/>
      </c>
      <c r="BW1006" s="32" t="str">
        <f>IF(N1006="客户",VLOOKUP(O1006,客户!B:C,2,0),"")</f>
        <v>003003</v>
      </c>
      <c r="BX1006" s="32" t="str">
        <f>IFERROR(VLOOKUP(BW1006,客户!A:B,2,0),"")</f>
        <v>昌邑市城投农业科技有限公司</v>
      </c>
      <c r="BY1006" s="29"/>
      <c r="BZ1006" s="29"/>
      <c r="CA1006" s="29"/>
      <c r="CB1006" s="29"/>
      <c r="CC1006" s="29"/>
      <c r="CD1006" s="29"/>
      <c r="CE1006" s="29"/>
      <c r="CF1006" s="29"/>
      <c r="CG1006" s="29"/>
      <c r="CH1006" s="29"/>
      <c r="CI1006" s="29"/>
      <c r="CJ1006" s="29"/>
      <c r="CK1006" s="29"/>
      <c r="CL1006" s="29"/>
      <c r="CM1006" s="29"/>
      <c r="CN1006" s="29"/>
      <c r="CO1006" s="29"/>
      <c r="CP1006" s="29"/>
      <c r="CQ1006" s="29"/>
      <c r="CR1006" s="29"/>
      <c r="CS1006" s="29"/>
      <c r="CT1006" s="29"/>
      <c r="CU1006" s="32" t="str">
        <f>IF(N1006="费用项目",VLOOKUP(O1006,费用项目!B:C,2,0),"")</f>
        <v/>
      </c>
      <c r="CV1006" s="32" t="str">
        <f>IFERROR(VLOOKUP(CU1006,费用项目!A:B,2,0),"")</f>
        <v/>
      </c>
      <c r="CW1006" s="29" t="str">
        <f>IF(N1006="银行账户",VLOOKUP(O1006,银行变二级!B:C,2,0),"")</f>
        <v/>
      </c>
      <c r="CX1006" s="29" t="str">
        <f>IFERROR(VLOOKUP(O1006,银行变二级!A:B,2,0),"")</f>
        <v/>
      </c>
    </row>
    <row r="1007" spans="1:102">
      <c r="A1007" s="42" t="s">
        <v>810</v>
      </c>
      <c r="B1007" s="36" t="s">
        <v>188</v>
      </c>
      <c r="C1007" s="36" t="s">
        <v>238</v>
      </c>
      <c r="D1007" s="37" t="s">
        <v>813</v>
      </c>
      <c r="E1007" s="37" t="s">
        <v>130</v>
      </c>
      <c r="F1007" s="41">
        <v>1.2</v>
      </c>
      <c r="G1007" s="39" t="s">
        <v>107</v>
      </c>
      <c r="H1007" s="40" t="str">
        <f t="shared" si="305"/>
        <v>6603</v>
      </c>
      <c r="I1007" s="40" t="str">
        <f t="shared" si="306"/>
        <v>6603</v>
      </c>
      <c r="J1007" s="46" t="str">
        <f t="shared" si="307"/>
        <v>财务费用</v>
      </c>
      <c r="K1007" s="47" t="str">
        <f t="shared" si="308"/>
        <v>手续费</v>
      </c>
      <c r="L1007" s="46" t="str">
        <f t="shared" si="309"/>
        <v/>
      </c>
      <c r="M1007" s="46" t="str">
        <f>IFERROR(IF(H1007="1002",1002,VLOOKUP(I1007,亿企科目!A:H,6,0)),VLOOKUP(H1007,亿企科目!A:G,6,0))</f>
        <v>6603</v>
      </c>
      <c r="N1007" s="48" t="str">
        <f>IFERROR(IF(H1007="1002","银行账户",IF(H1007="1123","供应商",VLOOKUP(I1007,亿企科目!A:H,8,0))),"")</f>
        <v>费用项目</v>
      </c>
      <c r="O1007" s="49" t="str">
        <f t="shared" si="323"/>
        <v>手续费</v>
      </c>
      <c r="P1007" s="29" t="str">
        <f>VLOOKUP(A1007,账簿!B:C,2,0)</f>
        <v>003017</v>
      </c>
      <c r="Q1007" s="29" t="str">
        <f>VLOOKUP(P1007,账簿!A:B,2,0)</f>
        <v>昌邑市盛汇农业科技有限公司</v>
      </c>
      <c r="W1007" s="29" t="str">
        <f t="shared" si="324"/>
        <v>0030172026-04-2317</v>
      </c>
      <c r="X1007" s="29" t="str">
        <f t="shared" si="310"/>
        <v>003017</v>
      </c>
      <c r="Y1007" s="29" t="str">
        <f t="shared" si="311"/>
        <v>003017</v>
      </c>
      <c r="Z1007" s="29" t="str">
        <f t="shared" si="312"/>
        <v>昌邑市盛汇农业科技有限公司</v>
      </c>
      <c r="AA1007" s="29" t="str">
        <f t="shared" si="313"/>
        <v>2026-04</v>
      </c>
      <c r="AB1007" s="29" t="str">
        <f t="shared" si="314"/>
        <v>2026-04-23</v>
      </c>
      <c r="AC1007" s="29" t="s">
        <v>108</v>
      </c>
      <c r="AD1007" s="29">
        <f t="shared" si="315"/>
        <v>17</v>
      </c>
      <c r="AE1007" s="29" t="str">
        <f t="shared" si="316"/>
        <v>凭证出售,凭证出售</v>
      </c>
      <c r="AF1007" s="29" t="s">
        <v>109</v>
      </c>
      <c r="AG1007" s="29" t="s">
        <v>109</v>
      </c>
      <c r="AH1007" s="29"/>
      <c r="AI1007" s="29"/>
      <c r="AJ1007" s="29"/>
      <c r="AK1007" s="29"/>
      <c r="AL1007" s="29"/>
      <c r="AM1007" s="29"/>
      <c r="AN1007" s="29" t="str">
        <f t="shared" si="317"/>
        <v>6603</v>
      </c>
      <c r="AO1007" s="29"/>
      <c r="AP1007" s="29" t="str">
        <f t="shared" si="318"/>
        <v>凭证出售,凭证出售</v>
      </c>
      <c r="AQ1007" t="s">
        <v>110</v>
      </c>
      <c r="AR1007" s="29">
        <f t="shared" si="319"/>
        <v>1.2</v>
      </c>
      <c r="AS1007" s="29" t="str">
        <f t="shared" si="320"/>
        <v/>
      </c>
      <c r="AT1007" t="s">
        <v>111</v>
      </c>
      <c r="AU1007" t="s">
        <v>112</v>
      </c>
      <c r="AV1007" t="s">
        <v>113</v>
      </c>
      <c r="AW1007" s="29">
        <f t="shared" si="321"/>
        <v>1.2</v>
      </c>
      <c r="AX1007" s="29" t="str">
        <f t="shared" si="322"/>
        <v/>
      </c>
      <c r="AY1007" s="29"/>
      <c r="AZ1007" s="29"/>
      <c r="BA1007" s="29"/>
      <c r="BB1007" s="29"/>
      <c r="BC1007" s="29"/>
      <c r="BD1007" s="29"/>
      <c r="BE1007" s="29"/>
      <c r="BF1007" s="29"/>
      <c r="BG1007" s="29"/>
      <c r="BH1007" s="29"/>
      <c r="BI1007" s="29"/>
      <c r="BJ1007" s="29"/>
      <c r="BK1007" s="29"/>
      <c r="BL1007" s="29"/>
      <c r="BM1007" s="29"/>
      <c r="BN1007" s="29"/>
      <c r="BO1007" s="29"/>
      <c r="BP1007" s="29"/>
      <c r="BQ1007" s="32" t="str">
        <f>IF(N1007="项目",VLOOKUP(O1007,项目!B:C,2,0),IF(K1007="空项目",VLOOKUP(K1007,项目!B:C,2,0),""))</f>
        <v/>
      </c>
      <c r="BR1007" s="32" t="str">
        <f>IFERROR(VLOOKUP(BQ1007,项目!A:B,2,0),"")</f>
        <v/>
      </c>
      <c r="BS1007" s="29"/>
      <c r="BT1007" s="29"/>
      <c r="BU1007" s="32" t="str">
        <f>IF(N1007="供应商",VLOOKUP(O1007,供应商!B:C,2,0),"")</f>
        <v/>
      </c>
      <c r="BV1007" s="32" t="str">
        <f>IFERROR(VLOOKUP(BU1007,供应商!A:B,2,0),"")</f>
        <v/>
      </c>
      <c r="BW1007" s="32" t="str">
        <f>IF(N1007="客户",VLOOKUP(O1007,客户!B:C,2,0),"")</f>
        <v/>
      </c>
      <c r="BX1007" s="32" t="str">
        <f>IFERROR(VLOOKUP(BW1007,客户!A:B,2,0),"")</f>
        <v/>
      </c>
      <c r="BY1007" s="29"/>
      <c r="BZ1007" s="29"/>
      <c r="CA1007" s="29"/>
      <c r="CB1007" s="29"/>
      <c r="CC1007" s="29"/>
      <c r="CD1007" s="29"/>
      <c r="CE1007" s="29"/>
      <c r="CF1007" s="29"/>
      <c r="CG1007" s="29"/>
      <c r="CH1007" s="29"/>
      <c r="CI1007" s="29"/>
      <c r="CJ1007" s="29"/>
      <c r="CK1007" s="29"/>
      <c r="CL1007" s="29"/>
      <c r="CM1007" s="29"/>
      <c r="CN1007" s="29"/>
      <c r="CO1007" s="29"/>
      <c r="CP1007" s="29"/>
      <c r="CQ1007" s="29"/>
      <c r="CR1007" s="29"/>
      <c r="CS1007" s="29"/>
      <c r="CT1007" s="29"/>
      <c r="CU1007" s="32" t="str">
        <f>IF(N1007="费用项目",VLOOKUP(O1007,费用项目!B:C,2,0),"")</f>
        <v>660304</v>
      </c>
      <c r="CV1007" s="32" t="str">
        <f>IFERROR(VLOOKUP(CU1007,费用项目!A:B,2,0),"")</f>
        <v>手续费</v>
      </c>
      <c r="CW1007" s="29" t="str">
        <f>IF(N1007="银行账户",VLOOKUP(O1007,银行变二级!B:C,2,0),"")</f>
        <v/>
      </c>
      <c r="CX1007" s="29" t="str">
        <f>IFERROR(VLOOKUP(O1007,银行变二级!A:B,2,0),"")</f>
        <v/>
      </c>
    </row>
    <row r="1008" spans="1:102">
      <c r="A1008" s="42" t="s">
        <v>810</v>
      </c>
      <c r="B1008" s="36" t="s">
        <v>188</v>
      </c>
      <c r="C1008" s="36" t="s">
        <v>238</v>
      </c>
      <c r="D1008" s="37" t="s">
        <v>813</v>
      </c>
      <c r="E1008" s="37" t="s">
        <v>812</v>
      </c>
      <c r="F1008" s="39" t="s">
        <v>107</v>
      </c>
      <c r="G1008" s="41">
        <v>1.2</v>
      </c>
      <c r="H1008" s="40" t="str">
        <f t="shared" si="305"/>
        <v>1002</v>
      </c>
      <c r="I1008" s="40" t="str">
        <f t="shared" si="306"/>
        <v>100209</v>
      </c>
      <c r="J1008" s="46" t="str">
        <f t="shared" si="307"/>
        <v>银行存款</v>
      </c>
      <c r="K1008" s="47" t="str">
        <f t="shared" si="308"/>
        <v>潍坊银行6258</v>
      </c>
      <c r="L1008" s="46" t="str">
        <f t="shared" si="309"/>
        <v/>
      </c>
      <c r="M1008" s="46">
        <f>IFERROR(IF(H1008="1002",1002,VLOOKUP(I1008,亿企科目!A:H,6,0)),VLOOKUP(H1008,亿企科目!A:G,6,0))</f>
        <v>1002</v>
      </c>
      <c r="N1008" s="48" t="str">
        <f>IFERROR(IF(H1008="1002","银行账户",IF(H1008="1123","供应商",VLOOKUP(I1008,亿企科目!A:H,8,0))),"")</f>
        <v>银行账户</v>
      </c>
      <c r="O1008" s="49" t="str">
        <f t="shared" si="323"/>
        <v>潍坊银行6258</v>
      </c>
      <c r="P1008" s="29" t="str">
        <f>VLOOKUP(A1008,账簿!B:C,2,0)</f>
        <v>003017</v>
      </c>
      <c r="Q1008" s="29" t="str">
        <f>VLOOKUP(P1008,账簿!A:B,2,0)</f>
        <v>昌邑市盛汇农业科技有限公司</v>
      </c>
      <c r="W1008" s="29" t="str">
        <f t="shared" si="324"/>
        <v>0030172026-04-2317</v>
      </c>
      <c r="X1008" s="29" t="str">
        <f t="shared" si="310"/>
        <v>003017</v>
      </c>
      <c r="Y1008" s="29" t="str">
        <f t="shared" si="311"/>
        <v>003017</v>
      </c>
      <c r="Z1008" s="29" t="str">
        <f t="shared" si="312"/>
        <v>昌邑市盛汇农业科技有限公司</v>
      </c>
      <c r="AA1008" s="29" t="str">
        <f t="shared" si="313"/>
        <v>2026-04</v>
      </c>
      <c r="AB1008" s="29" t="str">
        <f t="shared" si="314"/>
        <v>2026-04-23</v>
      </c>
      <c r="AC1008" s="29" t="s">
        <v>108</v>
      </c>
      <c r="AD1008" s="29">
        <f t="shared" si="315"/>
        <v>17</v>
      </c>
      <c r="AE1008" s="29" t="str">
        <f t="shared" si="316"/>
        <v>凭证出售,凭证出售</v>
      </c>
      <c r="AF1008" s="29" t="s">
        <v>109</v>
      </c>
      <c r="AG1008" s="29" t="s">
        <v>109</v>
      </c>
      <c r="AH1008" s="29"/>
      <c r="AI1008" s="29"/>
      <c r="AJ1008" s="29"/>
      <c r="AK1008" s="29"/>
      <c r="AL1008" s="29"/>
      <c r="AM1008" s="29"/>
      <c r="AN1008" s="29">
        <f t="shared" si="317"/>
        <v>1002</v>
      </c>
      <c r="AO1008" s="29"/>
      <c r="AP1008" s="29" t="str">
        <f t="shared" si="318"/>
        <v>凭证出售,凭证出售</v>
      </c>
      <c r="AQ1008" t="s">
        <v>110</v>
      </c>
      <c r="AR1008" s="29" t="str">
        <f t="shared" si="319"/>
        <v/>
      </c>
      <c r="AS1008" s="29">
        <f t="shared" si="320"/>
        <v>1.2</v>
      </c>
      <c r="AT1008" t="s">
        <v>111</v>
      </c>
      <c r="AU1008" t="s">
        <v>112</v>
      </c>
      <c r="AV1008" t="s">
        <v>113</v>
      </c>
      <c r="AW1008" s="29" t="str">
        <f t="shared" si="321"/>
        <v/>
      </c>
      <c r="AX1008" s="29">
        <f t="shared" si="322"/>
        <v>1.2</v>
      </c>
      <c r="AY1008" s="29"/>
      <c r="AZ1008" s="29"/>
      <c r="BA1008" s="29"/>
      <c r="BB1008" s="29"/>
      <c r="BC1008" s="29"/>
      <c r="BD1008" s="29"/>
      <c r="BE1008" s="29"/>
      <c r="BF1008" s="29"/>
      <c r="BG1008" s="29"/>
      <c r="BH1008" s="29"/>
      <c r="BI1008" s="29"/>
      <c r="BJ1008" s="29"/>
      <c r="BK1008" s="29"/>
      <c r="BL1008" s="29"/>
      <c r="BM1008" s="29"/>
      <c r="BN1008" s="29"/>
      <c r="BO1008" s="29"/>
      <c r="BP1008" s="29"/>
      <c r="BQ1008" s="32" t="str">
        <f>IF(N1008="项目",VLOOKUP(O1008,项目!B:C,2,0),IF(K1008="空项目",VLOOKUP(K1008,项目!B:C,2,0),""))</f>
        <v/>
      </c>
      <c r="BR1008" s="32" t="str">
        <f>IFERROR(VLOOKUP(BQ1008,项目!A:B,2,0),"")</f>
        <v/>
      </c>
      <c r="BS1008" s="29"/>
      <c r="BT1008" s="29"/>
      <c r="BU1008" s="32" t="str">
        <f>IF(N1008="供应商",VLOOKUP(O1008,供应商!B:C,2,0),"")</f>
        <v/>
      </c>
      <c r="BV1008" s="32" t="str">
        <f>IFERROR(VLOOKUP(BU1008,供应商!A:B,2,0),"")</f>
        <v/>
      </c>
      <c r="BW1008" s="32" t="str">
        <f>IF(N1008="客户",VLOOKUP(O1008,客户!B:C,2,0),"")</f>
        <v/>
      </c>
      <c r="BX1008" s="32" t="str">
        <f>IFERROR(VLOOKUP(BW1008,客户!A:B,2,0),"")</f>
        <v/>
      </c>
      <c r="BY1008" s="29"/>
      <c r="BZ1008" s="29"/>
      <c r="CA1008" s="29"/>
      <c r="CB1008" s="29"/>
      <c r="CC1008" s="29"/>
      <c r="CD1008" s="29"/>
      <c r="CE1008" s="29"/>
      <c r="CF1008" s="29"/>
      <c r="CG1008" s="29"/>
      <c r="CH1008" s="29"/>
      <c r="CI1008" s="29"/>
      <c r="CJ1008" s="29"/>
      <c r="CK1008" s="29"/>
      <c r="CL1008" s="29"/>
      <c r="CM1008" s="29"/>
      <c r="CN1008" s="29"/>
      <c r="CO1008" s="29"/>
      <c r="CP1008" s="29"/>
      <c r="CQ1008" s="29"/>
      <c r="CR1008" s="29"/>
      <c r="CS1008" s="29"/>
      <c r="CT1008" s="29"/>
      <c r="CU1008" s="32" t="str">
        <f>IF(N1008="费用项目",VLOOKUP(O1008,费用项目!B:C,2,0),"")</f>
        <v/>
      </c>
      <c r="CV1008" s="32" t="str">
        <f>IFERROR(VLOOKUP(CU1008,费用项目!A:B,2,0),"")</f>
        <v/>
      </c>
      <c r="CW1008" s="29" t="str">
        <f>IF(N1008="银行账户",VLOOKUP(O1008,银行变二级!B:C,2,0),"")</f>
        <v>潍坊银行6258</v>
      </c>
      <c r="CX1008" s="29" t="str">
        <f>IFERROR(VLOOKUP(O1008,银行变二级!A:B,2,0),"")</f>
        <v>潍坊银行6258</v>
      </c>
    </row>
    <row r="1009" spans="1:102">
      <c r="A1009" s="42" t="s">
        <v>810</v>
      </c>
      <c r="B1009" s="36" t="s">
        <v>453</v>
      </c>
      <c r="C1009" s="36" t="s">
        <v>239</v>
      </c>
      <c r="D1009" s="37" t="s">
        <v>825</v>
      </c>
      <c r="E1009" s="37" t="s">
        <v>812</v>
      </c>
      <c r="F1009" s="38">
        <v>50000000</v>
      </c>
      <c r="G1009" s="39" t="s">
        <v>107</v>
      </c>
      <c r="H1009" s="40" t="str">
        <f t="shared" si="305"/>
        <v>1002</v>
      </c>
      <c r="I1009" s="40" t="str">
        <f t="shared" si="306"/>
        <v>100209</v>
      </c>
      <c r="J1009" s="46" t="str">
        <f t="shared" si="307"/>
        <v>银行存款</v>
      </c>
      <c r="K1009" s="47" t="str">
        <f t="shared" si="308"/>
        <v>潍坊银行6258</v>
      </c>
      <c r="L1009" s="46" t="str">
        <f t="shared" si="309"/>
        <v/>
      </c>
      <c r="M1009" s="46">
        <f>IFERROR(IF(H1009="1002",1002,VLOOKUP(I1009,亿企科目!A:H,6,0)),VLOOKUP(H1009,亿企科目!A:G,6,0))</f>
        <v>1002</v>
      </c>
      <c r="N1009" s="48" t="str">
        <f>IFERROR(IF(H1009="1002","银行账户",IF(H1009="1123","供应商",VLOOKUP(I1009,亿企科目!A:H,8,0))),"")</f>
        <v>银行账户</v>
      </c>
      <c r="O1009" s="49" t="str">
        <f t="shared" si="323"/>
        <v>潍坊银行6258</v>
      </c>
      <c r="P1009" s="29" t="str">
        <f>VLOOKUP(A1009,账簿!B:C,2,0)</f>
        <v>003017</v>
      </c>
      <c r="Q1009" s="29" t="str">
        <f>VLOOKUP(P1009,账簿!A:B,2,0)</f>
        <v>昌邑市盛汇农业科技有限公司</v>
      </c>
      <c r="W1009" s="29" t="str">
        <f t="shared" si="324"/>
        <v>0030172026-04-2418</v>
      </c>
      <c r="X1009" s="29" t="str">
        <f t="shared" si="310"/>
        <v>003017</v>
      </c>
      <c r="Y1009" s="29" t="str">
        <f t="shared" si="311"/>
        <v>003017</v>
      </c>
      <c r="Z1009" s="29" t="str">
        <f t="shared" si="312"/>
        <v>昌邑市盛汇农业科技有限公司</v>
      </c>
      <c r="AA1009" s="29" t="str">
        <f t="shared" si="313"/>
        <v>2026-04</v>
      </c>
      <c r="AB1009" s="29" t="str">
        <f t="shared" si="314"/>
        <v>2026-04-24</v>
      </c>
      <c r="AC1009" s="29" t="s">
        <v>108</v>
      </c>
      <c r="AD1009" s="29">
        <f t="shared" si="315"/>
        <v>18</v>
      </c>
      <c r="AE1009" s="29" t="str">
        <f t="shared" si="316"/>
        <v>汇款,昌邑市城投农业科技有限公司,转账</v>
      </c>
      <c r="AF1009" s="29" t="s">
        <v>109</v>
      </c>
      <c r="AG1009" s="29" t="s">
        <v>109</v>
      </c>
      <c r="AH1009" s="29"/>
      <c r="AI1009" s="29"/>
      <c r="AJ1009" s="29"/>
      <c r="AK1009" s="29"/>
      <c r="AL1009" s="29"/>
      <c r="AM1009" s="29"/>
      <c r="AN1009" s="29">
        <f t="shared" si="317"/>
        <v>1002</v>
      </c>
      <c r="AO1009" s="29"/>
      <c r="AP1009" s="29" t="str">
        <f t="shared" si="318"/>
        <v>汇款,昌邑市城投农业科技有限公司,转账</v>
      </c>
      <c r="AQ1009" t="s">
        <v>110</v>
      </c>
      <c r="AR1009" s="29">
        <f t="shared" si="319"/>
        <v>50000000</v>
      </c>
      <c r="AS1009" s="29" t="str">
        <f t="shared" si="320"/>
        <v/>
      </c>
      <c r="AT1009" t="s">
        <v>111</v>
      </c>
      <c r="AU1009" t="s">
        <v>112</v>
      </c>
      <c r="AV1009" t="s">
        <v>113</v>
      </c>
      <c r="AW1009" s="29">
        <f t="shared" si="321"/>
        <v>50000000</v>
      </c>
      <c r="AX1009" s="29" t="str">
        <f t="shared" si="322"/>
        <v/>
      </c>
      <c r="AY1009" s="29"/>
      <c r="AZ1009" s="29"/>
      <c r="BA1009" s="29"/>
      <c r="BB1009" s="29"/>
      <c r="BC1009" s="29"/>
      <c r="BD1009" s="29"/>
      <c r="BE1009" s="29"/>
      <c r="BF1009" s="29"/>
      <c r="BG1009" s="29"/>
      <c r="BH1009" s="29"/>
      <c r="BI1009" s="29"/>
      <c r="BJ1009" s="29"/>
      <c r="BK1009" s="29"/>
      <c r="BL1009" s="29"/>
      <c r="BM1009" s="29"/>
      <c r="BN1009" s="29"/>
      <c r="BO1009" s="29"/>
      <c r="BP1009" s="29"/>
      <c r="BQ1009" s="32" t="str">
        <f>IF(N1009="项目",VLOOKUP(O1009,项目!B:C,2,0),IF(K1009="空项目",VLOOKUP(K1009,项目!B:C,2,0),""))</f>
        <v/>
      </c>
      <c r="BR1009" s="32" t="str">
        <f>IFERROR(VLOOKUP(BQ1009,项目!A:B,2,0),"")</f>
        <v/>
      </c>
      <c r="BS1009" s="29"/>
      <c r="BT1009" s="29"/>
      <c r="BU1009" s="32" t="str">
        <f>IF(N1009="供应商",VLOOKUP(O1009,供应商!B:C,2,0),"")</f>
        <v/>
      </c>
      <c r="BV1009" s="32" t="str">
        <f>IFERROR(VLOOKUP(BU1009,供应商!A:B,2,0),"")</f>
        <v/>
      </c>
      <c r="BW1009" s="32" t="str">
        <f>IF(N1009="客户",VLOOKUP(O1009,客户!B:C,2,0),"")</f>
        <v/>
      </c>
      <c r="BX1009" s="32" t="str">
        <f>IFERROR(VLOOKUP(BW1009,客户!A:B,2,0),"")</f>
        <v/>
      </c>
      <c r="BY1009" s="29"/>
      <c r="BZ1009" s="29"/>
      <c r="CA1009" s="29"/>
      <c r="CB1009" s="29"/>
      <c r="CC1009" s="29"/>
      <c r="CD1009" s="29"/>
      <c r="CE1009" s="29"/>
      <c r="CF1009" s="29"/>
      <c r="CG1009" s="29"/>
      <c r="CH1009" s="29"/>
      <c r="CI1009" s="29"/>
      <c r="CJ1009" s="29"/>
      <c r="CK1009" s="29"/>
      <c r="CL1009" s="29"/>
      <c r="CM1009" s="29"/>
      <c r="CN1009" s="29"/>
      <c r="CO1009" s="29"/>
      <c r="CP1009" s="29"/>
      <c r="CQ1009" s="29"/>
      <c r="CR1009" s="29"/>
      <c r="CS1009" s="29"/>
      <c r="CT1009" s="29"/>
      <c r="CU1009" s="32" t="str">
        <f>IF(N1009="费用项目",VLOOKUP(O1009,费用项目!B:C,2,0),"")</f>
        <v/>
      </c>
      <c r="CV1009" s="32" t="str">
        <f>IFERROR(VLOOKUP(CU1009,费用项目!A:B,2,0),"")</f>
        <v/>
      </c>
      <c r="CW1009" s="29" t="str">
        <f>IF(N1009="银行账户",VLOOKUP(O1009,银行变二级!B:C,2,0),"")</f>
        <v>潍坊银行6258</v>
      </c>
      <c r="CX1009" s="29" t="str">
        <f>IFERROR(VLOOKUP(O1009,银行变二级!A:B,2,0),"")</f>
        <v>潍坊银行6258</v>
      </c>
    </row>
    <row r="1010" ht="25.5" spans="1:102">
      <c r="A1010" s="42" t="s">
        <v>810</v>
      </c>
      <c r="B1010" s="36" t="s">
        <v>453</v>
      </c>
      <c r="C1010" s="36" t="s">
        <v>239</v>
      </c>
      <c r="D1010" s="37" t="s">
        <v>825</v>
      </c>
      <c r="E1010" s="37" t="s">
        <v>194</v>
      </c>
      <c r="F1010" s="39" t="s">
        <v>107</v>
      </c>
      <c r="G1010" s="38">
        <v>50000000</v>
      </c>
      <c r="H1010" s="40" t="str">
        <f t="shared" si="305"/>
        <v>1221</v>
      </c>
      <c r="I1010" s="40" t="str">
        <f t="shared" si="306"/>
        <v>122108</v>
      </c>
      <c r="J1010" s="46" t="str">
        <f t="shared" si="307"/>
        <v>其他应收款</v>
      </c>
      <c r="K1010" s="47" t="str">
        <f t="shared" si="308"/>
        <v>单位</v>
      </c>
      <c r="L1010" s="46" t="str">
        <f t="shared" si="309"/>
        <v>昌邑市城投农业科技有限公司</v>
      </c>
      <c r="M1010" s="46" t="str">
        <f>IFERROR(IF(H1010="1002",1002,VLOOKUP(I1010,亿企科目!A:H,6,0)),VLOOKUP(H1010,亿企科目!A:G,6,0))</f>
        <v>122102</v>
      </c>
      <c r="N1010" s="48" t="str">
        <f>IFERROR(IF(H1010="1002","银行账户",IF(H1010="1123","供应商",VLOOKUP(I1010,亿企科目!A:H,8,0))),"")</f>
        <v>客户</v>
      </c>
      <c r="O1010" s="49" t="str">
        <f t="shared" si="323"/>
        <v>昌邑市城投农业科技有限公司</v>
      </c>
      <c r="P1010" s="29" t="str">
        <f>VLOOKUP(A1010,账簿!B:C,2,0)</f>
        <v>003017</v>
      </c>
      <c r="Q1010" s="29" t="str">
        <f>VLOOKUP(P1010,账簿!A:B,2,0)</f>
        <v>昌邑市盛汇农业科技有限公司</v>
      </c>
      <c r="W1010" s="29" t="str">
        <f t="shared" si="324"/>
        <v>0030172026-04-2418</v>
      </c>
      <c r="X1010" s="29" t="str">
        <f t="shared" si="310"/>
        <v>003017</v>
      </c>
      <c r="Y1010" s="29" t="str">
        <f t="shared" si="311"/>
        <v>003017</v>
      </c>
      <c r="Z1010" s="29" t="str">
        <f t="shared" si="312"/>
        <v>昌邑市盛汇农业科技有限公司</v>
      </c>
      <c r="AA1010" s="29" t="str">
        <f t="shared" si="313"/>
        <v>2026-04</v>
      </c>
      <c r="AB1010" s="29" t="str">
        <f t="shared" si="314"/>
        <v>2026-04-24</v>
      </c>
      <c r="AC1010" s="29" t="s">
        <v>108</v>
      </c>
      <c r="AD1010" s="29">
        <f t="shared" si="315"/>
        <v>18</v>
      </c>
      <c r="AE1010" s="29" t="str">
        <f t="shared" si="316"/>
        <v>汇款,昌邑市城投农业科技有限公司,转账</v>
      </c>
      <c r="AF1010" s="29" t="s">
        <v>109</v>
      </c>
      <c r="AG1010" s="29" t="s">
        <v>109</v>
      </c>
      <c r="AH1010" s="29"/>
      <c r="AI1010" s="29"/>
      <c r="AJ1010" s="29"/>
      <c r="AK1010" s="29"/>
      <c r="AL1010" s="29"/>
      <c r="AM1010" s="29"/>
      <c r="AN1010" s="29" t="str">
        <f t="shared" si="317"/>
        <v>122102</v>
      </c>
      <c r="AO1010" s="29"/>
      <c r="AP1010" s="29" t="str">
        <f t="shared" si="318"/>
        <v>汇款,昌邑市城投农业科技有限公司,转账</v>
      </c>
      <c r="AQ1010" t="s">
        <v>110</v>
      </c>
      <c r="AR1010" s="29" t="str">
        <f t="shared" si="319"/>
        <v/>
      </c>
      <c r="AS1010" s="29">
        <f t="shared" si="320"/>
        <v>50000000</v>
      </c>
      <c r="AT1010" t="s">
        <v>111</v>
      </c>
      <c r="AU1010" t="s">
        <v>112</v>
      </c>
      <c r="AV1010" t="s">
        <v>113</v>
      </c>
      <c r="AW1010" s="29" t="str">
        <f t="shared" si="321"/>
        <v/>
      </c>
      <c r="AX1010" s="29">
        <f t="shared" si="322"/>
        <v>50000000</v>
      </c>
      <c r="AY1010" s="29"/>
      <c r="AZ1010" s="29"/>
      <c r="BA1010" s="29"/>
      <c r="BB1010" s="29"/>
      <c r="BC1010" s="29"/>
      <c r="BD1010" s="29"/>
      <c r="BE1010" s="29"/>
      <c r="BF1010" s="29"/>
      <c r="BG1010" s="29"/>
      <c r="BH1010" s="29"/>
      <c r="BI1010" s="29"/>
      <c r="BJ1010" s="29"/>
      <c r="BK1010" s="29"/>
      <c r="BL1010" s="29"/>
      <c r="BM1010" s="29"/>
      <c r="BN1010" s="29"/>
      <c r="BO1010" s="29"/>
      <c r="BP1010" s="29"/>
      <c r="BQ1010" s="32" t="str">
        <f>IF(N1010="项目",VLOOKUP(O1010,项目!B:C,2,0),IF(K1010="空项目",VLOOKUP(K1010,项目!B:C,2,0),""))</f>
        <v/>
      </c>
      <c r="BR1010" s="32" t="str">
        <f>IFERROR(VLOOKUP(BQ1010,项目!A:B,2,0),"")</f>
        <v/>
      </c>
      <c r="BS1010" s="29"/>
      <c r="BT1010" s="29"/>
      <c r="BU1010" s="32" t="str">
        <f>IF(N1010="供应商",VLOOKUP(O1010,供应商!B:C,2,0),"")</f>
        <v/>
      </c>
      <c r="BV1010" s="32" t="str">
        <f>IFERROR(VLOOKUP(BU1010,供应商!A:B,2,0),"")</f>
        <v/>
      </c>
      <c r="BW1010" s="32" t="str">
        <f>IF(N1010="客户",VLOOKUP(O1010,客户!B:C,2,0),"")</f>
        <v>003003</v>
      </c>
      <c r="BX1010" s="32" t="str">
        <f>IFERROR(VLOOKUP(BW1010,客户!A:B,2,0),"")</f>
        <v>昌邑市城投农业科技有限公司</v>
      </c>
      <c r="BY1010" s="29"/>
      <c r="BZ1010" s="29"/>
      <c r="CA1010" s="29"/>
      <c r="CB1010" s="29"/>
      <c r="CC1010" s="29"/>
      <c r="CD1010" s="29"/>
      <c r="CE1010" s="29"/>
      <c r="CF1010" s="29"/>
      <c r="CG1010" s="29"/>
      <c r="CH1010" s="29"/>
      <c r="CI1010" s="29"/>
      <c r="CJ1010" s="29"/>
      <c r="CK1010" s="29"/>
      <c r="CL1010" s="29"/>
      <c r="CM1010" s="29"/>
      <c r="CN1010" s="29"/>
      <c r="CO1010" s="29"/>
      <c r="CP1010" s="29"/>
      <c r="CQ1010" s="29"/>
      <c r="CR1010" s="29"/>
      <c r="CS1010" s="29"/>
      <c r="CT1010" s="29"/>
      <c r="CU1010" s="32" t="str">
        <f>IF(N1010="费用项目",VLOOKUP(O1010,费用项目!B:C,2,0),"")</f>
        <v/>
      </c>
      <c r="CV1010" s="32" t="str">
        <f>IFERROR(VLOOKUP(CU1010,费用项目!A:B,2,0),"")</f>
        <v/>
      </c>
      <c r="CW1010" s="29" t="str">
        <f>IF(N1010="银行账户",VLOOKUP(O1010,银行变二级!B:C,2,0),"")</f>
        <v/>
      </c>
      <c r="CX1010" s="29" t="str">
        <f>IFERROR(VLOOKUP(O1010,银行变二级!A:B,2,0),"")</f>
        <v/>
      </c>
    </row>
    <row r="1011" ht="25.5" spans="1:102">
      <c r="A1011" s="42" t="s">
        <v>810</v>
      </c>
      <c r="B1011" s="36" t="s">
        <v>453</v>
      </c>
      <c r="C1011" s="36" t="s">
        <v>240</v>
      </c>
      <c r="D1011" s="37" t="s">
        <v>826</v>
      </c>
      <c r="E1011" s="37" t="s">
        <v>293</v>
      </c>
      <c r="F1011" s="38">
        <v>51000000</v>
      </c>
      <c r="G1011" s="39" t="s">
        <v>107</v>
      </c>
      <c r="H1011" s="40" t="str">
        <f t="shared" si="305"/>
        <v>1221</v>
      </c>
      <c r="I1011" s="40" t="str">
        <f t="shared" si="306"/>
        <v>122108</v>
      </c>
      <c r="J1011" s="46" t="str">
        <f t="shared" si="307"/>
        <v>其他应收款</v>
      </c>
      <c r="K1011" s="47" t="str">
        <f t="shared" si="308"/>
        <v>单位</v>
      </c>
      <c r="L1011" s="46" t="str">
        <f t="shared" si="309"/>
        <v>昌邑市城投建设工程有限公司</v>
      </c>
      <c r="M1011" s="46" t="str">
        <f>IFERROR(IF(H1011="1002",1002,VLOOKUP(I1011,亿企科目!A:H,6,0)),VLOOKUP(H1011,亿企科目!A:G,6,0))</f>
        <v>122102</v>
      </c>
      <c r="N1011" s="48" t="str">
        <f>IFERROR(IF(H1011="1002","银行账户",IF(H1011="1123","供应商",VLOOKUP(I1011,亿企科目!A:H,8,0))),"")</f>
        <v>客户</v>
      </c>
      <c r="O1011" s="49" t="str">
        <f t="shared" si="323"/>
        <v>昌邑市城投建设工程有限公司</v>
      </c>
      <c r="P1011" s="29" t="str">
        <f>VLOOKUP(A1011,账簿!B:C,2,0)</f>
        <v>003017</v>
      </c>
      <c r="Q1011" s="29" t="str">
        <f>VLOOKUP(P1011,账簿!A:B,2,0)</f>
        <v>昌邑市盛汇农业科技有限公司</v>
      </c>
      <c r="W1011" s="29" t="str">
        <f t="shared" si="324"/>
        <v>0030172026-04-2419</v>
      </c>
      <c r="X1011" s="29" t="str">
        <f t="shared" si="310"/>
        <v>003017</v>
      </c>
      <c r="Y1011" s="29" t="str">
        <f t="shared" si="311"/>
        <v>003017</v>
      </c>
      <c r="Z1011" s="29" t="str">
        <f t="shared" si="312"/>
        <v>昌邑市盛汇农业科技有限公司</v>
      </c>
      <c r="AA1011" s="29" t="str">
        <f t="shared" si="313"/>
        <v>2026-04</v>
      </c>
      <c r="AB1011" s="29" t="str">
        <f t="shared" si="314"/>
        <v>2026-04-24</v>
      </c>
      <c r="AC1011" s="29" t="s">
        <v>108</v>
      </c>
      <c r="AD1011" s="29">
        <f t="shared" si="315"/>
        <v>19</v>
      </c>
      <c r="AE1011" s="29" t="str">
        <f t="shared" si="316"/>
        <v>转账支取,昌邑市城投建设工程有限公司,往来款</v>
      </c>
      <c r="AF1011" s="29" t="s">
        <v>109</v>
      </c>
      <c r="AG1011" s="29" t="s">
        <v>109</v>
      </c>
      <c r="AH1011" s="29"/>
      <c r="AI1011" s="29"/>
      <c r="AJ1011" s="29"/>
      <c r="AK1011" s="29"/>
      <c r="AL1011" s="29"/>
      <c r="AM1011" s="29"/>
      <c r="AN1011" s="29" t="str">
        <f t="shared" si="317"/>
        <v>122102</v>
      </c>
      <c r="AO1011" s="29"/>
      <c r="AP1011" s="29" t="str">
        <f t="shared" si="318"/>
        <v>转账支取,昌邑市城投建设工程有限公司,往来款</v>
      </c>
      <c r="AQ1011" t="s">
        <v>110</v>
      </c>
      <c r="AR1011" s="29">
        <f t="shared" si="319"/>
        <v>51000000</v>
      </c>
      <c r="AS1011" s="29" t="str">
        <f t="shared" si="320"/>
        <v/>
      </c>
      <c r="AT1011" t="s">
        <v>111</v>
      </c>
      <c r="AU1011" t="s">
        <v>112</v>
      </c>
      <c r="AV1011" t="s">
        <v>113</v>
      </c>
      <c r="AW1011" s="29">
        <f t="shared" si="321"/>
        <v>51000000</v>
      </c>
      <c r="AX1011" s="29" t="str">
        <f t="shared" si="322"/>
        <v/>
      </c>
      <c r="AY1011" s="29"/>
      <c r="AZ1011" s="29"/>
      <c r="BA1011" s="29"/>
      <c r="BB1011" s="29"/>
      <c r="BC1011" s="29"/>
      <c r="BD1011" s="29"/>
      <c r="BE1011" s="29"/>
      <c r="BF1011" s="29"/>
      <c r="BG1011" s="29"/>
      <c r="BH1011" s="29"/>
      <c r="BI1011" s="29"/>
      <c r="BJ1011" s="29"/>
      <c r="BK1011" s="29"/>
      <c r="BL1011" s="29"/>
      <c r="BM1011" s="29"/>
      <c r="BN1011" s="29"/>
      <c r="BO1011" s="29"/>
      <c r="BP1011" s="29"/>
      <c r="BQ1011" s="32" t="str">
        <f>IF(N1011="项目",VLOOKUP(O1011,项目!B:C,2,0),IF(K1011="空项目",VLOOKUP(K1011,项目!B:C,2,0),""))</f>
        <v/>
      </c>
      <c r="BR1011" s="32" t="str">
        <f>IFERROR(VLOOKUP(BQ1011,项目!A:B,2,0),"")</f>
        <v/>
      </c>
      <c r="BS1011" s="29"/>
      <c r="BT1011" s="29"/>
      <c r="BU1011" s="32" t="str">
        <f>IF(N1011="供应商",VLOOKUP(O1011,供应商!B:C,2,0),"")</f>
        <v/>
      </c>
      <c r="BV1011" s="32" t="str">
        <f>IFERROR(VLOOKUP(BU1011,供应商!A:B,2,0),"")</f>
        <v/>
      </c>
      <c r="BW1011" s="32" t="str">
        <f>IF(N1011="客户",VLOOKUP(O1011,客户!B:C,2,0),"")</f>
        <v>001001002</v>
      </c>
      <c r="BX1011" s="32" t="str">
        <f>IFERROR(VLOOKUP(BW1011,客户!A:B,2,0),"")</f>
        <v>昌邑市城投建设工程有限公司</v>
      </c>
      <c r="BY1011" s="29"/>
      <c r="BZ1011" s="29"/>
      <c r="CA1011" s="29"/>
      <c r="CB1011" s="29"/>
      <c r="CC1011" s="29"/>
      <c r="CD1011" s="29"/>
      <c r="CE1011" s="29"/>
      <c r="CF1011" s="29"/>
      <c r="CG1011" s="29"/>
      <c r="CH1011" s="29"/>
      <c r="CI1011" s="29"/>
      <c r="CJ1011" s="29"/>
      <c r="CK1011" s="29"/>
      <c r="CL1011" s="29"/>
      <c r="CM1011" s="29"/>
      <c r="CN1011" s="29"/>
      <c r="CO1011" s="29"/>
      <c r="CP1011" s="29"/>
      <c r="CQ1011" s="29"/>
      <c r="CR1011" s="29"/>
      <c r="CS1011" s="29"/>
      <c r="CT1011" s="29"/>
      <c r="CU1011" s="32" t="str">
        <f>IF(N1011="费用项目",VLOOKUP(O1011,费用项目!B:C,2,0),"")</f>
        <v/>
      </c>
      <c r="CV1011" s="32" t="str">
        <f>IFERROR(VLOOKUP(CU1011,费用项目!A:B,2,0),"")</f>
        <v/>
      </c>
      <c r="CW1011" s="29" t="str">
        <f>IF(N1011="银行账户",VLOOKUP(O1011,银行变二级!B:C,2,0),"")</f>
        <v/>
      </c>
      <c r="CX1011" s="29" t="str">
        <f>IFERROR(VLOOKUP(O1011,银行变二级!A:B,2,0),"")</f>
        <v/>
      </c>
    </row>
    <row r="1012" ht="25.5" spans="1:102">
      <c r="A1012" s="42" t="s">
        <v>810</v>
      </c>
      <c r="B1012" s="36" t="s">
        <v>453</v>
      </c>
      <c r="C1012" s="36" t="s">
        <v>240</v>
      </c>
      <c r="D1012" s="37" t="s">
        <v>826</v>
      </c>
      <c r="E1012" s="37" t="s">
        <v>812</v>
      </c>
      <c r="F1012" s="39" t="s">
        <v>107</v>
      </c>
      <c r="G1012" s="38">
        <v>51000000</v>
      </c>
      <c r="H1012" s="40" t="str">
        <f t="shared" si="305"/>
        <v>1002</v>
      </c>
      <c r="I1012" s="40" t="str">
        <f t="shared" si="306"/>
        <v>100209</v>
      </c>
      <c r="J1012" s="46" t="str">
        <f t="shared" si="307"/>
        <v>银行存款</v>
      </c>
      <c r="K1012" s="47" t="str">
        <f t="shared" si="308"/>
        <v>潍坊银行6258</v>
      </c>
      <c r="L1012" s="46" t="str">
        <f t="shared" si="309"/>
        <v/>
      </c>
      <c r="M1012" s="46">
        <f>IFERROR(IF(H1012="1002",1002,VLOOKUP(I1012,亿企科目!A:H,6,0)),VLOOKUP(H1012,亿企科目!A:G,6,0))</f>
        <v>1002</v>
      </c>
      <c r="N1012" s="48" t="str">
        <f>IFERROR(IF(H1012="1002","银行账户",IF(H1012="1123","供应商",VLOOKUP(I1012,亿企科目!A:H,8,0))),"")</f>
        <v>银行账户</v>
      </c>
      <c r="O1012" s="49" t="str">
        <f t="shared" si="323"/>
        <v>潍坊银行6258</v>
      </c>
      <c r="P1012" s="29" t="str">
        <f>VLOOKUP(A1012,账簿!B:C,2,0)</f>
        <v>003017</v>
      </c>
      <c r="Q1012" s="29" t="str">
        <f>VLOOKUP(P1012,账簿!A:B,2,0)</f>
        <v>昌邑市盛汇农业科技有限公司</v>
      </c>
      <c r="W1012" s="29" t="str">
        <f t="shared" si="324"/>
        <v>0030172026-04-2419</v>
      </c>
      <c r="X1012" s="29" t="str">
        <f t="shared" si="310"/>
        <v>003017</v>
      </c>
      <c r="Y1012" s="29" t="str">
        <f t="shared" si="311"/>
        <v>003017</v>
      </c>
      <c r="Z1012" s="29" t="str">
        <f t="shared" si="312"/>
        <v>昌邑市盛汇农业科技有限公司</v>
      </c>
      <c r="AA1012" s="29" t="str">
        <f t="shared" si="313"/>
        <v>2026-04</v>
      </c>
      <c r="AB1012" s="29" t="str">
        <f t="shared" si="314"/>
        <v>2026-04-24</v>
      </c>
      <c r="AC1012" s="29" t="s">
        <v>108</v>
      </c>
      <c r="AD1012" s="29">
        <f t="shared" si="315"/>
        <v>19</v>
      </c>
      <c r="AE1012" s="29" t="str">
        <f t="shared" si="316"/>
        <v>转账支取,昌邑市城投建设工程有限公司,往来款</v>
      </c>
      <c r="AF1012" s="29" t="s">
        <v>109</v>
      </c>
      <c r="AG1012" s="29" t="s">
        <v>109</v>
      </c>
      <c r="AH1012" s="29"/>
      <c r="AI1012" s="29"/>
      <c r="AJ1012" s="29"/>
      <c r="AK1012" s="29"/>
      <c r="AL1012" s="29"/>
      <c r="AM1012" s="29"/>
      <c r="AN1012" s="29">
        <f t="shared" si="317"/>
        <v>1002</v>
      </c>
      <c r="AO1012" s="29"/>
      <c r="AP1012" s="29" t="str">
        <f t="shared" si="318"/>
        <v>转账支取,昌邑市城投建设工程有限公司,往来款</v>
      </c>
      <c r="AQ1012" t="s">
        <v>110</v>
      </c>
      <c r="AR1012" s="29" t="str">
        <f t="shared" si="319"/>
        <v/>
      </c>
      <c r="AS1012" s="29">
        <f t="shared" si="320"/>
        <v>51000000</v>
      </c>
      <c r="AT1012" t="s">
        <v>111</v>
      </c>
      <c r="AU1012" t="s">
        <v>112</v>
      </c>
      <c r="AV1012" t="s">
        <v>113</v>
      </c>
      <c r="AW1012" s="29" t="str">
        <f t="shared" si="321"/>
        <v/>
      </c>
      <c r="AX1012" s="29">
        <f t="shared" si="322"/>
        <v>51000000</v>
      </c>
      <c r="AY1012" s="29"/>
      <c r="AZ1012" s="29"/>
      <c r="BA1012" s="29"/>
      <c r="BB1012" s="29"/>
      <c r="BC1012" s="29"/>
      <c r="BD1012" s="29"/>
      <c r="BE1012" s="29"/>
      <c r="BF1012" s="29"/>
      <c r="BG1012" s="29"/>
      <c r="BH1012" s="29"/>
      <c r="BI1012" s="29"/>
      <c r="BJ1012" s="29"/>
      <c r="BK1012" s="29"/>
      <c r="BL1012" s="29"/>
      <c r="BM1012" s="29"/>
      <c r="BN1012" s="29"/>
      <c r="BO1012" s="29"/>
      <c r="BP1012" s="29"/>
      <c r="BQ1012" s="32" t="str">
        <f>IF(N1012="项目",VLOOKUP(O1012,项目!B:C,2,0),IF(K1012="空项目",VLOOKUP(K1012,项目!B:C,2,0),""))</f>
        <v/>
      </c>
      <c r="BR1012" s="32" t="str">
        <f>IFERROR(VLOOKUP(BQ1012,项目!A:B,2,0),"")</f>
        <v/>
      </c>
      <c r="BS1012" s="29"/>
      <c r="BT1012" s="29"/>
      <c r="BU1012" s="32" t="str">
        <f>IF(N1012="供应商",VLOOKUP(O1012,供应商!B:C,2,0),"")</f>
        <v/>
      </c>
      <c r="BV1012" s="32" t="str">
        <f>IFERROR(VLOOKUP(BU1012,供应商!A:B,2,0),"")</f>
        <v/>
      </c>
      <c r="BW1012" s="32" t="str">
        <f>IF(N1012="客户",VLOOKUP(O1012,客户!B:C,2,0),"")</f>
        <v/>
      </c>
      <c r="BX1012" s="32" t="str">
        <f>IFERROR(VLOOKUP(BW1012,客户!A:B,2,0),"")</f>
        <v/>
      </c>
      <c r="BY1012" s="29"/>
      <c r="BZ1012" s="29"/>
      <c r="CA1012" s="29"/>
      <c r="CB1012" s="29"/>
      <c r="CC1012" s="29"/>
      <c r="CD1012" s="29"/>
      <c r="CE1012" s="29"/>
      <c r="CF1012" s="29"/>
      <c r="CG1012" s="29"/>
      <c r="CH1012" s="29"/>
      <c r="CI1012" s="29"/>
      <c r="CJ1012" s="29"/>
      <c r="CK1012" s="29"/>
      <c r="CL1012" s="29"/>
      <c r="CM1012" s="29"/>
      <c r="CN1012" s="29"/>
      <c r="CO1012" s="29"/>
      <c r="CP1012" s="29"/>
      <c r="CQ1012" s="29"/>
      <c r="CR1012" s="29"/>
      <c r="CS1012" s="29"/>
      <c r="CT1012" s="29"/>
      <c r="CU1012" s="32" t="str">
        <f>IF(N1012="费用项目",VLOOKUP(O1012,费用项目!B:C,2,0),"")</f>
        <v/>
      </c>
      <c r="CV1012" s="32" t="str">
        <f>IFERROR(VLOOKUP(CU1012,费用项目!A:B,2,0),"")</f>
        <v/>
      </c>
      <c r="CW1012" s="29" t="str">
        <f>IF(N1012="银行账户",VLOOKUP(O1012,银行变二级!B:C,2,0),"")</f>
        <v>潍坊银行6258</v>
      </c>
      <c r="CX1012" s="29" t="str">
        <f>IFERROR(VLOOKUP(O1012,银行变二级!A:B,2,0),"")</f>
        <v>潍坊银行6258</v>
      </c>
    </row>
    <row r="1013" ht="25.5" spans="1:102">
      <c r="A1013" s="42" t="s">
        <v>810</v>
      </c>
      <c r="B1013" s="36" t="s">
        <v>131</v>
      </c>
      <c r="C1013" s="36" t="s">
        <v>243</v>
      </c>
      <c r="D1013" s="37" t="s">
        <v>148</v>
      </c>
      <c r="E1013" s="37" t="s">
        <v>799</v>
      </c>
      <c r="F1013" s="39" t="s">
        <v>107</v>
      </c>
      <c r="G1013" s="38">
        <v>9710000</v>
      </c>
      <c r="H1013" s="40" t="str">
        <f t="shared" si="305"/>
        <v>1221</v>
      </c>
      <c r="I1013" s="40" t="str">
        <f t="shared" si="306"/>
        <v>122108</v>
      </c>
      <c r="J1013" s="46" t="str">
        <f t="shared" si="307"/>
        <v>其他应收款</v>
      </c>
      <c r="K1013" s="47" t="str">
        <f t="shared" si="308"/>
        <v>单位</v>
      </c>
      <c r="L1013" s="46" t="str">
        <f t="shared" si="309"/>
        <v>山东城南发展有限公司</v>
      </c>
      <c r="M1013" s="46" t="str">
        <f>IFERROR(IF(H1013="1002",1002,VLOOKUP(I1013,亿企科目!A:H,6,0)),VLOOKUP(H1013,亿企科目!A:G,6,0))</f>
        <v>122102</v>
      </c>
      <c r="N1013" s="48" t="str">
        <f>IFERROR(IF(H1013="1002","银行账户",IF(H1013="1123","供应商",VLOOKUP(I1013,亿企科目!A:H,8,0))),"")</f>
        <v>客户</v>
      </c>
      <c r="O1013" s="49" t="str">
        <f t="shared" si="323"/>
        <v>山东城南发展有限公司</v>
      </c>
      <c r="P1013" s="29" t="str">
        <f>VLOOKUP(A1013,账簿!B:C,2,0)</f>
        <v>003017</v>
      </c>
      <c r="Q1013" s="29" t="str">
        <f>VLOOKUP(P1013,账簿!A:B,2,0)</f>
        <v>昌邑市盛汇农业科技有限公司</v>
      </c>
      <c r="W1013" s="29" t="str">
        <f t="shared" si="324"/>
        <v>0030172026-04-3020</v>
      </c>
      <c r="X1013" s="29" t="str">
        <f t="shared" si="310"/>
        <v>003017</v>
      </c>
      <c r="Y1013" s="29" t="str">
        <f t="shared" si="311"/>
        <v>003017</v>
      </c>
      <c r="Z1013" s="29" t="str">
        <f t="shared" si="312"/>
        <v>昌邑市盛汇农业科技有限公司</v>
      </c>
      <c r="AA1013" s="29" t="str">
        <f t="shared" si="313"/>
        <v>2026-04</v>
      </c>
      <c r="AB1013" s="29" t="str">
        <f t="shared" si="314"/>
        <v>2026-04-30</v>
      </c>
      <c r="AC1013" s="29" t="s">
        <v>108</v>
      </c>
      <c r="AD1013" s="29">
        <f t="shared" si="315"/>
        <v>20</v>
      </c>
      <c r="AE1013" s="29" t="str">
        <f t="shared" si="316"/>
        <v>调整四方协议</v>
      </c>
      <c r="AF1013" s="29" t="s">
        <v>109</v>
      </c>
      <c r="AG1013" s="29" t="s">
        <v>109</v>
      </c>
      <c r="AH1013" s="29"/>
      <c r="AI1013" s="29"/>
      <c r="AJ1013" s="29"/>
      <c r="AK1013" s="29"/>
      <c r="AL1013" s="29"/>
      <c r="AM1013" s="29"/>
      <c r="AN1013" s="29" t="str">
        <f t="shared" si="317"/>
        <v>122102</v>
      </c>
      <c r="AO1013" s="29"/>
      <c r="AP1013" s="29" t="str">
        <f t="shared" si="318"/>
        <v>调整四方协议</v>
      </c>
      <c r="AQ1013" t="s">
        <v>110</v>
      </c>
      <c r="AR1013" s="29" t="str">
        <f t="shared" si="319"/>
        <v/>
      </c>
      <c r="AS1013" s="29">
        <f t="shared" si="320"/>
        <v>9710000</v>
      </c>
      <c r="AT1013" t="s">
        <v>111</v>
      </c>
      <c r="AU1013" t="s">
        <v>112</v>
      </c>
      <c r="AV1013" t="s">
        <v>113</v>
      </c>
      <c r="AW1013" s="29" t="str">
        <f t="shared" si="321"/>
        <v/>
      </c>
      <c r="AX1013" s="29">
        <f t="shared" si="322"/>
        <v>9710000</v>
      </c>
      <c r="AY1013" s="29"/>
      <c r="AZ1013" s="29"/>
      <c r="BA1013" s="29"/>
      <c r="BB1013" s="29"/>
      <c r="BC1013" s="29"/>
      <c r="BD1013" s="29"/>
      <c r="BE1013" s="29"/>
      <c r="BF1013" s="29"/>
      <c r="BG1013" s="29"/>
      <c r="BH1013" s="29"/>
      <c r="BI1013" s="29"/>
      <c r="BJ1013" s="29"/>
      <c r="BK1013" s="29"/>
      <c r="BL1013" s="29"/>
      <c r="BM1013" s="29"/>
      <c r="BN1013" s="29"/>
      <c r="BO1013" s="29"/>
      <c r="BP1013" s="29"/>
      <c r="BQ1013" s="32" t="str">
        <f>IF(N1013="项目",VLOOKUP(O1013,项目!B:C,2,0),IF(K1013="空项目",VLOOKUP(K1013,项目!B:C,2,0),""))</f>
        <v/>
      </c>
      <c r="BR1013" s="32" t="str">
        <f>IFERROR(VLOOKUP(BQ1013,项目!A:B,2,0),"")</f>
        <v/>
      </c>
      <c r="BS1013" s="29"/>
      <c r="BT1013" s="29"/>
      <c r="BU1013" s="32" t="str">
        <f>IF(N1013="供应商",VLOOKUP(O1013,供应商!B:C,2,0),"")</f>
        <v/>
      </c>
      <c r="BV1013" s="32" t="str">
        <f>IFERROR(VLOOKUP(BU1013,供应商!A:B,2,0),"")</f>
        <v/>
      </c>
      <c r="BW1013" s="32" t="str">
        <f>IF(N1013="客户",VLOOKUP(O1013,客户!B:C,2,0),"")</f>
        <v>0011220</v>
      </c>
      <c r="BX1013" s="32" t="str">
        <f>IFERROR(VLOOKUP(BW1013,客户!A:B,2,0),"")</f>
        <v>山东城南发展有限公司</v>
      </c>
      <c r="BY1013" s="29"/>
      <c r="BZ1013" s="29"/>
      <c r="CA1013" s="29"/>
      <c r="CB1013" s="29"/>
      <c r="CC1013" s="29"/>
      <c r="CD1013" s="29"/>
      <c r="CE1013" s="29"/>
      <c r="CF1013" s="29"/>
      <c r="CG1013" s="29"/>
      <c r="CH1013" s="29"/>
      <c r="CI1013" s="29"/>
      <c r="CJ1013" s="29"/>
      <c r="CK1013" s="29"/>
      <c r="CL1013" s="29"/>
      <c r="CM1013" s="29"/>
      <c r="CN1013" s="29"/>
      <c r="CO1013" s="29"/>
      <c r="CP1013" s="29"/>
      <c r="CQ1013" s="29"/>
      <c r="CR1013" s="29"/>
      <c r="CS1013" s="29"/>
      <c r="CT1013" s="29"/>
      <c r="CU1013" s="32" t="str">
        <f>IF(N1013="费用项目",VLOOKUP(O1013,费用项目!B:C,2,0),"")</f>
        <v/>
      </c>
      <c r="CV1013" s="32" t="str">
        <f>IFERROR(VLOOKUP(CU1013,费用项目!A:B,2,0),"")</f>
        <v/>
      </c>
      <c r="CW1013" s="29" t="str">
        <f>IF(N1013="银行账户",VLOOKUP(O1013,银行变二级!B:C,2,0),"")</f>
        <v/>
      </c>
      <c r="CX1013" s="29" t="str">
        <f>IFERROR(VLOOKUP(O1013,银行变二级!A:B,2,0),"")</f>
        <v/>
      </c>
    </row>
    <row r="1014" ht="25.5" spans="1:102">
      <c r="A1014" s="42" t="s">
        <v>810</v>
      </c>
      <c r="B1014" s="36" t="s">
        <v>131</v>
      </c>
      <c r="C1014" s="36" t="s">
        <v>243</v>
      </c>
      <c r="D1014" s="37" t="s">
        <v>148</v>
      </c>
      <c r="E1014" s="37" t="s">
        <v>827</v>
      </c>
      <c r="F1014" s="38">
        <v>9710000</v>
      </c>
      <c r="G1014" s="39" t="s">
        <v>107</v>
      </c>
      <c r="H1014" s="40" t="str">
        <f t="shared" si="305"/>
        <v>1221</v>
      </c>
      <c r="I1014" s="40" t="str">
        <f t="shared" si="306"/>
        <v>122108</v>
      </c>
      <c r="J1014" s="46" t="str">
        <f t="shared" si="307"/>
        <v>其他应收款</v>
      </c>
      <c r="K1014" s="47" t="str">
        <f t="shared" si="308"/>
        <v>单位</v>
      </c>
      <c r="L1014" s="46" t="str">
        <f t="shared" si="309"/>
        <v>昌邑市环海农业发展有限公司</v>
      </c>
      <c r="M1014" s="46" t="str">
        <f>IFERROR(IF(H1014="1002",1002,VLOOKUP(I1014,亿企科目!A:H,6,0)),VLOOKUP(H1014,亿企科目!A:G,6,0))</f>
        <v>122102</v>
      </c>
      <c r="N1014" s="48" t="str">
        <f>IFERROR(IF(H1014="1002","银行账户",IF(H1014="1123","供应商",VLOOKUP(I1014,亿企科目!A:H,8,0))),"")</f>
        <v>客户</v>
      </c>
      <c r="O1014" s="49" t="str">
        <f t="shared" si="323"/>
        <v>昌邑市环海农业发展有限公司</v>
      </c>
      <c r="P1014" s="29" t="str">
        <f>VLOOKUP(A1014,账簿!B:C,2,0)</f>
        <v>003017</v>
      </c>
      <c r="Q1014" s="29" t="str">
        <f>VLOOKUP(P1014,账簿!A:B,2,0)</f>
        <v>昌邑市盛汇农业科技有限公司</v>
      </c>
      <c r="W1014" s="29" t="str">
        <f t="shared" si="324"/>
        <v>0030172026-04-3020</v>
      </c>
      <c r="X1014" s="29" t="str">
        <f t="shared" si="310"/>
        <v>003017</v>
      </c>
      <c r="Y1014" s="29" t="str">
        <f t="shared" si="311"/>
        <v>003017</v>
      </c>
      <c r="Z1014" s="29" t="str">
        <f t="shared" si="312"/>
        <v>昌邑市盛汇农业科技有限公司</v>
      </c>
      <c r="AA1014" s="29" t="str">
        <f t="shared" si="313"/>
        <v>2026-04</v>
      </c>
      <c r="AB1014" s="29" t="str">
        <f t="shared" si="314"/>
        <v>2026-04-30</v>
      </c>
      <c r="AC1014" s="29" t="s">
        <v>108</v>
      </c>
      <c r="AD1014" s="29">
        <f t="shared" si="315"/>
        <v>20</v>
      </c>
      <c r="AE1014" s="29" t="str">
        <f t="shared" si="316"/>
        <v>调整四方协议</v>
      </c>
      <c r="AF1014" s="29" t="s">
        <v>109</v>
      </c>
      <c r="AG1014" s="29" t="s">
        <v>109</v>
      </c>
      <c r="AH1014" s="29"/>
      <c r="AI1014" s="29"/>
      <c r="AJ1014" s="29"/>
      <c r="AK1014" s="29"/>
      <c r="AL1014" s="29"/>
      <c r="AM1014" s="29"/>
      <c r="AN1014" s="29" t="str">
        <f t="shared" si="317"/>
        <v>122102</v>
      </c>
      <c r="AO1014" s="29"/>
      <c r="AP1014" s="29" t="str">
        <f t="shared" si="318"/>
        <v>调整四方协议</v>
      </c>
      <c r="AQ1014" t="s">
        <v>110</v>
      </c>
      <c r="AR1014" s="29">
        <f t="shared" si="319"/>
        <v>9710000</v>
      </c>
      <c r="AS1014" s="29" t="str">
        <f t="shared" si="320"/>
        <v/>
      </c>
      <c r="AT1014" t="s">
        <v>111</v>
      </c>
      <c r="AU1014" t="s">
        <v>112</v>
      </c>
      <c r="AV1014" t="s">
        <v>113</v>
      </c>
      <c r="AW1014" s="29">
        <f t="shared" si="321"/>
        <v>9710000</v>
      </c>
      <c r="AX1014" s="29" t="str">
        <f t="shared" si="322"/>
        <v/>
      </c>
      <c r="AY1014" s="29"/>
      <c r="AZ1014" s="29"/>
      <c r="BA1014" s="29"/>
      <c r="BB1014" s="29"/>
      <c r="BC1014" s="29"/>
      <c r="BD1014" s="29"/>
      <c r="BE1014" s="29"/>
      <c r="BF1014" s="29"/>
      <c r="BG1014" s="29"/>
      <c r="BH1014" s="29"/>
      <c r="BI1014" s="29"/>
      <c r="BJ1014" s="29"/>
      <c r="BK1014" s="29"/>
      <c r="BL1014" s="29"/>
      <c r="BM1014" s="29"/>
      <c r="BN1014" s="29"/>
      <c r="BO1014" s="29"/>
      <c r="BP1014" s="29"/>
      <c r="BQ1014" s="32" t="str">
        <f>IF(N1014="项目",VLOOKUP(O1014,项目!B:C,2,0),IF(K1014="空项目",VLOOKUP(K1014,项目!B:C,2,0),""))</f>
        <v/>
      </c>
      <c r="BR1014" s="32" t="str">
        <f>IFERROR(VLOOKUP(BQ1014,项目!A:B,2,0),"")</f>
        <v/>
      </c>
      <c r="BS1014" s="29"/>
      <c r="BT1014" s="29"/>
      <c r="BU1014" s="32" t="str">
        <f>IF(N1014="供应商",VLOOKUP(O1014,供应商!B:C,2,0),"")</f>
        <v/>
      </c>
      <c r="BV1014" s="32" t="str">
        <f>IFERROR(VLOOKUP(BU1014,供应商!A:B,2,0),"")</f>
        <v/>
      </c>
      <c r="BW1014" s="32" t="str">
        <f>IF(N1014="客户",VLOOKUP(O1014,客户!B:C,2,0),"")</f>
        <v>0004780</v>
      </c>
      <c r="BX1014" s="32" t="str">
        <f>IFERROR(VLOOKUP(BW1014,客户!A:B,2,0),"")</f>
        <v>昌邑市环海农业发展有限公司</v>
      </c>
      <c r="BY1014" s="29"/>
      <c r="BZ1014" s="29"/>
      <c r="CA1014" s="29"/>
      <c r="CB1014" s="29"/>
      <c r="CC1014" s="29"/>
      <c r="CD1014" s="29"/>
      <c r="CE1014" s="29"/>
      <c r="CF1014" s="29"/>
      <c r="CG1014" s="29"/>
      <c r="CH1014" s="29"/>
      <c r="CI1014" s="29"/>
      <c r="CJ1014" s="29"/>
      <c r="CK1014" s="29"/>
      <c r="CL1014" s="29"/>
      <c r="CM1014" s="29"/>
      <c r="CN1014" s="29"/>
      <c r="CO1014" s="29"/>
      <c r="CP1014" s="29"/>
      <c r="CQ1014" s="29"/>
      <c r="CR1014" s="29"/>
      <c r="CS1014" s="29"/>
      <c r="CT1014" s="29"/>
      <c r="CU1014" s="32" t="str">
        <f>IF(N1014="费用项目",VLOOKUP(O1014,费用项目!B:C,2,0),"")</f>
        <v/>
      </c>
      <c r="CV1014" s="32" t="str">
        <f>IFERROR(VLOOKUP(CU1014,费用项目!A:B,2,0),"")</f>
        <v/>
      </c>
      <c r="CW1014" s="29" t="str">
        <f>IF(N1014="银行账户",VLOOKUP(O1014,银行变二级!B:C,2,0),"")</f>
        <v/>
      </c>
      <c r="CX1014" s="29" t="str">
        <f>IFERROR(VLOOKUP(O1014,银行变二级!A:B,2,0),"")</f>
        <v/>
      </c>
    </row>
    <row r="1015" ht="27" spans="1:102">
      <c r="A1015" s="42" t="s">
        <v>810</v>
      </c>
      <c r="B1015" s="36" t="s">
        <v>131</v>
      </c>
      <c r="C1015" s="36" t="s">
        <v>247</v>
      </c>
      <c r="D1015" s="37" t="s">
        <v>148</v>
      </c>
      <c r="E1015" s="37" t="s">
        <v>828</v>
      </c>
      <c r="F1015" s="38">
        <v>9710000</v>
      </c>
      <c r="G1015" s="39" t="s">
        <v>107</v>
      </c>
      <c r="H1015" s="40" t="str">
        <f t="shared" si="305"/>
        <v>2241</v>
      </c>
      <c r="I1015" s="40" t="str">
        <f t="shared" si="306"/>
        <v>224109</v>
      </c>
      <c r="J1015" s="46" t="str">
        <f t="shared" si="307"/>
        <v>其他应付款</v>
      </c>
      <c r="K1015" s="47" t="str">
        <f t="shared" si="308"/>
        <v>其他应付款_单位</v>
      </c>
      <c r="L1015" s="46" t="str">
        <f t="shared" si="309"/>
        <v>山东硕丰生态农业发展有限公司</v>
      </c>
      <c r="M1015" s="46" t="str">
        <f>IFERROR(IF(H1015="1002",1002,VLOOKUP(I1015,亿企科目!A:H,6,0)),VLOOKUP(H1015,亿企科目!A:G,6,0))</f>
        <v>224102</v>
      </c>
      <c r="N1015" s="48" t="str">
        <f>IFERROR(IF(H1015="1002","银行账户",IF(H1015="1123","供应商",VLOOKUP(I1015,亿企科目!A:H,8,0))),"")</f>
        <v>供应商</v>
      </c>
      <c r="O1015" s="49" t="str">
        <f t="shared" si="323"/>
        <v>山东硕丰生态农业发展有限公司</v>
      </c>
      <c r="P1015" s="29" t="str">
        <f>VLOOKUP(A1015,账簿!B:C,2,0)</f>
        <v>003017</v>
      </c>
      <c r="Q1015" s="29" t="str">
        <f>VLOOKUP(P1015,账簿!A:B,2,0)</f>
        <v>昌邑市盛汇农业科技有限公司</v>
      </c>
      <c r="W1015" s="29" t="str">
        <f t="shared" si="324"/>
        <v>0030172026-04-3021</v>
      </c>
      <c r="X1015" s="29" t="str">
        <f t="shared" si="310"/>
        <v>003017</v>
      </c>
      <c r="Y1015" s="29" t="str">
        <f t="shared" si="311"/>
        <v>003017</v>
      </c>
      <c r="Z1015" s="29" t="str">
        <f t="shared" si="312"/>
        <v>昌邑市盛汇农业科技有限公司</v>
      </c>
      <c r="AA1015" s="29" t="str">
        <f t="shared" si="313"/>
        <v>2026-04</v>
      </c>
      <c r="AB1015" s="29" t="str">
        <f t="shared" si="314"/>
        <v>2026-04-30</v>
      </c>
      <c r="AC1015" s="29" t="s">
        <v>108</v>
      </c>
      <c r="AD1015" s="29">
        <f t="shared" si="315"/>
        <v>21</v>
      </c>
      <c r="AE1015" s="29" t="str">
        <f t="shared" si="316"/>
        <v>调整四方协议</v>
      </c>
      <c r="AF1015" s="29" t="s">
        <v>109</v>
      </c>
      <c r="AG1015" s="29" t="s">
        <v>109</v>
      </c>
      <c r="AH1015" s="29"/>
      <c r="AI1015" s="29"/>
      <c r="AJ1015" s="29"/>
      <c r="AK1015" s="29"/>
      <c r="AL1015" s="29"/>
      <c r="AM1015" s="29"/>
      <c r="AN1015" s="29" t="str">
        <f t="shared" si="317"/>
        <v>224102</v>
      </c>
      <c r="AO1015" s="29"/>
      <c r="AP1015" s="29" t="str">
        <f t="shared" si="318"/>
        <v>调整四方协议</v>
      </c>
      <c r="AQ1015" t="s">
        <v>110</v>
      </c>
      <c r="AR1015" s="29">
        <f t="shared" si="319"/>
        <v>9710000</v>
      </c>
      <c r="AS1015" s="29" t="str">
        <f t="shared" si="320"/>
        <v/>
      </c>
      <c r="AT1015" t="s">
        <v>111</v>
      </c>
      <c r="AU1015" t="s">
        <v>112</v>
      </c>
      <c r="AV1015" t="s">
        <v>113</v>
      </c>
      <c r="AW1015" s="29">
        <f t="shared" si="321"/>
        <v>9710000</v>
      </c>
      <c r="AX1015" s="29" t="str">
        <f t="shared" si="322"/>
        <v/>
      </c>
      <c r="AY1015" s="29"/>
      <c r="AZ1015" s="29"/>
      <c r="BA1015" s="29"/>
      <c r="BB1015" s="29"/>
      <c r="BC1015" s="29"/>
      <c r="BD1015" s="29"/>
      <c r="BE1015" s="29"/>
      <c r="BF1015" s="29"/>
      <c r="BG1015" s="29"/>
      <c r="BH1015" s="29"/>
      <c r="BI1015" s="29"/>
      <c r="BJ1015" s="29"/>
      <c r="BK1015" s="29"/>
      <c r="BL1015" s="29"/>
      <c r="BM1015" s="29"/>
      <c r="BN1015" s="29"/>
      <c r="BO1015" s="29"/>
      <c r="BP1015" s="29"/>
      <c r="BQ1015" s="32" t="str">
        <f>IF(N1015="项目",VLOOKUP(O1015,项目!B:C,2,0),IF(K1015="空项目",VLOOKUP(K1015,项目!B:C,2,0),""))</f>
        <v/>
      </c>
      <c r="BR1015" s="32" t="str">
        <f>IFERROR(VLOOKUP(BQ1015,项目!A:B,2,0),"")</f>
        <v/>
      </c>
      <c r="BS1015" s="29"/>
      <c r="BT1015" s="29"/>
      <c r="BU1015" s="32" t="str">
        <f>IF(N1015="供应商",VLOOKUP(O1015,供应商!B:C,2,0),"")</f>
        <v>0020006</v>
      </c>
      <c r="BV1015" s="32" t="str">
        <f>IFERROR(VLOOKUP(BU1015,供应商!A:B,2,0),"")</f>
        <v>山东硕丰生态农业发展有限公司</v>
      </c>
      <c r="BW1015" s="32" t="str">
        <f>IF(N1015="客户",VLOOKUP(O1015,客户!B:C,2,0),"")</f>
        <v/>
      </c>
      <c r="BX1015" s="32" t="str">
        <f>IFERROR(VLOOKUP(BW1015,客户!A:B,2,0),"")</f>
        <v/>
      </c>
      <c r="BY1015" s="29"/>
      <c r="BZ1015" s="29"/>
      <c r="CA1015" s="29"/>
      <c r="CB1015" s="29"/>
      <c r="CC1015" s="29"/>
      <c r="CD1015" s="29"/>
      <c r="CE1015" s="29"/>
      <c r="CF1015" s="29"/>
      <c r="CG1015" s="29"/>
      <c r="CH1015" s="29"/>
      <c r="CI1015" s="29"/>
      <c r="CJ1015" s="29"/>
      <c r="CK1015" s="29"/>
      <c r="CL1015" s="29"/>
      <c r="CM1015" s="29"/>
      <c r="CN1015" s="29"/>
      <c r="CO1015" s="29"/>
      <c r="CP1015" s="29"/>
      <c r="CQ1015" s="29"/>
      <c r="CR1015" s="29"/>
      <c r="CS1015" s="29"/>
      <c r="CT1015" s="29"/>
      <c r="CU1015" s="32" t="str">
        <f>IF(N1015="费用项目",VLOOKUP(O1015,费用项目!B:C,2,0),"")</f>
        <v/>
      </c>
      <c r="CV1015" s="32" t="str">
        <f>IFERROR(VLOOKUP(CU1015,费用项目!A:B,2,0),"")</f>
        <v/>
      </c>
      <c r="CW1015" s="29" t="str">
        <f>IF(N1015="银行账户",VLOOKUP(O1015,银行变二级!B:C,2,0),"")</f>
        <v/>
      </c>
      <c r="CX1015" s="29" t="str">
        <f>IFERROR(VLOOKUP(O1015,银行变二级!A:B,2,0),"")</f>
        <v/>
      </c>
    </row>
    <row r="1016" ht="25.5" spans="1:102">
      <c r="A1016" s="42" t="s">
        <v>810</v>
      </c>
      <c r="B1016" s="36" t="s">
        <v>131</v>
      </c>
      <c r="C1016" s="36" t="s">
        <v>247</v>
      </c>
      <c r="D1016" s="37" t="s">
        <v>148</v>
      </c>
      <c r="E1016" s="37" t="s">
        <v>799</v>
      </c>
      <c r="F1016" s="39" t="s">
        <v>107</v>
      </c>
      <c r="G1016" s="38">
        <v>9710000</v>
      </c>
      <c r="H1016" s="40" t="str">
        <f t="shared" si="305"/>
        <v>1221</v>
      </c>
      <c r="I1016" s="40" t="str">
        <f t="shared" si="306"/>
        <v>122108</v>
      </c>
      <c r="J1016" s="46" t="str">
        <f t="shared" si="307"/>
        <v>其他应收款</v>
      </c>
      <c r="K1016" s="47" t="str">
        <f t="shared" si="308"/>
        <v>单位</v>
      </c>
      <c r="L1016" s="46" t="str">
        <f t="shared" si="309"/>
        <v>山东城南发展有限公司</v>
      </c>
      <c r="M1016" s="46" t="str">
        <f>IFERROR(IF(H1016="1002",1002,VLOOKUP(I1016,亿企科目!A:H,6,0)),VLOOKUP(H1016,亿企科目!A:G,6,0))</f>
        <v>122102</v>
      </c>
      <c r="N1016" s="48" t="str">
        <f>IFERROR(IF(H1016="1002","银行账户",IF(H1016="1123","供应商",VLOOKUP(I1016,亿企科目!A:H,8,0))),"")</f>
        <v>客户</v>
      </c>
      <c r="O1016" s="49" t="str">
        <f t="shared" si="323"/>
        <v>山东城南发展有限公司</v>
      </c>
      <c r="P1016" s="29" t="str">
        <f>VLOOKUP(A1016,账簿!B:C,2,0)</f>
        <v>003017</v>
      </c>
      <c r="Q1016" s="29" t="str">
        <f>VLOOKUP(P1016,账簿!A:B,2,0)</f>
        <v>昌邑市盛汇农业科技有限公司</v>
      </c>
      <c r="W1016" s="29" t="str">
        <f t="shared" si="324"/>
        <v>0030172026-04-3021</v>
      </c>
      <c r="X1016" s="29" t="str">
        <f t="shared" si="310"/>
        <v>003017</v>
      </c>
      <c r="Y1016" s="29" t="str">
        <f t="shared" si="311"/>
        <v>003017</v>
      </c>
      <c r="Z1016" s="29" t="str">
        <f t="shared" si="312"/>
        <v>昌邑市盛汇农业科技有限公司</v>
      </c>
      <c r="AA1016" s="29" t="str">
        <f t="shared" si="313"/>
        <v>2026-04</v>
      </c>
      <c r="AB1016" s="29" t="str">
        <f t="shared" si="314"/>
        <v>2026-04-30</v>
      </c>
      <c r="AC1016" s="29" t="s">
        <v>108</v>
      </c>
      <c r="AD1016" s="29">
        <f t="shared" si="315"/>
        <v>21</v>
      </c>
      <c r="AE1016" s="29" t="str">
        <f t="shared" si="316"/>
        <v>调整四方协议</v>
      </c>
      <c r="AF1016" s="29" t="s">
        <v>109</v>
      </c>
      <c r="AG1016" s="29" t="s">
        <v>109</v>
      </c>
      <c r="AH1016" s="29"/>
      <c r="AI1016" s="29"/>
      <c r="AJ1016" s="29"/>
      <c r="AK1016" s="29"/>
      <c r="AL1016" s="29"/>
      <c r="AM1016" s="29"/>
      <c r="AN1016" s="29" t="str">
        <f t="shared" si="317"/>
        <v>122102</v>
      </c>
      <c r="AO1016" s="29"/>
      <c r="AP1016" s="29" t="str">
        <f t="shared" si="318"/>
        <v>调整四方协议</v>
      </c>
      <c r="AQ1016" t="s">
        <v>110</v>
      </c>
      <c r="AR1016" s="29" t="str">
        <f t="shared" si="319"/>
        <v/>
      </c>
      <c r="AS1016" s="29">
        <f t="shared" si="320"/>
        <v>9710000</v>
      </c>
      <c r="AT1016" t="s">
        <v>111</v>
      </c>
      <c r="AU1016" t="s">
        <v>112</v>
      </c>
      <c r="AV1016" t="s">
        <v>113</v>
      </c>
      <c r="AW1016" s="29" t="str">
        <f t="shared" si="321"/>
        <v/>
      </c>
      <c r="AX1016" s="29">
        <f t="shared" si="322"/>
        <v>9710000</v>
      </c>
      <c r="AY1016" s="29"/>
      <c r="AZ1016" s="29"/>
      <c r="BA1016" s="29"/>
      <c r="BB1016" s="29"/>
      <c r="BC1016" s="29"/>
      <c r="BD1016" s="29"/>
      <c r="BE1016" s="29"/>
      <c r="BF1016" s="29"/>
      <c r="BG1016" s="29"/>
      <c r="BH1016" s="29"/>
      <c r="BI1016" s="29"/>
      <c r="BJ1016" s="29"/>
      <c r="BK1016" s="29"/>
      <c r="BL1016" s="29"/>
      <c r="BM1016" s="29"/>
      <c r="BN1016" s="29"/>
      <c r="BO1016" s="29"/>
      <c r="BP1016" s="29"/>
      <c r="BQ1016" s="32" t="str">
        <f>IF(N1016="项目",VLOOKUP(O1016,项目!B:C,2,0),IF(K1016="空项目",VLOOKUP(K1016,项目!B:C,2,0),""))</f>
        <v/>
      </c>
      <c r="BR1016" s="32" t="str">
        <f>IFERROR(VLOOKUP(BQ1016,项目!A:B,2,0),"")</f>
        <v/>
      </c>
      <c r="BS1016" s="29"/>
      <c r="BT1016" s="29"/>
      <c r="BU1016" s="32" t="str">
        <f>IF(N1016="供应商",VLOOKUP(O1016,供应商!B:C,2,0),"")</f>
        <v/>
      </c>
      <c r="BV1016" s="32" t="str">
        <f>IFERROR(VLOOKUP(BU1016,供应商!A:B,2,0),"")</f>
        <v/>
      </c>
      <c r="BW1016" s="32" t="str">
        <f>IF(N1016="客户",VLOOKUP(O1016,客户!B:C,2,0),"")</f>
        <v>0011220</v>
      </c>
      <c r="BX1016" s="32" t="str">
        <f>IFERROR(VLOOKUP(BW1016,客户!A:B,2,0),"")</f>
        <v>山东城南发展有限公司</v>
      </c>
      <c r="BY1016" s="29"/>
      <c r="BZ1016" s="29"/>
      <c r="CA1016" s="29"/>
      <c r="CB1016" s="29"/>
      <c r="CC1016" s="29"/>
      <c r="CD1016" s="29"/>
      <c r="CE1016" s="29"/>
      <c r="CF1016" s="29"/>
      <c r="CG1016" s="29"/>
      <c r="CH1016" s="29"/>
      <c r="CI1016" s="29"/>
      <c r="CJ1016" s="29"/>
      <c r="CK1016" s="29"/>
      <c r="CL1016" s="29"/>
      <c r="CM1016" s="29"/>
      <c r="CN1016" s="29"/>
      <c r="CO1016" s="29"/>
      <c r="CP1016" s="29"/>
      <c r="CQ1016" s="29"/>
      <c r="CR1016" s="29"/>
      <c r="CS1016" s="29"/>
      <c r="CT1016" s="29"/>
      <c r="CU1016" s="32" t="str">
        <f>IF(N1016="费用项目",VLOOKUP(O1016,费用项目!B:C,2,0),"")</f>
        <v/>
      </c>
      <c r="CV1016" s="32" t="str">
        <f>IFERROR(VLOOKUP(CU1016,费用项目!A:B,2,0),"")</f>
        <v/>
      </c>
      <c r="CW1016" s="29" t="str">
        <f>IF(N1016="银行账户",VLOOKUP(O1016,银行变二级!B:C,2,0),"")</f>
        <v/>
      </c>
      <c r="CX1016" s="29" t="str">
        <f>IFERROR(VLOOKUP(O1016,银行变二级!A:B,2,0),"")</f>
        <v/>
      </c>
    </row>
    <row r="1017" ht="27" spans="1:102">
      <c r="A1017" s="42" t="s">
        <v>810</v>
      </c>
      <c r="B1017" s="36" t="s">
        <v>131</v>
      </c>
      <c r="C1017" s="36" t="s">
        <v>249</v>
      </c>
      <c r="D1017" s="37" t="s">
        <v>148</v>
      </c>
      <c r="E1017" s="37" t="s">
        <v>829</v>
      </c>
      <c r="F1017" s="38">
        <v>9710000</v>
      </c>
      <c r="G1017" s="39" t="s">
        <v>107</v>
      </c>
      <c r="H1017" s="40" t="str">
        <f t="shared" si="305"/>
        <v>2241</v>
      </c>
      <c r="I1017" s="40" t="str">
        <f t="shared" si="306"/>
        <v>224109</v>
      </c>
      <c r="J1017" s="46" t="str">
        <f t="shared" si="307"/>
        <v>其他应付款</v>
      </c>
      <c r="K1017" s="47" t="str">
        <f t="shared" si="308"/>
        <v>其他应付款_单位</v>
      </c>
      <c r="L1017" s="46" t="str">
        <f t="shared" si="309"/>
        <v>山东昌源供应链有限公司</v>
      </c>
      <c r="M1017" s="46" t="str">
        <f>IFERROR(IF(H1017="1002",1002,VLOOKUP(I1017,亿企科目!A:H,6,0)),VLOOKUP(H1017,亿企科目!A:G,6,0))</f>
        <v>224102</v>
      </c>
      <c r="N1017" s="48" t="str">
        <f>IFERROR(IF(H1017="1002","银行账户",IF(H1017="1123","供应商",VLOOKUP(I1017,亿企科目!A:H,8,0))),"")</f>
        <v>供应商</v>
      </c>
      <c r="O1017" s="49" t="str">
        <f t="shared" si="323"/>
        <v>山东昌源供应链有限公司</v>
      </c>
      <c r="P1017" s="29" t="str">
        <f>VLOOKUP(A1017,账簿!B:C,2,0)</f>
        <v>003017</v>
      </c>
      <c r="Q1017" s="29" t="str">
        <f>VLOOKUP(P1017,账簿!A:B,2,0)</f>
        <v>昌邑市盛汇农业科技有限公司</v>
      </c>
      <c r="W1017" s="29" t="str">
        <f t="shared" si="324"/>
        <v>0030172026-04-3022</v>
      </c>
      <c r="X1017" s="29" t="str">
        <f t="shared" si="310"/>
        <v>003017</v>
      </c>
      <c r="Y1017" s="29" t="str">
        <f t="shared" si="311"/>
        <v>003017</v>
      </c>
      <c r="Z1017" s="29" t="str">
        <f t="shared" si="312"/>
        <v>昌邑市盛汇农业科技有限公司</v>
      </c>
      <c r="AA1017" s="29" t="str">
        <f t="shared" si="313"/>
        <v>2026-04</v>
      </c>
      <c r="AB1017" s="29" t="str">
        <f t="shared" si="314"/>
        <v>2026-04-30</v>
      </c>
      <c r="AC1017" s="29" t="s">
        <v>108</v>
      </c>
      <c r="AD1017" s="29">
        <f t="shared" si="315"/>
        <v>22</v>
      </c>
      <c r="AE1017" s="29" t="str">
        <f t="shared" si="316"/>
        <v>调整四方协议</v>
      </c>
      <c r="AF1017" s="29" t="s">
        <v>109</v>
      </c>
      <c r="AG1017" s="29" t="s">
        <v>109</v>
      </c>
      <c r="AH1017" s="29"/>
      <c r="AI1017" s="29"/>
      <c r="AJ1017" s="29"/>
      <c r="AK1017" s="29"/>
      <c r="AL1017" s="29"/>
      <c r="AM1017" s="29"/>
      <c r="AN1017" s="29" t="str">
        <f t="shared" si="317"/>
        <v>224102</v>
      </c>
      <c r="AO1017" s="29"/>
      <c r="AP1017" s="29" t="str">
        <f t="shared" si="318"/>
        <v>调整四方协议</v>
      </c>
      <c r="AQ1017" t="s">
        <v>110</v>
      </c>
      <c r="AR1017" s="29">
        <f t="shared" si="319"/>
        <v>9710000</v>
      </c>
      <c r="AS1017" s="29" t="str">
        <f t="shared" si="320"/>
        <v/>
      </c>
      <c r="AT1017" t="s">
        <v>111</v>
      </c>
      <c r="AU1017" t="s">
        <v>112</v>
      </c>
      <c r="AV1017" t="s">
        <v>113</v>
      </c>
      <c r="AW1017" s="29">
        <f t="shared" si="321"/>
        <v>9710000</v>
      </c>
      <c r="AX1017" s="29" t="str">
        <f t="shared" si="322"/>
        <v/>
      </c>
      <c r="AY1017" s="29"/>
      <c r="AZ1017" s="29"/>
      <c r="BA1017" s="29"/>
      <c r="BB1017" s="29"/>
      <c r="BC1017" s="29"/>
      <c r="BD1017" s="29"/>
      <c r="BE1017" s="29"/>
      <c r="BF1017" s="29"/>
      <c r="BG1017" s="29"/>
      <c r="BH1017" s="29"/>
      <c r="BI1017" s="29"/>
      <c r="BJ1017" s="29"/>
      <c r="BK1017" s="29"/>
      <c r="BL1017" s="29"/>
      <c r="BM1017" s="29"/>
      <c r="BN1017" s="29"/>
      <c r="BO1017" s="29"/>
      <c r="BP1017" s="29"/>
      <c r="BQ1017" s="32" t="str">
        <f>IF(N1017="项目",VLOOKUP(O1017,项目!B:C,2,0),IF(K1017="空项目",VLOOKUP(K1017,项目!B:C,2,0),""))</f>
        <v/>
      </c>
      <c r="BR1017" s="32" t="str">
        <f>IFERROR(VLOOKUP(BQ1017,项目!A:B,2,0),"")</f>
        <v/>
      </c>
      <c r="BS1017" s="29"/>
      <c r="BT1017" s="29"/>
      <c r="BU1017" s="32" t="str">
        <f>IF(N1017="供应商",VLOOKUP(O1017,供应商!B:C,2,0),"")</f>
        <v>0011526</v>
      </c>
      <c r="BV1017" s="32" t="str">
        <f>IFERROR(VLOOKUP(BU1017,供应商!A:B,2,0),"")</f>
        <v>山东昌源供应链有限公司</v>
      </c>
      <c r="BW1017" s="32" t="str">
        <f>IF(N1017="客户",VLOOKUP(O1017,客户!B:C,2,0),"")</f>
        <v/>
      </c>
      <c r="BX1017" s="32" t="str">
        <f>IFERROR(VLOOKUP(BW1017,客户!A:B,2,0),"")</f>
        <v/>
      </c>
      <c r="BY1017" s="29"/>
      <c r="BZ1017" s="29"/>
      <c r="CA1017" s="29"/>
      <c r="CB1017" s="29"/>
      <c r="CC1017" s="29"/>
      <c r="CD1017" s="29"/>
      <c r="CE1017" s="29"/>
      <c r="CF1017" s="29"/>
      <c r="CG1017" s="29"/>
      <c r="CH1017" s="29"/>
      <c r="CI1017" s="29"/>
      <c r="CJ1017" s="29"/>
      <c r="CK1017" s="29"/>
      <c r="CL1017" s="29"/>
      <c r="CM1017" s="29"/>
      <c r="CN1017" s="29"/>
      <c r="CO1017" s="29"/>
      <c r="CP1017" s="29"/>
      <c r="CQ1017" s="29"/>
      <c r="CR1017" s="29"/>
      <c r="CS1017" s="29"/>
      <c r="CT1017" s="29"/>
      <c r="CU1017" s="32" t="str">
        <f>IF(N1017="费用项目",VLOOKUP(O1017,费用项目!B:C,2,0),"")</f>
        <v/>
      </c>
      <c r="CV1017" s="32" t="str">
        <f>IFERROR(VLOOKUP(CU1017,费用项目!A:B,2,0),"")</f>
        <v/>
      </c>
      <c r="CW1017" s="29" t="str">
        <f>IF(N1017="银行账户",VLOOKUP(O1017,银行变二级!B:C,2,0),"")</f>
        <v/>
      </c>
      <c r="CX1017" s="29" t="str">
        <f>IFERROR(VLOOKUP(O1017,银行变二级!A:B,2,0),"")</f>
        <v/>
      </c>
    </row>
    <row r="1018" ht="25.5" spans="1:102">
      <c r="A1018" s="42" t="s">
        <v>810</v>
      </c>
      <c r="B1018" s="36" t="s">
        <v>131</v>
      </c>
      <c r="C1018" s="36" t="s">
        <v>249</v>
      </c>
      <c r="D1018" s="37" t="s">
        <v>148</v>
      </c>
      <c r="E1018" s="37" t="s">
        <v>799</v>
      </c>
      <c r="F1018" s="39" t="s">
        <v>107</v>
      </c>
      <c r="G1018" s="38">
        <v>9710000</v>
      </c>
      <c r="H1018" s="40" t="str">
        <f t="shared" si="305"/>
        <v>1221</v>
      </c>
      <c r="I1018" s="40" t="str">
        <f t="shared" si="306"/>
        <v>122108</v>
      </c>
      <c r="J1018" s="46" t="str">
        <f t="shared" si="307"/>
        <v>其他应收款</v>
      </c>
      <c r="K1018" s="47" t="str">
        <f t="shared" si="308"/>
        <v>单位</v>
      </c>
      <c r="L1018" s="46" t="str">
        <f t="shared" si="309"/>
        <v>山东城南发展有限公司</v>
      </c>
      <c r="M1018" s="46" t="str">
        <f>IFERROR(IF(H1018="1002",1002,VLOOKUP(I1018,亿企科目!A:H,6,0)),VLOOKUP(H1018,亿企科目!A:G,6,0))</f>
        <v>122102</v>
      </c>
      <c r="N1018" s="48" t="str">
        <f>IFERROR(IF(H1018="1002","银行账户",IF(H1018="1123","供应商",VLOOKUP(I1018,亿企科目!A:H,8,0))),"")</f>
        <v>客户</v>
      </c>
      <c r="O1018" s="49" t="str">
        <f t="shared" si="323"/>
        <v>山东城南发展有限公司</v>
      </c>
      <c r="P1018" s="29" t="str">
        <f>VLOOKUP(A1018,账簿!B:C,2,0)</f>
        <v>003017</v>
      </c>
      <c r="Q1018" s="29" t="str">
        <f>VLOOKUP(P1018,账簿!A:B,2,0)</f>
        <v>昌邑市盛汇农业科技有限公司</v>
      </c>
      <c r="W1018" s="29" t="str">
        <f t="shared" si="324"/>
        <v>0030172026-04-3022</v>
      </c>
      <c r="X1018" s="29" t="str">
        <f t="shared" si="310"/>
        <v>003017</v>
      </c>
      <c r="Y1018" s="29" t="str">
        <f t="shared" si="311"/>
        <v>003017</v>
      </c>
      <c r="Z1018" s="29" t="str">
        <f t="shared" si="312"/>
        <v>昌邑市盛汇农业科技有限公司</v>
      </c>
      <c r="AA1018" s="29" t="str">
        <f t="shared" si="313"/>
        <v>2026-04</v>
      </c>
      <c r="AB1018" s="29" t="str">
        <f t="shared" si="314"/>
        <v>2026-04-30</v>
      </c>
      <c r="AC1018" s="29" t="s">
        <v>108</v>
      </c>
      <c r="AD1018" s="29">
        <f t="shared" si="315"/>
        <v>22</v>
      </c>
      <c r="AE1018" s="29" t="str">
        <f t="shared" si="316"/>
        <v>调整四方协议</v>
      </c>
      <c r="AF1018" s="29" t="s">
        <v>109</v>
      </c>
      <c r="AG1018" s="29" t="s">
        <v>109</v>
      </c>
      <c r="AH1018" s="29"/>
      <c r="AI1018" s="29"/>
      <c r="AJ1018" s="29"/>
      <c r="AK1018" s="29"/>
      <c r="AL1018" s="29"/>
      <c r="AM1018" s="29"/>
      <c r="AN1018" s="29" t="str">
        <f t="shared" si="317"/>
        <v>122102</v>
      </c>
      <c r="AO1018" s="29"/>
      <c r="AP1018" s="29" t="str">
        <f t="shared" si="318"/>
        <v>调整四方协议</v>
      </c>
      <c r="AQ1018" t="s">
        <v>110</v>
      </c>
      <c r="AR1018" s="29" t="str">
        <f t="shared" si="319"/>
        <v/>
      </c>
      <c r="AS1018" s="29">
        <f t="shared" si="320"/>
        <v>9710000</v>
      </c>
      <c r="AT1018" t="s">
        <v>111</v>
      </c>
      <c r="AU1018" t="s">
        <v>112</v>
      </c>
      <c r="AV1018" t="s">
        <v>113</v>
      </c>
      <c r="AW1018" s="29" t="str">
        <f t="shared" si="321"/>
        <v/>
      </c>
      <c r="AX1018" s="29">
        <f t="shared" si="322"/>
        <v>9710000</v>
      </c>
      <c r="AY1018" s="29"/>
      <c r="AZ1018" s="29"/>
      <c r="BA1018" s="29"/>
      <c r="BB1018" s="29"/>
      <c r="BC1018" s="29"/>
      <c r="BD1018" s="29"/>
      <c r="BE1018" s="29"/>
      <c r="BF1018" s="29"/>
      <c r="BG1018" s="29"/>
      <c r="BH1018" s="29"/>
      <c r="BI1018" s="29"/>
      <c r="BJ1018" s="29"/>
      <c r="BK1018" s="29"/>
      <c r="BL1018" s="29"/>
      <c r="BM1018" s="29"/>
      <c r="BN1018" s="29"/>
      <c r="BO1018" s="29"/>
      <c r="BP1018" s="29"/>
      <c r="BQ1018" s="32" t="str">
        <f>IF(N1018="项目",VLOOKUP(O1018,项目!B:C,2,0),IF(K1018="空项目",VLOOKUP(K1018,项目!B:C,2,0),""))</f>
        <v/>
      </c>
      <c r="BR1018" s="32" t="str">
        <f>IFERROR(VLOOKUP(BQ1018,项目!A:B,2,0),"")</f>
        <v/>
      </c>
      <c r="BS1018" s="29"/>
      <c r="BT1018" s="29"/>
      <c r="BU1018" s="32" t="str">
        <f>IF(N1018="供应商",VLOOKUP(O1018,供应商!B:C,2,0),"")</f>
        <v/>
      </c>
      <c r="BV1018" s="32" t="str">
        <f>IFERROR(VLOOKUP(BU1018,供应商!A:B,2,0),"")</f>
        <v/>
      </c>
      <c r="BW1018" s="32" t="str">
        <f>IF(N1018="客户",VLOOKUP(O1018,客户!B:C,2,0),"")</f>
        <v>0011220</v>
      </c>
      <c r="BX1018" s="32" t="str">
        <f>IFERROR(VLOOKUP(BW1018,客户!A:B,2,0),"")</f>
        <v>山东城南发展有限公司</v>
      </c>
      <c r="BY1018" s="29"/>
      <c r="BZ1018" s="29"/>
      <c r="CA1018" s="29"/>
      <c r="CB1018" s="29"/>
      <c r="CC1018" s="29"/>
      <c r="CD1018" s="29"/>
      <c r="CE1018" s="29"/>
      <c r="CF1018" s="29"/>
      <c r="CG1018" s="29"/>
      <c r="CH1018" s="29"/>
      <c r="CI1018" s="29"/>
      <c r="CJ1018" s="29"/>
      <c r="CK1018" s="29"/>
      <c r="CL1018" s="29"/>
      <c r="CM1018" s="29"/>
      <c r="CN1018" s="29"/>
      <c r="CO1018" s="29"/>
      <c r="CP1018" s="29"/>
      <c r="CQ1018" s="29"/>
      <c r="CR1018" s="29"/>
      <c r="CS1018" s="29"/>
      <c r="CT1018" s="29"/>
      <c r="CU1018" s="32" t="str">
        <f>IF(N1018="费用项目",VLOOKUP(O1018,费用项目!B:C,2,0),"")</f>
        <v/>
      </c>
      <c r="CV1018" s="32" t="str">
        <f>IFERROR(VLOOKUP(CU1018,费用项目!A:B,2,0),"")</f>
        <v/>
      </c>
      <c r="CW1018" s="29" t="str">
        <f>IF(N1018="银行账户",VLOOKUP(O1018,银行变二级!B:C,2,0),"")</f>
        <v/>
      </c>
      <c r="CX1018" s="29" t="str">
        <f>IFERROR(VLOOKUP(O1018,银行变二级!A:B,2,0),"")</f>
        <v/>
      </c>
    </row>
    <row r="1019" ht="27" spans="1:102">
      <c r="A1019" s="42" t="s">
        <v>810</v>
      </c>
      <c r="B1019" s="36" t="s">
        <v>131</v>
      </c>
      <c r="C1019" s="36" t="s">
        <v>249</v>
      </c>
      <c r="D1019" s="37" t="s">
        <v>148</v>
      </c>
      <c r="E1019" s="37" t="s">
        <v>829</v>
      </c>
      <c r="F1019" s="38">
        <v>19420000</v>
      </c>
      <c r="G1019" s="39" t="s">
        <v>107</v>
      </c>
      <c r="H1019" s="40" t="str">
        <f t="shared" si="305"/>
        <v>2241</v>
      </c>
      <c r="I1019" s="40" t="str">
        <f t="shared" si="306"/>
        <v>224109</v>
      </c>
      <c r="J1019" s="46" t="str">
        <f t="shared" si="307"/>
        <v>其他应付款</v>
      </c>
      <c r="K1019" s="47" t="str">
        <f t="shared" si="308"/>
        <v>其他应付款_单位</v>
      </c>
      <c r="L1019" s="46" t="str">
        <f t="shared" si="309"/>
        <v>山东昌源供应链有限公司</v>
      </c>
      <c r="M1019" s="46" t="str">
        <f>IFERROR(IF(H1019="1002",1002,VLOOKUP(I1019,亿企科目!A:H,6,0)),VLOOKUP(H1019,亿企科目!A:G,6,0))</f>
        <v>224102</v>
      </c>
      <c r="N1019" s="48" t="str">
        <f>IFERROR(IF(H1019="1002","银行账户",IF(H1019="1123","供应商",VLOOKUP(I1019,亿企科目!A:H,8,0))),"")</f>
        <v>供应商</v>
      </c>
      <c r="O1019" s="49" t="str">
        <f t="shared" si="323"/>
        <v>山东昌源供应链有限公司</v>
      </c>
      <c r="P1019" s="29" t="str">
        <f>VLOOKUP(A1019,账簿!B:C,2,0)</f>
        <v>003017</v>
      </c>
      <c r="Q1019" s="29" t="str">
        <f>VLOOKUP(P1019,账簿!A:B,2,0)</f>
        <v>昌邑市盛汇农业科技有限公司</v>
      </c>
      <c r="W1019" s="29" t="str">
        <f t="shared" si="324"/>
        <v>0030172026-04-3022</v>
      </c>
      <c r="X1019" s="29" t="str">
        <f t="shared" si="310"/>
        <v>003017</v>
      </c>
      <c r="Y1019" s="29" t="str">
        <f t="shared" si="311"/>
        <v>003017</v>
      </c>
      <c r="Z1019" s="29" t="str">
        <f t="shared" si="312"/>
        <v>昌邑市盛汇农业科技有限公司</v>
      </c>
      <c r="AA1019" s="29" t="str">
        <f t="shared" si="313"/>
        <v>2026-04</v>
      </c>
      <c r="AB1019" s="29" t="str">
        <f t="shared" si="314"/>
        <v>2026-04-30</v>
      </c>
      <c r="AC1019" s="29" t="s">
        <v>108</v>
      </c>
      <c r="AD1019" s="29">
        <f t="shared" si="315"/>
        <v>22</v>
      </c>
      <c r="AE1019" s="29" t="str">
        <f t="shared" si="316"/>
        <v>调整四方协议</v>
      </c>
      <c r="AF1019" s="29" t="s">
        <v>109</v>
      </c>
      <c r="AG1019" s="29" t="s">
        <v>109</v>
      </c>
      <c r="AH1019" s="29"/>
      <c r="AI1019" s="29"/>
      <c r="AJ1019" s="29"/>
      <c r="AK1019" s="29"/>
      <c r="AL1019" s="29"/>
      <c r="AM1019" s="29"/>
      <c r="AN1019" s="29" t="str">
        <f t="shared" si="317"/>
        <v>224102</v>
      </c>
      <c r="AO1019" s="29"/>
      <c r="AP1019" s="29" t="str">
        <f t="shared" si="318"/>
        <v>调整四方协议</v>
      </c>
      <c r="AQ1019" t="s">
        <v>110</v>
      </c>
      <c r="AR1019" s="29">
        <f t="shared" si="319"/>
        <v>19420000</v>
      </c>
      <c r="AS1019" s="29" t="str">
        <f t="shared" si="320"/>
        <v/>
      </c>
      <c r="AT1019" t="s">
        <v>111</v>
      </c>
      <c r="AU1019" t="s">
        <v>112</v>
      </c>
      <c r="AV1019" t="s">
        <v>113</v>
      </c>
      <c r="AW1019" s="29">
        <f t="shared" si="321"/>
        <v>19420000</v>
      </c>
      <c r="AX1019" s="29" t="str">
        <f t="shared" si="322"/>
        <v/>
      </c>
      <c r="AY1019" s="29"/>
      <c r="AZ1019" s="29"/>
      <c r="BA1019" s="29"/>
      <c r="BB1019" s="29"/>
      <c r="BC1019" s="29"/>
      <c r="BD1019" s="29"/>
      <c r="BE1019" s="29"/>
      <c r="BF1019" s="29"/>
      <c r="BG1019" s="29"/>
      <c r="BH1019" s="29"/>
      <c r="BI1019" s="29"/>
      <c r="BJ1019" s="29"/>
      <c r="BK1019" s="29"/>
      <c r="BL1019" s="29"/>
      <c r="BM1019" s="29"/>
      <c r="BN1019" s="29"/>
      <c r="BO1019" s="29"/>
      <c r="BP1019" s="29"/>
      <c r="BQ1019" s="32" t="str">
        <f>IF(N1019="项目",VLOOKUP(O1019,项目!B:C,2,0),IF(K1019="空项目",VLOOKUP(K1019,项目!B:C,2,0),""))</f>
        <v/>
      </c>
      <c r="BR1019" s="32" t="str">
        <f>IFERROR(VLOOKUP(BQ1019,项目!A:B,2,0),"")</f>
        <v/>
      </c>
      <c r="BS1019" s="29"/>
      <c r="BT1019" s="29"/>
      <c r="BU1019" s="32" t="str">
        <f>IF(N1019="供应商",VLOOKUP(O1019,供应商!B:C,2,0),"")</f>
        <v>0011526</v>
      </c>
      <c r="BV1019" s="32" t="str">
        <f>IFERROR(VLOOKUP(BU1019,供应商!A:B,2,0),"")</f>
        <v>山东昌源供应链有限公司</v>
      </c>
      <c r="BW1019" s="32" t="str">
        <f>IF(N1019="客户",VLOOKUP(O1019,客户!B:C,2,0),"")</f>
        <v/>
      </c>
      <c r="BX1019" s="32" t="str">
        <f>IFERROR(VLOOKUP(BW1019,客户!A:B,2,0),"")</f>
        <v/>
      </c>
      <c r="BY1019" s="29"/>
      <c r="BZ1019" s="29"/>
      <c r="CA1019" s="29"/>
      <c r="CB1019" s="29"/>
      <c r="CC1019" s="29"/>
      <c r="CD1019" s="29"/>
      <c r="CE1019" s="29"/>
      <c r="CF1019" s="29"/>
      <c r="CG1019" s="29"/>
      <c r="CH1019" s="29"/>
      <c r="CI1019" s="29"/>
      <c r="CJ1019" s="29"/>
      <c r="CK1019" s="29"/>
      <c r="CL1019" s="29"/>
      <c r="CM1019" s="29"/>
      <c r="CN1019" s="29"/>
      <c r="CO1019" s="29"/>
      <c r="CP1019" s="29"/>
      <c r="CQ1019" s="29"/>
      <c r="CR1019" s="29"/>
      <c r="CS1019" s="29"/>
      <c r="CT1019" s="29"/>
      <c r="CU1019" s="32" t="str">
        <f>IF(N1019="费用项目",VLOOKUP(O1019,费用项目!B:C,2,0),"")</f>
        <v/>
      </c>
      <c r="CV1019" s="32" t="str">
        <f>IFERROR(VLOOKUP(CU1019,费用项目!A:B,2,0),"")</f>
        <v/>
      </c>
      <c r="CW1019" s="29" t="str">
        <f>IF(N1019="银行账户",VLOOKUP(O1019,银行变二级!B:C,2,0),"")</f>
        <v/>
      </c>
      <c r="CX1019" s="29" t="str">
        <f>IFERROR(VLOOKUP(O1019,银行变二级!A:B,2,0),"")</f>
        <v/>
      </c>
    </row>
    <row r="1020" ht="25.5" spans="1:102">
      <c r="A1020" s="42" t="s">
        <v>810</v>
      </c>
      <c r="B1020" s="36" t="s">
        <v>131</v>
      </c>
      <c r="C1020" s="36" t="s">
        <v>249</v>
      </c>
      <c r="D1020" s="37" t="s">
        <v>148</v>
      </c>
      <c r="E1020" s="37" t="s">
        <v>799</v>
      </c>
      <c r="F1020" s="39" t="s">
        <v>107</v>
      </c>
      <c r="G1020" s="38">
        <v>19420000</v>
      </c>
      <c r="H1020" s="40" t="str">
        <f t="shared" si="305"/>
        <v>1221</v>
      </c>
      <c r="I1020" s="40" t="str">
        <f t="shared" si="306"/>
        <v>122108</v>
      </c>
      <c r="J1020" s="46" t="str">
        <f t="shared" si="307"/>
        <v>其他应收款</v>
      </c>
      <c r="K1020" s="47" t="str">
        <f t="shared" si="308"/>
        <v>单位</v>
      </c>
      <c r="L1020" s="46" t="str">
        <f t="shared" si="309"/>
        <v>山东城南发展有限公司</v>
      </c>
      <c r="M1020" s="46" t="str">
        <f>IFERROR(IF(H1020="1002",1002,VLOOKUP(I1020,亿企科目!A:H,6,0)),VLOOKUP(H1020,亿企科目!A:G,6,0))</f>
        <v>122102</v>
      </c>
      <c r="N1020" s="48" t="str">
        <f>IFERROR(IF(H1020="1002","银行账户",IF(H1020="1123","供应商",VLOOKUP(I1020,亿企科目!A:H,8,0))),"")</f>
        <v>客户</v>
      </c>
      <c r="O1020" s="49" t="str">
        <f t="shared" si="323"/>
        <v>山东城南发展有限公司</v>
      </c>
      <c r="P1020" s="29" t="str">
        <f>VLOOKUP(A1020,账簿!B:C,2,0)</f>
        <v>003017</v>
      </c>
      <c r="Q1020" s="29" t="str">
        <f>VLOOKUP(P1020,账簿!A:B,2,0)</f>
        <v>昌邑市盛汇农业科技有限公司</v>
      </c>
      <c r="W1020" s="29" t="str">
        <f t="shared" si="324"/>
        <v>0030172026-04-3022</v>
      </c>
      <c r="X1020" s="29" t="str">
        <f t="shared" si="310"/>
        <v>003017</v>
      </c>
      <c r="Y1020" s="29" t="str">
        <f t="shared" si="311"/>
        <v>003017</v>
      </c>
      <c r="Z1020" s="29" t="str">
        <f t="shared" si="312"/>
        <v>昌邑市盛汇农业科技有限公司</v>
      </c>
      <c r="AA1020" s="29" t="str">
        <f t="shared" si="313"/>
        <v>2026-04</v>
      </c>
      <c r="AB1020" s="29" t="str">
        <f t="shared" si="314"/>
        <v>2026-04-30</v>
      </c>
      <c r="AC1020" s="29" t="s">
        <v>108</v>
      </c>
      <c r="AD1020" s="29">
        <f t="shared" si="315"/>
        <v>22</v>
      </c>
      <c r="AE1020" s="29" t="str">
        <f t="shared" si="316"/>
        <v>调整四方协议</v>
      </c>
      <c r="AF1020" s="29" t="s">
        <v>109</v>
      </c>
      <c r="AG1020" s="29" t="s">
        <v>109</v>
      </c>
      <c r="AH1020" s="29"/>
      <c r="AI1020" s="29"/>
      <c r="AJ1020" s="29"/>
      <c r="AK1020" s="29"/>
      <c r="AL1020" s="29"/>
      <c r="AM1020" s="29"/>
      <c r="AN1020" s="29" t="str">
        <f t="shared" si="317"/>
        <v>122102</v>
      </c>
      <c r="AO1020" s="29"/>
      <c r="AP1020" s="29" t="str">
        <f t="shared" si="318"/>
        <v>调整四方协议</v>
      </c>
      <c r="AQ1020" t="s">
        <v>110</v>
      </c>
      <c r="AR1020" s="29" t="str">
        <f t="shared" si="319"/>
        <v/>
      </c>
      <c r="AS1020" s="29">
        <f t="shared" si="320"/>
        <v>19420000</v>
      </c>
      <c r="AT1020" t="s">
        <v>111</v>
      </c>
      <c r="AU1020" t="s">
        <v>112</v>
      </c>
      <c r="AV1020" t="s">
        <v>113</v>
      </c>
      <c r="AW1020" s="29" t="str">
        <f t="shared" si="321"/>
        <v/>
      </c>
      <c r="AX1020" s="29">
        <f t="shared" si="322"/>
        <v>19420000</v>
      </c>
      <c r="AY1020" s="29"/>
      <c r="AZ1020" s="29"/>
      <c r="BA1020" s="29"/>
      <c r="BB1020" s="29"/>
      <c r="BC1020" s="29"/>
      <c r="BD1020" s="29"/>
      <c r="BE1020" s="29"/>
      <c r="BF1020" s="29"/>
      <c r="BG1020" s="29"/>
      <c r="BH1020" s="29"/>
      <c r="BI1020" s="29"/>
      <c r="BJ1020" s="29"/>
      <c r="BK1020" s="29"/>
      <c r="BL1020" s="29"/>
      <c r="BM1020" s="29"/>
      <c r="BN1020" s="29"/>
      <c r="BO1020" s="29"/>
      <c r="BP1020" s="29"/>
      <c r="BQ1020" s="32" t="str">
        <f>IF(N1020="项目",VLOOKUP(O1020,项目!B:C,2,0),IF(K1020="空项目",VLOOKUP(K1020,项目!B:C,2,0),""))</f>
        <v/>
      </c>
      <c r="BR1020" s="32" t="str">
        <f>IFERROR(VLOOKUP(BQ1020,项目!A:B,2,0),"")</f>
        <v/>
      </c>
      <c r="BS1020" s="29"/>
      <c r="BT1020" s="29"/>
      <c r="BU1020" s="32" t="str">
        <f>IF(N1020="供应商",VLOOKUP(O1020,供应商!B:C,2,0),"")</f>
        <v/>
      </c>
      <c r="BV1020" s="32" t="str">
        <f>IFERROR(VLOOKUP(BU1020,供应商!A:B,2,0),"")</f>
        <v/>
      </c>
      <c r="BW1020" s="32" t="str">
        <f>IF(N1020="客户",VLOOKUP(O1020,客户!B:C,2,0),"")</f>
        <v>0011220</v>
      </c>
      <c r="BX1020" s="32" t="str">
        <f>IFERROR(VLOOKUP(BW1020,客户!A:B,2,0),"")</f>
        <v>山东城南发展有限公司</v>
      </c>
      <c r="BY1020" s="29"/>
      <c r="BZ1020" s="29"/>
      <c r="CA1020" s="29"/>
      <c r="CB1020" s="29"/>
      <c r="CC1020" s="29"/>
      <c r="CD1020" s="29"/>
      <c r="CE1020" s="29"/>
      <c r="CF1020" s="29"/>
      <c r="CG1020" s="29"/>
      <c r="CH1020" s="29"/>
      <c r="CI1020" s="29"/>
      <c r="CJ1020" s="29"/>
      <c r="CK1020" s="29"/>
      <c r="CL1020" s="29"/>
      <c r="CM1020" s="29"/>
      <c r="CN1020" s="29"/>
      <c r="CO1020" s="29"/>
      <c r="CP1020" s="29"/>
      <c r="CQ1020" s="29"/>
      <c r="CR1020" s="29"/>
      <c r="CS1020" s="29"/>
      <c r="CT1020" s="29"/>
      <c r="CU1020" s="32" t="str">
        <f>IF(N1020="费用项目",VLOOKUP(O1020,费用项目!B:C,2,0),"")</f>
        <v/>
      </c>
      <c r="CV1020" s="32" t="str">
        <f>IFERROR(VLOOKUP(CU1020,费用项目!A:B,2,0),"")</f>
        <v/>
      </c>
      <c r="CW1020" s="29" t="str">
        <f>IF(N1020="银行账户",VLOOKUP(O1020,银行变二级!B:C,2,0),"")</f>
        <v/>
      </c>
      <c r="CX1020" s="29" t="str">
        <f>IFERROR(VLOOKUP(O1020,银行变二级!A:B,2,0),"")</f>
        <v/>
      </c>
    </row>
    <row r="1021" ht="27" spans="1:102">
      <c r="A1021" s="42" t="s">
        <v>810</v>
      </c>
      <c r="B1021" s="36" t="s">
        <v>131</v>
      </c>
      <c r="C1021" s="36" t="s">
        <v>252</v>
      </c>
      <c r="D1021" s="37" t="s">
        <v>148</v>
      </c>
      <c r="E1021" s="37" t="s">
        <v>830</v>
      </c>
      <c r="F1021" s="38">
        <v>9710000</v>
      </c>
      <c r="G1021" s="39" t="s">
        <v>107</v>
      </c>
      <c r="H1021" s="40" t="str">
        <f t="shared" si="305"/>
        <v>2241</v>
      </c>
      <c r="I1021" s="40" t="str">
        <f t="shared" si="306"/>
        <v>224109</v>
      </c>
      <c r="J1021" s="46" t="str">
        <f t="shared" si="307"/>
        <v>其他应付款</v>
      </c>
      <c r="K1021" s="47" t="str">
        <f t="shared" si="308"/>
        <v>其他应付款_单位</v>
      </c>
      <c r="L1021" s="46" t="str">
        <f t="shared" si="309"/>
        <v>山东潍禾农业发展有限公司</v>
      </c>
      <c r="M1021" s="46" t="str">
        <f>IFERROR(IF(H1021="1002",1002,VLOOKUP(I1021,亿企科目!A:H,6,0)),VLOOKUP(H1021,亿企科目!A:G,6,0))</f>
        <v>224102</v>
      </c>
      <c r="N1021" s="48" t="str">
        <f>IFERROR(IF(H1021="1002","银行账户",IF(H1021="1123","供应商",VLOOKUP(I1021,亿企科目!A:H,8,0))),"")</f>
        <v>供应商</v>
      </c>
      <c r="O1021" s="49" t="str">
        <f t="shared" si="323"/>
        <v>山东潍禾农业发展有限公司</v>
      </c>
      <c r="P1021" s="29" t="str">
        <f>VLOOKUP(A1021,账簿!B:C,2,0)</f>
        <v>003017</v>
      </c>
      <c r="Q1021" s="29" t="str">
        <f>VLOOKUP(P1021,账簿!A:B,2,0)</f>
        <v>昌邑市盛汇农业科技有限公司</v>
      </c>
      <c r="W1021" s="29" t="str">
        <f t="shared" si="324"/>
        <v>0030172026-04-3023</v>
      </c>
      <c r="X1021" s="29" t="str">
        <f t="shared" si="310"/>
        <v>003017</v>
      </c>
      <c r="Y1021" s="29" t="str">
        <f t="shared" si="311"/>
        <v>003017</v>
      </c>
      <c r="Z1021" s="29" t="str">
        <f t="shared" si="312"/>
        <v>昌邑市盛汇农业科技有限公司</v>
      </c>
      <c r="AA1021" s="29" t="str">
        <f t="shared" si="313"/>
        <v>2026-04</v>
      </c>
      <c r="AB1021" s="29" t="str">
        <f t="shared" si="314"/>
        <v>2026-04-30</v>
      </c>
      <c r="AC1021" s="29" t="s">
        <v>108</v>
      </c>
      <c r="AD1021" s="29">
        <f t="shared" si="315"/>
        <v>23</v>
      </c>
      <c r="AE1021" s="29" t="str">
        <f t="shared" si="316"/>
        <v>调整四方协议</v>
      </c>
      <c r="AF1021" s="29" t="s">
        <v>109</v>
      </c>
      <c r="AG1021" s="29" t="s">
        <v>109</v>
      </c>
      <c r="AH1021" s="29"/>
      <c r="AI1021" s="29"/>
      <c r="AJ1021" s="29"/>
      <c r="AK1021" s="29"/>
      <c r="AL1021" s="29"/>
      <c r="AM1021" s="29"/>
      <c r="AN1021" s="29" t="str">
        <f t="shared" si="317"/>
        <v>224102</v>
      </c>
      <c r="AO1021" s="29"/>
      <c r="AP1021" s="29" t="str">
        <f t="shared" si="318"/>
        <v>调整四方协议</v>
      </c>
      <c r="AQ1021" t="s">
        <v>110</v>
      </c>
      <c r="AR1021" s="29">
        <f t="shared" si="319"/>
        <v>9710000</v>
      </c>
      <c r="AS1021" s="29" t="str">
        <f t="shared" si="320"/>
        <v/>
      </c>
      <c r="AT1021" t="s">
        <v>111</v>
      </c>
      <c r="AU1021" t="s">
        <v>112</v>
      </c>
      <c r="AV1021" t="s">
        <v>113</v>
      </c>
      <c r="AW1021" s="29">
        <f t="shared" si="321"/>
        <v>9710000</v>
      </c>
      <c r="AX1021" s="29" t="str">
        <f t="shared" si="322"/>
        <v/>
      </c>
      <c r="AY1021" s="29"/>
      <c r="AZ1021" s="29"/>
      <c r="BA1021" s="29"/>
      <c r="BB1021" s="29"/>
      <c r="BC1021" s="29"/>
      <c r="BD1021" s="29"/>
      <c r="BE1021" s="29"/>
      <c r="BF1021" s="29"/>
      <c r="BG1021" s="29"/>
      <c r="BH1021" s="29"/>
      <c r="BI1021" s="29"/>
      <c r="BJ1021" s="29"/>
      <c r="BK1021" s="29"/>
      <c r="BL1021" s="29"/>
      <c r="BM1021" s="29"/>
      <c r="BN1021" s="29"/>
      <c r="BO1021" s="29"/>
      <c r="BP1021" s="29"/>
      <c r="BQ1021" s="32" t="str">
        <f>IF(N1021="项目",VLOOKUP(O1021,项目!B:C,2,0),IF(K1021="空项目",VLOOKUP(K1021,项目!B:C,2,0),""))</f>
        <v/>
      </c>
      <c r="BR1021" s="32" t="str">
        <f>IFERROR(VLOOKUP(BQ1021,项目!A:B,2,0),"")</f>
        <v/>
      </c>
      <c r="BS1021" s="29"/>
      <c r="BT1021" s="29"/>
      <c r="BU1021" s="32" t="str">
        <f>IF(N1021="供应商",VLOOKUP(O1021,供应商!B:C,2,0),"")</f>
        <v>004625</v>
      </c>
      <c r="BV1021" s="32" t="str">
        <f>IFERROR(VLOOKUP(BU1021,供应商!A:B,2,0),"")</f>
        <v>山东潍禾农业发展有限公司</v>
      </c>
      <c r="BW1021" s="32" t="str">
        <f>IF(N1021="客户",VLOOKUP(O1021,客户!B:C,2,0),"")</f>
        <v/>
      </c>
      <c r="BX1021" s="32" t="str">
        <f>IFERROR(VLOOKUP(BW1021,客户!A:B,2,0),"")</f>
        <v/>
      </c>
      <c r="BY1021" s="29"/>
      <c r="BZ1021" s="29"/>
      <c r="CA1021" s="29"/>
      <c r="CB1021" s="29"/>
      <c r="CC1021" s="29"/>
      <c r="CD1021" s="29"/>
      <c r="CE1021" s="29"/>
      <c r="CF1021" s="29"/>
      <c r="CG1021" s="29"/>
      <c r="CH1021" s="29"/>
      <c r="CI1021" s="29"/>
      <c r="CJ1021" s="29"/>
      <c r="CK1021" s="29"/>
      <c r="CL1021" s="29"/>
      <c r="CM1021" s="29"/>
      <c r="CN1021" s="29"/>
      <c r="CO1021" s="29"/>
      <c r="CP1021" s="29"/>
      <c r="CQ1021" s="29"/>
      <c r="CR1021" s="29"/>
      <c r="CS1021" s="29"/>
      <c r="CT1021" s="29"/>
      <c r="CU1021" s="32" t="str">
        <f>IF(N1021="费用项目",VLOOKUP(O1021,费用项目!B:C,2,0),"")</f>
        <v/>
      </c>
      <c r="CV1021" s="32" t="str">
        <f>IFERROR(VLOOKUP(CU1021,费用项目!A:B,2,0),"")</f>
        <v/>
      </c>
      <c r="CW1021" s="29" t="str">
        <f>IF(N1021="银行账户",VLOOKUP(O1021,银行变二级!B:C,2,0),"")</f>
        <v/>
      </c>
      <c r="CX1021" s="29" t="str">
        <f>IFERROR(VLOOKUP(O1021,银行变二级!A:B,2,0),"")</f>
        <v/>
      </c>
    </row>
    <row r="1022" ht="25.5" spans="1:102">
      <c r="A1022" s="42" t="s">
        <v>810</v>
      </c>
      <c r="B1022" s="36" t="s">
        <v>131</v>
      </c>
      <c r="C1022" s="36" t="s">
        <v>252</v>
      </c>
      <c r="D1022" s="37" t="s">
        <v>148</v>
      </c>
      <c r="E1022" s="37" t="s">
        <v>799</v>
      </c>
      <c r="F1022" s="39" t="s">
        <v>107</v>
      </c>
      <c r="G1022" s="38">
        <v>9710000</v>
      </c>
      <c r="H1022" s="40" t="str">
        <f t="shared" si="305"/>
        <v>1221</v>
      </c>
      <c r="I1022" s="40" t="str">
        <f t="shared" si="306"/>
        <v>122108</v>
      </c>
      <c r="J1022" s="46" t="str">
        <f t="shared" si="307"/>
        <v>其他应收款</v>
      </c>
      <c r="K1022" s="47" t="str">
        <f t="shared" si="308"/>
        <v>单位</v>
      </c>
      <c r="L1022" s="46" t="str">
        <f t="shared" si="309"/>
        <v>山东城南发展有限公司</v>
      </c>
      <c r="M1022" s="46" t="str">
        <f>IFERROR(IF(H1022="1002",1002,VLOOKUP(I1022,亿企科目!A:H,6,0)),VLOOKUP(H1022,亿企科目!A:G,6,0))</f>
        <v>122102</v>
      </c>
      <c r="N1022" s="48" t="str">
        <f>IFERROR(IF(H1022="1002","银行账户",IF(H1022="1123","供应商",VLOOKUP(I1022,亿企科目!A:H,8,0))),"")</f>
        <v>客户</v>
      </c>
      <c r="O1022" s="49" t="str">
        <f t="shared" si="323"/>
        <v>山东城南发展有限公司</v>
      </c>
      <c r="P1022" s="29" t="str">
        <f>VLOOKUP(A1022,账簿!B:C,2,0)</f>
        <v>003017</v>
      </c>
      <c r="Q1022" s="29" t="str">
        <f>VLOOKUP(P1022,账簿!A:B,2,0)</f>
        <v>昌邑市盛汇农业科技有限公司</v>
      </c>
      <c r="W1022" s="29" t="str">
        <f t="shared" si="324"/>
        <v>0030172026-04-3023</v>
      </c>
      <c r="X1022" s="29" t="str">
        <f t="shared" si="310"/>
        <v>003017</v>
      </c>
      <c r="Y1022" s="29" t="str">
        <f t="shared" si="311"/>
        <v>003017</v>
      </c>
      <c r="Z1022" s="29" t="str">
        <f t="shared" si="312"/>
        <v>昌邑市盛汇农业科技有限公司</v>
      </c>
      <c r="AA1022" s="29" t="str">
        <f t="shared" si="313"/>
        <v>2026-04</v>
      </c>
      <c r="AB1022" s="29" t="str">
        <f t="shared" si="314"/>
        <v>2026-04-30</v>
      </c>
      <c r="AC1022" s="29" t="s">
        <v>108</v>
      </c>
      <c r="AD1022" s="29">
        <f t="shared" si="315"/>
        <v>23</v>
      </c>
      <c r="AE1022" s="29" t="str">
        <f t="shared" si="316"/>
        <v>调整四方协议</v>
      </c>
      <c r="AF1022" s="29" t="s">
        <v>109</v>
      </c>
      <c r="AG1022" s="29" t="s">
        <v>109</v>
      </c>
      <c r="AH1022" s="29"/>
      <c r="AI1022" s="29"/>
      <c r="AJ1022" s="29"/>
      <c r="AK1022" s="29"/>
      <c r="AL1022" s="29"/>
      <c r="AM1022" s="29"/>
      <c r="AN1022" s="29" t="str">
        <f t="shared" si="317"/>
        <v>122102</v>
      </c>
      <c r="AO1022" s="29"/>
      <c r="AP1022" s="29" t="str">
        <f t="shared" si="318"/>
        <v>调整四方协议</v>
      </c>
      <c r="AQ1022" t="s">
        <v>110</v>
      </c>
      <c r="AR1022" s="29" t="str">
        <f t="shared" si="319"/>
        <v/>
      </c>
      <c r="AS1022" s="29">
        <f t="shared" si="320"/>
        <v>9710000</v>
      </c>
      <c r="AT1022" t="s">
        <v>111</v>
      </c>
      <c r="AU1022" t="s">
        <v>112</v>
      </c>
      <c r="AV1022" t="s">
        <v>113</v>
      </c>
      <c r="AW1022" s="29" t="str">
        <f t="shared" si="321"/>
        <v/>
      </c>
      <c r="AX1022" s="29">
        <f t="shared" si="322"/>
        <v>9710000</v>
      </c>
      <c r="AY1022" s="29"/>
      <c r="AZ1022" s="29"/>
      <c r="BA1022" s="29"/>
      <c r="BB1022" s="29"/>
      <c r="BC1022" s="29"/>
      <c r="BD1022" s="29"/>
      <c r="BE1022" s="29"/>
      <c r="BF1022" s="29"/>
      <c r="BG1022" s="29"/>
      <c r="BH1022" s="29"/>
      <c r="BI1022" s="29"/>
      <c r="BJ1022" s="29"/>
      <c r="BK1022" s="29"/>
      <c r="BL1022" s="29"/>
      <c r="BM1022" s="29"/>
      <c r="BN1022" s="29"/>
      <c r="BO1022" s="29"/>
      <c r="BP1022" s="29"/>
      <c r="BQ1022" s="32" t="str">
        <f>IF(N1022="项目",VLOOKUP(O1022,项目!B:C,2,0),IF(K1022="空项目",VLOOKUP(K1022,项目!B:C,2,0),""))</f>
        <v/>
      </c>
      <c r="BR1022" s="32" t="str">
        <f>IFERROR(VLOOKUP(BQ1022,项目!A:B,2,0),"")</f>
        <v/>
      </c>
      <c r="BS1022" s="29"/>
      <c r="BT1022" s="29"/>
      <c r="BU1022" s="32" t="str">
        <f>IF(N1022="供应商",VLOOKUP(O1022,供应商!B:C,2,0),"")</f>
        <v/>
      </c>
      <c r="BV1022" s="32" t="str">
        <f>IFERROR(VLOOKUP(BU1022,供应商!A:B,2,0),"")</f>
        <v/>
      </c>
      <c r="BW1022" s="32" t="str">
        <f>IF(N1022="客户",VLOOKUP(O1022,客户!B:C,2,0),"")</f>
        <v>0011220</v>
      </c>
      <c r="BX1022" s="32" t="str">
        <f>IFERROR(VLOOKUP(BW1022,客户!A:B,2,0),"")</f>
        <v>山东城南发展有限公司</v>
      </c>
      <c r="BY1022" s="29"/>
      <c r="BZ1022" s="29"/>
      <c r="CA1022" s="29"/>
      <c r="CB1022" s="29"/>
      <c r="CC1022" s="29"/>
      <c r="CD1022" s="29"/>
      <c r="CE1022" s="29"/>
      <c r="CF1022" s="29"/>
      <c r="CG1022" s="29"/>
      <c r="CH1022" s="29"/>
      <c r="CI1022" s="29"/>
      <c r="CJ1022" s="29"/>
      <c r="CK1022" s="29"/>
      <c r="CL1022" s="29"/>
      <c r="CM1022" s="29"/>
      <c r="CN1022" s="29"/>
      <c r="CO1022" s="29"/>
      <c r="CP1022" s="29"/>
      <c r="CQ1022" s="29"/>
      <c r="CR1022" s="29"/>
      <c r="CS1022" s="29"/>
      <c r="CT1022" s="29"/>
      <c r="CU1022" s="32" t="str">
        <f>IF(N1022="费用项目",VLOOKUP(O1022,费用项目!B:C,2,0),"")</f>
        <v/>
      </c>
      <c r="CV1022" s="32" t="str">
        <f>IFERROR(VLOOKUP(CU1022,费用项目!A:B,2,0),"")</f>
        <v/>
      </c>
      <c r="CW1022" s="29" t="str">
        <f>IF(N1022="银行账户",VLOOKUP(O1022,银行变二级!B:C,2,0),"")</f>
        <v/>
      </c>
      <c r="CX1022" s="29" t="str">
        <f>IFERROR(VLOOKUP(O1022,银行变二级!A:B,2,0),"")</f>
        <v/>
      </c>
    </row>
    <row r="1023" ht="27" spans="1:102">
      <c r="A1023" s="42" t="s">
        <v>810</v>
      </c>
      <c r="B1023" s="36" t="s">
        <v>131</v>
      </c>
      <c r="C1023" s="36" t="s">
        <v>254</v>
      </c>
      <c r="D1023" s="37" t="s">
        <v>148</v>
      </c>
      <c r="E1023" s="37" t="s">
        <v>831</v>
      </c>
      <c r="F1023" s="38">
        <v>9500000</v>
      </c>
      <c r="G1023" s="39" t="s">
        <v>107</v>
      </c>
      <c r="H1023" s="40" t="str">
        <f t="shared" ref="H1023:H1086" si="325">LEFT(E1023,4)</f>
        <v>2241</v>
      </c>
      <c r="I1023" s="40" t="str">
        <f t="shared" ref="I1023:I1086" si="326">IFERROR(LEFT(E1023,FIND(" ",E1023)-1),E1023)</f>
        <v>224109</v>
      </c>
      <c r="J1023" s="46" t="str">
        <f t="shared" ref="J1023:J1086" si="327">LEFT(MID(E1023,FIND(" ",E1023)+1,LEN(E1023)),FIND("-",MID(E1023,FIND(" ",E1023)+1,LEN(E1023))&amp;"-")-1)</f>
        <v>其他应付款</v>
      </c>
      <c r="K1023" s="47" t="str">
        <f t="shared" ref="K1023:K1086" si="328">IFERROR(MID(MID(E1023,FIND(" ",E1023)+1,LEN(E1023)),FIND("-",MID(E1023,FIND(" ",E1023)+1,LEN(E1023)))+1,IFERROR(FIND("-",MID(E1023,FIND(" ",E1023)+1,LEN(E1023)),FIND("-",MID(E1023,FIND(" ",E1023)+1,LEN(E1023)))+1),LEN(MID(E1023,FIND(" ",E1023)+1,LEN(E1023)))+1)-FIND("-",MID(E1023,FIND(" ",E1023)+1,LEN(E1023)))-1),"")</f>
        <v>其他应付款_单位</v>
      </c>
      <c r="L1023" s="46" t="str">
        <f t="shared" ref="L1023:L1086" si="329">IFERROR(MID(MID(E1023,FIND(" ",E1023)+1,LEN(E1023)),FIND("-",MID(E1023,FIND(" ",E1023)+1,LEN(E1023)),FIND("-",MID(E1023,FIND(" ",E1023)+1,LEN(E1023)))+1)+1,LEN(E1023)),"")</f>
        <v>山东盛汇经贸有限公司</v>
      </c>
      <c r="M1023" s="46" t="str">
        <f>IFERROR(IF(H1023="1002",1002,VLOOKUP(I1023,亿企科目!A:H,6,0)),VLOOKUP(H1023,亿企科目!A:G,6,0))</f>
        <v>224102</v>
      </c>
      <c r="N1023" s="48" t="str">
        <f>IFERROR(IF(H1023="1002","银行账户",IF(H1023="1123","供应商",VLOOKUP(I1023,亿企科目!A:H,8,0))),"")</f>
        <v>供应商</v>
      </c>
      <c r="O1023" s="49" t="str">
        <f t="shared" si="323"/>
        <v>山东盛汇经贸有限公司</v>
      </c>
      <c r="P1023" s="29" t="str">
        <f>VLOOKUP(A1023,账簿!B:C,2,0)</f>
        <v>003017</v>
      </c>
      <c r="Q1023" s="29" t="str">
        <f>VLOOKUP(P1023,账簿!A:B,2,0)</f>
        <v>昌邑市盛汇农业科技有限公司</v>
      </c>
      <c r="W1023" s="29" t="str">
        <f t="shared" si="324"/>
        <v>0030172026-04-3024</v>
      </c>
      <c r="X1023" s="29" t="str">
        <f t="shared" si="310"/>
        <v>003017</v>
      </c>
      <c r="Y1023" s="29" t="str">
        <f t="shared" si="311"/>
        <v>003017</v>
      </c>
      <c r="Z1023" s="29" t="str">
        <f t="shared" si="312"/>
        <v>昌邑市盛汇农业科技有限公司</v>
      </c>
      <c r="AA1023" s="29" t="str">
        <f t="shared" si="313"/>
        <v>2026-04</v>
      </c>
      <c r="AB1023" s="29" t="str">
        <f t="shared" si="314"/>
        <v>2026-04-30</v>
      </c>
      <c r="AC1023" s="29" t="s">
        <v>108</v>
      </c>
      <c r="AD1023" s="29">
        <f t="shared" si="315"/>
        <v>24</v>
      </c>
      <c r="AE1023" s="29" t="str">
        <f t="shared" si="316"/>
        <v>调整四方协议</v>
      </c>
      <c r="AF1023" s="29" t="s">
        <v>109</v>
      </c>
      <c r="AG1023" s="29" t="s">
        <v>109</v>
      </c>
      <c r="AH1023" s="29"/>
      <c r="AI1023" s="29"/>
      <c r="AJ1023" s="29"/>
      <c r="AK1023" s="29"/>
      <c r="AL1023" s="29"/>
      <c r="AM1023" s="29"/>
      <c r="AN1023" s="29" t="str">
        <f t="shared" si="317"/>
        <v>224102</v>
      </c>
      <c r="AO1023" s="29"/>
      <c r="AP1023" s="29" t="str">
        <f t="shared" si="318"/>
        <v>调整四方协议</v>
      </c>
      <c r="AQ1023" t="s">
        <v>110</v>
      </c>
      <c r="AR1023" s="29">
        <f t="shared" si="319"/>
        <v>9500000</v>
      </c>
      <c r="AS1023" s="29" t="str">
        <f t="shared" si="320"/>
        <v/>
      </c>
      <c r="AT1023" t="s">
        <v>111</v>
      </c>
      <c r="AU1023" t="s">
        <v>112</v>
      </c>
      <c r="AV1023" t="s">
        <v>113</v>
      </c>
      <c r="AW1023" s="29">
        <f t="shared" si="321"/>
        <v>9500000</v>
      </c>
      <c r="AX1023" s="29" t="str">
        <f t="shared" si="322"/>
        <v/>
      </c>
      <c r="AY1023" s="29"/>
      <c r="AZ1023" s="29"/>
      <c r="BA1023" s="29"/>
      <c r="BB1023" s="29"/>
      <c r="BC1023" s="29"/>
      <c r="BD1023" s="29"/>
      <c r="BE1023" s="29"/>
      <c r="BF1023" s="29"/>
      <c r="BG1023" s="29"/>
      <c r="BH1023" s="29"/>
      <c r="BI1023" s="29"/>
      <c r="BJ1023" s="29"/>
      <c r="BK1023" s="29"/>
      <c r="BL1023" s="29"/>
      <c r="BM1023" s="29"/>
      <c r="BN1023" s="29"/>
      <c r="BO1023" s="29"/>
      <c r="BP1023" s="29"/>
      <c r="BQ1023" s="32" t="str">
        <f>IF(N1023="项目",VLOOKUP(O1023,项目!B:C,2,0),IF(K1023="空项目",VLOOKUP(K1023,项目!B:C,2,0),""))</f>
        <v/>
      </c>
      <c r="BR1023" s="32" t="str">
        <f>IFERROR(VLOOKUP(BQ1023,项目!A:B,2,0),"")</f>
        <v/>
      </c>
      <c r="BS1023" s="29"/>
      <c r="BT1023" s="29"/>
      <c r="BU1023" s="32" t="str">
        <f>IF(N1023="供应商",VLOOKUP(O1023,供应商!B:C,2,0),"")</f>
        <v>001001007</v>
      </c>
      <c r="BV1023" s="32" t="str">
        <f>IFERROR(VLOOKUP(BU1023,供应商!A:B,2,0),"")</f>
        <v>山东盛汇经贸有限公司</v>
      </c>
      <c r="BW1023" s="32" t="str">
        <f>IF(N1023="客户",VLOOKUP(O1023,客户!B:C,2,0),"")</f>
        <v/>
      </c>
      <c r="BX1023" s="32" t="str">
        <f>IFERROR(VLOOKUP(BW1023,客户!A:B,2,0),"")</f>
        <v/>
      </c>
      <c r="BY1023" s="29"/>
      <c r="BZ1023" s="29"/>
      <c r="CA1023" s="29"/>
      <c r="CB1023" s="29"/>
      <c r="CC1023" s="29"/>
      <c r="CD1023" s="29"/>
      <c r="CE1023" s="29"/>
      <c r="CF1023" s="29"/>
      <c r="CG1023" s="29"/>
      <c r="CH1023" s="29"/>
      <c r="CI1023" s="29"/>
      <c r="CJ1023" s="29"/>
      <c r="CK1023" s="29"/>
      <c r="CL1023" s="29"/>
      <c r="CM1023" s="29"/>
      <c r="CN1023" s="29"/>
      <c r="CO1023" s="29"/>
      <c r="CP1023" s="29"/>
      <c r="CQ1023" s="29"/>
      <c r="CR1023" s="29"/>
      <c r="CS1023" s="29"/>
      <c r="CT1023" s="29"/>
      <c r="CU1023" s="32" t="str">
        <f>IF(N1023="费用项目",VLOOKUP(O1023,费用项目!B:C,2,0),"")</f>
        <v/>
      </c>
      <c r="CV1023" s="32" t="str">
        <f>IFERROR(VLOOKUP(CU1023,费用项目!A:B,2,0),"")</f>
        <v/>
      </c>
      <c r="CW1023" s="29" t="str">
        <f>IF(N1023="银行账户",VLOOKUP(O1023,银行变二级!B:C,2,0),"")</f>
        <v/>
      </c>
      <c r="CX1023" s="29" t="str">
        <f>IFERROR(VLOOKUP(O1023,银行变二级!A:B,2,0),"")</f>
        <v/>
      </c>
    </row>
    <row r="1024" ht="25.5" spans="1:102">
      <c r="A1024" s="42" t="s">
        <v>810</v>
      </c>
      <c r="B1024" s="36" t="s">
        <v>131</v>
      </c>
      <c r="C1024" s="36" t="s">
        <v>254</v>
      </c>
      <c r="D1024" s="37" t="s">
        <v>148</v>
      </c>
      <c r="E1024" s="37" t="s">
        <v>832</v>
      </c>
      <c r="F1024" s="39" t="s">
        <v>107</v>
      </c>
      <c r="G1024" s="38">
        <v>9500000</v>
      </c>
      <c r="H1024" s="40" t="str">
        <f t="shared" si="325"/>
        <v>1221</v>
      </c>
      <c r="I1024" s="40" t="str">
        <f t="shared" si="326"/>
        <v>122108</v>
      </c>
      <c r="J1024" s="46" t="str">
        <f t="shared" si="327"/>
        <v>其他应收款</v>
      </c>
      <c r="K1024" s="47" t="str">
        <f t="shared" si="328"/>
        <v>单位</v>
      </c>
      <c r="L1024" s="46" t="str">
        <f t="shared" si="329"/>
        <v>昌邑市昌荣农业科技有限责任公司</v>
      </c>
      <c r="M1024" s="46" t="str">
        <f>IFERROR(IF(H1024="1002",1002,VLOOKUP(I1024,亿企科目!A:H,6,0)),VLOOKUP(H1024,亿企科目!A:G,6,0))</f>
        <v>122102</v>
      </c>
      <c r="N1024" s="48" t="str">
        <f>IFERROR(IF(H1024="1002","银行账户",IF(H1024="1123","供应商",VLOOKUP(I1024,亿企科目!A:H,8,0))),"")</f>
        <v>客户</v>
      </c>
      <c r="O1024" s="49" t="str">
        <f t="shared" si="323"/>
        <v>昌邑市昌荣农业科技有限责任公司</v>
      </c>
      <c r="P1024" s="29" t="str">
        <f>VLOOKUP(A1024,账簿!B:C,2,0)</f>
        <v>003017</v>
      </c>
      <c r="Q1024" s="29" t="str">
        <f>VLOOKUP(P1024,账簿!A:B,2,0)</f>
        <v>昌邑市盛汇农业科技有限公司</v>
      </c>
      <c r="W1024" s="29" t="str">
        <f t="shared" si="324"/>
        <v>0030172026-04-3024</v>
      </c>
      <c r="X1024" s="29" t="str">
        <f t="shared" si="310"/>
        <v>003017</v>
      </c>
      <c r="Y1024" s="29" t="str">
        <f t="shared" si="311"/>
        <v>003017</v>
      </c>
      <c r="Z1024" s="29" t="str">
        <f t="shared" si="312"/>
        <v>昌邑市盛汇农业科技有限公司</v>
      </c>
      <c r="AA1024" s="29" t="str">
        <f t="shared" si="313"/>
        <v>2026-04</v>
      </c>
      <c r="AB1024" s="29" t="str">
        <f t="shared" si="314"/>
        <v>2026-04-30</v>
      </c>
      <c r="AC1024" s="29" t="s">
        <v>108</v>
      </c>
      <c r="AD1024" s="29">
        <f t="shared" si="315"/>
        <v>24</v>
      </c>
      <c r="AE1024" s="29" t="str">
        <f t="shared" si="316"/>
        <v>调整四方协议</v>
      </c>
      <c r="AF1024" s="29" t="s">
        <v>109</v>
      </c>
      <c r="AG1024" s="29" t="s">
        <v>109</v>
      </c>
      <c r="AH1024" s="29"/>
      <c r="AI1024" s="29"/>
      <c r="AJ1024" s="29"/>
      <c r="AK1024" s="29"/>
      <c r="AL1024" s="29"/>
      <c r="AM1024" s="29"/>
      <c r="AN1024" s="29" t="str">
        <f t="shared" si="317"/>
        <v>122102</v>
      </c>
      <c r="AO1024" s="29"/>
      <c r="AP1024" s="29" t="str">
        <f t="shared" si="318"/>
        <v>调整四方协议</v>
      </c>
      <c r="AQ1024" t="s">
        <v>110</v>
      </c>
      <c r="AR1024" s="29" t="str">
        <f t="shared" si="319"/>
        <v/>
      </c>
      <c r="AS1024" s="29">
        <f t="shared" si="320"/>
        <v>9500000</v>
      </c>
      <c r="AT1024" t="s">
        <v>111</v>
      </c>
      <c r="AU1024" t="s">
        <v>112</v>
      </c>
      <c r="AV1024" t="s">
        <v>113</v>
      </c>
      <c r="AW1024" s="29" t="str">
        <f t="shared" si="321"/>
        <v/>
      </c>
      <c r="AX1024" s="29">
        <f t="shared" si="322"/>
        <v>9500000</v>
      </c>
      <c r="AY1024" s="29"/>
      <c r="AZ1024" s="29"/>
      <c r="BA1024" s="29"/>
      <c r="BB1024" s="29"/>
      <c r="BC1024" s="29"/>
      <c r="BD1024" s="29"/>
      <c r="BE1024" s="29"/>
      <c r="BF1024" s="29"/>
      <c r="BG1024" s="29"/>
      <c r="BH1024" s="29"/>
      <c r="BI1024" s="29"/>
      <c r="BJ1024" s="29"/>
      <c r="BK1024" s="29"/>
      <c r="BL1024" s="29"/>
      <c r="BM1024" s="29"/>
      <c r="BN1024" s="29"/>
      <c r="BO1024" s="29"/>
      <c r="BP1024" s="29"/>
      <c r="BQ1024" s="32" t="str">
        <f>IF(N1024="项目",VLOOKUP(O1024,项目!B:C,2,0),IF(K1024="空项目",VLOOKUP(K1024,项目!B:C,2,0),""))</f>
        <v/>
      </c>
      <c r="BR1024" s="32" t="str">
        <f>IFERROR(VLOOKUP(BQ1024,项目!A:B,2,0),"")</f>
        <v/>
      </c>
      <c r="BS1024" s="29"/>
      <c r="BT1024" s="29"/>
      <c r="BU1024" s="32" t="str">
        <f>IF(N1024="供应商",VLOOKUP(O1024,供应商!B:C,2,0),"")</f>
        <v/>
      </c>
      <c r="BV1024" s="32" t="str">
        <f>IFERROR(VLOOKUP(BU1024,供应商!A:B,2,0),"")</f>
        <v/>
      </c>
      <c r="BW1024" s="32" t="str">
        <f>IF(N1024="客户",VLOOKUP(O1024,客户!B:C,2,0),"")</f>
        <v>030006</v>
      </c>
      <c r="BX1024" s="32" t="str">
        <f>IFERROR(VLOOKUP(BW1024,客户!A:B,2,0),"")</f>
        <v>昌邑市昌荣农业科技有限责任公司</v>
      </c>
      <c r="BY1024" s="29"/>
      <c r="BZ1024" s="29"/>
      <c r="CA1024" s="29"/>
      <c r="CB1024" s="29"/>
      <c r="CC1024" s="29"/>
      <c r="CD1024" s="29"/>
      <c r="CE1024" s="29"/>
      <c r="CF1024" s="29"/>
      <c r="CG1024" s="29"/>
      <c r="CH1024" s="29"/>
      <c r="CI1024" s="29"/>
      <c r="CJ1024" s="29"/>
      <c r="CK1024" s="29"/>
      <c r="CL1024" s="29"/>
      <c r="CM1024" s="29"/>
      <c r="CN1024" s="29"/>
      <c r="CO1024" s="29"/>
      <c r="CP1024" s="29"/>
      <c r="CQ1024" s="29"/>
      <c r="CR1024" s="29"/>
      <c r="CS1024" s="29"/>
      <c r="CT1024" s="29"/>
      <c r="CU1024" s="32" t="str">
        <f>IF(N1024="费用项目",VLOOKUP(O1024,费用项目!B:C,2,0),"")</f>
        <v/>
      </c>
      <c r="CV1024" s="32" t="str">
        <f>IFERROR(VLOOKUP(CU1024,费用项目!A:B,2,0),"")</f>
        <v/>
      </c>
      <c r="CW1024" s="29" t="str">
        <f>IF(N1024="银行账户",VLOOKUP(O1024,银行变二级!B:C,2,0),"")</f>
        <v/>
      </c>
      <c r="CX1024" s="29" t="str">
        <f>IFERROR(VLOOKUP(O1024,银行变二级!A:B,2,0),"")</f>
        <v/>
      </c>
    </row>
    <row r="1025" spans="1:102">
      <c r="A1025" s="42" t="s">
        <v>810</v>
      </c>
      <c r="B1025" s="36" t="s">
        <v>131</v>
      </c>
      <c r="C1025" s="36" t="s">
        <v>257</v>
      </c>
      <c r="D1025" s="37" t="s">
        <v>136</v>
      </c>
      <c r="E1025" s="37" t="s">
        <v>137</v>
      </c>
      <c r="F1025" s="38">
        <v>20458.59</v>
      </c>
      <c r="G1025" s="39" t="s">
        <v>107</v>
      </c>
      <c r="H1025" s="40" t="str">
        <f t="shared" si="325"/>
        <v>4103</v>
      </c>
      <c r="I1025" s="40" t="str">
        <f t="shared" si="326"/>
        <v>4103</v>
      </c>
      <c r="J1025" s="46" t="str">
        <f t="shared" si="327"/>
        <v>本年利润</v>
      </c>
      <c r="K1025" s="47" t="str">
        <f t="shared" si="328"/>
        <v/>
      </c>
      <c r="L1025" s="46" t="str">
        <f t="shared" si="329"/>
        <v/>
      </c>
      <c r="M1025" s="46" t="str">
        <f>IFERROR(IF(H1025="1002",1002,VLOOKUP(I1025,亿企科目!A:H,6,0)),VLOOKUP(H1025,亿企科目!A:G,6,0))</f>
        <v>4103</v>
      </c>
      <c r="N1025" s="48">
        <f>IFERROR(IF(H1025="1002","银行账户",IF(H1025="1123","供应商",VLOOKUP(I1025,亿企科目!A:H,8,0))),"")</f>
        <v>0</v>
      </c>
      <c r="O1025" s="49" t="str">
        <f t="shared" si="323"/>
        <v/>
      </c>
      <c r="P1025" s="29" t="str">
        <f>VLOOKUP(A1025,账簿!B:C,2,0)</f>
        <v>003017</v>
      </c>
      <c r="Q1025" s="29" t="str">
        <f>VLOOKUP(P1025,账簿!A:B,2,0)</f>
        <v>昌邑市盛汇农业科技有限公司</v>
      </c>
      <c r="W1025" s="29" t="str">
        <f t="shared" si="324"/>
        <v>0030172026-04-3025</v>
      </c>
      <c r="X1025" s="29" t="str">
        <f t="shared" si="310"/>
        <v>003017</v>
      </c>
      <c r="Y1025" s="29" t="str">
        <f t="shared" si="311"/>
        <v>003017</v>
      </c>
      <c r="Z1025" s="29" t="str">
        <f t="shared" si="312"/>
        <v>昌邑市盛汇农业科技有限公司</v>
      </c>
      <c r="AA1025" s="29" t="str">
        <f t="shared" si="313"/>
        <v>2026-04</v>
      </c>
      <c r="AB1025" s="29" t="str">
        <f t="shared" si="314"/>
        <v>2026-04-30</v>
      </c>
      <c r="AC1025" s="29" t="s">
        <v>108</v>
      </c>
      <c r="AD1025" s="29">
        <f t="shared" si="315"/>
        <v>25</v>
      </c>
      <c r="AE1025" s="29" t="str">
        <f t="shared" si="316"/>
        <v>结转本月损益</v>
      </c>
      <c r="AF1025" s="29" t="s">
        <v>109</v>
      </c>
      <c r="AG1025" s="29" t="s">
        <v>109</v>
      </c>
      <c r="AH1025" s="29"/>
      <c r="AI1025" s="29"/>
      <c r="AJ1025" s="29"/>
      <c r="AK1025" s="29"/>
      <c r="AL1025" s="29"/>
      <c r="AM1025" s="29"/>
      <c r="AN1025" s="29" t="str">
        <f t="shared" si="317"/>
        <v>4103</v>
      </c>
      <c r="AO1025" s="29"/>
      <c r="AP1025" s="29" t="str">
        <f t="shared" si="318"/>
        <v>结转本月损益</v>
      </c>
      <c r="AQ1025" t="s">
        <v>110</v>
      </c>
      <c r="AR1025" s="29">
        <f t="shared" si="319"/>
        <v>20458.59</v>
      </c>
      <c r="AS1025" s="29" t="str">
        <f t="shared" si="320"/>
        <v/>
      </c>
      <c r="AT1025" t="s">
        <v>111</v>
      </c>
      <c r="AU1025" t="s">
        <v>112</v>
      </c>
      <c r="AV1025" t="s">
        <v>113</v>
      </c>
      <c r="AW1025" s="29">
        <f t="shared" si="321"/>
        <v>20458.59</v>
      </c>
      <c r="AX1025" s="29" t="str">
        <f t="shared" si="322"/>
        <v/>
      </c>
      <c r="AY1025" s="29"/>
      <c r="AZ1025" s="29"/>
      <c r="BA1025" s="29"/>
      <c r="BB1025" s="29"/>
      <c r="BC1025" s="29"/>
      <c r="BD1025" s="29"/>
      <c r="BE1025" s="29"/>
      <c r="BF1025" s="29"/>
      <c r="BG1025" s="29"/>
      <c r="BH1025" s="29"/>
      <c r="BI1025" s="29"/>
      <c r="BJ1025" s="29"/>
      <c r="BK1025" s="29"/>
      <c r="BL1025" s="29"/>
      <c r="BM1025" s="29"/>
      <c r="BN1025" s="29"/>
      <c r="BO1025" s="29"/>
      <c r="BP1025" s="29"/>
      <c r="BQ1025" s="32" t="str">
        <f>IF(N1025="项目",VLOOKUP(O1025,项目!B:C,2,0),IF(K1025="空项目",VLOOKUP(K1025,项目!B:C,2,0),""))</f>
        <v/>
      </c>
      <c r="BR1025" s="32" t="str">
        <f>IFERROR(VLOOKUP(BQ1025,项目!A:B,2,0),"")</f>
        <v/>
      </c>
      <c r="BS1025" s="29"/>
      <c r="BT1025" s="29"/>
      <c r="BU1025" s="32" t="str">
        <f>IF(N1025="供应商",VLOOKUP(O1025,供应商!B:C,2,0),"")</f>
        <v/>
      </c>
      <c r="BV1025" s="32" t="str">
        <f>IFERROR(VLOOKUP(BU1025,供应商!A:B,2,0),"")</f>
        <v/>
      </c>
      <c r="BW1025" s="32" t="str">
        <f>IF(N1025="客户",VLOOKUP(O1025,客户!B:C,2,0),"")</f>
        <v/>
      </c>
      <c r="BX1025" s="32" t="str">
        <f>IFERROR(VLOOKUP(BW1025,客户!A:B,2,0),"")</f>
        <v/>
      </c>
      <c r="BY1025" s="29"/>
      <c r="BZ1025" s="29"/>
      <c r="CA1025" s="29"/>
      <c r="CB1025" s="29"/>
      <c r="CC1025" s="29"/>
      <c r="CD1025" s="29"/>
      <c r="CE1025" s="29"/>
      <c r="CF1025" s="29"/>
      <c r="CG1025" s="29"/>
      <c r="CH1025" s="29"/>
      <c r="CI1025" s="29"/>
      <c r="CJ1025" s="29"/>
      <c r="CK1025" s="29"/>
      <c r="CL1025" s="29"/>
      <c r="CM1025" s="29"/>
      <c r="CN1025" s="29"/>
      <c r="CO1025" s="29"/>
      <c r="CP1025" s="29"/>
      <c r="CQ1025" s="29"/>
      <c r="CR1025" s="29"/>
      <c r="CS1025" s="29"/>
      <c r="CT1025" s="29"/>
      <c r="CU1025" s="32" t="str">
        <f>IF(N1025="费用项目",VLOOKUP(O1025,费用项目!B:C,2,0),"")</f>
        <v/>
      </c>
      <c r="CV1025" s="32" t="str">
        <f>IFERROR(VLOOKUP(CU1025,费用项目!A:B,2,0),"")</f>
        <v/>
      </c>
      <c r="CW1025" s="29" t="str">
        <f>IF(N1025="银行账户",VLOOKUP(O1025,银行变二级!B:C,2,0),"")</f>
        <v/>
      </c>
      <c r="CX1025" s="29" t="str">
        <f>IFERROR(VLOOKUP(O1025,银行变二级!A:B,2,0),"")</f>
        <v/>
      </c>
    </row>
    <row r="1026" spans="1:102">
      <c r="A1026" s="42" t="s">
        <v>810</v>
      </c>
      <c r="B1026" s="36" t="s">
        <v>131</v>
      </c>
      <c r="C1026" s="36" t="s">
        <v>257</v>
      </c>
      <c r="D1026" s="37" t="s">
        <v>136</v>
      </c>
      <c r="E1026" s="37" t="s">
        <v>127</v>
      </c>
      <c r="F1026" s="39" t="s">
        <v>107</v>
      </c>
      <c r="G1026" s="38">
        <v>20451.39</v>
      </c>
      <c r="H1026" s="40" t="str">
        <f t="shared" si="325"/>
        <v>6603</v>
      </c>
      <c r="I1026" s="40" t="str">
        <f t="shared" si="326"/>
        <v>6603</v>
      </c>
      <c r="J1026" s="46" t="str">
        <f t="shared" si="327"/>
        <v>财务费用</v>
      </c>
      <c r="K1026" s="47" t="str">
        <f t="shared" si="328"/>
        <v>利息支出</v>
      </c>
      <c r="L1026" s="46" t="str">
        <f t="shared" si="329"/>
        <v/>
      </c>
      <c r="M1026" s="46" t="str">
        <f>IFERROR(IF(H1026="1002",1002,VLOOKUP(I1026,亿企科目!A:H,6,0)),VLOOKUP(H1026,亿企科目!A:G,6,0))</f>
        <v>6603</v>
      </c>
      <c r="N1026" s="48" t="str">
        <f>IFERROR(IF(H1026="1002","银行账户",IF(H1026="1123","供应商",VLOOKUP(I1026,亿企科目!A:H,8,0))),"")</f>
        <v>费用项目</v>
      </c>
      <c r="O1026" s="49" t="str">
        <f t="shared" si="323"/>
        <v>利息支出</v>
      </c>
      <c r="P1026" s="29" t="str">
        <f>VLOOKUP(A1026,账簿!B:C,2,0)</f>
        <v>003017</v>
      </c>
      <c r="Q1026" s="29" t="str">
        <f>VLOOKUP(P1026,账簿!A:B,2,0)</f>
        <v>昌邑市盛汇农业科技有限公司</v>
      </c>
      <c r="W1026" s="29" t="str">
        <f t="shared" si="324"/>
        <v>0030172026-04-3025</v>
      </c>
      <c r="X1026" s="29" t="str">
        <f t="shared" ref="X1026:X1089" si="330">P1026</f>
        <v>003017</v>
      </c>
      <c r="Y1026" s="29" t="str">
        <f t="shared" ref="Y1026:Y1089" si="331">X1026</f>
        <v>003017</v>
      </c>
      <c r="Z1026" s="29" t="str">
        <f t="shared" ref="Z1026:Z1089" si="332">Q1026</f>
        <v>昌邑市盛汇农业科技有限公司</v>
      </c>
      <c r="AA1026" s="29" t="str">
        <f t="shared" ref="AA1026:AA1089" si="333">LEFT(B1026,7)</f>
        <v>2026-04</v>
      </c>
      <c r="AB1026" s="29" t="str">
        <f t="shared" ref="AB1026:AB1089" si="334">B1026</f>
        <v>2026-04-30</v>
      </c>
      <c r="AC1026" s="29" t="s">
        <v>108</v>
      </c>
      <c r="AD1026" s="29">
        <f t="shared" ref="AD1026:AD1089" si="335">VALUE(_xlfn.TEXTAFTER(C1026,"-"))</f>
        <v>25</v>
      </c>
      <c r="AE1026" s="29" t="str">
        <f t="shared" ref="AE1026:AE1089" si="336">D1026</f>
        <v>结转本月损益</v>
      </c>
      <c r="AF1026" s="29" t="s">
        <v>109</v>
      </c>
      <c r="AG1026" s="29" t="s">
        <v>109</v>
      </c>
      <c r="AH1026" s="29"/>
      <c r="AI1026" s="29"/>
      <c r="AJ1026" s="29"/>
      <c r="AK1026" s="29"/>
      <c r="AL1026" s="29"/>
      <c r="AM1026" s="29"/>
      <c r="AN1026" s="29" t="str">
        <f t="shared" ref="AN1026:AN1089" si="337">M1026</f>
        <v>6603</v>
      </c>
      <c r="AO1026" s="29"/>
      <c r="AP1026" s="29" t="str">
        <f t="shared" ref="AP1026:AP1089" si="338">D1026</f>
        <v>结转本月损益</v>
      </c>
      <c r="AQ1026" t="s">
        <v>110</v>
      </c>
      <c r="AR1026" s="29" t="str">
        <f t="shared" ref="AR1026:AR1089" si="339">F1026</f>
        <v/>
      </c>
      <c r="AS1026" s="29">
        <f t="shared" ref="AS1026:AS1089" si="340">G1026</f>
        <v>20451.39</v>
      </c>
      <c r="AT1026" t="s">
        <v>111</v>
      </c>
      <c r="AU1026" t="s">
        <v>112</v>
      </c>
      <c r="AV1026" t="s">
        <v>113</v>
      </c>
      <c r="AW1026" s="29" t="str">
        <f t="shared" ref="AW1026:AW1089" si="341">AR1026</f>
        <v/>
      </c>
      <c r="AX1026" s="29">
        <f t="shared" ref="AX1026:AX1089" si="342">AS1026</f>
        <v>20451.39</v>
      </c>
      <c r="AY1026" s="29"/>
      <c r="AZ1026" s="29"/>
      <c r="BA1026" s="29"/>
      <c r="BB1026" s="29"/>
      <c r="BC1026" s="29"/>
      <c r="BD1026" s="29"/>
      <c r="BE1026" s="29"/>
      <c r="BF1026" s="29"/>
      <c r="BG1026" s="29"/>
      <c r="BH1026" s="29"/>
      <c r="BI1026" s="29"/>
      <c r="BJ1026" s="29"/>
      <c r="BK1026" s="29"/>
      <c r="BL1026" s="29"/>
      <c r="BM1026" s="29"/>
      <c r="BN1026" s="29"/>
      <c r="BO1026" s="29"/>
      <c r="BP1026" s="29"/>
      <c r="BQ1026" s="32" t="str">
        <f>IF(N1026="项目",VLOOKUP(O1026,项目!B:C,2,0),IF(K1026="空项目",VLOOKUP(K1026,项目!B:C,2,0),""))</f>
        <v/>
      </c>
      <c r="BR1026" s="32" t="str">
        <f>IFERROR(VLOOKUP(BQ1026,项目!A:B,2,0),"")</f>
        <v/>
      </c>
      <c r="BS1026" s="29"/>
      <c r="BT1026" s="29"/>
      <c r="BU1026" s="32" t="str">
        <f>IF(N1026="供应商",VLOOKUP(O1026,供应商!B:C,2,0),"")</f>
        <v/>
      </c>
      <c r="BV1026" s="32" t="str">
        <f>IFERROR(VLOOKUP(BU1026,供应商!A:B,2,0),"")</f>
        <v/>
      </c>
      <c r="BW1026" s="32" t="str">
        <f>IF(N1026="客户",VLOOKUP(O1026,客户!B:C,2,0),"")</f>
        <v/>
      </c>
      <c r="BX1026" s="32" t="str">
        <f>IFERROR(VLOOKUP(BW1026,客户!A:B,2,0),"")</f>
        <v/>
      </c>
      <c r="BY1026" s="29"/>
      <c r="BZ1026" s="29"/>
      <c r="CA1026" s="29"/>
      <c r="CB1026" s="29"/>
      <c r="CC1026" s="29"/>
      <c r="CD1026" s="29"/>
      <c r="CE1026" s="29"/>
      <c r="CF1026" s="29"/>
      <c r="CG1026" s="29"/>
      <c r="CH1026" s="29"/>
      <c r="CI1026" s="29"/>
      <c r="CJ1026" s="29"/>
      <c r="CK1026" s="29"/>
      <c r="CL1026" s="29"/>
      <c r="CM1026" s="29"/>
      <c r="CN1026" s="29"/>
      <c r="CO1026" s="29"/>
      <c r="CP1026" s="29"/>
      <c r="CQ1026" s="29"/>
      <c r="CR1026" s="29"/>
      <c r="CS1026" s="29"/>
      <c r="CT1026" s="29"/>
      <c r="CU1026" s="32" t="str">
        <f>IF(N1026="费用项目",VLOOKUP(O1026,费用项目!B:C,2,0),"")</f>
        <v>660302</v>
      </c>
      <c r="CV1026" s="32" t="str">
        <f>IFERROR(VLOOKUP(CU1026,费用项目!A:B,2,0),"")</f>
        <v>利息支出</v>
      </c>
      <c r="CW1026" s="29" t="str">
        <f>IF(N1026="银行账户",VLOOKUP(O1026,银行变二级!B:C,2,0),"")</f>
        <v/>
      </c>
      <c r="CX1026" s="29" t="str">
        <f>IFERROR(VLOOKUP(O1026,银行变二级!A:B,2,0),"")</f>
        <v/>
      </c>
    </row>
    <row r="1027" spans="1:102">
      <c r="A1027" s="42" t="s">
        <v>810</v>
      </c>
      <c r="B1027" s="36" t="s">
        <v>131</v>
      </c>
      <c r="C1027" s="36" t="s">
        <v>257</v>
      </c>
      <c r="D1027" s="37" t="s">
        <v>136</v>
      </c>
      <c r="E1027" s="37" t="s">
        <v>130</v>
      </c>
      <c r="F1027" s="39" t="s">
        <v>107</v>
      </c>
      <c r="G1027" s="41">
        <v>7.2</v>
      </c>
      <c r="H1027" s="40" t="str">
        <f t="shared" si="325"/>
        <v>6603</v>
      </c>
      <c r="I1027" s="40" t="str">
        <f t="shared" si="326"/>
        <v>6603</v>
      </c>
      <c r="J1027" s="46" t="str">
        <f t="shared" si="327"/>
        <v>财务费用</v>
      </c>
      <c r="K1027" s="47" t="str">
        <f t="shared" si="328"/>
        <v>手续费</v>
      </c>
      <c r="L1027" s="46" t="str">
        <f t="shared" si="329"/>
        <v/>
      </c>
      <c r="M1027" s="46" t="str">
        <f>IFERROR(IF(H1027="1002",1002,VLOOKUP(I1027,亿企科目!A:H,6,0)),VLOOKUP(H1027,亿企科目!A:G,6,0))</f>
        <v>6603</v>
      </c>
      <c r="N1027" s="48" t="str">
        <f>IFERROR(IF(H1027="1002","银行账户",IF(H1027="1123","供应商",VLOOKUP(I1027,亿企科目!A:H,8,0))),"")</f>
        <v>费用项目</v>
      </c>
      <c r="O1027" s="49" t="str">
        <f t="shared" ref="O1027:O1090" si="343">IF(N1027=0,IF(M1027="1002",K1027,""),_xlfn.TEXTAFTER(E1027,"-",-1))</f>
        <v>手续费</v>
      </c>
      <c r="P1027" s="29" t="str">
        <f>VLOOKUP(A1027,账簿!B:C,2,0)</f>
        <v>003017</v>
      </c>
      <c r="Q1027" s="29" t="str">
        <f>VLOOKUP(P1027,账簿!A:B,2,0)</f>
        <v>昌邑市盛汇农业科技有限公司</v>
      </c>
      <c r="W1027" s="29" t="str">
        <f t="shared" ref="W1027:W1090" si="344">X1027&amp;AB1027&amp;AD1027</f>
        <v>0030172026-04-3025</v>
      </c>
      <c r="X1027" s="29" t="str">
        <f t="shared" si="330"/>
        <v>003017</v>
      </c>
      <c r="Y1027" s="29" t="str">
        <f t="shared" si="331"/>
        <v>003017</v>
      </c>
      <c r="Z1027" s="29" t="str">
        <f t="shared" si="332"/>
        <v>昌邑市盛汇农业科技有限公司</v>
      </c>
      <c r="AA1027" s="29" t="str">
        <f t="shared" si="333"/>
        <v>2026-04</v>
      </c>
      <c r="AB1027" s="29" t="str">
        <f t="shared" si="334"/>
        <v>2026-04-30</v>
      </c>
      <c r="AC1027" s="29" t="s">
        <v>108</v>
      </c>
      <c r="AD1027" s="29">
        <f t="shared" si="335"/>
        <v>25</v>
      </c>
      <c r="AE1027" s="29" t="str">
        <f t="shared" si="336"/>
        <v>结转本月损益</v>
      </c>
      <c r="AF1027" s="29" t="s">
        <v>109</v>
      </c>
      <c r="AG1027" s="29" t="s">
        <v>109</v>
      </c>
      <c r="AH1027" s="29"/>
      <c r="AI1027" s="29"/>
      <c r="AJ1027" s="29"/>
      <c r="AK1027" s="29"/>
      <c r="AL1027" s="29"/>
      <c r="AM1027" s="29"/>
      <c r="AN1027" s="29" t="str">
        <f t="shared" si="337"/>
        <v>6603</v>
      </c>
      <c r="AO1027" s="29"/>
      <c r="AP1027" s="29" t="str">
        <f t="shared" si="338"/>
        <v>结转本月损益</v>
      </c>
      <c r="AQ1027" t="s">
        <v>110</v>
      </c>
      <c r="AR1027" s="29" t="str">
        <f t="shared" si="339"/>
        <v/>
      </c>
      <c r="AS1027" s="29">
        <f t="shared" si="340"/>
        <v>7.2</v>
      </c>
      <c r="AT1027" t="s">
        <v>111</v>
      </c>
      <c r="AU1027" t="s">
        <v>112</v>
      </c>
      <c r="AV1027" t="s">
        <v>113</v>
      </c>
      <c r="AW1027" s="29" t="str">
        <f t="shared" si="341"/>
        <v/>
      </c>
      <c r="AX1027" s="29">
        <f t="shared" si="342"/>
        <v>7.2</v>
      </c>
      <c r="AY1027" s="29"/>
      <c r="AZ1027" s="29"/>
      <c r="BA1027" s="29"/>
      <c r="BB1027" s="29"/>
      <c r="BC1027" s="29"/>
      <c r="BD1027" s="29"/>
      <c r="BE1027" s="29"/>
      <c r="BF1027" s="29"/>
      <c r="BG1027" s="29"/>
      <c r="BH1027" s="29"/>
      <c r="BI1027" s="29"/>
      <c r="BJ1027" s="29"/>
      <c r="BK1027" s="29"/>
      <c r="BL1027" s="29"/>
      <c r="BM1027" s="29"/>
      <c r="BN1027" s="29"/>
      <c r="BO1027" s="29"/>
      <c r="BP1027" s="29"/>
      <c r="BQ1027" s="32" t="str">
        <f>IF(N1027="项目",VLOOKUP(O1027,项目!B:C,2,0),IF(K1027="空项目",VLOOKUP(K1027,项目!B:C,2,0),""))</f>
        <v/>
      </c>
      <c r="BR1027" s="32" t="str">
        <f>IFERROR(VLOOKUP(BQ1027,项目!A:B,2,0),"")</f>
        <v/>
      </c>
      <c r="BS1027" s="29"/>
      <c r="BT1027" s="29"/>
      <c r="BU1027" s="32" t="str">
        <f>IF(N1027="供应商",VLOOKUP(O1027,供应商!B:C,2,0),"")</f>
        <v/>
      </c>
      <c r="BV1027" s="32" t="str">
        <f>IFERROR(VLOOKUP(BU1027,供应商!A:B,2,0),"")</f>
        <v/>
      </c>
      <c r="BW1027" s="32" t="str">
        <f>IF(N1027="客户",VLOOKUP(O1027,客户!B:C,2,0),"")</f>
        <v/>
      </c>
      <c r="BX1027" s="32" t="str">
        <f>IFERROR(VLOOKUP(BW1027,客户!A:B,2,0),"")</f>
        <v/>
      </c>
      <c r="BY1027" s="29"/>
      <c r="BZ1027" s="29"/>
      <c r="CA1027" s="29"/>
      <c r="CB1027" s="29"/>
      <c r="CC1027" s="29"/>
      <c r="CD1027" s="29"/>
      <c r="CE1027" s="29"/>
      <c r="CF1027" s="29"/>
      <c r="CG1027" s="29"/>
      <c r="CH1027" s="29"/>
      <c r="CI1027" s="29"/>
      <c r="CJ1027" s="29"/>
      <c r="CK1027" s="29"/>
      <c r="CL1027" s="29"/>
      <c r="CM1027" s="29"/>
      <c r="CN1027" s="29"/>
      <c r="CO1027" s="29"/>
      <c r="CP1027" s="29"/>
      <c r="CQ1027" s="29"/>
      <c r="CR1027" s="29"/>
      <c r="CS1027" s="29"/>
      <c r="CT1027" s="29"/>
      <c r="CU1027" s="32" t="str">
        <f>IF(N1027="费用项目",VLOOKUP(O1027,费用项目!B:C,2,0),"")</f>
        <v>660304</v>
      </c>
      <c r="CV1027" s="32" t="str">
        <f>IFERROR(VLOOKUP(CU1027,费用项目!A:B,2,0),"")</f>
        <v>手续费</v>
      </c>
      <c r="CW1027" s="29" t="str">
        <f>IF(N1027="银行账户",VLOOKUP(O1027,银行变二级!B:C,2,0),"")</f>
        <v/>
      </c>
      <c r="CX1027" s="29" t="str">
        <f>IFERROR(VLOOKUP(O1027,银行变二级!A:B,2,0),"")</f>
        <v/>
      </c>
    </row>
    <row r="1028" spans="1:102">
      <c r="A1028" s="35" t="s">
        <v>833</v>
      </c>
      <c r="B1028" s="36" t="s">
        <v>103</v>
      </c>
      <c r="C1028" s="36" t="s">
        <v>104</v>
      </c>
      <c r="D1028" s="37" t="s">
        <v>667</v>
      </c>
      <c r="E1028" s="37" t="s">
        <v>834</v>
      </c>
      <c r="F1028" s="38">
        <v>30000</v>
      </c>
      <c r="G1028" s="39" t="s">
        <v>107</v>
      </c>
      <c r="H1028" s="40" t="str">
        <f t="shared" si="325"/>
        <v>1002</v>
      </c>
      <c r="I1028" s="40" t="str">
        <f t="shared" si="326"/>
        <v>100201</v>
      </c>
      <c r="J1028" s="46" t="str">
        <f t="shared" si="327"/>
        <v>银行存款</v>
      </c>
      <c r="K1028" s="47" t="str">
        <f t="shared" si="328"/>
        <v>东营5282</v>
      </c>
      <c r="L1028" s="46" t="str">
        <f t="shared" si="329"/>
        <v/>
      </c>
      <c r="M1028" s="46">
        <f>IFERROR(IF(H1028="1002",1002,VLOOKUP(I1028,亿企科目!A:H,6,0)),VLOOKUP(H1028,亿企科目!A:G,6,0))</f>
        <v>1002</v>
      </c>
      <c r="N1028" s="48" t="str">
        <f>IFERROR(IF(H1028="1002","银行账户",IF(H1028="1123","供应商",VLOOKUP(I1028,亿企科目!A:H,8,0))),"")</f>
        <v>银行账户</v>
      </c>
      <c r="O1028" s="49" t="str">
        <f t="shared" si="343"/>
        <v>东营5282</v>
      </c>
      <c r="P1028" s="29" t="str">
        <f>VLOOKUP(A1028,账簿!B:C,2,0)</f>
        <v>003018</v>
      </c>
      <c r="Q1028" s="29" t="str">
        <f>VLOOKUP(P1028,账簿!A:B,2,0)</f>
        <v>昌邑市盛汇生态环保有限公司</v>
      </c>
      <c r="W1028" s="29" t="str">
        <f t="shared" si="344"/>
        <v>0030182026-04-201</v>
      </c>
      <c r="X1028" s="29" t="str">
        <f t="shared" si="330"/>
        <v>003018</v>
      </c>
      <c r="Y1028" s="29" t="str">
        <f t="shared" si="331"/>
        <v>003018</v>
      </c>
      <c r="Z1028" s="29" t="str">
        <f t="shared" si="332"/>
        <v>昌邑市盛汇生态环保有限公司</v>
      </c>
      <c r="AA1028" s="29" t="str">
        <f t="shared" si="333"/>
        <v>2026-04</v>
      </c>
      <c r="AB1028" s="29" t="str">
        <f t="shared" si="334"/>
        <v>2026-04-20</v>
      </c>
      <c r="AC1028" s="29" t="s">
        <v>108</v>
      </c>
      <c r="AD1028" s="29">
        <f t="shared" si="335"/>
        <v>1</v>
      </c>
      <c r="AE1028" s="29" t="str">
        <f t="shared" si="336"/>
        <v>往来款,昌邑市国有资产经营投资有限公司</v>
      </c>
      <c r="AF1028" s="29" t="s">
        <v>109</v>
      </c>
      <c r="AG1028" s="29" t="s">
        <v>109</v>
      </c>
      <c r="AH1028" s="29"/>
      <c r="AI1028" s="29"/>
      <c r="AJ1028" s="29"/>
      <c r="AK1028" s="29"/>
      <c r="AL1028" s="29"/>
      <c r="AM1028" s="29"/>
      <c r="AN1028" s="29">
        <f t="shared" si="337"/>
        <v>1002</v>
      </c>
      <c r="AO1028" s="29"/>
      <c r="AP1028" s="29" t="str">
        <f t="shared" si="338"/>
        <v>往来款,昌邑市国有资产经营投资有限公司</v>
      </c>
      <c r="AQ1028" t="s">
        <v>110</v>
      </c>
      <c r="AR1028" s="29">
        <f t="shared" si="339"/>
        <v>30000</v>
      </c>
      <c r="AS1028" s="29" t="str">
        <f t="shared" si="340"/>
        <v/>
      </c>
      <c r="AT1028" t="s">
        <v>111</v>
      </c>
      <c r="AU1028" t="s">
        <v>112</v>
      </c>
      <c r="AV1028" t="s">
        <v>113</v>
      </c>
      <c r="AW1028" s="29">
        <f t="shared" si="341"/>
        <v>30000</v>
      </c>
      <c r="AX1028" s="29" t="str">
        <f t="shared" si="342"/>
        <v/>
      </c>
      <c r="AY1028" s="29"/>
      <c r="AZ1028" s="29"/>
      <c r="BA1028" s="29"/>
      <c r="BB1028" s="29"/>
      <c r="BC1028" s="29"/>
      <c r="BD1028" s="29"/>
      <c r="BE1028" s="29"/>
      <c r="BF1028" s="29"/>
      <c r="BG1028" s="29"/>
      <c r="BH1028" s="29"/>
      <c r="BI1028" s="29"/>
      <c r="BJ1028" s="29"/>
      <c r="BK1028" s="29"/>
      <c r="BL1028" s="29"/>
      <c r="BM1028" s="29"/>
      <c r="BN1028" s="29"/>
      <c r="BO1028" s="29"/>
      <c r="BP1028" s="29"/>
      <c r="BQ1028" s="32" t="str">
        <f>IF(N1028="项目",VLOOKUP(O1028,项目!B:C,2,0),IF(K1028="空项目",VLOOKUP(K1028,项目!B:C,2,0),""))</f>
        <v/>
      </c>
      <c r="BR1028" s="32" t="str">
        <f>IFERROR(VLOOKUP(BQ1028,项目!A:B,2,0),"")</f>
        <v/>
      </c>
      <c r="BS1028" s="29"/>
      <c r="BT1028" s="29"/>
      <c r="BU1028" s="32" t="str">
        <f>IF(N1028="供应商",VLOOKUP(O1028,供应商!B:C,2,0),"")</f>
        <v/>
      </c>
      <c r="BV1028" s="32" t="str">
        <f>IFERROR(VLOOKUP(BU1028,供应商!A:B,2,0),"")</f>
        <v/>
      </c>
      <c r="BW1028" s="32" t="str">
        <f>IF(N1028="客户",VLOOKUP(O1028,客户!B:C,2,0),"")</f>
        <v/>
      </c>
      <c r="BX1028" s="32" t="str">
        <f>IFERROR(VLOOKUP(BW1028,客户!A:B,2,0),"")</f>
        <v/>
      </c>
      <c r="BY1028" s="29"/>
      <c r="BZ1028" s="29"/>
      <c r="CA1028" s="29"/>
      <c r="CB1028" s="29"/>
      <c r="CC1028" s="29"/>
      <c r="CD1028" s="29"/>
      <c r="CE1028" s="29"/>
      <c r="CF1028" s="29"/>
      <c r="CG1028" s="29"/>
      <c r="CH1028" s="29"/>
      <c r="CI1028" s="29"/>
      <c r="CJ1028" s="29"/>
      <c r="CK1028" s="29"/>
      <c r="CL1028" s="29"/>
      <c r="CM1028" s="29"/>
      <c r="CN1028" s="29"/>
      <c r="CO1028" s="29"/>
      <c r="CP1028" s="29"/>
      <c r="CQ1028" s="29"/>
      <c r="CR1028" s="29"/>
      <c r="CS1028" s="29"/>
      <c r="CT1028" s="29"/>
      <c r="CU1028" s="32" t="str">
        <f>IF(N1028="费用项目",VLOOKUP(O1028,费用项目!B:C,2,0),"")</f>
        <v/>
      </c>
      <c r="CV1028" s="32" t="str">
        <f>IFERROR(VLOOKUP(CU1028,费用项目!A:B,2,0),"")</f>
        <v/>
      </c>
      <c r="CW1028" s="29" t="str">
        <f>IF(N1028="银行账户",VLOOKUP(O1028,银行变二级!B:C,2,0),"")</f>
        <v>东营5282</v>
      </c>
      <c r="CX1028" s="29" t="str">
        <f>IFERROR(VLOOKUP(O1028,银行变二级!A:B,2,0),"")</f>
        <v>东营5282</v>
      </c>
    </row>
    <row r="1029" ht="25.5" spans="1:102">
      <c r="A1029" s="35" t="s">
        <v>833</v>
      </c>
      <c r="B1029" s="36" t="s">
        <v>103</v>
      </c>
      <c r="C1029" s="36" t="s">
        <v>104</v>
      </c>
      <c r="D1029" s="37" t="s">
        <v>667</v>
      </c>
      <c r="E1029" s="37" t="s">
        <v>142</v>
      </c>
      <c r="F1029" s="39" t="s">
        <v>107</v>
      </c>
      <c r="G1029" s="38">
        <v>30000</v>
      </c>
      <c r="H1029" s="40" t="str">
        <f t="shared" si="325"/>
        <v>1221</v>
      </c>
      <c r="I1029" s="40" t="str">
        <f t="shared" si="326"/>
        <v>122108</v>
      </c>
      <c r="J1029" s="46" t="str">
        <f t="shared" si="327"/>
        <v>其他应收款</v>
      </c>
      <c r="K1029" s="47" t="str">
        <f t="shared" si="328"/>
        <v>单位</v>
      </c>
      <c r="L1029" s="46" t="str">
        <f t="shared" si="329"/>
        <v>昌邑市国有资产经营投资有限公司</v>
      </c>
      <c r="M1029" s="46" t="str">
        <f>IFERROR(IF(H1029="1002",1002,VLOOKUP(I1029,亿企科目!A:H,6,0)),VLOOKUP(H1029,亿企科目!A:G,6,0))</f>
        <v>122102</v>
      </c>
      <c r="N1029" s="48" t="str">
        <f>IFERROR(IF(H1029="1002","银行账户",IF(H1029="1123","供应商",VLOOKUP(I1029,亿企科目!A:H,8,0))),"")</f>
        <v>客户</v>
      </c>
      <c r="O1029" s="49" t="str">
        <f t="shared" si="343"/>
        <v>昌邑市国有资产经营投资有限公司</v>
      </c>
      <c r="P1029" s="29" t="str">
        <f>VLOOKUP(A1029,账簿!B:C,2,0)</f>
        <v>003018</v>
      </c>
      <c r="Q1029" s="29" t="str">
        <f>VLOOKUP(P1029,账簿!A:B,2,0)</f>
        <v>昌邑市盛汇生态环保有限公司</v>
      </c>
      <c r="W1029" s="29" t="str">
        <f t="shared" si="344"/>
        <v>0030182026-04-201</v>
      </c>
      <c r="X1029" s="29" t="str">
        <f t="shared" si="330"/>
        <v>003018</v>
      </c>
      <c r="Y1029" s="29" t="str">
        <f t="shared" si="331"/>
        <v>003018</v>
      </c>
      <c r="Z1029" s="29" t="str">
        <f t="shared" si="332"/>
        <v>昌邑市盛汇生态环保有限公司</v>
      </c>
      <c r="AA1029" s="29" t="str">
        <f t="shared" si="333"/>
        <v>2026-04</v>
      </c>
      <c r="AB1029" s="29" t="str">
        <f t="shared" si="334"/>
        <v>2026-04-20</v>
      </c>
      <c r="AC1029" s="29" t="s">
        <v>108</v>
      </c>
      <c r="AD1029" s="29">
        <f t="shared" si="335"/>
        <v>1</v>
      </c>
      <c r="AE1029" s="29" t="str">
        <f t="shared" si="336"/>
        <v>往来款,昌邑市国有资产经营投资有限公司</v>
      </c>
      <c r="AF1029" s="29" t="s">
        <v>109</v>
      </c>
      <c r="AG1029" s="29" t="s">
        <v>109</v>
      </c>
      <c r="AH1029" s="29"/>
      <c r="AI1029" s="29"/>
      <c r="AJ1029" s="29"/>
      <c r="AK1029" s="29"/>
      <c r="AL1029" s="29"/>
      <c r="AM1029" s="29"/>
      <c r="AN1029" s="29" t="str">
        <f t="shared" si="337"/>
        <v>122102</v>
      </c>
      <c r="AO1029" s="29"/>
      <c r="AP1029" s="29" t="str">
        <f t="shared" si="338"/>
        <v>往来款,昌邑市国有资产经营投资有限公司</v>
      </c>
      <c r="AQ1029" t="s">
        <v>110</v>
      </c>
      <c r="AR1029" s="29" t="str">
        <f t="shared" si="339"/>
        <v/>
      </c>
      <c r="AS1029" s="29">
        <f t="shared" si="340"/>
        <v>30000</v>
      </c>
      <c r="AT1029" t="s">
        <v>111</v>
      </c>
      <c r="AU1029" t="s">
        <v>112</v>
      </c>
      <c r="AV1029" t="s">
        <v>113</v>
      </c>
      <c r="AW1029" s="29" t="str">
        <f t="shared" si="341"/>
        <v/>
      </c>
      <c r="AX1029" s="29">
        <f t="shared" si="342"/>
        <v>30000</v>
      </c>
      <c r="AY1029" s="29"/>
      <c r="AZ1029" s="29"/>
      <c r="BA1029" s="29"/>
      <c r="BB1029" s="29"/>
      <c r="BC1029" s="29"/>
      <c r="BD1029" s="29"/>
      <c r="BE1029" s="29"/>
      <c r="BF1029" s="29"/>
      <c r="BG1029" s="29"/>
      <c r="BH1029" s="29"/>
      <c r="BI1029" s="29"/>
      <c r="BJ1029" s="29"/>
      <c r="BK1029" s="29"/>
      <c r="BL1029" s="29"/>
      <c r="BM1029" s="29"/>
      <c r="BN1029" s="29"/>
      <c r="BO1029" s="29"/>
      <c r="BP1029" s="29"/>
      <c r="BQ1029" s="32" t="str">
        <f>IF(N1029="项目",VLOOKUP(O1029,项目!B:C,2,0),IF(K1029="空项目",VLOOKUP(K1029,项目!B:C,2,0),""))</f>
        <v/>
      </c>
      <c r="BR1029" s="32" t="str">
        <f>IFERROR(VLOOKUP(BQ1029,项目!A:B,2,0),"")</f>
        <v/>
      </c>
      <c r="BS1029" s="29"/>
      <c r="BT1029" s="29"/>
      <c r="BU1029" s="32" t="str">
        <f>IF(N1029="供应商",VLOOKUP(O1029,供应商!B:C,2,0),"")</f>
        <v/>
      </c>
      <c r="BV1029" s="32" t="str">
        <f>IFERROR(VLOOKUP(BU1029,供应商!A:B,2,0),"")</f>
        <v/>
      </c>
      <c r="BW1029" s="32" t="str">
        <f>IF(N1029="客户",VLOOKUP(O1029,客户!B:C,2,0),"")</f>
        <v>003</v>
      </c>
      <c r="BX1029" s="32" t="str">
        <f>IFERROR(VLOOKUP(BW1029,客户!A:B,2,0),"")</f>
        <v>昌邑市国有资产经营投资有限公司</v>
      </c>
      <c r="BY1029" s="29"/>
      <c r="BZ1029" s="29"/>
      <c r="CA1029" s="29"/>
      <c r="CB1029" s="29"/>
      <c r="CC1029" s="29"/>
      <c r="CD1029" s="29"/>
      <c r="CE1029" s="29"/>
      <c r="CF1029" s="29"/>
      <c r="CG1029" s="29"/>
      <c r="CH1029" s="29"/>
      <c r="CI1029" s="29"/>
      <c r="CJ1029" s="29"/>
      <c r="CK1029" s="29"/>
      <c r="CL1029" s="29"/>
      <c r="CM1029" s="29"/>
      <c r="CN1029" s="29"/>
      <c r="CO1029" s="29"/>
      <c r="CP1029" s="29"/>
      <c r="CQ1029" s="29"/>
      <c r="CR1029" s="29"/>
      <c r="CS1029" s="29"/>
      <c r="CT1029" s="29"/>
      <c r="CU1029" s="32" t="str">
        <f>IF(N1029="费用项目",VLOOKUP(O1029,费用项目!B:C,2,0),"")</f>
        <v/>
      </c>
      <c r="CV1029" s="32" t="str">
        <f>IFERROR(VLOOKUP(CU1029,费用项目!A:B,2,0),"")</f>
        <v/>
      </c>
      <c r="CW1029" s="29" t="str">
        <f>IF(N1029="银行账户",VLOOKUP(O1029,银行变二级!B:C,2,0),"")</f>
        <v/>
      </c>
      <c r="CX1029" s="29" t="str">
        <f>IFERROR(VLOOKUP(O1029,银行变二级!A:B,2,0),"")</f>
        <v/>
      </c>
    </row>
    <row r="1030" ht="25.5" spans="1:102">
      <c r="A1030" s="35" t="s">
        <v>833</v>
      </c>
      <c r="B1030" s="36" t="s">
        <v>124</v>
      </c>
      <c r="C1030" s="36" t="s">
        <v>115</v>
      </c>
      <c r="D1030" s="37" t="s">
        <v>835</v>
      </c>
      <c r="E1030" s="37" t="s">
        <v>683</v>
      </c>
      <c r="F1030" s="38">
        <v>20042.36</v>
      </c>
      <c r="G1030" s="39" t="s">
        <v>107</v>
      </c>
      <c r="H1030" s="40" t="str">
        <f t="shared" si="325"/>
        <v>1221</v>
      </c>
      <c r="I1030" s="40" t="str">
        <f t="shared" si="326"/>
        <v>122108</v>
      </c>
      <c r="J1030" s="46" t="str">
        <f t="shared" si="327"/>
        <v>其他应收款</v>
      </c>
      <c r="K1030" s="47" t="str">
        <f t="shared" si="328"/>
        <v>单位</v>
      </c>
      <c r="L1030" s="46" t="str">
        <f t="shared" si="329"/>
        <v>昌邑市盛汇生态环保有限公司</v>
      </c>
      <c r="M1030" s="46" t="str">
        <f>IFERROR(IF(H1030="1002",1002,VLOOKUP(I1030,亿企科目!A:H,6,0)),VLOOKUP(H1030,亿企科目!A:G,6,0))</f>
        <v>122102</v>
      </c>
      <c r="N1030" s="48" t="str">
        <f>IFERROR(IF(H1030="1002","银行账户",IF(H1030="1123","供应商",VLOOKUP(I1030,亿企科目!A:H,8,0))),"")</f>
        <v>客户</v>
      </c>
      <c r="O1030" s="49" t="str">
        <f t="shared" si="343"/>
        <v>昌邑市盛汇生态环保有限公司</v>
      </c>
      <c r="P1030" s="29" t="str">
        <f>VLOOKUP(A1030,账簿!B:C,2,0)</f>
        <v>003018</v>
      </c>
      <c r="Q1030" s="29" t="str">
        <f>VLOOKUP(P1030,账簿!A:B,2,0)</f>
        <v>昌邑市盛汇生态环保有限公司</v>
      </c>
      <c r="W1030" s="29" t="str">
        <f t="shared" si="344"/>
        <v>0030182026-04-212</v>
      </c>
      <c r="X1030" s="29" t="str">
        <f t="shared" si="330"/>
        <v>003018</v>
      </c>
      <c r="Y1030" s="29" t="str">
        <f t="shared" si="331"/>
        <v>003018</v>
      </c>
      <c r="Z1030" s="29" t="str">
        <f t="shared" si="332"/>
        <v>昌邑市盛汇生态环保有限公司</v>
      </c>
      <c r="AA1030" s="29" t="str">
        <f t="shared" si="333"/>
        <v>2026-04</v>
      </c>
      <c r="AB1030" s="29" t="str">
        <f t="shared" si="334"/>
        <v>2026-04-21</v>
      </c>
      <c r="AC1030" s="29" t="s">
        <v>108</v>
      </c>
      <c r="AD1030" s="29">
        <f t="shared" si="335"/>
        <v>2</v>
      </c>
      <c r="AE1030" s="29" t="str">
        <f t="shared" si="336"/>
        <v>贷款还款,昌邑市盛汇生态环保有限公司</v>
      </c>
      <c r="AF1030" s="29" t="s">
        <v>109</v>
      </c>
      <c r="AG1030" s="29" t="s">
        <v>109</v>
      </c>
      <c r="AH1030" s="29"/>
      <c r="AI1030" s="29"/>
      <c r="AJ1030" s="29"/>
      <c r="AK1030" s="29"/>
      <c r="AL1030" s="29"/>
      <c r="AM1030" s="29"/>
      <c r="AN1030" s="29" t="str">
        <f t="shared" si="337"/>
        <v>122102</v>
      </c>
      <c r="AO1030" s="29"/>
      <c r="AP1030" s="29" t="str">
        <f t="shared" si="338"/>
        <v>贷款还款,昌邑市盛汇生态环保有限公司</v>
      </c>
      <c r="AQ1030" t="s">
        <v>110</v>
      </c>
      <c r="AR1030" s="29">
        <f t="shared" si="339"/>
        <v>20042.36</v>
      </c>
      <c r="AS1030" s="29" t="str">
        <f t="shared" si="340"/>
        <v/>
      </c>
      <c r="AT1030" t="s">
        <v>111</v>
      </c>
      <c r="AU1030" t="s">
        <v>112</v>
      </c>
      <c r="AV1030" t="s">
        <v>113</v>
      </c>
      <c r="AW1030" s="29">
        <f t="shared" si="341"/>
        <v>20042.36</v>
      </c>
      <c r="AX1030" s="29" t="str">
        <f t="shared" si="342"/>
        <v/>
      </c>
      <c r="AY1030" s="29"/>
      <c r="AZ1030" s="29"/>
      <c r="BA1030" s="29"/>
      <c r="BB1030" s="29"/>
      <c r="BC1030" s="29"/>
      <c r="BD1030" s="29"/>
      <c r="BE1030" s="29"/>
      <c r="BF1030" s="29"/>
      <c r="BG1030" s="29"/>
      <c r="BH1030" s="29"/>
      <c r="BI1030" s="29"/>
      <c r="BJ1030" s="29"/>
      <c r="BK1030" s="29"/>
      <c r="BL1030" s="29"/>
      <c r="BM1030" s="29"/>
      <c r="BN1030" s="29"/>
      <c r="BO1030" s="29"/>
      <c r="BP1030" s="29"/>
      <c r="BQ1030" s="32" t="str">
        <f>IF(N1030="项目",VLOOKUP(O1030,项目!B:C,2,0),IF(K1030="空项目",VLOOKUP(K1030,项目!B:C,2,0),""))</f>
        <v/>
      </c>
      <c r="BR1030" s="32" t="str">
        <f>IFERROR(VLOOKUP(BQ1030,项目!A:B,2,0),"")</f>
        <v/>
      </c>
      <c r="BS1030" s="29"/>
      <c r="BT1030" s="29"/>
      <c r="BU1030" s="32" t="str">
        <f>IF(N1030="供应商",VLOOKUP(O1030,供应商!B:C,2,0),"")</f>
        <v/>
      </c>
      <c r="BV1030" s="32" t="str">
        <f>IFERROR(VLOOKUP(BU1030,供应商!A:B,2,0),"")</f>
        <v/>
      </c>
      <c r="BW1030" s="32" t="str">
        <f>IF(N1030="客户",VLOOKUP(O1030,客户!B:C,2,0),"")</f>
        <v>003018</v>
      </c>
      <c r="BX1030" s="32" t="str">
        <f>IFERROR(VLOOKUP(BW1030,客户!A:B,2,0),"")</f>
        <v>昌邑市盛汇生态环保有限公司</v>
      </c>
      <c r="BY1030" s="29"/>
      <c r="BZ1030" s="29"/>
      <c r="CA1030" s="29"/>
      <c r="CB1030" s="29"/>
      <c r="CC1030" s="29"/>
      <c r="CD1030" s="29"/>
      <c r="CE1030" s="29"/>
      <c r="CF1030" s="29"/>
      <c r="CG1030" s="29"/>
      <c r="CH1030" s="29"/>
      <c r="CI1030" s="29"/>
      <c r="CJ1030" s="29"/>
      <c r="CK1030" s="29"/>
      <c r="CL1030" s="29"/>
      <c r="CM1030" s="29"/>
      <c r="CN1030" s="29"/>
      <c r="CO1030" s="29"/>
      <c r="CP1030" s="29"/>
      <c r="CQ1030" s="29"/>
      <c r="CR1030" s="29"/>
      <c r="CS1030" s="29"/>
      <c r="CT1030" s="29"/>
      <c r="CU1030" s="32" t="str">
        <f>IF(N1030="费用项目",VLOOKUP(O1030,费用项目!B:C,2,0),"")</f>
        <v/>
      </c>
      <c r="CV1030" s="32" t="str">
        <f>IFERROR(VLOOKUP(CU1030,费用项目!A:B,2,0),"")</f>
        <v/>
      </c>
      <c r="CW1030" s="29" t="str">
        <f>IF(N1030="银行账户",VLOOKUP(O1030,银行变二级!B:C,2,0),"")</f>
        <v/>
      </c>
      <c r="CX1030" s="29" t="str">
        <f>IFERROR(VLOOKUP(O1030,银行变二级!A:B,2,0),"")</f>
        <v/>
      </c>
    </row>
    <row r="1031" spans="1:102">
      <c r="A1031" s="35" t="s">
        <v>833</v>
      </c>
      <c r="B1031" s="36" t="s">
        <v>124</v>
      </c>
      <c r="C1031" s="36" t="s">
        <v>115</v>
      </c>
      <c r="D1031" s="37" t="s">
        <v>835</v>
      </c>
      <c r="E1031" s="37" t="s">
        <v>834</v>
      </c>
      <c r="F1031" s="39" t="s">
        <v>107</v>
      </c>
      <c r="G1031" s="38">
        <v>20042.36</v>
      </c>
      <c r="H1031" s="40" t="str">
        <f t="shared" si="325"/>
        <v>1002</v>
      </c>
      <c r="I1031" s="40" t="str">
        <f t="shared" si="326"/>
        <v>100201</v>
      </c>
      <c r="J1031" s="46" t="str">
        <f t="shared" si="327"/>
        <v>银行存款</v>
      </c>
      <c r="K1031" s="47" t="str">
        <f t="shared" si="328"/>
        <v>东营5282</v>
      </c>
      <c r="L1031" s="46" t="str">
        <f t="shared" si="329"/>
        <v/>
      </c>
      <c r="M1031" s="46">
        <f>IFERROR(IF(H1031="1002",1002,VLOOKUP(I1031,亿企科目!A:H,6,0)),VLOOKUP(H1031,亿企科目!A:G,6,0))</f>
        <v>1002</v>
      </c>
      <c r="N1031" s="48" t="str">
        <f>IFERROR(IF(H1031="1002","银行账户",IF(H1031="1123","供应商",VLOOKUP(I1031,亿企科目!A:H,8,0))),"")</f>
        <v>银行账户</v>
      </c>
      <c r="O1031" s="49" t="str">
        <f t="shared" si="343"/>
        <v>东营5282</v>
      </c>
      <c r="P1031" s="29" t="str">
        <f>VLOOKUP(A1031,账簿!B:C,2,0)</f>
        <v>003018</v>
      </c>
      <c r="Q1031" s="29" t="str">
        <f>VLOOKUP(P1031,账簿!A:B,2,0)</f>
        <v>昌邑市盛汇生态环保有限公司</v>
      </c>
      <c r="W1031" s="29" t="str">
        <f t="shared" si="344"/>
        <v>0030182026-04-212</v>
      </c>
      <c r="X1031" s="29" t="str">
        <f t="shared" si="330"/>
        <v>003018</v>
      </c>
      <c r="Y1031" s="29" t="str">
        <f t="shared" si="331"/>
        <v>003018</v>
      </c>
      <c r="Z1031" s="29" t="str">
        <f t="shared" si="332"/>
        <v>昌邑市盛汇生态环保有限公司</v>
      </c>
      <c r="AA1031" s="29" t="str">
        <f t="shared" si="333"/>
        <v>2026-04</v>
      </c>
      <c r="AB1031" s="29" t="str">
        <f t="shared" si="334"/>
        <v>2026-04-21</v>
      </c>
      <c r="AC1031" s="29" t="s">
        <v>108</v>
      </c>
      <c r="AD1031" s="29">
        <f t="shared" si="335"/>
        <v>2</v>
      </c>
      <c r="AE1031" s="29" t="str">
        <f t="shared" si="336"/>
        <v>贷款还款,昌邑市盛汇生态环保有限公司</v>
      </c>
      <c r="AF1031" s="29" t="s">
        <v>109</v>
      </c>
      <c r="AG1031" s="29" t="s">
        <v>109</v>
      </c>
      <c r="AH1031" s="29"/>
      <c r="AI1031" s="29"/>
      <c r="AJ1031" s="29"/>
      <c r="AK1031" s="29"/>
      <c r="AL1031" s="29"/>
      <c r="AM1031" s="29"/>
      <c r="AN1031" s="29">
        <f t="shared" si="337"/>
        <v>1002</v>
      </c>
      <c r="AO1031" s="29"/>
      <c r="AP1031" s="29" t="str">
        <f t="shared" si="338"/>
        <v>贷款还款,昌邑市盛汇生态环保有限公司</v>
      </c>
      <c r="AQ1031" t="s">
        <v>110</v>
      </c>
      <c r="AR1031" s="29" t="str">
        <f t="shared" si="339"/>
        <v/>
      </c>
      <c r="AS1031" s="29">
        <f t="shared" si="340"/>
        <v>20042.36</v>
      </c>
      <c r="AT1031" t="s">
        <v>111</v>
      </c>
      <c r="AU1031" t="s">
        <v>112</v>
      </c>
      <c r="AV1031" t="s">
        <v>113</v>
      </c>
      <c r="AW1031" s="29" t="str">
        <f t="shared" si="341"/>
        <v/>
      </c>
      <c r="AX1031" s="29">
        <f t="shared" si="342"/>
        <v>20042.36</v>
      </c>
      <c r="AY1031" s="29"/>
      <c r="AZ1031" s="29"/>
      <c r="BA1031" s="29"/>
      <c r="BB1031" s="29"/>
      <c r="BC1031" s="29"/>
      <c r="BD1031" s="29"/>
      <c r="BE1031" s="29"/>
      <c r="BF1031" s="29"/>
      <c r="BG1031" s="29"/>
      <c r="BH1031" s="29"/>
      <c r="BI1031" s="29"/>
      <c r="BJ1031" s="29"/>
      <c r="BK1031" s="29"/>
      <c r="BL1031" s="29"/>
      <c r="BM1031" s="29"/>
      <c r="BN1031" s="29"/>
      <c r="BO1031" s="29"/>
      <c r="BP1031" s="29"/>
      <c r="BQ1031" s="32" t="str">
        <f>IF(N1031="项目",VLOOKUP(O1031,项目!B:C,2,0),IF(K1031="空项目",VLOOKUP(K1031,项目!B:C,2,0),""))</f>
        <v/>
      </c>
      <c r="BR1031" s="32" t="str">
        <f>IFERROR(VLOOKUP(BQ1031,项目!A:B,2,0),"")</f>
        <v/>
      </c>
      <c r="BS1031" s="29"/>
      <c r="BT1031" s="29"/>
      <c r="BU1031" s="32" t="str">
        <f>IF(N1031="供应商",VLOOKUP(O1031,供应商!B:C,2,0),"")</f>
        <v/>
      </c>
      <c r="BV1031" s="32" t="str">
        <f>IFERROR(VLOOKUP(BU1031,供应商!A:B,2,0),"")</f>
        <v/>
      </c>
      <c r="BW1031" s="32" t="str">
        <f>IF(N1031="客户",VLOOKUP(O1031,客户!B:C,2,0),"")</f>
        <v/>
      </c>
      <c r="BX1031" s="32" t="str">
        <f>IFERROR(VLOOKUP(BW1031,客户!A:B,2,0),"")</f>
        <v/>
      </c>
      <c r="BY1031" s="29"/>
      <c r="BZ1031" s="29"/>
      <c r="CA1031" s="29"/>
      <c r="CB1031" s="29"/>
      <c r="CC1031" s="29"/>
      <c r="CD1031" s="29"/>
      <c r="CE1031" s="29"/>
      <c r="CF1031" s="29"/>
      <c r="CG1031" s="29"/>
      <c r="CH1031" s="29"/>
      <c r="CI1031" s="29"/>
      <c r="CJ1031" s="29"/>
      <c r="CK1031" s="29"/>
      <c r="CL1031" s="29"/>
      <c r="CM1031" s="29"/>
      <c r="CN1031" s="29"/>
      <c r="CO1031" s="29"/>
      <c r="CP1031" s="29"/>
      <c r="CQ1031" s="29"/>
      <c r="CR1031" s="29"/>
      <c r="CS1031" s="29"/>
      <c r="CT1031" s="29"/>
      <c r="CU1031" s="32" t="str">
        <f>IF(N1031="费用项目",VLOOKUP(O1031,费用项目!B:C,2,0),"")</f>
        <v/>
      </c>
      <c r="CV1031" s="32" t="str">
        <f>IFERROR(VLOOKUP(CU1031,费用项目!A:B,2,0),"")</f>
        <v/>
      </c>
      <c r="CW1031" s="29" t="str">
        <f>IF(N1031="银行账户",VLOOKUP(O1031,银行变二级!B:C,2,0),"")</f>
        <v>东营5282</v>
      </c>
      <c r="CX1031" s="29" t="str">
        <f>IFERROR(VLOOKUP(O1031,银行变二级!A:B,2,0),"")</f>
        <v>东营5282</v>
      </c>
    </row>
    <row r="1032" spans="1:102">
      <c r="A1032" s="35" t="s">
        <v>833</v>
      </c>
      <c r="B1032" s="36" t="s">
        <v>124</v>
      </c>
      <c r="C1032" s="36" t="s">
        <v>118</v>
      </c>
      <c r="D1032" s="37" t="s">
        <v>667</v>
      </c>
      <c r="E1032" s="37" t="s">
        <v>836</v>
      </c>
      <c r="F1032" s="38">
        <v>310000</v>
      </c>
      <c r="G1032" s="39" t="s">
        <v>107</v>
      </c>
      <c r="H1032" s="40" t="str">
        <f t="shared" si="325"/>
        <v>1002</v>
      </c>
      <c r="I1032" s="40" t="str">
        <f t="shared" si="326"/>
        <v>100203</v>
      </c>
      <c r="J1032" s="46" t="str">
        <f t="shared" si="327"/>
        <v>银行存款</v>
      </c>
      <c r="K1032" s="47" t="str">
        <f t="shared" si="328"/>
        <v>潍坊银行2129</v>
      </c>
      <c r="L1032" s="46" t="str">
        <f t="shared" si="329"/>
        <v/>
      </c>
      <c r="M1032" s="46">
        <f>IFERROR(IF(H1032="1002",1002,VLOOKUP(I1032,亿企科目!A:H,6,0)),VLOOKUP(H1032,亿企科目!A:G,6,0))</f>
        <v>1002</v>
      </c>
      <c r="N1032" s="48" t="str">
        <f>IFERROR(IF(H1032="1002","银行账户",IF(H1032="1123","供应商",VLOOKUP(I1032,亿企科目!A:H,8,0))),"")</f>
        <v>银行账户</v>
      </c>
      <c r="O1032" s="49" t="str">
        <f t="shared" si="343"/>
        <v>潍坊银行2129</v>
      </c>
      <c r="P1032" s="29" t="str">
        <f>VLOOKUP(A1032,账簿!B:C,2,0)</f>
        <v>003018</v>
      </c>
      <c r="Q1032" s="29" t="str">
        <f>VLOOKUP(P1032,账簿!A:B,2,0)</f>
        <v>昌邑市盛汇生态环保有限公司</v>
      </c>
      <c r="W1032" s="29" t="str">
        <f t="shared" si="344"/>
        <v>0030182026-04-213</v>
      </c>
      <c r="X1032" s="29" t="str">
        <f t="shared" si="330"/>
        <v>003018</v>
      </c>
      <c r="Y1032" s="29" t="str">
        <f t="shared" si="331"/>
        <v>003018</v>
      </c>
      <c r="Z1032" s="29" t="str">
        <f t="shared" si="332"/>
        <v>昌邑市盛汇生态环保有限公司</v>
      </c>
      <c r="AA1032" s="29" t="str">
        <f t="shared" si="333"/>
        <v>2026-04</v>
      </c>
      <c r="AB1032" s="29" t="str">
        <f t="shared" si="334"/>
        <v>2026-04-21</v>
      </c>
      <c r="AC1032" s="29" t="s">
        <v>108</v>
      </c>
      <c r="AD1032" s="29">
        <f t="shared" si="335"/>
        <v>3</v>
      </c>
      <c r="AE1032" s="29" t="str">
        <f t="shared" si="336"/>
        <v>往来款,昌邑市国有资产经营投资有限公司</v>
      </c>
      <c r="AF1032" s="29" t="s">
        <v>109</v>
      </c>
      <c r="AG1032" s="29" t="s">
        <v>109</v>
      </c>
      <c r="AH1032" s="29"/>
      <c r="AI1032" s="29"/>
      <c r="AJ1032" s="29"/>
      <c r="AK1032" s="29"/>
      <c r="AL1032" s="29"/>
      <c r="AM1032" s="29"/>
      <c r="AN1032" s="29">
        <f t="shared" si="337"/>
        <v>1002</v>
      </c>
      <c r="AO1032" s="29"/>
      <c r="AP1032" s="29" t="str">
        <f t="shared" si="338"/>
        <v>往来款,昌邑市国有资产经营投资有限公司</v>
      </c>
      <c r="AQ1032" t="s">
        <v>110</v>
      </c>
      <c r="AR1032" s="29">
        <f t="shared" si="339"/>
        <v>310000</v>
      </c>
      <c r="AS1032" s="29" t="str">
        <f t="shared" si="340"/>
        <v/>
      </c>
      <c r="AT1032" t="s">
        <v>111</v>
      </c>
      <c r="AU1032" t="s">
        <v>112</v>
      </c>
      <c r="AV1032" t="s">
        <v>113</v>
      </c>
      <c r="AW1032" s="29">
        <f t="shared" si="341"/>
        <v>310000</v>
      </c>
      <c r="AX1032" s="29" t="str">
        <f t="shared" si="342"/>
        <v/>
      </c>
      <c r="AY1032" s="29"/>
      <c r="AZ1032" s="29"/>
      <c r="BA1032" s="29"/>
      <c r="BB1032" s="29"/>
      <c r="BC1032" s="29"/>
      <c r="BD1032" s="29"/>
      <c r="BE1032" s="29"/>
      <c r="BF1032" s="29"/>
      <c r="BG1032" s="29"/>
      <c r="BH1032" s="29"/>
      <c r="BI1032" s="29"/>
      <c r="BJ1032" s="29"/>
      <c r="BK1032" s="29"/>
      <c r="BL1032" s="29"/>
      <c r="BM1032" s="29"/>
      <c r="BN1032" s="29"/>
      <c r="BO1032" s="29"/>
      <c r="BP1032" s="29"/>
      <c r="BQ1032" s="32" t="str">
        <f>IF(N1032="项目",VLOOKUP(O1032,项目!B:C,2,0),IF(K1032="空项目",VLOOKUP(K1032,项目!B:C,2,0),""))</f>
        <v/>
      </c>
      <c r="BR1032" s="32" t="str">
        <f>IFERROR(VLOOKUP(BQ1032,项目!A:B,2,0),"")</f>
        <v/>
      </c>
      <c r="BS1032" s="29"/>
      <c r="BT1032" s="29"/>
      <c r="BU1032" s="32" t="str">
        <f>IF(N1032="供应商",VLOOKUP(O1032,供应商!B:C,2,0),"")</f>
        <v/>
      </c>
      <c r="BV1032" s="32" t="str">
        <f>IFERROR(VLOOKUP(BU1032,供应商!A:B,2,0),"")</f>
        <v/>
      </c>
      <c r="BW1032" s="32" t="str">
        <f>IF(N1032="客户",VLOOKUP(O1032,客户!B:C,2,0),"")</f>
        <v/>
      </c>
      <c r="BX1032" s="32" t="str">
        <f>IFERROR(VLOOKUP(BW1032,客户!A:B,2,0),"")</f>
        <v/>
      </c>
      <c r="BY1032" s="29"/>
      <c r="BZ1032" s="29"/>
      <c r="CA1032" s="29"/>
      <c r="CB1032" s="29"/>
      <c r="CC1032" s="29"/>
      <c r="CD1032" s="29"/>
      <c r="CE1032" s="29"/>
      <c r="CF1032" s="29"/>
      <c r="CG1032" s="29"/>
      <c r="CH1032" s="29"/>
      <c r="CI1032" s="29"/>
      <c r="CJ1032" s="29"/>
      <c r="CK1032" s="29"/>
      <c r="CL1032" s="29"/>
      <c r="CM1032" s="29"/>
      <c r="CN1032" s="29"/>
      <c r="CO1032" s="29"/>
      <c r="CP1032" s="29"/>
      <c r="CQ1032" s="29"/>
      <c r="CR1032" s="29"/>
      <c r="CS1032" s="29"/>
      <c r="CT1032" s="29"/>
      <c r="CU1032" s="32" t="str">
        <f>IF(N1032="费用项目",VLOOKUP(O1032,费用项目!B:C,2,0),"")</f>
        <v/>
      </c>
      <c r="CV1032" s="32" t="str">
        <f>IFERROR(VLOOKUP(CU1032,费用项目!A:B,2,0),"")</f>
        <v/>
      </c>
      <c r="CW1032" s="29" t="str">
        <f>IF(N1032="银行账户",VLOOKUP(O1032,银行变二级!B:C,2,0),"")</f>
        <v>潍坊银行2129</v>
      </c>
      <c r="CX1032" s="29" t="str">
        <f>IFERROR(VLOOKUP(O1032,银行变二级!A:B,2,0),"")</f>
        <v>潍坊银行2129</v>
      </c>
    </row>
    <row r="1033" ht="25.5" spans="1:102">
      <c r="A1033" s="35" t="s">
        <v>833</v>
      </c>
      <c r="B1033" s="36" t="s">
        <v>124</v>
      </c>
      <c r="C1033" s="36" t="s">
        <v>118</v>
      </c>
      <c r="D1033" s="37" t="s">
        <v>837</v>
      </c>
      <c r="E1033" s="37" t="s">
        <v>142</v>
      </c>
      <c r="F1033" s="39" t="s">
        <v>107</v>
      </c>
      <c r="G1033" s="38">
        <v>310000</v>
      </c>
      <c r="H1033" s="40" t="str">
        <f t="shared" si="325"/>
        <v>1221</v>
      </c>
      <c r="I1033" s="40" t="str">
        <f t="shared" si="326"/>
        <v>122108</v>
      </c>
      <c r="J1033" s="46" t="str">
        <f t="shared" si="327"/>
        <v>其他应收款</v>
      </c>
      <c r="K1033" s="47" t="str">
        <f t="shared" si="328"/>
        <v>单位</v>
      </c>
      <c r="L1033" s="46" t="str">
        <f t="shared" si="329"/>
        <v>昌邑市国有资产经营投资有限公司</v>
      </c>
      <c r="M1033" s="46" t="str">
        <f>IFERROR(IF(H1033="1002",1002,VLOOKUP(I1033,亿企科目!A:H,6,0)),VLOOKUP(H1033,亿企科目!A:G,6,0))</f>
        <v>122102</v>
      </c>
      <c r="N1033" s="48" t="str">
        <f>IFERROR(IF(H1033="1002","银行账户",IF(H1033="1123","供应商",VLOOKUP(I1033,亿企科目!A:H,8,0))),"")</f>
        <v>客户</v>
      </c>
      <c r="O1033" s="49" t="str">
        <f t="shared" si="343"/>
        <v>昌邑市国有资产经营投资有限公司</v>
      </c>
      <c r="P1033" s="29" t="str">
        <f>VLOOKUP(A1033,账簿!B:C,2,0)</f>
        <v>003018</v>
      </c>
      <c r="Q1033" s="29" t="str">
        <f>VLOOKUP(P1033,账簿!A:B,2,0)</f>
        <v>昌邑市盛汇生态环保有限公司</v>
      </c>
      <c r="W1033" s="29" t="str">
        <f t="shared" si="344"/>
        <v>0030182026-04-213</v>
      </c>
      <c r="X1033" s="29" t="str">
        <f t="shared" si="330"/>
        <v>003018</v>
      </c>
      <c r="Y1033" s="29" t="str">
        <f t="shared" si="331"/>
        <v>003018</v>
      </c>
      <c r="Z1033" s="29" t="str">
        <f t="shared" si="332"/>
        <v>昌邑市盛汇生态环保有限公司</v>
      </c>
      <c r="AA1033" s="29" t="str">
        <f t="shared" si="333"/>
        <v>2026-04</v>
      </c>
      <c r="AB1033" s="29" t="str">
        <f t="shared" si="334"/>
        <v>2026-04-21</v>
      </c>
      <c r="AC1033" s="29" t="s">
        <v>108</v>
      </c>
      <c r="AD1033" s="29">
        <f t="shared" si="335"/>
        <v>3</v>
      </c>
      <c r="AE1033" s="29" t="str">
        <f t="shared" si="336"/>
        <v>往来款，昌邑市国有资产经营投资有限公司</v>
      </c>
      <c r="AF1033" s="29" t="s">
        <v>109</v>
      </c>
      <c r="AG1033" s="29" t="s">
        <v>109</v>
      </c>
      <c r="AH1033" s="29"/>
      <c r="AI1033" s="29"/>
      <c r="AJ1033" s="29"/>
      <c r="AK1033" s="29"/>
      <c r="AL1033" s="29"/>
      <c r="AM1033" s="29"/>
      <c r="AN1033" s="29" t="str">
        <f t="shared" si="337"/>
        <v>122102</v>
      </c>
      <c r="AO1033" s="29"/>
      <c r="AP1033" s="29" t="str">
        <f t="shared" si="338"/>
        <v>往来款，昌邑市国有资产经营投资有限公司</v>
      </c>
      <c r="AQ1033" t="s">
        <v>110</v>
      </c>
      <c r="AR1033" s="29" t="str">
        <f t="shared" si="339"/>
        <v/>
      </c>
      <c r="AS1033" s="29">
        <f t="shared" si="340"/>
        <v>310000</v>
      </c>
      <c r="AT1033" t="s">
        <v>111</v>
      </c>
      <c r="AU1033" t="s">
        <v>112</v>
      </c>
      <c r="AV1033" t="s">
        <v>113</v>
      </c>
      <c r="AW1033" s="29" t="str">
        <f t="shared" si="341"/>
        <v/>
      </c>
      <c r="AX1033" s="29">
        <f t="shared" si="342"/>
        <v>310000</v>
      </c>
      <c r="AY1033" s="29"/>
      <c r="AZ1033" s="29"/>
      <c r="BA1033" s="29"/>
      <c r="BB1033" s="29"/>
      <c r="BC1033" s="29"/>
      <c r="BD1033" s="29"/>
      <c r="BE1033" s="29"/>
      <c r="BF1033" s="29"/>
      <c r="BG1033" s="29"/>
      <c r="BH1033" s="29"/>
      <c r="BI1033" s="29"/>
      <c r="BJ1033" s="29"/>
      <c r="BK1033" s="29"/>
      <c r="BL1033" s="29"/>
      <c r="BM1033" s="29"/>
      <c r="BN1033" s="29"/>
      <c r="BO1033" s="29"/>
      <c r="BP1033" s="29"/>
      <c r="BQ1033" s="32" t="str">
        <f>IF(N1033="项目",VLOOKUP(O1033,项目!B:C,2,0),IF(K1033="空项目",VLOOKUP(K1033,项目!B:C,2,0),""))</f>
        <v/>
      </c>
      <c r="BR1033" s="32" t="str">
        <f>IFERROR(VLOOKUP(BQ1033,项目!A:B,2,0),"")</f>
        <v/>
      </c>
      <c r="BS1033" s="29"/>
      <c r="BT1033" s="29"/>
      <c r="BU1033" s="32" t="str">
        <f>IF(N1033="供应商",VLOOKUP(O1033,供应商!B:C,2,0),"")</f>
        <v/>
      </c>
      <c r="BV1033" s="32" t="str">
        <f>IFERROR(VLOOKUP(BU1033,供应商!A:B,2,0),"")</f>
        <v/>
      </c>
      <c r="BW1033" s="32" t="str">
        <f>IF(N1033="客户",VLOOKUP(O1033,客户!B:C,2,0),"")</f>
        <v>003</v>
      </c>
      <c r="BX1033" s="32" t="str">
        <f>IFERROR(VLOOKUP(BW1033,客户!A:B,2,0),"")</f>
        <v>昌邑市国有资产经营投资有限公司</v>
      </c>
      <c r="BY1033" s="29"/>
      <c r="BZ1033" s="29"/>
      <c r="CA1033" s="29"/>
      <c r="CB1033" s="29"/>
      <c r="CC1033" s="29"/>
      <c r="CD1033" s="29"/>
      <c r="CE1033" s="29"/>
      <c r="CF1033" s="29"/>
      <c r="CG1033" s="29"/>
      <c r="CH1033" s="29"/>
      <c r="CI1033" s="29"/>
      <c r="CJ1033" s="29"/>
      <c r="CK1033" s="29"/>
      <c r="CL1033" s="29"/>
      <c r="CM1033" s="29"/>
      <c r="CN1033" s="29"/>
      <c r="CO1033" s="29"/>
      <c r="CP1033" s="29"/>
      <c r="CQ1033" s="29"/>
      <c r="CR1033" s="29"/>
      <c r="CS1033" s="29"/>
      <c r="CT1033" s="29"/>
      <c r="CU1033" s="32" t="str">
        <f>IF(N1033="费用项目",VLOOKUP(O1033,费用项目!B:C,2,0),"")</f>
        <v/>
      </c>
      <c r="CV1033" s="32" t="str">
        <f>IFERROR(VLOOKUP(CU1033,费用项目!A:B,2,0),"")</f>
        <v/>
      </c>
      <c r="CW1033" s="29" t="str">
        <f>IF(N1033="银行账户",VLOOKUP(O1033,银行变二级!B:C,2,0),"")</f>
        <v/>
      </c>
      <c r="CX1033" s="29" t="str">
        <f>IFERROR(VLOOKUP(O1033,银行变二级!A:B,2,0),"")</f>
        <v/>
      </c>
    </row>
    <row r="1034" spans="1:102">
      <c r="A1034" s="35" t="s">
        <v>833</v>
      </c>
      <c r="B1034" s="36" t="s">
        <v>453</v>
      </c>
      <c r="C1034" s="36" t="s">
        <v>121</v>
      </c>
      <c r="D1034" s="37" t="s">
        <v>838</v>
      </c>
      <c r="E1034" s="37" t="s">
        <v>836</v>
      </c>
      <c r="F1034" s="38">
        <v>50030000</v>
      </c>
      <c r="G1034" s="39" t="s">
        <v>107</v>
      </c>
      <c r="H1034" s="40" t="str">
        <f t="shared" si="325"/>
        <v>1002</v>
      </c>
      <c r="I1034" s="40" t="str">
        <f t="shared" si="326"/>
        <v>100203</v>
      </c>
      <c r="J1034" s="46" t="str">
        <f t="shared" si="327"/>
        <v>银行存款</v>
      </c>
      <c r="K1034" s="47" t="str">
        <f t="shared" si="328"/>
        <v>潍坊银行2129</v>
      </c>
      <c r="L1034" s="46" t="str">
        <f t="shared" si="329"/>
        <v/>
      </c>
      <c r="M1034" s="46">
        <f>IFERROR(IF(H1034="1002",1002,VLOOKUP(I1034,亿企科目!A:H,6,0)),VLOOKUP(H1034,亿企科目!A:G,6,0))</f>
        <v>1002</v>
      </c>
      <c r="N1034" s="48" t="str">
        <f>IFERROR(IF(H1034="1002","银行账户",IF(H1034="1123","供应商",VLOOKUP(I1034,亿企科目!A:H,8,0))),"")</f>
        <v>银行账户</v>
      </c>
      <c r="O1034" s="49" t="str">
        <f t="shared" si="343"/>
        <v>潍坊银行2129</v>
      </c>
      <c r="P1034" s="29" t="str">
        <f>VLOOKUP(A1034,账簿!B:C,2,0)</f>
        <v>003018</v>
      </c>
      <c r="Q1034" s="29" t="str">
        <f>VLOOKUP(P1034,账簿!A:B,2,0)</f>
        <v>昌邑市盛汇生态环保有限公司</v>
      </c>
      <c r="W1034" s="29" t="str">
        <f t="shared" si="344"/>
        <v>0030182026-04-244</v>
      </c>
      <c r="X1034" s="29" t="str">
        <f t="shared" si="330"/>
        <v>003018</v>
      </c>
      <c r="Y1034" s="29" t="str">
        <f t="shared" si="331"/>
        <v>003018</v>
      </c>
      <c r="Z1034" s="29" t="str">
        <f t="shared" si="332"/>
        <v>昌邑市盛汇生态环保有限公司</v>
      </c>
      <c r="AA1034" s="29" t="str">
        <f t="shared" si="333"/>
        <v>2026-04</v>
      </c>
      <c r="AB1034" s="29" t="str">
        <f t="shared" si="334"/>
        <v>2026-04-24</v>
      </c>
      <c r="AC1034" s="29" t="s">
        <v>108</v>
      </c>
      <c r="AD1034" s="29">
        <f t="shared" si="335"/>
        <v>4</v>
      </c>
      <c r="AE1034" s="29" t="str">
        <f t="shared" si="336"/>
        <v>往来款，昌邑市城投农业科技有限公司</v>
      </c>
      <c r="AF1034" s="29" t="s">
        <v>109</v>
      </c>
      <c r="AG1034" s="29" t="s">
        <v>109</v>
      </c>
      <c r="AH1034" s="29"/>
      <c r="AI1034" s="29"/>
      <c r="AJ1034" s="29"/>
      <c r="AK1034" s="29"/>
      <c r="AL1034" s="29"/>
      <c r="AM1034" s="29"/>
      <c r="AN1034" s="29">
        <f t="shared" si="337"/>
        <v>1002</v>
      </c>
      <c r="AO1034" s="29"/>
      <c r="AP1034" s="29" t="str">
        <f t="shared" si="338"/>
        <v>往来款，昌邑市城投农业科技有限公司</v>
      </c>
      <c r="AQ1034" t="s">
        <v>110</v>
      </c>
      <c r="AR1034" s="29">
        <f t="shared" si="339"/>
        <v>50030000</v>
      </c>
      <c r="AS1034" s="29" t="str">
        <f t="shared" si="340"/>
        <v/>
      </c>
      <c r="AT1034" t="s">
        <v>111</v>
      </c>
      <c r="AU1034" t="s">
        <v>112</v>
      </c>
      <c r="AV1034" t="s">
        <v>113</v>
      </c>
      <c r="AW1034" s="29">
        <f t="shared" si="341"/>
        <v>50030000</v>
      </c>
      <c r="AX1034" s="29" t="str">
        <f t="shared" si="342"/>
        <v/>
      </c>
      <c r="AY1034" s="29"/>
      <c r="AZ1034" s="29"/>
      <c r="BA1034" s="29"/>
      <c r="BB1034" s="29"/>
      <c r="BC1034" s="29"/>
      <c r="BD1034" s="29"/>
      <c r="BE1034" s="29"/>
      <c r="BF1034" s="29"/>
      <c r="BG1034" s="29"/>
      <c r="BH1034" s="29"/>
      <c r="BI1034" s="29"/>
      <c r="BJ1034" s="29"/>
      <c r="BK1034" s="29"/>
      <c r="BL1034" s="29"/>
      <c r="BM1034" s="29"/>
      <c r="BN1034" s="29"/>
      <c r="BO1034" s="29"/>
      <c r="BP1034" s="29"/>
      <c r="BQ1034" s="32" t="str">
        <f>IF(N1034="项目",VLOOKUP(O1034,项目!B:C,2,0),IF(K1034="空项目",VLOOKUP(K1034,项目!B:C,2,0),""))</f>
        <v/>
      </c>
      <c r="BR1034" s="32" t="str">
        <f>IFERROR(VLOOKUP(BQ1034,项目!A:B,2,0),"")</f>
        <v/>
      </c>
      <c r="BS1034" s="29"/>
      <c r="BT1034" s="29"/>
      <c r="BU1034" s="32" t="str">
        <f>IF(N1034="供应商",VLOOKUP(O1034,供应商!B:C,2,0),"")</f>
        <v/>
      </c>
      <c r="BV1034" s="32" t="str">
        <f>IFERROR(VLOOKUP(BU1034,供应商!A:B,2,0),"")</f>
        <v/>
      </c>
      <c r="BW1034" s="32" t="str">
        <f>IF(N1034="客户",VLOOKUP(O1034,客户!B:C,2,0),"")</f>
        <v/>
      </c>
      <c r="BX1034" s="32" t="str">
        <f>IFERROR(VLOOKUP(BW1034,客户!A:B,2,0),"")</f>
        <v/>
      </c>
      <c r="BY1034" s="29"/>
      <c r="BZ1034" s="29"/>
      <c r="CA1034" s="29"/>
      <c r="CB1034" s="29"/>
      <c r="CC1034" s="29"/>
      <c r="CD1034" s="29"/>
      <c r="CE1034" s="29"/>
      <c r="CF1034" s="29"/>
      <c r="CG1034" s="29"/>
      <c r="CH1034" s="29"/>
      <c r="CI1034" s="29"/>
      <c r="CJ1034" s="29"/>
      <c r="CK1034" s="29"/>
      <c r="CL1034" s="29"/>
      <c r="CM1034" s="29"/>
      <c r="CN1034" s="29"/>
      <c r="CO1034" s="29"/>
      <c r="CP1034" s="29"/>
      <c r="CQ1034" s="29"/>
      <c r="CR1034" s="29"/>
      <c r="CS1034" s="29"/>
      <c r="CT1034" s="29"/>
      <c r="CU1034" s="32" t="str">
        <f>IF(N1034="费用项目",VLOOKUP(O1034,费用项目!B:C,2,0),"")</f>
        <v/>
      </c>
      <c r="CV1034" s="32" t="str">
        <f>IFERROR(VLOOKUP(CU1034,费用项目!A:B,2,0),"")</f>
        <v/>
      </c>
      <c r="CW1034" s="29" t="str">
        <f>IF(N1034="银行账户",VLOOKUP(O1034,银行变二级!B:C,2,0),"")</f>
        <v>潍坊银行2129</v>
      </c>
      <c r="CX1034" s="29" t="str">
        <f>IFERROR(VLOOKUP(O1034,银行变二级!A:B,2,0),"")</f>
        <v>潍坊银行2129</v>
      </c>
    </row>
    <row r="1035" ht="25.5" spans="1:102">
      <c r="A1035" s="35" t="s">
        <v>833</v>
      </c>
      <c r="B1035" s="36" t="s">
        <v>453</v>
      </c>
      <c r="C1035" s="36" t="s">
        <v>121</v>
      </c>
      <c r="D1035" s="37" t="s">
        <v>838</v>
      </c>
      <c r="E1035" s="37" t="s">
        <v>194</v>
      </c>
      <c r="F1035" s="39" t="s">
        <v>107</v>
      </c>
      <c r="G1035" s="38">
        <v>50030000</v>
      </c>
      <c r="H1035" s="40" t="str">
        <f t="shared" si="325"/>
        <v>1221</v>
      </c>
      <c r="I1035" s="40" t="str">
        <f t="shared" si="326"/>
        <v>122108</v>
      </c>
      <c r="J1035" s="46" t="str">
        <f t="shared" si="327"/>
        <v>其他应收款</v>
      </c>
      <c r="K1035" s="47" t="str">
        <f t="shared" si="328"/>
        <v>单位</v>
      </c>
      <c r="L1035" s="46" t="str">
        <f t="shared" si="329"/>
        <v>昌邑市城投农业科技有限公司</v>
      </c>
      <c r="M1035" s="46" t="str">
        <f>IFERROR(IF(H1035="1002",1002,VLOOKUP(I1035,亿企科目!A:H,6,0)),VLOOKUP(H1035,亿企科目!A:G,6,0))</f>
        <v>122102</v>
      </c>
      <c r="N1035" s="48" t="str">
        <f>IFERROR(IF(H1035="1002","银行账户",IF(H1035="1123","供应商",VLOOKUP(I1035,亿企科目!A:H,8,0))),"")</f>
        <v>客户</v>
      </c>
      <c r="O1035" s="49" t="str">
        <f t="shared" si="343"/>
        <v>昌邑市城投农业科技有限公司</v>
      </c>
      <c r="P1035" s="29" t="str">
        <f>VLOOKUP(A1035,账簿!B:C,2,0)</f>
        <v>003018</v>
      </c>
      <c r="Q1035" s="29" t="str">
        <f>VLOOKUP(P1035,账簿!A:B,2,0)</f>
        <v>昌邑市盛汇生态环保有限公司</v>
      </c>
      <c r="W1035" s="29" t="str">
        <f t="shared" si="344"/>
        <v>0030182026-04-244</v>
      </c>
      <c r="X1035" s="29" t="str">
        <f t="shared" si="330"/>
        <v>003018</v>
      </c>
      <c r="Y1035" s="29" t="str">
        <f t="shared" si="331"/>
        <v>003018</v>
      </c>
      <c r="Z1035" s="29" t="str">
        <f t="shared" si="332"/>
        <v>昌邑市盛汇生态环保有限公司</v>
      </c>
      <c r="AA1035" s="29" t="str">
        <f t="shared" si="333"/>
        <v>2026-04</v>
      </c>
      <c r="AB1035" s="29" t="str">
        <f t="shared" si="334"/>
        <v>2026-04-24</v>
      </c>
      <c r="AC1035" s="29" t="s">
        <v>108</v>
      </c>
      <c r="AD1035" s="29">
        <f t="shared" si="335"/>
        <v>4</v>
      </c>
      <c r="AE1035" s="29" t="str">
        <f t="shared" si="336"/>
        <v>往来款，昌邑市城投农业科技有限公司</v>
      </c>
      <c r="AF1035" s="29" t="s">
        <v>109</v>
      </c>
      <c r="AG1035" s="29" t="s">
        <v>109</v>
      </c>
      <c r="AH1035" s="29"/>
      <c r="AI1035" s="29"/>
      <c r="AJ1035" s="29"/>
      <c r="AK1035" s="29"/>
      <c r="AL1035" s="29"/>
      <c r="AM1035" s="29"/>
      <c r="AN1035" s="29" t="str">
        <f t="shared" si="337"/>
        <v>122102</v>
      </c>
      <c r="AO1035" s="29"/>
      <c r="AP1035" s="29" t="str">
        <f t="shared" si="338"/>
        <v>往来款，昌邑市城投农业科技有限公司</v>
      </c>
      <c r="AQ1035" t="s">
        <v>110</v>
      </c>
      <c r="AR1035" s="29" t="str">
        <f t="shared" si="339"/>
        <v/>
      </c>
      <c r="AS1035" s="29">
        <f t="shared" si="340"/>
        <v>50030000</v>
      </c>
      <c r="AT1035" t="s">
        <v>111</v>
      </c>
      <c r="AU1035" t="s">
        <v>112</v>
      </c>
      <c r="AV1035" t="s">
        <v>113</v>
      </c>
      <c r="AW1035" s="29" t="str">
        <f t="shared" si="341"/>
        <v/>
      </c>
      <c r="AX1035" s="29">
        <f t="shared" si="342"/>
        <v>50030000</v>
      </c>
      <c r="AY1035" s="29"/>
      <c r="AZ1035" s="29"/>
      <c r="BA1035" s="29"/>
      <c r="BB1035" s="29"/>
      <c r="BC1035" s="29"/>
      <c r="BD1035" s="29"/>
      <c r="BE1035" s="29"/>
      <c r="BF1035" s="29"/>
      <c r="BG1035" s="29"/>
      <c r="BH1035" s="29"/>
      <c r="BI1035" s="29"/>
      <c r="BJ1035" s="29"/>
      <c r="BK1035" s="29"/>
      <c r="BL1035" s="29"/>
      <c r="BM1035" s="29"/>
      <c r="BN1035" s="29"/>
      <c r="BO1035" s="29"/>
      <c r="BP1035" s="29"/>
      <c r="BQ1035" s="32" t="str">
        <f>IF(N1035="项目",VLOOKUP(O1035,项目!B:C,2,0),IF(K1035="空项目",VLOOKUP(K1035,项目!B:C,2,0),""))</f>
        <v/>
      </c>
      <c r="BR1035" s="32" t="str">
        <f>IFERROR(VLOOKUP(BQ1035,项目!A:B,2,0),"")</f>
        <v/>
      </c>
      <c r="BS1035" s="29"/>
      <c r="BT1035" s="29"/>
      <c r="BU1035" s="32" t="str">
        <f>IF(N1035="供应商",VLOOKUP(O1035,供应商!B:C,2,0),"")</f>
        <v/>
      </c>
      <c r="BV1035" s="32" t="str">
        <f>IFERROR(VLOOKUP(BU1035,供应商!A:B,2,0),"")</f>
        <v/>
      </c>
      <c r="BW1035" s="32" t="str">
        <f>IF(N1035="客户",VLOOKUP(O1035,客户!B:C,2,0),"")</f>
        <v>003003</v>
      </c>
      <c r="BX1035" s="32" t="str">
        <f>IFERROR(VLOOKUP(BW1035,客户!A:B,2,0),"")</f>
        <v>昌邑市城投农业科技有限公司</v>
      </c>
      <c r="BY1035" s="29"/>
      <c r="BZ1035" s="29"/>
      <c r="CA1035" s="29"/>
      <c r="CB1035" s="29"/>
      <c r="CC1035" s="29"/>
      <c r="CD1035" s="29"/>
      <c r="CE1035" s="29"/>
      <c r="CF1035" s="29"/>
      <c r="CG1035" s="29"/>
      <c r="CH1035" s="29"/>
      <c r="CI1035" s="29"/>
      <c r="CJ1035" s="29"/>
      <c r="CK1035" s="29"/>
      <c r="CL1035" s="29"/>
      <c r="CM1035" s="29"/>
      <c r="CN1035" s="29"/>
      <c r="CO1035" s="29"/>
      <c r="CP1035" s="29"/>
      <c r="CQ1035" s="29"/>
      <c r="CR1035" s="29"/>
      <c r="CS1035" s="29"/>
      <c r="CT1035" s="29"/>
      <c r="CU1035" s="32" t="str">
        <f>IF(N1035="费用项目",VLOOKUP(O1035,费用项目!B:C,2,0),"")</f>
        <v/>
      </c>
      <c r="CV1035" s="32" t="str">
        <f>IFERROR(VLOOKUP(CU1035,费用项目!A:B,2,0),"")</f>
        <v/>
      </c>
      <c r="CW1035" s="29" t="str">
        <f>IF(N1035="银行账户",VLOOKUP(O1035,银行变二级!B:C,2,0),"")</f>
        <v/>
      </c>
      <c r="CX1035" s="29" t="str">
        <f>IFERROR(VLOOKUP(O1035,银行变二级!A:B,2,0),"")</f>
        <v/>
      </c>
    </row>
    <row r="1036" spans="1:102">
      <c r="A1036" s="35" t="s">
        <v>833</v>
      </c>
      <c r="B1036" s="36" t="s">
        <v>453</v>
      </c>
      <c r="C1036" s="36" t="s">
        <v>125</v>
      </c>
      <c r="D1036" s="37" t="s">
        <v>835</v>
      </c>
      <c r="E1036" s="37" t="s">
        <v>127</v>
      </c>
      <c r="F1036" s="38">
        <v>321980.51</v>
      </c>
      <c r="G1036" s="39" t="s">
        <v>107</v>
      </c>
      <c r="H1036" s="40" t="str">
        <f t="shared" si="325"/>
        <v>6603</v>
      </c>
      <c r="I1036" s="40" t="str">
        <f t="shared" si="326"/>
        <v>6603</v>
      </c>
      <c r="J1036" s="46" t="str">
        <f t="shared" si="327"/>
        <v>财务费用</v>
      </c>
      <c r="K1036" s="47" t="str">
        <f t="shared" si="328"/>
        <v>利息支出</v>
      </c>
      <c r="L1036" s="46" t="str">
        <f t="shared" si="329"/>
        <v/>
      </c>
      <c r="M1036" s="46" t="str">
        <f>IFERROR(IF(H1036="1002",1002,VLOOKUP(I1036,亿企科目!A:H,6,0)),VLOOKUP(H1036,亿企科目!A:G,6,0))</f>
        <v>6603</v>
      </c>
      <c r="N1036" s="48" t="str">
        <f>IFERROR(IF(H1036="1002","银行账户",IF(H1036="1123","供应商",VLOOKUP(I1036,亿企科目!A:H,8,0))),"")</f>
        <v>费用项目</v>
      </c>
      <c r="O1036" s="49" t="str">
        <f t="shared" si="343"/>
        <v>利息支出</v>
      </c>
      <c r="P1036" s="29" t="str">
        <f>VLOOKUP(A1036,账簿!B:C,2,0)</f>
        <v>003018</v>
      </c>
      <c r="Q1036" s="29" t="str">
        <f>VLOOKUP(P1036,账簿!A:B,2,0)</f>
        <v>昌邑市盛汇生态环保有限公司</v>
      </c>
      <c r="W1036" s="29" t="str">
        <f t="shared" si="344"/>
        <v>0030182026-04-245</v>
      </c>
      <c r="X1036" s="29" t="str">
        <f t="shared" si="330"/>
        <v>003018</v>
      </c>
      <c r="Y1036" s="29" t="str">
        <f t="shared" si="331"/>
        <v>003018</v>
      </c>
      <c r="Z1036" s="29" t="str">
        <f t="shared" si="332"/>
        <v>昌邑市盛汇生态环保有限公司</v>
      </c>
      <c r="AA1036" s="29" t="str">
        <f t="shared" si="333"/>
        <v>2026-04</v>
      </c>
      <c r="AB1036" s="29" t="str">
        <f t="shared" si="334"/>
        <v>2026-04-24</v>
      </c>
      <c r="AC1036" s="29" t="s">
        <v>108</v>
      </c>
      <c r="AD1036" s="29">
        <f t="shared" si="335"/>
        <v>5</v>
      </c>
      <c r="AE1036" s="29" t="str">
        <f t="shared" si="336"/>
        <v>贷款还款,昌邑市盛汇生态环保有限公司</v>
      </c>
      <c r="AF1036" s="29" t="s">
        <v>109</v>
      </c>
      <c r="AG1036" s="29" t="s">
        <v>109</v>
      </c>
      <c r="AH1036" s="29"/>
      <c r="AI1036" s="29"/>
      <c r="AJ1036" s="29"/>
      <c r="AK1036" s="29"/>
      <c r="AL1036" s="29"/>
      <c r="AM1036" s="29"/>
      <c r="AN1036" s="29" t="str">
        <f t="shared" si="337"/>
        <v>6603</v>
      </c>
      <c r="AO1036" s="29"/>
      <c r="AP1036" s="29" t="str">
        <f t="shared" si="338"/>
        <v>贷款还款,昌邑市盛汇生态环保有限公司</v>
      </c>
      <c r="AQ1036" t="s">
        <v>110</v>
      </c>
      <c r="AR1036" s="29">
        <f t="shared" si="339"/>
        <v>321980.51</v>
      </c>
      <c r="AS1036" s="29" t="str">
        <f t="shared" si="340"/>
        <v/>
      </c>
      <c r="AT1036" t="s">
        <v>111</v>
      </c>
      <c r="AU1036" t="s">
        <v>112</v>
      </c>
      <c r="AV1036" t="s">
        <v>113</v>
      </c>
      <c r="AW1036" s="29">
        <f t="shared" si="341"/>
        <v>321980.51</v>
      </c>
      <c r="AX1036" s="29" t="str">
        <f t="shared" si="342"/>
        <v/>
      </c>
      <c r="AY1036" s="29"/>
      <c r="AZ1036" s="29"/>
      <c r="BA1036" s="29"/>
      <c r="BB1036" s="29"/>
      <c r="BC1036" s="29"/>
      <c r="BD1036" s="29"/>
      <c r="BE1036" s="29"/>
      <c r="BF1036" s="29"/>
      <c r="BG1036" s="29"/>
      <c r="BH1036" s="29"/>
      <c r="BI1036" s="29"/>
      <c r="BJ1036" s="29"/>
      <c r="BK1036" s="29"/>
      <c r="BL1036" s="29"/>
      <c r="BM1036" s="29"/>
      <c r="BN1036" s="29"/>
      <c r="BO1036" s="29"/>
      <c r="BP1036" s="29"/>
      <c r="BQ1036" s="32" t="str">
        <f>IF(N1036="项目",VLOOKUP(O1036,项目!B:C,2,0),IF(K1036="空项目",VLOOKUP(K1036,项目!B:C,2,0),""))</f>
        <v/>
      </c>
      <c r="BR1036" s="32" t="str">
        <f>IFERROR(VLOOKUP(BQ1036,项目!A:B,2,0),"")</f>
        <v/>
      </c>
      <c r="BS1036" s="29"/>
      <c r="BT1036" s="29"/>
      <c r="BU1036" s="32" t="str">
        <f>IF(N1036="供应商",VLOOKUP(O1036,供应商!B:C,2,0),"")</f>
        <v/>
      </c>
      <c r="BV1036" s="32" t="str">
        <f>IFERROR(VLOOKUP(BU1036,供应商!A:B,2,0),"")</f>
        <v/>
      </c>
      <c r="BW1036" s="32" t="str">
        <f>IF(N1036="客户",VLOOKUP(O1036,客户!B:C,2,0),"")</f>
        <v/>
      </c>
      <c r="BX1036" s="32" t="str">
        <f>IFERROR(VLOOKUP(BW1036,客户!A:B,2,0),"")</f>
        <v/>
      </c>
      <c r="BY1036" s="29"/>
      <c r="BZ1036" s="29"/>
      <c r="CA1036" s="29"/>
      <c r="CB1036" s="29"/>
      <c r="CC1036" s="29"/>
      <c r="CD1036" s="29"/>
      <c r="CE1036" s="29"/>
      <c r="CF1036" s="29"/>
      <c r="CG1036" s="29"/>
      <c r="CH1036" s="29"/>
      <c r="CI1036" s="29"/>
      <c r="CJ1036" s="29"/>
      <c r="CK1036" s="29"/>
      <c r="CL1036" s="29"/>
      <c r="CM1036" s="29"/>
      <c r="CN1036" s="29"/>
      <c r="CO1036" s="29"/>
      <c r="CP1036" s="29"/>
      <c r="CQ1036" s="29"/>
      <c r="CR1036" s="29"/>
      <c r="CS1036" s="29"/>
      <c r="CT1036" s="29"/>
      <c r="CU1036" s="32" t="str">
        <f>IF(N1036="费用项目",VLOOKUP(O1036,费用项目!B:C,2,0),"")</f>
        <v>660302</v>
      </c>
      <c r="CV1036" s="32" t="str">
        <f>IFERROR(VLOOKUP(CU1036,费用项目!A:B,2,0),"")</f>
        <v>利息支出</v>
      </c>
      <c r="CW1036" s="29" t="str">
        <f>IF(N1036="银行账户",VLOOKUP(O1036,银行变二级!B:C,2,0),"")</f>
        <v/>
      </c>
      <c r="CX1036" s="29" t="str">
        <f>IFERROR(VLOOKUP(O1036,银行变二级!A:B,2,0),"")</f>
        <v/>
      </c>
    </row>
    <row r="1037" spans="1:102">
      <c r="A1037" s="35" t="s">
        <v>833</v>
      </c>
      <c r="B1037" s="36" t="s">
        <v>453</v>
      </c>
      <c r="C1037" s="36" t="s">
        <v>125</v>
      </c>
      <c r="D1037" s="37" t="s">
        <v>835</v>
      </c>
      <c r="E1037" s="37" t="s">
        <v>836</v>
      </c>
      <c r="F1037" s="39" t="s">
        <v>107</v>
      </c>
      <c r="G1037" s="38">
        <v>321980.51</v>
      </c>
      <c r="H1037" s="40" t="str">
        <f t="shared" si="325"/>
        <v>1002</v>
      </c>
      <c r="I1037" s="40" t="str">
        <f t="shared" si="326"/>
        <v>100203</v>
      </c>
      <c r="J1037" s="46" t="str">
        <f t="shared" si="327"/>
        <v>银行存款</v>
      </c>
      <c r="K1037" s="47" t="str">
        <f t="shared" si="328"/>
        <v>潍坊银行2129</v>
      </c>
      <c r="L1037" s="46" t="str">
        <f t="shared" si="329"/>
        <v/>
      </c>
      <c r="M1037" s="46">
        <f>IFERROR(IF(H1037="1002",1002,VLOOKUP(I1037,亿企科目!A:H,6,0)),VLOOKUP(H1037,亿企科目!A:G,6,0))</f>
        <v>1002</v>
      </c>
      <c r="N1037" s="48" t="str">
        <f>IFERROR(IF(H1037="1002","银行账户",IF(H1037="1123","供应商",VLOOKUP(I1037,亿企科目!A:H,8,0))),"")</f>
        <v>银行账户</v>
      </c>
      <c r="O1037" s="49" t="str">
        <f t="shared" si="343"/>
        <v>潍坊银行2129</v>
      </c>
      <c r="P1037" s="29" t="str">
        <f>VLOOKUP(A1037,账簿!B:C,2,0)</f>
        <v>003018</v>
      </c>
      <c r="Q1037" s="29" t="str">
        <f>VLOOKUP(P1037,账簿!A:B,2,0)</f>
        <v>昌邑市盛汇生态环保有限公司</v>
      </c>
      <c r="W1037" s="29" t="str">
        <f t="shared" si="344"/>
        <v>0030182026-04-245</v>
      </c>
      <c r="X1037" s="29" t="str">
        <f t="shared" si="330"/>
        <v>003018</v>
      </c>
      <c r="Y1037" s="29" t="str">
        <f t="shared" si="331"/>
        <v>003018</v>
      </c>
      <c r="Z1037" s="29" t="str">
        <f t="shared" si="332"/>
        <v>昌邑市盛汇生态环保有限公司</v>
      </c>
      <c r="AA1037" s="29" t="str">
        <f t="shared" si="333"/>
        <v>2026-04</v>
      </c>
      <c r="AB1037" s="29" t="str">
        <f t="shared" si="334"/>
        <v>2026-04-24</v>
      </c>
      <c r="AC1037" s="29" t="s">
        <v>108</v>
      </c>
      <c r="AD1037" s="29">
        <f t="shared" si="335"/>
        <v>5</v>
      </c>
      <c r="AE1037" s="29" t="str">
        <f t="shared" si="336"/>
        <v>贷款还款,昌邑市盛汇生态环保有限公司</v>
      </c>
      <c r="AF1037" s="29" t="s">
        <v>109</v>
      </c>
      <c r="AG1037" s="29" t="s">
        <v>109</v>
      </c>
      <c r="AH1037" s="29"/>
      <c r="AI1037" s="29"/>
      <c r="AJ1037" s="29"/>
      <c r="AK1037" s="29"/>
      <c r="AL1037" s="29"/>
      <c r="AM1037" s="29"/>
      <c r="AN1037" s="29">
        <f t="shared" si="337"/>
        <v>1002</v>
      </c>
      <c r="AO1037" s="29"/>
      <c r="AP1037" s="29" t="str">
        <f t="shared" si="338"/>
        <v>贷款还款,昌邑市盛汇生态环保有限公司</v>
      </c>
      <c r="AQ1037" t="s">
        <v>110</v>
      </c>
      <c r="AR1037" s="29" t="str">
        <f t="shared" si="339"/>
        <v/>
      </c>
      <c r="AS1037" s="29">
        <f t="shared" si="340"/>
        <v>321980.51</v>
      </c>
      <c r="AT1037" t="s">
        <v>111</v>
      </c>
      <c r="AU1037" t="s">
        <v>112</v>
      </c>
      <c r="AV1037" t="s">
        <v>113</v>
      </c>
      <c r="AW1037" s="29" t="str">
        <f t="shared" si="341"/>
        <v/>
      </c>
      <c r="AX1037" s="29">
        <f t="shared" si="342"/>
        <v>321980.51</v>
      </c>
      <c r="AY1037" s="29"/>
      <c r="AZ1037" s="29"/>
      <c r="BA1037" s="29"/>
      <c r="BB1037" s="29"/>
      <c r="BC1037" s="29"/>
      <c r="BD1037" s="29"/>
      <c r="BE1037" s="29"/>
      <c r="BF1037" s="29"/>
      <c r="BG1037" s="29"/>
      <c r="BH1037" s="29"/>
      <c r="BI1037" s="29"/>
      <c r="BJ1037" s="29"/>
      <c r="BK1037" s="29"/>
      <c r="BL1037" s="29"/>
      <c r="BM1037" s="29"/>
      <c r="BN1037" s="29"/>
      <c r="BO1037" s="29"/>
      <c r="BP1037" s="29"/>
      <c r="BQ1037" s="32" t="str">
        <f>IF(N1037="项目",VLOOKUP(O1037,项目!B:C,2,0),IF(K1037="空项目",VLOOKUP(K1037,项目!B:C,2,0),""))</f>
        <v/>
      </c>
      <c r="BR1037" s="32" t="str">
        <f>IFERROR(VLOOKUP(BQ1037,项目!A:B,2,0),"")</f>
        <v/>
      </c>
      <c r="BS1037" s="29"/>
      <c r="BT1037" s="29"/>
      <c r="BU1037" s="32" t="str">
        <f>IF(N1037="供应商",VLOOKUP(O1037,供应商!B:C,2,0),"")</f>
        <v/>
      </c>
      <c r="BV1037" s="32" t="str">
        <f>IFERROR(VLOOKUP(BU1037,供应商!A:B,2,0),"")</f>
        <v/>
      </c>
      <c r="BW1037" s="32" t="str">
        <f>IF(N1037="客户",VLOOKUP(O1037,客户!B:C,2,0),"")</f>
        <v/>
      </c>
      <c r="BX1037" s="32" t="str">
        <f>IFERROR(VLOOKUP(BW1037,客户!A:B,2,0),"")</f>
        <v/>
      </c>
      <c r="BY1037" s="29"/>
      <c r="BZ1037" s="29"/>
      <c r="CA1037" s="29"/>
      <c r="CB1037" s="29"/>
      <c r="CC1037" s="29"/>
      <c r="CD1037" s="29"/>
      <c r="CE1037" s="29"/>
      <c r="CF1037" s="29"/>
      <c r="CG1037" s="29"/>
      <c r="CH1037" s="29"/>
      <c r="CI1037" s="29"/>
      <c r="CJ1037" s="29"/>
      <c r="CK1037" s="29"/>
      <c r="CL1037" s="29"/>
      <c r="CM1037" s="29"/>
      <c r="CN1037" s="29"/>
      <c r="CO1037" s="29"/>
      <c r="CP1037" s="29"/>
      <c r="CQ1037" s="29"/>
      <c r="CR1037" s="29"/>
      <c r="CS1037" s="29"/>
      <c r="CT1037" s="29"/>
      <c r="CU1037" s="32" t="str">
        <f>IF(N1037="费用项目",VLOOKUP(O1037,费用项目!B:C,2,0),"")</f>
        <v/>
      </c>
      <c r="CV1037" s="32" t="str">
        <f>IFERROR(VLOOKUP(CU1037,费用项目!A:B,2,0),"")</f>
        <v/>
      </c>
      <c r="CW1037" s="29" t="str">
        <f>IF(N1037="银行账户",VLOOKUP(O1037,银行变二级!B:C,2,0),"")</f>
        <v>潍坊银行2129</v>
      </c>
      <c r="CX1037" s="29" t="str">
        <f>IFERROR(VLOOKUP(O1037,银行变二级!A:B,2,0),"")</f>
        <v>潍坊银行2129</v>
      </c>
    </row>
    <row r="1038" ht="40.5" spans="1:102">
      <c r="A1038" s="35" t="s">
        <v>833</v>
      </c>
      <c r="B1038" s="36" t="s">
        <v>453</v>
      </c>
      <c r="C1038" s="36" t="s">
        <v>128</v>
      </c>
      <c r="D1038" s="37" t="s">
        <v>839</v>
      </c>
      <c r="E1038" s="37" t="s">
        <v>840</v>
      </c>
      <c r="F1038" s="38">
        <v>49990000</v>
      </c>
      <c r="G1038" s="39" t="s">
        <v>107</v>
      </c>
      <c r="H1038" s="40" t="str">
        <f t="shared" si="325"/>
        <v>2501</v>
      </c>
      <c r="I1038" s="40" t="str">
        <f t="shared" si="326"/>
        <v>2501</v>
      </c>
      <c r="J1038" s="46" t="str">
        <f t="shared" si="327"/>
        <v>长期借款</v>
      </c>
      <c r="K1038" s="47" t="str">
        <f t="shared" si="328"/>
        <v>昌邑市盛汇生态环保有限公司</v>
      </c>
      <c r="L1038" s="46" t="str">
        <f t="shared" si="329"/>
        <v/>
      </c>
      <c r="M1038" s="46" t="str">
        <f>IFERROR(IF(H1038="1002",1002,VLOOKUP(I1038,亿企科目!A:H,6,0)),VLOOKUP(H1038,亿企科目!A:G,6,0))</f>
        <v>2501</v>
      </c>
      <c r="N1038" s="48" t="str">
        <f>IFERROR(IF(H1038="1002","银行账户",IF(H1038="1123","供应商",VLOOKUP(I1038,亿企科目!A:H,8,0))),"")</f>
        <v>供应商</v>
      </c>
      <c r="O1038" s="49" t="str">
        <f t="shared" si="343"/>
        <v>昌邑市盛汇生态环保有限公司</v>
      </c>
      <c r="P1038" s="29" t="str">
        <f>VLOOKUP(A1038,账簿!B:C,2,0)</f>
        <v>003018</v>
      </c>
      <c r="Q1038" s="29" t="str">
        <f>VLOOKUP(P1038,账簿!A:B,2,0)</f>
        <v>昌邑市盛汇生态环保有限公司</v>
      </c>
      <c r="W1038" s="29" t="str">
        <f t="shared" si="344"/>
        <v>0030182026-04-246</v>
      </c>
      <c r="X1038" s="29" t="str">
        <f t="shared" si="330"/>
        <v>003018</v>
      </c>
      <c r="Y1038" s="29" t="str">
        <f t="shared" si="331"/>
        <v>003018</v>
      </c>
      <c r="Z1038" s="29" t="str">
        <f t="shared" si="332"/>
        <v>昌邑市盛汇生态环保有限公司</v>
      </c>
      <c r="AA1038" s="29" t="str">
        <f t="shared" si="333"/>
        <v>2026-04</v>
      </c>
      <c r="AB1038" s="29" t="str">
        <f t="shared" si="334"/>
        <v>2026-04-24</v>
      </c>
      <c r="AC1038" s="29" t="s">
        <v>108</v>
      </c>
      <c r="AD1038" s="29">
        <f t="shared" si="335"/>
        <v>6</v>
      </c>
      <c r="AE1038" s="29" t="str">
        <f t="shared" si="336"/>
        <v>还贷款本金</v>
      </c>
      <c r="AF1038" s="29" t="s">
        <v>109</v>
      </c>
      <c r="AG1038" s="29" t="s">
        <v>109</v>
      </c>
      <c r="AH1038" s="29"/>
      <c r="AI1038" s="29"/>
      <c r="AJ1038" s="29"/>
      <c r="AK1038" s="29"/>
      <c r="AL1038" s="29"/>
      <c r="AM1038" s="29"/>
      <c r="AN1038" s="29" t="str">
        <f t="shared" si="337"/>
        <v>2501</v>
      </c>
      <c r="AO1038" s="29"/>
      <c r="AP1038" s="29" t="str">
        <f t="shared" si="338"/>
        <v>还贷款本金</v>
      </c>
      <c r="AQ1038" t="s">
        <v>110</v>
      </c>
      <c r="AR1038" s="29">
        <f t="shared" si="339"/>
        <v>49990000</v>
      </c>
      <c r="AS1038" s="29" t="str">
        <f t="shared" si="340"/>
        <v/>
      </c>
      <c r="AT1038" t="s">
        <v>111</v>
      </c>
      <c r="AU1038" t="s">
        <v>112</v>
      </c>
      <c r="AV1038" t="s">
        <v>113</v>
      </c>
      <c r="AW1038" s="29">
        <f t="shared" si="341"/>
        <v>49990000</v>
      </c>
      <c r="AX1038" s="29" t="str">
        <f t="shared" si="342"/>
        <v/>
      </c>
      <c r="AY1038" s="29"/>
      <c r="AZ1038" s="29"/>
      <c r="BA1038" s="29"/>
      <c r="BB1038" s="29"/>
      <c r="BC1038" s="29"/>
      <c r="BD1038" s="29"/>
      <c r="BE1038" s="29"/>
      <c r="BF1038" s="29"/>
      <c r="BG1038" s="29"/>
      <c r="BH1038" s="29"/>
      <c r="BI1038" s="29"/>
      <c r="BJ1038" s="29"/>
      <c r="BK1038" s="29"/>
      <c r="BL1038" s="29"/>
      <c r="BM1038" s="29"/>
      <c r="BN1038" s="29"/>
      <c r="BO1038" s="29"/>
      <c r="BP1038" s="29"/>
      <c r="BQ1038" s="32" t="str">
        <f>IF(N1038="项目",VLOOKUP(O1038,项目!B:C,2,0),IF(K1038="空项目",VLOOKUP(K1038,项目!B:C,2,0),""))</f>
        <v/>
      </c>
      <c r="BR1038" s="32" t="str">
        <f>IFERROR(VLOOKUP(BQ1038,项目!A:B,2,0),"")</f>
        <v/>
      </c>
      <c r="BS1038" s="29"/>
      <c r="BT1038" s="29"/>
      <c r="BU1038" s="32" t="str">
        <f>IF(N1038="供应商",VLOOKUP(O1038,供应商!B:C,2,0),"")</f>
        <v>003018</v>
      </c>
      <c r="BV1038" s="32" t="str">
        <f>IFERROR(VLOOKUP(BU1038,供应商!A:B,2,0),"")</f>
        <v>昌邑市盛汇生态环保有限公司</v>
      </c>
      <c r="BW1038" s="32" t="str">
        <f>IF(N1038="客户",VLOOKUP(O1038,客户!B:C,2,0),"")</f>
        <v/>
      </c>
      <c r="BX1038" s="32" t="str">
        <f>IFERROR(VLOOKUP(BW1038,客户!A:B,2,0),"")</f>
        <v/>
      </c>
      <c r="BY1038" s="29"/>
      <c r="BZ1038" s="29"/>
      <c r="CA1038" s="29"/>
      <c r="CB1038" s="29"/>
      <c r="CC1038" s="29"/>
      <c r="CD1038" s="29"/>
      <c r="CE1038" s="29"/>
      <c r="CF1038" s="29"/>
      <c r="CG1038" s="29"/>
      <c r="CH1038" s="29"/>
      <c r="CI1038" s="29"/>
      <c r="CJ1038" s="29"/>
      <c r="CK1038" s="29"/>
      <c r="CL1038" s="29"/>
      <c r="CM1038" s="29"/>
      <c r="CN1038" s="29"/>
      <c r="CO1038" s="29"/>
      <c r="CP1038" s="29"/>
      <c r="CQ1038" s="29"/>
      <c r="CR1038" s="29"/>
      <c r="CS1038" s="29"/>
      <c r="CT1038" s="29"/>
      <c r="CU1038" s="32" t="str">
        <f>IF(N1038="费用项目",VLOOKUP(O1038,费用项目!B:C,2,0),"")</f>
        <v/>
      </c>
      <c r="CV1038" s="32" t="str">
        <f>IFERROR(VLOOKUP(CU1038,费用项目!A:B,2,0),"")</f>
        <v/>
      </c>
      <c r="CW1038" s="29" t="str">
        <f>IF(N1038="银行账户",VLOOKUP(O1038,银行变二级!B:C,2,0),"")</f>
        <v/>
      </c>
      <c r="CX1038" s="29" t="str">
        <f>IFERROR(VLOOKUP(O1038,银行变二级!A:B,2,0),"")</f>
        <v/>
      </c>
    </row>
    <row r="1039" spans="1:102">
      <c r="A1039" s="35" t="s">
        <v>833</v>
      </c>
      <c r="B1039" s="36" t="s">
        <v>453</v>
      </c>
      <c r="C1039" s="36" t="s">
        <v>128</v>
      </c>
      <c r="D1039" s="37" t="s">
        <v>841</v>
      </c>
      <c r="E1039" s="37" t="s">
        <v>127</v>
      </c>
      <c r="F1039" s="38">
        <v>8036.81</v>
      </c>
      <c r="G1039" s="39" t="s">
        <v>107</v>
      </c>
      <c r="H1039" s="40" t="str">
        <f t="shared" si="325"/>
        <v>6603</v>
      </c>
      <c r="I1039" s="40" t="str">
        <f t="shared" si="326"/>
        <v>6603</v>
      </c>
      <c r="J1039" s="46" t="str">
        <f t="shared" si="327"/>
        <v>财务费用</v>
      </c>
      <c r="K1039" s="47" t="str">
        <f t="shared" si="328"/>
        <v>利息支出</v>
      </c>
      <c r="L1039" s="46" t="str">
        <f t="shared" si="329"/>
        <v/>
      </c>
      <c r="M1039" s="46" t="str">
        <f>IFERROR(IF(H1039="1002",1002,VLOOKUP(I1039,亿企科目!A:H,6,0)),VLOOKUP(H1039,亿企科目!A:G,6,0))</f>
        <v>6603</v>
      </c>
      <c r="N1039" s="48" t="str">
        <f>IFERROR(IF(H1039="1002","银行账户",IF(H1039="1123","供应商",VLOOKUP(I1039,亿企科目!A:H,8,0))),"")</f>
        <v>费用项目</v>
      </c>
      <c r="O1039" s="49" t="str">
        <f t="shared" si="343"/>
        <v>利息支出</v>
      </c>
      <c r="P1039" s="29" t="str">
        <f>VLOOKUP(A1039,账簿!B:C,2,0)</f>
        <v>003018</v>
      </c>
      <c r="Q1039" s="29" t="str">
        <f>VLOOKUP(P1039,账簿!A:B,2,0)</f>
        <v>昌邑市盛汇生态环保有限公司</v>
      </c>
      <c r="W1039" s="29" t="str">
        <f t="shared" si="344"/>
        <v>0030182026-04-246</v>
      </c>
      <c r="X1039" s="29" t="str">
        <f t="shared" si="330"/>
        <v>003018</v>
      </c>
      <c r="Y1039" s="29" t="str">
        <f t="shared" si="331"/>
        <v>003018</v>
      </c>
      <c r="Z1039" s="29" t="str">
        <f t="shared" si="332"/>
        <v>昌邑市盛汇生态环保有限公司</v>
      </c>
      <c r="AA1039" s="29" t="str">
        <f t="shared" si="333"/>
        <v>2026-04</v>
      </c>
      <c r="AB1039" s="29" t="str">
        <f t="shared" si="334"/>
        <v>2026-04-24</v>
      </c>
      <c r="AC1039" s="29" t="s">
        <v>108</v>
      </c>
      <c r="AD1039" s="29">
        <f t="shared" si="335"/>
        <v>6</v>
      </c>
      <c r="AE1039" s="29" t="str">
        <f t="shared" si="336"/>
        <v>还贷款利息</v>
      </c>
      <c r="AF1039" s="29" t="s">
        <v>109</v>
      </c>
      <c r="AG1039" s="29" t="s">
        <v>109</v>
      </c>
      <c r="AH1039" s="29"/>
      <c r="AI1039" s="29"/>
      <c r="AJ1039" s="29"/>
      <c r="AK1039" s="29"/>
      <c r="AL1039" s="29"/>
      <c r="AM1039" s="29"/>
      <c r="AN1039" s="29" t="str">
        <f t="shared" si="337"/>
        <v>6603</v>
      </c>
      <c r="AO1039" s="29"/>
      <c r="AP1039" s="29" t="str">
        <f t="shared" si="338"/>
        <v>还贷款利息</v>
      </c>
      <c r="AQ1039" t="s">
        <v>110</v>
      </c>
      <c r="AR1039" s="29">
        <f t="shared" si="339"/>
        <v>8036.81</v>
      </c>
      <c r="AS1039" s="29" t="str">
        <f t="shared" si="340"/>
        <v/>
      </c>
      <c r="AT1039" t="s">
        <v>111</v>
      </c>
      <c r="AU1039" t="s">
        <v>112</v>
      </c>
      <c r="AV1039" t="s">
        <v>113</v>
      </c>
      <c r="AW1039" s="29">
        <f t="shared" si="341"/>
        <v>8036.81</v>
      </c>
      <c r="AX1039" s="29" t="str">
        <f t="shared" si="342"/>
        <v/>
      </c>
      <c r="AY1039" s="29"/>
      <c r="AZ1039" s="29"/>
      <c r="BA1039" s="29"/>
      <c r="BB1039" s="29"/>
      <c r="BC1039" s="29"/>
      <c r="BD1039" s="29"/>
      <c r="BE1039" s="29"/>
      <c r="BF1039" s="29"/>
      <c r="BG1039" s="29"/>
      <c r="BH1039" s="29"/>
      <c r="BI1039" s="29"/>
      <c r="BJ1039" s="29"/>
      <c r="BK1039" s="29"/>
      <c r="BL1039" s="29"/>
      <c r="BM1039" s="29"/>
      <c r="BN1039" s="29"/>
      <c r="BO1039" s="29"/>
      <c r="BP1039" s="29"/>
      <c r="BQ1039" s="32" t="str">
        <f>IF(N1039="项目",VLOOKUP(O1039,项目!B:C,2,0),IF(K1039="空项目",VLOOKUP(K1039,项目!B:C,2,0),""))</f>
        <v/>
      </c>
      <c r="BR1039" s="32" t="str">
        <f>IFERROR(VLOOKUP(BQ1039,项目!A:B,2,0),"")</f>
        <v/>
      </c>
      <c r="BS1039" s="29"/>
      <c r="BT1039" s="29"/>
      <c r="BU1039" s="32" t="str">
        <f>IF(N1039="供应商",VLOOKUP(O1039,供应商!B:C,2,0),"")</f>
        <v/>
      </c>
      <c r="BV1039" s="32" t="str">
        <f>IFERROR(VLOOKUP(BU1039,供应商!A:B,2,0),"")</f>
        <v/>
      </c>
      <c r="BW1039" s="32" t="str">
        <f>IF(N1039="客户",VLOOKUP(O1039,客户!B:C,2,0),"")</f>
        <v/>
      </c>
      <c r="BX1039" s="32" t="str">
        <f>IFERROR(VLOOKUP(BW1039,客户!A:B,2,0),"")</f>
        <v/>
      </c>
      <c r="BY1039" s="29"/>
      <c r="BZ1039" s="29"/>
      <c r="CA1039" s="29"/>
      <c r="CB1039" s="29"/>
      <c r="CC1039" s="29"/>
      <c r="CD1039" s="29"/>
      <c r="CE1039" s="29"/>
      <c r="CF1039" s="29"/>
      <c r="CG1039" s="29"/>
      <c r="CH1039" s="29"/>
      <c r="CI1039" s="29"/>
      <c r="CJ1039" s="29"/>
      <c r="CK1039" s="29"/>
      <c r="CL1039" s="29"/>
      <c r="CM1039" s="29"/>
      <c r="CN1039" s="29"/>
      <c r="CO1039" s="29"/>
      <c r="CP1039" s="29"/>
      <c r="CQ1039" s="29"/>
      <c r="CR1039" s="29"/>
      <c r="CS1039" s="29"/>
      <c r="CT1039" s="29"/>
      <c r="CU1039" s="32" t="str">
        <f>IF(N1039="费用项目",VLOOKUP(O1039,费用项目!B:C,2,0),"")</f>
        <v>660302</v>
      </c>
      <c r="CV1039" s="32" t="str">
        <f>IFERROR(VLOOKUP(CU1039,费用项目!A:B,2,0),"")</f>
        <v>利息支出</v>
      </c>
      <c r="CW1039" s="29" t="str">
        <f>IF(N1039="银行账户",VLOOKUP(O1039,银行变二级!B:C,2,0),"")</f>
        <v/>
      </c>
      <c r="CX1039" s="29" t="str">
        <f>IFERROR(VLOOKUP(O1039,银行变二级!A:B,2,0),"")</f>
        <v/>
      </c>
    </row>
    <row r="1040" spans="1:102">
      <c r="A1040" s="35" t="s">
        <v>833</v>
      </c>
      <c r="B1040" s="36" t="s">
        <v>453</v>
      </c>
      <c r="C1040" s="36" t="s">
        <v>128</v>
      </c>
      <c r="D1040" s="37" t="s">
        <v>842</v>
      </c>
      <c r="E1040" s="37" t="s">
        <v>836</v>
      </c>
      <c r="F1040" s="39" t="s">
        <v>107</v>
      </c>
      <c r="G1040" s="38">
        <v>49998036.81</v>
      </c>
      <c r="H1040" s="40" t="str">
        <f t="shared" si="325"/>
        <v>1002</v>
      </c>
      <c r="I1040" s="40" t="str">
        <f t="shared" si="326"/>
        <v>100203</v>
      </c>
      <c r="J1040" s="46" t="str">
        <f t="shared" si="327"/>
        <v>银行存款</v>
      </c>
      <c r="K1040" s="47" t="str">
        <f t="shared" si="328"/>
        <v>潍坊银行2129</v>
      </c>
      <c r="L1040" s="46" t="str">
        <f t="shared" si="329"/>
        <v/>
      </c>
      <c r="M1040" s="46">
        <f>IFERROR(IF(H1040="1002",1002,VLOOKUP(I1040,亿企科目!A:H,6,0)),VLOOKUP(H1040,亿企科目!A:G,6,0))</f>
        <v>1002</v>
      </c>
      <c r="N1040" s="48" t="str">
        <f>IFERROR(IF(H1040="1002","银行账户",IF(H1040="1123","供应商",VLOOKUP(I1040,亿企科目!A:H,8,0))),"")</f>
        <v>银行账户</v>
      </c>
      <c r="O1040" s="49" t="str">
        <f t="shared" si="343"/>
        <v>潍坊银行2129</v>
      </c>
      <c r="P1040" s="29" t="str">
        <f>VLOOKUP(A1040,账簿!B:C,2,0)</f>
        <v>003018</v>
      </c>
      <c r="Q1040" s="29" t="str">
        <f>VLOOKUP(P1040,账簿!A:B,2,0)</f>
        <v>昌邑市盛汇生态环保有限公司</v>
      </c>
      <c r="W1040" s="29" t="str">
        <f t="shared" si="344"/>
        <v>0030182026-04-246</v>
      </c>
      <c r="X1040" s="29" t="str">
        <f t="shared" si="330"/>
        <v>003018</v>
      </c>
      <c r="Y1040" s="29" t="str">
        <f t="shared" si="331"/>
        <v>003018</v>
      </c>
      <c r="Z1040" s="29" t="str">
        <f t="shared" si="332"/>
        <v>昌邑市盛汇生态环保有限公司</v>
      </c>
      <c r="AA1040" s="29" t="str">
        <f t="shared" si="333"/>
        <v>2026-04</v>
      </c>
      <c r="AB1040" s="29" t="str">
        <f t="shared" si="334"/>
        <v>2026-04-24</v>
      </c>
      <c r="AC1040" s="29" t="s">
        <v>108</v>
      </c>
      <c r="AD1040" s="29">
        <f t="shared" si="335"/>
        <v>6</v>
      </c>
      <c r="AE1040" s="29" t="str">
        <f t="shared" si="336"/>
        <v>潍坊银行贷款本息代扣</v>
      </c>
      <c r="AF1040" s="29" t="s">
        <v>109</v>
      </c>
      <c r="AG1040" s="29" t="s">
        <v>109</v>
      </c>
      <c r="AH1040" s="29"/>
      <c r="AI1040" s="29"/>
      <c r="AJ1040" s="29"/>
      <c r="AK1040" s="29"/>
      <c r="AL1040" s="29"/>
      <c r="AM1040" s="29"/>
      <c r="AN1040" s="29">
        <f t="shared" si="337"/>
        <v>1002</v>
      </c>
      <c r="AO1040" s="29"/>
      <c r="AP1040" s="29" t="str">
        <f t="shared" si="338"/>
        <v>潍坊银行贷款本息代扣</v>
      </c>
      <c r="AQ1040" t="s">
        <v>110</v>
      </c>
      <c r="AR1040" s="29" t="str">
        <f t="shared" si="339"/>
        <v/>
      </c>
      <c r="AS1040" s="29">
        <f t="shared" si="340"/>
        <v>49998036.81</v>
      </c>
      <c r="AT1040" t="s">
        <v>111</v>
      </c>
      <c r="AU1040" t="s">
        <v>112</v>
      </c>
      <c r="AV1040" t="s">
        <v>113</v>
      </c>
      <c r="AW1040" s="29" t="str">
        <f t="shared" si="341"/>
        <v/>
      </c>
      <c r="AX1040" s="29">
        <f t="shared" si="342"/>
        <v>49998036.81</v>
      </c>
      <c r="AY1040" s="29"/>
      <c r="AZ1040" s="29"/>
      <c r="BA1040" s="29"/>
      <c r="BB1040" s="29"/>
      <c r="BC1040" s="29"/>
      <c r="BD1040" s="29"/>
      <c r="BE1040" s="29"/>
      <c r="BF1040" s="29"/>
      <c r="BG1040" s="29"/>
      <c r="BH1040" s="29"/>
      <c r="BI1040" s="29"/>
      <c r="BJ1040" s="29"/>
      <c r="BK1040" s="29"/>
      <c r="BL1040" s="29"/>
      <c r="BM1040" s="29"/>
      <c r="BN1040" s="29"/>
      <c r="BO1040" s="29"/>
      <c r="BP1040" s="29"/>
      <c r="BQ1040" s="32" t="str">
        <f>IF(N1040="项目",VLOOKUP(O1040,项目!B:C,2,0),IF(K1040="空项目",VLOOKUP(K1040,项目!B:C,2,0),""))</f>
        <v/>
      </c>
      <c r="BR1040" s="32" t="str">
        <f>IFERROR(VLOOKUP(BQ1040,项目!A:B,2,0),"")</f>
        <v/>
      </c>
      <c r="BS1040" s="29"/>
      <c r="BT1040" s="29"/>
      <c r="BU1040" s="32" t="str">
        <f>IF(N1040="供应商",VLOOKUP(O1040,供应商!B:C,2,0),"")</f>
        <v/>
      </c>
      <c r="BV1040" s="32" t="str">
        <f>IFERROR(VLOOKUP(BU1040,供应商!A:B,2,0),"")</f>
        <v/>
      </c>
      <c r="BW1040" s="32" t="str">
        <f>IF(N1040="客户",VLOOKUP(O1040,客户!B:C,2,0),"")</f>
        <v/>
      </c>
      <c r="BX1040" s="32" t="str">
        <f>IFERROR(VLOOKUP(BW1040,客户!A:B,2,0),"")</f>
        <v/>
      </c>
      <c r="BY1040" s="29"/>
      <c r="BZ1040" s="29"/>
      <c r="CA1040" s="29"/>
      <c r="CB1040" s="29"/>
      <c r="CC1040" s="29"/>
      <c r="CD1040" s="29"/>
      <c r="CE1040" s="29"/>
      <c r="CF1040" s="29"/>
      <c r="CG1040" s="29"/>
      <c r="CH1040" s="29"/>
      <c r="CI1040" s="29"/>
      <c r="CJ1040" s="29"/>
      <c r="CK1040" s="29"/>
      <c r="CL1040" s="29"/>
      <c r="CM1040" s="29"/>
      <c r="CN1040" s="29"/>
      <c r="CO1040" s="29"/>
      <c r="CP1040" s="29"/>
      <c r="CQ1040" s="29"/>
      <c r="CR1040" s="29"/>
      <c r="CS1040" s="29"/>
      <c r="CT1040" s="29"/>
      <c r="CU1040" s="32" t="str">
        <f>IF(N1040="费用项目",VLOOKUP(O1040,费用项目!B:C,2,0),"")</f>
        <v/>
      </c>
      <c r="CV1040" s="32" t="str">
        <f>IFERROR(VLOOKUP(CU1040,费用项目!A:B,2,0),"")</f>
        <v/>
      </c>
      <c r="CW1040" s="29" t="str">
        <f>IF(N1040="银行账户",VLOOKUP(O1040,银行变二级!B:C,2,0),"")</f>
        <v>潍坊银行2129</v>
      </c>
      <c r="CX1040" s="29" t="str">
        <f>IFERROR(VLOOKUP(O1040,银行变二级!A:B,2,0),"")</f>
        <v>潍坊银行2129</v>
      </c>
    </row>
    <row r="1041" spans="1:102">
      <c r="A1041" s="35" t="s">
        <v>833</v>
      </c>
      <c r="B1041" s="36" t="s">
        <v>131</v>
      </c>
      <c r="C1041" s="36" t="s">
        <v>132</v>
      </c>
      <c r="D1041" s="37" t="s">
        <v>136</v>
      </c>
      <c r="E1041" s="37" t="s">
        <v>137</v>
      </c>
      <c r="F1041" s="38">
        <v>330017.32</v>
      </c>
      <c r="G1041" s="39" t="s">
        <v>107</v>
      </c>
      <c r="H1041" s="40" t="str">
        <f t="shared" si="325"/>
        <v>4103</v>
      </c>
      <c r="I1041" s="40" t="str">
        <f t="shared" si="326"/>
        <v>4103</v>
      </c>
      <c r="J1041" s="46" t="str">
        <f t="shared" si="327"/>
        <v>本年利润</v>
      </c>
      <c r="K1041" s="47" t="str">
        <f t="shared" si="328"/>
        <v/>
      </c>
      <c r="L1041" s="46" t="str">
        <f t="shared" si="329"/>
        <v/>
      </c>
      <c r="M1041" s="46" t="str">
        <f>IFERROR(IF(H1041="1002",1002,VLOOKUP(I1041,亿企科目!A:H,6,0)),VLOOKUP(H1041,亿企科目!A:G,6,0))</f>
        <v>4103</v>
      </c>
      <c r="N1041" s="48">
        <f>IFERROR(IF(H1041="1002","银行账户",IF(H1041="1123","供应商",VLOOKUP(I1041,亿企科目!A:H,8,0))),"")</f>
        <v>0</v>
      </c>
      <c r="O1041" s="49" t="str">
        <f t="shared" si="343"/>
        <v/>
      </c>
      <c r="P1041" s="29" t="str">
        <f>VLOOKUP(A1041,账簿!B:C,2,0)</f>
        <v>003018</v>
      </c>
      <c r="Q1041" s="29" t="str">
        <f>VLOOKUP(P1041,账簿!A:B,2,0)</f>
        <v>昌邑市盛汇生态环保有限公司</v>
      </c>
      <c r="W1041" s="29" t="str">
        <f t="shared" si="344"/>
        <v>0030182026-04-307</v>
      </c>
      <c r="X1041" s="29" t="str">
        <f t="shared" si="330"/>
        <v>003018</v>
      </c>
      <c r="Y1041" s="29" t="str">
        <f t="shared" si="331"/>
        <v>003018</v>
      </c>
      <c r="Z1041" s="29" t="str">
        <f t="shared" si="332"/>
        <v>昌邑市盛汇生态环保有限公司</v>
      </c>
      <c r="AA1041" s="29" t="str">
        <f t="shared" si="333"/>
        <v>2026-04</v>
      </c>
      <c r="AB1041" s="29" t="str">
        <f t="shared" si="334"/>
        <v>2026-04-30</v>
      </c>
      <c r="AC1041" s="29" t="s">
        <v>108</v>
      </c>
      <c r="AD1041" s="29">
        <f t="shared" si="335"/>
        <v>7</v>
      </c>
      <c r="AE1041" s="29" t="str">
        <f t="shared" si="336"/>
        <v>结转本月损益</v>
      </c>
      <c r="AF1041" s="29" t="s">
        <v>109</v>
      </c>
      <c r="AG1041" s="29" t="s">
        <v>109</v>
      </c>
      <c r="AH1041" s="29"/>
      <c r="AI1041" s="29"/>
      <c r="AJ1041" s="29"/>
      <c r="AK1041" s="29"/>
      <c r="AL1041" s="29"/>
      <c r="AM1041" s="29"/>
      <c r="AN1041" s="29" t="str">
        <f t="shared" si="337"/>
        <v>4103</v>
      </c>
      <c r="AO1041" s="29"/>
      <c r="AP1041" s="29" t="str">
        <f t="shared" si="338"/>
        <v>结转本月损益</v>
      </c>
      <c r="AQ1041" t="s">
        <v>110</v>
      </c>
      <c r="AR1041" s="29">
        <f t="shared" si="339"/>
        <v>330017.32</v>
      </c>
      <c r="AS1041" s="29" t="str">
        <f t="shared" si="340"/>
        <v/>
      </c>
      <c r="AT1041" t="s">
        <v>111</v>
      </c>
      <c r="AU1041" t="s">
        <v>112</v>
      </c>
      <c r="AV1041" t="s">
        <v>113</v>
      </c>
      <c r="AW1041" s="29">
        <f t="shared" si="341"/>
        <v>330017.32</v>
      </c>
      <c r="AX1041" s="29" t="str">
        <f t="shared" si="342"/>
        <v/>
      </c>
      <c r="AY1041" s="29"/>
      <c r="AZ1041" s="29"/>
      <c r="BA1041" s="29"/>
      <c r="BB1041" s="29"/>
      <c r="BC1041" s="29"/>
      <c r="BD1041" s="29"/>
      <c r="BE1041" s="29"/>
      <c r="BF1041" s="29"/>
      <c r="BG1041" s="29"/>
      <c r="BH1041" s="29"/>
      <c r="BI1041" s="29"/>
      <c r="BJ1041" s="29"/>
      <c r="BK1041" s="29"/>
      <c r="BL1041" s="29"/>
      <c r="BM1041" s="29"/>
      <c r="BN1041" s="29"/>
      <c r="BO1041" s="29"/>
      <c r="BP1041" s="29"/>
      <c r="BQ1041" s="32" t="str">
        <f>IF(N1041="项目",VLOOKUP(O1041,项目!B:C,2,0),IF(K1041="空项目",VLOOKUP(K1041,项目!B:C,2,0),""))</f>
        <v/>
      </c>
      <c r="BR1041" s="32" t="str">
        <f>IFERROR(VLOOKUP(BQ1041,项目!A:B,2,0),"")</f>
        <v/>
      </c>
      <c r="BS1041" s="29"/>
      <c r="BT1041" s="29"/>
      <c r="BU1041" s="32" t="str">
        <f>IF(N1041="供应商",VLOOKUP(O1041,供应商!B:C,2,0),"")</f>
        <v/>
      </c>
      <c r="BV1041" s="32" t="str">
        <f>IFERROR(VLOOKUP(BU1041,供应商!A:B,2,0),"")</f>
        <v/>
      </c>
      <c r="BW1041" s="32" t="str">
        <f>IF(N1041="客户",VLOOKUP(O1041,客户!B:C,2,0),"")</f>
        <v/>
      </c>
      <c r="BX1041" s="32" t="str">
        <f>IFERROR(VLOOKUP(BW1041,客户!A:B,2,0),"")</f>
        <v/>
      </c>
      <c r="BY1041" s="29"/>
      <c r="BZ1041" s="29"/>
      <c r="CA1041" s="29"/>
      <c r="CB1041" s="29"/>
      <c r="CC1041" s="29"/>
      <c r="CD1041" s="29"/>
      <c r="CE1041" s="29"/>
      <c r="CF1041" s="29"/>
      <c r="CG1041" s="29"/>
      <c r="CH1041" s="29"/>
      <c r="CI1041" s="29"/>
      <c r="CJ1041" s="29"/>
      <c r="CK1041" s="29"/>
      <c r="CL1041" s="29"/>
      <c r="CM1041" s="29"/>
      <c r="CN1041" s="29"/>
      <c r="CO1041" s="29"/>
      <c r="CP1041" s="29"/>
      <c r="CQ1041" s="29"/>
      <c r="CR1041" s="29"/>
      <c r="CS1041" s="29"/>
      <c r="CT1041" s="29"/>
      <c r="CU1041" s="32" t="str">
        <f>IF(N1041="费用项目",VLOOKUP(O1041,费用项目!B:C,2,0),"")</f>
        <v/>
      </c>
      <c r="CV1041" s="32" t="str">
        <f>IFERROR(VLOOKUP(CU1041,费用项目!A:B,2,0),"")</f>
        <v/>
      </c>
      <c r="CW1041" s="29" t="str">
        <f>IF(N1041="银行账户",VLOOKUP(O1041,银行变二级!B:C,2,0),"")</f>
        <v/>
      </c>
      <c r="CX1041" s="29" t="str">
        <f>IFERROR(VLOOKUP(O1041,银行变二级!A:B,2,0),"")</f>
        <v/>
      </c>
    </row>
    <row r="1042" spans="1:102">
      <c r="A1042" s="35" t="s">
        <v>833</v>
      </c>
      <c r="B1042" s="36" t="s">
        <v>131</v>
      </c>
      <c r="C1042" s="36" t="s">
        <v>132</v>
      </c>
      <c r="D1042" s="37" t="s">
        <v>136</v>
      </c>
      <c r="E1042" s="37" t="s">
        <v>127</v>
      </c>
      <c r="F1042" s="39" t="s">
        <v>107</v>
      </c>
      <c r="G1042" s="38">
        <v>330017.32</v>
      </c>
      <c r="H1042" s="40" t="str">
        <f t="shared" si="325"/>
        <v>6603</v>
      </c>
      <c r="I1042" s="40" t="str">
        <f t="shared" si="326"/>
        <v>6603</v>
      </c>
      <c r="J1042" s="46" t="str">
        <f t="shared" si="327"/>
        <v>财务费用</v>
      </c>
      <c r="K1042" s="47" t="str">
        <f t="shared" si="328"/>
        <v>利息支出</v>
      </c>
      <c r="L1042" s="46" t="str">
        <f t="shared" si="329"/>
        <v/>
      </c>
      <c r="M1042" s="46" t="str">
        <f>IFERROR(IF(H1042="1002",1002,VLOOKUP(I1042,亿企科目!A:H,6,0)),VLOOKUP(H1042,亿企科目!A:G,6,0))</f>
        <v>6603</v>
      </c>
      <c r="N1042" s="48" t="str">
        <f>IFERROR(IF(H1042="1002","银行账户",IF(H1042="1123","供应商",VLOOKUP(I1042,亿企科目!A:H,8,0))),"")</f>
        <v>费用项目</v>
      </c>
      <c r="O1042" s="49" t="str">
        <f t="shared" si="343"/>
        <v>利息支出</v>
      </c>
      <c r="P1042" s="29" t="str">
        <f>VLOOKUP(A1042,账簿!B:C,2,0)</f>
        <v>003018</v>
      </c>
      <c r="Q1042" s="29" t="str">
        <f>VLOOKUP(P1042,账簿!A:B,2,0)</f>
        <v>昌邑市盛汇生态环保有限公司</v>
      </c>
      <c r="W1042" s="29" t="str">
        <f t="shared" si="344"/>
        <v>0030182026-04-307</v>
      </c>
      <c r="X1042" s="29" t="str">
        <f t="shared" si="330"/>
        <v>003018</v>
      </c>
      <c r="Y1042" s="29" t="str">
        <f t="shared" si="331"/>
        <v>003018</v>
      </c>
      <c r="Z1042" s="29" t="str">
        <f t="shared" si="332"/>
        <v>昌邑市盛汇生态环保有限公司</v>
      </c>
      <c r="AA1042" s="29" t="str">
        <f t="shared" si="333"/>
        <v>2026-04</v>
      </c>
      <c r="AB1042" s="29" t="str">
        <f t="shared" si="334"/>
        <v>2026-04-30</v>
      </c>
      <c r="AC1042" s="29" t="s">
        <v>108</v>
      </c>
      <c r="AD1042" s="29">
        <f t="shared" si="335"/>
        <v>7</v>
      </c>
      <c r="AE1042" s="29" t="str">
        <f t="shared" si="336"/>
        <v>结转本月损益</v>
      </c>
      <c r="AF1042" s="29" t="s">
        <v>109</v>
      </c>
      <c r="AG1042" s="29" t="s">
        <v>109</v>
      </c>
      <c r="AH1042" s="29"/>
      <c r="AI1042" s="29"/>
      <c r="AJ1042" s="29"/>
      <c r="AK1042" s="29"/>
      <c r="AL1042" s="29"/>
      <c r="AM1042" s="29"/>
      <c r="AN1042" s="29" t="str">
        <f t="shared" si="337"/>
        <v>6603</v>
      </c>
      <c r="AO1042" s="29"/>
      <c r="AP1042" s="29" t="str">
        <f t="shared" si="338"/>
        <v>结转本月损益</v>
      </c>
      <c r="AQ1042" t="s">
        <v>110</v>
      </c>
      <c r="AR1042" s="29" t="str">
        <f t="shared" si="339"/>
        <v/>
      </c>
      <c r="AS1042" s="29">
        <f t="shared" si="340"/>
        <v>330017.32</v>
      </c>
      <c r="AT1042" t="s">
        <v>111</v>
      </c>
      <c r="AU1042" t="s">
        <v>112</v>
      </c>
      <c r="AV1042" t="s">
        <v>113</v>
      </c>
      <c r="AW1042" s="29" t="str">
        <f t="shared" si="341"/>
        <v/>
      </c>
      <c r="AX1042" s="29">
        <f t="shared" si="342"/>
        <v>330017.32</v>
      </c>
      <c r="AY1042" s="29"/>
      <c r="AZ1042" s="29"/>
      <c r="BA1042" s="29"/>
      <c r="BB1042" s="29"/>
      <c r="BC1042" s="29"/>
      <c r="BD1042" s="29"/>
      <c r="BE1042" s="29"/>
      <c r="BF1042" s="29"/>
      <c r="BG1042" s="29"/>
      <c r="BH1042" s="29"/>
      <c r="BI1042" s="29"/>
      <c r="BJ1042" s="29"/>
      <c r="BK1042" s="29"/>
      <c r="BL1042" s="29"/>
      <c r="BM1042" s="29"/>
      <c r="BN1042" s="29"/>
      <c r="BO1042" s="29"/>
      <c r="BP1042" s="29"/>
      <c r="BQ1042" s="32" t="str">
        <f>IF(N1042="项目",VLOOKUP(O1042,项目!B:C,2,0),IF(K1042="空项目",VLOOKUP(K1042,项目!B:C,2,0),""))</f>
        <v/>
      </c>
      <c r="BR1042" s="32" t="str">
        <f>IFERROR(VLOOKUP(BQ1042,项目!A:B,2,0),"")</f>
        <v/>
      </c>
      <c r="BS1042" s="29"/>
      <c r="BT1042" s="29"/>
      <c r="BU1042" s="32" t="str">
        <f>IF(N1042="供应商",VLOOKUP(O1042,供应商!B:C,2,0),"")</f>
        <v/>
      </c>
      <c r="BV1042" s="32" t="str">
        <f>IFERROR(VLOOKUP(BU1042,供应商!A:B,2,0),"")</f>
        <v/>
      </c>
      <c r="BW1042" s="32" t="str">
        <f>IF(N1042="客户",VLOOKUP(O1042,客户!B:C,2,0),"")</f>
        <v/>
      </c>
      <c r="BX1042" s="32" t="str">
        <f>IFERROR(VLOOKUP(BW1042,客户!A:B,2,0),"")</f>
        <v/>
      </c>
      <c r="BY1042" s="29"/>
      <c r="BZ1042" s="29"/>
      <c r="CA1042" s="29"/>
      <c r="CB1042" s="29"/>
      <c r="CC1042" s="29"/>
      <c r="CD1042" s="29"/>
      <c r="CE1042" s="29"/>
      <c r="CF1042" s="29"/>
      <c r="CG1042" s="29"/>
      <c r="CH1042" s="29"/>
      <c r="CI1042" s="29"/>
      <c r="CJ1042" s="29"/>
      <c r="CK1042" s="29"/>
      <c r="CL1042" s="29"/>
      <c r="CM1042" s="29"/>
      <c r="CN1042" s="29"/>
      <c r="CO1042" s="29"/>
      <c r="CP1042" s="29"/>
      <c r="CQ1042" s="29"/>
      <c r="CR1042" s="29"/>
      <c r="CS1042" s="29"/>
      <c r="CT1042" s="29"/>
      <c r="CU1042" s="32" t="str">
        <f>IF(N1042="费用项目",VLOOKUP(O1042,费用项目!B:C,2,0),"")</f>
        <v>660302</v>
      </c>
      <c r="CV1042" s="32" t="str">
        <f>IFERROR(VLOOKUP(CU1042,费用项目!A:B,2,0),"")</f>
        <v>利息支出</v>
      </c>
      <c r="CW1042" s="29" t="str">
        <f>IF(N1042="银行账户",VLOOKUP(O1042,银行变二级!B:C,2,0),"")</f>
        <v/>
      </c>
      <c r="CX1042" s="29" t="str">
        <f>IFERROR(VLOOKUP(O1042,银行变二级!A:B,2,0),"")</f>
        <v/>
      </c>
    </row>
    <row r="1043" ht="25.5" spans="1:102">
      <c r="A1043" s="35" t="s">
        <v>843</v>
      </c>
      <c r="B1043" s="36" t="s">
        <v>288</v>
      </c>
      <c r="C1043" s="36" t="s">
        <v>104</v>
      </c>
      <c r="D1043" s="37" t="s">
        <v>341</v>
      </c>
      <c r="E1043" s="37" t="s">
        <v>194</v>
      </c>
      <c r="F1043" s="38">
        <v>10060000</v>
      </c>
      <c r="G1043" s="39" t="s">
        <v>107</v>
      </c>
      <c r="H1043" s="40" t="str">
        <f t="shared" si="325"/>
        <v>1221</v>
      </c>
      <c r="I1043" s="40" t="str">
        <f t="shared" si="326"/>
        <v>122108</v>
      </c>
      <c r="J1043" s="46" t="str">
        <f t="shared" si="327"/>
        <v>其他应收款</v>
      </c>
      <c r="K1043" s="47" t="str">
        <f t="shared" si="328"/>
        <v>单位</v>
      </c>
      <c r="L1043" s="46" t="str">
        <f t="shared" si="329"/>
        <v>昌邑市城投农业科技有限公司</v>
      </c>
      <c r="M1043" s="46" t="str">
        <f>IFERROR(IF(H1043="1002",1002,VLOOKUP(I1043,亿企科目!A:H,6,0)),VLOOKUP(H1043,亿企科目!A:G,6,0))</f>
        <v>122102</v>
      </c>
      <c r="N1043" s="48" t="str">
        <f>IFERROR(IF(H1043="1002","银行账户",IF(H1043="1123","供应商",VLOOKUP(I1043,亿企科目!A:H,8,0))),"")</f>
        <v>客户</v>
      </c>
      <c r="O1043" s="49" t="str">
        <f t="shared" si="343"/>
        <v>昌邑市城投农业科技有限公司</v>
      </c>
      <c r="P1043" s="29" t="str">
        <f>VLOOKUP(A1043,账簿!B:C,2,0)</f>
        <v>001001010</v>
      </c>
      <c r="Q1043" s="29" t="str">
        <f>VLOOKUP(P1043,账簿!A:B,2,0)</f>
        <v>昌邑市盛汇水务有限公司</v>
      </c>
      <c r="W1043" s="29" t="str">
        <f t="shared" si="344"/>
        <v>0010010102026-04-011</v>
      </c>
      <c r="X1043" s="29" t="str">
        <f t="shared" si="330"/>
        <v>001001010</v>
      </c>
      <c r="Y1043" s="29" t="str">
        <f t="shared" si="331"/>
        <v>001001010</v>
      </c>
      <c r="Z1043" s="29" t="str">
        <f t="shared" si="332"/>
        <v>昌邑市盛汇水务有限公司</v>
      </c>
      <c r="AA1043" s="29" t="str">
        <f t="shared" si="333"/>
        <v>2026-04</v>
      </c>
      <c r="AB1043" s="29" t="str">
        <f t="shared" si="334"/>
        <v>2026-04-01</v>
      </c>
      <c r="AC1043" s="29" t="s">
        <v>108</v>
      </c>
      <c r="AD1043" s="29">
        <f t="shared" si="335"/>
        <v>1</v>
      </c>
      <c r="AE1043" s="29" t="str">
        <f t="shared" si="336"/>
        <v>往来款,转账支取,昌邑市城投农业科技有限公司</v>
      </c>
      <c r="AF1043" s="29" t="s">
        <v>109</v>
      </c>
      <c r="AG1043" s="29" t="s">
        <v>109</v>
      </c>
      <c r="AH1043" s="29"/>
      <c r="AI1043" s="29"/>
      <c r="AJ1043" s="29"/>
      <c r="AK1043" s="29"/>
      <c r="AL1043" s="29"/>
      <c r="AM1043" s="29"/>
      <c r="AN1043" s="29" t="str">
        <f t="shared" si="337"/>
        <v>122102</v>
      </c>
      <c r="AO1043" s="29"/>
      <c r="AP1043" s="29" t="str">
        <f t="shared" si="338"/>
        <v>往来款,转账支取,昌邑市城投农业科技有限公司</v>
      </c>
      <c r="AQ1043" t="s">
        <v>110</v>
      </c>
      <c r="AR1043" s="29">
        <f t="shared" si="339"/>
        <v>10060000</v>
      </c>
      <c r="AS1043" s="29" t="str">
        <f t="shared" si="340"/>
        <v/>
      </c>
      <c r="AT1043" t="s">
        <v>111</v>
      </c>
      <c r="AU1043" t="s">
        <v>112</v>
      </c>
      <c r="AV1043" t="s">
        <v>113</v>
      </c>
      <c r="AW1043" s="29">
        <f t="shared" si="341"/>
        <v>10060000</v>
      </c>
      <c r="AX1043" s="29" t="str">
        <f t="shared" si="342"/>
        <v/>
      </c>
      <c r="AY1043" s="29"/>
      <c r="AZ1043" s="29"/>
      <c r="BA1043" s="29"/>
      <c r="BB1043" s="29"/>
      <c r="BC1043" s="29"/>
      <c r="BD1043" s="29"/>
      <c r="BE1043" s="29"/>
      <c r="BF1043" s="29"/>
      <c r="BG1043" s="29"/>
      <c r="BH1043" s="29"/>
      <c r="BI1043" s="29"/>
      <c r="BJ1043" s="29"/>
      <c r="BK1043" s="29"/>
      <c r="BL1043" s="29"/>
      <c r="BM1043" s="29"/>
      <c r="BN1043" s="29"/>
      <c r="BO1043" s="29"/>
      <c r="BP1043" s="29"/>
      <c r="BQ1043" s="32" t="str">
        <f>IF(N1043="项目",VLOOKUP(O1043,项目!B:C,2,0),IF(K1043="空项目",VLOOKUP(K1043,项目!B:C,2,0),""))</f>
        <v/>
      </c>
      <c r="BR1043" s="32" t="str">
        <f>IFERROR(VLOOKUP(BQ1043,项目!A:B,2,0),"")</f>
        <v/>
      </c>
      <c r="BS1043" s="29"/>
      <c r="BT1043" s="29"/>
      <c r="BU1043" s="32" t="str">
        <f>IF(N1043="供应商",VLOOKUP(O1043,供应商!B:C,2,0),"")</f>
        <v/>
      </c>
      <c r="BV1043" s="32" t="str">
        <f>IFERROR(VLOOKUP(BU1043,供应商!A:B,2,0),"")</f>
        <v/>
      </c>
      <c r="BW1043" s="32" t="str">
        <f>IF(N1043="客户",VLOOKUP(O1043,客户!B:C,2,0),"")</f>
        <v>003003</v>
      </c>
      <c r="BX1043" s="32" t="str">
        <f>IFERROR(VLOOKUP(BW1043,客户!A:B,2,0),"")</f>
        <v>昌邑市城投农业科技有限公司</v>
      </c>
      <c r="BY1043" s="29"/>
      <c r="BZ1043" s="29"/>
      <c r="CA1043" s="29"/>
      <c r="CB1043" s="29"/>
      <c r="CC1043" s="29"/>
      <c r="CD1043" s="29"/>
      <c r="CE1043" s="29"/>
      <c r="CF1043" s="29"/>
      <c r="CG1043" s="29"/>
      <c r="CH1043" s="29"/>
      <c r="CI1043" s="29"/>
      <c r="CJ1043" s="29"/>
      <c r="CK1043" s="29"/>
      <c r="CL1043" s="29"/>
      <c r="CM1043" s="29"/>
      <c r="CN1043" s="29"/>
      <c r="CO1043" s="29"/>
      <c r="CP1043" s="29"/>
      <c r="CQ1043" s="29"/>
      <c r="CR1043" s="29"/>
      <c r="CS1043" s="29"/>
      <c r="CT1043" s="29"/>
      <c r="CU1043" s="32" t="str">
        <f>IF(N1043="费用项目",VLOOKUP(O1043,费用项目!B:C,2,0),"")</f>
        <v/>
      </c>
      <c r="CV1043" s="32" t="str">
        <f>IFERROR(VLOOKUP(CU1043,费用项目!A:B,2,0),"")</f>
        <v/>
      </c>
      <c r="CW1043" s="29" t="str">
        <f>IF(N1043="银行账户",VLOOKUP(O1043,银行变二级!B:C,2,0),"")</f>
        <v/>
      </c>
      <c r="CX1043" s="29" t="str">
        <f>IFERROR(VLOOKUP(O1043,银行变二级!A:B,2,0),"")</f>
        <v/>
      </c>
    </row>
    <row r="1044" ht="25.5" spans="1:102">
      <c r="A1044" s="35" t="s">
        <v>843</v>
      </c>
      <c r="B1044" s="36" t="s">
        <v>288</v>
      </c>
      <c r="C1044" s="36" t="s">
        <v>104</v>
      </c>
      <c r="D1044" s="37" t="s">
        <v>341</v>
      </c>
      <c r="E1044" s="37" t="s">
        <v>844</v>
      </c>
      <c r="F1044" s="39" t="s">
        <v>107</v>
      </c>
      <c r="G1044" s="38">
        <v>10060000</v>
      </c>
      <c r="H1044" s="40" t="str">
        <f t="shared" si="325"/>
        <v>1002</v>
      </c>
      <c r="I1044" s="40" t="str">
        <f t="shared" si="326"/>
        <v>100202</v>
      </c>
      <c r="J1044" s="46" t="str">
        <f t="shared" si="327"/>
        <v>银行存款</v>
      </c>
      <c r="K1044" s="47" t="str">
        <f t="shared" si="328"/>
        <v>潍坊银行12731</v>
      </c>
      <c r="L1044" s="46" t="str">
        <f t="shared" si="329"/>
        <v/>
      </c>
      <c r="M1044" s="46">
        <f>IFERROR(IF(H1044="1002",1002,VLOOKUP(I1044,亿企科目!A:H,6,0)),VLOOKUP(H1044,亿企科目!A:G,6,0))</f>
        <v>1002</v>
      </c>
      <c r="N1044" s="48" t="str">
        <f>IFERROR(IF(H1044="1002","银行账户",IF(H1044="1123","供应商",VLOOKUP(I1044,亿企科目!A:H,8,0))),"")</f>
        <v>银行账户</v>
      </c>
      <c r="O1044" s="49" t="str">
        <f t="shared" si="343"/>
        <v>潍坊银行12731</v>
      </c>
      <c r="P1044" s="29" t="str">
        <f>VLOOKUP(A1044,账簿!B:C,2,0)</f>
        <v>001001010</v>
      </c>
      <c r="Q1044" s="29" t="str">
        <f>VLOOKUP(P1044,账簿!A:B,2,0)</f>
        <v>昌邑市盛汇水务有限公司</v>
      </c>
      <c r="W1044" s="29" t="str">
        <f t="shared" si="344"/>
        <v>0010010102026-04-011</v>
      </c>
      <c r="X1044" s="29" t="str">
        <f t="shared" si="330"/>
        <v>001001010</v>
      </c>
      <c r="Y1044" s="29" t="str">
        <f t="shared" si="331"/>
        <v>001001010</v>
      </c>
      <c r="Z1044" s="29" t="str">
        <f t="shared" si="332"/>
        <v>昌邑市盛汇水务有限公司</v>
      </c>
      <c r="AA1044" s="29" t="str">
        <f t="shared" si="333"/>
        <v>2026-04</v>
      </c>
      <c r="AB1044" s="29" t="str">
        <f t="shared" si="334"/>
        <v>2026-04-01</v>
      </c>
      <c r="AC1044" s="29" t="s">
        <v>108</v>
      </c>
      <c r="AD1044" s="29">
        <f t="shared" si="335"/>
        <v>1</v>
      </c>
      <c r="AE1044" s="29" t="str">
        <f t="shared" si="336"/>
        <v>往来款,转账支取,昌邑市城投农业科技有限公司</v>
      </c>
      <c r="AF1044" s="29" t="s">
        <v>109</v>
      </c>
      <c r="AG1044" s="29" t="s">
        <v>109</v>
      </c>
      <c r="AH1044" s="29"/>
      <c r="AI1044" s="29"/>
      <c r="AJ1044" s="29"/>
      <c r="AK1044" s="29"/>
      <c r="AL1044" s="29"/>
      <c r="AM1044" s="29"/>
      <c r="AN1044" s="29">
        <f t="shared" si="337"/>
        <v>1002</v>
      </c>
      <c r="AO1044" s="29"/>
      <c r="AP1044" s="29" t="str">
        <f t="shared" si="338"/>
        <v>往来款,转账支取,昌邑市城投农业科技有限公司</v>
      </c>
      <c r="AQ1044" t="s">
        <v>110</v>
      </c>
      <c r="AR1044" s="29" t="str">
        <f t="shared" si="339"/>
        <v/>
      </c>
      <c r="AS1044" s="29">
        <f t="shared" si="340"/>
        <v>10060000</v>
      </c>
      <c r="AT1044" t="s">
        <v>111</v>
      </c>
      <c r="AU1044" t="s">
        <v>112</v>
      </c>
      <c r="AV1044" t="s">
        <v>113</v>
      </c>
      <c r="AW1044" s="29" t="str">
        <f t="shared" si="341"/>
        <v/>
      </c>
      <c r="AX1044" s="29">
        <f t="shared" si="342"/>
        <v>10060000</v>
      </c>
      <c r="AY1044" s="29"/>
      <c r="AZ1044" s="29"/>
      <c r="BA1044" s="29"/>
      <c r="BB1044" s="29"/>
      <c r="BC1044" s="29"/>
      <c r="BD1044" s="29"/>
      <c r="BE1044" s="29"/>
      <c r="BF1044" s="29"/>
      <c r="BG1044" s="29"/>
      <c r="BH1044" s="29"/>
      <c r="BI1044" s="29"/>
      <c r="BJ1044" s="29"/>
      <c r="BK1044" s="29"/>
      <c r="BL1044" s="29"/>
      <c r="BM1044" s="29"/>
      <c r="BN1044" s="29"/>
      <c r="BO1044" s="29"/>
      <c r="BP1044" s="29"/>
      <c r="BQ1044" s="32" t="str">
        <f>IF(N1044="项目",VLOOKUP(O1044,项目!B:C,2,0),IF(K1044="空项目",VLOOKUP(K1044,项目!B:C,2,0),""))</f>
        <v/>
      </c>
      <c r="BR1044" s="32" t="str">
        <f>IFERROR(VLOOKUP(BQ1044,项目!A:B,2,0),"")</f>
        <v/>
      </c>
      <c r="BS1044" s="29"/>
      <c r="BT1044" s="29"/>
      <c r="BU1044" s="32" t="str">
        <f>IF(N1044="供应商",VLOOKUP(O1044,供应商!B:C,2,0),"")</f>
        <v/>
      </c>
      <c r="BV1044" s="32" t="str">
        <f>IFERROR(VLOOKUP(BU1044,供应商!A:B,2,0),"")</f>
        <v/>
      </c>
      <c r="BW1044" s="32" t="str">
        <f>IF(N1044="客户",VLOOKUP(O1044,客户!B:C,2,0),"")</f>
        <v/>
      </c>
      <c r="BX1044" s="32" t="str">
        <f>IFERROR(VLOOKUP(BW1044,客户!A:B,2,0),"")</f>
        <v/>
      </c>
      <c r="BY1044" s="29"/>
      <c r="BZ1044" s="29"/>
      <c r="CA1044" s="29"/>
      <c r="CB1044" s="29"/>
      <c r="CC1044" s="29"/>
      <c r="CD1044" s="29"/>
      <c r="CE1044" s="29"/>
      <c r="CF1044" s="29"/>
      <c r="CG1044" s="29"/>
      <c r="CH1044" s="29"/>
      <c r="CI1044" s="29"/>
      <c r="CJ1044" s="29"/>
      <c r="CK1044" s="29"/>
      <c r="CL1044" s="29"/>
      <c r="CM1044" s="29"/>
      <c r="CN1044" s="29"/>
      <c r="CO1044" s="29"/>
      <c r="CP1044" s="29"/>
      <c r="CQ1044" s="29"/>
      <c r="CR1044" s="29"/>
      <c r="CS1044" s="29"/>
      <c r="CT1044" s="29"/>
      <c r="CU1044" s="32" t="str">
        <f>IF(N1044="费用项目",VLOOKUP(O1044,费用项目!B:C,2,0),"")</f>
        <v/>
      </c>
      <c r="CV1044" s="32" t="str">
        <f>IFERROR(VLOOKUP(CU1044,费用项目!A:B,2,0),"")</f>
        <v/>
      </c>
      <c r="CW1044" s="29" t="str">
        <f>IF(N1044="银行账户",VLOOKUP(O1044,银行变二级!B:C,2,0),"")</f>
        <v>802162701421012731</v>
      </c>
      <c r="CX1044" s="29" t="str">
        <f>IFERROR(VLOOKUP(O1044,银行变二级!A:B,2,0),"")</f>
        <v/>
      </c>
    </row>
    <row r="1045" ht="25.5" spans="1:102">
      <c r="A1045" s="35" t="s">
        <v>843</v>
      </c>
      <c r="B1045" s="36" t="s">
        <v>288</v>
      </c>
      <c r="C1045" s="36" t="s">
        <v>115</v>
      </c>
      <c r="D1045" s="37" t="s">
        <v>325</v>
      </c>
      <c r="E1045" s="37" t="s">
        <v>186</v>
      </c>
      <c r="F1045" s="38">
        <v>35000000</v>
      </c>
      <c r="G1045" s="39" t="s">
        <v>107</v>
      </c>
      <c r="H1045" s="40" t="str">
        <f t="shared" si="325"/>
        <v>1221</v>
      </c>
      <c r="I1045" s="40" t="str">
        <f t="shared" si="326"/>
        <v>122108</v>
      </c>
      <c r="J1045" s="46" t="str">
        <f t="shared" si="327"/>
        <v>其他应收款</v>
      </c>
      <c r="K1045" s="47" t="str">
        <f t="shared" si="328"/>
        <v>单位</v>
      </c>
      <c r="L1045" s="46" t="str">
        <f t="shared" si="329"/>
        <v>昌邑市惠合智能产业园投资有限公司</v>
      </c>
      <c r="M1045" s="46" t="str">
        <f>IFERROR(IF(H1045="1002",1002,VLOOKUP(I1045,亿企科目!A:H,6,0)),VLOOKUP(H1045,亿企科目!A:G,6,0))</f>
        <v>122102</v>
      </c>
      <c r="N1045" s="48" t="str">
        <f>IFERROR(IF(H1045="1002","银行账户",IF(H1045="1123","供应商",VLOOKUP(I1045,亿企科目!A:H,8,0))),"")</f>
        <v>客户</v>
      </c>
      <c r="O1045" s="49" t="str">
        <f t="shared" si="343"/>
        <v>昌邑市惠合智能产业园投资有限公司</v>
      </c>
      <c r="P1045" s="29" t="str">
        <f>VLOOKUP(A1045,账簿!B:C,2,0)</f>
        <v>001001010</v>
      </c>
      <c r="Q1045" s="29" t="str">
        <f>VLOOKUP(P1045,账簿!A:B,2,0)</f>
        <v>昌邑市盛汇水务有限公司</v>
      </c>
      <c r="W1045" s="29" t="str">
        <f t="shared" si="344"/>
        <v>0010010102026-04-012</v>
      </c>
      <c r="X1045" s="29" t="str">
        <f t="shared" si="330"/>
        <v>001001010</v>
      </c>
      <c r="Y1045" s="29" t="str">
        <f t="shared" si="331"/>
        <v>001001010</v>
      </c>
      <c r="Z1045" s="29" t="str">
        <f t="shared" si="332"/>
        <v>昌邑市盛汇水务有限公司</v>
      </c>
      <c r="AA1045" s="29" t="str">
        <f t="shared" si="333"/>
        <v>2026-04</v>
      </c>
      <c r="AB1045" s="29" t="str">
        <f t="shared" si="334"/>
        <v>2026-04-01</v>
      </c>
      <c r="AC1045" s="29" t="s">
        <v>108</v>
      </c>
      <c r="AD1045" s="29">
        <f t="shared" si="335"/>
        <v>2</v>
      </c>
      <c r="AE1045" s="29" t="str">
        <f t="shared" si="336"/>
        <v>往来款,网银转账,昌邑市惠合智能产业园投资有限公司</v>
      </c>
      <c r="AF1045" s="29" t="s">
        <v>109</v>
      </c>
      <c r="AG1045" s="29" t="s">
        <v>109</v>
      </c>
      <c r="AH1045" s="29"/>
      <c r="AI1045" s="29"/>
      <c r="AJ1045" s="29"/>
      <c r="AK1045" s="29"/>
      <c r="AL1045" s="29"/>
      <c r="AM1045" s="29"/>
      <c r="AN1045" s="29" t="str">
        <f t="shared" si="337"/>
        <v>122102</v>
      </c>
      <c r="AO1045" s="29"/>
      <c r="AP1045" s="29" t="str">
        <f t="shared" si="338"/>
        <v>往来款,网银转账,昌邑市惠合智能产业园投资有限公司</v>
      </c>
      <c r="AQ1045" t="s">
        <v>110</v>
      </c>
      <c r="AR1045" s="29">
        <f t="shared" si="339"/>
        <v>35000000</v>
      </c>
      <c r="AS1045" s="29" t="str">
        <f t="shared" si="340"/>
        <v/>
      </c>
      <c r="AT1045" t="s">
        <v>111</v>
      </c>
      <c r="AU1045" t="s">
        <v>112</v>
      </c>
      <c r="AV1045" t="s">
        <v>113</v>
      </c>
      <c r="AW1045" s="29">
        <f t="shared" si="341"/>
        <v>35000000</v>
      </c>
      <c r="AX1045" s="29" t="str">
        <f t="shared" si="342"/>
        <v/>
      </c>
      <c r="AY1045" s="29"/>
      <c r="AZ1045" s="29"/>
      <c r="BA1045" s="29"/>
      <c r="BB1045" s="29"/>
      <c r="BC1045" s="29"/>
      <c r="BD1045" s="29"/>
      <c r="BE1045" s="29"/>
      <c r="BF1045" s="29"/>
      <c r="BG1045" s="29"/>
      <c r="BH1045" s="29"/>
      <c r="BI1045" s="29"/>
      <c r="BJ1045" s="29"/>
      <c r="BK1045" s="29"/>
      <c r="BL1045" s="29"/>
      <c r="BM1045" s="29"/>
      <c r="BN1045" s="29"/>
      <c r="BO1045" s="29"/>
      <c r="BP1045" s="29"/>
      <c r="BQ1045" s="32" t="str">
        <f>IF(N1045="项目",VLOOKUP(O1045,项目!B:C,2,0),IF(K1045="空项目",VLOOKUP(K1045,项目!B:C,2,0),""))</f>
        <v/>
      </c>
      <c r="BR1045" s="32" t="str">
        <f>IFERROR(VLOOKUP(BQ1045,项目!A:B,2,0),"")</f>
        <v/>
      </c>
      <c r="BS1045" s="29"/>
      <c r="BT1045" s="29"/>
      <c r="BU1045" s="32" t="str">
        <f>IF(N1045="供应商",VLOOKUP(O1045,供应商!B:C,2,0),"")</f>
        <v/>
      </c>
      <c r="BV1045" s="32" t="str">
        <f>IFERROR(VLOOKUP(BU1045,供应商!A:B,2,0),"")</f>
        <v/>
      </c>
      <c r="BW1045" s="32" t="str">
        <f>IF(N1045="客户",VLOOKUP(O1045,客户!B:C,2,0),"")</f>
        <v>001001004</v>
      </c>
      <c r="BX1045" s="32" t="str">
        <f>IFERROR(VLOOKUP(BW1045,客户!A:B,2,0),"")</f>
        <v>昌邑市惠合智能产业园投资有限公司</v>
      </c>
      <c r="BY1045" s="29"/>
      <c r="BZ1045" s="29"/>
      <c r="CA1045" s="29"/>
      <c r="CB1045" s="29"/>
      <c r="CC1045" s="29"/>
      <c r="CD1045" s="29"/>
      <c r="CE1045" s="29"/>
      <c r="CF1045" s="29"/>
      <c r="CG1045" s="29"/>
      <c r="CH1045" s="29"/>
      <c r="CI1045" s="29"/>
      <c r="CJ1045" s="29"/>
      <c r="CK1045" s="29"/>
      <c r="CL1045" s="29"/>
      <c r="CM1045" s="29"/>
      <c r="CN1045" s="29"/>
      <c r="CO1045" s="29"/>
      <c r="CP1045" s="29"/>
      <c r="CQ1045" s="29"/>
      <c r="CR1045" s="29"/>
      <c r="CS1045" s="29"/>
      <c r="CT1045" s="29"/>
      <c r="CU1045" s="32" t="str">
        <f>IF(N1045="费用项目",VLOOKUP(O1045,费用项目!B:C,2,0),"")</f>
        <v/>
      </c>
      <c r="CV1045" s="32" t="str">
        <f>IFERROR(VLOOKUP(CU1045,费用项目!A:B,2,0),"")</f>
        <v/>
      </c>
      <c r="CW1045" s="29" t="str">
        <f>IF(N1045="银行账户",VLOOKUP(O1045,银行变二级!B:C,2,0),"")</f>
        <v/>
      </c>
      <c r="CX1045" s="29" t="str">
        <f>IFERROR(VLOOKUP(O1045,银行变二级!A:B,2,0),"")</f>
        <v/>
      </c>
    </row>
    <row r="1046" ht="25.5" spans="1:102">
      <c r="A1046" s="35" t="s">
        <v>843</v>
      </c>
      <c r="B1046" s="36" t="s">
        <v>288</v>
      </c>
      <c r="C1046" s="36" t="s">
        <v>115</v>
      </c>
      <c r="D1046" s="37" t="s">
        <v>325</v>
      </c>
      <c r="E1046" s="37" t="s">
        <v>844</v>
      </c>
      <c r="F1046" s="39" t="s">
        <v>107</v>
      </c>
      <c r="G1046" s="38">
        <v>35000000</v>
      </c>
      <c r="H1046" s="40" t="str">
        <f t="shared" si="325"/>
        <v>1002</v>
      </c>
      <c r="I1046" s="40" t="str">
        <f t="shared" si="326"/>
        <v>100202</v>
      </c>
      <c r="J1046" s="46" t="str">
        <f t="shared" si="327"/>
        <v>银行存款</v>
      </c>
      <c r="K1046" s="47" t="str">
        <f t="shared" si="328"/>
        <v>潍坊银行12731</v>
      </c>
      <c r="L1046" s="46" t="str">
        <f t="shared" si="329"/>
        <v/>
      </c>
      <c r="M1046" s="46">
        <f>IFERROR(IF(H1046="1002",1002,VLOOKUP(I1046,亿企科目!A:H,6,0)),VLOOKUP(H1046,亿企科目!A:G,6,0))</f>
        <v>1002</v>
      </c>
      <c r="N1046" s="48" t="str">
        <f>IFERROR(IF(H1046="1002","银行账户",IF(H1046="1123","供应商",VLOOKUP(I1046,亿企科目!A:H,8,0))),"")</f>
        <v>银行账户</v>
      </c>
      <c r="O1046" s="49" t="str">
        <f t="shared" si="343"/>
        <v>潍坊银行12731</v>
      </c>
      <c r="P1046" s="29" t="str">
        <f>VLOOKUP(A1046,账簿!B:C,2,0)</f>
        <v>001001010</v>
      </c>
      <c r="Q1046" s="29" t="str">
        <f>VLOOKUP(P1046,账簿!A:B,2,0)</f>
        <v>昌邑市盛汇水务有限公司</v>
      </c>
      <c r="W1046" s="29" t="str">
        <f t="shared" si="344"/>
        <v>0010010102026-04-012</v>
      </c>
      <c r="X1046" s="29" t="str">
        <f t="shared" si="330"/>
        <v>001001010</v>
      </c>
      <c r="Y1046" s="29" t="str">
        <f t="shared" si="331"/>
        <v>001001010</v>
      </c>
      <c r="Z1046" s="29" t="str">
        <f t="shared" si="332"/>
        <v>昌邑市盛汇水务有限公司</v>
      </c>
      <c r="AA1046" s="29" t="str">
        <f t="shared" si="333"/>
        <v>2026-04</v>
      </c>
      <c r="AB1046" s="29" t="str">
        <f t="shared" si="334"/>
        <v>2026-04-01</v>
      </c>
      <c r="AC1046" s="29" t="s">
        <v>108</v>
      </c>
      <c r="AD1046" s="29">
        <f t="shared" si="335"/>
        <v>2</v>
      </c>
      <c r="AE1046" s="29" t="str">
        <f t="shared" si="336"/>
        <v>往来款,网银转账,昌邑市惠合智能产业园投资有限公司</v>
      </c>
      <c r="AF1046" s="29" t="s">
        <v>109</v>
      </c>
      <c r="AG1046" s="29" t="s">
        <v>109</v>
      </c>
      <c r="AH1046" s="29"/>
      <c r="AI1046" s="29"/>
      <c r="AJ1046" s="29"/>
      <c r="AK1046" s="29"/>
      <c r="AL1046" s="29"/>
      <c r="AM1046" s="29"/>
      <c r="AN1046" s="29">
        <f t="shared" si="337"/>
        <v>1002</v>
      </c>
      <c r="AO1046" s="29"/>
      <c r="AP1046" s="29" t="str">
        <f t="shared" si="338"/>
        <v>往来款,网银转账,昌邑市惠合智能产业园投资有限公司</v>
      </c>
      <c r="AQ1046" t="s">
        <v>110</v>
      </c>
      <c r="AR1046" s="29" t="str">
        <f t="shared" si="339"/>
        <v/>
      </c>
      <c r="AS1046" s="29">
        <f t="shared" si="340"/>
        <v>35000000</v>
      </c>
      <c r="AT1046" t="s">
        <v>111</v>
      </c>
      <c r="AU1046" t="s">
        <v>112</v>
      </c>
      <c r="AV1046" t="s">
        <v>113</v>
      </c>
      <c r="AW1046" s="29" t="str">
        <f t="shared" si="341"/>
        <v/>
      </c>
      <c r="AX1046" s="29">
        <f t="shared" si="342"/>
        <v>35000000</v>
      </c>
      <c r="AY1046" s="29"/>
      <c r="AZ1046" s="29"/>
      <c r="BA1046" s="29"/>
      <c r="BB1046" s="29"/>
      <c r="BC1046" s="29"/>
      <c r="BD1046" s="29"/>
      <c r="BE1046" s="29"/>
      <c r="BF1046" s="29"/>
      <c r="BG1046" s="29"/>
      <c r="BH1046" s="29"/>
      <c r="BI1046" s="29"/>
      <c r="BJ1046" s="29"/>
      <c r="BK1046" s="29"/>
      <c r="BL1046" s="29"/>
      <c r="BM1046" s="29"/>
      <c r="BN1046" s="29"/>
      <c r="BO1046" s="29"/>
      <c r="BP1046" s="29"/>
      <c r="BQ1046" s="32" t="str">
        <f>IF(N1046="项目",VLOOKUP(O1046,项目!B:C,2,0),IF(K1046="空项目",VLOOKUP(K1046,项目!B:C,2,0),""))</f>
        <v/>
      </c>
      <c r="BR1046" s="32" t="str">
        <f>IFERROR(VLOOKUP(BQ1046,项目!A:B,2,0),"")</f>
        <v/>
      </c>
      <c r="BS1046" s="29"/>
      <c r="BT1046" s="29"/>
      <c r="BU1046" s="32" t="str">
        <f>IF(N1046="供应商",VLOOKUP(O1046,供应商!B:C,2,0),"")</f>
        <v/>
      </c>
      <c r="BV1046" s="32" t="str">
        <f>IFERROR(VLOOKUP(BU1046,供应商!A:B,2,0),"")</f>
        <v/>
      </c>
      <c r="BW1046" s="32" t="str">
        <f>IF(N1046="客户",VLOOKUP(O1046,客户!B:C,2,0),"")</f>
        <v/>
      </c>
      <c r="BX1046" s="32" t="str">
        <f>IFERROR(VLOOKUP(BW1046,客户!A:B,2,0),"")</f>
        <v/>
      </c>
      <c r="BY1046" s="29"/>
      <c r="BZ1046" s="29"/>
      <c r="CA1046" s="29"/>
      <c r="CB1046" s="29"/>
      <c r="CC1046" s="29"/>
      <c r="CD1046" s="29"/>
      <c r="CE1046" s="29"/>
      <c r="CF1046" s="29"/>
      <c r="CG1046" s="29"/>
      <c r="CH1046" s="29"/>
      <c r="CI1046" s="29"/>
      <c r="CJ1046" s="29"/>
      <c r="CK1046" s="29"/>
      <c r="CL1046" s="29"/>
      <c r="CM1046" s="29"/>
      <c r="CN1046" s="29"/>
      <c r="CO1046" s="29"/>
      <c r="CP1046" s="29"/>
      <c r="CQ1046" s="29"/>
      <c r="CR1046" s="29"/>
      <c r="CS1046" s="29"/>
      <c r="CT1046" s="29"/>
      <c r="CU1046" s="32" t="str">
        <f>IF(N1046="费用项目",VLOOKUP(O1046,费用项目!B:C,2,0),"")</f>
        <v/>
      </c>
      <c r="CV1046" s="32" t="str">
        <f>IFERROR(VLOOKUP(CU1046,费用项目!A:B,2,0),"")</f>
        <v/>
      </c>
      <c r="CW1046" s="29" t="str">
        <f>IF(N1046="银行账户",VLOOKUP(O1046,银行变二级!B:C,2,0),"")</f>
        <v>802162701421012731</v>
      </c>
      <c r="CX1046" s="29" t="str">
        <f>IFERROR(VLOOKUP(O1046,银行变二级!A:B,2,0),"")</f>
        <v/>
      </c>
    </row>
    <row r="1047" spans="1:102">
      <c r="A1047" s="35" t="s">
        <v>843</v>
      </c>
      <c r="B1047" s="36" t="s">
        <v>845</v>
      </c>
      <c r="C1047" s="36" t="s">
        <v>118</v>
      </c>
      <c r="D1047" s="37" t="s">
        <v>846</v>
      </c>
      <c r="E1047" s="37" t="s">
        <v>130</v>
      </c>
      <c r="F1047" s="41">
        <v>25</v>
      </c>
      <c r="G1047" s="39" t="s">
        <v>107</v>
      </c>
      <c r="H1047" s="40" t="str">
        <f t="shared" si="325"/>
        <v>6603</v>
      </c>
      <c r="I1047" s="40" t="str">
        <f t="shared" si="326"/>
        <v>6603</v>
      </c>
      <c r="J1047" s="46" t="str">
        <f t="shared" si="327"/>
        <v>财务费用</v>
      </c>
      <c r="K1047" s="47" t="str">
        <f t="shared" si="328"/>
        <v>手续费</v>
      </c>
      <c r="L1047" s="46" t="str">
        <f t="shared" si="329"/>
        <v/>
      </c>
      <c r="M1047" s="46" t="str">
        <f>IFERROR(IF(H1047="1002",1002,VLOOKUP(I1047,亿企科目!A:H,6,0)),VLOOKUP(H1047,亿企科目!A:G,6,0))</f>
        <v>6603</v>
      </c>
      <c r="N1047" s="48" t="str">
        <f>IFERROR(IF(H1047="1002","银行账户",IF(H1047="1123","供应商",VLOOKUP(I1047,亿企科目!A:H,8,0))),"")</f>
        <v>费用项目</v>
      </c>
      <c r="O1047" s="49" t="str">
        <f t="shared" si="343"/>
        <v>手续费</v>
      </c>
      <c r="P1047" s="29" t="str">
        <f>VLOOKUP(A1047,账簿!B:C,2,0)</f>
        <v>001001010</v>
      </c>
      <c r="Q1047" s="29" t="str">
        <f>VLOOKUP(P1047,账簿!A:B,2,0)</f>
        <v>昌邑市盛汇水务有限公司</v>
      </c>
      <c r="W1047" s="29" t="str">
        <f t="shared" si="344"/>
        <v>0010010102026-04-043</v>
      </c>
      <c r="X1047" s="29" t="str">
        <f t="shared" si="330"/>
        <v>001001010</v>
      </c>
      <c r="Y1047" s="29" t="str">
        <f t="shared" si="331"/>
        <v>001001010</v>
      </c>
      <c r="Z1047" s="29" t="str">
        <f t="shared" si="332"/>
        <v>昌邑市盛汇水务有限公司</v>
      </c>
      <c r="AA1047" s="29" t="str">
        <f t="shared" si="333"/>
        <v>2026-04</v>
      </c>
      <c r="AB1047" s="29" t="str">
        <f t="shared" si="334"/>
        <v>2026-04-04</v>
      </c>
      <c r="AC1047" s="29" t="s">
        <v>108</v>
      </c>
      <c r="AD1047" s="29">
        <f t="shared" si="335"/>
        <v>3</v>
      </c>
      <c r="AE1047" s="29" t="str">
        <f t="shared" si="336"/>
        <v>企业银行各项费用</v>
      </c>
      <c r="AF1047" s="29" t="s">
        <v>109</v>
      </c>
      <c r="AG1047" s="29" t="s">
        <v>109</v>
      </c>
      <c r="AH1047" s="29"/>
      <c r="AI1047" s="29"/>
      <c r="AJ1047" s="29"/>
      <c r="AK1047" s="29"/>
      <c r="AL1047" s="29"/>
      <c r="AM1047" s="29"/>
      <c r="AN1047" s="29" t="str">
        <f t="shared" si="337"/>
        <v>6603</v>
      </c>
      <c r="AO1047" s="29"/>
      <c r="AP1047" s="29" t="str">
        <f t="shared" si="338"/>
        <v>企业银行各项费用</v>
      </c>
      <c r="AQ1047" t="s">
        <v>110</v>
      </c>
      <c r="AR1047" s="29">
        <f t="shared" si="339"/>
        <v>25</v>
      </c>
      <c r="AS1047" s="29" t="str">
        <f t="shared" si="340"/>
        <v/>
      </c>
      <c r="AT1047" t="s">
        <v>111</v>
      </c>
      <c r="AU1047" t="s">
        <v>112</v>
      </c>
      <c r="AV1047" t="s">
        <v>113</v>
      </c>
      <c r="AW1047" s="29">
        <f t="shared" si="341"/>
        <v>25</v>
      </c>
      <c r="AX1047" s="29" t="str">
        <f t="shared" si="342"/>
        <v/>
      </c>
      <c r="AY1047" s="29"/>
      <c r="AZ1047" s="29"/>
      <c r="BA1047" s="29"/>
      <c r="BB1047" s="29"/>
      <c r="BC1047" s="29"/>
      <c r="BD1047" s="29"/>
      <c r="BE1047" s="29"/>
      <c r="BF1047" s="29"/>
      <c r="BG1047" s="29"/>
      <c r="BH1047" s="29"/>
      <c r="BI1047" s="29"/>
      <c r="BJ1047" s="29"/>
      <c r="BK1047" s="29"/>
      <c r="BL1047" s="29"/>
      <c r="BM1047" s="29"/>
      <c r="BN1047" s="29"/>
      <c r="BO1047" s="29"/>
      <c r="BP1047" s="29"/>
      <c r="BQ1047" s="32" t="str">
        <f>IF(N1047="项目",VLOOKUP(O1047,项目!B:C,2,0),IF(K1047="空项目",VLOOKUP(K1047,项目!B:C,2,0),""))</f>
        <v/>
      </c>
      <c r="BR1047" s="32" t="str">
        <f>IFERROR(VLOOKUP(BQ1047,项目!A:B,2,0),"")</f>
        <v/>
      </c>
      <c r="BS1047" s="29"/>
      <c r="BT1047" s="29"/>
      <c r="BU1047" s="32" t="str">
        <f>IF(N1047="供应商",VLOOKUP(O1047,供应商!B:C,2,0),"")</f>
        <v/>
      </c>
      <c r="BV1047" s="32" t="str">
        <f>IFERROR(VLOOKUP(BU1047,供应商!A:B,2,0),"")</f>
        <v/>
      </c>
      <c r="BW1047" s="32" t="str">
        <f>IF(N1047="客户",VLOOKUP(O1047,客户!B:C,2,0),"")</f>
        <v/>
      </c>
      <c r="BX1047" s="32" t="str">
        <f>IFERROR(VLOOKUP(BW1047,客户!A:B,2,0),"")</f>
        <v/>
      </c>
      <c r="BY1047" s="29"/>
      <c r="BZ1047" s="29"/>
      <c r="CA1047" s="29"/>
      <c r="CB1047" s="29"/>
      <c r="CC1047" s="29"/>
      <c r="CD1047" s="29"/>
      <c r="CE1047" s="29"/>
      <c r="CF1047" s="29"/>
      <c r="CG1047" s="29"/>
      <c r="CH1047" s="29"/>
      <c r="CI1047" s="29"/>
      <c r="CJ1047" s="29"/>
      <c r="CK1047" s="29"/>
      <c r="CL1047" s="29"/>
      <c r="CM1047" s="29"/>
      <c r="CN1047" s="29"/>
      <c r="CO1047" s="29"/>
      <c r="CP1047" s="29"/>
      <c r="CQ1047" s="29"/>
      <c r="CR1047" s="29"/>
      <c r="CS1047" s="29"/>
      <c r="CT1047" s="29"/>
      <c r="CU1047" s="32" t="str">
        <f>IF(N1047="费用项目",VLOOKUP(O1047,费用项目!B:C,2,0),"")</f>
        <v>660304</v>
      </c>
      <c r="CV1047" s="32" t="str">
        <f>IFERROR(VLOOKUP(CU1047,费用项目!A:B,2,0),"")</f>
        <v>手续费</v>
      </c>
      <c r="CW1047" s="29" t="str">
        <f>IF(N1047="银行账户",VLOOKUP(O1047,银行变二级!B:C,2,0),"")</f>
        <v/>
      </c>
      <c r="CX1047" s="29" t="str">
        <f>IFERROR(VLOOKUP(O1047,银行变二级!A:B,2,0),"")</f>
        <v/>
      </c>
    </row>
    <row r="1048" spans="1:102">
      <c r="A1048" s="35" t="s">
        <v>843</v>
      </c>
      <c r="B1048" s="36" t="s">
        <v>845</v>
      </c>
      <c r="C1048" s="36" t="s">
        <v>118</v>
      </c>
      <c r="D1048" s="37" t="s">
        <v>846</v>
      </c>
      <c r="E1048" s="37" t="s">
        <v>847</v>
      </c>
      <c r="F1048" s="39" t="s">
        <v>107</v>
      </c>
      <c r="G1048" s="41">
        <v>25</v>
      </c>
      <c r="H1048" s="40" t="str">
        <f t="shared" si="325"/>
        <v>1002</v>
      </c>
      <c r="I1048" s="40" t="str">
        <f t="shared" si="326"/>
        <v>100201</v>
      </c>
      <c r="J1048" s="46" t="str">
        <f t="shared" si="327"/>
        <v>银行存款</v>
      </c>
      <c r="K1048" s="47" t="str">
        <f t="shared" si="328"/>
        <v>招商银行10000</v>
      </c>
      <c r="L1048" s="46" t="str">
        <f t="shared" si="329"/>
        <v/>
      </c>
      <c r="M1048" s="46">
        <f>IFERROR(IF(H1048="1002",1002,VLOOKUP(I1048,亿企科目!A:H,6,0)),VLOOKUP(H1048,亿企科目!A:G,6,0))</f>
        <v>1002</v>
      </c>
      <c r="N1048" s="48" t="str">
        <f>IFERROR(IF(H1048="1002","银行账户",IF(H1048="1123","供应商",VLOOKUP(I1048,亿企科目!A:H,8,0))),"")</f>
        <v>银行账户</v>
      </c>
      <c r="O1048" s="49" t="str">
        <f t="shared" si="343"/>
        <v>招商银行10000</v>
      </c>
      <c r="P1048" s="29" t="str">
        <f>VLOOKUP(A1048,账簿!B:C,2,0)</f>
        <v>001001010</v>
      </c>
      <c r="Q1048" s="29" t="str">
        <f>VLOOKUP(P1048,账簿!A:B,2,0)</f>
        <v>昌邑市盛汇水务有限公司</v>
      </c>
      <c r="W1048" s="29" t="str">
        <f t="shared" si="344"/>
        <v>0010010102026-04-043</v>
      </c>
      <c r="X1048" s="29" t="str">
        <f t="shared" si="330"/>
        <v>001001010</v>
      </c>
      <c r="Y1048" s="29" t="str">
        <f t="shared" si="331"/>
        <v>001001010</v>
      </c>
      <c r="Z1048" s="29" t="str">
        <f t="shared" si="332"/>
        <v>昌邑市盛汇水务有限公司</v>
      </c>
      <c r="AA1048" s="29" t="str">
        <f t="shared" si="333"/>
        <v>2026-04</v>
      </c>
      <c r="AB1048" s="29" t="str">
        <f t="shared" si="334"/>
        <v>2026-04-04</v>
      </c>
      <c r="AC1048" s="29" t="s">
        <v>108</v>
      </c>
      <c r="AD1048" s="29">
        <f t="shared" si="335"/>
        <v>3</v>
      </c>
      <c r="AE1048" s="29" t="str">
        <f t="shared" si="336"/>
        <v>企业银行各项费用</v>
      </c>
      <c r="AF1048" s="29" t="s">
        <v>109</v>
      </c>
      <c r="AG1048" s="29" t="s">
        <v>109</v>
      </c>
      <c r="AH1048" s="29"/>
      <c r="AI1048" s="29"/>
      <c r="AJ1048" s="29"/>
      <c r="AK1048" s="29"/>
      <c r="AL1048" s="29"/>
      <c r="AM1048" s="29"/>
      <c r="AN1048" s="29">
        <f t="shared" si="337"/>
        <v>1002</v>
      </c>
      <c r="AO1048" s="29"/>
      <c r="AP1048" s="29" t="str">
        <f t="shared" si="338"/>
        <v>企业银行各项费用</v>
      </c>
      <c r="AQ1048" t="s">
        <v>110</v>
      </c>
      <c r="AR1048" s="29" t="str">
        <f t="shared" si="339"/>
        <v/>
      </c>
      <c r="AS1048" s="29">
        <f t="shared" si="340"/>
        <v>25</v>
      </c>
      <c r="AT1048" t="s">
        <v>111</v>
      </c>
      <c r="AU1048" t="s">
        <v>112</v>
      </c>
      <c r="AV1048" t="s">
        <v>113</v>
      </c>
      <c r="AW1048" s="29" t="str">
        <f t="shared" si="341"/>
        <v/>
      </c>
      <c r="AX1048" s="29">
        <f t="shared" si="342"/>
        <v>25</v>
      </c>
      <c r="AY1048" s="29"/>
      <c r="AZ1048" s="29"/>
      <c r="BA1048" s="29"/>
      <c r="BB1048" s="29"/>
      <c r="BC1048" s="29"/>
      <c r="BD1048" s="29"/>
      <c r="BE1048" s="29"/>
      <c r="BF1048" s="29"/>
      <c r="BG1048" s="29"/>
      <c r="BH1048" s="29"/>
      <c r="BI1048" s="29"/>
      <c r="BJ1048" s="29"/>
      <c r="BK1048" s="29"/>
      <c r="BL1048" s="29"/>
      <c r="BM1048" s="29"/>
      <c r="BN1048" s="29"/>
      <c r="BO1048" s="29"/>
      <c r="BP1048" s="29"/>
      <c r="BQ1048" s="32" t="str">
        <f>IF(N1048="项目",VLOOKUP(O1048,项目!B:C,2,0),IF(K1048="空项目",VLOOKUP(K1048,项目!B:C,2,0),""))</f>
        <v/>
      </c>
      <c r="BR1048" s="32" t="str">
        <f>IFERROR(VLOOKUP(BQ1048,项目!A:B,2,0),"")</f>
        <v/>
      </c>
      <c r="BS1048" s="29"/>
      <c r="BT1048" s="29"/>
      <c r="BU1048" s="32" t="str">
        <f>IF(N1048="供应商",VLOOKUP(O1048,供应商!B:C,2,0),"")</f>
        <v/>
      </c>
      <c r="BV1048" s="32" t="str">
        <f>IFERROR(VLOOKUP(BU1048,供应商!A:B,2,0),"")</f>
        <v/>
      </c>
      <c r="BW1048" s="32" t="str">
        <f>IF(N1048="客户",VLOOKUP(O1048,客户!B:C,2,0),"")</f>
        <v/>
      </c>
      <c r="BX1048" s="32" t="str">
        <f>IFERROR(VLOOKUP(BW1048,客户!A:B,2,0),"")</f>
        <v/>
      </c>
      <c r="BY1048" s="29"/>
      <c r="BZ1048" s="29"/>
      <c r="CA1048" s="29"/>
      <c r="CB1048" s="29"/>
      <c r="CC1048" s="29"/>
      <c r="CD1048" s="29"/>
      <c r="CE1048" s="29"/>
      <c r="CF1048" s="29"/>
      <c r="CG1048" s="29"/>
      <c r="CH1048" s="29"/>
      <c r="CI1048" s="29"/>
      <c r="CJ1048" s="29"/>
      <c r="CK1048" s="29"/>
      <c r="CL1048" s="29"/>
      <c r="CM1048" s="29"/>
      <c r="CN1048" s="29"/>
      <c r="CO1048" s="29"/>
      <c r="CP1048" s="29"/>
      <c r="CQ1048" s="29"/>
      <c r="CR1048" s="29"/>
      <c r="CS1048" s="29"/>
      <c r="CT1048" s="29"/>
      <c r="CU1048" s="32" t="str">
        <f>IF(N1048="费用项目",VLOOKUP(O1048,费用项目!B:C,2,0),"")</f>
        <v/>
      </c>
      <c r="CV1048" s="32" t="str">
        <f>IFERROR(VLOOKUP(CU1048,费用项目!A:B,2,0),"")</f>
        <v/>
      </c>
      <c r="CW1048" s="29" t="str">
        <f>IF(N1048="银行账户",VLOOKUP(O1048,银行变二级!B:C,2,0),"")</f>
        <v>536904743610000</v>
      </c>
      <c r="CX1048" s="29" t="str">
        <f>IFERROR(VLOOKUP(O1048,银行变二级!A:B,2,0),"")</f>
        <v/>
      </c>
    </row>
    <row r="1049" spans="1:102">
      <c r="A1049" s="35" t="s">
        <v>843</v>
      </c>
      <c r="B1049" s="36" t="s">
        <v>700</v>
      </c>
      <c r="C1049" s="36" t="s">
        <v>121</v>
      </c>
      <c r="D1049" s="37" t="s">
        <v>848</v>
      </c>
      <c r="E1049" s="37" t="s">
        <v>849</v>
      </c>
      <c r="F1049" s="41">
        <v>1</v>
      </c>
      <c r="G1049" s="39" t="s">
        <v>107</v>
      </c>
      <c r="H1049" s="40" t="str">
        <f t="shared" si="325"/>
        <v>6602</v>
      </c>
      <c r="I1049" s="40" t="str">
        <f t="shared" si="326"/>
        <v>6602</v>
      </c>
      <c r="J1049" s="46" t="str">
        <f t="shared" si="327"/>
        <v>管理费用</v>
      </c>
      <c r="K1049" s="47" t="str">
        <f t="shared" si="328"/>
        <v>办公费</v>
      </c>
      <c r="L1049" s="46" t="str">
        <f t="shared" si="329"/>
        <v/>
      </c>
      <c r="M1049" s="46" t="str">
        <f>IFERROR(IF(H1049="1002",1002,VLOOKUP(I1049,亿企科目!A:H,6,0)),VLOOKUP(H1049,亿企科目!A:G,6,0))</f>
        <v>6602</v>
      </c>
      <c r="N1049" s="48" t="str">
        <f>IFERROR(IF(H1049="1002","银行账户",IF(H1049="1123","供应商",VLOOKUP(I1049,亿企科目!A:H,8,0))),"")</f>
        <v>费用项目</v>
      </c>
      <c r="O1049" s="49" t="str">
        <f t="shared" si="343"/>
        <v>办公费</v>
      </c>
      <c r="P1049" s="29" t="str">
        <f>VLOOKUP(A1049,账簿!B:C,2,0)</f>
        <v>001001010</v>
      </c>
      <c r="Q1049" s="29" t="str">
        <f>VLOOKUP(P1049,账簿!A:B,2,0)</f>
        <v>昌邑市盛汇水务有限公司</v>
      </c>
      <c r="W1049" s="29" t="str">
        <f t="shared" si="344"/>
        <v>0010010102026-04-084</v>
      </c>
      <c r="X1049" s="29" t="str">
        <f t="shared" si="330"/>
        <v>001001010</v>
      </c>
      <c r="Y1049" s="29" t="str">
        <f t="shared" si="331"/>
        <v>001001010</v>
      </c>
      <c r="Z1049" s="29" t="str">
        <f t="shared" si="332"/>
        <v>昌邑市盛汇水务有限公司</v>
      </c>
      <c r="AA1049" s="29" t="str">
        <f t="shared" si="333"/>
        <v>2026-04</v>
      </c>
      <c r="AB1049" s="29" t="str">
        <f t="shared" si="334"/>
        <v>2026-04-08</v>
      </c>
      <c r="AC1049" s="29" t="s">
        <v>108</v>
      </c>
      <c r="AD1049" s="29">
        <f t="shared" si="335"/>
        <v>4</v>
      </c>
      <c r="AE1049" s="29" t="str">
        <f t="shared" si="336"/>
        <v>询证函业务</v>
      </c>
      <c r="AF1049" s="29" t="s">
        <v>109</v>
      </c>
      <c r="AG1049" s="29" t="s">
        <v>109</v>
      </c>
      <c r="AH1049" s="29"/>
      <c r="AI1049" s="29"/>
      <c r="AJ1049" s="29"/>
      <c r="AK1049" s="29"/>
      <c r="AL1049" s="29"/>
      <c r="AM1049" s="29"/>
      <c r="AN1049" s="29" t="str">
        <f t="shared" si="337"/>
        <v>6602</v>
      </c>
      <c r="AO1049" s="29"/>
      <c r="AP1049" s="29" t="str">
        <f t="shared" si="338"/>
        <v>询证函业务</v>
      </c>
      <c r="AQ1049" t="s">
        <v>110</v>
      </c>
      <c r="AR1049" s="29">
        <f t="shared" si="339"/>
        <v>1</v>
      </c>
      <c r="AS1049" s="29" t="str">
        <f t="shared" si="340"/>
        <v/>
      </c>
      <c r="AT1049" t="s">
        <v>111</v>
      </c>
      <c r="AU1049" t="s">
        <v>112</v>
      </c>
      <c r="AV1049" t="s">
        <v>113</v>
      </c>
      <c r="AW1049" s="29">
        <f t="shared" si="341"/>
        <v>1</v>
      </c>
      <c r="AX1049" s="29" t="str">
        <f t="shared" si="342"/>
        <v/>
      </c>
      <c r="AY1049" s="29"/>
      <c r="AZ1049" s="29"/>
      <c r="BA1049" s="29"/>
      <c r="BB1049" s="29"/>
      <c r="BC1049" s="29"/>
      <c r="BD1049" s="29"/>
      <c r="BE1049" s="29"/>
      <c r="BF1049" s="29"/>
      <c r="BG1049" s="29"/>
      <c r="BH1049" s="29"/>
      <c r="BI1049" s="29"/>
      <c r="BJ1049" s="29"/>
      <c r="BK1049" s="29"/>
      <c r="BL1049" s="29"/>
      <c r="BM1049" s="29"/>
      <c r="BN1049" s="29"/>
      <c r="BO1049" s="29"/>
      <c r="BP1049" s="29"/>
      <c r="BQ1049" s="32" t="str">
        <f>IF(N1049="项目",VLOOKUP(O1049,项目!B:C,2,0),IF(K1049="空项目",VLOOKUP(K1049,项目!B:C,2,0),""))</f>
        <v/>
      </c>
      <c r="BR1049" s="32" t="str">
        <f>IFERROR(VLOOKUP(BQ1049,项目!A:B,2,0),"")</f>
        <v/>
      </c>
      <c r="BS1049" s="29"/>
      <c r="BT1049" s="29"/>
      <c r="BU1049" s="32" t="str">
        <f>IF(N1049="供应商",VLOOKUP(O1049,供应商!B:C,2,0),"")</f>
        <v/>
      </c>
      <c r="BV1049" s="32" t="str">
        <f>IFERROR(VLOOKUP(BU1049,供应商!A:B,2,0),"")</f>
        <v/>
      </c>
      <c r="BW1049" s="32" t="str">
        <f>IF(N1049="客户",VLOOKUP(O1049,客户!B:C,2,0),"")</f>
        <v/>
      </c>
      <c r="BX1049" s="32" t="str">
        <f>IFERROR(VLOOKUP(BW1049,客户!A:B,2,0),"")</f>
        <v/>
      </c>
      <c r="BY1049" s="29"/>
      <c r="BZ1049" s="29"/>
      <c r="CA1049" s="29"/>
      <c r="CB1049" s="29"/>
      <c r="CC1049" s="29"/>
      <c r="CD1049" s="29"/>
      <c r="CE1049" s="29"/>
      <c r="CF1049" s="29"/>
      <c r="CG1049" s="29"/>
      <c r="CH1049" s="29"/>
      <c r="CI1049" s="29"/>
      <c r="CJ1049" s="29"/>
      <c r="CK1049" s="29"/>
      <c r="CL1049" s="29"/>
      <c r="CM1049" s="29"/>
      <c r="CN1049" s="29"/>
      <c r="CO1049" s="29"/>
      <c r="CP1049" s="29"/>
      <c r="CQ1049" s="29"/>
      <c r="CR1049" s="29"/>
      <c r="CS1049" s="29"/>
      <c r="CT1049" s="29"/>
      <c r="CU1049" s="32" t="str">
        <f>IF(N1049="费用项目",VLOOKUP(O1049,费用项目!B:C,2,0),"")</f>
        <v>660207</v>
      </c>
      <c r="CV1049" s="32" t="str">
        <f>IFERROR(VLOOKUP(CU1049,费用项目!A:B,2,0),"")</f>
        <v>办公费</v>
      </c>
      <c r="CW1049" s="29" t="str">
        <f>IF(N1049="银行账户",VLOOKUP(O1049,银行变二级!B:C,2,0),"")</f>
        <v/>
      </c>
      <c r="CX1049" s="29" t="str">
        <f>IFERROR(VLOOKUP(O1049,银行变二级!A:B,2,0),"")</f>
        <v/>
      </c>
    </row>
    <row r="1050" spans="1:102">
      <c r="A1050" s="35" t="s">
        <v>843</v>
      </c>
      <c r="B1050" s="36" t="s">
        <v>700</v>
      </c>
      <c r="C1050" s="36" t="s">
        <v>121</v>
      </c>
      <c r="D1050" s="37" t="s">
        <v>848</v>
      </c>
      <c r="E1050" s="37" t="s">
        <v>847</v>
      </c>
      <c r="F1050" s="39" t="s">
        <v>107</v>
      </c>
      <c r="G1050" s="41">
        <v>1</v>
      </c>
      <c r="H1050" s="40" t="str">
        <f t="shared" si="325"/>
        <v>1002</v>
      </c>
      <c r="I1050" s="40" t="str">
        <f t="shared" si="326"/>
        <v>100201</v>
      </c>
      <c r="J1050" s="46" t="str">
        <f t="shared" si="327"/>
        <v>银行存款</v>
      </c>
      <c r="K1050" s="47" t="str">
        <f t="shared" si="328"/>
        <v>招商银行10000</v>
      </c>
      <c r="L1050" s="46" t="str">
        <f t="shared" si="329"/>
        <v/>
      </c>
      <c r="M1050" s="46">
        <f>IFERROR(IF(H1050="1002",1002,VLOOKUP(I1050,亿企科目!A:H,6,0)),VLOOKUP(H1050,亿企科目!A:G,6,0))</f>
        <v>1002</v>
      </c>
      <c r="N1050" s="48" t="str">
        <f>IFERROR(IF(H1050="1002","银行账户",IF(H1050="1123","供应商",VLOOKUP(I1050,亿企科目!A:H,8,0))),"")</f>
        <v>银行账户</v>
      </c>
      <c r="O1050" s="49" t="str">
        <f t="shared" si="343"/>
        <v>招商银行10000</v>
      </c>
      <c r="P1050" s="29" t="str">
        <f>VLOOKUP(A1050,账簿!B:C,2,0)</f>
        <v>001001010</v>
      </c>
      <c r="Q1050" s="29" t="str">
        <f>VLOOKUP(P1050,账簿!A:B,2,0)</f>
        <v>昌邑市盛汇水务有限公司</v>
      </c>
      <c r="W1050" s="29" t="str">
        <f t="shared" si="344"/>
        <v>0010010102026-04-084</v>
      </c>
      <c r="X1050" s="29" t="str">
        <f t="shared" si="330"/>
        <v>001001010</v>
      </c>
      <c r="Y1050" s="29" t="str">
        <f t="shared" si="331"/>
        <v>001001010</v>
      </c>
      <c r="Z1050" s="29" t="str">
        <f t="shared" si="332"/>
        <v>昌邑市盛汇水务有限公司</v>
      </c>
      <c r="AA1050" s="29" t="str">
        <f t="shared" si="333"/>
        <v>2026-04</v>
      </c>
      <c r="AB1050" s="29" t="str">
        <f t="shared" si="334"/>
        <v>2026-04-08</v>
      </c>
      <c r="AC1050" s="29" t="s">
        <v>108</v>
      </c>
      <c r="AD1050" s="29">
        <f t="shared" si="335"/>
        <v>4</v>
      </c>
      <c r="AE1050" s="29" t="str">
        <f t="shared" si="336"/>
        <v>询证函业务</v>
      </c>
      <c r="AF1050" s="29" t="s">
        <v>109</v>
      </c>
      <c r="AG1050" s="29" t="s">
        <v>109</v>
      </c>
      <c r="AH1050" s="29"/>
      <c r="AI1050" s="29"/>
      <c r="AJ1050" s="29"/>
      <c r="AK1050" s="29"/>
      <c r="AL1050" s="29"/>
      <c r="AM1050" s="29"/>
      <c r="AN1050" s="29">
        <f t="shared" si="337"/>
        <v>1002</v>
      </c>
      <c r="AO1050" s="29"/>
      <c r="AP1050" s="29" t="str">
        <f t="shared" si="338"/>
        <v>询证函业务</v>
      </c>
      <c r="AQ1050" t="s">
        <v>110</v>
      </c>
      <c r="AR1050" s="29" t="str">
        <f t="shared" si="339"/>
        <v/>
      </c>
      <c r="AS1050" s="29">
        <f t="shared" si="340"/>
        <v>1</v>
      </c>
      <c r="AT1050" t="s">
        <v>111</v>
      </c>
      <c r="AU1050" t="s">
        <v>112</v>
      </c>
      <c r="AV1050" t="s">
        <v>113</v>
      </c>
      <c r="AW1050" s="29" t="str">
        <f t="shared" si="341"/>
        <v/>
      </c>
      <c r="AX1050" s="29">
        <f t="shared" si="342"/>
        <v>1</v>
      </c>
      <c r="AY1050" s="29"/>
      <c r="AZ1050" s="29"/>
      <c r="BA1050" s="29"/>
      <c r="BB1050" s="29"/>
      <c r="BC1050" s="29"/>
      <c r="BD1050" s="29"/>
      <c r="BE1050" s="29"/>
      <c r="BF1050" s="29"/>
      <c r="BG1050" s="29"/>
      <c r="BH1050" s="29"/>
      <c r="BI1050" s="29"/>
      <c r="BJ1050" s="29"/>
      <c r="BK1050" s="29"/>
      <c r="BL1050" s="29"/>
      <c r="BM1050" s="29"/>
      <c r="BN1050" s="29"/>
      <c r="BO1050" s="29"/>
      <c r="BP1050" s="29"/>
      <c r="BQ1050" s="32" t="str">
        <f>IF(N1050="项目",VLOOKUP(O1050,项目!B:C,2,0),IF(K1050="空项目",VLOOKUP(K1050,项目!B:C,2,0),""))</f>
        <v/>
      </c>
      <c r="BR1050" s="32" t="str">
        <f>IFERROR(VLOOKUP(BQ1050,项目!A:B,2,0),"")</f>
        <v/>
      </c>
      <c r="BS1050" s="29"/>
      <c r="BT1050" s="29"/>
      <c r="BU1050" s="32" t="str">
        <f>IF(N1050="供应商",VLOOKUP(O1050,供应商!B:C,2,0),"")</f>
        <v/>
      </c>
      <c r="BV1050" s="32" t="str">
        <f>IFERROR(VLOOKUP(BU1050,供应商!A:B,2,0),"")</f>
        <v/>
      </c>
      <c r="BW1050" s="32" t="str">
        <f>IF(N1050="客户",VLOOKUP(O1050,客户!B:C,2,0),"")</f>
        <v/>
      </c>
      <c r="BX1050" s="32" t="str">
        <f>IFERROR(VLOOKUP(BW1050,客户!A:B,2,0),"")</f>
        <v/>
      </c>
      <c r="BY1050" s="29"/>
      <c r="BZ1050" s="29"/>
      <c r="CA1050" s="29"/>
      <c r="CB1050" s="29"/>
      <c r="CC1050" s="29"/>
      <c r="CD1050" s="29"/>
      <c r="CE1050" s="29"/>
      <c r="CF1050" s="29"/>
      <c r="CG1050" s="29"/>
      <c r="CH1050" s="29"/>
      <c r="CI1050" s="29"/>
      <c r="CJ1050" s="29"/>
      <c r="CK1050" s="29"/>
      <c r="CL1050" s="29"/>
      <c r="CM1050" s="29"/>
      <c r="CN1050" s="29"/>
      <c r="CO1050" s="29"/>
      <c r="CP1050" s="29"/>
      <c r="CQ1050" s="29"/>
      <c r="CR1050" s="29"/>
      <c r="CS1050" s="29"/>
      <c r="CT1050" s="29"/>
      <c r="CU1050" s="32" t="str">
        <f>IF(N1050="费用项目",VLOOKUP(O1050,费用项目!B:C,2,0),"")</f>
        <v/>
      </c>
      <c r="CV1050" s="32" t="str">
        <f>IFERROR(VLOOKUP(CU1050,费用项目!A:B,2,0),"")</f>
        <v/>
      </c>
      <c r="CW1050" s="29" t="str">
        <f>IF(N1050="银行账户",VLOOKUP(O1050,银行变二级!B:C,2,0),"")</f>
        <v>536904743610000</v>
      </c>
      <c r="CX1050" s="29" t="str">
        <f>IFERROR(VLOOKUP(O1050,银行变二级!A:B,2,0),"")</f>
        <v/>
      </c>
    </row>
    <row r="1051" spans="1:102">
      <c r="A1051" s="35" t="s">
        <v>843</v>
      </c>
      <c r="B1051" s="36" t="s">
        <v>850</v>
      </c>
      <c r="C1051" s="36" t="s">
        <v>125</v>
      </c>
      <c r="D1051" s="37" t="s">
        <v>851</v>
      </c>
      <c r="E1051" s="37" t="s">
        <v>127</v>
      </c>
      <c r="F1051" s="38">
        <v>496918.69</v>
      </c>
      <c r="G1051" s="39" t="s">
        <v>107</v>
      </c>
      <c r="H1051" s="40" t="str">
        <f t="shared" si="325"/>
        <v>6603</v>
      </c>
      <c r="I1051" s="40" t="str">
        <f t="shared" si="326"/>
        <v>6603</v>
      </c>
      <c r="J1051" s="46" t="str">
        <f t="shared" si="327"/>
        <v>财务费用</v>
      </c>
      <c r="K1051" s="47" t="str">
        <f t="shared" si="328"/>
        <v>利息支出</v>
      </c>
      <c r="L1051" s="46" t="str">
        <f t="shared" si="329"/>
        <v/>
      </c>
      <c r="M1051" s="46" t="str">
        <f>IFERROR(IF(H1051="1002",1002,VLOOKUP(I1051,亿企科目!A:H,6,0)),VLOOKUP(H1051,亿企科目!A:G,6,0))</f>
        <v>6603</v>
      </c>
      <c r="N1051" s="48" t="str">
        <f>IFERROR(IF(H1051="1002","银行账户",IF(H1051="1123","供应商",VLOOKUP(I1051,亿企科目!A:H,8,0))),"")</f>
        <v>费用项目</v>
      </c>
      <c r="O1051" s="49" t="str">
        <f t="shared" si="343"/>
        <v>利息支出</v>
      </c>
      <c r="P1051" s="29" t="str">
        <f>VLOOKUP(A1051,账簿!B:C,2,0)</f>
        <v>001001010</v>
      </c>
      <c r="Q1051" s="29" t="str">
        <f>VLOOKUP(P1051,账簿!A:B,2,0)</f>
        <v>昌邑市盛汇水务有限公司</v>
      </c>
      <c r="W1051" s="29" t="str">
        <f t="shared" si="344"/>
        <v>0010010102026-04-185</v>
      </c>
      <c r="X1051" s="29" t="str">
        <f t="shared" si="330"/>
        <v>001001010</v>
      </c>
      <c r="Y1051" s="29" t="str">
        <f t="shared" si="331"/>
        <v>001001010</v>
      </c>
      <c r="Z1051" s="29" t="str">
        <f t="shared" si="332"/>
        <v>昌邑市盛汇水务有限公司</v>
      </c>
      <c r="AA1051" s="29" t="str">
        <f t="shared" si="333"/>
        <v>2026-04</v>
      </c>
      <c r="AB1051" s="29" t="str">
        <f t="shared" si="334"/>
        <v>2026-04-18</v>
      </c>
      <c r="AC1051" s="29" t="s">
        <v>108</v>
      </c>
      <c r="AD1051" s="29">
        <f t="shared" si="335"/>
        <v>5</v>
      </c>
      <c r="AE1051" s="29" t="str">
        <f t="shared" si="336"/>
        <v>贷款还款,昌邑市盛汇水务有限公司</v>
      </c>
      <c r="AF1051" s="29" t="s">
        <v>109</v>
      </c>
      <c r="AG1051" s="29" t="s">
        <v>109</v>
      </c>
      <c r="AH1051" s="29"/>
      <c r="AI1051" s="29"/>
      <c r="AJ1051" s="29"/>
      <c r="AK1051" s="29"/>
      <c r="AL1051" s="29"/>
      <c r="AM1051" s="29"/>
      <c r="AN1051" s="29" t="str">
        <f t="shared" si="337"/>
        <v>6603</v>
      </c>
      <c r="AO1051" s="29"/>
      <c r="AP1051" s="29" t="str">
        <f t="shared" si="338"/>
        <v>贷款还款,昌邑市盛汇水务有限公司</v>
      </c>
      <c r="AQ1051" t="s">
        <v>110</v>
      </c>
      <c r="AR1051" s="29">
        <f t="shared" si="339"/>
        <v>496918.69</v>
      </c>
      <c r="AS1051" s="29" t="str">
        <f t="shared" si="340"/>
        <v/>
      </c>
      <c r="AT1051" t="s">
        <v>111</v>
      </c>
      <c r="AU1051" t="s">
        <v>112</v>
      </c>
      <c r="AV1051" t="s">
        <v>113</v>
      </c>
      <c r="AW1051" s="29">
        <f t="shared" si="341"/>
        <v>496918.69</v>
      </c>
      <c r="AX1051" s="29" t="str">
        <f t="shared" si="342"/>
        <v/>
      </c>
      <c r="AY1051" s="29"/>
      <c r="AZ1051" s="29"/>
      <c r="BA1051" s="29"/>
      <c r="BB1051" s="29"/>
      <c r="BC1051" s="29"/>
      <c r="BD1051" s="29"/>
      <c r="BE1051" s="29"/>
      <c r="BF1051" s="29"/>
      <c r="BG1051" s="29"/>
      <c r="BH1051" s="29"/>
      <c r="BI1051" s="29"/>
      <c r="BJ1051" s="29"/>
      <c r="BK1051" s="29"/>
      <c r="BL1051" s="29"/>
      <c r="BM1051" s="29"/>
      <c r="BN1051" s="29"/>
      <c r="BO1051" s="29"/>
      <c r="BP1051" s="29"/>
      <c r="BQ1051" s="32" t="str">
        <f>IF(N1051="项目",VLOOKUP(O1051,项目!B:C,2,0),IF(K1051="空项目",VLOOKUP(K1051,项目!B:C,2,0),""))</f>
        <v/>
      </c>
      <c r="BR1051" s="32" t="str">
        <f>IFERROR(VLOOKUP(BQ1051,项目!A:B,2,0),"")</f>
        <v/>
      </c>
      <c r="BS1051" s="29"/>
      <c r="BT1051" s="29"/>
      <c r="BU1051" s="32" t="str">
        <f>IF(N1051="供应商",VLOOKUP(O1051,供应商!B:C,2,0),"")</f>
        <v/>
      </c>
      <c r="BV1051" s="32" t="str">
        <f>IFERROR(VLOOKUP(BU1051,供应商!A:B,2,0),"")</f>
        <v/>
      </c>
      <c r="BW1051" s="32" t="str">
        <f>IF(N1051="客户",VLOOKUP(O1051,客户!B:C,2,0),"")</f>
        <v/>
      </c>
      <c r="BX1051" s="32" t="str">
        <f>IFERROR(VLOOKUP(BW1051,客户!A:B,2,0),"")</f>
        <v/>
      </c>
      <c r="BY1051" s="29"/>
      <c r="BZ1051" s="29"/>
      <c r="CA1051" s="29"/>
      <c r="CB1051" s="29"/>
      <c r="CC1051" s="29"/>
      <c r="CD1051" s="29"/>
      <c r="CE1051" s="29"/>
      <c r="CF1051" s="29"/>
      <c r="CG1051" s="29"/>
      <c r="CH1051" s="29"/>
      <c r="CI1051" s="29"/>
      <c r="CJ1051" s="29"/>
      <c r="CK1051" s="29"/>
      <c r="CL1051" s="29"/>
      <c r="CM1051" s="29"/>
      <c r="CN1051" s="29"/>
      <c r="CO1051" s="29"/>
      <c r="CP1051" s="29"/>
      <c r="CQ1051" s="29"/>
      <c r="CR1051" s="29"/>
      <c r="CS1051" s="29"/>
      <c r="CT1051" s="29"/>
      <c r="CU1051" s="32" t="str">
        <f>IF(N1051="费用项目",VLOOKUP(O1051,费用项目!B:C,2,0),"")</f>
        <v>660302</v>
      </c>
      <c r="CV1051" s="32" t="str">
        <f>IFERROR(VLOOKUP(CU1051,费用项目!A:B,2,0),"")</f>
        <v>利息支出</v>
      </c>
      <c r="CW1051" s="29" t="str">
        <f>IF(N1051="银行账户",VLOOKUP(O1051,银行变二级!B:C,2,0),"")</f>
        <v/>
      </c>
      <c r="CX1051" s="29" t="str">
        <f>IFERROR(VLOOKUP(O1051,银行变二级!A:B,2,0),"")</f>
        <v/>
      </c>
    </row>
    <row r="1052" spans="1:102">
      <c r="A1052" s="35" t="s">
        <v>843</v>
      </c>
      <c r="B1052" s="36" t="s">
        <v>850</v>
      </c>
      <c r="C1052" s="36" t="s">
        <v>125</v>
      </c>
      <c r="D1052" s="37" t="s">
        <v>851</v>
      </c>
      <c r="E1052" s="37" t="s">
        <v>844</v>
      </c>
      <c r="F1052" s="39" t="s">
        <v>107</v>
      </c>
      <c r="G1052" s="38">
        <v>496918.69</v>
      </c>
      <c r="H1052" s="40" t="str">
        <f t="shared" si="325"/>
        <v>1002</v>
      </c>
      <c r="I1052" s="40" t="str">
        <f t="shared" si="326"/>
        <v>100202</v>
      </c>
      <c r="J1052" s="46" t="str">
        <f t="shared" si="327"/>
        <v>银行存款</v>
      </c>
      <c r="K1052" s="47" t="str">
        <f t="shared" si="328"/>
        <v>潍坊银行12731</v>
      </c>
      <c r="L1052" s="46" t="str">
        <f t="shared" si="329"/>
        <v/>
      </c>
      <c r="M1052" s="46">
        <f>IFERROR(IF(H1052="1002",1002,VLOOKUP(I1052,亿企科目!A:H,6,0)),VLOOKUP(H1052,亿企科目!A:G,6,0))</f>
        <v>1002</v>
      </c>
      <c r="N1052" s="48" t="str">
        <f>IFERROR(IF(H1052="1002","银行账户",IF(H1052="1123","供应商",VLOOKUP(I1052,亿企科目!A:H,8,0))),"")</f>
        <v>银行账户</v>
      </c>
      <c r="O1052" s="49" t="str">
        <f t="shared" si="343"/>
        <v>潍坊银行12731</v>
      </c>
      <c r="P1052" s="29" t="str">
        <f>VLOOKUP(A1052,账簿!B:C,2,0)</f>
        <v>001001010</v>
      </c>
      <c r="Q1052" s="29" t="str">
        <f>VLOOKUP(P1052,账簿!A:B,2,0)</f>
        <v>昌邑市盛汇水务有限公司</v>
      </c>
      <c r="W1052" s="29" t="str">
        <f t="shared" si="344"/>
        <v>0010010102026-04-185</v>
      </c>
      <c r="X1052" s="29" t="str">
        <f t="shared" si="330"/>
        <v>001001010</v>
      </c>
      <c r="Y1052" s="29" t="str">
        <f t="shared" si="331"/>
        <v>001001010</v>
      </c>
      <c r="Z1052" s="29" t="str">
        <f t="shared" si="332"/>
        <v>昌邑市盛汇水务有限公司</v>
      </c>
      <c r="AA1052" s="29" t="str">
        <f t="shared" si="333"/>
        <v>2026-04</v>
      </c>
      <c r="AB1052" s="29" t="str">
        <f t="shared" si="334"/>
        <v>2026-04-18</v>
      </c>
      <c r="AC1052" s="29" t="s">
        <v>108</v>
      </c>
      <c r="AD1052" s="29">
        <f t="shared" si="335"/>
        <v>5</v>
      </c>
      <c r="AE1052" s="29" t="str">
        <f t="shared" si="336"/>
        <v>贷款还款,昌邑市盛汇水务有限公司</v>
      </c>
      <c r="AF1052" s="29" t="s">
        <v>109</v>
      </c>
      <c r="AG1052" s="29" t="s">
        <v>109</v>
      </c>
      <c r="AH1052" s="29"/>
      <c r="AI1052" s="29"/>
      <c r="AJ1052" s="29"/>
      <c r="AK1052" s="29"/>
      <c r="AL1052" s="29"/>
      <c r="AM1052" s="29"/>
      <c r="AN1052" s="29">
        <f t="shared" si="337"/>
        <v>1002</v>
      </c>
      <c r="AO1052" s="29"/>
      <c r="AP1052" s="29" t="str">
        <f t="shared" si="338"/>
        <v>贷款还款,昌邑市盛汇水务有限公司</v>
      </c>
      <c r="AQ1052" t="s">
        <v>110</v>
      </c>
      <c r="AR1052" s="29" t="str">
        <f t="shared" si="339"/>
        <v/>
      </c>
      <c r="AS1052" s="29">
        <f t="shared" si="340"/>
        <v>496918.69</v>
      </c>
      <c r="AT1052" t="s">
        <v>111</v>
      </c>
      <c r="AU1052" t="s">
        <v>112</v>
      </c>
      <c r="AV1052" t="s">
        <v>113</v>
      </c>
      <c r="AW1052" s="29" t="str">
        <f t="shared" si="341"/>
        <v/>
      </c>
      <c r="AX1052" s="29">
        <f t="shared" si="342"/>
        <v>496918.69</v>
      </c>
      <c r="AY1052" s="29"/>
      <c r="AZ1052" s="29"/>
      <c r="BA1052" s="29"/>
      <c r="BB1052" s="29"/>
      <c r="BC1052" s="29"/>
      <c r="BD1052" s="29"/>
      <c r="BE1052" s="29"/>
      <c r="BF1052" s="29"/>
      <c r="BG1052" s="29"/>
      <c r="BH1052" s="29"/>
      <c r="BI1052" s="29"/>
      <c r="BJ1052" s="29"/>
      <c r="BK1052" s="29"/>
      <c r="BL1052" s="29"/>
      <c r="BM1052" s="29"/>
      <c r="BN1052" s="29"/>
      <c r="BO1052" s="29"/>
      <c r="BP1052" s="29"/>
      <c r="BQ1052" s="32" t="str">
        <f>IF(N1052="项目",VLOOKUP(O1052,项目!B:C,2,0),IF(K1052="空项目",VLOOKUP(K1052,项目!B:C,2,0),""))</f>
        <v/>
      </c>
      <c r="BR1052" s="32" t="str">
        <f>IFERROR(VLOOKUP(BQ1052,项目!A:B,2,0),"")</f>
        <v/>
      </c>
      <c r="BS1052" s="29"/>
      <c r="BT1052" s="29"/>
      <c r="BU1052" s="32" t="str">
        <f>IF(N1052="供应商",VLOOKUP(O1052,供应商!B:C,2,0),"")</f>
        <v/>
      </c>
      <c r="BV1052" s="32" t="str">
        <f>IFERROR(VLOOKUP(BU1052,供应商!A:B,2,0),"")</f>
        <v/>
      </c>
      <c r="BW1052" s="32" t="str">
        <f>IF(N1052="客户",VLOOKUP(O1052,客户!B:C,2,0),"")</f>
        <v/>
      </c>
      <c r="BX1052" s="32" t="str">
        <f>IFERROR(VLOOKUP(BW1052,客户!A:B,2,0),"")</f>
        <v/>
      </c>
      <c r="BY1052" s="29"/>
      <c r="BZ1052" s="29"/>
      <c r="CA1052" s="29"/>
      <c r="CB1052" s="29"/>
      <c r="CC1052" s="29"/>
      <c r="CD1052" s="29"/>
      <c r="CE1052" s="29"/>
      <c r="CF1052" s="29"/>
      <c r="CG1052" s="29"/>
      <c r="CH1052" s="29"/>
      <c r="CI1052" s="29"/>
      <c r="CJ1052" s="29"/>
      <c r="CK1052" s="29"/>
      <c r="CL1052" s="29"/>
      <c r="CM1052" s="29"/>
      <c r="CN1052" s="29"/>
      <c r="CO1052" s="29"/>
      <c r="CP1052" s="29"/>
      <c r="CQ1052" s="29"/>
      <c r="CR1052" s="29"/>
      <c r="CS1052" s="29"/>
      <c r="CT1052" s="29"/>
      <c r="CU1052" s="32" t="str">
        <f>IF(N1052="费用项目",VLOOKUP(O1052,费用项目!B:C,2,0),"")</f>
        <v/>
      </c>
      <c r="CV1052" s="32" t="str">
        <f>IFERROR(VLOOKUP(CU1052,费用项目!A:B,2,0),"")</f>
        <v/>
      </c>
      <c r="CW1052" s="29" t="str">
        <f>IF(N1052="银行账户",VLOOKUP(O1052,银行变二级!B:C,2,0),"")</f>
        <v>802162701421012731</v>
      </c>
      <c r="CX1052" s="29" t="str">
        <f>IFERROR(VLOOKUP(O1052,银行变二级!A:B,2,0),"")</f>
        <v/>
      </c>
    </row>
    <row r="1053" spans="1:102">
      <c r="A1053" s="35" t="s">
        <v>843</v>
      </c>
      <c r="B1053" s="36" t="s">
        <v>124</v>
      </c>
      <c r="C1053" s="36" t="s">
        <v>128</v>
      </c>
      <c r="D1053" s="37" t="s">
        <v>852</v>
      </c>
      <c r="E1053" s="37" t="s">
        <v>844</v>
      </c>
      <c r="F1053" s="38">
        <v>310000</v>
      </c>
      <c r="G1053" s="39" t="s">
        <v>107</v>
      </c>
      <c r="H1053" s="40" t="str">
        <f t="shared" si="325"/>
        <v>1002</v>
      </c>
      <c r="I1053" s="40" t="str">
        <f t="shared" si="326"/>
        <v>100202</v>
      </c>
      <c r="J1053" s="46" t="str">
        <f t="shared" si="327"/>
        <v>银行存款</v>
      </c>
      <c r="K1053" s="47" t="str">
        <f t="shared" si="328"/>
        <v>潍坊银行12731</v>
      </c>
      <c r="L1053" s="46" t="str">
        <f t="shared" si="329"/>
        <v/>
      </c>
      <c r="M1053" s="46">
        <f>IFERROR(IF(H1053="1002",1002,VLOOKUP(I1053,亿企科目!A:H,6,0)),VLOOKUP(H1053,亿企科目!A:G,6,0))</f>
        <v>1002</v>
      </c>
      <c r="N1053" s="48" t="str">
        <f>IFERROR(IF(H1053="1002","银行账户",IF(H1053="1123","供应商",VLOOKUP(I1053,亿企科目!A:H,8,0))),"")</f>
        <v>银行账户</v>
      </c>
      <c r="O1053" s="49" t="str">
        <f t="shared" si="343"/>
        <v>潍坊银行12731</v>
      </c>
      <c r="P1053" s="29" t="str">
        <f>VLOOKUP(A1053,账簿!B:C,2,0)</f>
        <v>001001010</v>
      </c>
      <c r="Q1053" s="29" t="str">
        <f>VLOOKUP(P1053,账簿!A:B,2,0)</f>
        <v>昌邑市盛汇水务有限公司</v>
      </c>
      <c r="W1053" s="29" t="str">
        <f t="shared" si="344"/>
        <v>0010010102026-04-216</v>
      </c>
      <c r="X1053" s="29" t="str">
        <f t="shared" si="330"/>
        <v>001001010</v>
      </c>
      <c r="Y1053" s="29" t="str">
        <f t="shared" si="331"/>
        <v>001001010</v>
      </c>
      <c r="Z1053" s="29" t="str">
        <f t="shared" si="332"/>
        <v>昌邑市盛汇水务有限公司</v>
      </c>
      <c r="AA1053" s="29" t="str">
        <f t="shared" si="333"/>
        <v>2026-04</v>
      </c>
      <c r="AB1053" s="29" t="str">
        <f t="shared" si="334"/>
        <v>2026-04-21</v>
      </c>
      <c r="AC1053" s="29" t="s">
        <v>108</v>
      </c>
      <c r="AD1053" s="29">
        <f t="shared" si="335"/>
        <v>6</v>
      </c>
      <c r="AE1053" s="29" t="str">
        <f t="shared" si="336"/>
        <v>网银转账,昌邑市城美苗木有限公司</v>
      </c>
      <c r="AF1053" s="29" t="s">
        <v>109</v>
      </c>
      <c r="AG1053" s="29" t="s">
        <v>109</v>
      </c>
      <c r="AH1053" s="29"/>
      <c r="AI1053" s="29"/>
      <c r="AJ1053" s="29"/>
      <c r="AK1053" s="29"/>
      <c r="AL1053" s="29"/>
      <c r="AM1053" s="29"/>
      <c r="AN1053" s="29">
        <f t="shared" si="337"/>
        <v>1002</v>
      </c>
      <c r="AO1053" s="29"/>
      <c r="AP1053" s="29" t="str">
        <f t="shared" si="338"/>
        <v>网银转账,昌邑市城美苗木有限公司</v>
      </c>
      <c r="AQ1053" t="s">
        <v>110</v>
      </c>
      <c r="AR1053" s="29">
        <f t="shared" si="339"/>
        <v>310000</v>
      </c>
      <c r="AS1053" s="29" t="str">
        <f t="shared" si="340"/>
        <v/>
      </c>
      <c r="AT1053" t="s">
        <v>111</v>
      </c>
      <c r="AU1053" t="s">
        <v>112</v>
      </c>
      <c r="AV1053" t="s">
        <v>113</v>
      </c>
      <c r="AW1053" s="29">
        <f t="shared" si="341"/>
        <v>310000</v>
      </c>
      <c r="AX1053" s="29" t="str">
        <f t="shared" si="342"/>
        <v/>
      </c>
      <c r="AY1053" s="29"/>
      <c r="AZ1053" s="29"/>
      <c r="BA1053" s="29"/>
      <c r="BB1053" s="29"/>
      <c r="BC1053" s="29"/>
      <c r="BD1053" s="29"/>
      <c r="BE1053" s="29"/>
      <c r="BF1053" s="29"/>
      <c r="BG1053" s="29"/>
      <c r="BH1053" s="29"/>
      <c r="BI1053" s="29"/>
      <c r="BJ1053" s="29"/>
      <c r="BK1053" s="29"/>
      <c r="BL1053" s="29"/>
      <c r="BM1053" s="29"/>
      <c r="BN1053" s="29"/>
      <c r="BO1053" s="29"/>
      <c r="BP1053" s="29"/>
      <c r="BQ1053" s="32" t="str">
        <f>IF(N1053="项目",VLOOKUP(O1053,项目!B:C,2,0),IF(K1053="空项目",VLOOKUP(K1053,项目!B:C,2,0),""))</f>
        <v/>
      </c>
      <c r="BR1053" s="32" t="str">
        <f>IFERROR(VLOOKUP(BQ1053,项目!A:B,2,0),"")</f>
        <v/>
      </c>
      <c r="BS1053" s="29"/>
      <c r="BT1053" s="29"/>
      <c r="BU1053" s="32" t="str">
        <f>IF(N1053="供应商",VLOOKUP(O1053,供应商!B:C,2,0),"")</f>
        <v/>
      </c>
      <c r="BV1053" s="32" t="str">
        <f>IFERROR(VLOOKUP(BU1053,供应商!A:B,2,0),"")</f>
        <v/>
      </c>
      <c r="BW1053" s="32" t="str">
        <f>IF(N1053="客户",VLOOKUP(O1053,客户!B:C,2,0),"")</f>
        <v/>
      </c>
      <c r="BX1053" s="32" t="str">
        <f>IFERROR(VLOOKUP(BW1053,客户!A:B,2,0),"")</f>
        <v/>
      </c>
      <c r="BY1053" s="29"/>
      <c r="BZ1053" s="29"/>
      <c r="CA1053" s="29"/>
      <c r="CB1053" s="29"/>
      <c r="CC1053" s="29"/>
      <c r="CD1053" s="29"/>
      <c r="CE1053" s="29"/>
      <c r="CF1053" s="29"/>
      <c r="CG1053" s="29"/>
      <c r="CH1053" s="29"/>
      <c r="CI1053" s="29"/>
      <c r="CJ1053" s="29"/>
      <c r="CK1053" s="29"/>
      <c r="CL1053" s="29"/>
      <c r="CM1053" s="29"/>
      <c r="CN1053" s="29"/>
      <c r="CO1053" s="29"/>
      <c r="CP1053" s="29"/>
      <c r="CQ1053" s="29"/>
      <c r="CR1053" s="29"/>
      <c r="CS1053" s="29"/>
      <c r="CT1053" s="29"/>
      <c r="CU1053" s="32" t="str">
        <f>IF(N1053="费用项目",VLOOKUP(O1053,费用项目!B:C,2,0),"")</f>
        <v/>
      </c>
      <c r="CV1053" s="32" t="str">
        <f>IFERROR(VLOOKUP(CU1053,费用项目!A:B,2,0),"")</f>
        <v/>
      </c>
      <c r="CW1053" s="29" t="str">
        <f>IF(N1053="银行账户",VLOOKUP(O1053,银行变二级!B:C,2,0),"")</f>
        <v>802162701421012731</v>
      </c>
      <c r="CX1053" s="29" t="str">
        <f>IFERROR(VLOOKUP(O1053,银行变二级!A:B,2,0),"")</f>
        <v/>
      </c>
    </row>
    <row r="1054" ht="25.5" spans="1:102">
      <c r="A1054" s="35" t="s">
        <v>843</v>
      </c>
      <c r="B1054" s="36" t="s">
        <v>124</v>
      </c>
      <c r="C1054" s="36" t="s">
        <v>128</v>
      </c>
      <c r="D1054" s="37" t="s">
        <v>852</v>
      </c>
      <c r="E1054" s="37" t="s">
        <v>226</v>
      </c>
      <c r="F1054" s="39" t="s">
        <v>107</v>
      </c>
      <c r="G1054" s="38">
        <v>310000</v>
      </c>
      <c r="H1054" s="40" t="str">
        <f t="shared" si="325"/>
        <v>1221</v>
      </c>
      <c r="I1054" s="40" t="str">
        <f t="shared" si="326"/>
        <v>122108</v>
      </c>
      <c r="J1054" s="46" t="str">
        <f t="shared" si="327"/>
        <v>其他应收款</v>
      </c>
      <c r="K1054" s="47" t="str">
        <f t="shared" si="328"/>
        <v>单位</v>
      </c>
      <c r="L1054" s="46" t="str">
        <f t="shared" si="329"/>
        <v>昌邑市城美苗木有限公司</v>
      </c>
      <c r="M1054" s="46" t="str">
        <f>IFERROR(IF(H1054="1002",1002,VLOOKUP(I1054,亿企科目!A:H,6,0)),VLOOKUP(H1054,亿企科目!A:G,6,0))</f>
        <v>122102</v>
      </c>
      <c r="N1054" s="48" t="str">
        <f>IFERROR(IF(H1054="1002","银行账户",IF(H1054="1123","供应商",VLOOKUP(I1054,亿企科目!A:H,8,0))),"")</f>
        <v>客户</v>
      </c>
      <c r="O1054" s="49" t="str">
        <f t="shared" si="343"/>
        <v>昌邑市城美苗木有限公司</v>
      </c>
      <c r="P1054" s="29" t="str">
        <f>VLOOKUP(A1054,账簿!B:C,2,0)</f>
        <v>001001010</v>
      </c>
      <c r="Q1054" s="29" t="str">
        <f>VLOOKUP(P1054,账簿!A:B,2,0)</f>
        <v>昌邑市盛汇水务有限公司</v>
      </c>
      <c r="W1054" s="29" t="str">
        <f t="shared" si="344"/>
        <v>0010010102026-04-216</v>
      </c>
      <c r="X1054" s="29" t="str">
        <f t="shared" si="330"/>
        <v>001001010</v>
      </c>
      <c r="Y1054" s="29" t="str">
        <f t="shared" si="331"/>
        <v>001001010</v>
      </c>
      <c r="Z1054" s="29" t="str">
        <f t="shared" si="332"/>
        <v>昌邑市盛汇水务有限公司</v>
      </c>
      <c r="AA1054" s="29" t="str">
        <f t="shared" si="333"/>
        <v>2026-04</v>
      </c>
      <c r="AB1054" s="29" t="str">
        <f t="shared" si="334"/>
        <v>2026-04-21</v>
      </c>
      <c r="AC1054" s="29" t="s">
        <v>108</v>
      </c>
      <c r="AD1054" s="29">
        <f t="shared" si="335"/>
        <v>6</v>
      </c>
      <c r="AE1054" s="29" t="str">
        <f t="shared" si="336"/>
        <v>网银转账,昌邑市城美苗木有限公司</v>
      </c>
      <c r="AF1054" s="29" t="s">
        <v>109</v>
      </c>
      <c r="AG1054" s="29" t="s">
        <v>109</v>
      </c>
      <c r="AH1054" s="29"/>
      <c r="AI1054" s="29"/>
      <c r="AJ1054" s="29"/>
      <c r="AK1054" s="29"/>
      <c r="AL1054" s="29"/>
      <c r="AM1054" s="29"/>
      <c r="AN1054" s="29" t="str">
        <f t="shared" si="337"/>
        <v>122102</v>
      </c>
      <c r="AO1054" s="29"/>
      <c r="AP1054" s="29" t="str">
        <f t="shared" si="338"/>
        <v>网银转账,昌邑市城美苗木有限公司</v>
      </c>
      <c r="AQ1054" t="s">
        <v>110</v>
      </c>
      <c r="AR1054" s="29" t="str">
        <f t="shared" si="339"/>
        <v/>
      </c>
      <c r="AS1054" s="29">
        <f t="shared" si="340"/>
        <v>310000</v>
      </c>
      <c r="AT1054" t="s">
        <v>111</v>
      </c>
      <c r="AU1054" t="s">
        <v>112</v>
      </c>
      <c r="AV1054" t="s">
        <v>113</v>
      </c>
      <c r="AW1054" s="29" t="str">
        <f t="shared" si="341"/>
        <v/>
      </c>
      <c r="AX1054" s="29">
        <f t="shared" si="342"/>
        <v>310000</v>
      </c>
      <c r="AY1054" s="29"/>
      <c r="AZ1054" s="29"/>
      <c r="BA1054" s="29"/>
      <c r="BB1054" s="29"/>
      <c r="BC1054" s="29"/>
      <c r="BD1054" s="29"/>
      <c r="BE1054" s="29"/>
      <c r="BF1054" s="29"/>
      <c r="BG1054" s="29"/>
      <c r="BH1054" s="29"/>
      <c r="BI1054" s="29"/>
      <c r="BJ1054" s="29"/>
      <c r="BK1054" s="29"/>
      <c r="BL1054" s="29"/>
      <c r="BM1054" s="29"/>
      <c r="BN1054" s="29"/>
      <c r="BO1054" s="29"/>
      <c r="BP1054" s="29"/>
      <c r="BQ1054" s="32" t="str">
        <f>IF(N1054="项目",VLOOKUP(O1054,项目!B:C,2,0),IF(K1054="空项目",VLOOKUP(K1054,项目!B:C,2,0),""))</f>
        <v/>
      </c>
      <c r="BR1054" s="32" t="str">
        <f>IFERROR(VLOOKUP(BQ1054,项目!A:B,2,0),"")</f>
        <v/>
      </c>
      <c r="BS1054" s="29"/>
      <c r="BT1054" s="29"/>
      <c r="BU1054" s="32" t="str">
        <f>IF(N1054="供应商",VLOOKUP(O1054,供应商!B:C,2,0),"")</f>
        <v/>
      </c>
      <c r="BV1054" s="32" t="str">
        <f>IFERROR(VLOOKUP(BU1054,供应商!A:B,2,0),"")</f>
        <v/>
      </c>
      <c r="BW1054" s="32" t="str">
        <f>IF(N1054="客户",VLOOKUP(O1054,客户!B:C,2,0),"")</f>
        <v>001001006</v>
      </c>
      <c r="BX1054" s="32" t="str">
        <f>IFERROR(VLOOKUP(BW1054,客户!A:B,2,0),"")</f>
        <v>昌邑市城美苗木有限公司</v>
      </c>
      <c r="BY1054" s="29"/>
      <c r="BZ1054" s="29"/>
      <c r="CA1054" s="29"/>
      <c r="CB1054" s="29"/>
      <c r="CC1054" s="29"/>
      <c r="CD1054" s="29"/>
      <c r="CE1054" s="29"/>
      <c r="CF1054" s="29"/>
      <c r="CG1054" s="29"/>
      <c r="CH1054" s="29"/>
      <c r="CI1054" s="29"/>
      <c r="CJ1054" s="29"/>
      <c r="CK1054" s="29"/>
      <c r="CL1054" s="29"/>
      <c r="CM1054" s="29"/>
      <c r="CN1054" s="29"/>
      <c r="CO1054" s="29"/>
      <c r="CP1054" s="29"/>
      <c r="CQ1054" s="29"/>
      <c r="CR1054" s="29"/>
      <c r="CS1054" s="29"/>
      <c r="CT1054" s="29"/>
      <c r="CU1054" s="32" t="str">
        <f>IF(N1054="费用项目",VLOOKUP(O1054,费用项目!B:C,2,0),"")</f>
        <v/>
      </c>
      <c r="CV1054" s="32" t="str">
        <f>IFERROR(VLOOKUP(CU1054,费用项目!A:B,2,0),"")</f>
        <v/>
      </c>
      <c r="CW1054" s="29" t="str">
        <f>IF(N1054="银行账户",VLOOKUP(O1054,银行变二级!B:C,2,0),"")</f>
        <v/>
      </c>
      <c r="CX1054" s="29" t="str">
        <f>IFERROR(VLOOKUP(O1054,银行变二级!A:B,2,0),"")</f>
        <v/>
      </c>
    </row>
    <row r="1055" spans="1:102">
      <c r="A1055" s="35" t="s">
        <v>843</v>
      </c>
      <c r="B1055" s="36" t="s">
        <v>124</v>
      </c>
      <c r="C1055" s="36" t="s">
        <v>132</v>
      </c>
      <c r="D1055" s="37" t="s">
        <v>851</v>
      </c>
      <c r="E1055" s="37" t="s">
        <v>127</v>
      </c>
      <c r="F1055" s="38">
        <v>300898.14</v>
      </c>
      <c r="G1055" s="39" t="s">
        <v>107</v>
      </c>
      <c r="H1055" s="40" t="str">
        <f t="shared" si="325"/>
        <v>6603</v>
      </c>
      <c r="I1055" s="40" t="str">
        <f t="shared" si="326"/>
        <v>6603</v>
      </c>
      <c r="J1055" s="46" t="str">
        <f t="shared" si="327"/>
        <v>财务费用</v>
      </c>
      <c r="K1055" s="47" t="str">
        <f t="shared" si="328"/>
        <v>利息支出</v>
      </c>
      <c r="L1055" s="46" t="str">
        <f t="shared" si="329"/>
        <v/>
      </c>
      <c r="M1055" s="46" t="str">
        <f>IFERROR(IF(H1055="1002",1002,VLOOKUP(I1055,亿企科目!A:H,6,0)),VLOOKUP(H1055,亿企科目!A:G,6,0))</f>
        <v>6603</v>
      </c>
      <c r="N1055" s="48" t="str">
        <f>IFERROR(IF(H1055="1002","银行账户",IF(H1055="1123","供应商",VLOOKUP(I1055,亿企科目!A:H,8,0))),"")</f>
        <v>费用项目</v>
      </c>
      <c r="O1055" s="49" t="str">
        <f t="shared" si="343"/>
        <v>利息支出</v>
      </c>
      <c r="P1055" s="29" t="str">
        <f>VLOOKUP(A1055,账簿!B:C,2,0)</f>
        <v>001001010</v>
      </c>
      <c r="Q1055" s="29" t="str">
        <f>VLOOKUP(P1055,账簿!A:B,2,0)</f>
        <v>昌邑市盛汇水务有限公司</v>
      </c>
      <c r="W1055" s="29" t="str">
        <f t="shared" si="344"/>
        <v>0010010102026-04-217</v>
      </c>
      <c r="X1055" s="29" t="str">
        <f t="shared" si="330"/>
        <v>001001010</v>
      </c>
      <c r="Y1055" s="29" t="str">
        <f t="shared" si="331"/>
        <v>001001010</v>
      </c>
      <c r="Z1055" s="29" t="str">
        <f t="shared" si="332"/>
        <v>昌邑市盛汇水务有限公司</v>
      </c>
      <c r="AA1055" s="29" t="str">
        <f t="shared" si="333"/>
        <v>2026-04</v>
      </c>
      <c r="AB1055" s="29" t="str">
        <f t="shared" si="334"/>
        <v>2026-04-21</v>
      </c>
      <c r="AC1055" s="29" t="s">
        <v>108</v>
      </c>
      <c r="AD1055" s="29">
        <f t="shared" si="335"/>
        <v>7</v>
      </c>
      <c r="AE1055" s="29" t="str">
        <f t="shared" si="336"/>
        <v>贷款还款,昌邑市盛汇水务有限公司</v>
      </c>
      <c r="AF1055" s="29" t="s">
        <v>109</v>
      </c>
      <c r="AG1055" s="29" t="s">
        <v>109</v>
      </c>
      <c r="AH1055" s="29"/>
      <c r="AI1055" s="29"/>
      <c r="AJ1055" s="29"/>
      <c r="AK1055" s="29"/>
      <c r="AL1055" s="29"/>
      <c r="AM1055" s="29"/>
      <c r="AN1055" s="29" t="str">
        <f t="shared" si="337"/>
        <v>6603</v>
      </c>
      <c r="AO1055" s="29"/>
      <c r="AP1055" s="29" t="str">
        <f t="shared" si="338"/>
        <v>贷款还款,昌邑市盛汇水务有限公司</v>
      </c>
      <c r="AQ1055" t="s">
        <v>110</v>
      </c>
      <c r="AR1055" s="29">
        <f t="shared" si="339"/>
        <v>300898.14</v>
      </c>
      <c r="AS1055" s="29" t="str">
        <f t="shared" si="340"/>
        <v/>
      </c>
      <c r="AT1055" t="s">
        <v>111</v>
      </c>
      <c r="AU1055" t="s">
        <v>112</v>
      </c>
      <c r="AV1055" t="s">
        <v>113</v>
      </c>
      <c r="AW1055" s="29">
        <f t="shared" si="341"/>
        <v>300898.14</v>
      </c>
      <c r="AX1055" s="29" t="str">
        <f t="shared" si="342"/>
        <v/>
      </c>
      <c r="AY1055" s="29"/>
      <c r="AZ1055" s="29"/>
      <c r="BA1055" s="29"/>
      <c r="BB1055" s="29"/>
      <c r="BC1055" s="29"/>
      <c r="BD1055" s="29"/>
      <c r="BE1055" s="29"/>
      <c r="BF1055" s="29"/>
      <c r="BG1055" s="29"/>
      <c r="BH1055" s="29"/>
      <c r="BI1055" s="29"/>
      <c r="BJ1055" s="29"/>
      <c r="BK1055" s="29"/>
      <c r="BL1055" s="29"/>
      <c r="BM1055" s="29"/>
      <c r="BN1055" s="29"/>
      <c r="BO1055" s="29"/>
      <c r="BP1055" s="29"/>
      <c r="BQ1055" s="32" t="str">
        <f>IF(N1055="项目",VLOOKUP(O1055,项目!B:C,2,0),IF(K1055="空项目",VLOOKUP(K1055,项目!B:C,2,0),""))</f>
        <v/>
      </c>
      <c r="BR1055" s="32" t="str">
        <f>IFERROR(VLOOKUP(BQ1055,项目!A:B,2,0),"")</f>
        <v/>
      </c>
      <c r="BS1055" s="29"/>
      <c r="BT1055" s="29"/>
      <c r="BU1055" s="32" t="str">
        <f>IF(N1055="供应商",VLOOKUP(O1055,供应商!B:C,2,0),"")</f>
        <v/>
      </c>
      <c r="BV1055" s="32" t="str">
        <f>IFERROR(VLOOKUP(BU1055,供应商!A:B,2,0),"")</f>
        <v/>
      </c>
      <c r="BW1055" s="32" t="str">
        <f>IF(N1055="客户",VLOOKUP(O1055,客户!B:C,2,0),"")</f>
        <v/>
      </c>
      <c r="BX1055" s="32" t="str">
        <f>IFERROR(VLOOKUP(BW1055,客户!A:B,2,0),"")</f>
        <v/>
      </c>
      <c r="BY1055" s="29"/>
      <c r="BZ1055" s="29"/>
      <c r="CA1055" s="29"/>
      <c r="CB1055" s="29"/>
      <c r="CC1055" s="29"/>
      <c r="CD1055" s="29"/>
      <c r="CE1055" s="29"/>
      <c r="CF1055" s="29"/>
      <c r="CG1055" s="29"/>
      <c r="CH1055" s="29"/>
      <c r="CI1055" s="29"/>
      <c r="CJ1055" s="29"/>
      <c r="CK1055" s="29"/>
      <c r="CL1055" s="29"/>
      <c r="CM1055" s="29"/>
      <c r="CN1055" s="29"/>
      <c r="CO1055" s="29"/>
      <c r="CP1055" s="29"/>
      <c r="CQ1055" s="29"/>
      <c r="CR1055" s="29"/>
      <c r="CS1055" s="29"/>
      <c r="CT1055" s="29"/>
      <c r="CU1055" s="32" t="str">
        <f>IF(N1055="费用项目",VLOOKUP(O1055,费用项目!B:C,2,0),"")</f>
        <v>660302</v>
      </c>
      <c r="CV1055" s="32" t="str">
        <f>IFERROR(VLOOKUP(CU1055,费用项目!A:B,2,0),"")</f>
        <v>利息支出</v>
      </c>
      <c r="CW1055" s="29" t="str">
        <f>IF(N1055="银行账户",VLOOKUP(O1055,银行变二级!B:C,2,0),"")</f>
        <v/>
      </c>
      <c r="CX1055" s="29" t="str">
        <f>IFERROR(VLOOKUP(O1055,银行变二级!A:B,2,0),"")</f>
        <v/>
      </c>
    </row>
    <row r="1056" spans="1:102">
      <c r="A1056" s="35" t="s">
        <v>843</v>
      </c>
      <c r="B1056" s="36" t="s">
        <v>124</v>
      </c>
      <c r="C1056" s="36" t="s">
        <v>132</v>
      </c>
      <c r="D1056" s="37" t="s">
        <v>851</v>
      </c>
      <c r="E1056" s="37" t="s">
        <v>844</v>
      </c>
      <c r="F1056" s="39" t="s">
        <v>107</v>
      </c>
      <c r="G1056" s="38">
        <v>300898.14</v>
      </c>
      <c r="H1056" s="40" t="str">
        <f t="shared" si="325"/>
        <v>1002</v>
      </c>
      <c r="I1056" s="40" t="str">
        <f t="shared" si="326"/>
        <v>100202</v>
      </c>
      <c r="J1056" s="46" t="str">
        <f t="shared" si="327"/>
        <v>银行存款</v>
      </c>
      <c r="K1056" s="47" t="str">
        <f t="shared" si="328"/>
        <v>潍坊银行12731</v>
      </c>
      <c r="L1056" s="46" t="str">
        <f t="shared" si="329"/>
        <v/>
      </c>
      <c r="M1056" s="46">
        <f>IFERROR(IF(H1056="1002",1002,VLOOKUP(I1056,亿企科目!A:H,6,0)),VLOOKUP(H1056,亿企科目!A:G,6,0))</f>
        <v>1002</v>
      </c>
      <c r="N1056" s="48" t="str">
        <f>IFERROR(IF(H1056="1002","银行账户",IF(H1056="1123","供应商",VLOOKUP(I1056,亿企科目!A:H,8,0))),"")</f>
        <v>银行账户</v>
      </c>
      <c r="O1056" s="49" t="str">
        <f t="shared" si="343"/>
        <v>潍坊银行12731</v>
      </c>
      <c r="P1056" s="29" t="str">
        <f>VLOOKUP(A1056,账簿!B:C,2,0)</f>
        <v>001001010</v>
      </c>
      <c r="Q1056" s="29" t="str">
        <f>VLOOKUP(P1056,账簿!A:B,2,0)</f>
        <v>昌邑市盛汇水务有限公司</v>
      </c>
      <c r="W1056" s="29" t="str">
        <f t="shared" si="344"/>
        <v>0010010102026-04-217</v>
      </c>
      <c r="X1056" s="29" t="str">
        <f t="shared" si="330"/>
        <v>001001010</v>
      </c>
      <c r="Y1056" s="29" t="str">
        <f t="shared" si="331"/>
        <v>001001010</v>
      </c>
      <c r="Z1056" s="29" t="str">
        <f t="shared" si="332"/>
        <v>昌邑市盛汇水务有限公司</v>
      </c>
      <c r="AA1056" s="29" t="str">
        <f t="shared" si="333"/>
        <v>2026-04</v>
      </c>
      <c r="AB1056" s="29" t="str">
        <f t="shared" si="334"/>
        <v>2026-04-21</v>
      </c>
      <c r="AC1056" s="29" t="s">
        <v>108</v>
      </c>
      <c r="AD1056" s="29">
        <f t="shared" si="335"/>
        <v>7</v>
      </c>
      <c r="AE1056" s="29" t="str">
        <f t="shared" si="336"/>
        <v>贷款还款,昌邑市盛汇水务有限公司</v>
      </c>
      <c r="AF1056" s="29" t="s">
        <v>109</v>
      </c>
      <c r="AG1056" s="29" t="s">
        <v>109</v>
      </c>
      <c r="AH1056" s="29"/>
      <c r="AI1056" s="29"/>
      <c r="AJ1056" s="29"/>
      <c r="AK1056" s="29"/>
      <c r="AL1056" s="29"/>
      <c r="AM1056" s="29"/>
      <c r="AN1056" s="29">
        <f t="shared" si="337"/>
        <v>1002</v>
      </c>
      <c r="AO1056" s="29"/>
      <c r="AP1056" s="29" t="str">
        <f t="shared" si="338"/>
        <v>贷款还款,昌邑市盛汇水务有限公司</v>
      </c>
      <c r="AQ1056" t="s">
        <v>110</v>
      </c>
      <c r="AR1056" s="29" t="str">
        <f t="shared" si="339"/>
        <v/>
      </c>
      <c r="AS1056" s="29">
        <f t="shared" si="340"/>
        <v>300898.14</v>
      </c>
      <c r="AT1056" t="s">
        <v>111</v>
      </c>
      <c r="AU1056" t="s">
        <v>112</v>
      </c>
      <c r="AV1056" t="s">
        <v>113</v>
      </c>
      <c r="AW1056" s="29" t="str">
        <f t="shared" si="341"/>
        <v/>
      </c>
      <c r="AX1056" s="29">
        <f t="shared" si="342"/>
        <v>300898.14</v>
      </c>
      <c r="AY1056" s="29"/>
      <c r="AZ1056" s="29"/>
      <c r="BA1056" s="29"/>
      <c r="BB1056" s="29"/>
      <c r="BC1056" s="29"/>
      <c r="BD1056" s="29"/>
      <c r="BE1056" s="29"/>
      <c r="BF1056" s="29"/>
      <c r="BG1056" s="29"/>
      <c r="BH1056" s="29"/>
      <c r="BI1056" s="29"/>
      <c r="BJ1056" s="29"/>
      <c r="BK1056" s="29"/>
      <c r="BL1056" s="29"/>
      <c r="BM1056" s="29"/>
      <c r="BN1056" s="29"/>
      <c r="BO1056" s="29"/>
      <c r="BP1056" s="29"/>
      <c r="BQ1056" s="32" t="str">
        <f>IF(N1056="项目",VLOOKUP(O1056,项目!B:C,2,0),IF(K1056="空项目",VLOOKUP(K1056,项目!B:C,2,0),""))</f>
        <v/>
      </c>
      <c r="BR1056" s="32" t="str">
        <f>IFERROR(VLOOKUP(BQ1056,项目!A:B,2,0),"")</f>
        <v/>
      </c>
      <c r="BS1056" s="29"/>
      <c r="BT1056" s="29"/>
      <c r="BU1056" s="32" t="str">
        <f>IF(N1056="供应商",VLOOKUP(O1056,供应商!B:C,2,0),"")</f>
        <v/>
      </c>
      <c r="BV1056" s="32" t="str">
        <f>IFERROR(VLOOKUP(BU1056,供应商!A:B,2,0),"")</f>
        <v/>
      </c>
      <c r="BW1056" s="32" t="str">
        <f>IF(N1056="客户",VLOOKUP(O1056,客户!B:C,2,0),"")</f>
        <v/>
      </c>
      <c r="BX1056" s="32" t="str">
        <f>IFERROR(VLOOKUP(BW1056,客户!A:B,2,0),"")</f>
        <v/>
      </c>
      <c r="BY1056" s="29"/>
      <c r="BZ1056" s="29"/>
      <c r="CA1056" s="29"/>
      <c r="CB1056" s="29"/>
      <c r="CC1056" s="29"/>
      <c r="CD1056" s="29"/>
      <c r="CE1056" s="29"/>
      <c r="CF1056" s="29"/>
      <c r="CG1056" s="29"/>
      <c r="CH1056" s="29"/>
      <c r="CI1056" s="29"/>
      <c r="CJ1056" s="29"/>
      <c r="CK1056" s="29"/>
      <c r="CL1056" s="29"/>
      <c r="CM1056" s="29"/>
      <c r="CN1056" s="29"/>
      <c r="CO1056" s="29"/>
      <c r="CP1056" s="29"/>
      <c r="CQ1056" s="29"/>
      <c r="CR1056" s="29"/>
      <c r="CS1056" s="29"/>
      <c r="CT1056" s="29"/>
      <c r="CU1056" s="32" t="str">
        <f>IF(N1056="费用项目",VLOOKUP(O1056,费用项目!B:C,2,0),"")</f>
        <v/>
      </c>
      <c r="CV1056" s="32" t="str">
        <f>IFERROR(VLOOKUP(CU1056,费用项目!A:B,2,0),"")</f>
        <v/>
      </c>
      <c r="CW1056" s="29" t="str">
        <f>IF(N1056="银行账户",VLOOKUP(O1056,银行变二级!B:C,2,0),"")</f>
        <v>802162701421012731</v>
      </c>
      <c r="CX1056" s="29" t="str">
        <f>IFERROR(VLOOKUP(O1056,银行变二级!A:B,2,0),"")</f>
        <v/>
      </c>
    </row>
    <row r="1057" spans="1:102">
      <c r="A1057" s="35" t="s">
        <v>843</v>
      </c>
      <c r="B1057" s="36" t="s">
        <v>131</v>
      </c>
      <c r="C1057" s="36" t="s">
        <v>135</v>
      </c>
      <c r="D1057" s="37" t="s">
        <v>136</v>
      </c>
      <c r="E1057" s="37" t="s">
        <v>137</v>
      </c>
      <c r="F1057" s="38">
        <v>797842.83</v>
      </c>
      <c r="G1057" s="39" t="s">
        <v>107</v>
      </c>
      <c r="H1057" s="40" t="str">
        <f t="shared" si="325"/>
        <v>4103</v>
      </c>
      <c r="I1057" s="40" t="str">
        <f t="shared" si="326"/>
        <v>4103</v>
      </c>
      <c r="J1057" s="46" t="str">
        <f t="shared" si="327"/>
        <v>本年利润</v>
      </c>
      <c r="K1057" s="47" t="str">
        <f t="shared" si="328"/>
        <v/>
      </c>
      <c r="L1057" s="46" t="str">
        <f t="shared" si="329"/>
        <v/>
      </c>
      <c r="M1057" s="46" t="str">
        <f>IFERROR(IF(H1057="1002",1002,VLOOKUP(I1057,亿企科目!A:H,6,0)),VLOOKUP(H1057,亿企科目!A:G,6,0))</f>
        <v>4103</v>
      </c>
      <c r="N1057" s="48">
        <f>IFERROR(IF(H1057="1002","银行账户",IF(H1057="1123","供应商",VLOOKUP(I1057,亿企科目!A:H,8,0))),"")</f>
        <v>0</v>
      </c>
      <c r="O1057" s="49" t="str">
        <f t="shared" si="343"/>
        <v/>
      </c>
      <c r="P1057" s="29" t="str">
        <f>VLOOKUP(A1057,账簿!B:C,2,0)</f>
        <v>001001010</v>
      </c>
      <c r="Q1057" s="29" t="str">
        <f>VLOOKUP(P1057,账簿!A:B,2,0)</f>
        <v>昌邑市盛汇水务有限公司</v>
      </c>
      <c r="W1057" s="29" t="str">
        <f t="shared" si="344"/>
        <v>0010010102026-04-308</v>
      </c>
      <c r="X1057" s="29" t="str">
        <f t="shared" si="330"/>
        <v>001001010</v>
      </c>
      <c r="Y1057" s="29" t="str">
        <f t="shared" si="331"/>
        <v>001001010</v>
      </c>
      <c r="Z1057" s="29" t="str">
        <f t="shared" si="332"/>
        <v>昌邑市盛汇水务有限公司</v>
      </c>
      <c r="AA1057" s="29" t="str">
        <f t="shared" si="333"/>
        <v>2026-04</v>
      </c>
      <c r="AB1057" s="29" t="str">
        <f t="shared" si="334"/>
        <v>2026-04-30</v>
      </c>
      <c r="AC1057" s="29" t="s">
        <v>108</v>
      </c>
      <c r="AD1057" s="29">
        <f t="shared" si="335"/>
        <v>8</v>
      </c>
      <c r="AE1057" s="29" t="str">
        <f t="shared" si="336"/>
        <v>结转本月损益</v>
      </c>
      <c r="AF1057" s="29" t="s">
        <v>109</v>
      </c>
      <c r="AG1057" s="29" t="s">
        <v>109</v>
      </c>
      <c r="AH1057" s="29"/>
      <c r="AI1057" s="29"/>
      <c r="AJ1057" s="29"/>
      <c r="AK1057" s="29"/>
      <c r="AL1057" s="29"/>
      <c r="AM1057" s="29"/>
      <c r="AN1057" s="29" t="str">
        <f t="shared" si="337"/>
        <v>4103</v>
      </c>
      <c r="AO1057" s="29"/>
      <c r="AP1057" s="29" t="str">
        <f t="shared" si="338"/>
        <v>结转本月损益</v>
      </c>
      <c r="AQ1057" t="s">
        <v>110</v>
      </c>
      <c r="AR1057" s="29">
        <f t="shared" si="339"/>
        <v>797842.83</v>
      </c>
      <c r="AS1057" s="29" t="str">
        <f t="shared" si="340"/>
        <v/>
      </c>
      <c r="AT1057" t="s">
        <v>111</v>
      </c>
      <c r="AU1057" t="s">
        <v>112</v>
      </c>
      <c r="AV1057" t="s">
        <v>113</v>
      </c>
      <c r="AW1057" s="29">
        <f t="shared" si="341"/>
        <v>797842.83</v>
      </c>
      <c r="AX1057" s="29" t="str">
        <f t="shared" si="342"/>
        <v/>
      </c>
      <c r="AY1057" s="29"/>
      <c r="AZ1057" s="29"/>
      <c r="BA1057" s="29"/>
      <c r="BB1057" s="29"/>
      <c r="BC1057" s="29"/>
      <c r="BD1057" s="29"/>
      <c r="BE1057" s="29"/>
      <c r="BF1057" s="29"/>
      <c r="BG1057" s="29"/>
      <c r="BH1057" s="29"/>
      <c r="BI1057" s="29"/>
      <c r="BJ1057" s="29"/>
      <c r="BK1057" s="29"/>
      <c r="BL1057" s="29"/>
      <c r="BM1057" s="29"/>
      <c r="BN1057" s="29"/>
      <c r="BO1057" s="29"/>
      <c r="BP1057" s="29"/>
      <c r="BQ1057" s="32" t="str">
        <f>IF(N1057="项目",VLOOKUP(O1057,项目!B:C,2,0),IF(K1057="空项目",VLOOKUP(K1057,项目!B:C,2,0),""))</f>
        <v/>
      </c>
      <c r="BR1057" s="32" t="str">
        <f>IFERROR(VLOOKUP(BQ1057,项目!A:B,2,0),"")</f>
        <v/>
      </c>
      <c r="BS1057" s="29"/>
      <c r="BT1057" s="29"/>
      <c r="BU1057" s="32" t="str">
        <f>IF(N1057="供应商",VLOOKUP(O1057,供应商!B:C,2,0),"")</f>
        <v/>
      </c>
      <c r="BV1057" s="32" t="str">
        <f>IFERROR(VLOOKUP(BU1057,供应商!A:B,2,0),"")</f>
        <v/>
      </c>
      <c r="BW1057" s="32" t="str">
        <f>IF(N1057="客户",VLOOKUP(O1057,客户!B:C,2,0),"")</f>
        <v/>
      </c>
      <c r="BX1057" s="32" t="str">
        <f>IFERROR(VLOOKUP(BW1057,客户!A:B,2,0),"")</f>
        <v/>
      </c>
      <c r="BY1057" s="29"/>
      <c r="BZ1057" s="29"/>
      <c r="CA1057" s="29"/>
      <c r="CB1057" s="29"/>
      <c r="CC1057" s="29"/>
      <c r="CD1057" s="29"/>
      <c r="CE1057" s="29"/>
      <c r="CF1057" s="29"/>
      <c r="CG1057" s="29"/>
      <c r="CH1057" s="29"/>
      <c r="CI1057" s="29"/>
      <c r="CJ1057" s="29"/>
      <c r="CK1057" s="29"/>
      <c r="CL1057" s="29"/>
      <c r="CM1057" s="29"/>
      <c r="CN1057" s="29"/>
      <c r="CO1057" s="29"/>
      <c r="CP1057" s="29"/>
      <c r="CQ1057" s="29"/>
      <c r="CR1057" s="29"/>
      <c r="CS1057" s="29"/>
      <c r="CT1057" s="29"/>
      <c r="CU1057" s="32" t="str">
        <f>IF(N1057="费用项目",VLOOKUP(O1057,费用项目!B:C,2,0),"")</f>
        <v/>
      </c>
      <c r="CV1057" s="32" t="str">
        <f>IFERROR(VLOOKUP(CU1057,费用项目!A:B,2,0),"")</f>
        <v/>
      </c>
      <c r="CW1057" s="29" t="str">
        <f>IF(N1057="银行账户",VLOOKUP(O1057,银行变二级!B:C,2,0),"")</f>
        <v/>
      </c>
      <c r="CX1057" s="29" t="str">
        <f>IFERROR(VLOOKUP(O1057,银行变二级!A:B,2,0),"")</f>
        <v/>
      </c>
    </row>
    <row r="1058" spans="1:102">
      <c r="A1058" s="35" t="s">
        <v>843</v>
      </c>
      <c r="B1058" s="36" t="s">
        <v>131</v>
      </c>
      <c r="C1058" s="36" t="s">
        <v>135</v>
      </c>
      <c r="D1058" s="37" t="s">
        <v>136</v>
      </c>
      <c r="E1058" s="37" t="s">
        <v>849</v>
      </c>
      <c r="F1058" s="39" t="s">
        <v>107</v>
      </c>
      <c r="G1058" s="41">
        <v>1</v>
      </c>
      <c r="H1058" s="40" t="str">
        <f t="shared" si="325"/>
        <v>6602</v>
      </c>
      <c r="I1058" s="40" t="str">
        <f t="shared" si="326"/>
        <v>6602</v>
      </c>
      <c r="J1058" s="46" t="str">
        <f t="shared" si="327"/>
        <v>管理费用</v>
      </c>
      <c r="K1058" s="47" t="str">
        <f t="shared" si="328"/>
        <v>办公费</v>
      </c>
      <c r="L1058" s="46" t="str">
        <f t="shared" si="329"/>
        <v/>
      </c>
      <c r="M1058" s="46" t="str">
        <f>IFERROR(IF(H1058="1002",1002,VLOOKUP(I1058,亿企科目!A:H,6,0)),VLOOKUP(H1058,亿企科目!A:G,6,0))</f>
        <v>6602</v>
      </c>
      <c r="N1058" s="48" t="str">
        <f>IFERROR(IF(H1058="1002","银行账户",IF(H1058="1123","供应商",VLOOKUP(I1058,亿企科目!A:H,8,0))),"")</f>
        <v>费用项目</v>
      </c>
      <c r="O1058" s="49" t="str">
        <f t="shared" si="343"/>
        <v>办公费</v>
      </c>
      <c r="P1058" s="29" t="str">
        <f>VLOOKUP(A1058,账簿!B:C,2,0)</f>
        <v>001001010</v>
      </c>
      <c r="Q1058" s="29" t="str">
        <f>VLOOKUP(P1058,账簿!A:B,2,0)</f>
        <v>昌邑市盛汇水务有限公司</v>
      </c>
      <c r="W1058" s="29" t="str">
        <f t="shared" si="344"/>
        <v>0010010102026-04-308</v>
      </c>
      <c r="X1058" s="29" t="str">
        <f t="shared" si="330"/>
        <v>001001010</v>
      </c>
      <c r="Y1058" s="29" t="str">
        <f t="shared" si="331"/>
        <v>001001010</v>
      </c>
      <c r="Z1058" s="29" t="str">
        <f t="shared" si="332"/>
        <v>昌邑市盛汇水务有限公司</v>
      </c>
      <c r="AA1058" s="29" t="str">
        <f t="shared" si="333"/>
        <v>2026-04</v>
      </c>
      <c r="AB1058" s="29" t="str">
        <f t="shared" si="334"/>
        <v>2026-04-30</v>
      </c>
      <c r="AC1058" s="29" t="s">
        <v>108</v>
      </c>
      <c r="AD1058" s="29">
        <f t="shared" si="335"/>
        <v>8</v>
      </c>
      <c r="AE1058" s="29" t="str">
        <f t="shared" si="336"/>
        <v>结转本月损益</v>
      </c>
      <c r="AF1058" s="29" t="s">
        <v>109</v>
      </c>
      <c r="AG1058" s="29" t="s">
        <v>109</v>
      </c>
      <c r="AH1058" s="29"/>
      <c r="AI1058" s="29"/>
      <c r="AJ1058" s="29"/>
      <c r="AK1058" s="29"/>
      <c r="AL1058" s="29"/>
      <c r="AM1058" s="29"/>
      <c r="AN1058" s="29" t="str">
        <f t="shared" si="337"/>
        <v>6602</v>
      </c>
      <c r="AO1058" s="29"/>
      <c r="AP1058" s="29" t="str">
        <f t="shared" si="338"/>
        <v>结转本月损益</v>
      </c>
      <c r="AQ1058" t="s">
        <v>110</v>
      </c>
      <c r="AR1058" s="29" t="str">
        <f t="shared" si="339"/>
        <v/>
      </c>
      <c r="AS1058" s="29">
        <f t="shared" si="340"/>
        <v>1</v>
      </c>
      <c r="AT1058" t="s">
        <v>111</v>
      </c>
      <c r="AU1058" t="s">
        <v>112</v>
      </c>
      <c r="AV1058" t="s">
        <v>113</v>
      </c>
      <c r="AW1058" s="29" t="str">
        <f t="shared" si="341"/>
        <v/>
      </c>
      <c r="AX1058" s="29">
        <f t="shared" si="342"/>
        <v>1</v>
      </c>
      <c r="AY1058" s="29"/>
      <c r="AZ1058" s="29"/>
      <c r="BA1058" s="29"/>
      <c r="BB1058" s="29"/>
      <c r="BC1058" s="29"/>
      <c r="BD1058" s="29"/>
      <c r="BE1058" s="29"/>
      <c r="BF1058" s="29"/>
      <c r="BG1058" s="29"/>
      <c r="BH1058" s="29"/>
      <c r="BI1058" s="29"/>
      <c r="BJ1058" s="29"/>
      <c r="BK1058" s="29"/>
      <c r="BL1058" s="29"/>
      <c r="BM1058" s="29"/>
      <c r="BN1058" s="29"/>
      <c r="BO1058" s="29"/>
      <c r="BP1058" s="29"/>
      <c r="BQ1058" s="32" t="str">
        <f>IF(N1058="项目",VLOOKUP(O1058,项目!B:C,2,0),IF(K1058="空项目",VLOOKUP(K1058,项目!B:C,2,0),""))</f>
        <v/>
      </c>
      <c r="BR1058" s="32" t="str">
        <f>IFERROR(VLOOKUP(BQ1058,项目!A:B,2,0),"")</f>
        <v/>
      </c>
      <c r="BS1058" s="29"/>
      <c r="BT1058" s="29"/>
      <c r="BU1058" s="32" t="str">
        <f>IF(N1058="供应商",VLOOKUP(O1058,供应商!B:C,2,0),"")</f>
        <v/>
      </c>
      <c r="BV1058" s="32" t="str">
        <f>IFERROR(VLOOKUP(BU1058,供应商!A:B,2,0),"")</f>
        <v/>
      </c>
      <c r="BW1058" s="32" t="str">
        <f>IF(N1058="客户",VLOOKUP(O1058,客户!B:C,2,0),"")</f>
        <v/>
      </c>
      <c r="BX1058" s="32" t="str">
        <f>IFERROR(VLOOKUP(BW1058,客户!A:B,2,0),"")</f>
        <v/>
      </c>
      <c r="BY1058" s="29"/>
      <c r="BZ1058" s="29"/>
      <c r="CA1058" s="29"/>
      <c r="CB1058" s="29"/>
      <c r="CC1058" s="29"/>
      <c r="CD1058" s="29"/>
      <c r="CE1058" s="29"/>
      <c r="CF1058" s="29"/>
      <c r="CG1058" s="29"/>
      <c r="CH1058" s="29"/>
      <c r="CI1058" s="29"/>
      <c r="CJ1058" s="29"/>
      <c r="CK1058" s="29"/>
      <c r="CL1058" s="29"/>
      <c r="CM1058" s="29"/>
      <c r="CN1058" s="29"/>
      <c r="CO1058" s="29"/>
      <c r="CP1058" s="29"/>
      <c r="CQ1058" s="29"/>
      <c r="CR1058" s="29"/>
      <c r="CS1058" s="29"/>
      <c r="CT1058" s="29"/>
      <c r="CU1058" s="32" t="str">
        <f>IF(N1058="费用项目",VLOOKUP(O1058,费用项目!B:C,2,0),"")</f>
        <v>660207</v>
      </c>
      <c r="CV1058" s="32" t="str">
        <f>IFERROR(VLOOKUP(CU1058,费用项目!A:B,2,0),"")</f>
        <v>办公费</v>
      </c>
      <c r="CW1058" s="29" t="str">
        <f>IF(N1058="银行账户",VLOOKUP(O1058,银行变二级!B:C,2,0),"")</f>
        <v/>
      </c>
      <c r="CX1058" s="29" t="str">
        <f>IFERROR(VLOOKUP(O1058,银行变二级!A:B,2,0),"")</f>
        <v/>
      </c>
    </row>
    <row r="1059" spans="1:102">
      <c r="A1059" s="35" t="s">
        <v>843</v>
      </c>
      <c r="B1059" s="36" t="s">
        <v>131</v>
      </c>
      <c r="C1059" s="36" t="s">
        <v>135</v>
      </c>
      <c r="D1059" s="37" t="s">
        <v>136</v>
      </c>
      <c r="E1059" s="37" t="s">
        <v>127</v>
      </c>
      <c r="F1059" s="39" t="s">
        <v>107</v>
      </c>
      <c r="G1059" s="38">
        <v>797816.83</v>
      </c>
      <c r="H1059" s="40" t="str">
        <f t="shared" si="325"/>
        <v>6603</v>
      </c>
      <c r="I1059" s="40" t="str">
        <f t="shared" si="326"/>
        <v>6603</v>
      </c>
      <c r="J1059" s="46" t="str">
        <f t="shared" si="327"/>
        <v>财务费用</v>
      </c>
      <c r="K1059" s="47" t="str">
        <f t="shared" si="328"/>
        <v>利息支出</v>
      </c>
      <c r="L1059" s="46" t="str">
        <f t="shared" si="329"/>
        <v/>
      </c>
      <c r="M1059" s="46" t="str">
        <f>IFERROR(IF(H1059="1002",1002,VLOOKUP(I1059,亿企科目!A:H,6,0)),VLOOKUP(H1059,亿企科目!A:G,6,0))</f>
        <v>6603</v>
      </c>
      <c r="N1059" s="48" t="str">
        <f>IFERROR(IF(H1059="1002","银行账户",IF(H1059="1123","供应商",VLOOKUP(I1059,亿企科目!A:H,8,0))),"")</f>
        <v>费用项目</v>
      </c>
      <c r="O1059" s="49" t="str">
        <f t="shared" si="343"/>
        <v>利息支出</v>
      </c>
      <c r="P1059" s="29" t="str">
        <f>VLOOKUP(A1059,账簿!B:C,2,0)</f>
        <v>001001010</v>
      </c>
      <c r="Q1059" s="29" t="str">
        <f>VLOOKUP(P1059,账簿!A:B,2,0)</f>
        <v>昌邑市盛汇水务有限公司</v>
      </c>
      <c r="W1059" s="29" t="str">
        <f t="shared" si="344"/>
        <v>0010010102026-04-308</v>
      </c>
      <c r="X1059" s="29" t="str">
        <f t="shared" si="330"/>
        <v>001001010</v>
      </c>
      <c r="Y1059" s="29" t="str">
        <f t="shared" si="331"/>
        <v>001001010</v>
      </c>
      <c r="Z1059" s="29" t="str">
        <f t="shared" si="332"/>
        <v>昌邑市盛汇水务有限公司</v>
      </c>
      <c r="AA1059" s="29" t="str">
        <f t="shared" si="333"/>
        <v>2026-04</v>
      </c>
      <c r="AB1059" s="29" t="str">
        <f t="shared" si="334"/>
        <v>2026-04-30</v>
      </c>
      <c r="AC1059" s="29" t="s">
        <v>108</v>
      </c>
      <c r="AD1059" s="29">
        <f t="shared" si="335"/>
        <v>8</v>
      </c>
      <c r="AE1059" s="29" t="str">
        <f t="shared" si="336"/>
        <v>结转本月损益</v>
      </c>
      <c r="AF1059" s="29" t="s">
        <v>109</v>
      </c>
      <c r="AG1059" s="29" t="s">
        <v>109</v>
      </c>
      <c r="AH1059" s="29"/>
      <c r="AI1059" s="29"/>
      <c r="AJ1059" s="29"/>
      <c r="AK1059" s="29"/>
      <c r="AL1059" s="29"/>
      <c r="AM1059" s="29"/>
      <c r="AN1059" s="29" t="str">
        <f t="shared" si="337"/>
        <v>6603</v>
      </c>
      <c r="AO1059" s="29"/>
      <c r="AP1059" s="29" t="str">
        <f t="shared" si="338"/>
        <v>结转本月损益</v>
      </c>
      <c r="AQ1059" t="s">
        <v>110</v>
      </c>
      <c r="AR1059" s="29" t="str">
        <f t="shared" si="339"/>
        <v/>
      </c>
      <c r="AS1059" s="29">
        <f t="shared" si="340"/>
        <v>797816.83</v>
      </c>
      <c r="AT1059" t="s">
        <v>111</v>
      </c>
      <c r="AU1059" t="s">
        <v>112</v>
      </c>
      <c r="AV1059" t="s">
        <v>113</v>
      </c>
      <c r="AW1059" s="29" t="str">
        <f t="shared" si="341"/>
        <v/>
      </c>
      <c r="AX1059" s="29">
        <f t="shared" si="342"/>
        <v>797816.83</v>
      </c>
      <c r="AY1059" s="29"/>
      <c r="AZ1059" s="29"/>
      <c r="BA1059" s="29"/>
      <c r="BB1059" s="29"/>
      <c r="BC1059" s="29"/>
      <c r="BD1059" s="29"/>
      <c r="BE1059" s="29"/>
      <c r="BF1059" s="29"/>
      <c r="BG1059" s="29"/>
      <c r="BH1059" s="29"/>
      <c r="BI1059" s="29"/>
      <c r="BJ1059" s="29"/>
      <c r="BK1059" s="29"/>
      <c r="BL1059" s="29"/>
      <c r="BM1059" s="29"/>
      <c r="BN1059" s="29"/>
      <c r="BO1059" s="29"/>
      <c r="BP1059" s="29"/>
      <c r="BQ1059" s="32" t="str">
        <f>IF(N1059="项目",VLOOKUP(O1059,项目!B:C,2,0),IF(K1059="空项目",VLOOKUP(K1059,项目!B:C,2,0),""))</f>
        <v/>
      </c>
      <c r="BR1059" s="32" t="str">
        <f>IFERROR(VLOOKUP(BQ1059,项目!A:B,2,0),"")</f>
        <v/>
      </c>
      <c r="BS1059" s="29"/>
      <c r="BT1059" s="29"/>
      <c r="BU1059" s="32" t="str">
        <f>IF(N1059="供应商",VLOOKUP(O1059,供应商!B:C,2,0),"")</f>
        <v/>
      </c>
      <c r="BV1059" s="32" t="str">
        <f>IFERROR(VLOOKUP(BU1059,供应商!A:B,2,0),"")</f>
        <v/>
      </c>
      <c r="BW1059" s="32" t="str">
        <f>IF(N1059="客户",VLOOKUP(O1059,客户!B:C,2,0),"")</f>
        <v/>
      </c>
      <c r="BX1059" s="32" t="str">
        <f>IFERROR(VLOOKUP(BW1059,客户!A:B,2,0),"")</f>
        <v/>
      </c>
      <c r="BY1059" s="29"/>
      <c r="BZ1059" s="29"/>
      <c r="CA1059" s="29"/>
      <c r="CB1059" s="29"/>
      <c r="CC1059" s="29"/>
      <c r="CD1059" s="29"/>
      <c r="CE1059" s="29"/>
      <c r="CF1059" s="29"/>
      <c r="CG1059" s="29"/>
      <c r="CH1059" s="29"/>
      <c r="CI1059" s="29"/>
      <c r="CJ1059" s="29"/>
      <c r="CK1059" s="29"/>
      <c r="CL1059" s="29"/>
      <c r="CM1059" s="29"/>
      <c r="CN1059" s="29"/>
      <c r="CO1059" s="29"/>
      <c r="CP1059" s="29"/>
      <c r="CQ1059" s="29"/>
      <c r="CR1059" s="29"/>
      <c r="CS1059" s="29"/>
      <c r="CT1059" s="29"/>
      <c r="CU1059" s="32" t="str">
        <f>IF(N1059="费用项目",VLOOKUP(O1059,费用项目!B:C,2,0),"")</f>
        <v>660302</v>
      </c>
      <c r="CV1059" s="32" t="str">
        <f>IFERROR(VLOOKUP(CU1059,费用项目!A:B,2,0),"")</f>
        <v>利息支出</v>
      </c>
      <c r="CW1059" s="29" t="str">
        <f>IF(N1059="银行账户",VLOOKUP(O1059,银行变二级!B:C,2,0),"")</f>
        <v/>
      </c>
      <c r="CX1059" s="29" t="str">
        <f>IFERROR(VLOOKUP(O1059,银行变二级!A:B,2,0),"")</f>
        <v/>
      </c>
    </row>
    <row r="1060" spans="1:102">
      <c r="A1060" s="35" t="s">
        <v>843</v>
      </c>
      <c r="B1060" s="36" t="s">
        <v>131</v>
      </c>
      <c r="C1060" s="36" t="s">
        <v>135</v>
      </c>
      <c r="D1060" s="37" t="s">
        <v>136</v>
      </c>
      <c r="E1060" s="37" t="s">
        <v>130</v>
      </c>
      <c r="F1060" s="39" t="s">
        <v>107</v>
      </c>
      <c r="G1060" s="41">
        <v>25</v>
      </c>
      <c r="H1060" s="40" t="str">
        <f t="shared" si="325"/>
        <v>6603</v>
      </c>
      <c r="I1060" s="40" t="str">
        <f t="shared" si="326"/>
        <v>6603</v>
      </c>
      <c r="J1060" s="46" t="str">
        <f t="shared" si="327"/>
        <v>财务费用</v>
      </c>
      <c r="K1060" s="47" t="str">
        <f t="shared" si="328"/>
        <v>手续费</v>
      </c>
      <c r="L1060" s="46" t="str">
        <f t="shared" si="329"/>
        <v/>
      </c>
      <c r="M1060" s="46" t="str">
        <f>IFERROR(IF(H1060="1002",1002,VLOOKUP(I1060,亿企科目!A:H,6,0)),VLOOKUP(H1060,亿企科目!A:G,6,0))</f>
        <v>6603</v>
      </c>
      <c r="N1060" s="48" t="str">
        <f>IFERROR(IF(H1060="1002","银行账户",IF(H1060="1123","供应商",VLOOKUP(I1060,亿企科目!A:H,8,0))),"")</f>
        <v>费用项目</v>
      </c>
      <c r="O1060" s="49" t="str">
        <f t="shared" si="343"/>
        <v>手续费</v>
      </c>
      <c r="P1060" s="29" t="str">
        <f>VLOOKUP(A1060,账簿!B:C,2,0)</f>
        <v>001001010</v>
      </c>
      <c r="Q1060" s="29" t="str">
        <f>VLOOKUP(P1060,账簿!A:B,2,0)</f>
        <v>昌邑市盛汇水务有限公司</v>
      </c>
      <c r="W1060" s="29" t="str">
        <f t="shared" si="344"/>
        <v>0010010102026-04-308</v>
      </c>
      <c r="X1060" s="29" t="str">
        <f t="shared" si="330"/>
        <v>001001010</v>
      </c>
      <c r="Y1060" s="29" t="str">
        <f t="shared" si="331"/>
        <v>001001010</v>
      </c>
      <c r="Z1060" s="29" t="str">
        <f t="shared" si="332"/>
        <v>昌邑市盛汇水务有限公司</v>
      </c>
      <c r="AA1060" s="29" t="str">
        <f t="shared" si="333"/>
        <v>2026-04</v>
      </c>
      <c r="AB1060" s="29" t="str">
        <f t="shared" si="334"/>
        <v>2026-04-30</v>
      </c>
      <c r="AC1060" s="29" t="s">
        <v>108</v>
      </c>
      <c r="AD1060" s="29">
        <f t="shared" si="335"/>
        <v>8</v>
      </c>
      <c r="AE1060" s="29" t="str">
        <f t="shared" si="336"/>
        <v>结转本月损益</v>
      </c>
      <c r="AF1060" s="29" t="s">
        <v>109</v>
      </c>
      <c r="AG1060" s="29" t="s">
        <v>109</v>
      </c>
      <c r="AH1060" s="29"/>
      <c r="AI1060" s="29"/>
      <c r="AJ1060" s="29"/>
      <c r="AK1060" s="29"/>
      <c r="AL1060" s="29"/>
      <c r="AM1060" s="29"/>
      <c r="AN1060" s="29" t="str">
        <f t="shared" si="337"/>
        <v>6603</v>
      </c>
      <c r="AO1060" s="29"/>
      <c r="AP1060" s="29" t="str">
        <f t="shared" si="338"/>
        <v>结转本月损益</v>
      </c>
      <c r="AQ1060" t="s">
        <v>110</v>
      </c>
      <c r="AR1060" s="29" t="str">
        <f t="shared" si="339"/>
        <v/>
      </c>
      <c r="AS1060" s="29">
        <f t="shared" si="340"/>
        <v>25</v>
      </c>
      <c r="AT1060" t="s">
        <v>111</v>
      </c>
      <c r="AU1060" t="s">
        <v>112</v>
      </c>
      <c r="AV1060" t="s">
        <v>113</v>
      </c>
      <c r="AW1060" s="29" t="str">
        <f t="shared" si="341"/>
        <v/>
      </c>
      <c r="AX1060" s="29">
        <f t="shared" si="342"/>
        <v>25</v>
      </c>
      <c r="AY1060" s="29"/>
      <c r="AZ1060" s="29"/>
      <c r="BA1060" s="29"/>
      <c r="BB1060" s="29"/>
      <c r="BC1060" s="29"/>
      <c r="BD1060" s="29"/>
      <c r="BE1060" s="29"/>
      <c r="BF1060" s="29"/>
      <c r="BG1060" s="29"/>
      <c r="BH1060" s="29"/>
      <c r="BI1060" s="29"/>
      <c r="BJ1060" s="29"/>
      <c r="BK1060" s="29"/>
      <c r="BL1060" s="29"/>
      <c r="BM1060" s="29"/>
      <c r="BN1060" s="29"/>
      <c r="BO1060" s="29"/>
      <c r="BP1060" s="29"/>
      <c r="BQ1060" s="32" t="str">
        <f>IF(N1060="项目",VLOOKUP(O1060,项目!B:C,2,0),IF(K1060="空项目",VLOOKUP(K1060,项目!B:C,2,0),""))</f>
        <v/>
      </c>
      <c r="BR1060" s="32" t="str">
        <f>IFERROR(VLOOKUP(BQ1060,项目!A:B,2,0),"")</f>
        <v/>
      </c>
      <c r="BS1060" s="29"/>
      <c r="BT1060" s="29"/>
      <c r="BU1060" s="32" t="str">
        <f>IF(N1060="供应商",VLOOKUP(O1060,供应商!B:C,2,0),"")</f>
        <v/>
      </c>
      <c r="BV1060" s="32" t="str">
        <f>IFERROR(VLOOKUP(BU1060,供应商!A:B,2,0),"")</f>
        <v/>
      </c>
      <c r="BW1060" s="32" t="str">
        <f>IF(N1060="客户",VLOOKUP(O1060,客户!B:C,2,0),"")</f>
        <v/>
      </c>
      <c r="BX1060" s="32" t="str">
        <f>IFERROR(VLOOKUP(BW1060,客户!A:B,2,0),"")</f>
        <v/>
      </c>
      <c r="BY1060" s="29"/>
      <c r="BZ1060" s="29"/>
      <c r="CA1060" s="29"/>
      <c r="CB1060" s="29"/>
      <c r="CC1060" s="29"/>
      <c r="CD1060" s="29"/>
      <c r="CE1060" s="29"/>
      <c r="CF1060" s="29"/>
      <c r="CG1060" s="29"/>
      <c r="CH1060" s="29"/>
      <c r="CI1060" s="29"/>
      <c r="CJ1060" s="29"/>
      <c r="CK1060" s="29"/>
      <c r="CL1060" s="29"/>
      <c r="CM1060" s="29"/>
      <c r="CN1060" s="29"/>
      <c r="CO1060" s="29"/>
      <c r="CP1060" s="29"/>
      <c r="CQ1060" s="29"/>
      <c r="CR1060" s="29"/>
      <c r="CS1060" s="29"/>
      <c r="CT1060" s="29"/>
      <c r="CU1060" s="32" t="str">
        <f>IF(N1060="费用项目",VLOOKUP(O1060,费用项目!B:C,2,0),"")</f>
        <v>660304</v>
      </c>
      <c r="CV1060" s="32" t="str">
        <f>IFERROR(VLOOKUP(CU1060,费用项目!A:B,2,0),"")</f>
        <v>手续费</v>
      </c>
      <c r="CW1060" s="29" t="str">
        <f>IF(N1060="银行账户",VLOOKUP(O1060,银行变二级!B:C,2,0),"")</f>
        <v/>
      </c>
      <c r="CX1060" s="29" t="str">
        <f>IFERROR(VLOOKUP(O1060,银行变二级!A:B,2,0),"")</f>
        <v/>
      </c>
    </row>
    <row r="1061" ht="25.5" spans="1:102">
      <c r="A1061" s="35" t="s">
        <v>843</v>
      </c>
      <c r="B1061" s="36" t="s">
        <v>131</v>
      </c>
      <c r="C1061" s="36" t="s">
        <v>153</v>
      </c>
      <c r="D1061" s="37" t="s">
        <v>557</v>
      </c>
      <c r="E1061" s="37" t="s">
        <v>278</v>
      </c>
      <c r="F1061" s="38">
        <v>9500000</v>
      </c>
      <c r="G1061" s="39" t="s">
        <v>107</v>
      </c>
      <c r="H1061" s="40" t="str">
        <f t="shared" si="325"/>
        <v>1221</v>
      </c>
      <c r="I1061" s="40" t="str">
        <f t="shared" si="326"/>
        <v>122108</v>
      </c>
      <c r="J1061" s="46" t="str">
        <f t="shared" si="327"/>
        <v>其他应收款</v>
      </c>
      <c r="K1061" s="47" t="str">
        <f t="shared" si="328"/>
        <v>单位</v>
      </c>
      <c r="L1061" s="46" t="str">
        <f t="shared" si="329"/>
        <v>山东昌盛供应链有限公司</v>
      </c>
      <c r="M1061" s="46" t="str">
        <f>IFERROR(IF(H1061="1002",1002,VLOOKUP(I1061,亿企科目!A:H,6,0)),VLOOKUP(H1061,亿企科目!A:G,6,0))</f>
        <v>122102</v>
      </c>
      <c r="N1061" s="48" t="str">
        <f>IFERROR(IF(H1061="1002","银行账户",IF(H1061="1123","供应商",VLOOKUP(I1061,亿企科目!A:H,8,0))),"")</f>
        <v>客户</v>
      </c>
      <c r="O1061" s="49" t="str">
        <f t="shared" si="343"/>
        <v>山东昌盛供应链有限公司</v>
      </c>
      <c r="P1061" s="29" t="str">
        <f>VLOOKUP(A1061,账簿!B:C,2,0)</f>
        <v>001001010</v>
      </c>
      <c r="Q1061" s="29" t="str">
        <f>VLOOKUP(P1061,账簿!A:B,2,0)</f>
        <v>昌邑市盛汇水务有限公司</v>
      </c>
      <c r="W1061" s="29" t="str">
        <f t="shared" si="344"/>
        <v>0010010102026-04-309</v>
      </c>
      <c r="X1061" s="29" t="str">
        <f t="shared" si="330"/>
        <v>001001010</v>
      </c>
      <c r="Y1061" s="29" t="str">
        <f t="shared" si="331"/>
        <v>001001010</v>
      </c>
      <c r="Z1061" s="29" t="str">
        <f t="shared" si="332"/>
        <v>昌邑市盛汇水务有限公司</v>
      </c>
      <c r="AA1061" s="29" t="str">
        <f t="shared" si="333"/>
        <v>2026-04</v>
      </c>
      <c r="AB1061" s="29" t="str">
        <f t="shared" si="334"/>
        <v>2026-04-30</v>
      </c>
      <c r="AC1061" s="29" t="s">
        <v>108</v>
      </c>
      <c r="AD1061" s="29">
        <f t="shared" si="335"/>
        <v>9</v>
      </c>
      <c r="AE1061" s="29" t="str">
        <f t="shared" si="336"/>
        <v>根据四方支付协议调整</v>
      </c>
      <c r="AF1061" s="29" t="s">
        <v>109</v>
      </c>
      <c r="AG1061" s="29" t="s">
        <v>109</v>
      </c>
      <c r="AH1061" s="29"/>
      <c r="AI1061" s="29"/>
      <c r="AJ1061" s="29"/>
      <c r="AK1061" s="29"/>
      <c r="AL1061" s="29"/>
      <c r="AM1061" s="29"/>
      <c r="AN1061" s="29" t="str">
        <f t="shared" si="337"/>
        <v>122102</v>
      </c>
      <c r="AO1061" s="29"/>
      <c r="AP1061" s="29" t="str">
        <f t="shared" si="338"/>
        <v>根据四方支付协议调整</v>
      </c>
      <c r="AQ1061" t="s">
        <v>110</v>
      </c>
      <c r="AR1061" s="29">
        <f t="shared" si="339"/>
        <v>9500000</v>
      </c>
      <c r="AS1061" s="29" t="str">
        <f t="shared" si="340"/>
        <v/>
      </c>
      <c r="AT1061" t="s">
        <v>111</v>
      </c>
      <c r="AU1061" t="s">
        <v>112</v>
      </c>
      <c r="AV1061" t="s">
        <v>113</v>
      </c>
      <c r="AW1061" s="29">
        <f t="shared" si="341"/>
        <v>9500000</v>
      </c>
      <c r="AX1061" s="29" t="str">
        <f t="shared" si="342"/>
        <v/>
      </c>
      <c r="AY1061" s="29"/>
      <c r="AZ1061" s="29"/>
      <c r="BA1061" s="29"/>
      <c r="BB1061" s="29"/>
      <c r="BC1061" s="29"/>
      <c r="BD1061" s="29"/>
      <c r="BE1061" s="29"/>
      <c r="BF1061" s="29"/>
      <c r="BG1061" s="29"/>
      <c r="BH1061" s="29"/>
      <c r="BI1061" s="29"/>
      <c r="BJ1061" s="29"/>
      <c r="BK1061" s="29"/>
      <c r="BL1061" s="29"/>
      <c r="BM1061" s="29"/>
      <c r="BN1061" s="29"/>
      <c r="BO1061" s="29"/>
      <c r="BP1061" s="29"/>
      <c r="BQ1061" s="32" t="str">
        <f>IF(N1061="项目",VLOOKUP(O1061,项目!B:C,2,0),IF(K1061="空项目",VLOOKUP(K1061,项目!B:C,2,0),""))</f>
        <v/>
      </c>
      <c r="BR1061" s="32" t="str">
        <f>IFERROR(VLOOKUP(BQ1061,项目!A:B,2,0),"")</f>
        <v/>
      </c>
      <c r="BS1061" s="29"/>
      <c r="BT1061" s="29"/>
      <c r="BU1061" s="32" t="str">
        <f>IF(N1061="供应商",VLOOKUP(O1061,供应商!B:C,2,0),"")</f>
        <v/>
      </c>
      <c r="BV1061" s="32" t="str">
        <f>IFERROR(VLOOKUP(BU1061,供应商!A:B,2,0),"")</f>
        <v/>
      </c>
      <c r="BW1061" s="32" t="str">
        <f>IF(N1061="客户",VLOOKUP(O1061,客户!B:C,2,0),"")</f>
        <v>002015</v>
      </c>
      <c r="BX1061" s="32" t="str">
        <f>IFERROR(VLOOKUP(BW1061,客户!A:B,2,0),"")</f>
        <v>山东昌盛供应链有限公司</v>
      </c>
      <c r="BY1061" s="29"/>
      <c r="BZ1061" s="29"/>
      <c r="CA1061" s="29"/>
      <c r="CB1061" s="29"/>
      <c r="CC1061" s="29"/>
      <c r="CD1061" s="29"/>
      <c r="CE1061" s="29"/>
      <c r="CF1061" s="29"/>
      <c r="CG1061" s="29"/>
      <c r="CH1061" s="29"/>
      <c r="CI1061" s="29"/>
      <c r="CJ1061" s="29"/>
      <c r="CK1061" s="29"/>
      <c r="CL1061" s="29"/>
      <c r="CM1061" s="29"/>
      <c r="CN1061" s="29"/>
      <c r="CO1061" s="29"/>
      <c r="CP1061" s="29"/>
      <c r="CQ1061" s="29"/>
      <c r="CR1061" s="29"/>
      <c r="CS1061" s="29"/>
      <c r="CT1061" s="29"/>
      <c r="CU1061" s="32" t="str">
        <f>IF(N1061="费用项目",VLOOKUP(O1061,费用项目!B:C,2,0),"")</f>
        <v/>
      </c>
      <c r="CV1061" s="32" t="str">
        <f>IFERROR(VLOOKUP(CU1061,费用项目!A:B,2,0),"")</f>
        <v/>
      </c>
      <c r="CW1061" s="29" t="str">
        <f>IF(N1061="银行账户",VLOOKUP(O1061,银行变二级!B:C,2,0),"")</f>
        <v/>
      </c>
      <c r="CX1061" s="29" t="str">
        <f>IFERROR(VLOOKUP(O1061,银行变二级!A:B,2,0),"")</f>
        <v/>
      </c>
    </row>
    <row r="1062" ht="25.5" spans="1:102">
      <c r="A1062" s="35" t="s">
        <v>843</v>
      </c>
      <c r="B1062" s="36" t="s">
        <v>131</v>
      </c>
      <c r="C1062" s="36" t="s">
        <v>153</v>
      </c>
      <c r="D1062" s="37" t="s">
        <v>557</v>
      </c>
      <c r="E1062" s="37" t="s">
        <v>151</v>
      </c>
      <c r="F1062" s="39" t="s">
        <v>107</v>
      </c>
      <c r="G1062" s="38">
        <v>9500000</v>
      </c>
      <c r="H1062" s="40" t="str">
        <f t="shared" si="325"/>
        <v>1221</v>
      </c>
      <c r="I1062" s="40" t="str">
        <f t="shared" si="326"/>
        <v>122108</v>
      </c>
      <c r="J1062" s="46" t="str">
        <f t="shared" si="327"/>
        <v>其他应收款</v>
      </c>
      <c r="K1062" s="47" t="str">
        <f t="shared" si="328"/>
        <v>单位</v>
      </c>
      <c r="L1062" s="46" t="str">
        <f t="shared" si="329"/>
        <v>昌邑市昌盛管网建设投资有限公司</v>
      </c>
      <c r="M1062" s="46" t="str">
        <f>IFERROR(IF(H1062="1002",1002,VLOOKUP(I1062,亿企科目!A:H,6,0)),VLOOKUP(H1062,亿企科目!A:G,6,0))</f>
        <v>122102</v>
      </c>
      <c r="N1062" s="48" t="str">
        <f>IFERROR(IF(H1062="1002","银行账户",IF(H1062="1123","供应商",VLOOKUP(I1062,亿企科目!A:H,8,0))),"")</f>
        <v>客户</v>
      </c>
      <c r="O1062" s="49" t="str">
        <f t="shared" si="343"/>
        <v>昌邑市昌盛管网建设投资有限公司</v>
      </c>
      <c r="P1062" s="29" t="str">
        <f>VLOOKUP(A1062,账簿!B:C,2,0)</f>
        <v>001001010</v>
      </c>
      <c r="Q1062" s="29" t="str">
        <f>VLOOKUP(P1062,账簿!A:B,2,0)</f>
        <v>昌邑市盛汇水务有限公司</v>
      </c>
      <c r="W1062" s="29" t="str">
        <f t="shared" si="344"/>
        <v>0010010102026-04-309</v>
      </c>
      <c r="X1062" s="29" t="str">
        <f t="shared" si="330"/>
        <v>001001010</v>
      </c>
      <c r="Y1062" s="29" t="str">
        <f t="shared" si="331"/>
        <v>001001010</v>
      </c>
      <c r="Z1062" s="29" t="str">
        <f t="shared" si="332"/>
        <v>昌邑市盛汇水务有限公司</v>
      </c>
      <c r="AA1062" s="29" t="str">
        <f t="shared" si="333"/>
        <v>2026-04</v>
      </c>
      <c r="AB1062" s="29" t="str">
        <f t="shared" si="334"/>
        <v>2026-04-30</v>
      </c>
      <c r="AC1062" s="29" t="s">
        <v>108</v>
      </c>
      <c r="AD1062" s="29">
        <f t="shared" si="335"/>
        <v>9</v>
      </c>
      <c r="AE1062" s="29" t="str">
        <f t="shared" si="336"/>
        <v>根据四方支付协议调整</v>
      </c>
      <c r="AF1062" s="29" t="s">
        <v>109</v>
      </c>
      <c r="AG1062" s="29" t="s">
        <v>109</v>
      </c>
      <c r="AH1062" s="29"/>
      <c r="AI1062" s="29"/>
      <c r="AJ1062" s="29"/>
      <c r="AK1062" s="29"/>
      <c r="AL1062" s="29"/>
      <c r="AM1062" s="29"/>
      <c r="AN1062" s="29" t="str">
        <f t="shared" si="337"/>
        <v>122102</v>
      </c>
      <c r="AO1062" s="29"/>
      <c r="AP1062" s="29" t="str">
        <f t="shared" si="338"/>
        <v>根据四方支付协议调整</v>
      </c>
      <c r="AQ1062" t="s">
        <v>110</v>
      </c>
      <c r="AR1062" s="29" t="str">
        <f t="shared" si="339"/>
        <v/>
      </c>
      <c r="AS1062" s="29">
        <f t="shared" si="340"/>
        <v>9500000</v>
      </c>
      <c r="AT1062" t="s">
        <v>111</v>
      </c>
      <c r="AU1062" t="s">
        <v>112</v>
      </c>
      <c r="AV1062" t="s">
        <v>113</v>
      </c>
      <c r="AW1062" s="29" t="str">
        <f t="shared" si="341"/>
        <v/>
      </c>
      <c r="AX1062" s="29">
        <f t="shared" si="342"/>
        <v>9500000</v>
      </c>
      <c r="AY1062" s="29"/>
      <c r="AZ1062" s="29"/>
      <c r="BA1062" s="29"/>
      <c r="BB1062" s="29"/>
      <c r="BC1062" s="29"/>
      <c r="BD1062" s="29"/>
      <c r="BE1062" s="29"/>
      <c r="BF1062" s="29"/>
      <c r="BG1062" s="29"/>
      <c r="BH1062" s="29"/>
      <c r="BI1062" s="29"/>
      <c r="BJ1062" s="29"/>
      <c r="BK1062" s="29"/>
      <c r="BL1062" s="29"/>
      <c r="BM1062" s="29"/>
      <c r="BN1062" s="29"/>
      <c r="BO1062" s="29"/>
      <c r="BP1062" s="29"/>
      <c r="BQ1062" s="32" t="str">
        <f>IF(N1062="项目",VLOOKUP(O1062,项目!B:C,2,0),IF(K1062="空项目",VLOOKUP(K1062,项目!B:C,2,0),""))</f>
        <v/>
      </c>
      <c r="BR1062" s="32" t="str">
        <f>IFERROR(VLOOKUP(BQ1062,项目!A:B,2,0),"")</f>
        <v/>
      </c>
      <c r="BS1062" s="29"/>
      <c r="BT1062" s="29"/>
      <c r="BU1062" s="32" t="str">
        <f>IF(N1062="供应商",VLOOKUP(O1062,供应商!B:C,2,0),"")</f>
        <v/>
      </c>
      <c r="BV1062" s="32" t="str">
        <f>IFERROR(VLOOKUP(BU1062,供应商!A:B,2,0),"")</f>
        <v/>
      </c>
      <c r="BW1062" s="32" t="str">
        <f>IF(N1062="客户",VLOOKUP(O1062,客户!B:C,2,0),"")</f>
        <v>001001001</v>
      </c>
      <c r="BX1062" s="32" t="str">
        <f>IFERROR(VLOOKUP(BW1062,客户!A:B,2,0),"")</f>
        <v>昌邑市昌盛管网建设投资有限公司</v>
      </c>
      <c r="BY1062" s="29"/>
      <c r="BZ1062" s="29"/>
      <c r="CA1062" s="29"/>
      <c r="CB1062" s="29"/>
      <c r="CC1062" s="29"/>
      <c r="CD1062" s="29"/>
      <c r="CE1062" s="29"/>
      <c r="CF1062" s="29"/>
      <c r="CG1062" s="29"/>
      <c r="CH1062" s="29"/>
      <c r="CI1062" s="29"/>
      <c r="CJ1062" s="29"/>
      <c r="CK1062" s="29"/>
      <c r="CL1062" s="29"/>
      <c r="CM1062" s="29"/>
      <c r="CN1062" s="29"/>
      <c r="CO1062" s="29"/>
      <c r="CP1062" s="29"/>
      <c r="CQ1062" s="29"/>
      <c r="CR1062" s="29"/>
      <c r="CS1062" s="29"/>
      <c r="CT1062" s="29"/>
      <c r="CU1062" s="32" t="str">
        <f>IF(N1062="费用项目",VLOOKUP(O1062,费用项目!B:C,2,0),"")</f>
        <v/>
      </c>
      <c r="CV1062" s="32" t="str">
        <f>IFERROR(VLOOKUP(CU1062,费用项目!A:B,2,0),"")</f>
        <v/>
      </c>
      <c r="CW1062" s="29" t="str">
        <f>IF(N1062="银行账户",VLOOKUP(O1062,银行变二级!B:C,2,0),"")</f>
        <v/>
      </c>
      <c r="CX1062" s="29" t="str">
        <f>IFERROR(VLOOKUP(O1062,银行变二级!A:B,2,0),"")</f>
        <v/>
      </c>
    </row>
    <row r="1063" ht="27" spans="1:102">
      <c r="A1063" s="35" t="s">
        <v>853</v>
      </c>
      <c r="B1063" s="36" t="s">
        <v>210</v>
      </c>
      <c r="C1063" s="36" t="s">
        <v>104</v>
      </c>
      <c r="D1063" s="37" t="s">
        <v>772</v>
      </c>
      <c r="E1063" s="37" t="s">
        <v>854</v>
      </c>
      <c r="F1063" s="38">
        <v>430000</v>
      </c>
      <c r="G1063" s="39" t="s">
        <v>107</v>
      </c>
      <c r="H1063" s="40" t="str">
        <f t="shared" si="325"/>
        <v>1002</v>
      </c>
      <c r="I1063" s="40" t="str">
        <f t="shared" si="326"/>
        <v>100201</v>
      </c>
      <c r="J1063" s="46" t="str">
        <f t="shared" si="327"/>
        <v>银行存款</v>
      </c>
      <c r="K1063" s="47" t="str">
        <f t="shared" si="328"/>
        <v>潍坊银行昌邑支行0321</v>
      </c>
      <c r="L1063" s="46" t="str">
        <f t="shared" si="329"/>
        <v/>
      </c>
      <c r="M1063" s="46">
        <f>IFERROR(IF(H1063="1002",1002,VLOOKUP(I1063,亿企科目!A:H,6,0)),VLOOKUP(H1063,亿企科目!A:G,6,0))</f>
        <v>1002</v>
      </c>
      <c r="N1063" s="48" t="str">
        <f>IFERROR(IF(H1063="1002","银行账户",IF(H1063="1123","供应商",VLOOKUP(I1063,亿企科目!A:H,8,0))),"")</f>
        <v>银行账户</v>
      </c>
      <c r="O1063" s="49" t="str">
        <f t="shared" si="343"/>
        <v>潍坊银行昌邑支行0321</v>
      </c>
      <c r="P1063" s="29" t="str">
        <f>VLOOKUP(A1063,账簿!B:C,2,0)</f>
        <v>030004</v>
      </c>
      <c r="Q1063" s="29" t="str">
        <f>VLOOKUP(P1063,账簿!A:B,2,0)</f>
        <v>昌邑市盛壤土地整理服务有限公司</v>
      </c>
      <c r="W1063" s="29" t="str">
        <f t="shared" si="344"/>
        <v>0300042026-04-171</v>
      </c>
      <c r="X1063" s="29" t="str">
        <f t="shared" si="330"/>
        <v>030004</v>
      </c>
      <c r="Y1063" s="29" t="str">
        <f t="shared" si="331"/>
        <v>030004</v>
      </c>
      <c r="Z1063" s="29" t="str">
        <f t="shared" si="332"/>
        <v>昌邑市盛壤土地整理服务有限公司</v>
      </c>
      <c r="AA1063" s="29" t="str">
        <f t="shared" si="333"/>
        <v>2026-04</v>
      </c>
      <c r="AB1063" s="29" t="str">
        <f t="shared" si="334"/>
        <v>2026-04-17</v>
      </c>
      <c r="AC1063" s="29" t="s">
        <v>108</v>
      </c>
      <c r="AD1063" s="29">
        <f t="shared" si="335"/>
        <v>1</v>
      </c>
      <c r="AE1063" s="29" t="str">
        <f t="shared" si="336"/>
        <v>网银转账,昌邑市城投股权投资管理有限公司,往来款</v>
      </c>
      <c r="AF1063" s="29" t="s">
        <v>109</v>
      </c>
      <c r="AG1063" s="29" t="s">
        <v>109</v>
      </c>
      <c r="AH1063" s="29"/>
      <c r="AI1063" s="29"/>
      <c r="AJ1063" s="29"/>
      <c r="AK1063" s="29"/>
      <c r="AL1063" s="29"/>
      <c r="AM1063" s="29"/>
      <c r="AN1063" s="29">
        <f t="shared" si="337"/>
        <v>1002</v>
      </c>
      <c r="AO1063" s="29"/>
      <c r="AP1063" s="29" t="str">
        <f t="shared" si="338"/>
        <v>网银转账,昌邑市城投股权投资管理有限公司,往来款</v>
      </c>
      <c r="AQ1063" t="s">
        <v>110</v>
      </c>
      <c r="AR1063" s="29">
        <f t="shared" si="339"/>
        <v>430000</v>
      </c>
      <c r="AS1063" s="29" t="str">
        <f t="shared" si="340"/>
        <v/>
      </c>
      <c r="AT1063" t="s">
        <v>111</v>
      </c>
      <c r="AU1063" t="s">
        <v>112</v>
      </c>
      <c r="AV1063" t="s">
        <v>113</v>
      </c>
      <c r="AW1063" s="29">
        <f t="shared" si="341"/>
        <v>430000</v>
      </c>
      <c r="AX1063" s="29" t="str">
        <f t="shared" si="342"/>
        <v/>
      </c>
      <c r="AY1063" s="29"/>
      <c r="AZ1063" s="29"/>
      <c r="BA1063" s="29"/>
      <c r="BB1063" s="29"/>
      <c r="BC1063" s="29"/>
      <c r="BD1063" s="29"/>
      <c r="BE1063" s="29"/>
      <c r="BF1063" s="29"/>
      <c r="BG1063" s="29"/>
      <c r="BH1063" s="29"/>
      <c r="BI1063" s="29"/>
      <c r="BJ1063" s="29"/>
      <c r="BK1063" s="29"/>
      <c r="BL1063" s="29"/>
      <c r="BM1063" s="29"/>
      <c r="BN1063" s="29"/>
      <c r="BO1063" s="29"/>
      <c r="BP1063" s="29"/>
      <c r="BQ1063" s="32" t="str">
        <f>IF(N1063="项目",VLOOKUP(O1063,项目!B:C,2,0),IF(K1063="空项目",VLOOKUP(K1063,项目!B:C,2,0),""))</f>
        <v/>
      </c>
      <c r="BR1063" s="32" t="str">
        <f>IFERROR(VLOOKUP(BQ1063,项目!A:B,2,0),"")</f>
        <v/>
      </c>
      <c r="BS1063" s="29"/>
      <c r="BT1063" s="29"/>
      <c r="BU1063" s="32" t="str">
        <f>IF(N1063="供应商",VLOOKUP(O1063,供应商!B:C,2,0),"")</f>
        <v/>
      </c>
      <c r="BV1063" s="32" t="str">
        <f>IFERROR(VLOOKUP(BU1063,供应商!A:B,2,0),"")</f>
        <v/>
      </c>
      <c r="BW1063" s="32" t="str">
        <f>IF(N1063="客户",VLOOKUP(O1063,客户!B:C,2,0),"")</f>
        <v/>
      </c>
      <c r="BX1063" s="32" t="str">
        <f>IFERROR(VLOOKUP(BW1063,客户!A:B,2,0),"")</f>
        <v/>
      </c>
      <c r="BY1063" s="29"/>
      <c r="BZ1063" s="29"/>
      <c r="CA1063" s="29"/>
      <c r="CB1063" s="29"/>
      <c r="CC1063" s="29"/>
      <c r="CD1063" s="29"/>
      <c r="CE1063" s="29"/>
      <c r="CF1063" s="29"/>
      <c r="CG1063" s="29"/>
      <c r="CH1063" s="29"/>
      <c r="CI1063" s="29"/>
      <c r="CJ1063" s="29"/>
      <c r="CK1063" s="29"/>
      <c r="CL1063" s="29"/>
      <c r="CM1063" s="29"/>
      <c r="CN1063" s="29"/>
      <c r="CO1063" s="29"/>
      <c r="CP1063" s="29"/>
      <c r="CQ1063" s="29"/>
      <c r="CR1063" s="29"/>
      <c r="CS1063" s="29"/>
      <c r="CT1063" s="29"/>
      <c r="CU1063" s="32" t="str">
        <f>IF(N1063="费用项目",VLOOKUP(O1063,费用项目!B:C,2,0),"")</f>
        <v/>
      </c>
      <c r="CV1063" s="32" t="str">
        <f>IFERROR(VLOOKUP(CU1063,费用项目!A:B,2,0),"")</f>
        <v/>
      </c>
      <c r="CW1063" s="29" t="str">
        <f>IF(N1063="银行账户",VLOOKUP(O1063,银行变二级!B:C,2,0),"")</f>
        <v>潍坊银行昌邑支行0321</v>
      </c>
      <c r="CX1063" s="29" t="str">
        <f>IFERROR(VLOOKUP(O1063,银行变二级!A:B,2,0),"")</f>
        <v>潍坊银行昌邑支行0321</v>
      </c>
    </row>
    <row r="1064" ht="25.5" spans="1:102">
      <c r="A1064" s="35" t="s">
        <v>853</v>
      </c>
      <c r="B1064" s="36" t="s">
        <v>210</v>
      </c>
      <c r="C1064" s="36" t="s">
        <v>104</v>
      </c>
      <c r="D1064" s="37" t="s">
        <v>772</v>
      </c>
      <c r="E1064" s="37" t="s">
        <v>134</v>
      </c>
      <c r="F1064" s="39" t="s">
        <v>107</v>
      </c>
      <c r="G1064" s="38">
        <v>430000</v>
      </c>
      <c r="H1064" s="40" t="str">
        <f t="shared" si="325"/>
        <v>1221</v>
      </c>
      <c r="I1064" s="40" t="str">
        <f t="shared" si="326"/>
        <v>122108</v>
      </c>
      <c r="J1064" s="46" t="str">
        <f t="shared" si="327"/>
        <v>其他应收款</v>
      </c>
      <c r="K1064" s="47" t="str">
        <f t="shared" si="328"/>
        <v>单位</v>
      </c>
      <c r="L1064" s="46" t="str">
        <f t="shared" si="329"/>
        <v>昌邑市城投股权投资管理有限公司</v>
      </c>
      <c r="M1064" s="46" t="str">
        <f>IFERROR(IF(H1064="1002",1002,VLOOKUP(I1064,亿企科目!A:H,6,0)),VLOOKUP(H1064,亿企科目!A:G,6,0))</f>
        <v>122102</v>
      </c>
      <c r="N1064" s="48" t="str">
        <f>IFERROR(IF(H1064="1002","银行账户",IF(H1064="1123","供应商",VLOOKUP(I1064,亿企科目!A:H,8,0))),"")</f>
        <v>客户</v>
      </c>
      <c r="O1064" s="49" t="str">
        <f t="shared" si="343"/>
        <v>昌邑市城投股权投资管理有限公司</v>
      </c>
      <c r="P1064" s="29" t="str">
        <f>VLOOKUP(A1064,账簿!B:C,2,0)</f>
        <v>030004</v>
      </c>
      <c r="Q1064" s="29" t="str">
        <f>VLOOKUP(P1064,账簿!A:B,2,0)</f>
        <v>昌邑市盛壤土地整理服务有限公司</v>
      </c>
      <c r="W1064" s="29" t="str">
        <f t="shared" si="344"/>
        <v>0300042026-04-171</v>
      </c>
      <c r="X1064" s="29" t="str">
        <f t="shared" si="330"/>
        <v>030004</v>
      </c>
      <c r="Y1064" s="29" t="str">
        <f t="shared" si="331"/>
        <v>030004</v>
      </c>
      <c r="Z1064" s="29" t="str">
        <f t="shared" si="332"/>
        <v>昌邑市盛壤土地整理服务有限公司</v>
      </c>
      <c r="AA1064" s="29" t="str">
        <f t="shared" si="333"/>
        <v>2026-04</v>
      </c>
      <c r="AB1064" s="29" t="str">
        <f t="shared" si="334"/>
        <v>2026-04-17</v>
      </c>
      <c r="AC1064" s="29" t="s">
        <v>108</v>
      </c>
      <c r="AD1064" s="29">
        <f t="shared" si="335"/>
        <v>1</v>
      </c>
      <c r="AE1064" s="29" t="str">
        <f t="shared" si="336"/>
        <v>网银转账,昌邑市城投股权投资管理有限公司,往来款</v>
      </c>
      <c r="AF1064" s="29" t="s">
        <v>109</v>
      </c>
      <c r="AG1064" s="29" t="s">
        <v>109</v>
      </c>
      <c r="AH1064" s="29"/>
      <c r="AI1064" s="29"/>
      <c r="AJ1064" s="29"/>
      <c r="AK1064" s="29"/>
      <c r="AL1064" s="29"/>
      <c r="AM1064" s="29"/>
      <c r="AN1064" s="29" t="str">
        <f t="shared" si="337"/>
        <v>122102</v>
      </c>
      <c r="AO1064" s="29"/>
      <c r="AP1064" s="29" t="str">
        <f t="shared" si="338"/>
        <v>网银转账,昌邑市城投股权投资管理有限公司,往来款</v>
      </c>
      <c r="AQ1064" t="s">
        <v>110</v>
      </c>
      <c r="AR1064" s="29" t="str">
        <f t="shared" si="339"/>
        <v/>
      </c>
      <c r="AS1064" s="29">
        <f t="shared" si="340"/>
        <v>430000</v>
      </c>
      <c r="AT1064" t="s">
        <v>111</v>
      </c>
      <c r="AU1064" t="s">
        <v>112</v>
      </c>
      <c r="AV1064" t="s">
        <v>113</v>
      </c>
      <c r="AW1064" s="29" t="str">
        <f t="shared" si="341"/>
        <v/>
      </c>
      <c r="AX1064" s="29">
        <f t="shared" si="342"/>
        <v>430000</v>
      </c>
      <c r="AY1064" s="29"/>
      <c r="AZ1064" s="29"/>
      <c r="BA1064" s="29"/>
      <c r="BB1064" s="29"/>
      <c r="BC1064" s="29"/>
      <c r="BD1064" s="29"/>
      <c r="BE1064" s="29"/>
      <c r="BF1064" s="29"/>
      <c r="BG1064" s="29"/>
      <c r="BH1064" s="29"/>
      <c r="BI1064" s="29"/>
      <c r="BJ1064" s="29"/>
      <c r="BK1064" s="29"/>
      <c r="BL1064" s="29"/>
      <c r="BM1064" s="29"/>
      <c r="BN1064" s="29"/>
      <c r="BO1064" s="29"/>
      <c r="BP1064" s="29"/>
      <c r="BQ1064" s="32" t="str">
        <f>IF(N1064="项目",VLOOKUP(O1064,项目!B:C,2,0),IF(K1064="空项目",VLOOKUP(K1064,项目!B:C,2,0),""))</f>
        <v/>
      </c>
      <c r="BR1064" s="32" t="str">
        <f>IFERROR(VLOOKUP(BQ1064,项目!A:B,2,0),"")</f>
        <v/>
      </c>
      <c r="BS1064" s="29"/>
      <c r="BT1064" s="29"/>
      <c r="BU1064" s="32" t="str">
        <f>IF(N1064="供应商",VLOOKUP(O1064,供应商!B:C,2,0),"")</f>
        <v/>
      </c>
      <c r="BV1064" s="32" t="str">
        <f>IFERROR(VLOOKUP(BU1064,供应商!A:B,2,0),"")</f>
        <v/>
      </c>
      <c r="BW1064" s="32" t="str">
        <f>IF(N1064="客户",VLOOKUP(O1064,客户!B:C,2,0),"")</f>
        <v>002008</v>
      </c>
      <c r="BX1064" s="32" t="str">
        <f>IFERROR(VLOOKUP(BW1064,客户!A:B,2,0),"")</f>
        <v>昌邑市城投股权投资管理有限公司</v>
      </c>
      <c r="BY1064" s="29"/>
      <c r="BZ1064" s="29"/>
      <c r="CA1064" s="29"/>
      <c r="CB1064" s="29"/>
      <c r="CC1064" s="29"/>
      <c r="CD1064" s="29"/>
      <c r="CE1064" s="29"/>
      <c r="CF1064" s="29"/>
      <c r="CG1064" s="29"/>
      <c r="CH1064" s="29"/>
      <c r="CI1064" s="29"/>
      <c r="CJ1064" s="29"/>
      <c r="CK1064" s="29"/>
      <c r="CL1064" s="29"/>
      <c r="CM1064" s="29"/>
      <c r="CN1064" s="29"/>
      <c r="CO1064" s="29"/>
      <c r="CP1064" s="29"/>
      <c r="CQ1064" s="29"/>
      <c r="CR1064" s="29"/>
      <c r="CS1064" s="29"/>
      <c r="CT1064" s="29"/>
      <c r="CU1064" s="32" t="str">
        <f>IF(N1064="费用项目",VLOOKUP(O1064,费用项目!B:C,2,0),"")</f>
        <v/>
      </c>
      <c r="CV1064" s="32" t="str">
        <f>IFERROR(VLOOKUP(CU1064,费用项目!A:B,2,0),"")</f>
        <v/>
      </c>
      <c r="CW1064" s="29" t="str">
        <f>IF(N1064="银行账户",VLOOKUP(O1064,银行变二级!B:C,2,0),"")</f>
        <v/>
      </c>
      <c r="CX1064" s="29" t="str">
        <f>IFERROR(VLOOKUP(O1064,银行变二级!A:B,2,0),"")</f>
        <v/>
      </c>
    </row>
    <row r="1065" ht="25.5" spans="1:102">
      <c r="A1065" s="35" t="s">
        <v>853</v>
      </c>
      <c r="B1065" s="36" t="s">
        <v>280</v>
      </c>
      <c r="C1065" s="36" t="s">
        <v>115</v>
      </c>
      <c r="D1065" s="37" t="s">
        <v>855</v>
      </c>
      <c r="E1065" s="37" t="s">
        <v>856</v>
      </c>
      <c r="F1065" s="38">
        <v>425000</v>
      </c>
      <c r="G1065" s="39" t="s">
        <v>107</v>
      </c>
      <c r="H1065" s="40" t="str">
        <f t="shared" si="325"/>
        <v>2001</v>
      </c>
      <c r="I1065" s="40" t="str">
        <f t="shared" si="326"/>
        <v>2001</v>
      </c>
      <c r="J1065" s="46" t="str">
        <f t="shared" si="327"/>
        <v>短期借款</v>
      </c>
      <c r="K1065" s="47" t="str">
        <f t="shared" si="328"/>
        <v>潍坊银行贷款</v>
      </c>
      <c r="L1065" s="46" t="str">
        <f t="shared" si="329"/>
        <v/>
      </c>
      <c r="M1065" s="46" t="str">
        <f>IFERROR(IF(H1065="1002",1002,VLOOKUP(I1065,亿企科目!A:H,6,0)),VLOOKUP(H1065,亿企科目!A:G,6,0))</f>
        <v>2001</v>
      </c>
      <c r="N1065" s="48" t="str">
        <f>IFERROR(IF(H1065="1002","银行账户",IF(H1065="1123","供应商",VLOOKUP(I1065,亿企科目!A:H,8,0))),"")</f>
        <v>供应商</v>
      </c>
      <c r="O1065" s="49" t="str">
        <f t="shared" si="343"/>
        <v>潍坊银行贷款</v>
      </c>
      <c r="P1065" s="29" t="str">
        <f>VLOOKUP(A1065,账簿!B:C,2,0)</f>
        <v>030004</v>
      </c>
      <c r="Q1065" s="29" t="str">
        <f>VLOOKUP(P1065,账簿!A:B,2,0)</f>
        <v>昌邑市盛壤土地整理服务有限公司</v>
      </c>
      <c r="W1065" s="29" t="str">
        <f t="shared" si="344"/>
        <v>0300042026-04-192</v>
      </c>
      <c r="X1065" s="29" t="str">
        <f t="shared" si="330"/>
        <v>030004</v>
      </c>
      <c r="Y1065" s="29" t="str">
        <f t="shared" si="331"/>
        <v>030004</v>
      </c>
      <c r="Z1065" s="29" t="str">
        <f t="shared" si="332"/>
        <v>昌邑市盛壤土地整理服务有限公司</v>
      </c>
      <c r="AA1065" s="29" t="str">
        <f t="shared" si="333"/>
        <v>2026-04</v>
      </c>
      <c r="AB1065" s="29" t="str">
        <f t="shared" si="334"/>
        <v>2026-04-19</v>
      </c>
      <c r="AC1065" s="29" t="s">
        <v>108</v>
      </c>
      <c r="AD1065" s="29">
        <f t="shared" si="335"/>
        <v>2</v>
      </c>
      <c r="AE1065" s="29" t="str">
        <f t="shared" si="336"/>
        <v>贷款还款,昌邑市盛壤土地整理服务有限公司,贷款还款</v>
      </c>
      <c r="AF1065" s="29" t="s">
        <v>109</v>
      </c>
      <c r="AG1065" s="29" t="s">
        <v>109</v>
      </c>
      <c r="AH1065" s="29"/>
      <c r="AI1065" s="29"/>
      <c r="AJ1065" s="29"/>
      <c r="AK1065" s="29"/>
      <c r="AL1065" s="29"/>
      <c r="AM1065" s="29"/>
      <c r="AN1065" s="29" t="str">
        <f t="shared" si="337"/>
        <v>2001</v>
      </c>
      <c r="AO1065" s="29"/>
      <c r="AP1065" s="29" t="str">
        <f t="shared" si="338"/>
        <v>贷款还款,昌邑市盛壤土地整理服务有限公司,贷款还款</v>
      </c>
      <c r="AQ1065" t="s">
        <v>110</v>
      </c>
      <c r="AR1065" s="29">
        <f t="shared" si="339"/>
        <v>425000</v>
      </c>
      <c r="AS1065" s="29" t="str">
        <f t="shared" si="340"/>
        <v/>
      </c>
      <c r="AT1065" t="s">
        <v>111</v>
      </c>
      <c r="AU1065" t="s">
        <v>112</v>
      </c>
      <c r="AV1065" t="s">
        <v>113</v>
      </c>
      <c r="AW1065" s="29">
        <f t="shared" si="341"/>
        <v>425000</v>
      </c>
      <c r="AX1065" s="29" t="str">
        <f t="shared" si="342"/>
        <v/>
      </c>
      <c r="AY1065" s="29"/>
      <c r="AZ1065" s="29"/>
      <c r="BA1065" s="29"/>
      <c r="BB1065" s="29"/>
      <c r="BC1065" s="29"/>
      <c r="BD1065" s="29"/>
      <c r="BE1065" s="29"/>
      <c r="BF1065" s="29"/>
      <c r="BG1065" s="29"/>
      <c r="BH1065" s="29"/>
      <c r="BI1065" s="29"/>
      <c r="BJ1065" s="29"/>
      <c r="BK1065" s="29"/>
      <c r="BL1065" s="29"/>
      <c r="BM1065" s="29"/>
      <c r="BN1065" s="29"/>
      <c r="BO1065" s="29"/>
      <c r="BP1065" s="29"/>
      <c r="BQ1065" s="32" t="str">
        <f>IF(N1065="项目",VLOOKUP(O1065,项目!B:C,2,0),IF(K1065="空项目",VLOOKUP(K1065,项目!B:C,2,0),""))</f>
        <v/>
      </c>
      <c r="BR1065" s="32" t="str">
        <f>IFERROR(VLOOKUP(BQ1065,项目!A:B,2,0),"")</f>
        <v/>
      </c>
      <c r="BS1065" s="29"/>
      <c r="BT1065" s="29"/>
      <c r="BU1065" s="32" t="str">
        <f>IF(N1065="供应商",VLOOKUP(O1065,供应商!B:C,2,0),"")</f>
        <v>CQDK022</v>
      </c>
      <c r="BV1065" s="32" t="str">
        <f>IFERROR(VLOOKUP(BU1065,供应商!A:B,2,0),"")</f>
        <v>潍坊银行贷款</v>
      </c>
      <c r="BW1065" s="32" t="str">
        <f>IF(N1065="客户",VLOOKUP(O1065,客户!B:C,2,0),"")</f>
        <v/>
      </c>
      <c r="BX1065" s="32" t="str">
        <f>IFERROR(VLOOKUP(BW1065,客户!A:B,2,0),"")</f>
        <v/>
      </c>
      <c r="BY1065" s="29"/>
      <c r="BZ1065" s="29"/>
      <c r="CA1065" s="29"/>
      <c r="CB1065" s="29"/>
      <c r="CC1065" s="29"/>
      <c r="CD1065" s="29"/>
      <c r="CE1065" s="29"/>
      <c r="CF1065" s="29"/>
      <c r="CG1065" s="29"/>
      <c r="CH1065" s="29"/>
      <c r="CI1065" s="29"/>
      <c r="CJ1065" s="29"/>
      <c r="CK1065" s="29"/>
      <c r="CL1065" s="29"/>
      <c r="CM1065" s="29"/>
      <c r="CN1065" s="29"/>
      <c r="CO1065" s="29"/>
      <c r="CP1065" s="29"/>
      <c r="CQ1065" s="29"/>
      <c r="CR1065" s="29"/>
      <c r="CS1065" s="29"/>
      <c r="CT1065" s="29"/>
      <c r="CU1065" s="32" t="str">
        <f>IF(N1065="费用项目",VLOOKUP(O1065,费用项目!B:C,2,0),"")</f>
        <v/>
      </c>
      <c r="CV1065" s="32" t="str">
        <f>IFERROR(VLOOKUP(CU1065,费用项目!A:B,2,0),"")</f>
        <v/>
      </c>
      <c r="CW1065" s="29" t="str">
        <f>IF(N1065="银行账户",VLOOKUP(O1065,银行变二级!B:C,2,0),"")</f>
        <v/>
      </c>
      <c r="CX1065" s="29" t="str">
        <f>IFERROR(VLOOKUP(O1065,银行变二级!A:B,2,0),"")</f>
        <v/>
      </c>
    </row>
    <row r="1066" ht="27" spans="1:102">
      <c r="A1066" s="35" t="s">
        <v>853</v>
      </c>
      <c r="B1066" s="36" t="s">
        <v>280</v>
      </c>
      <c r="C1066" s="36" t="s">
        <v>115</v>
      </c>
      <c r="D1066" s="37" t="s">
        <v>855</v>
      </c>
      <c r="E1066" s="37" t="s">
        <v>854</v>
      </c>
      <c r="F1066" s="39" t="s">
        <v>107</v>
      </c>
      <c r="G1066" s="38">
        <v>425000</v>
      </c>
      <c r="H1066" s="40" t="str">
        <f t="shared" si="325"/>
        <v>1002</v>
      </c>
      <c r="I1066" s="40" t="str">
        <f t="shared" si="326"/>
        <v>100201</v>
      </c>
      <c r="J1066" s="46" t="str">
        <f t="shared" si="327"/>
        <v>银行存款</v>
      </c>
      <c r="K1066" s="47" t="str">
        <f t="shared" si="328"/>
        <v>潍坊银行昌邑支行0321</v>
      </c>
      <c r="L1066" s="46" t="str">
        <f t="shared" si="329"/>
        <v/>
      </c>
      <c r="M1066" s="46">
        <f>IFERROR(IF(H1066="1002",1002,VLOOKUP(I1066,亿企科目!A:H,6,0)),VLOOKUP(H1066,亿企科目!A:G,6,0))</f>
        <v>1002</v>
      </c>
      <c r="N1066" s="48" t="str">
        <f>IFERROR(IF(H1066="1002","银行账户",IF(H1066="1123","供应商",VLOOKUP(I1066,亿企科目!A:H,8,0))),"")</f>
        <v>银行账户</v>
      </c>
      <c r="O1066" s="49" t="str">
        <f t="shared" si="343"/>
        <v>潍坊银行昌邑支行0321</v>
      </c>
      <c r="P1066" s="29" t="str">
        <f>VLOOKUP(A1066,账簿!B:C,2,0)</f>
        <v>030004</v>
      </c>
      <c r="Q1066" s="29" t="str">
        <f>VLOOKUP(P1066,账簿!A:B,2,0)</f>
        <v>昌邑市盛壤土地整理服务有限公司</v>
      </c>
      <c r="W1066" s="29" t="str">
        <f t="shared" si="344"/>
        <v>0300042026-04-192</v>
      </c>
      <c r="X1066" s="29" t="str">
        <f t="shared" si="330"/>
        <v>030004</v>
      </c>
      <c r="Y1066" s="29" t="str">
        <f t="shared" si="331"/>
        <v>030004</v>
      </c>
      <c r="Z1066" s="29" t="str">
        <f t="shared" si="332"/>
        <v>昌邑市盛壤土地整理服务有限公司</v>
      </c>
      <c r="AA1066" s="29" t="str">
        <f t="shared" si="333"/>
        <v>2026-04</v>
      </c>
      <c r="AB1066" s="29" t="str">
        <f t="shared" si="334"/>
        <v>2026-04-19</v>
      </c>
      <c r="AC1066" s="29" t="s">
        <v>108</v>
      </c>
      <c r="AD1066" s="29">
        <f t="shared" si="335"/>
        <v>2</v>
      </c>
      <c r="AE1066" s="29" t="str">
        <f t="shared" si="336"/>
        <v>贷款还款,昌邑市盛壤土地整理服务有限公司,贷款还款</v>
      </c>
      <c r="AF1066" s="29" t="s">
        <v>109</v>
      </c>
      <c r="AG1066" s="29" t="s">
        <v>109</v>
      </c>
      <c r="AH1066" s="29"/>
      <c r="AI1066" s="29"/>
      <c r="AJ1066" s="29"/>
      <c r="AK1066" s="29"/>
      <c r="AL1066" s="29"/>
      <c r="AM1066" s="29"/>
      <c r="AN1066" s="29">
        <f t="shared" si="337"/>
        <v>1002</v>
      </c>
      <c r="AO1066" s="29"/>
      <c r="AP1066" s="29" t="str">
        <f t="shared" si="338"/>
        <v>贷款还款,昌邑市盛壤土地整理服务有限公司,贷款还款</v>
      </c>
      <c r="AQ1066" t="s">
        <v>110</v>
      </c>
      <c r="AR1066" s="29" t="str">
        <f t="shared" si="339"/>
        <v/>
      </c>
      <c r="AS1066" s="29">
        <f t="shared" si="340"/>
        <v>425000</v>
      </c>
      <c r="AT1066" t="s">
        <v>111</v>
      </c>
      <c r="AU1066" t="s">
        <v>112</v>
      </c>
      <c r="AV1066" t="s">
        <v>113</v>
      </c>
      <c r="AW1066" s="29" t="str">
        <f t="shared" si="341"/>
        <v/>
      </c>
      <c r="AX1066" s="29">
        <f t="shared" si="342"/>
        <v>425000</v>
      </c>
      <c r="AY1066" s="29"/>
      <c r="AZ1066" s="29"/>
      <c r="BA1066" s="29"/>
      <c r="BB1066" s="29"/>
      <c r="BC1066" s="29"/>
      <c r="BD1066" s="29"/>
      <c r="BE1066" s="29"/>
      <c r="BF1066" s="29"/>
      <c r="BG1066" s="29"/>
      <c r="BH1066" s="29"/>
      <c r="BI1066" s="29"/>
      <c r="BJ1066" s="29"/>
      <c r="BK1066" s="29"/>
      <c r="BL1066" s="29"/>
      <c r="BM1066" s="29"/>
      <c r="BN1066" s="29"/>
      <c r="BO1066" s="29"/>
      <c r="BP1066" s="29"/>
      <c r="BQ1066" s="32" t="str">
        <f>IF(N1066="项目",VLOOKUP(O1066,项目!B:C,2,0),IF(K1066="空项目",VLOOKUP(K1066,项目!B:C,2,0),""))</f>
        <v/>
      </c>
      <c r="BR1066" s="32" t="str">
        <f>IFERROR(VLOOKUP(BQ1066,项目!A:B,2,0),"")</f>
        <v/>
      </c>
      <c r="BS1066" s="29"/>
      <c r="BT1066" s="29"/>
      <c r="BU1066" s="32" t="str">
        <f>IF(N1066="供应商",VLOOKUP(O1066,供应商!B:C,2,0),"")</f>
        <v/>
      </c>
      <c r="BV1066" s="32" t="str">
        <f>IFERROR(VLOOKUP(BU1066,供应商!A:B,2,0),"")</f>
        <v/>
      </c>
      <c r="BW1066" s="32" t="str">
        <f>IF(N1066="客户",VLOOKUP(O1066,客户!B:C,2,0),"")</f>
        <v/>
      </c>
      <c r="BX1066" s="32" t="str">
        <f>IFERROR(VLOOKUP(BW1066,客户!A:B,2,0),"")</f>
        <v/>
      </c>
      <c r="BY1066" s="29"/>
      <c r="BZ1066" s="29"/>
      <c r="CA1066" s="29"/>
      <c r="CB1066" s="29"/>
      <c r="CC1066" s="29"/>
      <c r="CD1066" s="29"/>
      <c r="CE1066" s="29"/>
      <c r="CF1066" s="29"/>
      <c r="CG1066" s="29"/>
      <c r="CH1066" s="29"/>
      <c r="CI1066" s="29"/>
      <c r="CJ1066" s="29"/>
      <c r="CK1066" s="29"/>
      <c r="CL1066" s="29"/>
      <c r="CM1066" s="29"/>
      <c r="CN1066" s="29"/>
      <c r="CO1066" s="29"/>
      <c r="CP1066" s="29"/>
      <c r="CQ1066" s="29"/>
      <c r="CR1066" s="29"/>
      <c r="CS1066" s="29"/>
      <c r="CT1066" s="29"/>
      <c r="CU1066" s="32" t="str">
        <f>IF(N1066="费用项目",VLOOKUP(O1066,费用项目!B:C,2,0),"")</f>
        <v/>
      </c>
      <c r="CV1066" s="32" t="str">
        <f>IFERROR(VLOOKUP(CU1066,费用项目!A:B,2,0),"")</f>
        <v/>
      </c>
      <c r="CW1066" s="29" t="str">
        <f>IF(N1066="银行账户",VLOOKUP(O1066,银行变二级!B:C,2,0),"")</f>
        <v>潍坊银行昌邑支行0321</v>
      </c>
      <c r="CX1066" s="29" t="str">
        <f>IFERROR(VLOOKUP(O1066,银行变二级!A:B,2,0),"")</f>
        <v>潍坊银行昌邑支行0321</v>
      </c>
    </row>
    <row r="1067" ht="25.5" spans="1:102">
      <c r="A1067" s="35" t="s">
        <v>853</v>
      </c>
      <c r="B1067" s="36" t="s">
        <v>124</v>
      </c>
      <c r="C1067" s="36" t="s">
        <v>118</v>
      </c>
      <c r="D1067" s="37" t="s">
        <v>855</v>
      </c>
      <c r="E1067" s="37" t="s">
        <v>127</v>
      </c>
      <c r="F1067" s="38">
        <v>477417.22</v>
      </c>
      <c r="G1067" s="39" t="s">
        <v>107</v>
      </c>
      <c r="H1067" s="40" t="str">
        <f t="shared" si="325"/>
        <v>6603</v>
      </c>
      <c r="I1067" s="40" t="str">
        <f t="shared" si="326"/>
        <v>6603</v>
      </c>
      <c r="J1067" s="46" t="str">
        <f t="shared" si="327"/>
        <v>财务费用</v>
      </c>
      <c r="K1067" s="47" t="str">
        <f t="shared" si="328"/>
        <v>利息支出</v>
      </c>
      <c r="L1067" s="46" t="str">
        <f t="shared" si="329"/>
        <v/>
      </c>
      <c r="M1067" s="46" t="str">
        <f>IFERROR(IF(H1067="1002",1002,VLOOKUP(I1067,亿企科目!A:H,6,0)),VLOOKUP(H1067,亿企科目!A:G,6,0))</f>
        <v>6603</v>
      </c>
      <c r="N1067" s="48" t="str">
        <f>IFERROR(IF(H1067="1002","银行账户",IF(H1067="1123","供应商",VLOOKUP(I1067,亿企科目!A:H,8,0))),"")</f>
        <v>费用项目</v>
      </c>
      <c r="O1067" s="49" t="str">
        <f t="shared" si="343"/>
        <v>利息支出</v>
      </c>
      <c r="P1067" s="29" t="str">
        <f>VLOOKUP(A1067,账簿!B:C,2,0)</f>
        <v>030004</v>
      </c>
      <c r="Q1067" s="29" t="str">
        <f>VLOOKUP(P1067,账簿!A:B,2,0)</f>
        <v>昌邑市盛壤土地整理服务有限公司</v>
      </c>
      <c r="W1067" s="29" t="str">
        <f t="shared" si="344"/>
        <v>0300042026-04-213</v>
      </c>
      <c r="X1067" s="29" t="str">
        <f t="shared" si="330"/>
        <v>030004</v>
      </c>
      <c r="Y1067" s="29" t="str">
        <f t="shared" si="331"/>
        <v>030004</v>
      </c>
      <c r="Z1067" s="29" t="str">
        <f t="shared" si="332"/>
        <v>昌邑市盛壤土地整理服务有限公司</v>
      </c>
      <c r="AA1067" s="29" t="str">
        <f t="shared" si="333"/>
        <v>2026-04</v>
      </c>
      <c r="AB1067" s="29" t="str">
        <f t="shared" si="334"/>
        <v>2026-04-21</v>
      </c>
      <c r="AC1067" s="29" t="s">
        <v>108</v>
      </c>
      <c r="AD1067" s="29">
        <f t="shared" si="335"/>
        <v>3</v>
      </c>
      <c r="AE1067" s="29" t="str">
        <f t="shared" si="336"/>
        <v>贷款还款,昌邑市盛壤土地整理服务有限公司,贷款还款</v>
      </c>
      <c r="AF1067" s="29" t="s">
        <v>109</v>
      </c>
      <c r="AG1067" s="29" t="s">
        <v>109</v>
      </c>
      <c r="AH1067" s="29"/>
      <c r="AI1067" s="29"/>
      <c r="AJ1067" s="29"/>
      <c r="AK1067" s="29"/>
      <c r="AL1067" s="29"/>
      <c r="AM1067" s="29"/>
      <c r="AN1067" s="29" t="str">
        <f t="shared" si="337"/>
        <v>6603</v>
      </c>
      <c r="AO1067" s="29"/>
      <c r="AP1067" s="29" t="str">
        <f t="shared" si="338"/>
        <v>贷款还款,昌邑市盛壤土地整理服务有限公司,贷款还款</v>
      </c>
      <c r="AQ1067" t="s">
        <v>110</v>
      </c>
      <c r="AR1067" s="29">
        <f t="shared" si="339"/>
        <v>477417.22</v>
      </c>
      <c r="AS1067" s="29" t="str">
        <f t="shared" si="340"/>
        <v/>
      </c>
      <c r="AT1067" t="s">
        <v>111</v>
      </c>
      <c r="AU1067" t="s">
        <v>112</v>
      </c>
      <c r="AV1067" t="s">
        <v>113</v>
      </c>
      <c r="AW1067" s="29">
        <f t="shared" si="341"/>
        <v>477417.22</v>
      </c>
      <c r="AX1067" s="29" t="str">
        <f t="shared" si="342"/>
        <v/>
      </c>
      <c r="AY1067" s="29"/>
      <c r="AZ1067" s="29"/>
      <c r="BA1067" s="29"/>
      <c r="BB1067" s="29"/>
      <c r="BC1067" s="29"/>
      <c r="BD1067" s="29"/>
      <c r="BE1067" s="29"/>
      <c r="BF1067" s="29"/>
      <c r="BG1067" s="29"/>
      <c r="BH1067" s="29"/>
      <c r="BI1067" s="29"/>
      <c r="BJ1067" s="29"/>
      <c r="BK1067" s="29"/>
      <c r="BL1067" s="29"/>
      <c r="BM1067" s="29"/>
      <c r="BN1067" s="29"/>
      <c r="BO1067" s="29"/>
      <c r="BP1067" s="29"/>
      <c r="BQ1067" s="32" t="str">
        <f>IF(N1067="项目",VLOOKUP(O1067,项目!B:C,2,0),IF(K1067="空项目",VLOOKUP(K1067,项目!B:C,2,0),""))</f>
        <v/>
      </c>
      <c r="BR1067" s="32" t="str">
        <f>IFERROR(VLOOKUP(BQ1067,项目!A:B,2,0),"")</f>
        <v/>
      </c>
      <c r="BS1067" s="29"/>
      <c r="BT1067" s="29"/>
      <c r="BU1067" s="32" t="str">
        <f>IF(N1067="供应商",VLOOKUP(O1067,供应商!B:C,2,0),"")</f>
        <v/>
      </c>
      <c r="BV1067" s="32" t="str">
        <f>IFERROR(VLOOKUP(BU1067,供应商!A:B,2,0),"")</f>
        <v/>
      </c>
      <c r="BW1067" s="32" t="str">
        <f>IF(N1067="客户",VLOOKUP(O1067,客户!B:C,2,0),"")</f>
        <v/>
      </c>
      <c r="BX1067" s="32" t="str">
        <f>IFERROR(VLOOKUP(BW1067,客户!A:B,2,0),"")</f>
        <v/>
      </c>
      <c r="BY1067" s="29"/>
      <c r="BZ1067" s="29"/>
      <c r="CA1067" s="29"/>
      <c r="CB1067" s="29"/>
      <c r="CC1067" s="29"/>
      <c r="CD1067" s="29"/>
      <c r="CE1067" s="29"/>
      <c r="CF1067" s="29"/>
      <c r="CG1067" s="29"/>
      <c r="CH1067" s="29"/>
      <c r="CI1067" s="29"/>
      <c r="CJ1067" s="29"/>
      <c r="CK1067" s="29"/>
      <c r="CL1067" s="29"/>
      <c r="CM1067" s="29"/>
      <c r="CN1067" s="29"/>
      <c r="CO1067" s="29"/>
      <c r="CP1067" s="29"/>
      <c r="CQ1067" s="29"/>
      <c r="CR1067" s="29"/>
      <c r="CS1067" s="29"/>
      <c r="CT1067" s="29"/>
      <c r="CU1067" s="32" t="str">
        <f>IF(N1067="费用项目",VLOOKUP(O1067,费用项目!B:C,2,0),"")</f>
        <v>660302</v>
      </c>
      <c r="CV1067" s="32" t="str">
        <f>IFERROR(VLOOKUP(CU1067,费用项目!A:B,2,0),"")</f>
        <v>利息支出</v>
      </c>
      <c r="CW1067" s="29" t="str">
        <f>IF(N1067="银行账户",VLOOKUP(O1067,银行变二级!B:C,2,0),"")</f>
        <v/>
      </c>
      <c r="CX1067" s="29" t="str">
        <f>IFERROR(VLOOKUP(O1067,银行变二级!A:B,2,0),"")</f>
        <v/>
      </c>
    </row>
    <row r="1068" ht="27" spans="1:102">
      <c r="A1068" s="35" t="s">
        <v>853</v>
      </c>
      <c r="B1068" s="36" t="s">
        <v>124</v>
      </c>
      <c r="C1068" s="36" t="s">
        <v>118</v>
      </c>
      <c r="D1068" s="37" t="s">
        <v>855</v>
      </c>
      <c r="E1068" s="37" t="s">
        <v>854</v>
      </c>
      <c r="F1068" s="39" t="s">
        <v>107</v>
      </c>
      <c r="G1068" s="38">
        <v>477417.22</v>
      </c>
      <c r="H1068" s="40" t="str">
        <f t="shared" si="325"/>
        <v>1002</v>
      </c>
      <c r="I1068" s="40" t="str">
        <f t="shared" si="326"/>
        <v>100201</v>
      </c>
      <c r="J1068" s="46" t="str">
        <f t="shared" si="327"/>
        <v>银行存款</v>
      </c>
      <c r="K1068" s="47" t="str">
        <f t="shared" si="328"/>
        <v>潍坊银行昌邑支行0321</v>
      </c>
      <c r="L1068" s="46" t="str">
        <f t="shared" si="329"/>
        <v/>
      </c>
      <c r="M1068" s="46">
        <f>IFERROR(IF(H1068="1002",1002,VLOOKUP(I1068,亿企科目!A:H,6,0)),VLOOKUP(H1068,亿企科目!A:G,6,0))</f>
        <v>1002</v>
      </c>
      <c r="N1068" s="48" t="str">
        <f>IFERROR(IF(H1068="1002","银行账户",IF(H1068="1123","供应商",VLOOKUP(I1068,亿企科目!A:H,8,0))),"")</f>
        <v>银行账户</v>
      </c>
      <c r="O1068" s="49" t="str">
        <f t="shared" si="343"/>
        <v>潍坊银行昌邑支行0321</v>
      </c>
      <c r="P1068" s="29" t="str">
        <f>VLOOKUP(A1068,账簿!B:C,2,0)</f>
        <v>030004</v>
      </c>
      <c r="Q1068" s="29" t="str">
        <f>VLOOKUP(P1068,账簿!A:B,2,0)</f>
        <v>昌邑市盛壤土地整理服务有限公司</v>
      </c>
      <c r="W1068" s="29" t="str">
        <f t="shared" si="344"/>
        <v>0300042026-04-213</v>
      </c>
      <c r="X1068" s="29" t="str">
        <f t="shared" si="330"/>
        <v>030004</v>
      </c>
      <c r="Y1068" s="29" t="str">
        <f t="shared" si="331"/>
        <v>030004</v>
      </c>
      <c r="Z1068" s="29" t="str">
        <f t="shared" si="332"/>
        <v>昌邑市盛壤土地整理服务有限公司</v>
      </c>
      <c r="AA1068" s="29" t="str">
        <f t="shared" si="333"/>
        <v>2026-04</v>
      </c>
      <c r="AB1068" s="29" t="str">
        <f t="shared" si="334"/>
        <v>2026-04-21</v>
      </c>
      <c r="AC1068" s="29" t="s">
        <v>108</v>
      </c>
      <c r="AD1068" s="29">
        <f t="shared" si="335"/>
        <v>3</v>
      </c>
      <c r="AE1068" s="29" t="str">
        <f t="shared" si="336"/>
        <v>贷款还款,昌邑市盛壤土地整理服务有限公司,贷款还款</v>
      </c>
      <c r="AF1068" s="29" t="s">
        <v>109</v>
      </c>
      <c r="AG1068" s="29" t="s">
        <v>109</v>
      </c>
      <c r="AH1068" s="29"/>
      <c r="AI1068" s="29"/>
      <c r="AJ1068" s="29"/>
      <c r="AK1068" s="29"/>
      <c r="AL1068" s="29"/>
      <c r="AM1068" s="29"/>
      <c r="AN1068" s="29">
        <f t="shared" si="337"/>
        <v>1002</v>
      </c>
      <c r="AO1068" s="29"/>
      <c r="AP1068" s="29" t="str">
        <f t="shared" si="338"/>
        <v>贷款还款,昌邑市盛壤土地整理服务有限公司,贷款还款</v>
      </c>
      <c r="AQ1068" t="s">
        <v>110</v>
      </c>
      <c r="AR1068" s="29" t="str">
        <f t="shared" si="339"/>
        <v/>
      </c>
      <c r="AS1068" s="29">
        <f t="shared" si="340"/>
        <v>477417.22</v>
      </c>
      <c r="AT1068" t="s">
        <v>111</v>
      </c>
      <c r="AU1068" t="s">
        <v>112</v>
      </c>
      <c r="AV1068" t="s">
        <v>113</v>
      </c>
      <c r="AW1068" s="29" t="str">
        <f t="shared" si="341"/>
        <v/>
      </c>
      <c r="AX1068" s="29">
        <f t="shared" si="342"/>
        <v>477417.22</v>
      </c>
      <c r="AY1068" s="29"/>
      <c r="AZ1068" s="29"/>
      <c r="BA1068" s="29"/>
      <c r="BB1068" s="29"/>
      <c r="BC1068" s="29"/>
      <c r="BD1068" s="29"/>
      <c r="BE1068" s="29"/>
      <c r="BF1068" s="29"/>
      <c r="BG1068" s="29"/>
      <c r="BH1068" s="29"/>
      <c r="BI1068" s="29"/>
      <c r="BJ1068" s="29"/>
      <c r="BK1068" s="29"/>
      <c r="BL1068" s="29"/>
      <c r="BM1068" s="29"/>
      <c r="BN1068" s="29"/>
      <c r="BO1068" s="29"/>
      <c r="BP1068" s="29"/>
      <c r="BQ1068" s="32" t="str">
        <f>IF(N1068="项目",VLOOKUP(O1068,项目!B:C,2,0),IF(K1068="空项目",VLOOKUP(K1068,项目!B:C,2,0),""))</f>
        <v/>
      </c>
      <c r="BR1068" s="32" t="str">
        <f>IFERROR(VLOOKUP(BQ1068,项目!A:B,2,0),"")</f>
        <v/>
      </c>
      <c r="BS1068" s="29"/>
      <c r="BT1068" s="29"/>
      <c r="BU1068" s="32" t="str">
        <f>IF(N1068="供应商",VLOOKUP(O1068,供应商!B:C,2,0),"")</f>
        <v/>
      </c>
      <c r="BV1068" s="32" t="str">
        <f>IFERROR(VLOOKUP(BU1068,供应商!A:B,2,0),"")</f>
        <v/>
      </c>
      <c r="BW1068" s="32" t="str">
        <f>IF(N1068="客户",VLOOKUP(O1068,客户!B:C,2,0),"")</f>
        <v/>
      </c>
      <c r="BX1068" s="32" t="str">
        <f>IFERROR(VLOOKUP(BW1068,客户!A:B,2,0),"")</f>
        <v/>
      </c>
      <c r="BY1068" s="29"/>
      <c r="BZ1068" s="29"/>
      <c r="CA1068" s="29"/>
      <c r="CB1068" s="29"/>
      <c r="CC1068" s="29"/>
      <c r="CD1068" s="29"/>
      <c r="CE1068" s="29"/>
      <c r="CF1068" s="29"/>
      <c r="CG1068" s="29"/>
      <c r="CH1068" s="29"/>
      <c r="CI1068" s="29"/>
      <c r="CJ1068" s="29"/>
      <c r="CK1068" s="29"/>
      <c r="CL1068" s="29"/>
      <c r="CM1068" s="29"/>
      <c r="CN1068" s="29"/>
      <c r="CO1068" s="29"/>
      <c r="CP1068" s="29"/>
      <c r="CQ1068" s="29"/>
      <c r="CR1068" s="29"/>
      <c r="CS1068" s="29"/>
      <c r="CT1068" s="29"/>
      <c r="CU1068" s="32" t="str">
        <f>IF(N1068="费用项目",VLOOKUP(O1068,费用项目!B:C,2,0),"")</f>
        <v/>
      </c>
      <c r="CV1068" s="32" t="str">
        <f>IFERROR(VLOOKUP(CU1068,费用项目!A:B,2,0),"")</f>
        <v/>
      </c>
      <c r="CW1068" s="29" t="str">
        <f>IF(N1068="银行账户",VLOOKUP(O1068,银行变二级!B:C,2,0),"")</f>
        <v>潍坊银行昌邑支行0321</v>
      </c>
      <c r="CX1068" s="29" t="str">
        <f>IFERROR(VLOOKUP(O1068,银行变二级!A:B,2,0),"")</f>
        <v>潍坊银行昌邑支行0321</v>
      </c>
    </row>
    <row r="1069" ht="27" spans="1:102">
      <c r="A1069" s="35" t="s">
        <v>853</v>
      </c>
      <c r="B1069" s="36" t="s">
        <v>124</v>
      </c>
      <c r="C1069" s="36" t="s">
        <v>121</v>
      </c>
      <c r="D1069" s="37" t="s">
        <v>678</v>
      </c>
      <c r="E1069" s="37" t="s">
        <v>854</v>
      </c>
      <c r="F1069" s="38">
        <v>480000</v>
      </c>
      <c r="G1069" s="39" t="s">
        <v>107</v>
      </c>
      <c r="H1069" s="40" t="str">
        <f t="shared" si="325"/>
        <v>1002</v>
      </c>
      <c r="I1069" s="40" t="str">
        <f t="shared" si="326"/>
        <v>100201</v>
      </c>
      <c r="J1069" s="46" t="str">
        <f t="shared" si="327"/>
        <v>银行存款</v>
      </c>
      <c r="K1069" s="47" t="str">
        <f t="shared" si="328"/>
        <v>潍坊银行昌邑支行0321</v>
      </c>
      <c r="L1069" s="46" t="str">
        <f t="shared" si="329"/>
        <v/>
      </c>
      <c r="M1069" s="46">
        <f>IFERROR(IF(H1069="1002",1002,VLOOKUP(I1069,亿企科目!A:H,6,0)),VLOOKUP(H1069,亿企科目!A:G,6,0))</f>
        <v>1002</v>
      </c>
      <c r="N1069" s="48" t="str">
        <f>IFERROR(IF(H1069="1002","银行账户",IF(H1069="1123","供应商",VLOOKUP(I1069,亿企科目!A:H,8,0))),"")</f>
        <v>银行账户</v>
      </c>
      <c r="O1069" s="49" t="str">
        <f t="shared" si="343"/>
        <v>潍坊银行昌邑支行0321</v>
      </c>
      <c r="P1069" s="29" t="str">
        <f>VLOOKUP(A1069,账簿!B:C,2,0)</f>
        <v>030004</v>
      </c>
      <c r="Q1069" s="29" t="str">
        <f>VLOOKUP(P1069,账簿!A:B,2,0)</f>
        <v>昌邑市盛壤土地整理服务有限公司</v>
      </c>
      <c r="W1069" s="29" t="str">
        <f t="shared" si="344"/>
        <v>0300042026-04-214</v>
      </c>
      <c r="X1069" s="29" t="str">
        <f t="shared" si="330"/>
        <v>030004</v>
      </c>
      <c r="Y1069" s="29" t="str">
        <f t="shared" si="331"/>
        <v>030004</v>
      </c>
      <c r="Z1069" s="29" t="str">
        <f t="shared" si="332"/>
        <v>昌邑市盛壤土地整理服务有限公司</v>
      </c>
      <c r="AA1069" s="29" t="str">
        <f t="shared" si="333"/>
        <v>2026-04</v>
      </c>
      <c r="AB1069" s="29" t="str">
        <f t="shared" si="334"/>
        <v>2026-04-21</v>
      </c>
      <c r="AC1069" s="29" t="s">
        <v>108</v>
      </c>
      <c r="AD1069" s="29">
        <f t="shared" si="335"/>
        <v>4</v>
      </c>
      <c r="AE1069" s="29" t="str">
        <f t="shared" si="336"/>
        <v>汇款,昌邑市国有资产经营投资有限公司,往来款</v>
      </c>
      <c r="AF1069" s="29" t="s">
        <v>109</v>
      </c>
      <c r="AG1069" s="29" t="s">
        <v>109</v>
      </c>
      <c r="AH1069" s="29"/>
      <c r="AI1069" s="29"/>
      <c r="AJ1069" s="29"/>
      <c r="AK1069" s="29"/>
      <c r="AL1069" s="29"/>
      <c r="AM1069" s="29"/>
      <c r="AN1069" s="29">
        <f t="shared" si="337"/>
        <v>1002</v>
      </c>
      <c r="AO1069" s="29"/>
      <c r="AP1069" s="29" t="str">
        <f t="shared" si="338"/>
        <v>汇款,昌邑市国有资产经营投资有限公司,往来款</v>
      </c>
      <c r="AQ1069" t="s">
        <v>110</v>
      </c>
      <c r="AR1069" s="29">
        <f t="shared" si="339"/>
        <v>480000</v>
      </c>
      <c r="AS1069" s="29" t="str">
        <f t="shared" si="340"/>
        <v/>
      </c>
      <c r="AT1069" t="s">
        <v>111</v>
      </c>
      <c r="AU1069" t="s">
        <v>112</v>
      </c>
      <c r="AV1069" t="s">
        <v>113</v>
      </c>
      <c r="AW1069" s="29">
        <f t="shared" si="341"/>
        <v>480000</v>
      </c>
      <c r="AX1069" s="29" t="str">
        <f t="shared" si="342"/>
        <v/>
      </c>
      <c r="AY1069" s="29"/>
      <c r="AZ1069" s="29"/>
      <c r="BA1069" s="29"/>
      <c r="BB1069" s="29"/>
      <c r="BC1069" s="29"/>
      <c r="BD1069" s="29"/>
      <c r="BE1069" s="29"/>
      <c r="BF1069" s="29"/>
      <c r="BG1069" s="29"/>
      <c r="BH1069" s="29"/>
      <c r="BI1069" s="29"/>
      <c r="BJ1069" s="29"/>
      <c r="BK1069" s="29"/>
      <c r="BL1069" s="29"/>
      <c r="BM1069" s="29"/>
      <c r="BN1069" s="29"/>
      <c r="BO1069" s="29"/>
      <c r="BP1069" s="29"/>
      <c r="BQ1069" s="32" t="str">
        <f>IF(N1069="项目",VLOOKUP(O1069,项目!B:C,2,0),IF(K1069="空项目",VLOOKUP(K1069,项目!B:C,2,0),""))</f>
        <v/>
      </c>
      <c r="BR1069" s="32" t="str">
        <f>IFERROR(VLOOKUP(BQ1069,项目!A:B,2,0),"")</f>
        <v/>
      </c>
      <c r="BS1069" s="29"/>
      <c r="BT1069" s="29"/>
      <c r="BU1069" s="32" t="str">
        <f>IF(N1069="供应商",VLOOKUP(O1069,供应商!B:C,2,0),"")</f>
        <v/>
      </c>
      <c r="BV1069" s="32" t="str">
        <f>IFERROR(VLOOKUP(BU1069,供应商!A:B,2,0),"")</f>
        <v/>
      </c>
      <c r="BW1069" s="32" t="str">
        <f>IF(N1069="客户",VLOOKUP(O1069,客户!B:C,2,0),"")</f>
        <v/>
      </c>
      <c r="BX1069" s="32" t="str">
        <f>IFERROR(VLOOKUP(BW1069,客户!A:B,2,0),"")</f>
        <v/>
      </c>
      <c r="BY1069" s="29"/>
      <c r="BZ1069" s="29"/>
      <c r="CA1069" s="29"/>
      <c r="CB1069" s="29"/>
      <c r="CC1069" s="29"/>
      <c r="CD1069" s="29"/>
      <c r="CE1069" s="29"/>
      <c r="CF1069" s="29"/>
      <c r="CG1069" s="29"/>
      <c r="CH1069" s="29"/>
      <c r="CI1069" s="29"/>
      <c r="CJ1069" s="29"/>
      <c r="CK1069" s="29"/>
      <c r="CL1069" s="29"/>
      <c r="CM1069" s="29"/>
      <c r="CN1069" s="29"/>
      <c r="CO1069" s="29"/>
      <c r="CP1069" s="29"/>
      <c r="CQ1069" s="29"/>
      <c r="CR1069" s="29"/>
      <c r="CS1069" s="29"/>
      <c r="CT1069" s="29"/>
      <c r="CU1069" s="32" t="str">
        <f>IF(N1069="费用项目",VLOOKUP(O1069,费用项目!B:C,2,0),"")</f>
        <v/>
      </c>
      <c r="CV1069" s="32" t="str">
        <f>IFERROR(VLOOKUP(CU1069,费用项目!A:B,2,0),"")</f>
        <v/>
      </c>
      <c r="CW1069" s="29" t="str">
        <f>IF(N1069="银行账户",VLOOKUP(O1069,银行变二级!B:C,2,0),"")</f>
        <v>潍坊银行昌邑支行0321</v>
      </c>
      <c r="CX1069" s="29" t="str">
        <f>IFERROR(VLOOKUP(O1069,银行变二级!A:B,2,0),"")</f>
        <v>潍坊银行昌邑支行0321</v>
      </c>
    </row>
    <row r="1070" ht="25.5" spans="1:102">
      <c r="A1070" s="35" t="s">
        <v>853</v>
      </c>
      <c r="B1070" s="36" t="s">
        <v>124</v>
      </c>
      <c r="C1070" s="36" t="s">
        <v>121</v>
      </c>
      <c r="D1070" s="37" t="s">
        <v>678</v>
      </c>
      <c r="E1070" s="37" t="s">
        <v>142</v>
      </c>
      <c r="F1070" s="39" t="s">
        <v>107</v>
      </c>
      <c r="G1070" s="38">
        <v>480000</v>
      </c>
      <c r="H1070" s="40" t="str">
        <f t="shared" si="325"/>
        <v>1221</v>
      </c>
      <c r="I1070" s="40" t="str">
        <f t="shared" si="326"/>
        <v>122108</v>
      </c>
      <c r="J1070" s="46" t="str">
        <f t="shared" si="327"/>
        <v>其他应收款</v>
      </c>
      <c r="K1070" s="47" t="str">
        <f t="shared" si="328"/>
        <v>单位</v>
      </c>
      <c r="L1070" s="46" t="str">
        <f t="shared" si="329"/>
        <v>昌邑市国有资产经营投资有限公司</v>
      </c>
      <c r="M1070" s="46" t="str">
        <f>IFERROR(IF(H1070="1002",1002,VLOOKUP(I1070,亿企科目!A:H,6,0)),VLOOKUP(H1070,亿企科目!A:G,6,0))</f>
        <v>122102</v>
      </c>
      <c r="N1070" s="48" t="str">
        <f>IFERROR(IF(H1070="1002","银行账户",IF(H1070="1123","供应商",VLOOKUP(I1070,亿企科目!A:H,8,0))),"")</f>
        <v>客户</v>
      </c>
      <c r="O1070" s="49" t="str">
        <f t="shared" si="343"/>
        <v>昌邑市国有资产经营投资有限公司</v>
      </c>
      <c r="P1070" s="29" t="str">
        <f>VLOOKUP(A1070,账簿!B:C,2,0)</f>
        <v>030004</v>
      </c>
      <c r="Q1070" s="29" t="str">
        <f>VLOOKUP(P1070,账簿!A:B,2,0)</f>
        <v>昌邑市盛壤土地整理服务有限公司</v>
      </c>
      <c r="W1070" s="29" t="str">
        <f t="shared" si="344"/>
        <v>0300042026-04-214</v>
      </c>
      <c r="X1070" s="29" t="str">
        <f t="shared" si="330"/>
        <v>030004</v>
      </c>
      <c r="Y1070" s="29" t="str">
        <f t="shared" si="331"/>
        <v>030004</v>
      </c>
      <c r="Z1070" s="29" t="str">
        <f t="shared" si="332"/>
        <v>昌邑市盛壤土地整理服务有限公司</v>
      </c>
      <c r="AA1070" s="29" t="str">
        <f t="shared" si="333"/>
        <v>2026-04</v>
      </c>
      <c r="AB1070" s="29" t="str">
        <f t="shared" si="334"/>
        <v>2026-04-21</v>
      </c>
      <c r="AC1070" s="29" t="s">
        <v>108</v>
      </c>
      <c r="AD1070" s="29">
        <f t="shared" si="335"/>
        <v>4</v>
      </c>
      <c r="AE1070" s="29" t="str">
        <f t="shared" si="336"/>
        <v>汇款,昌邑市国有资产经营投资有限公司,往来款</v>
      </c>
      <c r="AF1070" s="29" t="s">
        <v>109</v>
      </c>
      <c r="AG1070" s="29" t="s">
        <v>109</v>
      </c>
      <c r="AH1070" s="29"/>
      <c r="AI1070" s="29"/>
      <c r="AJ1070" s="29"/>
      <c r="AK1070" s="29"/>
      <c r="AL1070" s="29"/>
      <c r="AM1070" s="29"/>
      <c r="AN1070" s="29" t="str">
        <f t="shared" si="337"/>
        <v>122102</v>
      </c>
      <c r="AO1070" s="29"/>
      <c r="AP1070" s="29" t="str">
        <f t="shared" si="338"/>
        <v>汇款,昌邑市国有资产经营投资有限公司,往来款</v>
      </c>
      <c r="AQ1070" t="s">
        <v>110</v>
      </c>
      <c r="AR1070" s="29" t="str">
        <f t="shared" si="339"/>
        <v/>
      </c>
      <c r="AS1070" s="29">
        <f t="shared" si="340"/>
        <v>480000</v>
      </c>
      <c r="AT1070" t="s">
        <v>111</v>
      </c>
      <c r="AU1070" t="s">
        <v>112</v>
      </c>
      <c r="AV1070" t="s">
        <v>113</v>
      </c>
      <c r="AW1070" s="29" t="str">
        <f t="shared" si="341"/>
        <v/>
      </c>
      <c r="AX1070" s="29">
        <f t="shared" si="342"/>
        <v>480000</v>
      </c>
      <c r="AY1070" s="29"/>
      <c r="AZ1070" s="29"/>
      <c r="BA1070" s="29"/>
      <c r="BB1070" s="29"/>
      <c r="BC1070" s="29"/>
      <c r="BD1070" s="29"/>
      <c r="BE1070" s="29"/>
      <c r="BF1070" s="29"/>
      <c r="BG1070" s="29"/>
      <c r="BH1070" s="29"/>
      <c r="BI1070" s="29"/>
      <c r="BJ1070" s="29"/>
      <c r="BK1070" s="29"/>
      <c r="BL1070" s="29"/>
      <c r="BM1070" s="29"/>
      <c r="BN1070" s="29"/>
      <c r="BO1070" s="29"/>
      <c r="BP1070" s="29"/>
      <c r="BQ1070" s="32" t="str">
        <f>IF(N1070="项目",VLOOKUP(O1070,项目!B:C,2,0),IF(K1070="空项目",VLOOKUP(K1070,项目!B:C,2,0),""))</f>
        <v/>
      </c>
      <c r="BR1070" s="32" t="str">
        <f>IFERROR(VLOOKUP(BQ1070,项目!A:B,2,0),"")</f>
        <v/>
      </c>
      <c r="BS1070" s="29"/>
      <c r="BT1070" s="29"/>
      <c r="BU1070" s="32" t="str">
        <f>IF(N1070="供应商",VLOOKUP(O1070,供应商!B:C,2,0),"")</f>
        <v/>
      </c>
      <c r="BV1070" s="32" t="str">
        <f>IFERROR(VLOOKUP(BU1070,供应商!A:B,2,0),"")</f>
        <v/>
      </c>
      <c r="BW1070" s="32" t="str">
        <f>IF(N1070="客户",VLOOKUP(O1070,客户!B:C,2,0),"")</f>
        <v>003</v>
      </c>
      <c r="BX1070" s="32" t="str">
        <f>IFERROR(VLOOKUP(BW1070,客户!A:B,2,0),"")</f>
        <v>昌邑市国有资产经营投资有限公司</v>
      </c>
      <c r="BY1070" s="29"/>
      <c r="BZ1070" s="29"/>
      <c r="CA1070" s="29"/>
      <c r="CB1070" s="29"/>
      <c r="CC1070" s="29"/>
      <c r="CD1070" s="29"/>
      <c r="CE1070" s="29"/>
      <c r="CF1070" s="29"/>
      <c r="CG1070" s="29"/>
      <c r="CH1070" s="29"/>
      <c r="CI1070" s="29"/>
      <c r="CJ1070" s="29"/>
      <c r="CK1070" s="29"/>
      <c r="CL1070" s="29"/>
      <c r="CM1070" s="29"/>
      <c r="CN1070" s="29"/>
      <c r="CO1070" s="29"/>
      <c r="CP1070" s="29"/>
      <c r="CQ1070" s="29"/>
      <c r="CR1070" s="29"/>
      <c r="CS1070" s="29"/>
      <c r="CT1070" s="29"/>
      <c r="CU1070" s="32" t="str">
        <f>IF(N1070="费用项目",VLOOKUP(O1070,费用项目!B:C,2,0),"")</f>
        <v/>
      </c>
      <c r="CV1070" s="32" t="str">
        <f>IFERROR(VLOOKUP(CU1070,费用项目!A:B,2,0),"")</f>
        <v/>
      </c>
      <c r="CW1070" s="29" t="str">
        <f>IF(N1070="银行账户",VLOOKUP(O1070,银行变二级!B:C,2,0),"")</f>
        <v/>
      </c>
      <c r="CX1070" s="29" t="str">
        <f>IFERROR(VLOOKUP(O1070,银行变二级!A:B,2,0),"")</f>
        <v/>
      </c>
    </row>
    <row r="1071" spans="1:102">
      <c r="A1071" s="35" t="s">
        <v>853</v>
      </c>
      <c r="B1071" s="36" t="s">
        <v>131</v>
      </c>
      <c r="C1071" s="36" t="s">
        <v>125</v>
      </c>
      <c r="D1071" s="37" t="s">
        <v>136</v>
      </c>
      <c r="E1071" s="37" t="s">
        <v>137</v>
      </c>
      <c r="F1071" s="38">
        <v>477417.22</v>
      </c>
      <c r="G1071" s="39" t="s">
        <v>107</v>
      </c>
      <c r="H1071" s="40" t="str">
        <f t="shared" si="325"/>
        <v>4103</v>
      </c>
      <c r="I1071" s="40" t="str">
        <f t="shared" si="326"/>
        <v>4103</v>
      </c>
      <c r="J1071" s="46" t="str">
        <f t="shared" si="327"/>
        <v>本年利润</v>
      </c>
      <c r="K1071" s="47" t="str">
        <f t="shared" si="328"/>
        <v/>
      </c>
      <c r="L1071" s="46" t="str">
        <f t="shared" si="329"/>
        <v/>
      </c>
      <c r="M1071" s="46" t="str">
        <f>IFERROR(IF(H1071="1002",1002,VLOOKUP(I1071,亿企科目!A:H,6,0)),VLOOKUP(H1071,亿企科目!A:G,6,0))</f>
        <v>4103</v>
      </c>
      <c r="N1071" s="48">
        <f>IFERROR(IF(H1071="1002","银行账户",IF(H1071="1123","供应商",VLOOKUP(I1071,亿企科目!A:H,8,0))),"")</f>
        <v>0</v>
      </c>
      <c r="O1071" s="49" t="str">
        <f t="shared" si="343"/>
        <v/>
      </c>
      <c r="P1071" s="29" t="str">
        <f>VLOOKUP(A1071,账簿!B:C,2,0)</f>
        <v>030004</v>
      </c>
      <c r="Q1071" s="29" t="str">
        <f>VLOOKUP(P1071,账簿!A:B,2,0)</f>
        <v>昌邑市盛壤土地整理服务有限公司</v>
      </c>
      <c r="W1071" s="29" t="str">
        <f t="shared" si="344"/>
        <v>0300042026-04-305</v>
      </c>
      <c r="X1071" s="29" t="str">
        <f t="shared" si="330"/>
        <v>030004</v>
      </c>
      <c r="Y1071" s="29" t="str">
        <f t="shared" si="331"/>
        <v>030004</v>
      </c>
      <c r="Z1071" s="29" t="str">
        <f t="shared" si="332"/>
        <v>昌邑市盛壤土地整理服务有限公司</v>
      </c>
      <c r="AA1071" s="29" t="str">
        <f t="shared" si="333"/>
        <v>2026-04</v>
      </c>
      <c r="AB1071" s="29" t="str">
        <f t="shared" si="334"/>
        <v>2026-04-30</v>
      </c>
      <c r="AC1071" s="29" t="s">
        <v>108</v>
      </c>
      <c r="AD1071" s="29">
        <f t="shared" si="335"/>
        <v>5</v>
      </c>
      <c r="AE1071" s="29" t="str">
        <f t="shared" si="336"/>
        <v>结转本月损益</v>
      </c>
      <c r="AF1071" s="29" t="s">
        <v>109</v>
      </c>
      <c r="AG1071" s="29" t="s">
        <v>109</v>
      </c>
      <c r="AH1071" s="29"/>
      <c r="AI1071" s="29"/>
      <c r="AJ1071" s="29"/>
      <c r="AK1071" s="29"/>
      <c r="AL1071" s="29"/>
      <c r="AM1071" s="29"/>
      <c r="AN1071" s="29" t="str">
        <f t="shared" si="337"/>
        <v>4103</v>
      </c>
      <c r="AO1071" s="29"/>
      <c r="AP1071" s="29" t="str">
        <f t="shared" si="338"/>
        <v>结转本月损益</v>
      </c>
      <c r="AQ1071" t="s">
        <v>110</v>
      </c>
      <c r="AR1071" s="29">
        <f t="shared" si="339"/>
        <v>477417.22</v>
      </c>
      <c r="AS1071" s="29" t="str">
        <f t="shared" si="340"/>
        <v/>
      </c>
      <c r="AT1071" t="s">
        <v>111</v>
      </c>
      <c r="AU1071" t="s">
        <v>112</v>
      </c>
      <c r="AV1071" t="s">
        <v>113</v>
      </c>
      <c r="AW1071" s="29">
        <f t="shared" si="341"/>
        <v>477417.22</v>
      </c>
      <c r="AX1071" s="29" t="str">
        <f t="shared" si="342"/>
        <v/>
      </c>
      <c r="AY1071" s="29"/>
      <c r="AZ1071" s="29"/>
      <c r="BA1071" s="29"/>
      <c r="BB1071" s="29"/>
      <c r="BC1071" s="29"/>
      <c r="BD1071" s="29"/>
      <c r="BE1071" s="29"/>
      <c r="BF1071" s="29"/>
      <c r="BG1071" s="29"/>
      <c r="BH1071" s="29"/>
      <c r="BI1071" s="29"/>
      <c r="BJ1071" s="29"/>
      <c r="BK1071" s="29"/>
      <c r="BL1071" s="29"/>
      <c r="BM1071" s="29"/>
      <c r="BN1071" s="29"/>
      <c r="BO1071" s="29"/>
      <c r="BP1071" s="29"/>
      <c r="BQ1071" s="32" t="str">
        <f>IF(N1071="项目",VLOOKUP(O1071,项目!B:C,2,0),IF(K1071="空项目",VLOOKUP(K1071,项目!B:C,2,0),""))</f>
        <v/>
      </c>
      <c r="BR1071" s="32" t="str">
        <f>IFERROR(VLOOKUP(BQ1071,项目!A:B,2,0),"")</f>
        <v/>
      </c>
      <c r="BS1071" s="29"/>
      <c r="BT1071" s="29"/>
      <c r="BU1071" s="32" t="str">
        <f>IF(N1071="供应商",VLOOKUP(O1071,供应商!B:C,2,0),"")</f>
        <v/>
      </c>
      <c r="BV1071" s="32" t="str">
        <f>IFERROR(VLOOKUP(BU1071,供应商!A:B,2,0),"")</f>
        <v/>
      </c>
      <c r="BW1071" s="32" t="str">
        <f>IF(N1071="客户",VLOOKUP(O1071,客户!B:C,2,0),"")</f>
        <v/>
      </c>
      <c r="BX1071" s="32" t="str">
        <f>IFERROR(VLOOKUP(BW1071,客户!A:B,2,0),"")</f>
        <v/>
      </c>
      <c r="BY1071" s="29"/>
      <c r="BZ1071" s="29"/>
      <c r="CA1071" s="29"/>
      <c r="CB1071" s="29"/>
      <c r="CC1071" s="29"/>
      <c r="CD1071" s="29"/>
      <c r="CE1071" s="29"/>
      <c r="CF1071" s="29"/>
      <c r="CG1071" s="29"/>
      <c r="CH1071" s="29"/>
      <c r="CI1071" s="29"/>
      <c r="CJ1071" s="29"/>
      <c r="CK1071" s="29"/>
      <c r="CL1071" s="29"/>
      <c r="CM1071" s="29"/>
      <c r="CN1071" s="29"/>
      <c r="CO1071" s="29"/>
      <c r="CP1071" s="29"/>
      <c r="CQ1071" s="29"/>
      <c r="CR1071" s="29"/>
      <c r="CS1071" s="29"/>
      <c r="CT1071" s="29"/>
      <c r="CU1071" s="32" t="str">
        <f>IF(N1071="费用项目",VLOOKUP(O1071,费用项目!B:C,2,0),"")</f>
        <v/>
      </c>
      <c r="CV1071" s="32" t="str">
        <f>IFERROR(VLOOKUP(CU1071,费用项目!A:B,2,0),"")</f>
        <v/>
      </c>
      <c r="CW1071" s="29" t="str">
        <f>IF(N1071="银行账户",VLOOKUP(O1071,银行变二级!B:C,2,0),"")</f>
        <v/>
      </c>
      <c r="CX1071" s="29" t="str">
        <f>IFERROR(VLOOKUP(O1071,银行变二级!A:B,2,0),"")</f>
        <v/>
      </c>
    </row>
    <row r="1072" spans="1:102">
      <c r="A1072" s="35" t="s">
        <v>853</v>
      </c>
      <c r="B1072" s="36" t="s">
        <v>131</v>
      </c>
      <c r="C1072" s="36" t="s">
        <v>125</v>
      </c>
      <c r="D1072" s="37" t="s">
        <v>136</v>
      </c>
      <c r="E1072" s="37" t="s">
        <v>127</v>
      </c>
      <c r="F1072" s="39" t="s">
        <v>107</v>
      </c>
      <c r="G1072" s="38">
        <v>477417.22</v>
      </c>
      <c r="H1072" s="40" t="str">
        <f t="shared" si="325"/>
        <v>6603</v>
      </c>
      <c r="I1072" s="40" t="str">
        <f t="shared" si="326"/>
        <v>6603</v>
      </c>
      <c r="J1072" s="46" t="str">
        <f t="shared" si="327"/>
        <v>财务费用</v>
      </c>
      <c r="K1072" s="47" t="str">
        <f t="shared" si="328"/>
        <v>利息支出</v>
      </c>
      <c r="L1072" s="46" t="str">
        <f t="shared" si="329"/>
        <v/>
      </c>
      <c r="M1072" s="46" t="str">
        <f>IFERROR(IF(H1072="1002",1002,VLOOKUP(I1072,亿企科目!A:H,6,0)),VLOOKUP(H1072,亿企科目!A:G,6,0))</f>
        <v>6603</v>
      </c>
      <c r="N1072" s="48" t="str">
        <f>IFERROR(IF(H1072="1002","银行账户",IF(H1072="1123","供应商",VLOOKUP(I1072,亿企科目!A:H,8,0))),"")</f>
        <v>费用项目</v>
      </c>
      <c r="O1072" s="49" t="str">
        <f t="shared" si="343"/>
        <v>利息支出</v>
      </c>
      <c r="P1072" s="29" t="str">
        <f>VLOOKUP(A1072,账簿!B:C,2,0)</f>
        <v>030004</v>
      </c>
      <c r="Q1072" s="29" t="str">
        <f>VLOOKUP(P1072,账簿!A:B,2,0)</f>
        <v>昌邑市盛壤土地整理服务有限公司</v>
      </c>
      <c r="W1072" s="29" t="str">
        <f t="shared" si="344"/>
        <v>0300042026-04-305</v>
      </c>
      <c r="X1072" s="29" t="str">
        <f t="shared" si="330"/>
        <v>030004</v>
      </c>
      <c r="Y1072" s="29" t="str">
        <f t="shared" si="331"/>
        <v>030004</v>
      </c>
      <c r="Z1072" s="29" t="str">
        <f t="shared" si="332"/>
        <v>昌邑市盛壤土地整理服务有限公司</v>
      </c>
      <c r="AA1072" s="29" t="str">
        <f t="shared" si="333"/>
        <v>2026-04</v>
      </c>
      <c r="AB1072" s="29" t="str">
        <f t="shared" si="334"/>
        <v>2026-04-30</v>
      </c>
      <c r="AC1072" s="29" t="s">
        <v>108</v>
      </c>
      <c r="AD1072" s="29">
        <f t="shared" si="335"/>
        <v>5</v>
      </c>
      <c r="AE1072" s="29" t="str">
        <f t="shared" si="336"/>
        <v>结转本月损益</v>
      </c>
      <c r="AF1072" s="29" t="s">
        <v>109</v>
      </c>
      <c r="AG1072" s="29" t="s">
        <v>109</v>
      </c>
      <c r="AH1072" s="29"/>
      <c r="AI1072" s="29"/>
      <c r="AJ1072" s="29"/>
      <c r="AK1072" s="29"/>
      <c r="AL1072" s="29"/>
      <c r="AM1072" s="29"/>
      <c r="AN1072" s="29" t="str">
        <f t="shared" si="337"/>
        <v>6603</v>
      </c>
      <c r="AO1072" s="29"/>
      <c r="AP1072" s="29" t="str">
        <f t="shared" si="338"/>
        <v>结转本月损益</v>
      </c>
      <c r="AQ1072" t="s">
        <v>110</v>
      </c>
      <c r="AR1072" s="29" t="str">
        <f t="shared" si="339"/>
        <v/>
      </c>
      <c r="AS1072" s="29">
        <f t="shared" si="340"/>
        <v>477417.22</v>
      </c>
      <c r="AT1072" t="s">
        <v>111</v>
      </c>
      <c r="AU1072" t="s">
        <v>112</v>
      </c>
      <c r="AV1072" t="s">
        <v>113</v>
      </c>
      <c r="AW1072" s="29" t="str">
        <f t="shared" si="341"/>
        <v/>
      </c>
      <c r="AX1072" s="29">
        <f t="shared" si="342"/>
        <v>477417.22</v>
      </c>
      <c r="AY1072" s="29"/>
      <c r="AZ1072" s="29"/>
      <c r="BA1072" s="29"/>
      <c r="BB1072" s="29"/>
      <c r="BC1072" s="29"/>
      <c r="BD1072" s="29"/>
      <c r="BE1072" s="29"/>
      <c r="BF1072" s="29"/>
      <c r="BG1072" s="29"/>
      <c r="BH1072" s="29"/>
      <c r="BI1072" s="29"/>
      <c r="BJ1072" s="29"/>
      <c r="BK1072" s="29"/>
      <c r="BL1072" s="29"/>
      <c r="BM1072" s="29"/>
      <c r="BN1072" s="29"/>
      <c r="BO1072" s="29"/>
      <c r="BP1072" s="29"/>
      <c r="BQ1072" s="32" t="str">
        <f>IF(N1072="项目",VLOOKUP(O1072,项目!B:C,2,0),IF(K1072="空项目",VLOOKUP(K1072,项目!B:C,2,0),""))</f>
        <v/>
      </c>
      <c r="BR1072" s="32" t="str">
        <f>IFERROR(VLOOKUP(BQ1072,项目!A:B,2,0),"")</f>
        <v/>
      </c>
      <c r="BS1072" s="29"/>
      <c r="BT1072" s="29"/>
      <c r="BU1072" s="32" t="str">
        <f>IF(N1072="供应商",VLOOKUP(O1072,供应商!B:C,2,0),"")</f>
        <v/>
      </c>
      <c r="BV1072" s="32" t="str">
        <f>IFERROR(VLOOKUP(BU1072,供应商!A:B,2,0),"")</f>
        <v/>
      </c>
      <c r="BW1072" s="32" t="str">
        <f>IF(N1072="客户",VLOOKUP(O1072,客户!B:C,2,0),"")</f>
        <v/>
      </c>
      <c r="BX1072" s="32" t="str">
        <f>IFERROR(VLOOKUP(BW1072,客户!A:B,2,0),"")</f>
        <v/>
      </c>
      <c r="BY1072" s="29"/>
      <c r="BZ1072" s="29"/>
      <c r="CA1072" s="29"/>
      <c r="CB1072" s="29"/>
      <c r="CC1072" s="29"/>
      <c r="CD1072" s="29"/>
      <c r="CE1072" s="29"/>
      <c r="CF1072" s="29"/>
      <c r="CG1072" s="29"/>
      <c r="CH1072" s="29"/>
      <c r="CI1072" s="29"/>
      <c r="CJ1072" s="29"/>
      <c r="CK1072" s="29"/>
      <c r="CL1072" s="29"/>
      <c r="CM1072" s="29"/>
      <c r="CN1072" s="29"/>
      <c r="CO1072" s="29"/>
      <c r="CP1072" s="29"/>
      <c r="CQ1072" s="29"/>
      <c r="CR1072" s="29"/>
      <c r="CS1072" s="29"/>
      <c r="CT1072" s="29"/>
      <c r="CU1072" s="32" t="str">
        <f>IF(N1072="费用项目",VLOOKUP(O1072,费用项目!B:C,2,0),"")</f>
        <v>660302</v>
      </c>
      <c r="CV1072" s="32" t="str">
        <f>IFERROR(VLOOKUP(CU1072,费用项目!A:B,2,0),"")</f>
        <v>利息支出</v>
      </c>
      <c r="CW1072" s="29" t="str">
        <f>IF(N1072="银行账户",VLOOKUP(O1072,银行变二级!B:C,2,0),"")</f>
        <v/>
      </c>
      <c r="CX1072" s="29" t="str">
        <f>IFERROR(VLOOKUP(O1072,银行变二级!A:B,2,0),"")</f>
        <v/>
      </c>
    </row>
    <row r="1073" ht="25.5" spans="1:102">
      <c r="A1073" s="52" t="s">
        <v>857</v>
      </c>
      <c r="B1073" s="36" t="s">
        <v>124</v>
      </c>
      <c r="C1073" s="36" t="s">
        <v>104</v>
      </c>
      <c r="D1073" s="37" t="s">
        <v>858</v>
      </c>
      <c r="E1073" s="37" t="s">
        <v>859</v>
      </c>
      <c r="F1073" s="38">
        <v>481473.14</v>
      </c>
      <c r="G1073" s="39" t="s">
        <v>107</v>
      </c>
      <c r="H1073" s="40" t="str">
        <f t="shared" si="325"/>
        <v>1221</v>
      </c>
      <c r="I1073" s="40" t="str">
        <f t="shared" si="326"/>
        <v>122108</v>
      </c>
      <c r="J1073" s="46" t="str">
        <f t="shared" si="327"/>
        <v>其他应收款</v>
      </c>
      <c r="K1073" s="47" t="str">
        <f t="shared" si="328"/>
        <v>单位</v>
      </c>
      <c r="L1073" s="46" t="str">
        <f t="shared" si="329"/>
        <v>昌邑市文邑资产运营有限公司</v>
      </c>
      <c r="M1073" s="46" t="str">
        <f>IFERROR(IF(H1073="1002",1002,VLOOKUP(I1073,亿企科目!A:H,6,0)),VLOOKUP(H1073,亿企科目!A:G,6,0))</f>
        <v>122102</v>
      </c>
      <c r="N1073" s="48" t="str">
        <f>IFERROR(IF(H1073="1002","银行账户",IF(H1073="1123","供应商",VLOOKUP(I1073,亿企科目!A:H,8,0))),"")</f>
        <v>客户</v>
      </c>
      <c r="O1073" s="49" t="str">
        <f t="shared" si="343"/>
        <v>昌邑市文邑资产运营有限公司</v>
      </c>
      <c r="P1073" s="29" t="str">
        <f>VLOOKUP(A1073,账簿!B:C,2,0)</f>
        <v>003013</v>
      </c>
      <c r="Q1073" s="29" t="str">
        <f>VLOOKUP(P1073,账簿!A:B,2,0)</f>
        <v>昌邑市文邑资产运营有限公司</v>
      </c>
      <c r="W1073" s="29" t="str">
        <f t="shared" si="344"/>
        <v>0030132026-04-211</v>
      </c>
      <c r="X1073" s="29" t="str">
        <f t="shared" si="330"/>
        <v>003013</v>
      </c>
      <c r="Y1073" s="29" t="str">
        <f t="shared" si="331"/>
        <v>003013</v>
      </c>
      <c r="Z1073" s="29" t="str">
        <f t="shared" si="332"/>
        <v>昌邑市文邑资产运营有限公司</v>
      </c>
      <c r="AA1073" s="29" t="str">
        <f t="shared" si="333"/>
        <v>2026-04</v>
      </c>
      <c r="AB1073" s="29" t="str">
        <f t="shared" si="334"/>
        <v>2026-04-21</v>
      </c>
      <c r="AC1073" s="29" t="s">
        <v>108</v>
      </c>
      <c r="AD1073" s="29">
        <f t="shared" si="335"/>
        <v>1</v>
      </c>
      <c r="AE1073" s="29" t="str">
        <f t="shared" si="336"/>
        <v>贷款还款,昌邑市文邑资产运营有限公司</v>
      </c>
      <c r="AF1073" s="29" t="s">
        <v>109</v>
      </c>
      <c r="AG1073" s="29" t="s">
        <v>109</v>
      </c>
      <c r="AH1073" s="29"/>
      <c r="AI1073" s="29"/>
      <c r="AJ1073" s="29"/>
      <c r="AK1073" s="29"/>
      <c r="AL1073" s="29"/>
      <c r="AM1073" s="29"/>
      <c r="AN1073" s="29" t="str">
        <f t="shared" si="337"/>
        <v>122102</v>
      </c>
      <c r="AO1073" s="29"/>
      <c r="AP1073" s="29" t="str">
        <f t="shared" si="338"/>
        <v>贷款还款,昌邑市文邑资产运营有限公司</v>
      </c>
      <c r="AQ1073" t="s">
        <v>110</v>
      </c>
      <c r="AR1073" s="29">
        <f t="shared" si="339"/>
        <v>481473.14</v>
      </c>
      <c r="AS1073" s="29" t="str">
        <f t="shared" si="340"/>
        <v/>
      </c>
      <c r="AT1073" t="s">
        <v>111</v>
      </c>
      <c r="AU1073" t="s">
        <v>112</v>
      </c>
      <c r="AV1073" t="s">
        <v>113</v>
      </c>
      <c r="AW1073" s="29">
        <f t="shared" si="341"/>
        <v>481473.14</v>
      </c>
      <c r="AX1073" s="29" t="str">
        <f t="shared" si="342"/>
        <v/>
      </c>
      <c r="AY1073" s="29"/>
      <c r="AZ1073" s="29"/>
      <c r="BA1073" s="29"/>
      <c r="BB1073" s="29"/>
      <c r="BC1073" s="29"/>
      <c r="BD1073" s="29"/>
      <c r="BE1073" s="29"/>
      <c r="BF1073" s="29"/>
      <c r="BG1073" s="29"/>
      <c r="BH1073" s="29"/>
      <c r="BI1073" s="29"/>
      <c r="BJ1073" s="29"/>
      <c r="BK1073" s="29"/>
      <c r="BL1073" s="29"/>
      <c r="BM1073" s="29"/>
      <c r="BN1073" s="29"/>
      <c r="BO1073" s="29"/>
      <c r="BP1073" s="29"/>
      <c r="BQ1073" s="32" t="str">
        <f>IF(N1073="项目",VLOOKUP(O1073,项目!B:C,2,0),IF(K1073="空项目",VLOOKUP(K1073,项目!B:C,2,0),""))</f>
        <v/>
      </c>
      <c r="BR1073" s="32" t="str">
        <f>IFERROR(VLOOKUP(BQ1073,项目!A:B,2,0),"")</f>
        <v/>
      </c>
      <c r="BS1073" s="29"/>
      <c r="BT1073" s="29"/>
      <c r="BU1073" s="32" t="str">
        <f>IF(N1073="供应商",VLOOKUP(O1073,供应商!B:C,2,0),"")</f>
        <v/>
      </c>
      <c r="BV1073" s="32" t="str">
        <f>IFERROR(VLOOKUP(BU1073,供应商!A:B,2,0),"")</f>
        <v/>
      </c>
      <c r="BW1073" s="32" t="str">
        <f>IF(N1073="客户",VLOOKUP(O1073,客户!B:C,2,0),"")</f>
        <v>003013</v>
      </c>
      <c r="BX1073" s="32" t="str">
        <f>IFERROR(VLOOKUP(BW1073,客户!A:B,2,0),"")</f>
        <v>昌邑市文邑资产运营有限公司</v>
      </c>
      <c r="BY1073" s="29"/>
      <c r="BZ1073" s="29"/>
      <c r="CA1073" s="29"/>
      <c r="CB1073" s="29"/>
      <c r="CC1073" s="29"/>
      <c r="CD1073" s="29"/>
      <c r="CE1073" s="29"/>
      <c r="CF1073" s="29"/>
      <c r="CG1073" s="29"/>
      <c r="CH1073" s="29"/>
      <c r="CI1073" s="29"/>
      <c r="CJ1073" s="29"/>
      <c r="CK1073" s="29"/>
      <c r="CL1073" s="29"/>
      <c r="CM1073" s="29"/>
      <c r="CN1073" s="29"/>
      <c r="CO1073" s="29"/>
      <c r="CP1073" s="29"/>
      <c r="CQ1073" s="29"/>
      <c r="CR1073" s="29"/>
      <c r="CS1073" s="29"/>
      <c r="CT1073" s="29"/>
      <c r="CU1073" s="32" t="str">
        <f>IF(N1073="费用项目",VLOOKUP(O1073,费用项目!B:C,2,0),"")</f>
        <v/>
      </c>
      <c r="CV1073" s="32" t="str">
        <f>IFERROR(VLOOKUP(CU1073,费用项目!A:B,2,0),"")</f>
        <v/>
      </c>
      <c r="CW1073" s="29" t="str">
        <f>IF(N1073="银行账户",VLOOKUP(O1073,银行变二级!B:C,2,0),"")</f>
        <v/>
      </c>
      <c r="CX1073" s="29" t="str">
        <f>IFERROR(VLOOKUP(O1073,银行变二级!A:B,2,0),"")</f>
        <v/>
      </c>
    </row>
    <row r="1074" spans="1:102">
      <c r="A1074" s="52" t="s">
        <v>857</v>
      </c>
      <c r="B1074" s="36" t="s">
        <v>124</v>
      </c>
      <c r="C1074" s="36" t="s">
        <v>104</v>
      </c>
      <c r="D1074" s="37" t="s">
        <v>858</v>
      </c>
      <c r="E1074" s="37" t="s">
        <v>860</v>
      </c>
      <c r="F1074" s="39" t="s">
        <v>107</v>
      </c>
      <c r="G1074" s="38">
        <v>481473.14</v>
      </c>
      <c r="H1074" s="40" t="str">
        <f t="shared" si="325"/>
        <v>1002</v>
      </c>
      <c r="I1074" s="40" t="str">
        <f t="shared" si="326"/>
        <v>100203</v>
      </c>
      <c r="J1074" s="46" t="str">
        <f t="shared" si="327"/>
        <v>银行存款</v>
      </c>
      <c r="K1074" s="47" t="str">
        <f t="shared" si="328"/>
        <v>潍坊银行2318</v>
      </c>
      <c r="L1074" s="46" t="str">
        <f t="shared" si="329"/>
        <v/>
      </c>
      <c r="M1074" s="46">
        <f>IFERROR(IF(H1074="1002",1002,VLOOKUP(I1074,亿企科目!A:H,6,0)),VLOOKUP(H1074,亿企科目!A:G,6,0))</f>
        <v>1002</v>
      </c>
      <c r="N1074" s="48" t="str">
        <f>IFERROR(IF(H1074="1002","银行账户",IF(H1074="1123","供应商",VLOOKUP(I1074,亿企科目!A:H,8,0))),"")</f>
        <v>银行账户</v>
      </c>
      <c r="O1074" s="49" t="str">
        <f t="shared" si="343"/>
        <v>潍坊银行2318</v>
      </c>
      <c r="P1074" s="29" t="str">
        <f>VLOOKUP(A1074,账簿!B:C,2,0)</f>
        <v>003013</v>
      </c>
      <c r="Q1074" s="29" t="str">
        <f>VLOOKUP(P1074,账簿!A:B,2,0)</f>
        <v>昌邑市文邑资产运营有限公司</v>
      </c>
      <c r="W1074" s="29" t="str">
        <f t="shared" si="344"/>
        <v>0030132026-04-211</v>
      </c>
      <c r="X1074" s="29" t="str">
        <f t="shared" si="330"/>
        <v>003013</v>
      </c>
      <c r="Y1074" s="29" t="str">
        <f t="shared" si="331"/>
        <v>003013</v>
      </c>
      <c r="Z1074" s="29" t="str">
        <f t="shared" si="332"/>
        <v>昌邑市文邑资产运营有限公司</v>
      </c>
      <c r="AA1074" s="29" t="str">
        <f t="shared" si="333"/>
        <v>2026-04</v>
      </c>
      <c r="AB1074" s="29" t="str">
        <f t="shared" si="334"/>
        <v>2026-04-21</v>
      </c>
      <c r="AC1074" s="29" t="s">
        <v>108</v>
      </c>
      <c r="AD1074" s="29">
        <f t="shared" si="335"/>
        <v>1</v>
      </c>
      <c r="AE1074" s="29" t="str">
        <f t="shared" si="336"/>
        <v>贷款还款,昌邑市文邑资产运营有限公司</v>
      </c>
      <c r="AF1074" s="29" t="s">
        <v>109</v>
      </c>
      <c r="AG1074" s="29" t="s">
        <v>109</v>
      </c>
      <c r="AH1074" s="29"/>
      <c r="AI1074" s="29"/>
      <c r="AJ1074" s="29"/>
      <c r="AK1074" s="29"/>
      <c r="AL1074" s="29"/>
      <c r="AM1074" s="29"/>
      <c r="AN1074" s="29">
        <f t="shared" si="337"/>
        <v>1002</v>
      </c>
      <c r="AO1074" s="29"/>
      <c r="AP1074" s="29" t="str">
        <f t="shared" si="338"/>
        <v>贷款还款,昌邑市文邑资产运营有限公司</v>
      </c>
      <c r="AQ1074" t="s">
        <v>110</v>
      </c>
      <c r="AR1074" s="29" t="str">
        <f t="shared" si="339"/>
        <v/>
      </c>
      <c r="AS1074" s="29">
        <f t="shared" si="340"/>
        <v>481473.14</v>
      </c>
      <c r="AT1074" t="s">
        <v>111</v>
      </c>
      <c r="AU1074" t="s">
        <v>112</v>
      </c>
      <c r="AV1074" t="s">
        <v>113</v>
      </c>
      <c r="AW1074" s="29" t="str">
        <f t="shared" si="341"/>
        <v/>
      </c>
      <c r="AX1074" s="29">
        <f t="shared" si="342"/>
        <v>481473.14</v>
      </c>
      <c r="AY1074" s="29"/>
      <c r="AZ1074" s="29"/>
      <c r="BA1074" s="29"/>
      <c r="BB1074" s="29"/>
      <c r="BC1074" s="29"/>
      <c r="BD1074" s="29"/>
      <c r="BE1074" s="29"/>
      <c r="BF1074" s="29"/>
      <c r="BG1074" s="29"/>
      <c r="BH1074" s="29"/>
      <c r="BI1074" s="29"/>
      <c r="BJ1074" s="29"/>
      <c r="BK1074" s="29"/>
      <c r="BL1074" s="29"/>
      <c r="BM1074" s="29"/>
      <c r="BN1074" s="29"/>
      <c r="BO1074" s="29"/>
      <c r="BP1074" s="29"/>
      <c r="BQ1074" s="32" t="str">
        <f>IF(N1074="项目",VLOOKUP(O1074,项目!B:C,2,0),IF(K1074="空项目",VLOOKUP(K1074,项目!B:C,2,0),""))</f>
        <v/>
      </c>
      <c r="BR1074" s="32" t="str">
        <f>IFERROR(VLOOKUP(BQ1074,项目!A:B,2,0),"")</f>
        <v/>
      </c>
      <c r="BS1074" s="29"/>
      <c r="BT1074" s="29"/>
      <c r="BU1074" s="32" t="str">
        <f>IF(N1074="供应商",VLOOKUP(O1074,供应商!B:C,2,0),"")</f>
        <v/>
      </c>
      <c r="BV1074" s="32" t="str">
        <f>IFERROR(VLOOKUP(BU1074,供应商!A:B,2,0),"")</f>
        <v/>
      </c>
      <c r="BW1074" s="32" t="str">
        <f>IF(N1074="客户",VLOOKUP(O1074,客户!B:C,2,0),"")</f>
        <v/>
      </c>
      <c r="BX1074" s="32" t="str">
        <f>IFERROR(VLOOKUP(BW1074,客户!A:B,2,0),"")</f>
        <v/>
      </c>
      <c r="BY1074" s="29"/>
      <c r="BZ1074" s="29"/>
      <c r="CA1074" s="29"/>
      <c r="CB1074" s="29"/>
      <c r="CC1074" s="29"/>
      <c r="CD1074" s="29"/>
      <c r="CE1074" s="29"/>
      <c r="CF1074" s="29"/>
      <c r="CG1074" s="29"/>
      <c r="CH1074" s="29"/>
      <c r="CI1074" s="29"/>
      <c r="CJ1074" s="29"/>
      <c r="CK1074" s="29"/>
      <c r="CL1074" s="29"/>
      <c r="CM1074" s="29"/>
      <c r="CN1074" s="29"/>
      <c r="CO1074" s="29"/>
      <c r="CP1074" s="29"/>
      <c r="CQ1074" s="29"/>
      <c r="CR1074" s="29"/>
      <c r="CS1074" s="29"/>
      <c r="CT1074" s="29"/>
      <c r="CU1074" s="32" t="str">
        <f>IF(N1074="费用项目",VLOOKUP(O1074,费用项目!B:C,2,0),"")</f>
        <v/>
      </c>
      <c r="CV1074" s="32" t="str">
        <f>IFERROR(VLOOKUP(CU1074,费用项目!A:B,2,0),"")</f>
        <v/>
      </c>
      <c r="CW1074" s="29" t="str">
        <f>IF(N1074="银行账户",VLOOKUP(O1074,银行变二级!B:C,2,0),"")</f>
        <v>潍坊银行2318</v>
      </c>
      <c r="CX1074" s="29" t="str">
        <f>IFERROR(VLOOKUP(O1074,银行变二级!A:B,2,0),"")</f>
        <v>潍坊银行2318</v>
      </c>
    </row>
    <row r="1075" spans="1:102">
      <c r="A1075" s="52" t="s">
        <v>857</v>
      </c>
      <c r="B1075" s="36" t="s">
        <v>124</v>
      </c>
      <c r="C1075" s="36" t="s">
        <v>115</v>
      </c>
      <c r="D1075" s="37" t="s">
        <v>182</v>
      </c>
      <c r="E1075" s="37" t="s">
        <v>860</v>
      </c>
      <c r="F1075" s="38">
        <v>490000</v>
      </c>
      <c r="G1075" s="39" t="s">
        <v>107</v>
      </c>
      <c r="H1075" s="40" t="str">
        <f t="shared" si="325"/>
        <v>1002</v>
      </c>
      <c r="I1075" s="40" t="str">
        <f t="shared" si="326"/>
        <v>100203</v>
      </c>
      <c r="J1075" s="46" t="str">
        <f t="shared" si="327"/>
        <v>银行存款</v>
      </c>
      <c r="K1075" s="47" t="str">
        <f t="shared" si="328"/>
        <v>潍坊银行2318</v>
      </c>
      <c r="L1075" s="46" t="str">
        <f t="shared" si="329"/>
        <v/>
      </c>
      <c r="M1075" s="46">
        <f>IFERROR(IF(H1075="1002",1002,VLOOKUP(I1075,亿企科目!A:H,6,0)),VLOOKUP(H1075,亿企科目!A:G,6,0))</f>
        <v>1002</v>
      </c>
      <c r="N1075" s="48" t="str">
        <f>IFERROR(IF(H1075="1002","银行账户",IF(H1075="1123","供应商",VLOOKUP(I1075,亿企科目!A:H,8,0))),"")</f>
        <v>银行账户</v>
      </c>
      <c r="O1075" s="49" t="str">
        <f t="shared" si="343"/>
        <v>潍坊银行2318</v>
      </c>
      <c r="P1075" s="29" t="str">
        <f>VLOOKUP(A1075,账簿!B:C,2,0)</f>
        <v>003013</v>
      </c>
      <c r="Q1075" s="29" t="str">
        <f>VLOOKUP(P1075,账簿!A:B,2,0)</f>
        <v>昌邑市文邑资产运营有限公司</v>
      </c>
      <c r="W1075" s="29" t="str">
        <f t="shared" si="344"/>
        <v>0030132026-04-212</v>
      </c>
      <c r="X1075" s="29" t="str">
        <f t="shared" si="330"/>
        <v>003013</v>
      </c>
      <c r="Y1075" s="29" t="str">
        <f t="shared" si="331"/>
        <v>003013</v>
      </c>
      <c r="Z1075" s="29" t="str">
        <f t="shared" si="332"/>
        <v>昌邑市文邑资产运营有限公司</v>
      </c>
      <c r="AA1075" s="29" t="str">
        <f t="shared" si="333"/>
        <v>2026-04</v>
      </c>
      <c r="AB1075" s="29" t="str">
        <f t="shared" si="334"/>
        <v>2026-04-21</v>
      </c>
      <c r="AC1075" s="29" t="s">
        <v>108</v>
      </c>
      <c r="AD1075" s="29">
        <f t="shared" si="335"/>
        <v>2</v>
      </c>
      <c r="AE1075" s="29" t="str">
        <f t="shared" si="336"/>
        <v>汇款,昌邑市国有资产经营投资有限公司</v>
      </c>
      <c r="AF1075" s="29" t="s">
        <v>109</v>
      </c>
      <c r="AG1075" s="29" t="s">
        <v>109</v>
      </c>
      <c r="AH1075" s="29"/>
      <c r="AI1075" s="29"/>
      <c r="AJ1075" s="29"/>
      <c r="AK1075" s="29"/>
      <c r="AL1075" s="29"/>
      <c r="AM1075" s="29"/>
      <c r="AN1075" s="29">
        <f t="shared" si="337"/>
        <v>1002</v>
      </c>
      <c r="AO1075" s="29"/>
      <c r="AP1075" s="29" t="str">
        <f t="shared" si="338"/>
        <v>汇款,昌邑市国有资产经营投资有限公司</v>
      </c>
      <c r="AQ1075" t="s">
        <v>110</v>
      </c>
      <c r="AR1075" s="29">
        <f t="shared" si="339"/>
        <v>490000</v>
      </c>
      <c r="AS1075" s="29" t="str">
        <f t="shared" si="340"/>
        <v/>
      </c>
      <c r="AT1075" t="s">
        <v>111</v>
      </c>
      <c r="AU1075" t="s">
        <v>112</v>
      </c>
      <c r="AV1075" t="s">
        <v>113</v>
      </c>
      <c r="AW1075" s="29">
        <f t="shared" si="341"/>
        <v>490000</v>
      </c>
      <c r="AX1075" s="29" t="str">
        <f t="shared" si="342"/>
        <v/>
      </c>
      <c r="AY1075" s="29"/>
      <c r="AZ1075" s="29"/>
      <c r="BA1075" s="29"/>
      <c r="BB1075" s="29"/>
      <c r="BC1075" s="29"/>
      <c r="BD1075" s="29"/>
      <c r="BE1075" s="29"/>
      <c r="BF1075" s="29"/>
      <c r="BG1075" s="29"/>
      <c r="BH1075" s="29"/>
      <c r="BI1075" s="29"/>
      <c r="BJ1075" s="29"/>
      <c r="BK1075" s="29"/>
      <c r="BL1075" s="29"/>
      <c r="BM1075" s="29"/>
      <c r="BN1075" s="29"/>
      <c r="BO1075" s="29"/>
      <c r="BP1075" s="29"/>
      <c r="BQ1075" s="32" t="str">
        <f>IF(N1075="项目",VLOOKUP(O1075,项目!B:C,2,0),IF(K1075="空项目",VLOOKUP(K1075,项目!B:C,2,0),""))</f>
        <v/>
      </c>
      <c r="BR1075" s="32" t="str">
        <f>IFERROR(VLOOKUP(BQ1075,项目!A:B,2,0),"")</f>
        <v/>
      </c>
      <c r="BS1075" s="29"/>
      <c r="BT1075" s="29"/>
      <c r="BU1075" s="32" t="str">
        <f>IF(N1075="供应商",VLOOKUP(O1075,供应商!B:C,2,0),"")</f>
        <v/>
      </c>
      <c r="BV1075" s="32" t="str">
        <f>IFERROR(VLOOKUP(BU1075,供应商!A:B,2,0),"")</f>
        <v/>
      </c>
      <c r="BW1075" s="32" t="str">
        <f>IF(N1075="客户",VLOOKUP(O1075,客户!B:C,2,0),"")</f>
        <v/>
      </c>
      <c r="BX1075" s="32" t="str">
        <f>IFERROR(VLOOKUP(BW1075,客户!A:B,2,0),"")</f>
        <v/>
      </c>
      <c r="BY1075" s="29"/>
      <c r="BZ1075" s="29"/>
      <c r="CA1075" s="29"/>
      <c r="CB1075" s="29"/>
      <c r="CC1075" s="29"/>
      <c r="CD1075" s="29"/>
      <c r="CE1075" s="29"/>
      <c r="CF1075" s="29"/>
      <c r="CG1075" s="29"/>
      <c r="CH1075" s="29"/>
      <c r="CI1075" s="29"/>
      <c r="CJ1075" s="29"/>
      <c r="CK1075" s="29"/>
      <c r="CL1075" s="29"/>
      <c r="CM1075" s="29"/>
      <c r="CN1075" s="29"/>
      <c r="CO1075" s="29"/>
      <c r="CP1075" s="29"/>
      <c r="CQ1075" s="29"/>
      <c r="CR1075" s="29"/>
      <c r="CS1075" s="29"/>
      <c r="CT1075" s="29"/>
      <c r="CU1075" s="32" t="str">
        <f>IF(N1075="费用项目",VLOOKUP(O1075,费用项目!B:C,2,0),"")</f>
        <v/>
      </c>
      <c r="CV1075" s="32" t="str">
        <f>IFERROR(VLOOKUP(CU1075,费用项目!A:B,2,0),"")</f>
        <v/>
      </c>
      <c r="CW1075" s="29" t="str">
        <f>IF(N1075="银行账户",VLOOKUP(O1075,银行变二级!B:C,2,0),"")</f>
        <v>潍坊银行2318</v>
      </c>
      <c r="CX1075" s="29" t="str">
        <f>IFERROR(VLOOKUP(O1075,银行变二级!A:B,2,0),"")</f>
        <v>潍坊银行2318</v>
      </c>
    </row>
    <row r="1076" ht="25.5" spans="1:102">
      <c r="A1076" s="52" t="s">
        <v>857</v>
      </c>
      <c r="B1076" s="36" t="s">
        <v>124</v>
      </c>
      <c r="C1076" s="36" t="s">
        <v>115</v>
      </c>
      <c r="D1076" s="37" t="s">
        <v>182</v>
      </c>
      <c r="E1076" s="37" t="s">
        <v>142</v>
      </c>
      <c r="F1076" s="39" t="s">
        <v>107</v>
      </c>
      <c r="G1076" s="38">
        <v>490000</v>
      </c>
      <c r="H1076" s="40" t="str">
        <f t="shared" si="325"/>
        <v>1221</v>
      </c>
      <c r="I1076" s="40" t="str">
        <f t="shared" si="326"/>
        <v>122108</v>
      </c>
      <c r="J1076" s="46" t="str">
        <f t="shared" si="327"/>
        <v>其他应收款</v>
      </c>
      <c r="K1076" s="47" t="str">
        <f t="shared" si="328"/>
        <v>单位</v>
      </c>
      <c r="L1076" s="46" t="str">
        <f t="shared" si="329"/>
        <v>昌邑市国有资产经营投资有限公司</v>
      </c>
      <c r="M1076" s="46" t="str">
        <f>IFERROR(IF(H1076="1002",1002,VLOOKUP(I1076,亿企科目!A:H,6,0)),VLOOKUP(H1076,亿企科目!A:G,6,0))</f>
        <v>122102</v>
      </c>
      <c r="N1076" s="48" t="str">
        <f>IFERROR(IF(H1076="1002","银行账户",IF(H1076="1123","供应商",VLOOKUP(I1076,亿企科目!A:H,8,0))),"")</f>
        <v>客户</v>
      </c>
      <c r="O1076" s="49" t="str">
        <f t="shared" si="343"/>
        <v>昌邑市国有资产经营投资有限公司</v>
      </c>
      <c r="P1076" s="29" t="str">
        <f>VLOOKUP(A1076,账簿!B:C,2,0)</f>
        <v>003013</v>
      </c>
      <c r="Q1076" s="29" t="str">
        <f>VLOOKUP(P1076,账簿!A:B,2,0)</f>
        <v>昌邑市文邑资产运营有限公司</v>
      </c>
      <c r="W1076" s="29" t="str">
        <f t="shared" si="344"/>
        <v>0030132026-04-212</v>
      </c>
      <c r="X1076" s="29" t="str">
        <f t="shared" si="330"/>
        <v>003013</v>
      </c>
      <c r="Y1076" s="29" t="str">
        <f t="shared" si="331"/>
        <v>003013</v>
      </c>
      <c r="Z1076" s="29" t="str">
        <f t="shared" si="332"/>
        <v>昌邑市文邑资产运营有限公司</v>
      </c>
      <c r="AA1076" s="29" t="str">
        <f t="shared" si="333"/>
        <v>2026-04</v>
      </c>
      <c r="AB1076" s="29" t="str">
        <f t="shared" si="334"/>
        <v>2026-04-21</v>
      </c>
      <c r="AC1076" s="29" t="s">
        <v>108</v>
      </c>
      <c r="AD1076" s="29">
        <f t="shared" si="335"/>
        <v>2</v>
      </c>
      <c r="AE1076" s="29" t="str">
        <f t="shared" si="336"/>
        <v>汇款,昌邑市国有资产经营投资有限公司</v>
      </c>
      <c r="AF1076" s="29" t="s">
        <v>109</v>
      </c>
      <c r="AG1076" s="29" t="s">
        <v>109</v>
      </c>
      <c r="AH1076" s="29"/>
      <c r="AI1076" s="29"/>
      <c r="AJ1076" s="29"/>
      <c r="AK1076" s="29"/>
      <c r="AL1076" s="29"/>
      <c r="AM1076" s="29"/>
      <c r="AN1076" s="29" t="str">
        <f t="shared" si="337"/>
        <v>122102</v>
      </c>
      <c r="AO1076" s="29"/>
      <c r="AP1076" s="29" t="str">
        <f t="shared" si="338"/>
        <v>汇款,昌邑市国有资产经营投资有限公司</v>
      </c>
      <c r="AQ1076" t="s">
        <v>110</v>
      </c>
      <c r="AR1076" s="29" t="str">
        <f t="shared" si="339"/>
        <v/>
      </c>
      <c r="AS1076" s="29">
        <f t="shared" si="340"/>
        <v>490000</v>
      </c>
      <c r="AT1076" t="s">
        <v>111</v>
      </c>
      <c r="AU1076" t="s">
        <v>112</v>
      </c>
      <c r="AV1076" t="s">
        <v>113</v>
      </c>
      <c r="AW1076" s="29" t="str">
        <f t="shared" si="341"/>
        <v/>
      </c>
      <c r="AX1076" s="29">
        <f t="shared" si="342"/>
        <v>490000</v>
      </c>
      <c r="AY1076" s="29"/>
      <c r="AZ1076" s="29"/>
      <c r="BA1076" s="29"/>
      <c r="BB1076" s="29"/>
      <c r="BC1076" s="29"/>
      <c r="BD1076" s="29"/>
      <c r="BE1076" s="29"/>
      <c r="BF1076" s="29"/>
      <c r="BG1076" s="29"/>
      <c r="BH1076" s="29"/>
      <c r="BI1076" s="29"/>
      <c r="BJ1076" s="29"/>
      <c r="BK1076" s="29"/>
      <c r="BL1076" s="29"/>
      <c r="BM1076" s="29"/>
      <c r="BN1076" s="29"/>
      <c r="BO1076" s="29"/>
      <c r="BP1076" s="29"/>
      <c r="BQ1076" s="32" t="str">
        <f>IF(N1076="项目",VLOOKUP(O1076,项目!B:C,2,0),IF(K1076="空项目",VLOOKUP(K1076,项目!B:C,2,0),""))</f>
        <v/>
      </c>
      <c r="BR1076" s="32" t="str">
        <f>IFERROR(VLOOKUP(BQ1076,项目!A:B,2,0),"")</f>
        <v/>
      </c>
      <c r="BS1076" s="29"/>
      <c r="BT1076" s="29"/>
      <c r="BU1076" s="32" t="str">
        <f>IF(N1076="供应商",VLOOKUP(O1076,供应商!B:C,2,0),"")</f>
        <v/>
      </c>
      <c r="BV1076" s="32" t="str">
        <f>IFERROR(VLOOKUP(BU1076,供应商!A:B,2,0),"")</f>
        <v/>
      </c>
      <c r="BW1076" s="32" t="str">
        <f>IF(N1076="客户",VLOOKUP(O1076,客户!B:C,2,0),"")</f>
        <v>003</v>
      </c>
      <c r="BX1076" s="32" t="str">
        <f>IFERROR(VLOOKUP(BW1076,客户!A:B,2,0),"")</f>
        <v>昌邑市国有资产经营投资有限公司</v>
      </c>
      <c r="BY1076" s="29"/>
      <c r="BZ1076" s="29"/>
      <c r="CA1076" s="29"/>
      <c r="CB1076" s="29"/>
      <c r="CC1076" s="29"/>
      <c r="CD1076" s="29"/>
      <c r="CE1076" s="29"/>
      <c r="CF1076" s="29"/>
      <c r="CG1076" s="29"/>
      <c r="CH1076" s="29"/>
      <c r="CI1076" s="29"/>
      <c r="CJ1076" s="29"/>
      <c r="CK1076" s="29"/>
      <c r="CL1076" s="29"/>
      <c r="CM1076" s="29"/>
      <c r="CN1076" s="29"/>
      <c r="CO1076" s="29"/>
      <c r="CP1076" s="29"/>
      <c r="CQ1076" s="29"/>
      <c r="CR1076" s="29"/>
      <c r="CS1076" s="29"/>
      <c r="CT1076" s="29"/>
      <c r="CU1076" s="32" t="str">
        <f>IF(N1076="费用项目",VLOOKUP(O1076,费用项目!B:C,2,0),"")</f>
        <v/>
      </c>
      <c r="CV1076" s="32" t="str">
        <f>IFERROR(VLOOKUP(CU1076,费用项目!A:B,2,0),"")</f>
        <v/>
      </c>
      <c r="CW1076" s="29" t="str">
        <f>IF(N1076="银行账户",VLOOKUP(O1076,银行变二级!B:C,2,0),"")</f>
        <v/>
      </c>
      <c r="CX1076" s="29" t="str">
        <f>IFERROR(VLOOKUP(O1076,银行变二级!A:B,2,0),"")</f>
        <v/>
      </c>
    </row>
    <row r="1077" spans="1:102">
      <c r="A1077" s="52" t="s">
        <v>857</v>
      </c>
      <c r="B1077" s="36" t="s">
        <v>242</v>
      </c>
      <c r="C1077" s="36" t="s">
        <v>118</v>
      </c>
      <c r="D1077" s="37" t="s">
        <v>861</v>
      </c>
      <c r="E1077" s="37" t="s">
        <v>862</v>
      </c>
      <c r="F1077" s="41">
        <v>1</v>
      </c>
      <c r="G1077" s="39" t="s">
        <v>107</v>
      </c>
      <c r="H1077" s="40" t="str">
        <f t="shared" si="325"/>
        <v>1002</v>
      </c>
      <c r="I1077" s="40" t="str">
        <f t="shared" si="326"/>
        <v>100202</v>
      </c>
      <c r="J1077" s="46" t="str">
        <f t="shared" si="327"/>
        <v>银行存款</v>
      </c>
      <c r="K1077" s="47" t="str">
        <f t="shared" si="328"/>
        <v>建设银行5038</v>
      </c>
      <c r="L1077" s="46" t="str">
        <f t="shared" si="329"/>
        <v/>
      </c>
      <c r="M1077" s="46">
        <f>IFERROR(IF(H1077="1002",1002,VLOOKUP(I1077,亿企科目!A:H,6,0)),VLOOKUP(H1077,亿企科目!A:G,6,0))</f>
        <v>1002</v>
      </c>
      <c r="N1077" s="48" t="str">
        <f>IFERROR(IF(H1077="1002","银行账户",IF(H1077="1123","供应商",VLOOKUP(I1077,亿企科目!A:H,8,0))),"")</f>
        <v>银行账户</v>
      </c>
      <c r="O1077" s="49" t="str">
        <f t="shared" si="343"/>
        <v>建设银行5038</v>
      </c>
      <c r="P1077" s="29" t="str">
        <f>VLOOKUP(A1077,账簿!B:C,2,0)</f>
        <v>003013</v>
      </c>
      <c r="Q1077" s="29" t="str">
        <f>VLOOKUP(P1077,账簿!A:B,2,0)</f>
        <v>昌邑市文邑资产运营有限公司</v>
      </c>
      <c r="W1077" s="29" t="str">
        <f t="shared" si="344"/>
        <v>0030132026-04-283</v>
      </c>
      <c r="X1077" s="29" t="str">
        <f t="shared" si="330"/>
        <v>003013</v>
      </c>
      <c r="Y1077" s="29" t="str">
        <f t="shared" si="331"/>
        <v>003013</v>
      </c>
      <c r="Z1077" s="29" t="str">
        <f t="shared" si="332"/>
        <v>昌邑市文邑资产运营有限公司</v>
      </c>
      <c r="AA1077" s="29" t="str">
        <f t="shared" si="333"/>
        <v>2026-04</v>
      </c>
      <c r="AB1077" s="29" t="str">
        <f t="shared" si="334"/>
        <v>2026-04-28</v>
      </c>
      <c r="AC1077" s="29" t="s">
        <v>108</v>
      </c>
      <c r="AD1077" s="29">
        <f t="shared" si="335"/>
        <v>3</v>
      </c>
      <c r="AE1077" s="29" t="str">
        <f t="shared" si="336"/>
        <v>汇兑,昌邑市文邑资产运营有限公司</v>
      </c>
      <c r="AF1077" s="29" t="s">
        <v>109</v>
      </c>
      <c r="AG1077" s="29" t="s">
        <v>109</v>
      </c>
      <c r="AH1077" s="29"/>
      <c r="AI1077" s="29"/>
      <c r="AJ1077" s="29"/>
      <c r="AK1077" s="29"/>
      <c r="AL1077" s="29"/>
      <c r="AM1077" s="29"/>
      <c r="AN1077" s="29">
        <f t="shared" si="337"/>
        <v>1002</v>
      </c>
      <c r="AO1077" s="29"/>
      <c r="AP1077" s="29" t="str">
        <f t="shared" si="338"/>
        <v>汇兑,昌邑市文邑资产运营有限公司</v>
      </c>
      <c r="AQ1077" t="s">
        <v>110</v>
      </c>
      <c r="AR1077" s="29">
        <f t="shared" si="339"/>
        <v>1</v>
      </c>
      <c r="AS1077" s="29" t="str">
        <f t="shared" si="340"/>
        <v/>
      </c>
      <c r="AT1077" t="s">
        <v>111</v>
      </c>
      <c r="AU1077" t="s">
        <v>112</v>
      </c>
      <c r="AV1077" t="s">
        <v>113</v>
      </c>
      <c r="AW1077" s="29">
        <f t="shared" si="341"/>
        <v>1</v>
      </c>
      <c r="AX1077" s="29" t="str">
        <f t="shared" si="342"/>
        <v/>
      </c>
      <c r="AY1077" s="29"/>
      <c r="AZ1077" s="29"/>
      <c r="BA1077" s="29"/>
      <c r="BB1077" s="29"/>
      <c r="BC1077" s="29"/>
      <c r="BD1077" s="29"/>
      <c r="BE1077" s="29"/>
      <c r="BF1077" s="29"/>
      <c r="BG1077" s="29"/>
      <c r="BH1077" s="29"/>
      <c r="BI1077" s="29"/>
      <c r="BJ1077" s="29"/>
      <c r="BK1077" s="29"/>
      <c r="BL1077" s="29"/>
      <c r="BM1077" s="29"/>
      <c r="BN1077" s="29"/>
      <c r="BO1077" s="29"/>
      <c r="BP1077" s="29"/>
      <c r="BQ1077" s="32" t="str">
        <f>IF(N1077="项目",VLOOKUP(O1077,项目!B:C,2,0),IF(K1077="空项目",VLOOKUP(K1077,项目!B:C,2,0),""))</f>
        <v/>
      </c>
      <c r="BR1077" s="32" t="str">
        <f>IFERROR(VLOOKUP(BQ1077,项目!A:B,2,0),"")</f>
        <v/>
      </c>
      <c r="BS1077" s="29"/>
      <c r="BT1077" s="29"/>
      <c r="BU1077" s="32" t="str">
        <f>IF(N1077="供应商",VLOOKUP(O1077,供应商!B:C,2,0),"")</f>
        <v/>
      </c>
      <c r="BV1077" s="32" t="str">
        <f>IFERROR(VLOOKUP(BU1077,供应商!A:B,2,0),"")</f>
        <v/>
      </c>
      <c r="BW1077" s="32" t="str">
        <f>IF(N1077="客户",VLOOKUP(O1077,客户!B:C,2,0),"")</f>
        <v/>
      </c>
      <c r="BX1077" s="32" t="str">
        <f>IFERROR(VLOOKUP(BW1077,客户!A:B,2,0),"")</f>
        <v/>
      </c>
      <c r="BY1077" s="29"/>
      <c r="BZ1077" s="29"/>
      <c r="CA1077" s="29"/>
      <c r="CB1077" s="29"/>
      <c r="CC1077" s="29"/>
      <c r="CD1077" s="29"/>
      <c r="CE1077" s="29"/>
      <c r="CF1077" s="29"/>
      <c r="CG1077" s="29"/>
      <c r="CH1077" s="29"/>
      <c r="CI1077" s="29"/>
      <c r="CJ1077" s="29"/>
      <c r="CK1077" s="29"/>
      <c r="CL1077" s="29"/>
      <c r="CM1077" s="29"/>
      <c r="CN1077" s="29"/>
      <c r="CO1077" s="29"/>
      <c r="CP1077" s="29"/>
      <c r="CQ1077" s="29"/>
      <c r="CR1077" s="29"/>
      <c r="CS1077" s="29"/>
      <c r="CT1077" s="29"/>
      <c r="CU1077" s="32" t="str">
        <f>IF(N1077="费用项目",VLOOKUP(O1077,费用项目!B:C,2,0),"")</f>
        <v/>
      </c>
      <c r="CV1077" s="32" t="str">
        <f>IFERROR(VLOOKUP(CU1077,费用项目!A:B,2,0),"")</f>
        <v/>
      </c>
      <c r="CW1077" s="29" t="str">
        <f>IF(N1077="银行账户",VLOOKUP(O1077,银行变二级!B:C,2,0),"")</f>
        <v>建设银行5038</v>
      </c>
      <c r="CX1077" s="29" t="str">
        <f>IFERROR(VLOOKUP(O1077,银行变二级!A:B,2,0),"")</f>
        <v>建设银行5038</v>
      </c>
    </row>
    <row r="1078" spans="1:102">
      <c r="A1078" s="52" t="s">
        <v>857</v>
      </c>
      <c r="B1078" s="36" t="s">
        <v>242</v>
      </c>
      <c r="C1078" s="36" t="s">
        <v>118</v>
      </c>
      <c r="D1078" s="37" t="s">
        <v>861</v>
      </c>
      <c r="E1078" s="37" t="s">
        <v>860</v>
      </c>
      <c r="F1078" s="39" t="s">
        <v>107</v>
      </c>
      <c r="G1078" s="41">
        <v>1</v>
      </c>
      <c r="H1078" s="40" t="str">
        <f t="shared" si="325"/>
        <v>1002</v>
      </c>
      <c r="I1078" s="40" t="str">
        <f t="shared" si="326"/>
        <v>100203</v>
      </c>
      <c r="J1078" s="46" t="str">
        <f t="shared" si="327"/>
        <v>银行存款</v>
      </c>
      <c r="K1078" s="47" t="str">
        <f t="shared" si="328"/>
        <v>潍坊银行2318</v>
      </c>
      <c r="L1078" s="46" t="str">
        <f t="shared" si="329"/>
        <v/>
      </c>
      <c r="M1078" s="46">
        <f>IFERROR(IF(H1078="1002",1002,VLOOKUP(I1078,亿企科目!A:H,6,0)),VLOOKUP(H1078,亿企科目!A:G,6,0))</f>
        <v>1002</v>
      </c>
      <c r="N1078" s="48" t="str">
        <f>IFERROR(IF(H1078="1002","银行账户",IF(H1078="1123","供应商",VLOOKUP(I1078,亿企科目!A:H,8,0))),"")</f>
        <v>银行账户</v>
      </c>
      <c r="O1078" s="49" t="str">
        <f t="shared" si="343"/>
        <v>潍坊银行2318</v>
      </c>
      <c r="P1078" s="29" t="str">
        <f>VLOOKUP(A1078,账簿!B:C,2,0)</f>
        <v>003013</v>
      </c>
      <c r="Q1078" s="29" t="str">
        <f>VLOOKUP(P1078,账簿!A:B,2,0)</f>
        <v>昌邑市文邑资产运营有限公司</v>
      </c>
      <c r="W1078" s="29" t="str">
        <f t="shared" si="344"/>
        <v>0030132026-04-283</v>
      </c>
      <c r="X1078" s="29" t="str">
        <f t="shared" si="330"/>
        <v>003013</v>
      </c>
      <c r="Y1078" s="29" t="str">
        <f t="shared" si="331"/>
        <v>003013</v>
      </c>
      <c r="Z1078" s="29" t="str">
        <f t="shared" si="332"/>
        <v>昌邑市文邑资产运营有限公司</v>
      </c>
      <c r="AA1078" s="29" t="str">
        <f t="shared" si="333"/>
        <v>2026-04</v>
      </c>
      <c r="AB1078" s="29" t="str">
        <f t="shared" si="334"/>
        <v>2026-04-28</v>
      </c>
      <c r="AC1078" s="29" t="s">
        <v>108</v>
      </c>
      <c r="AD1078" s="29">
        <f t="shared" si="335"/>
        <v>3</v>
      </c>
      <c r="AE1078" s="29" t="str">
        <f t="shared" si="336"/>
        <v>汇兑,昌邑市文邑资产运营有限公司</v>
      </c>
      <c r="AF1078" s="29" t="s">
        <v>109</v>
      </c>
      <c r="AG1078" s="29" t="s">
        <v>109</v>
      </c>
      <c r="AH1078" s="29"/>
      <c r="AI1078" s="29"/>
      <c r="AJ1078" s="29"/>
      <c r="AK1078" s="29"/>
      <c r="AL1078" s="29"/>
      <c r="AM1078" s="29"/>
      <c r="AN1078" s="29">
        <f t="shared" si="337"/>
        <v>1002</v>
      </c>
      <c r="AO1078" s="29"/>
      <c r="AP1078" s="29" t="str">
        <f t="shared" si="338"/>
        <v>汇兑,昌邑市文邑资产运营有限公司</v>
      </c>
      <c r="AQ1078" t="s">
        <v>110</v>
      </c>
      <c r="AR1078" s="29" t="str">
        <f t="shared" si="339"/>
        <v/>
      </c>
      <c r="AS1078" s="29">
        <f t="shared" si="340"/>
        <v>1</v>
      </c>
      <c r="AT1078" t="s">
        <v>111</v>
      </c>
      <c r="AU1078" t="s">
        <v>112</v>
      </c>
      <c r="AV1078" t="s">
        <v>113</v>
      </c>
      <c r="AW1078" s="29" t="str">
        <f t="shared" si="341"/>
        <v/>
      </c>
      <c r="AX1078" s="29">
        <f t="shared" si="342"/>
        <v>1</v>
      </c>
      <c r="AY1078" s="29"/>
      <c r="AZ1078" s="29"/>
      <c r="BA1078" s="29"/>
      <c r="BB1078" s="29"/>
      <c r="BC1078" s="29"/>
      <c r="BD1078" s="29"/>
      <c r="BE1078" s="29"/>
      <c r="BF1078" s="29"/>
      <c r="BG1078" s="29"/>
      <c r="BH1078" s="29"/>
      <c r="BI1078" s="29"/>
      <c r="BJ1078" s="29"/>
      <c r="BK1078" s="29"/>
      <c r="BL1078" s="29"/>
      <c r="BM1078" s="29"/>
      <c r="BN1078" s="29"/>
      <c r="BO1078" s="29"/>
      <c r="BP1078" s="29"/>
      <c r="BQ1078" s="32" t="str">
        <f>IF(N1078="项目",VLOOKUP(O1078,项目!B:C,2,0),IF(K1078="空项目",VLOOKUP(K1078,项目!B:C,2,0),""))</f>
        <v/>
      </c>
      <c r="BR1078" s="32" t="str">
        <f>IFERROR(VLOOKUP(BQ1078,项目!A:B,2,0),"")</f>
        <v/>
      </c>
      <c r="BS1078" s="29"/>
      <c r="BT1078" s="29"/>
      <c r="BU1078" s="32" t="str">
        <f>IF(N1078="供应商",VLOOKUP(O1078,供应商!B:C,2,0),"")</f>
        <v/>
      </c>
      <c r="BV1078" s="32" t="str">
        <f>IFERROR(VLOOKUP(BU1078,供应商!A:B,2,0),"")</f>
        <v/>
      </c>
      <c r="BW1078" s="32" t="str">
        <f>IF(N1078="客户",VLOOKUP(O1078,客户!B:C,2,0),"")</f>
        <v/>
      </c>
      <c r="BX1078" s="32" t="str">
        <f>IFERROR(VLOOKUP(BW1078,客户!A:B,2,0),"")</f>
        <v/>
      </c>
      <c r="BY1078" s="29"/>
      <c r="BZ1078" s="29"/>
      <c r="CA1078" s="29"/>
      <c r="CB1078" s="29"/>
      <c r="CC1078" s="29"/>
      <c r="CD1078" s="29"/>
      <c r="CE1078" s="29"/>
      <c r="CF1078" s="29"/>
      <c r="CG1078" s="29"/>
      <c r="CH1078" s="29"/>
      <c r="CI1078" s="29"/>
      <c r="CJ1078" s="29"/>
      <c r="CK1078" s="29"/>
      <c r="CL1078" s="29"/>
      <c r="CM1078" s="29"/>
      <c r="CN1078" s="29"/>
      <c r="CO1078" s="29"/>
      <c r="CP1078" s="29"/>
      <c r="CQ1078" s="29"/>
      <c r="CR1078" s="29"/>
      <c r="CS1078" s="29"/>
      <c r="CT1078" s="29"/>
      <c r="CU1078" s="32" t="str">
        <f>IF(N1078="费用项目",VLOOKUP(O1078,费用项目!B:C,2,0),"")</f>
        <v/>
      </c>
      <c r="CV1078" s="32" t="str">
        <f>IFERROR(VLOOKUP(CU1078,费用项目!A:B,2,0),"")</f>
        <v/>
      </c>
      <c r="CW1078" s="29" t="str">
        <f>IF(N1078="银行账户",VLOOKUP(O1078,银行变二级!B:C,2,0),"")</f>
        <v>潍坊银行2318</v>
      </c>
      <c r="CX1078" s="29" t="str">
        <f>IFERROR(VLOOKUP(O1078,银行变二级!A:B,2,0),"")</f>
        <v>潍坊银行2318</v>
      </c>
    </row>
    <row r="1079" ht="27" spans="1:102">
      <c r="A1079" s="35" t="s">
        <v>863</v>
      </c>
      <c r="B1079" s="36" t="s">
        <v>173</v>
      </c>
      <c r="C1079" s="36" t="s">
        <v>104</v>
      </c>
      <c r="D1079" s="37" t="s">
        <v>864</v>
      </c>
      <c r="E1079" s="37" t="s">
        <v>865</v>
      </c>
      <c r="F1079" s="38">
        <v>9950000</v>
      </c>
      <c r="G1079" s="39" t="s">
        <v>107</v>
      </c>
      <c r="H1079" s="40" t="str">
        <f t="shared" si="325"/>
        <v>1002</v>
      </c>
      <c r="I1079" s="40" t="str">
        <f t="shared" si="326"/>
        <v>100209</v>
      </c>
      <c r="J1079" s="46" t="str">
        <f t="shared" si="327"/>
        <v>银行存款</v>
      </c>
      <c r="K1079" s="47" t="str">
        <f t="shared" si="328"/>
        <v>建行一般户2539</v>
      </c>
      <c r="L1079" s="46" t="str">
        <f t="shared" si="329"/>
        <v/>
      </c>
      <c r="M1079" s="46">
        <f>IFERROR(IF(H1079="1002",1002,VLOOKUP(I1079,亿企科目!A:H,6,0)),VLOOKUP(H1079,亿企科目!A:G,6,0))</f>
        <v>1002</v>
      </c>
      <c r="N1079" s="48" t="str">
        <f>IFERROR(IF(H1079="1002","银行账户",IF(H1079="1123","供应商",VLOOKUP(I1079,亿企科目!A:H,8,0))),"")</f>
        <v>银行账户</v>
      </c>
      <c r="O1079" s="49" t="str">
        <f t="shared" si="343"/>
        <v>建行一般户2539</v>
      </c>
      <c r="P1079" s="29" t="str">
        <f>VLOOKUP(A1079,账簿!B:C,2,0)</f>
        <v>002006</v>
      </c>
      <c r="Q1079" s="29" t="str">
        <f>VLOOKUP(P1079,账簿!A:B,2,0)</f>
        <v>昌邑市鑫昌城乡建设有限公司</v>
      </c>
      <c r="W1079" s="29" t="str">
        <f t="shared" si="344"/>
        <v>0020062026-04-021</v>
      </c>
      <c r="X1079" s="29" t="str">
        <f t="shared" si="330"/>
        <v>002006</v>
      </c>
      <c r="Y1079" s="29" t="str">
        <f t="shared" si="331"/>
        <v>002006</v>
      </c>
      <c r="Z1079" s="29" t="str">
        <f t="shared" si="332"/>
        <v>昌邑市鑫昌城乡建设有限公司</v>
      </c>
      <c r="AA1079" s="29" t="str">
        <f t="shared" si="333"/>
        <v>2026-04</v>
      </c>
      <c r="AB1079" s="29" t="str">
        <f t="shared" si="334"/>
        <v>2026-04-02</v>
      </c>
      <c r="AC1079" s="29" t="s">
        <v>108</v>
      </c>
      <c r="AD1079" s="29">
        <f t="shared" si="335"/>
        <v>1</v>
      </c>
      <c r="AE1079" s="29" t="str">
        <f t="shared" si="336"/>
        <v>电子汇入,昌邑市三农投资建设有限公司</v>
      </c>
      <c r="AF1079" s="29" t="s">
        <v>109</v>
      </c>
      <c r="AG1079" s="29" t="s">
        <v>109</v>
      </c>
      <c r="AH1079" s="29"/>
      <c r="AI1079" s="29"/>
      <c r="AJ1079" s="29"/>
      <c r="AK1079" s="29"/>
      <c r="AL1079" s="29"/>
      <c r="AM1079" s="29"/>
      <c r="AN1079" s="29">
        <f t="shared" si="337"/>
        <v>1002</v>
      </c>
      <c r="AO1079" s="29"/>
      <c r="AP1079" s="29" t="str">
        <f t="shared" si="338"/>
        <v>电子汇入,昌邑市三农投资建设有限公司</v>
      </c>
      <c r="AQ1079" t="s">
        <v>110</v>
      </c>
      <c r="AR1079" s="29">
        <f t="shared" si="339"/>
        <v>9950000</v>
      </c>
      <c r="AS1079" s="29" t="str">
        <f t="shared" si="340"/>
        <v/>
      </c>
      <c r="AT1079" t="s">
        <v>111</v>
      </c>
      <c r="AU1079" t="s">
        <v>112</v>
      </c>
      <c r="AV1079" t="s">
        <v>113</v>
      </c>
      <c r="AW1079" s="29">
        <f t="shared" si="341"/>
        <v>9950000</v>
      </c>
      <c r="AX1079" s="29" t="str">
        <f t="shared" si="342"/>
        <v/>
      </c>
      <c r="AY1079" s="29"/>
      <c r="AZ1079" s="29"/>
      <c r="BA1079" s="29"/>
      <c r="BB1079" s="29"/>
      <c r="BC1079" s="29"/>
      <c r="BD1079" s="29"/>
      <c r="BE1079" s="29"/>
      <c r="BF1079" s="29"/>
      <c r="BG1079" s="29"/>
      <c r="BH1079" s="29"/>
      <c r="BI1079" s="29"/>
      <c r="BJ1079" s="29"/>
      <c r="BK1079" s="29"/>
      <c r="BL1079" s="29"/>
      <c r="BM1079" s="29"/>
      <c r="BN1079" s="29"/>
      <c r="BO1079" s="29"/>
      <c r="BP1079" s="29"/>
      <c r="BQ1079" s="32" t="str">
        <f>IF(N1079="项目",VLOOKUP(O1079,项目!B:C,2,0),IF(K1079="空项目",VLOOKUP(K1079,项目!B:C,2,0),""))</f>
        <v/>
      </c>
      <c r="BR1079" s="32" t="str">
        <f>IFERROR(VLOOKUP(BQ1079,项目!A:B,2,0),"")</f>
        <v/>
      </c>
      <c r="BS1079" s="29"/>
      <c r="BT1079" s="29"/>
      <c r="BU1079" s="32" t="str">
        <f>IF(N1079="供应商",VLOOKUP(O1079,供应商!B:C,2,0),"")</f>
        <v/>
      </c>
      <c r="BV1079" s="32" t="str">
        <f>IFERROR(VLOOKUP(BU1079,供应商!A:B,2,0),"")</f>
        <v/>
      </c>
      <c r="BW1079" s="32" t="str">
        <f>IF(N1079="客户",VLOOKUP(O1079,客户!B:C,2,0),"")</f>
        <v/>
      </c>
      <c r="BX1079" s="32" t="str">
        <f>IFERROR(VLOOKUP(BW1079,客户!A:B,2,0),"")</f>
        <v/>
      </c>
      <c r="BY1079" s="29"/>
      <c r="BZ1079" s="29"/>
      <c r="CA1079" s="29"/>
      <c r="CB1079" s="29"/>
      <c r="CC1079" s="29"/>
      <c r="CD1079" s="29"/>
      <c r="CE1079" s="29"/>
      <c r="CF1079" s="29"/>
      <c r="CG1079" s="29"/>
      <c r="CH1079" s="29"/>
      <c r="CI1079" s="29"/>
      <c r="CJ1079" s="29"/>
      <c r="CK1079" s="29"/>
      <c r="CL1079" s="29"/>
      <c r="CM1079" s="29"/>
      <c r="CN1079" s="29"/>
      <c r="CO1079" s="29"/>
      <c r="CP1079" s="29"/>
      <c r="CQ1079" s="29"/>
      <c r="CR1079" s="29"/>
      <c r="CS1079" s="29"/>
      <c r="CT1079" s="29"/>
      <c r="CU1079" s="32" t="str">
        <f>IF(N1079="费用项目",VLOOKUP(O1079,费用项目!B:C,2,0),"")</f>
        <v/>
      </c>
      <c r="CV1079" s="32" t="str">
        <f>IFERROR(VLOOKUP(CU1079,费用项目!A:B,2,0),"")</f>
        <v/>
      </c>
      <c r="CW1079" s="29" t="str">
        <f>IF(N1079="银行账户",VLOOKUP(O1079,银行变二级!B:C,2,0),"")</f>
        <v>建行一般户2539</v>
      </c>
      <c r="CX1079" s="29" t="str">
        <f>IFERROR(VLOOKUP(O1079,银行变二级!A:B,2,0),"")</f>
        <v>建行一般户2539</v>
      </c>
    </row>
    <row r="1080" ht="25.5" spans="1:102">
      <c r="A1080" s="35" t="s">
        <v>863</v>
      </c>
      <c r="B1080" s="36" t="s">
        <v>173</v>
      </c>
      <c r="C1080" s="36" t="s">
        <v>104</v>
      </c>
      <c r="D1080" s="37" t="s">
        <v>864</v>
      </c>
      <c r="E1080" s="37" t="s">
        <v>696</v>
      </c>
      <c r="F1080" s="39" t="s">
        <v>107</v>
      </c>
      <c r="G1080" s="38">
        <v>9950000</v>
      </c>
      <c r="H1080" s="40" t="str">
        <f t="shared" si="325"/>
        <v>2241</v>
      </c>
      <c r="I1080" s="40" t="str">
        <f t="shared" si="326"/>
        <v>224102</v>
      </c>
      <c r="J1080" s="46" t="str">
        <f t="shared" si="327"/>
        <v>其他应付款</v>
      </c>
      <c r="K1080" s="47" t="str">
        <f t="shared" si="328"/>
        <v>单位</v>
      </c>
      <c r="L1080" s="46" t="str">
        <f t="shared" si="329"/>
        <v>昌邑市三农投资建设有限公司</v>
      </c>
      <c r="M1080" s="46" t="str">
        <f>IFERROR(IF(H1080="1002",1002,VLOOKUP(I1080,亿企科目!A:H,6,0)),VLOOKUP(H1080,亿企科目!A:G,6,0))</f>
        <v>224102</v>
      </c>
      <c r="N1080" s="48" t="str">
        <f>IFERROR(IF(H1080="1002","银行账户",IF(H1080="1123","供应商",VLOOKUP(I1080,亿企科目!A:H,8,0))),"")</f>
        <v>供应商</v>
      </c>
      <c r="O1080" s="49" t="str">
        <f t="shared" si="343"/>
        <v>昌邑市三农投资建设有限公司</v>
      </c>
      <c r="P1080" s="29" t="str">
        <f>VLOOKUP(A1080,账簿!B:C,2,0)</f>
        <v>002006</v>
      </c>
      <c r="Q1080" s="29" t="str">
        <f>VLOOKUP(P1080,账簿!A:B,2,0)</f>
        <v>昌邑市鑫昌城乡建设有限公司</v>
      </c>
      <c r="W1080" s="29" t="str">
        <f t="shared" si="344"/>
        <v>0020062026-04-021</v>
      </c>
      <c r="X1080" s="29" t="str">
        <f t="shared" si="330"/>
        <v>002006</v>
      </c>
      <c r="Y1080" s="29" t="str">
        <f t="shared" si="331"/>
        <v>002006</v>
      </c>
      <c r="Z1080" s="29" t="str">
        <f t="shared" si="332"/>
        <v>昌邑市鑫昌城乡建设有限公司</v>
      </c>
      <c r="AA1080" s="29" t="str">
        <f t="shared" si="333"/>
        <v>2026-04</v>
      </c>
      <c r="AB1080" s="29" t="str">
        <f t="shared" si="334"/>
        <v>2026-04-02</v>
      </c>
      <c r="AC1080" s="29" t="s">
        <v>108</v>
      </c>
      <c r="AD1080" s="29">
        <f t="shared" si="335"/>
        <v>1</v>
      </c>
      <c r="AE1080" s="29" t="str">
        <f t="shared" si="336"/>
        <v>电子汇入,昌邑市三农投资建设有限公司</v>
      </c>
      <c r="AF1080" s="29" t="s">
        <v>109</v>
      </c>
      <c r="AG1080" s="29" t="s">
        <v>109</v>
      </c>
      <c r="AH1080" s="29"/>
      <c r="AI1080" s="29"/>
      <c r="AJ1080" s="29"/>
      <c r="AK1080" s="29"/>
      <c r="AL1080" s="29"/>
      <c r="AM1080" s="29"/>
      <c r="AN1080" s="29" t="str">
        <f t="shared" si="337"/>
        <v>224102</v>
      </c>
      <c r="AO1080" s="29"/>
      <c r="AP1080" s="29" t="str">
        <f t="shared" si="338"/>
        <v>电子汇入,昌邑市三农投资建设有限公司</v>
      </c>
      <c r="AQ1080" t="s">
        <v>110</v>
      </c>
      <c r="AR1080" s="29" t="str">
        <f t="shared" si="339"/>
        <v/>
      </c>
      <c r="AS1080" s="29">
        <f t="shared" si="340"/>
        <v>9950000</v>
      </c>
      <c r="AT1080" t="s">
        <v>111</v>
      </c>
      <c r="AU1080" t="s">
        <v>112</v>
      </c>
      <c r="AV1080" t="s">
        <v>113</v>
      </c>
      <c r="AW1080" s="29" t="str">
        <f t="shared" si="341"/>
        <v/>
      </c>
      <c r="AX1080" s="29">
        <f t="shared" si="342"/>
        <v>9950000</v>
      </c>
      <c r="AY1080" s="29"/>
      <c r="AZ1080" s="29"/>
      <c r="BA1080" s="29"/>
      <c r="BB1080" s="29"/>
      <c r="BC1080" s="29"/>
      <c r="BD1080" s="29"/>
      <c r="BE1080" s="29"/>
      <c r="BF1080" s="29"/>
      <c r="BG1080" s="29"/>
      <c r="BH1080" s="29"/>
      <c r="BI1080" s="29"/>
      <c r="BJ1080" s="29"/>
      <c r="BK1080" s="29"/>
      <c r="BL1080" s="29"/>
      <c r="BM1080" s="29"/>
      <c r="BN1080" s="29"/>
      <c r="BO1080" s="29"/>
      <c r="BP1080" s="29"/>
      <c r="BQ1080" s="32" t="str">
        <f>IF(N1080="项目",VLOOKUP(O1080,项目!B:C,2,0),IF(K1080="空项目",VLOOKUP(K1080,项目!B:C,2,0),""))</f>
        <v/>
      </c>
      <c r="BR1080" s="32" t="str">
        <f>IFERROR(VLOOKUP(BQ1080,项目!A:B,2,0),"")</f>
        <v/>
      </c>
      <c r="BS1080" s="29"/>
      <c r="BT1080" s="29"/>
      <c r="BU1080" s="32" t="str">
        <f>IF(N1080="供应商",VLOOKUP(O1080,供应商!B:C,2,0),"")</f>
        <v>009848</v>
      </c>
      <c r="BV1080" s="32" t="str">
        <f>IFERROR(VLOOKUP(BU1080,供应商!A:B,2,0),"")</f>
        <v>昌邑市三农投资建设有限公司</v>
      </c>
      <c r="BW1080" s="32" t="str">
        <f>IF(N1080="客户",VLOOKUP(O1080,客户!B:C,2,0),"")</f>
        <v/>
      </c>
      <c r="BX1080" s="32" t="str">
        <f>IFERROR(VLOOKUP(BW1080,客户!A:B,2,0),"")</f>
        <v/>
      </c>
      <c r="BY1080" s="29"/>
      <c r="BZ1080" s="29"/>
      <c r="CA1080" s="29"/>
      <c r="CB1080" s="29"/>
      <c r="CC1080" s="29"/>
      <c r="CD1080" s="29"/>
      <c r="CE1080" s="29"/>
      <c r="CF1080" s="29"/>
      <c r="CG1080" s="29"/>
      <c r="CH1080" s="29"/>
      <c r="CI1080" s="29"/>
      <c r="CJ1080" s="29"/>
      <c r="CK1080" s="29"/>
      <c r="CL1080" s="29"/>
      <c r="CM1080" s="29"/>
      <c r="CN1080" s="29"/>
      <c r="CO1080" s="29"/>
      <c r="CP1080" s="29"/>
      <c r="CQ1080" s="29"/>
      <c r="CR1080" s="29"/>
      <c r="CS1080" s="29"/>
      <c r="CT1080" s="29"/>
      <c r="CU1080" s="32" t="str">
        <f>IF(N1080="费用项目",VLOOKUP(O1080,费用项目!B:C,2,0),"")</f>
        <v/>
      </c>
      <c r="CV1080" s="32" t="str">
        <f>IFERROR(VLOOKUP(CU1080,费用项目!A:B,2,0),"")</f>
        <v/>
      </c>
      <c r="CW1080" s="29" t="str">
        <f>IF(N1080="银行账户",VLOOKUP(O1080,银行变二级!B:C,2,0),"")</f>
        <v/>
      </c>
      <c r="CX1080" s="29" t="str">
        <f>IFERROR(VLOOKUP(O1080,银行变二级!A:B,2,0),"")</f>
        <v/>
      </c>
    </row>
    <row r="1081" spans="1:102">
      <c r="A1081" s="35" t="s">
        <v>863</v>
      </c>
      <c r="B1081" s="36" t="s">
        <v>173</v>
      </c>
      <c r="C1081" s="36" t="s">
        <v>115</v>
      </c>
      <c r="D1081" s="37" t="s">
        <v>866</v>
      </c>
      <c r="E1081" s="37" t="s">
        <v>130</v>
      </c>
      <c r="F1081" s="41">
        <v>199</v>
      </c>
      <c r="G1081" s="39" t="s">
        <v>107</v>
      </c>
      <c r="H1081" s="40" t="str">
        <f t="shared" si="325"/>
        <v>6603</v>
      </c>
      <c r="I1081" s="40" t="str">
        <f t="shared" si="326"/>
        <v>6603</v>
      </c>
      <c r="J1081" s="46" t="str">
        <f t="shared" si="327"/>
        <v>财务费用</v>
      </c>
      <c r="K1081" s="47" t="str">
        <f t="shared" si="328"/>
        <v>手续费</v>
      </c>
      <c r="L1081" s="46" t="str">
        <f t="shared" si="329"/>
        <v/>
      </c>
      <c r="M1081" s="46" t="str">
        <f>IFERROR(IF(H1081="1002",1002,VLOOKUP(I1081,亿企科目!A:H,6,0)),VLOOKUP(H1081,亿企科目!A:G,6,0))</f>
        <v>6603</v>
      </c>
      <c r="N1081" s="48" t="str">
        <f>IFERROR(IF(H1081="1002","银行账户",IF(H1081="1123","供应商",VLOOKUP(I1081,亿企科目!A:H,8,0))),"")</f>
        <v>费用项目</v>
      </c>
      <c r="O1081" s="49" t="str">
        <f t="shared" si="343"/>
        <v>手续费</v>
      </c>
      <c r="P1081" s="29" t="str">
        <f>VLOOKUP(A1081,账簿!B:C,2,0)</f>
        <v>002006</v>
      </c>
      <c r="Q1081" s="29" t="str">
        <f>VLOOKUP(P1081,账簿!A:B,2,0)</f>
        <v>昌邑市鑫昌城乡建设有限公司</v>
      </c>
      <c r="W1081" s="29" t="str">
        <f t="shared" si="344"/>
        <v>0020062026-04-022</v>
      </c>
      <c r="X1081" s="29" t="str">
        <f t="shared" si="330"/>
        <v>002006</v>
      </c>
      <c r="Y1081" s="29" t="str">
        <f t="shared" si="331"/>
        <v>002006</v>
      </c>
      <c r="Z1081" s="29" t="str">
        <f t="shared" si="332"/>
        <v>昌邑市鑫昌城乡建设有限公司</v>
      </c>
      <c r="AA1081" s="29" t="str">
        <f t="shared" si="333"/>
        <v>2026-04</v>
      </c>
      <c r="AB1081" s="29" t="str">
        <f t="shared" si="334"/>
        <v>2026-04-02</v>
      </c>
      <c r="AC1081" s="29" t="s">
        <v>108</v>
      </c>
      <c r="AD1081" s="29">
        <f t="shared" si="335"/>
        <v>2</v>
      </c>
      <c r="AE1081" s="29" t="str">
        <f t="shared" si="336"/>
        <v>银行转账手续费</v>
      </c>
      <c r="AF1081" s="29" t="s">
        <v>109</v>
      </c>
      <c r="AG1081" s="29" t="s">
        <v>109</v>
      </c>
      <c r="AH1081" s="29"/>
      <c r="AI1081" s="29"/>
      <c r="AJ1081" s="29"/>
      <c r="AK1081" s="29"/>
      <c r="AL1081" s="29"/>
      <c r="AM1081" s="29"/>
      <c r="AN1081" s="29" t="str">
        <f t="shared" si="337"/>
        <v>6603</v>
      </c>
      <c r="AO1081" s="29"/>
      <c r="AP1081" s="29" t="str">
        <f t="shared" si="338"/>
        <v>银行转账手续费</v>
      </c>
      <c r="AQ1081" t="s">
        <v>110</v>
      </c>
      <c r="AR1081" s="29">
        <f t="shared" si="339"/>
        <v>199</v>
      </c>
      <c r="AS1081" s="29" t="str">
        <f t="shared" si="340"/>
        <v/>
      </c>
      <c r="AT1081" t="s">
        <v>111</v>
      </c>
      <c r="AU1081" t="s">
        <v>112</v>
      </c>
      <c r="AV1081" t="s">
        <v>113</v>
      </c>
      <c r="AW1081" s="29">
        <f t="shared" si="341"/>
        <v>199</v>
      </c>
      <c r="AX1081" s="29" t="str">
        <f t="shared" si="342"/>
        <v/>
      </c>
      <c r="AY1081" s="29"/>
      <c r="AZ1081" s="29"/>
      <c r="BA1081" s="29"/>
      <c r="BB1081" s="29"/>
      <c r="BC1081" s="29"/>
      <c r="BD1081" s="29"/>
      <c r="BE1081" s="29"/>
      <c r="BF1081" s="29"/>
      <c r="BG1081" s="29"/>
      <c r="BH1081" s="29"/>
      <c r="BI1081" s="29"/>
      <c r="BJ1081" s="29"/>
      <c r="BK1081" s="29"/>
      <c r="BL1081" s="29"/>
      <c r="BM1081" s="29"/>
      <c r="BN1081" s="29"/>
      <c r="BO1081" s="29"/>
      <c r="BP1081" s="29"/>
      <c r="BQ1081" s="32" t="str">
        <f>IF(N1081="项目",VLOOKUP(O1081,项目!B:C,2,0),IF(K1081="空项目",VLOOKUP(K1081,项目!B:C,2,0),""))</f>
        <v/>
      </c>
      <c r="BR1081" s="32" t="str">
        <f>IFERROR(VLOOKUP(BQ1081,项目!A:B,2,0),"")</f>
        <v/>
      </c>
      <c r="BS1081" s="29"/>
      <c r="BT1081" s="29"/>
      <c r="BU1081" s="32" t="str">
        <f>IF(N1081="供应商",VLOOKUP(O1081,供应商!B:C,2,0),"")</f>
        <v/>
      </c>
      <c r="BV1081" s="32" t="str">
        <f>IFERROR(VLOOKUP(BU1081,供应商!A:B,2,0),"")</f>
        <v/>
      </c>
      <c r="BW1081" s="32" t="str">
        <f>IF(N1081="客户",VLOOKUP(O1081,客户!B:C,2,0),"")</f>
        <v/>
      </c>
      <c r="BX1081" s="32" t="str">
        <f>IFERROR(VLOOKUP(BW1081,客户!A:B,2,0),"")</f>
        <v/>
      </c>
      <c r="BY1081" s="29"/>
      <c r="BZ1081" s="29"/>
      <c r="CA1081" s="29"/>
      <c r="CB1081" s="29"/>
      <c r="CC1081" s="29"/>
      <c r="CD1081" s="29"/>
      <c r="CE1081" s="29"/>
      <c r="CF1081" s="29"/>
      <c r="CG1081" s="29"/>
      <c r="CH1081" s="29"/>
      <c r="CI1081" s="29"/>
      <c r="CJ1081" s="29"/>
      <c r="CK1081" s="29"/>
      <c r="CL1081" s="29"/>
      <c r="CM1081" s="29"/>
      <c r="CN1081" s="29"/>
      <c r="CO1081" s="29"/>
      <c r="CP1081" s="29"/>
      <c r="CQ1081" s="29"/>
      <c r="CR1081" s="29"/>
      <c r="CS1081" s="29"/>
      <c r="CT1081" s="29"/>
      <c r="CU1081" s="32" t="str">
        <f>IF(N1081="费用项目",VLOOKUP(O1081,费用项目!B:C,2,0),"")</f>
        <v>660304</v>
      </c>
      <c r="CV1081" s="32" t="str">
        <f>IFERROR(VLOOKUP(CU1081,费用项目!A:B,2,0),"")</f>
        <v>手续费</v>
      </c>
      <c r="CW1081" s="29" t="str">
        <f>IF(N1081="银行账户",VLOOKUP(O1081,银行变二级!B:C,2,0),"")</f>
        <v/>
      </c>
      <c r="CX1081" s="29" t="str">
        <f>IFERROR(VLOOKUP(O1081,银行变二级!A:B,2,0),"")</f>
        <v/>
      </c>
    </row>
    <row r="1082" ht="27" spans="1:102">
      <c r="A1082" s="35" t="s">
        <v>863</v>
      </c>
      <c r="B1082" s="36" t="s">
        <v>173</v>
      </c>
      <c r="C1082" s="36" t="s">
        <v>115</v>
      </c>
      <c r="D1082" s="37" t="s">
        <v>866</v>
      </c>
      <c r="E1082" s="37" t="s">
        <v>865</v>
      </c>
      <c r="F1082" s="39" t="s">
        <v>107</v>
      </c>
      <c r="G1082" s="41">
        <v>199</v>
      </c>
      <c r="H1082" s="40" t="str">
        <f t="shared" si="325"/>
        <v>1002</v>
      </c>
      <c r="I1082" s="40" t="str">
        <f t="shared" si="326"/>
        <v>100209</v>
      </c>
      <c r="J1082" s="46" t="str">
        <f t="shared" si="327"/>
        <v>银行存款</v>
      </c>
      <c r="K1082" s="47" t="str">
        <f t="shared" si="328"/>
        <v>建行一般户2539</v>
      </c>
      <c r="L1082" s="46" t="str">
        <f t="shared" si="329"/>
        <v/>
      </c>
      <c r="M1082" s="46">
        <f>IFERROR(IF(H1082="1002",1002,VLOOKUP(I1082,亿企科目!A:H,6,0)),VLOOKUP(H1082,亿企科目!A:G,6,0))</f>
        <v>1002</v>
      </c>
      <c r="N1082" s="48" t="str">
        <f>IFERROR(IF(H1082="1002","银行账户",IF(H1082="1123","供应商",VLOOKUP(I1082,亿企科目!A:H,8,0))),"")</f>
        <v>银行账户</v>
      </c>
      <c r="O1082" s="49" t="str">
        <f t="shared" si="343"/>
        <v>建行一般户2539</v>
      </c>
      <c r="P1082" s="29" t="str">
        <f>VLOOKUP(A1082,账簿!B:C,2,0)</f>
        <v>002006</v>
      </c>
      <c r="Q1082" s="29" t="str">
        <f>VLOOKUP(P1082,账簿!A:B,2,0)</f>
        <v>昌邑市鑫昌城乡建设有限公司</v>
      </c>
      <c r="W1082" s="29" t="str">
        <f t="shared" si="344"/>
        <v>0020062026-04-022</v>
      </c>
      <c r="X1082" s="29" t="str">
        <f t="shared" si="330"/>
        <v>002006</v>
      </c>
      <c r="Y1082" s="29" t="str">
        <f t="shared" si="331"/>
        <v>002006</v>
      </c>
      <c r="Z1082" s="29" t="str">
        <f t="shared" si="332"/>
        <v>昌邑市鑫昌城乡建设有限公司</v>
      </c>
      <c r="AA1082" s="29" t="str">
        <f t="shared" si="333"/>
        <v>2026-04</v>
      </c>
      <c r="AB1082" s="29" t="str">
        <f t="shared" si="334"/>
        <v>2026-04-02</v>
      </c>
      <c r="AC1082" s="29" t="s">
        <v>108</v>
      </c>
      <c r="AD1082" s="29">
        <f t="shared" si="335"/>
        <v>2</v>
      </c>
      <c r="AE1082" s="29" t="str">
        <f t="shared" si="336"/>
        <v>银行转账手续费</v>
      </c>
      <c r="AF1082" s="29" t="s">
        <v>109</v>
      </c>
      <c r="AG1082" s="29" t="s">
        <v>109</v>
      </c>
      <c r="AH1082" s="29"/>
      <c r="AI1082" s="29"/>
      <c r="AJ1082" s="29"/>
      <c r="AK1082" s="29"/>
      <c r="AL1082" s="29"/>
      <c r="AM1082" s="29"/>
      <c r="AN1082" s="29">
        <f t="shared" si="337"/>
        <v>1002</v>
      </c>
      <c r="AO1082" s="29"/>
      <c r="AP1082" s="29" t="str">
        <f t="shared" si="338"/>
        <v>银行转账手续费</v>
      </c>
      <c r="AQ1082" t="s">
        <v>110</v>
      </c>
      <c r="AR1082" s="29" t="str">
        <f t="shared" si="339"/>
        <v/>
      </c>
      <c r="AS1082" s="29">
        <f t="shared" si="340"/>
        <v>199</v>
      </c>
      <c r="AT1082" t="s">
        <v>111</v>
      </c>
      <c r="AU1082" t="s">
        <v>112</v>
      </c>
      <c r="AV1082" t="s">
        <v>113</v>
      </c>
      <c r="AW1082" s="29" t="str">
        <f t="shared" si="341"/>
        <v/>
      </c>
      <c r="AX1082" s="29">
        <f t="shared" si="342"/>
        <v>199</v>
      </c>
      <c r="AY1082" s="29"/>
      <c r="AZ1082" s="29"/>
      <c r="BA1082" s="29"/>
      <c r="BB1082" s="29"/>
      <c r="BC1082" s="29"/>
      <c r="BD1082" s="29"/>
      <c r="BE1082" s="29"/>
      <c r="BF1082" s="29"/>
      <c r="BG1082" s="29"/>
      <c r="BH1082" s="29"/>
      <c r="BI1082" s="29"/>
      <c r="BJ1082" s="29"/>
      <c r="BK1082" s="29"/>
      <c r="BL1082" s="29"/>
      <c r="BM1082" s="29"/>
      <c r="BN1082" s="29"/>
      <c r="BO1082" s="29"/>
      <c r="BP1082" s="29"/>
      <c r="BQ1082" s="32" t="str">
        <f>IF(N1082="项目",VLOOKUP(O1082,项目!B:C,2,0),IF(K1082="空项目",VLOOKUP(K1082,项目!B:C,2,0),""))</f>
        <v/>
      </c>
      <c r="BR1082" s="32" t="str">
        <f>IFERROR(VLOOKUP(BQ1082,项目!A:B,2,0),"")</f>
        <v/>
      </c>
      <c r="BS1082" s="29"/>
      <c r="BT1082" s="29"/>
      <c r="BU1082" s="32" t="str">
        <f>IF(N1082="供应商",VLOOKUP(O1082,供应商!B:C,2,0),"")</f>
        <v/>
      </c>
      <c r="BV1082" s="32" t="str">
        <f>IFERROR(VLOOKUP(BU1082,供应商!A:B,2,0),"")</f>
        <v/>
      </c>
      <c r="BW1082" s="32" t="str">
        <f>IF(N1082="客户",VLOOKUP(O1082,客户!B:C,2,0),"")</f>
        <v/>
      </c>
      <c r="BX1082" s="32" t="str">
        <f>IFERROR(VLOOKUP(BW1082,客户!A:B,2,0),"")</f>
        <v/>
      </c>
      <c r="BY1082" s="29"/>
      <c r="BZ1082" s="29"/>
      <c r="CA1082" s="29"/>
      <c r="CB1082" s="29"/>
      <c r="CC1082" s="29"/>
      <c r="CD1082" s="29"/>
      <c r="CE1082" s="29"/>
      <c r="CF1082" s="29"/>
      <c r="CG1082" s="29"/>
      <c r="CH1082" s="29"/>
      <c r="CI1082" s="29"/>
      <c r="CJ1082" s="29"/>
      <c r="CK1082" s="29"/>
      <c r="CL1082" s="29"/>
      <c r="CM1082" s="29"/>
      <c r="CN1082" s="29"/>
      <c r="CO1082" s="29"/>
      <c r="CP1082" s="29"/>
      <c r="CQ1082" s="29"/>
      <c r="CR1082" s="29"/>
      <c r="CS1082" s="29"/>
      <c r="CT1082" s="29"/>
      <c r="CU1082" s="32" t="str">
        <f>IF(N1082="费用项目",VLOOKUP(O1082,费用项目!B:C,2,0),"")</f>
        <v/>
      </c>
      <c r="CV1082" s="32" t="str">
        <f>IFERROR(VLOOKUP(CU1082,费用项目!A:B,2,0),"")</f>
        <v/>
      </c>
      <c r="CW1082" s="29" t="str">
        <f>IF(N1082="银行账户",VLOOKUP(O1082,银行变二级!B:C,2,0),"")</f>
        <v>建行一般户2539</v>
      </c>
      <c r="CX1082" s="29" t="str">
        <f>IFERROR(VLOOKUP(O1082,银行变二级!A:B,2,0),"")</f>
        <v>建行一般户2539</v>
      </c>
    </row>
    <row r="1083" ht="25.5" spans="1:102">
      <c r="A1083" s="35" t="s">
        <v>863</v>
      </c>
      <c r="B1083" s="36" t="s">
        <v>173</v>
      </c>
      <c r="C1083" s="36" t="s">
        <v>118</v>
      </c>
      <c r="D1083" s="37" t="s">
        <v>867</v>
      </c>
      <c r="E1083" s="37" t="s">
        <v>302</v>
      </c>
      <c r="F1083" s="38">
        <v>9950000</v>
      </c>
      <c r="G1083" s="39" t="s">
        <v>107</v>
      </c>
      <c r="H1083" s="40" t="str">
        <f t="shared" si="325"/>
        <v>1221</v>
      </c>
      <c r="I1083" s="40" t="str">
        <f t="shared" si="326"/>
        <v>122108</v>
      </c>
      <c r="J1083" s="46" t="str">
        <f t="shared" si="327"/>
        <v>其他应收款</v>
      </c>
      <c r="K1083" s="47" t="str">
        <f t="shared" si="328"/>
        <v>单位</v>
      </c>
      <c r="L1083" s="46" t="str">
        <f t="shared" si="329"/>
        <v>昌邑市惠合水务有限公司</v>
      </c>
      <c r="M1083" s="46" t="str">
        <f>IFERROR(IF(H1083="1002",1002,VLOOKUP(I1083,亿企科目!A:H,6,0)),VLOOKUP(H1083,亿企科目!A:G,6,0))</f>
        <v>122102</v>
      </c>
      <c r="N1083" s="48" t="str">
        <f>IFERROR(IF(H1083="1002","银行账户",IF(H1083="1123","供应商",VLOOKUP(I1083,亿企科目!A:H,8,0))),"")</f>
        <v>客户</v>
      </c>
      <c r="O1083" s="49" t="str">
        <f t="shared" si="343"/>
        <v>昌邑市惠合水务有限公司</v>
      </c>
      <c r="P1083" s="29" t="str">
        <f>VLOOKUP(A1083,账簿!B:C,2,0)</f>
        <v>002006</v>
      </c>
      <c r="Q1083" s="29" t="str">
        <f>VLOOKUP(P1083,账簿!A:B,2,0)</f>
        <v>昌邑市鑫昌城乡建设有限公司</v>
      </c>
      <c r="W1083" s="29" t="str">
        <f t="shared" si="344"/>
        <v>0020062026-04-023</v>
      </c>
      <c r="X1083" s="29" t="str">
        <f t="shared" si="330"/>
        <v>002006</v>
      </c>
      <c r="Y1083" s="29" t="str">
        <f t="shared" si="331"/>
        <v>002006</v>
      </c>
      <c r="Z1083" s="29" t="str">
        <f t="shared" si="332"/>
        <v>昌邑市鑫昌城乡建设有限公司</v>
      </c>
      <c r="AA1083" s="29" t="str">
        <f t="shared" si="333"/>
        <v>2026-04</v>
      </c>
      <c r="AB1083" s="29" t="str">
        <f t="shared" si="334"/>
        <v>2026-04-02</v>
      </c>
      <c r="AC1083" s="29" t="s">
        <v>108</v>
      </c>
      <c r="AD1083" s="29">
        <f t="shared" si="335"/>
        <v>3</v>
      </c>
      <c r="AE1083" s="29" t="str">
        <f t="shared" si="336"/>
        <v>往来款,昌邑市惠合水务有限公司</v>
      </c>
      <c r="AF1083" s="29" t="s">
        <v>109</v>
      </c>
      <c r="AG1083" s="29" t="s">
        <v>109</v>
      </c>
      <c r="AH1083" s="29"/>
      <c r="AI1083" s="29"/>
      <c r="AJ1083" s="29"/>
      <c r="AK1083" s="29"/>
      <c r="AL1083" s="29"/>
      <c r="AM1083" s="29"/>
      <c r="AN1083" s="29" t="str">
        <f t="shared" si="337"/>
        <v>122102</v>
      </c>
      <c r="AO1083" s="29"/>
      <c r="AP1083" s="29" t="str">
        <f t="shared" si="338"/>
        <v>往来款,昌邑市惠合水务有限公司</v>
      </c>
      <c r="AQ1083" t="s">
        <v>110</v>
      </c>
      <c r="AR1083" s="29">
        <f t="shared" si="339"/>
        <v>9950000</v>
      </c>
      <c r="AS1083" s="29" t="str">
        <f t="shared" si="340"/>
        <v/>
      </c>
      <c r="AT1083" t="s">
        <v>111</v>
      </c>
      <c r="AU1083" t="s">
        <v>112</v>
      </c>
      <c r="AV1083" t="s">
        <v>113</v>
      </c>
      <c r="AW1083" s="29">
        <f t="shared" si="341"/>
        <v>9950000</v>
      </c>
      <c r="AX1083" s="29" t="str">
        <f t="shared" si="342"/>
        <v/>
      </c>
      <c r="AY1083" s="29"/>
      <c r="AZ1083" s="29"/>
      <c r="BA1083" s="29"/>
      <c r="BB1083" s="29"/>
      <c r="BC1083" s="29"/>
      <c r="BD1083" s="29"/>
      <c r="BE1083" s="29"/>
      <c r="BF1083" s="29"/>
      <c r="BG1083" s="29"/>
      <c r="BH1083" s="29"/>
      <c r="BI1083" s="29"/>
      <c r="BJ1083" s="29"/>
      <c r="BK1083" s="29"/>
      <c r="BL1083" s="29"/>
      <c r="BM1083" s="29"/>
      <c r="BN1083" s="29"/>
      <c r="BO1083" s="29"/>
      <c r="BP1083" s="29"/>
      <c r="BQ1083" s="32" t="str">
        <f>IF(N1083="项目",VLOOKUP(O1083,项目!B:C,2,0),IF(K1083="空项目",VLOOKUP(K1083,项目!B:C,2,0),""))</f>
        <v/>
      </c>
      <c r="BR1083" s="32" t="str">
        <f>IFERROR(VLOOKUP(BQ1083,项目!A:B,2,0),"")</f>
        <v/>
      </c>
      <c r="BS1083" s="29"/>
      <c r="BT1083" s="29"/>
      <c r="BU1083" s="32" t="str">
        <f>IF(N1083="供应商",VLOOKUP(O1083,供应商!B:C,2,0),"")</f>
        <v/>
      </c>
      <c r="BV1083" s="32" t="str">
        <f>IFERROR(VLOOKUP(BU1083,供应商!A:B,2,0),"")</f>
        <v/>
      </c>
      <c r="BW1083" s="32" t="str">
        <f>IF(N1083="客户",VLOOKUP(O1083,客户!B:C,2,0),"")</f>
        <v>001001003</v>
      </c>
      <c r="BX1083" s="32" t="str">
        <f>IFERROR(VLOOKUP(BW1083,客户!A:B,2,0),"")</f>
        <v>昌邑市惠合水务有限公司</v>
      </c>
      <c r="BY1083" s="29"/>
      <c r="BZ1083" s="29"/>
      <c r="CA1083" s="29"/>
      <c r="CB1083" s="29"/>
      <c r="CC1083" s="29"/>
      <c r="CD1083" s="29"/>
      <c r="CE1083" s="29"/>
      <c r="CF1083" s="29"/>
      <c r="CG1083" s="29"/>
      <c r="CH1083" s="29"/>
      <c r="CI1083" s="29"/>
      <c r="CJ1083" s="29"/>
      <c r="CK1083" s="29"/>
      <c r="CL1083" s="29"/>
      <c r="CM1083" s="29"/>
      <c r="CN1083" s="29"/>
      <c r="CO1083" s="29"/>
      <c r="CP1083" s="29"/>
      <c r="CQ1083" s="29"/>
      <c r="CR1083" s="29"/>
      <c r="CS1083" s="29"/>
      <c r="CT1083" s="29"/>
      <c r="CU1083" s="32" t="str">
        <f>IF(N1083="费用项目",VLOOKUP(O1083,费用项目!B:C,2,0),"")</f>
        <v/>
      </c>
      <c r="CV1083" s="32" t="str">
        <f>IFERROR(VLOOKUP(CU1083,费用项目!A:B,2,0),"")</f>
        <v/>
      </c>
      <c r="CW1083" s="29" t="str">
        <f>IF(N1083="银行账户",VLOOKUP(O1083,银行变二级!B:C,2,0),"")</f>
        <v/>
      </c>
      <c r="CX1083" s="29" t="str">
        <f>IFERROR(VLOOKUP(O1083,银行变二级!A:B,2,0),"")</f>
        <v/>
      </c>
    </row>
    <row r="1084" ht="27" spans="1:102">
      <c r="A1084" s="35" t="s">
        <v>863</v>
      </c>
      <c r="B1084" s="36" t="s">
        <v>173</v>
      </c>
      <c r="C1084" s="36" t="s">
        <v>118</v>
      </c>
      <c r="D1084" s="37" t="s">
        <v>867</v>
      </c>
      <c r="E1084" s="37" t="s">
        <v>865</v>
      </c>
      <c r="F1084" s="39" t="s">
        <v>107</v>
      </c>
      <c r="G1084" s="38">
        <v>9950000</v>
      </c>
      <c r="H1084" s="40" t="str">
        <f t="shared" si="325"/>
        <v>1002</v>
      </c>
      <c r="I1084" s="40" t="str">
        <f t="shared" si="326"/>
        <v>100209</v>
      </c>
      <c r="J1084" s="46" t="str">
        <f t="shared" si="327"/>
        <v>银行存款</v>
      </c>
      <c r="K1084" s="47" t="str">
        <f t="shared" si="328"/>
        <v>建行一般户2539</v>
      </c>
      <c r="L1084" s="46" t="str">
        <f t="shared" si="329"/>
        <v/>
      </c>
      <c r="M1084" s="46">
        <f>IFERROR(IF(H1084="1002",1002,VLOOKUP(I1084,亿企科目!A:H,6,0)),VLOOKUP(H1084,亿企科目!A:G,6,0))</f>
        <v>1002</v>
      </c>
      <c r="N1084" s="48" t="str">
        <f>IFERROR(IF(H1084="1002","银行账户",IF(H1084="1123","供应商",VLOOKUP(I1084,亿企科目!A:H,8,0))),"")</f>
        <v>银行账户</v>
      </c>
      <c r="O1084" s="49" t="str">
        <f t="shared" si="343"/>
        <v>建行一般户2539</v>
      </c>
      <c r="P1084" s="29" t="str">
        <f>VLOOKUP(A1084,账簿!B:C,2,0)</f>
        <v>002006</v>
      </c>
      <c r="Q1084" s="29" t="str">
        <f>VLOOKUP(P1084,账簿!A:B,2,0)</f>
        <v>昌邑市鑫昌城乡建设有限公司</v>
      </c>
      <c r="W1084" s="29" t="str">
        <f t="shared" si="344"/>
        <v>0020062026-04-023</v>
      </c>
      <c r="X1084" s="29" t="str">
        <f t="shared" si="330"/>
        <v>002006</v>
      </c>
      <c r="Y1084" s="29" t="str">
        <f t="shared" si="331"/>
        <v>002006</v>
      </c>
      <c r="Z1084" s="29" t="str">
        <f t="shared" si="332"/>
        <v>昌邑市鑫昌城乡建设有限公司</v>
      </c>
      <c r="AA1084" s="29" t="str">
        <f t="shared" si="333"/>
        <v>2026-04</v>
      </c>
      <c r="AB1084" s="29" t="str">
        <f t="shared" si="334"/>
        <v>2026-04-02</v>
      </c>
      <c r="AC1084" s="29" t="s">
        <v>108</v>
      </c>
      <c r="AD1084" s="29">
        <f t="shared" si="335"/>
        <v>3</v>
      </c>
      <c r="AE1084" s="29" t="str">
        <f t="shared" si="336"/>
        <v>往来款,昌邑市惠合水务有限公司</v>
      </c>
      <c r="AF1084" s="29" t="s">
        <v>109</v>
      </c>
      <c r="AG1084" s="29" t="s">
        <v>109</v>
      </c>
      <c r="AH1084" s="29"/>
      <c r="AI1084" s="29"/>
      <c r="AJ1084" s="29"/>
      <c r="AK1084" s="29"/>
      <c r="AL1084" s="29"/>
      <c r="AM1084" s="29"/>
      <c r="AN1084" s="29">
        <f t="shared" si="337"/>
        <v>1002</v>
      </c>
      <c r="AO1084" s="29"/>
      <c r="AP1084" s="29" t="str">
        <f t="shared" si="338"/>
        <v>往来款,昌邑市惠合水务有限公司</v>
      </c>
      <c r="AQ1084" t="s">
        <v>110</v>
      </c>
      <c r="AR1084" s="29" t="str">
        <f t="shared" si="339"/>
        <v/>
      </c>
      <c r="AS1084" s="29">
        <f t="shared" si="340"/>
        <v>9950000</v>
      </c>
      <c r="AT1084" t="s">
        <v>111</v>
      </c>
      <c r="AU1084" t="s">
        <v>112</v>
      </c>
      <c r="AV1084" t="s">
        <v>113</v>
      </c>
      <c r="AW1084" s="29" t="str">
        <f t="shared" si="341"/>
        <v/>
      </c>
      <c r="AX1084" s="29">
        <f t="shared" si="342"/>
        <v>9950000</v>
      </c>
      <c r="AY1084" s="29"/>
      <c r="AZ1084" s="29"/>
      <c r="BA1084" s="29"/>
      <c r="BB1084" s="29"/>
      <c r="BC1084" s="29"/>
      <c r="BD1084" s="29"/>
      <c r="BE1084" s="29"/>
      <c r="BF1084" s="29"/>
      <c r="BG1084" s="29"/>
      <c r="BH1084" s="29"/>
      <c r="BI1084" s="29"/>
      <c r="BJ1084" s="29"/>
      <c r="BK1084" s="29"/>
      <c r="BL1084" s="29"/>
      <c r="BM1084" s="29"/>
      <c r="BN1084" s="29"/>
      <c r="BO1084" s="29"/>
      <c r="BP1084" s="29"/>
      <c r="BQ1084" s="32" t="str">
        <f>IF(N1084="项目",VLOOKUP(O1084,项目!B:C,2,0),IF(K1084="空项目",VLOOKUP(K1084,项目!B:C,2,0),""))</f>
        <v/>
      </c>
      <c r="BR1084" s="32" t="str">
        <f>IFERROR(VLOOKUP(BQ1084,项目!A:B,2,0),"")</f>
        <v/>
      </c>
      <c r="BS1084" s="29"/>
      <c r="BT1084" s="29"/>
      <c r="BU1084" s="32" t="str">
        <f>IF(N1084="供应商",VLOOKUP(O1084,供应商!B:C,2,0),"")</f>
        <v/>
      </c>
      <c r="BV1084" s="32" t="str">
        <f>IFERROR(VLOOKUP(BU1084,供应商!A:B,2,0),"")</f>
        <v/>
      </c>
      <c r="BW1084" s="32" t="str">
        <f>IF(N1084="客户",VLOOKUP(O1084,客户!B:C,2,0),"")</f>
        <v/>
      </c>
      <c r="BX1084" s="32" t="str">
        <f>IFERROR(VLOOKUP(BW1084,客户!A:B,2,0),"")</f>
        <v/>
      </c>
      <c r="BY1084" s="29"/>
      <c r="BZ1084" s="29"/>
      <c r="CA1084" s="29"/>
      <c r="CB1084" s="29"/>
      <c r="CC1084" s="29"/>
      <c r="CD1084" s="29"/>
      <c r="CE1084" s="29"/>
      <c r="CF1084" s="29"/>
      <c r="CG1084" s="29"/>
      <c r="CH1084" s="29"/>
      <c r="CI1084" s="29"/>
      <c r="CJ1084" s="29"/>
      <c r="CK1084" s="29"/>
      <c r="CL1084" s="29"/>
      <c r="CM1084" s="29"/>
      <c r="CN1084" s="29"/>
      <c r="CO1084" s="29"/>
      <c r="CP1084" s="29"/>
      <c r="CQ1084" s="29"/>
      <c r="CR1084" s="29"/>
      <c r="CS1084" s="29"/>
      <c r="CT1084" s="29"/>
      <c r="CU1084" s="32" t="str">
        <f>IF(N1084="费用项目",VLOOKUP(O1084,费用项目!B:C,2,0),"")</f>
        <v/>
      </c>
      <c r="CV1084" s="32" t="str">
        <f>IFERROR(VLOOKUP(CU1084,费用项目!A:B,2,0),"")</f>
        <v/>
      </c>
      <c r="CW1084" s="29" t="str">
        <f>IF(N1084="银行账户",VLOOKUP(O1084,银行变二级!B:C,2,0),"")</f>
        <v>建行一般户2539</v>
      </c>
      <c r="CX1084" s="29" t="str">
        <f>IFERROR(VLOOKUP(O1084,银行变二级!A:B,2,0),"")</f>
        <v>建行一般户2539</v>
      </c>
    </row>
    <row r="1085" spans="1:102">
      <c r="A1085" s="35" t="s">
        <v>863</v>
      </c>
      <c r="B1085" s="36" t="s">
        <v>308</v>
      </c>
      <c r="C1085" s="36" t="s">
        <v>121</v>
      </c>
      <c r="D1085" s="37" t="s">
        <v>868</v>
      </c>
      <c r="E1085" s="37" t="s">
        <v>130</v>
      </c>
      <c r="F1085" s="41">
        <v>240</v>
      </c>
      <c r="G1085" s="39" t="s">
        <v>107</v>
      </c>
      <c r="H1085" s="40" t="str">
        <f t="shared" si="325"/>
        <v>6603</v>
      </c>
      <c r="I1085" s="40" t="str">
        <f t="shared" si="326"/>
        <v>6603</v>
      </c>
      <c r="J1085" s="46" t="str">
        <f t="shared" si="327"/>
        <v>财务费用</v>
      </c>
      <c r="K1085" s="47" t="str">
        <f t="shared" si="328"/>
        <v>手续费</v>
      </c>
      <c r="L1085" s="46" t="str">
        <f t="shared" si="329"/>
        <v/>
      </c>
      <c r="M1085" s="46" t="str">
        <f>IFERROR(IF(H1085="1002",1002,VLOOKUP(I1085,亿企科目!A:H,6,0)),VLOOKUP(H1085,亿企科目!A:G,6,0))</f>
        <v>6603</v>
      </c>
      <c r="N1085" s="48" t="str">
        <f>IFERROR(IF(H1085="1002","银行账户",IF(H1085="1123","供应商",VLOOKUP(I1085,亿企科目!A:H,8,0))),"")</f>
        <v>费用项目</v>
      </c>
      <c r="O1085" s="49" t="str">
        <f t="shared" si="343"/>
        <v>手续费</v>
      </c>
      <c r="P1085" s="29" t="str">
        <f>VLOOKUP(A1085,账簿!B:C,2,0)</f>
        <v>002006</v>
      </c>
      <c r="Q1085" s="29" t="str">
        <f>VLOOKUP(P1085,账簿!A:B,2,0)</f>
        <v>昌邑市鑫昌城乡建设有限公司</v>
      </c>
      <c r="W1085" s="29" t="str">
        <f t="shared" si="344"/>
        <v>0020062026-04-074</v>
      </c>
      <c r="X1085" s="29" t="str">
        <f t="shared" si="330"/>
        <v>002006</v>
      </c>
      <c r="Y1085" s="29" t="str">
        <f t="shared" si="331"/>
        <v>002006</v>
      </c>
      <c r="Z1085" s="29" t="str">
        <f t="shared" si="332"/>
        <v>昌邑市鑫昌城乡建设有限公司</v>
      </c>
      <c r="AA1085" s="29" t="str">
        <f t="shared" si="333"/>
        <v>2026-04</v>
      </c>
      <c r="AB1085" s="29" t="str">
        <f t="shared" si="334"/>
        <v>2026-04-07</v>
      </c>
      <c r="AC1085" s="29" t="s">
        <v>108</v>
      </c>
      <c r="AD1085" s="29">
        <f t="shared" si="335"/>
        <v>4</v>
      </c>
      <c r="AE1085" s="29" t="str">
        <f t="shared" si="336"/>
        <v>单位结算卡年费</v>
      </c>
      <c r="AF1085" s="29" t="s">
        <v>109</v>
      </c>
      <c r="AG1085" s="29" t="s">
        <v>109</v>
      </c>
      <c r="AH1085" s="29"/>
      <c r="AI1085" s="29"/>
      <c r="AJ1085" s="29"/>
      <c r="AK1085" s="29"/>
      <c r="AL1085" s="29"/>
      <c r="AM1085" s="29"/>
      <c r="AN1085" s="29" t="str">
        <f t="shared" si="337"/>
        <v>6603</v>
      </c>
      <c r="AO1085" s="29"/>
      <c r="AP1085" s="29" t="str">
        <f t="shared" si="338"/>
        <v>单位结算卡年费</v>
      </c>
      <c r="AQ1085" t="s">
        <v>110</v>
      </c>
      <c r="AR1085" s="29">
        <f t="shared" si="339"/>
        <v>240</v>
      </c>
      <c r="AS1085" s="29" t="str">
        <f t="shared" si="340"/>
        <v/>
      </c>
      <c r="AT1085" t="s">
        <v>111</v>
      </c>
      <c r="AU1085" t="s">
        <v>112</v>
      </c>
      <c r="AV1085" t="s">
        <v>113</v>
      </c>
      <c r="AW1085" s="29">
        <f t="shared" si="341"/>
        <v>240</v>
      </c>
      <c r="AX1085" s="29" t="str">
        <f t="shared" si="342"/>
        <v/>
      </c>
      <c r="AY1085" s="29"/>
      <c r="AZ1085" s="29"/>
      <c r="BA1085" s="29"/>
      <c r="BB1085" s="29"/>
      <c r="BC1085" s="29"/>
      <c r="BD1085" s="29"/>
      <c r="BE1085" s="29"/>
      <c r="BF1085" s="29"/>
      <c r="BG1085" s="29"/>
      <c r="BH1085" s="29"/>
      <c r="BI1085" s="29"/>
      <c r="BJ1085" s="29"/>
      <c r="BK1085" s="29"/>
      <c r="BL1085" s="29"/>
      <c r="BM1085" s="29"/>
      <c r="BN1085" s="29"/>
      <c r="BO1085" s="29"/>
      <c r="BP1085" s="29"/>
      <c r="BQ1085" s="32" t="str">
        <f>IF(N1085="项目",VLOOKUP(O1085,项目!B:C,2,0),IF(K1085="空项目",VLOOKUP(K1085,项目!B:C,2,0),""))</f>
        <v/>
      </c>
      <c r="BR1085" s="32" t="str">
        <f>IFERROR(VLOOKUP(BQ1085,项目!A:B,2,0),"")</f>
        <v/>
      </c>
      <c r="BS1085" s="29"/>
      <c r="BT1085" s="29"/>
      <c r="BU1085" s="32" t="str">
        <f>IF(N1085="供应商",VLOOKUP(O1085,供应商!B:C,2,0),"")</f>
        <v/>
      </c>
      <c r="BV1085" s="32" t="str">
        <f>IFERROR(VLOOKUP(BU1085,供应商!A:B,2,0),"")</f>
        <v/>
      </c>
      <c r="BW1085" s="32" t="str">
        <f>IF(N1085="客户",VLOOKUP(O1085,客户!B:C,2,0),"")</f>
        <v/>
      </c>
      <c r="BX1085" s="32" t="str">
        <f>IFERROR(VLOOKUP(BW1085,客户!A:B,2,0),"")</f>
        <v/>
      </c>
      <c r="BY1085" s="29"/>
      <c r="BZ1085" s="29"/>
      <c r="CA1085" s="29"/>
      <c r="CB1085" s="29"/>
      <c r="CC1085" s="29"/>
      <c r="CD1085" s="29"/>
      <c r="CE1085" s="29"/>
      <c r="CF1085" s="29"/>
      <c r="CG1085" s="29"/>
      <c r="CH1085" s="29"/>
      <c r="CI1085" s="29"/>
      <c r="CJ1085" s="29"/>
      <c r="CK1085" s="29"/>
      <c r="CL1085" s="29"/>
      <c r="CM1085" s="29"/>
      <c r="CN1085" s="29"/>
      <c r="CO1085" s="29"/>
      <c r="CP1085" s="29"/>
      <c r="CQ1085" s="29"/>
      <c r="CR1085" s="29"/>
      <c r="CS1085" s="29"/>
      <c r="CT1085" s="29"/>
      <c r="CU1085" s="32" t="str">
        <f>IF(N1085="费用项目",VLOOKUP(O1085,费用项目!B:C,2,0),"")</f>
        <v>660304</v>
      </c>
      <c r="CV1085" s="32" t="str">
        <f>IFERROR(VLOOKUP(CU1085,费用项目!A:B,2,0),"")</f>
        <v>手续费</v>
      </c>
      <c r="CW1085" s="29" t="str">
        <f>IF(N1085="银行账户",VLOOKUP(O1085,银行变二级!B:C,2,0),"")</f>
        <v/>
      </c>
      <c r="CX1085" s="29" t="str">
        <f>IFERROR(VLOOKUP(O1085,银行变二级!A:B,2,0),"")</f>
        <v/>
      </c>
    </row>
    <row r="1086" ht="27" spans="1:102">
      <c r="A1086" s="35" t="s">
        <v>863</v>
      </c>
      <c r="B1086" s="36" t="s">
        <v>308</v>
      </c>
      <c r="C1086" s="36" t="s">
        <v>121</v>
      </c>
      <c r="D1086" s="37" t="s">
        <v>868</v>
      </c>
      <c r="E1086" s="37" t="s">
        <v>865</v>
      </c>
      <c r="F1086" s="39" t="s">
        <v>107</v>
      </c>
      <c r="G1086" s="41">
        <v>240</v>
      </c>
      <c r="H1086" s="40" t="str">
        <f t="shared" si="325"/>
        <v>1002</v>
      </c>
      <c r="I1086" s="40" t="str">
        <f t="shared" si="326"/>
        <v>100209</v>
      </c>
      <c r="J1086" s="46" t="str">
        <f t="shared" si="327"/>
        <v>银行存款</v>
      </c>
      <c r="K1086" s="47" t="str">
        <f t="shared" si="328"/>
        <v>建行一般户2539</v>
      </c>
      <c r="L1086" s="46" t="str">
        <f t="shared" si="329"/>
        <v/>
      </c>
      <c r="M1086" s="46">
        <f>IFERROR(IF(H1086="1002",1002,VLOOKUP(I1086,亿企科目!A:H,6,0)),VLOOKUP(H1086,亿企科目!A:G,6,0))</f>
        <v>1002</v>
      </c>
      <c r="N1086" s="48" t="str">
        <f>IFERROR(IF(H1086="1002","银行账户",IF(H1086="1123","供应商",VLOOKUP(I1086,亿企科目!A:H,8,0))),"")</f>
        <v>银行账户</v>
      </c>
      <c r="O1086" s="49" t="str">
        <f t="shared" si="343"/>
        <v>建行一般户2539</v>
      </c>
      <c r="P1086" s="29" t="str">
        <f>VLOOKUP(A1086,账簿!B:C,2,0)</f>
        <v>002006</v>
      </c>
      <c r="Q1086" s="29" t="str">
        <f>VLOOKUP(P1086,账簿!A:B,2,0)</f>
        <v>昌邑市鑫昌城乡建设有限公司</v>
      </c>
      <c r="W1086" s="29" t="str">
        <f t="shared" si="344"/>
        <v>0020062026-04-074</v>
      </c>
      <c r="X1086" s="29" t="str">
        <f t="shared" si="330"/>
        <v>002006</v>
      </c>
      <c r="Y1086" s="29" t="str">
        <f t="shared" si="331"/>
        <v>002006</v>
      </c>
      <c r="Z1086" s="29" t="str">
        <f t="shared" si="332"/>
        <v>昌邑市鑫昌城乡建设有限公司</v>
      </c>
      <c r="AA1086" s="29" t="str">
        <f t="shared" si="333"/>
        <v>2026-04</v>
      </c>
      <c r="AB1086" s="29" t="str">
        <f t="shared" si="334"/>
        <v>2026-04-07</v>
      </c>
      <c r="AC1086" s="29" t="s">
        <v>108</v>
      </c>
      <c r="AD1086" s="29">
        <f t="shared" si="335"/>
        <v>4</v>
      </c>
      <c r="AE1086" s="29" t="str">
        <f t="shared" si="336"/>
        <v>单位结算卡年费</v>
      </c>
      <c r="AF1086" s="29" t="s">
        <v>109</v>
      </c>
      <c r="AG1086" s="29" t="s">
        <v>109</v>
      </c>
      <c r="AH1086" s="29"/>
      <c r="AI1086" s="29"/>
      <c r="AJ1086" s="29"/>
      <c r="AK1086" s="29"/>
      <c r="AL1086" s="29"/>
      <c r="AM1086" s="29"/>
      <c r="AN1086" s="29">
        <f t="shared" si="337"/>
        <v>1002</v>
      </c>
      <c r="AO1086" s="29"/>
      <c r="AP1086" s="29" t="str">
        <f t="shared" si="338"/>
        <v>单位结算卡年费</v>
      </c>
      <c r="AQ1086" t="s">
        <v>110</v>
      </c>
      <c r="AR1086" s="29" t="str">
        <f t="shared" si="339"/>
        <v/>
      </c>
      <c r="AS1086" s="29">
        <f t="shared" si="340"/>
        <v>240</v>
      </c>
      <c r="AT1086" t="s">
        <v>111</v>
      </c>
      <c r="AU1086" t="s">
        <v>112</v>
      </c>
      <c r="AV1086" t="s">
        <v>113</v>
      </c>
      <c r="AW1086" s="29" t="str">
        <f t="shared" si="341"/>
        <v/>
      </c>
      <c r="AX1086" s="29">
        <f t="shared" si="342"/>
        <v>240</v>
      </c>
      <c r="AY1086" s="29"/>
      <c r="AZ1086" s="29"/>
      <c r="BA1086" s="29"/>
      <c r="BB1086" s="29"/>
      <c r="BC1086" s="29"/>
      <c r="BD1086" s="29"/>
      <c r="BE1086" s="29"/>
      <c r="BF1086" s="29"/>
      <c r="BG1086" s="29"/>
      <c r="BH1086" s="29"/>
      <c r="BI1086" s="29"/>
      <c r="BJ1086" s="29"/>
      <c r="BK1086" s="29"/>
      <c r="BL1086" s="29"/>
      <c r="BM1086" s="29"/>
      <c r="BN1086" s="29"/>
      <c r="BO1086" s="29"/>
      <c r="BP1086" s="29"/>
      <c r="BQ1086" s="32" t="str">
        <f>IF(N1086="项目",VLOOKUP(O1086,项目!B:C,2,0),IF(K1086="空项目",VLOOKUP(K1086,项目!B:C,2,0),""))</f>
        <v/>
      </c>
      <c r="BR1086" s="32" t="str">
        <f>IFERROR(VLOOKUP(BQ1086,项目!A:B,2,0),"")</f>
        <v/>
      </c>
      <c r="BS1086" s="29"/>
      <c r="BT1086" s="29"/>
      <c r="BU1086" s="32" t="str">
        <f>IF(N1086="供应商",VLOOKUP(O1086,供应商!B:C,2,0),"")</f>
        <v/>
      </c>
      <c r="BV1086" s="32" t="str">
        <f>IFERROR(VLOOKUP(BU1086,供应商!A:B,2,0),"")</f>
        <v/>
      </c>
      <c r="BW1086" s="32" t="str">
        <f>IF(N1086="客户",VLOOKUP(O1086,客户!B:C,2,0),"")</f>
        <v/>
      </c>
      <c r="BX1086" s="32" t="str">
        <f>IFERROR(VLOOKUP(BW1086,客户!A:B,2,0),"")</f>
        <v/>
      </c>
      <c r="BY1086" s="29"/>
      <c r="BZ1086" s="29"/>
      <c r="CA1086" s="29"/>
      <c r="CB1086" s="29"/>
      <c r="CC1086" s="29"/>
      <c r="CD1086" s="29"/>
      <c r="CE1086" s="29"/>
      <c r="CF1086" s="29"/>
      <c r="CG1086" s="29"/>
      <c r="CH1086" s="29"/>
      <c r="CI1086" s="29"/>
      <c r="CJ1086" s="29"/>
      <c r="CK1086" s="29"/>
      <c r="CL1086" s="29"/>
      <c r="CM1086" s="29"/>
      <c r="CN1086" s="29"/>
      <c r="CO1086" s="29"/>
      <c r="CP1086" s="29"/>
      <c r="CQ1086" s="29"/>
      <c r="CR1086" s="29"/>
      <c r="CS1086" s="29"/>
      <c r="CT1086" s="29"/>
      <c r="CU1086" s="32" t="str">
        <f>IF(N1086="费用项目",VLOOKUP(O1086,费用项目!B:C,2,0),"")</f>
        <v/>
      </c>
      <c r="CV1086" s="32" t="str">
        <f>IFERROR(VLOOKUP(CU1086,费用项目!A:B,2,0),"")</f>
        <v/>
      </c>
      <c r="CW1086" s="29" t="str">
        <f>IF(N1086="银行账户",VLOOKUP(O1086,银行变二级!B:C,2,0),"")</f>
        <v>建行一般户2539</v>
      </c>
      <c r="CX1086" s="29" t="str">
        <f>IFERROR(VLOOKUP(O1086,银行变二级!A:B,2,0),"")</f>
        <v>建行一般户2539</v>
      </c>
    </row>
    <row r="1087" ht="25.5" spans="1:102">
      <c r="A1087" s="35" t="s">
        <v>863</v>
      </c>
      <c r="B1087" s="36" t="s">
        <v>103</v>
      </c>
      <c r="C1087" s="36" t="s">
        <v>125</v>
      </c>
      <c r="D1087" s="37" t="s">
        <v>105</v>
      </c>
      <c r="E1087" s="37" t="s">
        <v>869</v>
      </c>
      <c r="F1087" s="38">
        <v>24000</v>
      </c>
      <c r="G1087" s="39" t="s">
        <v>107</v>
      </c>
      <c r="H1087" s="40" t="str">
        <f t="shared" ref="H1087:H1112" si="345">LEFT(E1087,4)</f>
        <v>1002</v>
      </c>
      <c r="I1087" s="40" t="str">
        <f t="shared" ref="I1087:I1112" si="346">IFERROR(LEFT(E1087,FIND(" ",E1087)-1),E1087)</f>
        <v>100204</v>
      </c>
      <c r="J1087" s="46" t="str">
        <f t="shared" ref="J1087:J1112" si="347">LEFT(MID(E1087,FIND(" ",E1087)+1,LEN(E1087)),FIND("-",MID(E1087,FIND(" ",E1087)+1,LEN(E1087))&amp;"-")-1)</f>
        <v>银行存款</v>
      </c>
      <c r="K1087" s="47" t="str">
        <f t="shared" ref="K1087:K1112" si="348">IFERROR(MID(MID(E1087,FIND(" ",E1087)+1,LEN(E1087)),FIND("-",MID(E1087,FIND(" ",E1087)+1,LEN(E1087)))+1,IFERROR(FIND("-",MID(E1087,FIND(" ",E1087)+1,LEN(E1087)),FIND("-",MID(E1087,FIND(" ",E1087)+1,LEN(E1087)))+1),LEN(MID(E1087,FIND(" ",E1087)+1,LEN(E1087)))+1)-FIND("-",MID(E1087,FIND(" ",E1087)+1,LEN(E1087)))-1),"")</f>
        <v>齐鲁银行2869</v>
      </c>
      <c r="L1087" s="46" t="str">
        <f t="shared" ref="L1087:L1112" si="349">IFERROR(MID(MID(E1087,FIND(" ",E1087)+1,LEN(E1087)),FIND("-",MID(E1087,FIND(" ",E1087)+1,LEN(E1087)),FIND("-",MID(E1087,FIND(" ",E1087)+1,LEN(E1087)))+1)+1,LEN(E1087)),"")</f>
        <v/>
      </c>
      <c r="M1087" s="46">
        <f>IFERROR(IF(H1087="1002",1002,VLOOKUP(I1087,亿企科目!A:H,6,0)),VLOOKUP(H1087,亿企科目!A:G,6,0))</f>
        <v>1002</v>
      </c>
      <c r="N1087" s="48" t="str">
        <f>IFERROR(IF(H1087="1002","银行账户",IF(H1087="1123","供应商",VLOOKUP(I1087,亿企科目!A:H,8,0))),"")</f>
        <v>银行账户</v>
      </c>
      <c r="O1087" s="49" t="str">
        <f t="shared" si="343"/>
        <v>齐鲁银行2869</v>
      </c>
      <c r="P1087" s="29" t="str">
        <f>VLOOKUP(A1087,账簿!B:C,2,0)</f>
        <v>002006</v>
      </c>
      <c r="Q1087" s="29" t="str">
        <f>VLOOKUP(P1087,账簿!A:B,2,0)</f>
        <v>昌邑市鑫昌城乡建设有限公司</v>
      </c>
      <c r="W1087" s="29" t="str">
        <f t="shared" si="344"/>
        <v>0020062026-04-205</v>
      </c>
      <c r="X1087" s="29" t="str">
        <f t="shared" si="330"/>
        <v>002006</v>
      </c>
      <c r="Y1087" s="29" t="str">
        <f t="shared" si="331"/>
        <v>002006</v>
      </c>
      <c r="Z1087" s="29" t="str">
        <f t="shared" si="332"/>
        <v>昌邑市鑫昌城乡建设有限公司</v>
      </c>
      <c r="AA1087" s="29" t="str">
        <f t="shared" si="333"/>
        <v>2026-04</v>
      </c>
      <c r="AB1087" s="29" t="str">
        <f t="shared" si="334"/>
        <v>2026-04-20</v>
      </c>
      <c r="AC1087" s="29" t="s">
        <v>108</v>
      </c>
      <c r="AD1087" s="29">
        <f t="shared" si="335"/>
        <v>5</v>
      </c>
      <c r="AE1087" s="29" t="str">
        <f t="shared" si="336"/>
        <v>往来款,昌邑市城市建设发展投资集团有限公司</v>
      </c>
      <c r="AF1087" s="29" t="s">
        <v>109</v>
      </c>
      <c r="AG1087" s="29" t="s">
        <v>109</v>
      </c>
      <c r="AH1087" s="29"/>
      <c r="AI1087" s="29"/>
      <c r="AJ1087" s="29"/>
      <c r="AK1087" s="29"/>
      <c r="AL1087" s="29"/>
      <c r="AM1087" s="29"/>
      <c r="AN1087" s="29">
        <f t="shared" si="337"/>
        <v>1002</v>
      </c>
      <c r="AO1087" s="29"/>
      <c r="AP1087" s="29" t="str">
        <f t="shared" si="338"/>
        <v>往来款,昌邑市城市建设发展投资集团有限公司</v>
      </c>
      <c r="AQ1087" t="s">
        <v>110</v>
      </c>
      <c r="AR1087" s="29">
        <f t="shared" si="339"/>
        <v>24000</v>
      </c>
      <c r="AS1087" s="29" t="str">
        <f t="shared" si="340"/>
        <v/>
      </c>
      <c r="AT1087" t="s">
        <v>111</v>
      </c>
      <c r="AU1087" t="s">
        <v>112</v>
      </c>
      <c r="AV1087" t="s">
        <v>113</v>
      </c>
      <c r="AW1087" s="29">
        <f t="shared" si="341"/>
        <v>24000</v>
      </c>
      <c r="AX1087" s="29" t="str">
        <f t="shared" si="342"/>
        <v/>
      </c>
      <c r="AY1087" s="29"/>
      <c r="AZ1087" s="29"/>
      <c r="BA1087" s="29"/>
      <c r="BB1087" s="29"/>
      <c r="BC1087" s="29"/>
      <c r="BD1087" s="29"/>
      <c r="BE1087" s="29"/>
      <c r="BF1087" s="29"/>
      <c r="BG1087" s="29"/>
      <c r="BH1087" s="29"/>
      <c r="BI1087" s="29"/>
      <c r="BJ1087" s="29"/>
      <c r="BK1087" s="29"/>
      <c r="BL1087" s="29"/>
      <c r="BM1087" s="29"/>
      <c r="BN1087" s="29"/>
      <c r="BO1087" s="29"/>
      <c r="BP1087" s="29"/>
      <c r="BQ1087" s="32" t="str">
        <f>IF(N1087="项目",VLOOKUP(O1087,项目!B:C,2,0),IF(K1087="空项目",VLOOKUP(K1087,项目!B:C,2,0),""))</f>
        <v/>
      </c>
      <c r="BR1087" s="32" t="str">
        <f>IFERROR(VLOOKUP(BQ1087,项目!A:B,2,0),"")</f>
        <v/>
      </c>
      <c r="BS1087" s="29"/>
      <c r="BT1087" s="29"/>
      <c r="BU1087" s="32" t="str">
        <f>IF(N1087="供应商",VLOOKUP(O1087,供应商!B:C,2,0),"")</f>
        <v/>
      </c>
      <c r="BV1087" s="32" t="str">
        <f>IFERROR(VLOOKUP(BU1087,供应商!A:B,2,0),"")</f>
        <v/>
      </c>
      <c r="BW1087" s="32" t="str">
        <f>IF(N1087="客户",VLOOKUP(O1087,客户!B:C,2,0),"")</f>
        <v/>
      </c>
      <c r="BX1087" s="32" t="str">
        <f>IFERROR(VLOOKUP(BW1087,客户!A:B,2,0),"")</f>
        <v/>
      </c>
      <c r="BY1087" s="29"/>
      <c r="BZ1087" s="29"/>
      <c r="CA1087" s="29"/>
      <c r="CB1087" s="29"/>
      <c r="CC1087" s="29"/>
      <c r="CD1087" s="29"/>
      <c r="CE1087" s="29"/>
      <c r="CF1087" s="29"/>
      <c r="CG1087" s="29"/>
      <c r="CH1087" s="29"/>
      <c r="CI1087" s="29"/>
      <c r="CJ1087" s="29"/>
      <c r="CK1087" s="29"/>
      <c r="CL1087" s="29"/>
      <c r="CM1087" s="29"/>
      <c r="CN1087" s="29"/>
      <c r="CO1087" s="29"/>
      <c r="CP1087" s="29"/>
      <c r="CQ1087" s="29"/>
      <c r="CR1087" s="29"/>
      <c r="CS1087" s="29"/>
      <c r="CT1087" s="29"/>
      <c r="CU1087" s="32" t="str">
        <f>IF(N1087="费用项目",VLOOKUP(O1087,费用项目!B:C,2,0),"")</f>
        <v/>
      </c>
      <c r="CV1087" s="32" t="str">
        <f>IFERROR(VLOOKUP(CU1087,费用项目!A:B,2,0),"")</f>
        <v/>
      </c>
      <c r="CW1087" s="29" t="str">
        <f>IF(N1087="银行账户",VLOOKUP(O1087,银行变二级!B:C,2,0),"")</f>
        <v>86623007101421002869</v>
      </c>
      <c r="CX1087" s="29" t="str">
        <f>IFERROR(VLOOKUP(O1087,银行变二级!A:B,2,0),"")</f>
        <v/>
      </c>
    </row>
    <row r="1088" ht="25.5" spans="1:102">
      <c r="A1088" s="35" t="s">
        <v>863</v>
      </c>
      <c r="B1088" s="36" t="s">
        <v>103</v>
      </c>
      <c r="C1088" s="36" t="s">
        <v>125</v>
      </c>
      <c r="D1088" s="37" t="s">
        <v>105</v>
      </c>
      <c r="E1088" s="37" t="s">
        <v>114</v>
      </c>
      <c r="F1088" s="39" t="s">
        <v>107</v>
      </c>
      <c r="G1088" s="38">
        <v>24000</v>
      </c>
      <c r="H1088" s="40" t="str">
        <f t="shared" si="345"/>
        <v>1221</v>
      </c>
      <c r="I1088" s="40" t="str">
        <f t="shared" si="346"/>
        <v>122108</v>
      </c>
      <c r="J1088" s="46" t="str">
        <f t="shared" si="347"/>
        <v>其他应收款</v>
      </c>
      <c r="K1088" s="47" t="str">
        <f t="shared" si="348"/>
        <v>单位</v>
      </c>
      <c r="L1088" s="46" t="str">
        <f t="shared" si="349"/>
        <v>昌邑市城市建设发展投资集团有限公司</v>
      </c>
      <c r="M1088" s="46" t="str">
        <f>IFERROR(IF(H1088="1002",1002,VLOOKUP(I1088,亿企科目!A:H,6,0)),VLOOKUP(H1088,亿企科目!A:G,6,0))</f>
        <v>122102</v>
      </c>
      <c r="N1088" s="48" t="str">
        <f>IFERROR(IF(H1088="1002","银行账户",IF(H1088="1123","供应商",VLOOKUP(I1088,亿企科目!A:H,8,0))),"")</f>
        <v>客户</v>
      </c>
      <c r="O1088" s="49" t="str">
        <f t="shared" si="343"/>
        <v>昌邑市城市建设发展投资集团有限公司</v>
      </c>
      <c r="P1088" s="29" t="str">
        <f>VLOOKUP(A1088,账簿!B:C,2,0)</f>
        <v>002006</v>
      </c>
      <c r="Q1088" s="29" t="str">
        <f>VLOOKUP(P1088,账簿!A:B,2,0)</f>
        <v>昌邑市鑫昌城乡建设有限公司</v>
      </c>
      <c r="W1088" s="29" t="str">
        <f t="shared" si="344"/>
        <v>0020062026-04-205</v>
      </c>
      <c r="X1088" s="29" t="str">
        <f t="shared" si="330"/>
        <v>002006</v>
      </c>
      <c r="Y1088" s="29" t="str">
        <f t="shared" si="331"/>
        <v>002006</v>
      </c>
      <c r="Z1088" s="29" t="str">
        <f t="shared" si="332"/>
        <v>昌邑市鑫昌城乡建设有限公司</v>
      </c>
      <c r="AA1088" s="29" t="str">
        <f t="shared" si="333"/>
        <v>2026-04</v>
      </c>
      <c r="AB1088" s="29" t="str">
        <f t="shared" si="334"/>
        <v>2026-04-20</v>
      </c>
      <c r="AC1088" s="29" t="s">
        <v>108</v>
      </c>
      <c r="AD1088" s="29">
        <f t="shared" si="335"/>
        <v>5</v>
      </c>
      <c r="AE1088" s="29" t="str">
        <f t="shared" si="336"/>
        <v>往来款,昌邑市城市建设发展投资集团有限公司</v>
      </c>
      <c r="AF1088" s="29" t="s">
        <v>109</v>
      </c>
      <c r="AG1088" s="29" t="s">
        <v>109</v>
      </c>
      <c r="AH1088" s="29"/>
      <c r="AI1088" s="29"/>
      <c r="AJ1088" s="29"/>
      <c r="AK1088" s="29"/>
      <c r="AL1088" s="29"/>
      <c r="AM1088" s="29"/>
      <c r="AN1088" s="29" t="str">
        <f t="shared" si="337"/>
        <v>122102</v>
      </c>
      <c r="AO1088" s="29"/>
      <c r="AP1088" s="29" t="str">
        <f t="shared" si="338"/>
        <v>往来款,昌邑市城市建设发展投资集团有限公司</v>
      </c>
      <c r="AQ1088" t="s">
        <v>110</v>
      </c>
      <c r="AR1088" s="29" t="str">
        <f t="shared" si="339"/>
        <v/>
      </c>
      <c r="AS1088" s="29">
        <f t="shared" si="340"/>
        <v>24000</v>
      </c>
      <c r="AT1088" t="s">
        <v>111</v>
      </c>
      <c r="AU1088" t="s">
        <v>112</v>
      </c>
      <c r="AV1088" t="s">
        <v>113</v>
      </c>
      <c r="AW1088" s="29" t="str">
        <f t="shared" si="341"/>
        <v/>
      </c>
      <c r="AX1088" s="29">
        <f t="shared" si="342"/>
        <v>24000</v>
      </c>
      <c r="AY1088" s="29"/>
      <c r="AZ1088" s="29"/>
      <c r="BA1088" s="29"/>
      <c r="BB1088" s="29"/>
      <c r="BC1088" s="29"/>
      <c r="BD1088" s="29"/>
      <c r="BE1088" s="29"/>
      <c r="BF1088" s="29"/>
      <c r="BG1088" s="29"/>
      <c r="BH1088" s="29"/>
      <c r="BI1088" s="29"/>
      <c r="BJ1088" s="29"/>
      <c r="BK1088" s="29"/>
      <c r="BL1088" s="29"/>
      <c r="BM1088" s="29"/>
      <c r="BN1088" s="29"/>
      <c r="BO1088" s="29"/>
      <c r="BP1088" s="29"/>
      <c r="BQ1088" s="32" t="str">
        <f>IF(N1088="项目",VLOOKUP(O1088,项目!B:C,2,0),IF(K1088="空项目",VLOOKUP(K1088,项目!B:C,2,0),""))</f>
        <v/>
      </c>
      <c r="BR1088" s="32" t="str">
        <f>IFERROR(VLOOKUP(BQ1088,项目!A:B,2,0),"")</f>
        <v/>
      </c>
      <c r="BS1088" s="29"/>
      <c r="BT1088" s="29"/>
      <c r="BU1088" s="32" t="str">
        <f>IF(N1088="供应商",VLOOKUP(O1088,供应商!B:C,2,0),"")</f>
        <v/>
      </c>
      <c r="BV1088" s="32" t="str">
        <f>IFERROR(VLOOKUP(BU1088,供应商!A:B,2,0),"")</f>
        <v/>
      </c>
      <c r="BW1088" s="32" t="str">
        <f>IF(N1088="客户",VLOOKUP(O1088,客户!B:C,2,0),"")</f>
        <v>002</v>
      </c>
      <c r="BX1088" s="32" t="str">
        <f>IFERROR(VLOOKUP(BW1088,客户!A:B,2,0),"")</f>
        <v>昌邑市城市建设发展投资集团有限公司</v>
      </c>
      <c r="BY1088" s="29"/>
      <c r="BZ1088" s="29"/>
      <c r="CA1088" s="29"/>
      <c r="CB1088" s="29"/>
      <c r="CC1088" s="29"/>
      <c r="CD1088" s="29"/>
      <c r="CE1088" s="29"/>
      <c r="CF1088" s="29"/>
      <c r="CG1088" s="29"/>
      <c r="CH1088" s="29"/>
      <c r="CI1088" s="29"/>
      <c r="CJ1088" s="29"/>
      <c r="CK1088" s="29"/>
      <c r="CL1088" s="29"/>
      <c r="CM1088" s="29"/>
      <c r="CN1088" s="29"/>
      <c r="CO1088" s="29"/>
      <c r="CP1088" s="29"/>
      <c r="CQ1088" s="29"/>
      <c r="CR1088" s="29"/>
      <c r="CS1088" s="29"/>
      <c r="CT1088" s="29"/>
      <c r="CU1088" s="32" t="str">
        <f>IF(N1088="费用项目",VLOOKUP(O1088,费用项目!B:C,2,0),"")</f>
        <v/>
      </c>
      <c r="CV1088" s="32" t="str">
        <f>IFERROR(VLOOKUP(CU1088,费用项目!A:B,2,0),"")</f>
        <v/>
      </c>
      <c r="CW1088" s="29" t="str">
        <f>IF(N1088="银行账户",VLOOKUP(O1088,银行变二级!B:C,2,0),"")</f>
        <v/>
      </c>
      <c r="CX1088" s="29" t="str">
        <f>IFERROR(VLOOKUP(O1088,银行变二级!A:B,2,0),"")</f>
        <v/>
      </c>
    </row>
    <row r="1089" ht="27" spans="1:102">
      <c r="A1089" s="35" t="s">
        <v>863</v>
      </c>
      <c r="B1089" s="36" t="s">
        <v>103</v>
      </c>
      <c r="C1089" s="36" t="s">
        <v>128</v>
      </c>
      <c r="D1089" s="37" t="s">
        <v>105</v>
      </c>
      <c r="E1089" s="37" t="s">
        <v>870</v>
      </c>
      <c r="F1089" s="38">
        <v>50000</v>
      </c>
      <c r="G1089" s="39" t="s">
        <v>107</v>
      </c>
      <c r="H1089" s="40" t="str">
        <f t="shared" si="345"/>
        <v>1002</v>
      </c>
      <c r="I1089" s="40" t="str">
        <f t="shared" si="346"/>
        <v>100208</v>
      </c>
      <c r="J1089" s="46" t="str">
        <f t="shared" si="347"/>
        <v>银行存款</v>
      </c>
      <c r="K1089" s="47" t="str">
        <f t="shared" si="348"/>
        <v>农商行一般户18578</v>
      </c>
      <c r="L1089" s="46" t="str">
        <f t="shared" si="349"/>
        <v/>
      </c>
      <c r="M1089" s="46">
        <f>IFERROR(IF(H1089="1002",1002,VLOOKUP(I1089,亿企科目!A:H,6,0)),VLOOKUP(H1089,亿企科目!A:G,6,0))</f>
        <v>1002</v>
      </c>
      <c r="N1089" s="48" t="str">
        <f>IFERROR(IF(H1089="1002","银行账户",IF(H1089="1123","供应商",VLOOKUP(I1089,亿企科目!A:H,8,0))),"")</f>
        <v>银行账户</v>
      </c>
      <c r="O1089" s="49" t="str">
        <f t="shared" si="343"/>
        <v>农商行一般户18578</v>
      </c>
      <c r="P1089" s="29" t="str">
        <f>VLOOKUP(A1089,账簿!B:C,2,0)</f>
        <v>002006</v>
      </c>
      <c r="Q1089" s="29" t="str">
        <f>VLOOKUP(P1089,账簿!A:B,2,0)</f>
        <v>昌邑市鑫昌城乡建设有限公司</v>
      </c>
      <c r="W1089" s="29" t="str">
        <f t="shared" si="344"/>
        <v>0020062026-04-206</v>
      </c>
      <c r="X1089" s="29" t="str">
        <f t="shared" si="330"/>
        <v>002006</v>
      </c>
      <c r="Y1089" s="29" t="str">
        <f t="shared" si="331"/>
        <v>002006</v>
      </c>
      <c r="Z1089" s="29" t="str">
        <f t="shared" si="332"/>
        <v>昌邑市鑫昌城乡建设有限公司</v>
      </c>
      <c r="AA1089" s="29" t="str">
        <f t="shared" si="333"/>
        <v>2026-04</v>
      </c>
      <c r="AB1089" s="29" t="str">
        <f t="shared" si="334"/>
        <v>2026-04-20</v>
      </c>
      <c r="AC1089" s="29" t="s">
        <v>108</v>
      </c>
      <c r="AD1089" s="29">
        <f t="shared" si="335"/>
        <v>6</v>
      </c>
      <c r="AE1089" s="29" t="str">
        <f t="shared" si="336"/>
        <v>往来款,昌邑市城市建设发展投资集团有限公司</v>
      </c>
      <c r="AF1089" s="29" t="s">
        <v>109</v>
      </c>
      <c r="AG1089" s="29" t="s">
        <v>109</v>
      </c>
      <c r="AH1089" s="29"/>
      <c r="AI1089" s="29"/>
      <c r="AJ1089" s="29"/>
      <c r="AK1089" s="29"/>
      <c r="AL1089" s="29"/>
      <c r="AM1089" s="29"/>
      <c r="AN1089" s="29">
        <f t="shared" si="337"/>
        <v>1002</v>
      </c>
      <c r="AO1089" s="29"/>
      <c r="AP1089" s="29" t="str">
        <f t="shared" si="338"/>
        <v>往来款,昌邑市城市建设发展投资集团有限公司</v>
      </c>
      <c r="AQ1089" t="s">
        <v>110</v>
      </c>
      <c r="AR1089" s="29">
        <f t="shared" si="339"/>
        <v>50000</v>
      </c>
      <c r="AS1089" s="29" t="str">
        <f t="shared" si="340"/>
        <v/>
      </c>
      <c r="AT1089" t="s">
        <v>111</v>
      </c>
      <c r="AU1089" t="s">
        <v>112</v>
      </c>
      <c r="AV1089" t="s">
        <v>113</v>
      </c>
      <c r="AW1089" s="29">
        <f t="shared" si="341"/>
        <v>50000</v>
      </c>
      <c r="AX1089" s="29" t="str">
        <f t="shared" si="342"/>
        <v/>
      </c>
      <c r="AY1089" s="29"/>
      <c r="AZ1089" s="29"/>
      <c r="BA1089" s="29"/>
      <c r="BB1089" s="29"/>
      <c r="BC1089" s="29"/>
      <c r="BD1089" s="29"/>
      <c r="BE1089" s="29"/>
      <c r="BF1089" s="29"/>
      <c r="BG1089" s="29"/>
      <c r="BH1089" s="29"/>
      <c r="BI1089" s="29"/>
      <c r="BJ1089" s="29"/>
      <c r="BK1089" s="29"/>
      <c r="BL1089" s="29"/>
      <c r="BM1089" s="29"/>
      <c r="BN1089" s="29"/>
      <c r="BO1089" s="29"/>
      <c r="BP1089" s="29"/>
      <c r="BQ1089" s="32" t="str">
        <f>IF(N1089="项目",VLOOKUP(O1089,项目!B:C,2,0),IF(K1089="空项目",VLOOKUP(K1089,项目!B:C,2,0),""))</f>
        <v/>
      </c>
      <c r="BR1089" s="32" t="str">
        <f>IFERROR(VLOOKUP(BQ1089,项目!A:B,2,0),"")</f>
        <v/>
      </c>
      <c r="BS1089" s="29"/>
      <c r="BT1089" s="29"/>
      <c r="BU1089" s="32" t="str">
        <f>IF(N1089="供应商",VLOOKUP(O1089,供应商!B:C,2,0),"")</f>
        <v/>
      </c>
      <c r="BV1089" s="32" t="str">
        <f>IFERROR(VLOOKUP(BU1089,供应商!A:B,2,0),"")</f>
        <v/>
      </c>
      <c r="BW1089" s="32" t="str">
        <f>IF(N1089="客户",VLOOKUP(O1089,客户!B:C,2,0),"")</f>
        <v/>
      </c>
      <c r="BX1089" s="32" t="str">
        <f>IFERROR(VLOOKUP(BW1089,客户!A:B,2,0),"")</f>
        <v/>
      </c>
      <c r="BY1089" s="29"/>
      <c r="BZ1089" s="29"/>
      <c r="CA1089" s="29"/>
      <c r="CB1089" s="29"/>
      <c r="CC1089" s="29"/>
      <c r="CD1089" s="29"/>
      <c r="CE1089" s="29"/>
      <c r="CF1089" s="29"/>
      <c r="CG1089" s="29"/>
      <c r="CH1089" s="29"/>
      <c r="CI1089" s="29"/>
      <c r="CJ1089" s="29"/>
      <c r="CK1089" s="29"/>
      <c r="CL1089" s="29"/>
      <c r="CM1089" s="29"/>
      <c r="CN1089" s="29"/>
      <c r="CO1089" s="29"/>
      <c r="CP1089" s="29"/>
      <c r="CQ1089" s="29"/>
      <c r="CR1089" s="29"/>
      <c r="CS1089" s="29"/>
      <c r="CT1089" s="29"/>
      <c r="CU1089" s="32" t="str">
        <f>IF(N1089="费用项目",VLOOKUP(O1089,费用项目!B:C,2,0),"")</f>
        <v/>
      </c>
      <c r="CV1089" s="32" t="str">
        <f>IFERROR(VLOOKUP(CU1089,费用项目!A:B,2,0),"")</f>
        <v/>
      </c>
      <c r="CW1089" s="29" t="str">
        <f>IF(N1089="银行账户",VLOOKUP(O1089,银行变二级!B:C,2,0),"")</f>
        <v>农商行一般户18578</v>
      </c>
      <c r="CX1089" s="29" t="str">
        <f>IFERROR(VLOOKUP(O1089,银行变二级!A:B,2,0),"")</f>
        <v>农商行一般户18578</v>
      </c>
    </row>
    <row r="1090" ht="25.5" spans="1:102">
      <c r="A1090" s="35" t="s">
        <v>863</v>
      </c>
      <c r="B1090" s="36" t="s">
        <v>103</v>
      </c>
      <c r="C1090" s="36" t="s">
        <v>128</v>
      </c>
      <c r="D1090" s="37" t="s">
        <v>105</v>
      </c>
      <c r="E1090" s="37" t="s">
        <v>114</v>
      </c>
      <c r="F1090" s="39" t="s">
        <v>107</v>
      </c>
      <c r="G1090" s="38">
        <v>50000</v>
      </c>
      <c r="H1090" s="40" t="str">
        <f t="shared" si="345"/>
        <v>1221</v>
      </c>
      <c r="I1090" s="40" t="str">
        <f t="shared" si="346"/>
        <v>122108</v>
      </c>
      <c r="J1090" s="46" t="str">
        <f t="shared" si="347"/>
        <v>其他应收款</v>
      </c>
      <c r="K1090" s="47" t="str">
        <f t="shared" si="348"/>
        <v>单位</v>
      </c>
      <c r="L1090" s="46" t="str">
        <f t="shared" si="349"/>
        <v>昌邑市城市建设发展投资集团有限公司</v>
      </c>
      <c r="M1090" s="46" t="str">
        <f>IFERROR(IF(H1090="1002",1002,VLOOKUP(I1090,亿企科目!A:H,6,0)),VLOOKUP(H1090,亿企科目!A:G,6,0))</f>
        <v>122102</v>
      </c>
      <c r="N1090" s="48" t="str">
        <f>IFERROR(IF(H1090="1002","银行账户",IF(H1090="1123","供应商",VLOOKUP(I1090,亿企科目!A:H,8,0))),"")</f>
        <v>客户</v>
      </c>
      <c r="O1090" s="49" t="str">
        <f t="shared" si="343"/>
        <v>昌邑市城市建设发展投资集团有限公司</v>
      </c>
      <c r="P1090" s="29" t="str">
        <f>VLOOKUP(A1090,账簿!B:C,2,0)</f>
        <v>002006</v>
      </c>
      <c r="Q1090" s="29" t="str">
        <f>VLOOKUP(P1090,账簿!A:B,2,0)</f>
        <v>昌邑市鑫昌城乡建设有限公司</v>
      </c>
      <c r="W1090" s="29" t="str">
        <f t="shared" si="344"/>
        <v>0020062026-04-206</v>
      </c>
      <c r="X1090" s="29" t="str">
        <f t="shared" ref="X1090:X1153" si="350">P1090</f>
        <v>002006</v>
      </c>
      <c r="Y1090" s="29" t="str">
        <f t="shared" ref="Y1090:Y1153" si="351">X1090</f>
        <v>002006</v>
      </c>
      <c r="Z1090" s="29" t="str">
        <f t="shared" ref="Z1090:Z1153" si="352">Q1090</f>
        <v>昌邑市鑫昌城乡建设有限公司</v>
      </c>
      <c r="AA1090" s="29" t="str">
        <f t="shared" ref="AA1090:AA1153" si="353">LEFT(B1090,7)</f>
        <v>2026-04</v>
      </c>
      <c r="AB1090" s="29" t="str">
        <f t="shared" ref="AB1090:AB1153" si="354">B1090</f>
        <v>2026-04-20</v>
      </c>
      <c r="AC1090" s="29" t="s">
        <v>108</v>
      </c>
      <c r="AD1090" s="29">
        <f t="shared" ref="AD1090:AD1153" si="355">VALUE(_xlfn.TEXTAFTER(C1090,"-"))</f>
        <v>6</v>
      </c>
      <c r="AE1090" s="29" t="str">
        <f t="shared" ref="AE1090:AE1153" si="356">D1090</f>
        <v>往来款,昌邑市城市建设发展投资集团有限公司</v>
      </c>
      <c r="AF1090" s="29" t="s">
        <v>109</v>
      </c>
      <c r="AG1090" s="29" t="s">
        <v>109</v>
      </c>
      <c r="AH1090" s="29"/>
      <c r="AI1090" s="29"/>
      <c r="AJ1090" s="29"/>
      <c r="AK1090" s="29"/>
      <c r="AL1090" s="29"/>
      <c r="AM1090" s="29"/>
      <c r="AN1090" s="29" t="str">
        <f t="shared" ref="AN1090:AN1153" si="357">M1090</f>
        <v>122102</v>
      </c>
      <c r="AO1090" s="29"/>
      <c r="AP1090" s="29" t="str">
        <f t="shared" ref="AP1090:AP1153" si="358">D1090</f>
        <v>往来款,昌邑市城市建设发展投资集团有限公司</v>
      </c>
      <c r="AQ1090" t="s">
        <v>110</v>
      </c>
      <c r="AR1090" s="29" t="str">
        <f t="shared" ref="AR1090:AR1153" si="359">F1090</f>
        <v/>
      </c>
      <c r="AS1090" s="29">
        <f t="shared" ref="AS1090:AS1153" si="360">G1090</f>
        <v>50000</v>
      </c>
      <c r="AT1090" t="s">
        <v>111</v>
      </c>
      <c r="AU1090" t="s">
        <v>112</v>
      </c>
      <c r="AV1090" t="s">
        <v>113</v>
      </c>
      <c r="AW1090" s="29" t="str">
        <f t="shared" ref="AW1090:AW1153" si="361">AR1090</f>
        <v/>
      </c>
      <c r="AX1090" s="29">
        <f t="shared" ref="AX1090:AX1153" si="362">AS1090</f>
        <v>50000</v>
      </c>
      <c r="AY1090" s="29"/>
      <c r="AZ1090" s="29"/>
      <c r="BA1090" s="29"/>
      <c r="BB1090" s="29"/>
      <c r="BC1090" s="29"/>
      <c r="BD1090" s="29"/>
      <c r="BE1090" s="29"/>
      <c r="BF1090" s="29"/>
      <c r="BG1090" s="29"/>
      <c r="BH1090" s="29"/>
      <c r="BI1090" s="29"/>
      <c r="BJ1090" s="29"/>
      <c r="BK1090" s="29"/>
      <c r="BL1090" s="29"/>
      <c r="BM1090" s="29"/>
      <c r="BN1090" s="29"/>
      <c r="BO1090" s="29"/>
      <c r="BP1090" s="29"/>
      <c r="BQ1090" s="32" t="str">
        <f>IF(N1090="项目",VLOOKUP(O1090,项目!B:C,2,0),IF(K1090="空项目",VLOOKUP(K1090,项目!B:C,2,0),""))</f>
        <v/>
      </c>
      <c r="BR1090" s="32" t="str">
        <f>IFERROR(VLOOKUP(BQ1090,项目!A:B,2,0),"")</f>
        <v/>
      </c>
      <c r="BS1090" s="29"/>
      <c r="BT1090" s="29"/>
      <c r="BU1090" s="32" t="str">
        <f>IF(N1090="供应商",VLOOKUP(O1090,供应商!B:C,2,0),"")</f>
        <v/>
      </c>
      <c r="BV1090" s="32" t="str">
        <f>IFERROR(VLOOKUP(BU1090,供应商!A:B,2,0),"")</f>
        <v/>
      </c>
      <c r="BW1090" s="32" t="str">
        <f>IF(N1090="客户",VLOOKUP(O1090,客户!B:C,2,0),"")</f>
        <v>002</v>
      </c>
      <c r="BX1090" s="32" t="str">
        <f>IFERROR(VLOOKUP(BW1090,客户!A:B,2,0),"")</f>
        <v>昌邑市城市建设发展投资集团有限公司</v>
      </c>
      <c r="BY1090" s="29"/>
      <c r="BZ1090" s="29"/>
      <c r="CA1090" s="29"/>
      <c r="CB1090" s="29"/>
      <c r="CC1090" s="29"/>
      <c r="CD1090" s="29"/>
      <c r="CE1090" s="29"/>
      <c r="CF1090" s="29"/>
      <c r="CG1090" s="29"/>
      <c r="CH1090" s="29"/>
      <c r="CI1090" s="29"/>
      <c r="CJ1090" s="29"/>
      <c r="CK1090" s="29"/>
      <c r="CL1090" s="29"/>
      <c r="CM1090" s="29"/>
      <c r="CN1090" s="29"/>
      <c r="CO1090" s="29"/>
      <c r="CP1090" s="29"/>
      <c r="CQ1090" s="29"/>
      <c r="CR1090" s="29"/>
      <c r="CS1090" s="29"/>
      <c r="CT1090" s="29"/>
      <c r="CU1090" s="32" t="str">
        <f>IF(N1090="费用项目",VLOOKUP(O1090,费用项目!B:C,2,0),"")</f>
        <v/>
      </c>
      <c r="CV1090" s="32" t="str">
        <f>IFERROR(VLOOKUP(CU1090,费用项目!A:B,2,0),"")</f>
        <v/>
      </c>
      <c r="CW1090" s="29" t="str">
        <f>IF(N1090="银行账户",VLOOKUP(O1090,银行变二级!B:C,2,0),"")</f>
        <v/>
      </c>
      <c r="CX1090" s="29" t="str">
        <f>IFERROR(VLOOKUP(O1090,银行变二级!A:B,2,0),"")</f>
        <v/>
      </c>
    </row>
    <row r="1091" ht="25.5" spans="1:102">
      <c r="A1091" s="35" t="s">
        <v>863</v>
      </c>
      <c r="B1091" s="36" t="s">
        <v>124</v>
      </c>
      <c r="C1091" s="36" t="s">
        <v>132</v>
      </c>
      <c r="D1091" s="37" t="s">
        <v>105</v>
      </c>
      <c r="E1091" s="37" t="s">
        <v>871</v>
      </c>
      <c r="F1091" s="38">
        <v>2270000</v>
      </c>
      <c r="G1091" s="39" t="s">
        <v>107</v>
      </c>
      <c r="H1091" s="40" t="str">
        <f t="shared" si="345"/>
        <v>1002</v>
      </c>
      <c r="I1091" s="40" t="str">
        <f t="shared" si="346"/>
        <v>100205</v>
      </c>
      <c r="J1091" s="46" t="str">
        <f t="shared" si="347"/>
        <v>银行存款</v>
      </c>
      <c r="K1091" s="47" t="str">
        <f t="shared" si="348"/>
        <v>农发行586791</v>
      </c>
      <c r="L1091" s="46" t="str">
        <f t="shared" si="349"/>
        <v/>
      </c>
      <c r="M1091" s="46">
        <f>IFERROR(IF(H1091="1002",1002,VLOOKUP(I1091,亿企科目!A:H,6,0)),VLOOKUP(H1091,亿企科目!A:G,6,0))</f>
        <v>1002</v>
      </c>
      <c r="N1091" s="48" t="str">
        <f>IFERROR(IF(H1091="1002","银行账户",IF(H1091="1123","供应商",VLOOKUP(I1091,亿企科目!A:H,8,0))),"")</f>
        <v>银行账户</v>
      </c>
      <c r="O1091" s="49" t="str">
        <f t="shared" ref="O1091:O1154" si="363">IF(N1091=0,IF(M1091="1002",K1091,""),_xlfn.TEXTAFTER(E1091,"-",-1))</f>
        <v>农发行586791</v>
      </c>
      <c r="P1091" s="29" t="str">
        <f>VLOOKUP(A1091,账簿!B:C,2,0)</f>
        <v>002006</v>
      </c>
      <c r="Q1091" s="29" t="str">
        <f>VLOOKUP(P1091,账簿!A:B,2,0)</f>
        <v>昌邑市鑫昌城乡建设有限公司</v>
      </c>
      <c r="W1091" s="29" t="str">
        <f t="shared" ref="W1091:W1154" si="364">X1091&amp;AB1091&amp;AD1091</f>
        <v>0020062026-04-217</v>
      </c>
      <c r="X1091" s="29" t="str">
        <f t="shared" si="350"/>
        <v>002006</v>
      </c>
      <c r="Y1091" s="29" t="str">
        <f t="shared" si="351"/>
        <v>002006</v>
      </c>
      <c r="Z1091" s="29" t="str">
        <f t="shared" si="352"/>
        <v>昌邑市鑫昌城乡建设有限公司</v>
      </c>
      <c r="AA1091" s="29" t="str">
        <f t="shared" si="353"/>
        <v>2026-04</v>
      </c>
      <c r="AB1091" s="29" t="str">
        <f t="shared" si="354"/>
        <v>2026-04-21</v>
      </c>
      <c r="AC1091" s="29" t="s">
        <v>108</v>
      </c>
      <c r="AD1091" s="29">
        <f t="shared" si="355"/>
        <v>7</v>
      </c>
      <c r="AE1091" s="29" t="str">
        <f t="shared" si="356"/>
        <v>往来款,昌邑市城市建设发展投资集团有限公司</v>
      </c>
      <c r="AF1091" s="29" t="s">
        <v>109</v>
      </c>
      <c r="AG1091" s="29" t="s">
        <v>109</v>
      </c>
      <c r="AH1091" s="29"/>
      <c r="AI1091" s="29"/>
      <c r="AJ1091" s="29"/>
      <c r="AK1091" s="29"/>
      <c r="AL1091" s="29"/>
      <c r="AM1091" s="29"/>
      <c r="AN1091" s="29">
        <f t="shared" si="357"/>
        <v>1002</v>
      </c>
      <c r="AO1091" s="29"/>
      <c r="AP1091" s="29" t="str">
        <f t="shared" si="358"/>
        <v>往来款,昌邑市城市建设发展投资集团有限公司</v>
      </c>
      <c r="AQ1091" t="s">
        <v>110</v>
      </c>
      <c r="AR1091" s="29">
        <f t="shared" si="359"/>
        <v>2270000</v>
      </c>
      <c r="AS1091" s="29" t="str">
        <f t="shared" si="360"/>
        <v/>
      </c>
      <c r="AT1091" t="s">
        <v>111</v>
      </c>
      <c r="AU1091" t="s">
        <v>112</v>
      </c>
      <c r="AV1091" t="s">
        <v>113</v>
      </c>
      <c r="AW1091" s="29">
        <f t="shared" si="361"/>
        <v>2270000</v>
      </c>
      <c r="AX1091" s="29" t="str">
        <f t="shared" si="362"/>
        <v/>
      </c>
      <c r="AY1091" s="29"/>
      <c r="AZ1091" s="29"/>
      <c r="BA1091" s="29"/>
      <c r="BB1091" s="29"/>
      <c r="BC1091" s="29"/>
      <c r="BD1091" s="29"/>
      <c r="BE1091" s="29"/>
      <c r="BF1091" s="29"/>
      <c r="BG1091" s="29"/>
      <c r="BH1091" s="29"/>
      <c r="BI1091" s="29"/>
      <c r="BJ1091" s="29"/>
      <c r="BK1091" s="29"/>
      <c r="BL1091" s="29"/>
      <c r="BM1091" s="29"/>
      <c r="BN1091" s="29"/>
      <c r="BO1091" s="29"/>
      <c r="BP1091" s="29"/>
      <c r="BQ1091" s="32" t="str">
        <f>IF(N1091="项目",VLOOKUP(O1091,项目!B:C,2,0),IF(K1091="空项目",VLOOKUP(K1091,项目!B:C,2,0),""))</f>
        <v/>
      </c>
      <c r="BR1091" s="32" t="str">
        <f>IFERROR(VLOOKUP(BQ1091,项目!A:B,2,0),"")</f>
        <v/>
      </c>
      <c r="BS1091" s="29"/>
      <c r="BT1091" s="29"/>
      <c r="BU1091" s="32" t="str">
        <f>IF(N1091="供应商",VLOOKUP(O1091,供应商!B:C,2,0),"")</f>
        <v/>
      </c>
      <c r="BV1091" s="32" t="str">
        <f>IFERROR(VLOOKUP(BU1091,供应商!A:B,2,0),"")</f>
        <v/>
      </c>
      <c r="BW1091" s="32" t="str">
        <f>IF(N1091="客户",VLOOKUP(O1091,客户!B:C,2,0),"")</f>
        <v/>
      </c>
      <c r="BX1091" s="32" t="str">
        <f>IFERROR(VLOOKUP(BW1091,客户!A:B,2,0),"")</f>
        <v/>
      </c>
      <c r="BY1091" s="29"/>
      <c r="BZ1091" s="29"/>
      <c r="CA1091" s="29"/>
      <c r="CB1091" s="29"/>
      <c r="CC1091" s="29"/>
      <c r="CD1091" s="29"/>
      <c r="CE1091" s="29"/>
      <c r="CF1091" s="29"/>
      <c r="CG1091" s="29"/>
      <c r="CH1091" s="29"/>
      <c r="CI1091" s="29"/>
      <c r="CJ1091" s="29"/>
      <c r="CK1091" s="29"/>
      <c r="CL1091" s="29"/>
      <c r="CM1091" s="29"/>
      <c r="CN1091" s="29"/>
      <c r="CO1091" s="29"/>
      <c r="CP1091" s="29"/>
      <c r="CQ1091" s="29"/>
      <c r="CR1091" s="29"/>
      <c r="CS1091" s="29"/>
      <c r="CT1091" s="29"/>
      <c r="CU1091" s="32" t="str">
        <f>IF(N1091="费用项目",VLOOKUP(O1091,费用项目!B:C,2,0),"")</f>
        <v/>
      </c>
      <c r="CV1091" s="32" t="str">
        <f>IFERROR(VLOOKUP(CU1091,费用项目!A:B,2,0),"")</f>
        <v/>
      </c>
      <c r="CW1091" s="29" t="str">
        <f>IF(N1091="银行账户",VLOOKUP(O1091,银行变二级!B:C,2,0),"")</f>
        <v>农发行586791</v>
      </c>
      <c r="CX1091" s="29" t="str">
        <f>IFERROR(VLOOKUP(O1091,银行变二级!A:B,2,0),"")</f>
        <v>农发行586791</v>
      </c>
    </row>
    <row r="1092" ht="25.5" spans="1:102">
      <c r="A1092" s="35" t="s">
        <v>863</v>
      </c>
      <c r="B1092" s="36" t="s">
        <v>124</v>
      </c>
      <c r="C1092" s="36" t="s">
        <v>132</v>
      </c>
      <c r="D1092" s="37" t="s">
        <v>105</v>
      </c>
      <c r="E1092" s="37" t="s">
        <v>114</v>
      </c>
      <c r="F1092" s="39" t="s">
        <v>107</v>
      </c>
      <c r="G1092" s="38">
        <v>2270000</v>
      </c>
      <c r="H1092" s="40" t="str">
        <f t="shared" si="345"/>
        <v>1221</v>
      </c>
      <c r="I1092" s="40" t="str">
        <f t="shared" si="346"/>
        <v>122108</v>
      </c>
      <c r="J1092" s="46" t="str">
        <f t="shared" si="347"/>
        <v>其他应收款</v>
      </c>
      <c r="K1092" s="47" t="str">
        <f t="shared" si="348"/>
        <v>单位</v>
      </c>
      <c r="L1092" s="46" t="str">
        <f t="shared" si="349"/>
        <v>昌邑市城市建设发展投资集团有限公司</v>
      </c>
      <c r="M1092" s="46" t="str">
        <f>IFERROR(IF(H1092="1002",1002,VLOOKUP(I1092,亿企科目!A:H,6,0)),VLOOKUP(H1092,亿企科目!A:G,6,0))</f>
        <v>122102</v>
      </c>
      <c r="N1092" s="48" t="str">
        <f>IFERROR(IF(H1092="1002","银行账户",IF(H1092="1123","供应商",VLOOKUP(I1092,亿企科目!A:H,8,0))),"")</f>
        <v>客户</v>
      </c>
      <c r="O1092" s="49" t="str">
        <f t="shared" si="363"/>
        <v>昌邑市城市建设发展投资集团有限公司</v>
      </c>
      <c r="P1092" s="29" t="str">
        <f>VLOOKUP(A1092,账簿!B:C,2,0)</f>
        <v>002006</v>
      </c>
      <c r="Q1092" s="29" t="str">
        <f>VLOOKUP(P1092,账簿!A:B,2,0)</f>
        <v>昌邑市鑫昌城乡建设有限公司</v>
      </c>
      <c r="W1092" s="29" t="str">
        <f t="shared" si="364"/>
        <v>0020062026-04-217</v>
      </c>
      <c r="X1092" s="29" t="str">
        <f t="shared" si="350"/>
        <v>002006</v>
      </c>
      <c r="Y1092" s="29" t="str">
        <f t="shared" si="351"/>
        <v>002006</v>
      </c>
      <c r="Z1092" s="29" t="str">
        <f t="shared" si="352"/>
        <v>昌邑市鑫昌城乡建设有限公司</v>
      </c>
      <c r="AA1092" s="29" t="str">
        <f t="shared" si="353"/>
        <v>2026-04</v>
      </c>
      <c r="AB1092" s="29" t="str">
        <f t="shared" si="354"/>
        <v>2026-04-21</v>
      </c>
      <c r="AC1092" s="29" t="s">
        <v>108</v>
      </c>
      <c r="AD1092" s="29">
        <f t="shared" si="355"/>
        <v>7</v>
      </c>
      <c r="AE1092" s="29" t="str">
        <f t="shared" si="356"/>
        <v>往来款,昌邑市城市建设发展投资集团有限公司</v>
      </c>
      <c r="AF1092" s="29" t="s">
        <v>109</v>
      </c>
      <c r="AG1092" s="29" t="s">
        <v>109</v>
      </c>
      <c r="AH1092" s="29"/>
      <c r="AI1092" s="29"/>
      <c r="AJ1092" s="29"/>
      <c r="AK1092" s="29"/>
      <c r="AL1092" s="29"/>
      <c r="AM1092" s="29"/>
      <c r="AN1092" s="29" t="str">
        <f t="shared" si="357"/>
        <v>122102</v>
      </c>
      <c r="AO1092" s="29"/>
      <c r="AP1092" s="29" t="str">
        <f t="shared" si="358"/>
        <v>往来款,昌邑市城市建设发展投资集团有限公司</v>
      </c>
      <c r="AQ1092" t="s">
        <v>110</v>
      </c>
      <c r="AR1092" s="29" t="str">
        <f t="shared" si="359"/>
        <v/>
      </c>
      <c r="AS1092" s="29">
        <f t="shared" si="360"/>
        <v>2270000</v>
      </c>
      <c r="AT1092" t="s">
        <v>111</v>
      </c>
      <c r="AU1092" t="s">
        <v>112</v>
      </c>
      <c r="AV1092" t="s">
        <v>113</v>
      </c>
      <c r="AW1092" s="29" t="str">
        <f t="shared" si="361"/>
        <v/>
      </c>
      <c r="AX1092" s="29">
        <f t="shared" si="362"/>
        <v>2270000</v>
      </c>
      <c r="AY1092" s="29"/>
      <c r="AZ1092" s="29"/>
      <c r="BA1092" s="29"/>
      <c r="BB1092" s="29"/>
      <c r="BC1092" s="29"/>
      <c r="BD1092" s="29"/>
      <c r="BE1092" s="29"/>
      <c r="BF1092" s="29"/>
      <c r="BG1092" s="29"/>
      <c r="BH1092" s="29"/>
      <c r="BI1092" s="29"/>
      <c r="BJ1092" s="29"/>
      <c r="BK1092" s="29"/>
      <c r="BL1092" s="29"/>
      <c r="BM1092" s="29"/>
      <c r="BN1092" s="29"/>
      <c r="BO1092" s="29"/>
      <c r="BP1092" s="29"/>
      <c r="BQ1092" s="32" t="str">
        <f>IF(N1092="项目",VLOOKUP(O1092,项目!B:C,2,0),IF(K1092="空项目",VLOOKUP(K1092,项目!B:C,2,0),""))</f>
        <v/>
      </c>
      <c r="BR1092" s="32" t="str">
        <f>IFERROR(VLOOKUP(BQ1092,项目!A:B,2,0),"")</f>
        <v/>
      </c>
      <c r="BS1092" s="29"/>
      <c r="BT1092" s="29"/>
      <c r="BU1092" s="32" t="str">
        <f>IF(N1092="供应商",VLOOKUP(O1092,供应商!B:C,2,0),"")</f>
        <v/>
      </c>
      <c r="BV1092" s="32" t="str">
        <f>IFERROR(VLOOKUP(BU1092,供应商!A:B,2,0),"")</f>
        <v/>
      </c>
      <c r="BW1092" s="32" t="str">
        <f>IF(N1092="客户",VLOOKUP(O1092,客户!B:C,2,0),"")</f>
        <v>002</v>
      </c>
      <c r="BX1092" s="32" t="str">
        <f>IFERROR(VLOOKUP(BW1092,客户!A:B,2,0),"")</f>
        <v>昌邑市城市建设发展投资集团有限公司</v>
      </c>
      <c r="BY1092" s="29"/>
      <c r="BZ1092" s="29"/>
      <c r="CA1092" s="29"/>
      <c r="CB1092" s="29"/>
      <c r="CC1092" s="29"/>
      <c r="CD1092" s="29"/>
      <c r="CE1092" s="29"/>
      <c r="CF1092" s="29"/>
      <c r="CG1092" s="29"/>
      <c r="CH1092" s="29"/>
      <c r="CI1092" s="29"/>
      <c r="CJ1092" s="29"/>
      <c r="CK1092" s="29"/>
      <c r="CL1092" s="29"/>
      <c r="CM1092" s="29"/>
      <c r="CN1092" s="29"/>
      <c r="CO1092" s="29"/>
      <c r="CP1092" s="29"/>
      <c r="CQ1092" s="29"/>
      <c r="CR1092" s="29"/>
      <c r="CS1092" s="29"/>
      <c r="CT1092" s="29"/>
      <c r="CU1092" s="32" t="str">
        <f>IF(N1092="费用项目",VLOOKUP(O1092,费用项目!B:C,2,0),"")</f>
        <v/>
      </c>
      <c r="CV1092" s="32" t="str">
        <f>IFERROR(VLOOKUP(CU1092,费用项目!A:B,2,0),"")</f>
        <v/>
      </c>
      <c r="CW1092" s="29" t="str">
        <f>IF(N1092="银行账户",VLOOKUP(O1092,银行变二级!B:C,2,0),"")</f>
        <v/>
      </c>
      <c r="CX1092" s="29" t="str">
        <f>IFERROR(VLOOKUP(O1092,银行变二级!A:B,2,0),"")</f>
        <v/>
      </c>
    </row>
    <row r="1093" spans="1:102">
      <c r="A1093" s="35" t="s">
        <v>863</v>
      </c>
      <c r="B1093" s="36" t="s">
        <v>124</v>
      </c>
      <c r="C1093" s="36" t="s">
        <v>135</v>
      </c>
      <c r="D1093" s="37" t="s">
        <v>710</v>
      </c>
      <c r="E1093" s="37" t="s">
        <v>127</v>
      </c>
      <c r="F1093" s="38">
        <v>2261245.47</v>
      </c>
      <c r="G1093" s="39" t="s">
        <v>107</v>
      </c>
      <c r="H1093" s="40" t="str">
        <f t="shared" si="345"/>
        <v>6603</v>
      </c>
      <c r="I1093" s="40" t="str">
        <f t="shared" si="346"/>
        <v>6603</v>
      </c>
      <c r="J1093" s="46" t="str">
        <f t="shared" si="347"/>
        <v>财务费用</v>
      </c>
      <c r="K1093" s="47" t="str">
        <f t="shared" si="348"/>
        <v>利息支出</v>
      </c>
      <c r="L1093" s="46" t="str">
        <f t="shared" si="349"/>
        <v/>
      </c>
      <c r="M1093" s="46" t="str">
        <f>IFERROR(IF(H1093="1002",1002,VLOOKUP(I1093,亿企科目!A:H,6,0)),VLOOKUP(H1093,亿企科目!A:G,6,0))</f>
        <v>6603</v>
      </c>
      <c r="N1093" s="48" t="str">
        <f>IFERROR(IF(H1093="1002","银行账户",IF(H1093="1123","供应商",VLOOKUP(I1093,亿企科目!A:H,8,0))),"")</f>
        <v>费用项目</v>
      </c>
      <c r="O1093" s="49" t="str">
        <f t="shared" si="363"/>
        <v>利息支出</v>
      </c>
      <c r="P1093" s="29" t="str">
        <f>VLOOKUP(A1093,账簿!B:C,2,0)</f>
        <v>002006</v>
      </c>
      <c r="Q1093" s="29" t="str">
        <f>VLOOKUP(P1093,账簿!A:B,2,0)</f>
        <v>昌邑市鑫昌城乡建设有限公司</v>
      </c>
      <c r="W1093" s="29" t="str">
        <f t="shared" si="364"/>
        <v>0020062026-04-218</v>
      </c>
      <c r="X1093" s="29" t="str">
        <f t="shared" si="350"/>
        <v>002006</v>
      </c>
      <c r="Y1093" s="29" t="str">
        <f t="shared" si="351"/>
        <v>002006</v>
      </c>
      <c r="Z1093" s="29" t="str">
        <f t="shared" si="352"/>
        <v>昌邑市鑫昌城乡建设有限公司</v>
      </c>
      <c r="AA1093" s="29" t="str">
        <f t="shared" si="353"/>
        <v>2026-04</v>
      </c>
      <c r="AB1093" s="29" t="str">
        <f t="shared" si="354"/>
        <v>2026-04-21</v>
      </c>
      <c r="AC1093" s="29" t="s">
        <v>108</v>
      </c>
      <c r="AD1093" s="29">
        <f t="shared" si="355"/>
        <v>8</v>
      </c>
      <c r="AE1093" s="29" t="str">
        <f t="shared" si="356"/>
        <v>归还贷款</v>
      </c>
      <c r="AF1093" s="29" t="s">
        <v>109</v>
      </c>
      <c r="AG1093" s="29" t="s">
        <v>109</v>
      </c>
      <c r="AH1093" s="29"/>
      <c r="AI1093" s="29"/>
      <c r="AJ1093" s="29"/>
      <c r="AK1093" s="29"/>
      <c r="AL1093" s="29"/>
      <c r="AM1093" s="29"/>
      <c r="AN1093" s="29" t="str">
        <f t="shared" si="357"/>
        <v>6603</v>
      </c>
      <c r="AO1093" s="29"/>
      <c r="AP1093" s="29" t="str">
        <f t="shared" si="358"/>
        <v>归还贷款</v>
      </c>
      <c r="AQ1093" t="s">
        <v>110</v>
      </c>
      <c r="AR1093" s="29">
        <f t="shared" si="359"/>
        <v>2261245.47</v>
      </c>
      <c r="AS1093" s="29" t="str">
        <f t="shared" si="360"/>
        <v/>
      </c>
      <c r="AT1093" t="s">
        <v>111</v>
      </c>
      <c r="AU1093" t="s">
        <v>112</v>
      </c>
      <c r="AV1093" t="s">
        <v>113</v>
      </c>
      <c r="AW1093" s="29">
        <f t="shared" si="361"/>
        <v>2261245.47</v>
      </c>
      <c r="AX1093" s="29" t="str">
        <f t="shared" si="362"/>
        <v/>
      </c>
      <c r="AY1093" s="29"/>
      <c r="AZ1093" s="29"/>
      <c r="BA1093" s="29"/>
      <c r="BB1093" s="29"/>
      <c r="BC1093" s="29"/>
      <c r="BD1093" s="29"/>
      <c r="BE1093" s="29"/>
      <c r="BF1093" s="29"/>
      <c r="BG1093" s="29"/>
      <c r="BH1093" s="29"/>
      <c r="BI1093" s="29"/>
      <c r="BJ1093" s="29"/>
      <c r="BK1093" s="29"/>
      <c r="BL1093" s="29"/>
      <c r="BM1093" s="29"/>
      <c r="BN1093" s="29"/>
      <c r="BO1093" s="29"/>
      <c r="BP1093" s="29"/>
      <c r="BQ1093" s="32" t="str">
        <f>IF(N1093="项目",VLOOKUP(O1093,项目!B:C,2,0),IF(K1093="空项目",VLOOKUP(K1093,项目!B:C,2,0),""))</f>
        <v/>
      </c>
      <c r="BR1093" s="32" t="str">
        <f>IFERROR(VLOOKUP(BQ1093,项目!A:B,2,0),"")</f>
        <v/>
      </c>
      <c r="BS1093" s="29"/>
      <c r="BT1093" s="29"/>
      <c r="BU1093" s="32" t="str">
        <f>IF(N1093="供应商",VLOOKUP(O1093,供应商!B:C,2,0),"")</f>
        <v/>
      </c>
      <c r="BV1093" s="32" t="str">
        <f>IFERROR(VLOOKUP(BU1093,供应商!A:B,2,0),"")</f>
        <v/>
      </c>
      <c r="BW1093" s="32" t="str">
        <f>IF(N1093="客户",VLOOKUP(O1093,客户!B:C,2,0),"")</f>
        <v/>
      </c>
      <c r="BX1093" s="32" t="str">
        <f>IFERROR(VLOOKUP(BW1093,客户!A:B,2,0),"")</f>
        <v/>
      </c>
      <c r="BY1093" s="29"/>
      <c r="BZ1093" s="29"/>
      <c r="CA1093" s="29"/>
      <c r="CB1093" s="29"/>
      <c r="CC1093" s="29"/>
      <c r="CD1093" s="29"/>
      <c r="CE1093" s="29"/>
      <c r="CF1093" s="29"/>
      <c r="CG1093" s="29"/>
      <c r="CH1093" s="29"/>
      <c r="CI1093" s="29"/>
      <c r="CJ1093" s="29"/>
      <c r="CK1093" s="29"/>
      <c r="CL1093" s="29"/>
      <c r="CM1093" s="29"/>
      <c r="CN1093" s="29"/>
      <c r="CO1093" s="29"/>
      <c r="CP1093" s="29"/>
      <c r="CQ1093" s="29"/>
      <c r="CR1093" s="29"/>
      <c r="CS1093" s="29"/>
      <c r="CT1093" s="29"/>
      <c r="CU1093" s="32" t="str">
        <f>IF(N1093="费用项目",VLOOKUP(O1093,费用项目!B:C,2,0),"")</f>
        <v>660302</v>
      </c>
      <c r="CV1093" s="32" t="str">
        <f>IFERROR(VLOOKUP(CU1093,费用项目!A:B,2,0),"")</f>
        <v>利息支出</v>
      </c>
      <c r="CW1093" s="29" t="str">
        <f>IF(N1093="银行账户",VLOOKUP(O1093,银行变二级!B:C,2,0),"")</f>
        <v/>
      </c>
      <c r="CX1093" s="29" t="str">
        <f>IFERROR(VLOOKUP(O1093,银行变二级!A:B,2,0),"")</f>
        <v/>
      </c>
    </row>
    <row r="1094" spans="1:102">
      <c r="A1094" s="35" t="s">
        <v>863</v>
      </c>
      <c r="B1094" s="36" t="s">
        <v>124</v>
      </c>
      <c r="C1094" s="36" t="s">
        <v>135</v>
      </c>
      <c r="D1094" s="37" t="s">
        <v>710</v>
      </c>
      <c r="E1094" s="37" t="s">
        <v>871</v>
      </c>
      <c r="F1094" s="39" t="s">
        <v>107</v>
      </c>
      <c r="G1094" s="38">
        <v>2261245.47</v>
      </c>
      <c r="H1094" s="40" t="str">
        <f t="shared" si="345"/>
        <v>1002</v>
      </c>
      <c r="I1094" s="40" t="str">
        <f t="shared" si="346"/>
        <v>100205</v>
      </c>
      <c r="J1094" s="46" t="str">
        <f t="shared" si="347"/>
        <v>银行存款</v>
      </c>
      <c r="K1094" s="47" t="str">
        <f t="shared" si="348"/>
        <v>农发行586791</v>
      </c>
      <c r="L1094" s="46" t="str">
        <f t="shared" si="349"/>
        <v/>
      </c>
      <c r="M1094" s="46">
        <f>IFERROR(IF(H1094="1002",1002,VLOOKUP(I1094,亿企科目!A:H,6,0)),VLOOKUP(H1094,亿企科目!A:G,6,0))</f>
        <v>1002</v>
      </c>
      <c r="N1094" s="48" t="str">
        <f>IFERROR(IF(H1094="1002","银行账户",IF(H1094="1123","供应商",VLOOKUP(I1094,亿企科目!A:H,8,0))),"")</f>
        <v>银行账户</v>
      </c>
      <c r="O1094" s="49" t="str">
        <f t="shared" si="363"/>
        <v>农发行586791</v>
      </c>
      <c r="P1094" s="29" t="str">
        <f>VLOOKUP(A1094,账簿!B:C,2,0)</f>
        <v>002006</v>
      </c>
      <c r="Q1094" s="29" t="str">
        <f>VLOOKUP(P1094,账簿!A:B,2,0)</f>
        <v>昌邑市鑫昌城乡建设有限公司</v>
      </c>
      <c r="W1094" s="29" t="str">
        <f t="shared" si="364"/>
        <v>0020062026-04-218</v>
      </c>
      <c r="X1094" s="29" t="str">
        <f t="shared" si="350"/>
        <v>002006</v>
      </c>
      <c r="Y1094" s="29" t="str">
        <f t="shared" si="351"/>
        <v>002006</v>
      </c>
      <c r="Z1094" s="29" t="str">
        <f t="shared" si="352"/>
        <v>昌邑市鑫昌城乡建设有限公司</v>
      </c>
      <c r="AA1094" s="29" t="str">
        <f t="shared" si="353"/>
        <v>2026-04</v>
      </c>
      <c r="AB1094" s="29" t="str">
        <f t="shared" si="354"/>
        <v>2026-04-21</v>
      </c>
      <c r="AC1094" s="29" t="s">
        <v>108</v>
      </c>
      <c r="AD1094" s="29">
        <f t="shared" si="355"/>
        <v>8</v>
      </c>
      <c r="AE1094" s="29" t="str">
        <f t="shared" si="356"/>
        <v>归还贷款</v>
      </c>
      <c r="AF1094" s="29" t="s">
        <v>109</v>
      </c>
      <c r="AG1094" s="29" t="s">
        <v>109</v>
      </c>
      <c r="AH1094" s="29"/>
      <c r="AI1094" s="29"/>
      <c r="AJ1094" s="29"/>
      <c r="AK1094" s="29"/>
      <c r="AL1094" s="29"/>
      <c r="AM1094" s="29"/>
      <c r="AN1094" s="29">
        <f t="shared" si="357"/>
        <v>1002</v>
      </c>
      <c r="AO1094" s="29"/>
      <c r="AP1094" s="29" t="str">
        <f t="shared" si="358"/>
        <v>归还贷款</v>
      </c>
      <c r="AQ1094" t="s">
        <v>110</v>
      </c>
      <c r="AR1094" s="29" t="str">
        <f t="shared" si="359"/>
        <v/>
      </c>
      <c r="AS1094" s="29">
        <f t="shared" si="360"/>
        <v>2261245.47</v>
      </c>
      <c r="AT1094" t="s">
        <v>111</v>
      </c>
      <c r="AU1094" t="s">
        <v>112</v>
      </c>
      <c r="AV1094" t="s">
        <v>113</v>
      </c>
      <c r="AW1094" s="29" t="str">
        <f t="shared" si="361"/>
        <v/>
      </c>
      <c r="AX1094" s="29">
        <f t="shared" si="362"/>
        <v>2261245.47</v>
      </c>
      <c r="AY1094" s="29"/>
      <c r="AZ1094" s="29"/>
      <c r="BA1094" s="29"/>
      <c r="BB1094" s="29"/>
      <c r="BC1094" s="29"/>
      <c r="BD1094" s="29"/>
      <c r="BE1094" s="29"/>
      <c r="BF1094" s="29"/>
      <c r="BG1094" s="29"/>
      <c r="BH1094" s="29"/>
      <c r="BI1094" s="29"/>
      <c r="BJ1094" s="29"/>
      <c r="BK1094" s="29"/>
      <c r="BL1094" s="29"/>
      <c r="BM1094" s="29"/>
      <c r="BN1094" s="29"/>
      <c r="BO1094" s="29"/>
      <c r="BP1094" s="29"/>
      <c r="BQ1094" s="32" t="str">
        <f>IF(N1094="项目",VLOOKUP(O1094,项目!B:C,2,0),IF(K1094="空项目",VLOOKUP(K1094,项目!B:C,2,0),""))</f>
        <v/>
      </c>
      <c r="BR1094" s="32" t="str">
        <f>IFERROR(VLOOKUP(BQ1094,项目!A:B,2,0),"")</f>
        <v/>
      </c>
      <c r="BS1094" s="29"/>
      <c r="BT1094" s="29"/>
      <c r="BU1094" s="32" t="str">
        <f>IF(N1094="供应商",VLOOKUP(O1094,供应商!B:C,2,0),"")</f>
        <v/>
      </c>
      <c r="BV1094" s="32" t="str">
        <f>IFERROR(VLOOKUP(BU1094,供应商!A:B,2,0),"")</f>
        <v/>
      </c>
      <c r="BW1094" s="32" t="str">
        <f>IF(N1094="客户",VLOOKUP(O1094,客户!B:C,2,0),"")</f>
        <v/>
      </c>
      <c r="BX1094" s="32" t="str">
        <f>IFERROR(VLOOKUP(BW1094,客户!A:B,2,0),"")</f>
        <v/>
      </c>
      <c r="BY1094" s="29"/>
      <c r="BZ1094" s="29"/>
      <c r="CA1094" s="29"/>
      <c r="CB1094" s="29"/>
      <c r="CC1094" s="29"/>
      <c r="CD1094" s="29"/>
      <c r="CE1094" s="29"/>
      <c r="CF1094" s="29"/>
      <c r="CG1094" s="29"/>
      <c r="CH1094" s="29"/>
      <c r="CI1094" s="29"/>
      <c r="CJ1094" s="29"/>
      <c r="CK1094" s="29"/>
      <c r="CL1094" s="29"/>
      <c r="CM1094" s="29"/>
      <c r="CN1094" s="29"/>
      <c r="CO1094" s="29"/>
      <c r="CP1094" s="29"/>
      <c r="CQ1094" s="29"/>
      <c r="CR1094" s="29"/>
      <c r="CS1094" s="29"/>
      <c r="CT1094" s="29"/>
      <c r="CU1094" s="32" t="str">
        <f>IF(N1094="费用项目",VLOOKUP(O1094,费用项目!B:C,2,0),"")</f>
        <v/>
      </c>
      <c r="CV1094" s="32" t="str">
        <f>IFERROR(VLOOKUP(CU1094,费用项目!A:B,2,0),"")</f>
        <v/>
      </c>
      <c r="CW1094" s="29" t="str">
        <f>IF(N1094="银行账户",VLOOKUP(O1094,银行变二级!B:C,2,0),"")</f>
        <v>农发行586791</v>
      </c>
      <c r="CX1094" s="29" t="str">
        <f>IFERROR(VLOOKUP(O1094,银行变二级!A:B,2,0),"")</f>
        <v>农发行586791</v>
      </c>
    </row>
    <row r="1095" ht="27" spans="1:102">
      <c r="A1095" s="35" t="s">
        <v>863</v>
      </c>
      <c r="B1095" s="36" t="s">
        <v>124</v>
      </c>
      <c r="C1095" s="36" t="s">
        <v>153</v>
      </c>
      <c r="D1095" s="37" t="s">
        <v>105</v>
      </c>
      <c r="E1095" s="37" t="s">
        <v>872</v>
      </c>
      <c r="F1095" s="38">
        <v>32000</v>
      </c>
      <c r="G1095" s="39" t="s">
        <v>107</v>
      </c>
      <c r="H1095" s="40" t="str">
        <f t="shared" si="345"/>
        <v>1002</v>
      </c>
      <c r="I1095" s="40" t="str">
        <f t="shared" si="346"/>
        <v>100210</v>
      </c>
      <c r="J1095" s="46" t="str">
        <f t="shared" si="347"/>
        <v>银行存款</v>
      </c>
      <c r="K1095" s="47" t="str">
        <f t="shared" si="348"/>
        <v>潍坊银行专户33972</v>
      </c>
      <c r="L1095" s="46" t="str">
        <f t="shared" si="349"/>
        <v/>
      </c>
      <c r="M1095" s="46">
        <f>IFERROR(IF(H1095="1002",1002,VLOOKUP(I1095,亿企科目!A:H,6,0)),VLOOKUP(H1095,亿企科目!A:G,6,0))</f>
        <v>1002</v>
      </c>
      <c r="N1095" s="48" t="str">
        <f>IFERROR(IF(H1095="1002","银行账户",IF(H1095="1123","供应商",VLOOKUP(I1095,亿企科目!A:H,8,0))),"")</f>
        <v>银行账户</v>
      </c>
      <c r="O1095" s="49" t="str">
        <f t="shared" si="363"/>
        <v>潍坊银行专户33972</v>
      </c>
      <c r="P1095" s="29" t="str">
        <f>VLOOKUP(A1095,账簿!B:C,2,0)</f>
        <v>002006</v>
      </c>
      <c r="Q1095" s="29" t="str">
        <f>VLOOKUP(P1095,账簿!A:B,2,0)</f>
        <v>昌邑市鑫昌城乡建设有限公司</v>
      </c>
      <c r="W1095" s="29" t="str">
        <f t="shared" si="364"/>
        <v>0020062026-04-219</v>
      </c>
      <c r="X1095" s="29" t="str">
        <f t="shared" si="350"/>
        <v>002006</v>
      </c>
      <c r="Y1095" s="29" t="str">
        <f t="shared" si="351"/>
        <v>002006</v>
      </c>
      <c r="Z1095" s="29" t="str">
        <f t="shared" si="352"/>
        <v>昌邑市鑫昌城乡建设有限公司</v>
      </c>
      <c r="AA1095" s="29" t="str">
        <f t="shared" si="353"/>
        <v>2026-04</v>
      </c>
      <c r="AB1095" s="29" t="str">
        <f t="shared" si="354"/>
        <v>2026-04-21</v>
      </c>
      <c r="AC1095" s="29" t="s">
        <v>108</v>
      </c>
      <c r="AD1095" s="29">
        <f t="shared" si="355"/>
        <v>9</v>
      </c>
      <c r="AE1095" s="29" t="str">
        <f t="shared" si="356"/>
        <v>往来款,昌邑市城市建设发展投资集团有限公司</v>
      </c>
      <c r="AF1095" s="29" t="s">
        <v>109</v>
      </c>
      <c r="AG1095" s="29" t="s">
        <v>109</v>
      </c>
      <c r="AH1095" s="29"/>
      <c r="AI1095" s="29"/>
      <c r="AJ1095" s="29"/>
      <c r="AK1095" s="29"/>
      <c r="AL1095" s="29"/>
      <c r="AM1095" s="29"/>
      <c r="AN1095" s="29">
        <f t="shared" si="357"/>
        <v>1002</v>
      </c>
      <c r="AO1095" s="29"/>
      <c r="AP1095" s="29" t="str">
        <f t="shared" si="358"/>
        <v>往来款,昌邑市城市建设发展投资集团有限公司</v>
      </c>
      <c r="AQ1095" t="s">
        <v>110</v>
      </c>
      <c r="AR1095" s="29">
        <f t="shared" si="359"/>
        <v>32000</v>
      </c>
      <c r="AS1095" s="29" t="str">
        <f t="shared" si="360"/>
        <v/>
      </c>
      <c r="AT1095" t="s">
        <v>111</v>
      </c>
      <c r="AU1095" t="s">
        <v>112</v>
      </c>
      <c r="AV1095" t="s">
        <v>113</v>
      </c>
      <c r="AW1095" s="29">
        <f t="shared" si="361"/>
        <v>32000</v>
      </c>
      <c r="AX1095" s="29" t="str">
        <f t="shared" si="362"/>
        <v/>
      </c>
      <c r="AY1095" s="29"/>
      <c r="AZ1095" s="29"/>
      <c r="BA1095" s="29"/>
      <c r="BB1095" s="29"/>
      <c r="BC1095" s="29"/>
      <c r="BD1095" s="29"/>
      <c r="BE1095" s="29"/>
      <c r="BF1095" s="29"/>
      <c r="BG1095" s="29"/>
      <c r="BH1095" s="29"/>
      <c r="BI1095" s="29"/>
      <c r="BJ1095" s="29"/>
      <c r="BK1095" s="29"/>
      <c r="BL1095" s="29"/>
      <c r="BM1095" s="29"/>
      <c r="BN1095" s="29"/>
      <c r="BO1095" s="29"/>
      <c r="BP1095" s="29"/>
      <c r="BQ1095" s="32" t="str">
        <f>IF(N1095="项目",VLOOKUP(O1095,项目!B:C,2,0),IF(K1095="空项目",VLOOKUP(K1095,项目!B:C,2,0),""))</f>
        <v/>
      </c>
      <c r="BR1095" s="32" t="str">
        <f>IFERROR(VLOOKUP(BQ1095,项目!A:B,2,0),"")</f>
        <v/>
      </c>
      <c r="BS1095" s="29"/>
      <c r="BT1095" s="29"/>
      <c r="BU1095" s="32" t="str">
        <f>IF(N1095="供应商",VLOOKUP(O1095,供应商!B:C,2,0),"")</f>
        <v/>
      </c>
      <c r="BV1095" s="32" t="str">
        <f>IFERROR(VLOOKUP(BU1095,供应商!A:B,2,0),"")</f>
        <v/>
      </c>
      <c r="BW1095" s="32" t="str">
        <f>IF(N1095="客户",VLOOKUP(O1095,客户!B:C,2,0),"")</f>
        <v/>
      </c>
      <c r="BX1095" s="32" t="str">
        <f>IFERROR(VLOOKUP(BW1095,客户!A:B,2,0),"")</f>
        <v/>
      </c>
      <c r="BY1095" s="29"/>
      <c r="BZ1095" s="29"/>
      <c r="CA1095" s="29"/>
      <c r="CB1095" s="29"/>
      <c r="CC1095" s="29"/>
      <c r="CD1095" s="29"/>
      <c r="CE1095" s="29"/>
      <c r="CF1095" s="29"/>
      <c r="CG1095" s="29"/>
      <c r="CH1095" s="29"/>
      <c r="CI1095" s="29"/>
      <c r="CJ1095" s="29"/>
      <c r="CK1095" s="29"/>
      <c r="CL1095" s="29"/>
      <c r="CM1095" s="29"/>
      <c r="CN1095" s="29"/>
      <c r="CO1095" s="29"/>
      <c r="CP1095" s="29"/>
      <c r="CQ1095" s="29"/>
      <c r="CR1095" s="29"/>
      <c r="CS1095" s="29"/>
      <c r="CT1095" s="29"/>
      <c r="CU1095" s="32" t="str">
        <f>IF(N1095="费用项目",VLOOKUP(O1095,费用项目!B:C,2,0),"")</f>
        <v/>
      </c>
      <c r="CV1095" s="32" t="str">
        <f>IFERROR(VLOOKUP(CU1095,费用项目!A:B,2,0),"")</f>
        <v/>
      </c>
      <c r="CW1095" s="29" t="str">
        <f>IF(N1095="银行账户",VLOOKUP(O1095,银行变二级!B:C,2,0),"")</f>
        <v>潍坊银行专户33972</v>
      </c>
      <c r="CX1095" s="29" t="str">
        <f>IFERROR(VLOOKUP(O1095,银行变二级!A:B,2,0),"")</f>
        <v>潍坊银行专户33972</v>
      </c>
    </row>
    <row r="1096" ht="25.5" spans="1:102">
      <c r="A1096" s="35" t="s">
        <v>863</v>
      </c>
      <c r="B1096" s="36" t="s">
        <v>124</v>
      </c>
      <c r="C1096" s="36" t="s">
        <v>153</v>
      </c>
      <c r="D1096" s="37" t="s">
        <v>105</v>
      </c>
      <c r="E1096" s="37" t="s">
        <v>114</v>
      </c>
      <c r="F1096" s="39" t="s">
        <v>107</v>
      </c>
      <c r="G1096" s="38">
        <v>32000</v>
      </c>
      <c r="H1096" s="40" t="str">
        <f t="shared" si="345"/>
        <v>1221</v>
      </c>
      <c r="I1096" s="40" t="str">
        <f t="shared" si="346"/>
        <v>122108</v>
      </c>
      <c r="J1096" s="46" t="str">
        <f t="shared" si="347"/>
        <v>其他应收款</v>
      </c>
      <c r="K1096" s="47" t="str">
        <f t="shared" si="348"/>
        <v>单位</v>
      </c>
      <c r="L1096" s="46" t="str">
        <f t="shared" si="349"/>
        <v>昌邑市城市建设发展投资集团有限公司</v>
      </c>
      <c r="M1096" s="46" t="str">
        <f>IFERROR(IF(H1096="1002",1002,VLOOKUP(I1096,亿企科目!A:H,6,0)),VLOOKUP(H1096,亿企科目!A:G,6,0))</f>
        <v>122102</v>
      </c>
      <c r="N1096" s="48" t="str">
        <f>IFERROR(IF(H1096="1002","银行账户",IF(H1096="1123","供应商",VLOOKUP(I1096,亿企科目!A:H,8,0))),"")</f>
        <v>客户</v>
      </c>
      <c r="O1096" s="49" t="str">
        <f t="shared" si="363"/>
        <v>昌邑市城市建设发展投资集团有限公司</v>
      </c>
      <c r="P1096" s="29" t="str">
        <f>VLOOKUP(A1096,账簿!B:C,2,0)</f>
        <v>002006</v>
      </c>
      <c r="Q1096" s="29" t="str">
        <f>VLOOKUP(P1096,账簿!A:B,2,0)</f>
        <v>昌邑市鑫昌城乡建设有限公司</v>
      </c>
      <c r="W1096" s="29" t="str">
        <f t="shared" si="364"/>
        <v>0020062026-04-219</v>
      </c>
      <c r="X1096" s="29" t="str">
        <f t="shared" si="350"/>
        <v>002006</v>
      </c>
      <c r="Y1096" s="29" t="str">
        <f t="shared" si="351"/>
        <v>002006</v>
      </c>
      <c r="Z1096" s="29" t="str">
        <f t="shared" si="352"/>
        <v>昌邑市鑫昌城乡建设有限公司</v>
      </c>
      <c r="AA1096" s="29" t="str">
        <f t="shared" si="353"/>
        <v>2026-04</v>
      </c>
      <c r="AB1096" s="29" t="str">
        <f t="shared" si="354"/>
        <v>2026-04-21</v>
      </c>
      <c r="AC1096" s="29" t="s">
        <v>108</v>
      </c>
      <c r="AD1096" s="29">
        <f t="shared" si="355"/>
        <v>9</v>
      </c>
      <c r="AE1096" s="29" t="str">
        <f t="shared" si="356"/>
        <v>往来款,昌邑市城市建设发展投资集团有限公司</v>
      </c>
      <c r="AF1096" s="29" t="s">
        <v>109</v>
      </c>
      <c r="AG1096" s="29" t="s">
        <v>109</v>
      </c>
      <c r="AH1096" s="29"/>
      <c r="AI1096" s="29"/>
      <c r="AJ1096" s="29"/>
      <c r="AK1096" s="29"/>
      <c r="AL1096" s="29"/>
      <c r="AM1096" s="29"/>
      <c r="AN1096" s="29" t="str">
        <f t="shared" si="357"/>
        <v>122102</v>
      </c>
      <c r="AO1096" s="29"/>
      <c r="AP1096" s="29" t="str">
        <f t="shared" si="358"/>
        <v>往来款,昌邑市城市建设发展投资集团有限公司</v>
      </c>
      <c r="AQ1096" t="s">
        <v>110</v>
      </c>
      <c r="AR1096" s="29" t="str">
        <f t="shared" si="359"/>
        <v/>
      </c>
      <c r="AS1096" s="29">
        <f t="shared" si="360"/>
        <v>32000</v>
      </c>
      <c r="AT1096" t="s">
        <v>111</v>
      </c>
      <c r="AU1096" t="s">
        <v>112</v>
      </c>
      <c r="AV1096" t="s">
        <v>113</v>
      </c>
      <c r="AW1096" s="29" t="str">
        <f t="shared" si="361"/>
        <v/>
      </c>
      <c r="AX1096" s="29">
        <f t="shared" si="362"/>
        <v>32000</v>
      </c>
      <c r="AY1096" s="29"/>
      <c r="AZ1096" s="29"/>
      <c r="BA1096" s="29"/>
      <c r="BB1096" s="29"/>
      <c r="BC1096" s="29"/>
      <c r="BD1096" s="29"/>
      <c r="BE1096" s="29"/>
      <c r="BF1096" s="29"/>
      <c r="BG1096" s="29"/>
      <c r="BH1096" s="29"/>
      <c r="BI1096" s="29"/>
      <c r="BJ1096" s="29"/>
      <c r="BK1096" s="29"/>
      <c r="BL1096" s="29"/>
      <c r="BM1096" s="29"/>
      <c r="BN1096" s="29"/>
      <c r="BO1096" s="29"/>
      <c r="BP1096" s="29"/>
      <c r="BQ1096" s="32" t="str">
        <f>IF(N1096="项目",VLOOKUP(O1096,项目!B:C,2,0),IF(K1096="空项目",VLOOKUP(K1096,项目!B:C,2,0),""))</f>
        <v/>
      </c>
      <c r="BR1096" s="32" t="str">
        <f>IFERROR(VLOOKUP(BQ1096,项目!A:B,2,0),"")</f>
        <v/>
      </c>
      <c r="BS1096" s="29"/>
      <c r="BT1096" s="29"/>
      <c r="BU1096" s="32" t="str">
        <f>IF(N1096="供应商",VLOOKUP(O1096,供应商!B:C,2,0),"")</f>
        <v/>
      </c>
      <c r="BV1096" s="32" t="str">
        <f>IFERROR(VLOOKUP(BU1096,供应商!A:B,2,0),"")</f>
        <v/>
      </c>
      <c r="BW1096" s="32" t="str">
        <f>IF(N1096="客户",VLOOKUP(O1096,客户!B:C,2,0),"")</f>
        <v>002</v>
      </c>
      <c r="BX1096" s="32" t="str">
        <f>IFERROR(VLOOKUP(BW1096,客户!A:B,2,0),"")</f>
        <v>昌邑市城市建设发展投资集团有限公司</v>
      </c>
      <c r="BY1096" s="29"/>
      <c r="BZ1096" s="29"/>
      <c r="CA1096" s="29"/>
      <c r="CB1096" s="29"/>
      <c r="CC1096" s="29"/>
      <c r="CD1096" s="29"/>
      <c r="CE1096" s="29"/>
      <c r="CF1096" s="29"/>
      <c r="CG1096" s="29"/>
      <c r="CH1096" s="29"/>
      <c r="CI1096" s="29"/>
      <c r="CJ1096" s="29"/>
      <c r="CK1096" s="29"/>
      <c r="CL1096" s="29"/>
      <c r="CM1096" s="29"/>
      <c r="CN1096" s="29"/>
      <c r="CO1096" s="29"/>
      <c r="CP1096" s="29"/>
      <c r="CQ1096" s="29"/>
      <c r="CR1096" s="29"/>
      <c r="CS1096" s="29"/>
      <c r="CT1096" s="29"/>
      <c r="CU1096" s="32" t="str">
        <f>IF(N1096="费用项目",VLOOKUP(O1096,费用项目!B:C,2,0),"")</f>
        <v/>
      </c>
      <c r="CV1096" s="32" t="str">
        <f>IFERROR(VLOOKUP(CU1096,费用项目!A:B,2,0),"")</f>
        <v/>
      </c>
      <c r="CW1096" s="29" t="str">
        <f>IF(N1096="银行账户",VLOOKUP(O1096,银行变二级!B:C,2,0),"")</f>
        <v/>
      </c>
      <c r="CX1096" s="29" t="str">
        <f>IFERROR(VLOOKUP(O1096,银行变二级!A:B,2,0),"")</f>
        <v/>
      </c>
    </row>
    <row r="1097" spans="1:102">
      <c r="A1097" s="35" t="s">
        <v>863</v>
      </c>
      <c r="B1097" s="36" t="s">
        <v>124</v>
      </c>
      <c r="C1097" s="36" t="s">
        <v>157</v>
      </c>
      <c r="D1097" s="37" t="s">
        <v>873</v>
      </c>
      <c r="E1097" s="37" t="s">
        <v>127</v>
      </c>
      <c r="F1097" s="38">
        <v>30108.75</v>
      </c>
      <c r="G1097" s="39" t="s">
        <v>107</v>
      </c>
      <c r="H1097" s="40" t="str">
        <f t="shared" si="345"/>
        <v>6603</v>
      </c>
      <c r="I1097" s="40" t="str">
        <f t="shared" si="346"/>
        <v>6603</v>
      </c>
      <c r="J1097" s="46" t="str">
        <f t="shared" si="347"/>
        <v>财务费用</v>
      </c>
      <c r="K1097" s="47" t="str">
        <f t="shared" si="348"/>
        <v>利息支出</v>
      </c>
      <c r="L1097" s="46" t="str">
        <f t="shared" si="349"/>
        <v/>
      </c>
      <c r="M1097" s="46" t="str">
        <f>IFERROR(IF(H1097="1002",1002,VLOOKUP(I1097,亿企科目!A:H,6,0)),VLOOKUP(H1097,亿企科目!A:G,6,0))</f>
        <v>6603</v>
      </c>
      <c r="N1097" s="48" t="str">
        <f>IFERROR(IF(H1097="1002","银行账户",IF(H1097="1123","供应商",VLOOKUP(I1097,亿企科目!A:H,8,0))),"")</f>
        <v>费用项目</v>
      </c>
      <c r="O1097" s="49" t="str">
        <f t="shared" si="363"/>
        <v>利息支出</v>
      </c>
      <c r="P1097" s="29" t="str">
        <f>VLOOKUP(A1097,账簿!B:C,2,0)</f>
        <v>002006</v>
      </c>
      <c r="Q1097" s="29" t="str">
        <f>VLOOKUP(P1097,账簿!A:B,2,0)</f>
        <v>昌邑市鑫昌城乡建设有限公司</v>
      </c>
      <c r="W1097" s="29" t="str">
        <f t="shared" si="364"/>
        <v>0020062026-04-2110</v>
      </c>
      <c r="X1097" s="29" t="str">
        <f t="shared" si="350"/>
        <v>002006</v>
      </c>
      <c r="Y1097" s="29" t="str">
        <f t="shared" si="351"/>
        <v>002006</v>
      </c>
      <c r="Z1097" s="29" t="str">
        <f t="shared" si="352"/>
        <v>昌邑市鑫昌城乡建设有限公司</v>
      </c>
      <c r="AA1097" s="29" t="str">
        <f t="shared" si="353"/>
        <v>2026-04</v>
      </c>
      <c r="AB1097" s="29" t="str">
        <f t="shared" si="354"/>
        <v>2026-04-21</v>
      </c>
      <c r="AC1097" s="29" t="s">
        <v>108</v>
      </c>
      <c r="AD1097" s="29">
        <f t="shared" si="355"/>
        <v>10</v>
      </c>
      <c r="AE1097" s="29" t="str">
        <f t="shared" si="356"/>
        <v>贷款还款</v>
      </c>
      <c r="AF1097" s="29" t="s">
        <v>109</v>
      </c>
      <c r="AG1097" s="29" t="s">
        <v>109</v>
      </c>
      <c r="AH1097" s="29"/>
      <c r="AI1097" s="29"/>
      <c r="AJ1097" s="29"/>
      <c r="AK1097" s="29"/>
      <c r="AL1097" s="29"/>
      <c r="AM1097" s="29"/>
      <c r="AN1097" s="29" t="str">
        <f t="shared" si="357"/>
        <v>6603</v>
      </c>
      <c r="AO1097" s="29"/>
      <c r="AP1097" s="29" t="str">
        <f t="shared" si="358"/>
        <v>贷款还款</v>
      </c>
      <c r="AQ1097" t="s">
        <v>110</v>
      </c>
      <c r="AR1097" s="29">
        <f t="shared" si="359"/>
        <v>30108.75</v>
      </c>
      <c r="AS1097" s="29" t="str">
        <f t="shared" si="360"/>
        <v/>
      </c>
      <c r="AT1097" t="s">
        <v>111</v>
      </c>
      <c r="AU1097" t="s">
        <v>112</v>
      </c>
      <c r="AV1097" t="s">
        <v>113</v>
      </c>
      <c r="AW1097" s="29">
        <f t="shared" si="361"/>
        <v>30108.75</v>
      </c>
      <c r="AX1097" s="29" t="str">
        <f t="shared" si="362"/>
        <v/>
      </c>
      <c r="AY1097" s="29"/>
      <c r="AZ1097" s="29"/>
      <c r="BA1097" s="29"/>
      <c r="BB1097" s="29"/>
      <c r="BC1097" s="29"/>
      <c r="BD1097" s="29"/>
      <c r="BE1097" s="29"/>
      <c r="BF1097" s="29"/>
      <c r="BG1097" s="29"/>
      <c r="BH1097" s="29"/>
      <c r="BI1097" s="29"/>
      <c r="BJ1097" s="29"/>
      <c r="BK1097" s="29"/>
      <c r="BL1097" s="29"/>
      <c r="BM1097" s="29"/>
      <c r="BN1097" s="29"/>
      <c r="BO1097" s="29"/>
      <c r="BP1097" s="29"/>
      <c r="BQ1097" s="32" t="str">
        <f>IF(N1097="项目",VLOOKUP(O1097,项目!B:C,2,0),IF(K1097="空项目",VLOOKUP(K1097,项目!B:C,2,0),""))</f>
        <v/>
      </c>
      <c r="BR1097" s="32" t="str">
        <f>IFERROR(VLOOKUP(BQ1097,项目!A:B,2,0),"")</f>
        <v/>
      </c>
      <c r="BS1097" s="29"/>
      <c r="BT1097" s="29"/>
      <c r="BU1097" s="32" t="str">
        <f>IF(N1097="供应商",VLOOKUP(O1097,供应商!B:C,2,0),"")</f>
        <v/>
      </c>
      <c r="BV1097" s="32" t="str">
        <f>IFERROR(VLOOKUP(BU1097,供应商!A:B,2,0),"")</f>
        <v/>
      </c>
      <c r="BW1097" s="32" t="str">
        <f>IF(N1097="客户",VLOOKUP(O1097,客户!B:C,2,0),"")</f>
        <v/>
      </c>
      <c r="BX1097" s="32" t="str">
        <f>IFERROR(VLOOKUP(BW1097,客户!A:B,2,0),"")</f>
        <v/>
      </c>
      <c r="BY1097" s="29"/>
      <c r="BZ1097" s="29"/>
      <c r="CA1097" s="29"/>
      <c r="CB1097" s="29"/>
      <c r="CC1097" s="29"/>
      <c r="CD1097" s="29"/>
      <c r="CE1097" s="29"/>
      <c r="CF1097" s="29"/>
      <c r="CG1097" s="29"/>
      <c r="CH1097" s="29"/>
      <c r="CI1097" s="29"/>
      <c r="CJ1097" s="29"/>
      <c r="CK1097" s="29"/>
      <c r="CL1097" s="29"/>
      <c r="CM1097" s="29"/>
      <c r="CN1097" s="29"/>
      <c r="CO1097" s="29"/>
      <c r="CP1097" s="29"/>
      <c r="CQ1097" s="29"/>
      <c r="CR1097" s="29"/>
      <c r="CS1097" s="29"/>
      <c r="CT1097" s="29"/>
      <c r="CU1097" s="32" t="str">
        <f>IF(N1097="费用项目",VLOOKUP(O1097,费用项目!B:C,2,0),"")</f>
        <v>660302</v>
      </c>
      <c r="CV1097" s="32" t="str">
        <f>IFERROR(VLOOKUP(CU1097,费用项目!A:B,2,0),"")</f>
        <v>利息支出</v>
      </c>
      <c r="CW1097" s="29" t="str">
        <f>IF(N1097="银行账户",VLOOKUP(O1097,银行变二级!B:C,2,0),"")</f>
        <v/>
      </c>
      <c r="CX1097" s="29" t="str">
        <f>IFERROR(VLOOKUP(O1097,银行变二级!A:B,2,0),"")</f>
        <v/>
      </c>
    </row>
    <row r="1098" ht="27" spans="1:102">
      <c r="A1098" s="35" t="s">
        <v>863</v>
      </c>
      <c r="B1098" s="36" t="s">
        <v>124</v>
      </c>
      <c r="C1098" s="36" t="s">
        <v>157</v>
      </c>
      <c r="D1098" s="37" t="s">
        <v>873</v>
      </c>
      <c r="E1098" s="37" t="s">
        <v>872</v>
      </c>
      <c r="F1098" s="39" t="s">
        <v>107</v>
      </c>
      <c r="G1098" s="38">
        <v>30108.75</v>
      </c>
      <c r="H1098" s="40" t="str">
        <f t="shared" si="345"/>
        <v>1002</v>
      </c>
      <c r="I1098" s="40" t="str">
        <f t="shared" si="346"/>
        <v>100210</v>
      </c>
      <c r="J1098" s="46" t="str">
        <f t="shared" si="347"/>
        <v>银行存款</v>
      </c>
      <c r="K1098" s="47" t="str">
        <f t="shared" si="348"/>
        <v>潍坊银行专户33972</v>
      </c>
      <c r="L1098" s="46" t="str">
        <f t="shared" si="349"/>
        <v/>
      </c>
      <c r="M1098" s="46">
        <f>IFERROR(IF(H1098="1002",1002,VLOOKUP(I1098,亿企科目!A:H,6,0)),VLOOKUP(H1098,亿企科目!A:G,6,0))</f>
        <v>1002</v>
      </c>
      <c r="N1098" s="48" t="str">
        <f>IFERROR(IF(H1098="1002","银行账户",IF(H1098="1123","供应商",VLOOKUP(I1098,亿企科目!A:H,8,0))),"")</f>
        <v>银行账户</v>
      </c>
      <c r="O1098" s="49" t="str">
        <f t="shared" si="363"/>
        <v>潍坊银行专户33972</v>
      </c>
      <c r="P1098" s="29" t="str">
        <f>VLOOKUP(A1098,账簿!B:C,2,0)</f>
        <v>002006</v>
      </c>
      <c r="Q1098" s="29" t="str">
        <f>VLOOKUP(P1098,账簿!A:B,2,0)</f>
        <v>昌邑市鑫昌城乡建设有限公司</v>
      </c>
      <c r="W1098" s="29" t="str">
        <f t="shared" si="364"/>
        <v>0020062026-04-2110</v>
      </c>
      <c r="X1098" s="29" t="str">
        <f t="shared" si="350"/>
        <v>002006</v>
      </c>
      <c r="Y1098" s="29" t="str">
        <f t="shared" si="351"/>
        <v>002006</v>
      </c>
      <c r="Z1098" s="29" t="str">
        <f t="shared" si="352"/>
        <v>昌邑市鑫昌城乡建设有限公司</v>
      </c>
      <c r="AA1098" s="29" t="str">
        <f t="shared" si="353"/>
        <v>2026-04</v>
      </c>
      <c r="AB1098" s="29" t="str">
        <f t="shared" si="354"/>
        <v>2026-04-21</v>
      </c>
      <c r="AC1098" s="29" t="s">
        <v>108</v>
      </c>
      <c r="AD1098" s="29">
        <f t="shared" si="355"/>
        <v>10</v>
      </c>
      <c r="AE1098" s="29" t="str">
        <f t="shared" si="356"/>
        <v>贷款还款</v>
      </c>
      <c r="AF1098" s="29" t="s">
        <v>109</v>
      </c>
      <c r="AG1098" s="29" t="s">
        <v>109</v>
      </c>
      <c r="AH1098" s="29"/>
      <c r="AI1098" s="29"/>
      <c r="AJ1098" s="29"/>
      <c r="AK1098" s="29"/>
      <c r="AL1098" s="29"/>
      <c r="AM1098" s="29"/>
      <c r="AN1098" s="29">
        <f t="shared" si="357"/>
        <v>1002</v>
      </c>
      <c r="AO1098" s="29"/>
      <c r="AP1098" s="29" t="str">
        <f t="shared" si="358"/>
        <v>贷款还款</v>
      </c>
      <c r="AQ1098" t="s">
        <v>110</v>
      </c>
      <c r="AR1098" s="29" t="str">
        <f t="shared" si="359"/>
        <v/>
      </c>
      <c r="AS1098" s="29">
        <f t="shared" si="360"/>
        <v>30108.75</v>
      </c>
      <c r="AT1098" t="s">
        <v>111</v>
      </c>
      <c r="AU1098" t="s">
        <v>112</v>
      </c>
      <c r="AV1098" t="s">
        <v>113</v>
      </c>
      <c r="AW1098" s="29" t="str">
        <f t="shared" si="361"/>
        <v/>
      </c>
      <c r="AX1098" s="29">
        <f t="shared" si="362"/>
        <v>30108.75</v>
      </c>
      <c r="AY1098" s="29"/>
      <c r="AZ1098" s="29"/>
      <c r="BA1098" s="29"/>
      <c r="BB1098" s="29"/>
      <c r="BC1098" s="29"/>
      <c r="BD1098" s="29"/>
      <c r="BE1098" s="29"/>
      <c r="BF1098" s="29"/>
      <c r="BG1098" s="29"/>
      <c r="BH1098" s="29"/>
      <c r="BI1098" s="29"/>
      <c r="BJ1098" s="29"/>
      <c r="BK1098" s="29"/>
      <c r="BL1098" s="29"/>
      <c r="BM1098" s="29"/>
      <c r="BN1098" s="29"/>
      <c r="BO1098" s="29"/>
      <c r="BP1098" s="29"/>
      <c r="BQ1098" s="32" t="str">
        <f>IF(N1098="项目",VLOOKUP(O1098,项目!B:C,2,0),IF(K1098="空项目",VLOOKUP(K1098,项目!B:C,2,0),""))</f>
        <v/>
      </c>
      <c r="BR1098" s="32" t="str">
        <f>IFERROR(VLOOKUP(BQ1098,项目!A:B,2,0),"")</f>
        <v/>
      </c>
      <c r="BS1098" s="29"/>
      <c r="BT1098" s="29"/>
      <c r="BU1098" s="32" t="str">
        <f>IF(N1098="供应商",VLOOKUP(O1098,供应商!B:C,2,0),"")</f>
        <v/>
      </c>
      <c r="BV1098" s="32" t="str">
        <f>IFERROR(VLOOKUP(BU1098,供应商!A:B,2,0),"")</f>
        <v/>
      </c>
      <c r="BW1098" s="32" t="str">
        <f>IF(N1098="客户",VLOOKUP(O1098,客户!B:C,2,0),"")</f>
        <v/>
      </c>
      <c r="BX1098" s="32" t="str">
        <f>IFERROR(VLOOKUP(BW1098,客户!A:B,2,0),"")</f>
        <v/>
      </c>
      <c r="BY1098" s="29"/>
      <c r="BZ1098" s="29"/>
      <c r="CA1098" s="29"/>
      <c r="CB1098" s="29"/>
      <c r="CC1098" s="29"/>
      <c r="CD1098" s="29"/>
      <c r="CE1098" s="29"/>
      <c r="CF1098" s="29"/>
      <c r="CG1098" s="29"/>
      <c r="CH1098" s="29"/>
      <c r="CI1098" s="29"/>
      <c r="CJ1098" s="29"/>
      <c r="CK1098" s="29"/>
      <c r="CL1098" s="29"/>
      <c r="CM1098" s="29"/>
      <c r="CN1098" s="29"/>
      <c r="CO1098" s="29"/>
      <c r="CP1098" s="29"/>
      <c r="CQ1098" s="29"/>
      <c r="CR1098" s="29"/>
      <c r="CS1098" s="29"/>
      <c r="CT1098" s="29"/>
      <c r="CU1098" s="32" t="str">
        <f>IF(N1098="费用项目",VLOOKUP(O1098,费用项目!B:C,2,0),"")</f>
        <v/>
      </c>
      <c r="CV1098" s="32" t="str">
        <f>IFERROR(VLOOKUP(CU1098,费用项目!A:B,2,0),"")</f>
        <v/>
      </c>
      <c r="CW1098" s="29" t="str">
        <f>IF(N1098="银行账户",VLOOKUP(O1098,银行变二级!B:C,2,0),"")</f>
        <v>潍坊银行专户33972</v>
      </c>
      <c r="CX1098" s="29" t="str">
        <f>IFERROR(VLOOKUP(O1098,银行变二级!A:B,2,0),"")</f>
        <v>潍坊银行专户33972</v>
      </c>
    </row>
    <row r="1099" spans="1:102">
      <c r="A1099" s="35" t="s">
        <v>863</v>
      </c>
      <c r="B1099" s="36" t="s">
        <v>124</v>
      </c>
      <c r="C1099" s="36" t="s">
        <v>161</v>
      </c>
      <c r="D1099" s="37" t="s">
        <v>874</v>
      </c>
      <c r="E1099" s="37" t="s">
        <v>127</v>
      </c>
      <c r="F1099" s="38">
        <v>22819.44</v>
      </c>
      <c r="G1099" s="39" t="s">
        <v>107</v>
      </c>
      <c r="H1099" s="40" t="str">
        <f t="shared" si="345"/>
        <v>6603</v>
      </c>
      <c r="I1099" s="40" t="str">
        <f t="shared" si="346"/>
        <v>6603</v>
      </c>
      <c r="J1099" s="46" t="str">
        <f t="shared" si="347"/>
        <v>财务费用</v>
      </c>
      <c r="K1099" s="47" t="str">
        <f t="shared" si="348"/>
        <v>利息支出</v>
      </c>
      <c r="L1099" s="46" t="str">
        <f t="shared" si="349"/>
        <v/>
      </c>
      <c r="M1099" s="46" t="str">
        <f>IFERROR(IF(H1099="1002",1002,VLOOKUP(I1099,亿企科目!A:H,6,0)),VLOOKUP(H1099,亿企科目!A:G,6,0))</f>
        <v>6603</v>
      </c>
      <c r="N1099" s="48" t="str">
        <f>IFERROR(IF(H1099="1002","银行账户",IF(H1099="1123","供应商",VLOOKUP(I1099,亿企科目!A:H,8,0))),"")</f>
        <v>费用项目</v>
      </c>
      <c r="O1099" s="49" t="str">
        <f t="shared" si="363"/>
        <v>利息支出</v>
      </c>
      <c r="P1099" s="29" t="str">
        <f>VLOOKUP(A1099,账簿!B:C,2,0)</f>
        <v>002006</v>
      </c>
      <c r="Q1099" s="29" t="str">
        <f>VLOOKUP(P1099,账簿!A:B,2,0)</f>
        <v>昌邑市鑫昌城乡建设有限公司</v>
      </c>
      <c r="W1099" s="29" t="str">
        <f t="shared" si="364"/>
        <v>0020062026-04-2111</v>
      </c>
      <c r="X1099" s="29" t="str">
        <f t="shared" si="350"/>
        <v>002006</v>
      </c>
      <c r="Y1099" s="29" t="str">
        <f t="shared" si="351"/>
        <v>002006</v>
      </c>
      <c r="Z1099" s="29" t="str">
        <f t="shared" si="352"/>
        <v>昌邑市鑫昌城乡建设有限公司</v>
      </c>
      <c r="AA1099" s="29" t="str">
        <f t="shared" si="353"/>
        <v>2026-04</v>
      </c>
      <c r="AB1099" s="29" t="str">
        <f t="shared" si="354"/>
        <v>2026-04-21</v>
      </c>
      <c r="AC1099" s="29" t="s">
        <v>108</v>
      </c>
      <c r="AD1099" s="29">
        <f t="shared" si="355"/>
        <v>11</v>
      </c>
      <c r="AE1099" s="29" t="str">
        <f t="shared" si="356"/>
        <v>贷款还款,昌邑市鑫昌城乡建设有限公司</v>
      </c>
      <c r="AF1099" s="29" t="s">
        <v>109</v>
      </c>
      <c r="AG1099" s="29" t="s">
        <v>109</v>
      </c>
      <c r="AH1099" s="29"/>
      <c r="AI1099" s="29"/>
      <c r="AJ1099" s="29"/>
      <c r="AK1099" s="29"/>
      <c r="AL1099" s="29"/>
      <c r="AM1099" s="29"/>
      <c r="AN1099" s="29" t="str">
        <f t="shared" si="357"/>
        <v>6603</v>
      </c>
      <c r="AO1099" s="29"/>
      <c r="AP1099" s="29" t="str">
        <f t="shared" si="358"/>
        <v>贷款还款,昌邑市鑫昌城乡建设有限公司</v>
      </c>
      <c r="AQ1099" t="s">
        <v>110</v>
      </c>
      <c r="AR1099" s="29">
        <f t="shared" si="359"/>
        <v>22819.44</v>
      </c>
      <c r="AS1099" s="29" t="str">
        <f t="shared" si="360"/>
        <v/>
      </c>
      <c r="AT1099" t="s">
        <v>111</v>
      </c>
      <c r="AU1099" t="s">
        <v>112</v>
      </c>
      <c r="AV1099" t="s">
        <v>113</v>
      </c>
      <c r="AW1099" s="29">
        <f t="shared" si="361"/>
        <v>22819.44</v>
      </c>
      <c r="AX1099" s="29" t="str">
        <f t="shared" si="362"/>
        <v/>
      </c>
      <c r="AY1099" s="29"/>
      <c r="AZ1099" s="29"/>
      <c r="BA1099" s="29"/>
      <c r="BB1099" s="29"/>
      <c r="BC1099" s="29"/>
      <c r="BD1099" s="29"/>
      <c r="BE1099" s="29"/>
      <c r="BF1099" s="29"/>
      <c r="BG1099" s="29"/>
      <c r="BH1099" s="29"/>
      <c r="BI1099" s="29"/>
      <c r="BJ1099" s="29"/>
      <c r="BK1099" s="29"/>
      <c r="BL1099" s="29"/>
      <c r="BM1099" s="29"/>
      <c r="BN1099" s="29"/>
      <c r="BO1099" s="29"/>
      <c r="BP1099" s="29"/>
      <c r="BQ1099" s="32" t="str">
        <f>IF(N1099="项目",VLOOKUP(O1099,项目!B:C,2,0),IF(K1099="空项目",VLOOKUP(K1099,项目!B:C,2,0),""))</f>
        <v/>
      </c>
      <c r="BR1099" s="32" t="str">
        <f>IFERROR(VLOOKUP(BQ1099,项目!A:B,2,0),"")</f>
        <v/>
      </c>
      <c r="BS1099" s="29"/>
      <c r="BT1099" s="29"/>
      <c r="BU1099" s="32" t="str">
        <f>IF(N1099="供应商",VLOOKUP(O1099,供应商!B:C,2,0),"")</f>
        <v/>
      </c>
      <c r="BV1099" s="32" t="str">
        <f>IFERROR(VLOOKUP(BU1099,供应商!A:B,2,0),"")</f>
        <v/>
      </c>
      <c r="BW1099" s="32" t="str">
        <f>IF(N1099="客户",VLOOKUP(O1099,客户!B:C,2,0),"")</f>
        <v/>
      </c>
      <c r="BX1099" s="32" t="str">
        <f>IFERROR(VLOOKUP(BW1099,客户!A:B,2,0),"")</f>
        <v/>
      </c>
      <c r="BY1099" s="29"/>
      <c r="BZ1099" s="29"/>
      <c r="CA1099" s="29"/>
      <c r="CB1099" s="29"/>
      <c r="CC1099" s="29"/>
      <c r="CD1099" s="29"/>
      <c r="CE1099" s="29"/>
      <c r="CF1099" s="29"/>
      <c r="CG1099" s="29"/>
      <c r="CH1099" s="29"/>
      <c r="CI1099" s="29"/>
      <c r="CJ1099" s="29"/>
      <c r="CK1099" s="29"/>
      <c r="CL1099" s="29"/>
      <c r="CM1099" s="29"/>
      <c r="CN1099" s="29"/>
      <c r="CO1099" s="29"/>
      <c r="CP1099" s="29"/>
      <c r="CQ1099" s="29"/>
      <c r="CR1099" s="29"/>
      <c r="CS1099" s="29"/>
      <c r="CT1099" s="29"/>
      <c r="CU1099" s="32" t="str">
        <f>IF(N1099="费用项目",VLOOKUP(O1099,费用项目!B:C,2,0),"")</f>
        <v>660302</v>
      </c>
      <c r="CV1099" s="32" t="str">
        <f>IFERROR(VLOOKUP(CU1099,费用项目!A:B,2,0),"")</f>
        <v>利息支出</v>
      </c>
      <c r="CW1099" s="29" t="str">
        <f>IF(N1099="银行账户",VLOOKUP(O1099,银行变二级!B:C,2,0),"")</f>
        <v/>
      </c>
      <c r="CX1099" s="29" t="str">
        <f>IFERROR(VLOOKUP(O1099,银行变二级!A:B,2,0),"")</f>
        <v/>
      </c>
    </row>
    <row r="1100" spans="1:102">
      <c r="A1100" s="35" t="s">
        <v>863</v>
      </c>
      <c r="B1100" s="36" t="s">
        <v>124</v>
      </c>
      <c r="C1100" s="36" t="s">
        <v>161</v>
      </c>
      <c r="D1100" s="37" t="s">
        <v>874</v>
      </c>
      <c r="E1100" s="37" t="s">
        <v>869</v>
      </c>
      <c r="F1100" s="39" t="s">
        <v>107</v>
      </c>
      <c r="G1100" s="38">
        <v>22819.44</v>
      </c>
      <c r="H1100" s="40" t="str">
        <f t="shared" si="345"/>
        <v>1002</v>
      </c>
      <c r="I1100" s="40" t="str">
        <f t="shared" si="346"/>
        <v>100204</v>
      </c>
      <c r="J1100" s="46" t="str">
        <f t="shared" si="347"/>
        <v>银行存款</v>
      </c>
      <c r="K1100" s="47" t="str">
        <f t="shared" si="348"/>
        <v>齐鲁银行2869</v>
      </c>
      <c r="L1100" s="46" t="str">
        <f t="shared" si="349"/>
        <v/>
      </c>
      <c r="M1100" s="46">
        <f>IFERROR(IF(H1100="1002",1002,VLOOKUP(I1100,亿企科目!A:H,6,0)),VLOOKUP(H1100,亿企科目!A:G,6,0))</f>
        <v>1002</v>
      </c>
      <c r="N1100" s="48" t="str">
        <f>IFERROR(IF(H1100="1002","银行账户",IF(H1100="1123","供应商",VLOOKUP(I1100,亿企科目!A:H,8,0))),"")</f>
        <v>银行账户</v>
      </c>
      <c r="O1100" s="49" t="str">
        <f t="shared" si="363"/>
        <v>齐鲁银行2869</v>
      </c>
      <c r="P1100" s="29" t="str">
        <f>VLOOKUP(A1100,账簿!B:C,2,0)</f>
        <v>002006</v>
      </c>
      <c r="Q1100" s="29" t="str">
        <f>VLOOKUP(P1100,账簿!A:B,2,0)</f>
        <v>昌邑市鑫昌城乡建设有限公司</v>
      </c>
      <c r="W1100" s="29" t="str">
        <f t="shared" si="364"/>
        <v>0020062026-04-2111</v>
      </c>
      <c r="X1100" s="29" t="str">
        <f t="shared" si="350"/>
        <v>002006</v>
      </c>
      <c r="Y1100" s="29" t="str">
        <f t="shared" si="351"/>
        <v>002006</v>
      </c>
      <c r="Z1100" s="29" t="str">
        <f t="shared" si="352"/>
        <v>昌邑市鑫昌城乡建设有限公司</v>
      </c>
      <c r="AA1100" s="29" t="str">
        <f t="shared" si="353"/>
        <v>2026-04</v>
      </c>
      <c r="AB1100" s="29" t="str">
        <f t="shared" si="354"/>
        <v>2026-04-21</v>
      </c>
      <c r="AC1100" s="29" t="s">
        <v>108</v>
      </c>
      <c r="AD1100" s="29">
        <f t="shared" si="355"/>
        <v>11</v>
      </c>
      <c r="AE1100" s="29" t="str">
        <f t="shared" si="356"/>
        <v>贷款还款,昌邑市鑫昌城乡建设有限公司</v>
      </c>
      <c r="AF1100" s="29" t="s">
        <v>109</v>
      </c>
      <c r="AG1100" s="29" t="s">
        <v>109</v>
      </c>
      <c r="AH1100" s="29"/>
      <c r="AI1100" s="29"/>
      <c r="AJ1100" s="29"/>
      <c r="AK1100" s="29"/>
      <c r="AL1100" s="29"/>
      <c r="AM1100" s="29"/>
      <c r="AN1100" s="29">
        <f t="shared" si="357"/>
        <v>1002</v>
      </c>
      <c r="AO1100" s="29"/>
      <c r="AP1100" s="29" t="str">
        <f t="shared" si="358"/>
        <v>贷款还款,昌邑市鑫昌城乡建设有限公司</v>
      </c>
      <c r="AQ1100" t="s">
        <v>110</v>
      </c>
      <c r="AR1100" s="29" t="str">
        <f t="shared" si="359"/>
        <v/>
      </c>
      <c r="AS1100" s="29">
        <f t="shared" si="360"/>
        <v>22819.44</v>
      </c>
      <c r="AT1100" t="s">
        <v>111</v>
      </c>
      <c r="AU1100" t="s">
        <v>112</v>
      </c>
      <c r="AV1100" t="s">
        <v>113</v>
      </c>
      <c r="AW1100" s="29" t="str">
        <f t="shared" si="361"/>
        <v/>
      </c>
      <c r="AX1100" s="29">
        <f t="shared" si="362"/>
        <v>22819.44</v>
      </c>
      <c r="AY1100" s="29"/>
      <c r="AZ1100" s="29"/>
      <c r="BA1100" s="29"/>
      <c r="BB1100" s="29"/>
      <c r="BC1100" s="29"/>
      <c r="BD1100" s="29"/>
      <c r="BE1100" s="29"/>
      <c r="BF1100" s="29"/>
      <c r="BG1100" s="29"/>
      <c r="BH1100" s="29"/>
      <c r="BI1100" s="29"/>
      <c r="BJ1100" s="29"/>
      <c r="BK1100" s="29"/>
      <c r="BL1100" s="29"/>
      <c r="BM1100" s="29"/>
      <c r="BN1100" s="29"/>
      <c r="BO1100" s="29"/>
      <c r="BP1100" s="29"/>
      <c r="BQ1100" s="32" t="str">
        <f>IF(N1100="项目",VLOOKUP(O1100,项目!B:C,2,0),IF(K1100="空项目",VLOOKUP(K1100,项目!B:C,2,0),""))</f>
        <v/>
      </c>
      <c r="BR1100" s="32" t="str">
        <f>IFERROR(VLOOKUP(BQ1100,项目!A:B,2,0),"")</f>
        <v/>
      </c>
      <c r="BS1100" s="29"/>
      <c r="BT1100" s="29"/>
      <c r="BU1100" s="32" t="str">
        <f>IF(N1100="供应商",VLOOKUP(O1100,供应商!B:C,2,0),"")</f>
        <v/>
      </c>
      <c r="BV1100" s="32" t="str">
        <f>IFERROR(VLOOKUP(BU1100,供应商!A:B,2,0),"")</f>
        <v/>
      </c>
      <c r="BW1100" s="32" t="str">
        <f>IF(N1100="客户",VLOOKUP(O1100,客户!B:C,2,0),"")</f>
        <v/>
      </c>
      <c r="BX1100" s="32" t="str">
        <f>IFERROR(VLOOKUP(BW1100,客户!A:B,2,0),"")</f>
        <v/>
      </c>
      <c r="BY1100" s="29"/>
      <c r="BZ1100" s="29"/>
      <c r="CA1100" s="29"/>
      <c r="CB1100" s="29"/>
      <c r="CC1100" s="29"/>
      <c r="CD1100" s="29"/>
      <c r="CE1100" s="29"/>
      <c r="CF1100" s="29"/>
      <c r="CG1100" s="29"/>
      <c r="CH1100" s="29"/>
      <c r="CI1100" s="29"/>
      <c r="CJ1100" s="29"/>
      <c r="CK1100" s="29"/>
      <c r="CL1100" s="29"/>
      <c r="CM1100" s="29"/>
      <c r="CN1100" s="29"/>
      <c r="CO1100" s="29"/>
      <c r="CP1100" s="29"/>
      <c r="CQ1100" s="29"/>
      <c r="CR1100" s="29"/>
      <c r="CS1100" s="29"/>
      <c r="CT1100" s="29"/>
      <c r="CU1100" s="32" t="str">
        <f>IF(N1100="费用项目",VLOOKUP(O1100,费用项目!B:C,2,0),"")</f>
        <v/>
      </c>
      <c r="CV1100" s="32" t="str">
        <f>IFERROR(VLOOKUP(CU1100,费用项目!A:B,2,0),"")</f>
        <v/>
      </c>
      <c r="CW1100" s="29" t="str">
        <f>IF(N1100="银行账户",VLOOKUP(O1100,银行变二级!B:C,2,0),"")</f>
        <v>86623007101421002869</v>
      </c>
      <c r="CX1100" s="29" t="str">
        <f>IFERROR(VLOOKUP(O1100,银行变二级!A:B,2,0),"")</f>
        <v/>
      </c>
    </row>
    <row r="1101" ht="25.5" spans="1:102">
      <c r="A1101" s="35" t="s">
        <v>863</v>
      </c>
      <c r="B1101" s="36" t="s">
        <v>124</v>
      </c>
      <c r="C1101" s="36" t="s">
        <v>229</v>
      </c>
      <c r="D1101" s="37" t="s">
        <v>875</v>
      </c>
      <c r="E1101" s="37" t="s">
        <v>127</v>
      </c>
      <c r="F1101" s="38">
        <v>48592.5</v>
      </c>
      <c r="G1101" s="39" t="s">
        <v>107</v>
      </c>
      <c r="H1101" s="40" t="str">
        <f t="shared" si="345"/>
        <v>6603</v>
      </c>
      <c r="I1101" s="40" t="str">
        <f t="shared" si="346"/>
        <v>6603</v>
      </c>
      <c r="J1101" s="46" t="str">
        <f t="shared" si="347"/>
        <v>财务费用</v>
      </c>
      <c r="K1101" s="47" t="str">
        <f t="shared" si="348"/>
        <v>利息支出</v>
      </c>
      <c r="L1101" s="46" t="str">
        <f t="shared" si="349"/>
        <v/>
      </c>
      <c r="M1101" s="46" t="str">
        <f>IFERROR(IF(H1101="1002",1002,VLOOKUP(I1101,亿企科目!A:H,6,0)),VLOOKUP(H1101,亿企科目!A:G,6,0))</f>
        <v>6603</v>
      </c>
      <c r="N1101" s="48" t="str">
        <f>IFERROR(IF(H1101="1002","银行账户",IF(H1101="1123","供应商",VLOOKUP(I1101,亿企科目!A:H,8,0))),"")</f>
        <v>费用项目</v>
      </c>
      <c r="O1101" s="49" t="str">
        <f t="shared" si="363"/>
        <v>利息支出</v>
      </c>
      <c r="P1101" s="29" t="str">
        <f>VLOOKUP(A1101,账簿!B:C,2,0)</f>
        <v>002006</v>
      </c>
      <c r="Q1101" s="29" t="str">
        <f>VLOOKUP(P1101,账簿!A:B,2,0)</f>
        <v>昌邑市鑫昌城乡建设有限公司</v>
      </c>
      <c r="W1101" s="29" t="str">
        <f t="shared" si="364"/>
        <v>0020062026-04-2112</v>
      </c>
      <c r="X1101" s="29" t="str">
        <f t="shared" si="350"/>
        <v>002006</v>
      </c>
      <c r="Y1101" s="29" t="str">
        <f t="shared" si="351"/>
        <v>002006</v>
      </c>
      <c r="Z1101" s="29" t="str">
        <f t="shared" si="352"/>
        <v>昌邑市鑫昌城乡建设有限公司</v>
      </c>
      <c r="AA1101" s="29" t="str">
        <f t="shared" si="353"/>
        <v>2026-04</v>
      </c>
      <c r="AB1101" s="29" t="str">
        <f t="shared" si="354"/>
        <v>2026-04-21</v>
      </c>
      <c r="AC1101" s="29" t="s">
        <v>108</v>
      </c>
      <c r="AD1101" s="29">
        <f t="shared" si="355"/>
        <v>12</v>
      </c>
      <c r="AE1101" s="29" t="str">
        <f t="shared" si="356"/>
        <v>当期偿还收回贷款利息,昌邑市鑫昌城乡建设有限公司</v>
      </c>
      <c r="AF1101" s="29" t="s">
        <v>109</v>
      </c>
      <c r="AG1101" s="29" t="s">
        <v>109</v>
      </c>
      <c r="AH1101" s="29"/>
      <c r="AI1101" s="29"/>
      <c r="AJ1101" s="29"/>
      <c r="AK1101" s="29"/>
      <c r="AL1101" s="29"/>
      <c r="AM1101" s="29"/>
      <c r="AN1101" s="29" t="str">
        <f t="shared" si="357"/>
        <v>6603</v>
      </c>
      <c r="AO1101" s="29"/>
      <c r="AP1101" s="29" t="str">
        <f t="shared" si="358"/>
        <v>当期偿还收回贷款利息,昌邑市鑫昌城乡建设有限公司</v>
      </c>
      <c r="AQ1101" t="s">
        <v>110</v>
      </c>
      <c r="AR1101" s="29">
        <f t="shared" si="359"/>
        <v>48592.5</v>
      </c>
      <c r="AS1101" s="29" t="str">
        <f t="shared" si="360"/>
        <v/>
      </c>
      <c r="AT1101" t="s">
        <v>111</v>
      </c>
      <c r="AU1101" t="s">
        <v>112</v>
      </c>
      <c r="AV1101" t="s">
        <v>113</v>
      </c>
      <c r="AW1101" s="29">
        <f t="shared" si="361"/>
        <v>48592.5</v>
      </c>
      <c r="AX1101" s="29" t="str">
        <f t="shared" si="362"/>
        <v/>
      </c>
      <c r="AY1101" s="29"/>
      <c r="AZ1101" s="29"/>
      <c r="BA1101" s="29"/>
      <c r="BB1101" s="29"/>
      <c r="BC1101" s="29"/>
      <c r="BD1101" s="29"/>
      <c r="BE1101" s="29"/>
      <c r="BF1101" s="29"/>
      <c r="BG1101" s="29"/>
      <c r="BH1101" s="29"/>
      <c r="BI1101" s="29"/>
      <c r="BJ1101" s="29"/>
      <c r="BK1101" s="29"/>
      <c r="BL1101" s="29"/>
      <c r="BM1101" s="29"/>
      <c r="BN1101" s="29"/>
      <c r="BO1101" s="29"/>
      <c r="BP1101" s="29"/>
      <c r="BQ1101" s="32" t="str">
        <f>IF(N1101="项目",VLOOKUP(O1101,项目!B:C,2,0),IF(K1101="空项目",VLOOKUP(K1101,项目!B:C,2,0),""))</f>
        <v/>
      </c>
      <c r="BR1101" s="32" t="str">
        <f>IFERROR(VLOOKUP(BQ1101,项目!A:B,2,0),"")</f>
        <v/>
      </c>
      <c r="BS1101" s="29"/>
      <c r="BT1101" s="29"/>
      <c r="BU1101" s="32" t="str">
        <f>IF(N1101="供应商",VLOOKUP(O1101,供应商!B:C,2,0),"")</f>
        <v/>
      </c>
      <c r="BV1101" s="32" t="str">
        <f>IFERROR(VLOOKUP(BU1101,供应商!A:B,2,0),"")</f>
        <v/>
      </c>
      <c r="BW1101" s="32" t="str">
        <f>IF(N1101="客户",VLOOKUP(O1101,客户!B:C,2,0),"")</f>
        <v/>
      </c>
      <c r="BX1101" s="32" t="str">
        <f>IFERROR(VLOOKUP(BW1101,客户!A:B,2,0),"")</f>
        <v/>
      </c>
      <c r="BY1101" s="29"/>
      <c r="BZ1101" s="29"/>
      <c r="CA1101" s="29"/>
      <c r="CB1101" s="29"/>
      <c r="CC1101" s="29"/>
      <c r="CD1101" s="29"/>
      <c r="CE1101" s="29"/>
      <c r="CF1101" s="29"/>
      <c r="CG1101" s="29"/>
      <c r="CH1101" s="29"/>
      <c r="CI1101" s="29"/>
      <c r="CJ1101" s="29"/>
      <c r="CK1101" s="29"/>
      <c r="CL1101" s="29"/>
      <c r="CM1101" s="29"/>
      <c r="CN1101" s="29"/>
      <c r="CO1101" s="29"/>
      <c r="CP1101" s="29"/>
      <c r="CQ1101" s="29"/>
      <c r="CR1101" s="29"/>
      <c r="CS1101" s="29"/>
      <c r="CT1101" s="29"/>
      <c r="CU1101" s="32" t="str">
        <f>IF(N1101="费用项目",VLOOKUP(O1101,费用项目!B:C,2,0),"")</f>
        <v>660302</v>
      </c>
      <c r="CV1101" s="32" t="str">
        <f>IFERROR(VLOOKUP(CU1101,费用项目!A:B,2,0),"")</f>
        <v>利息支出</v>
      </c>
      <c r="CW1101" s="29" t="str">
        <f>IF(N1101="银行账户",VLOOKUP(O1101,银行变二级!B:C,2,0),"")</f>
        <v/>
      </c>
      <c r="CX1101" s="29" t="str">
        <f>IFERROR(VLOOKUP(O1101,银行变二级!A:B,2,0),"")</f>
        <v/>
      </c>
    </row>
    <row r="1102" ht="27" spans="1:102">
      <c r="A1102" s="35" t="s">
        <v>863</v>
      </c>
      <c r="B1102" s="36" t="s">
        <v>124</v>
      </c>
      <c r="C1102" s="36" t="s">
        <v>229</v>
      </c>
      <c r="D1102" s="37" t="s">
        <v>875</v>
      </c>
      <c r="E1102" s="37" t="s">
        <v>870</v>
      </c>
      <c r="F1102" s="39" t="s">
        <v>107</v>
      </c>
      <c r="G1102" s="38">
        <v>48592.5</v>
      </c>
      <c r="H1102" s="40" t="str">
        <f t="shared" si="345"/>
        <v>1002</v>
      </c>
      <c r="I1102" s="40" t="str">
        <f t="shared" si="346"/>
        <v>100208</v>
      </c>
      <c r="J1102" s="46" t="str">
        <f t="shared" si="347"/>
        <v>银行存款</v>
      </c>
      <c r="K1102" s="47" t="str">
        <f t="shared" si="348"/>
        <v>农商行一般户18578</v>
      </c>
      <c r="L1102" s="46" t="str">
        <f t="shared" si="349"/>
        <v/>
      </c>
      <c r="M1102" s="46">
        <f>IFERROR(IF(H1102="1002",1002,VLOOKUP(I1102,亿企科目!A:H,6,0)),VLOOKUP(H1102,亿企科目!A:G,6,0))</f>
        <v>1002</v>
      </c>
      <c r="N1102" s="48" t="str">
        <f>IFERROR(IF(H1102="1002","银行账户",IF(H1102="1123","供应商",VLOOKUP(I1102,亿企科目!A:H,8,0))),"")</f>
        <v>银行账户</v>
      </c>
      <c r="O1102" s="49" t="str">
        <f t="shared" si="363"/>
        <v>农商行一般户18578</v>
      </c>
      <c r="P1102" s="29" t="str">
        <f>VLOOKUP(A1102,账簿!B:C,2,0)</f>
        <v>002006</v>
      </c>
      <c r="Q1102" s="29" t="str">
        <f>VLOOKUP(P1102,账簿!A:B,2,0)</f>
        <v>昌邑市鑫昌城乡建设有限公司</v>
      </c>
      <c r="W1102" s="29" t="str">
        <f t="shared" si="364"/>
        <v>0020062026-04-2112</v>
      </c>
      <c r="X1102" s="29" t="str">
        <f t="shared" si="350"/>
        <v>002006</v>
      </c>
      <c r="Y1102" s="29" t="str">
        <f t="shared" si="351"/>
        <v>002006</v>
      </c>
      <c r="Z1102" s="29" t="str">
        <f t="shared" si="352"/>
        <v>昌邑市鑫昌城乡建设有限公司</v>
      </c>
      <c r="AA1102" s="29" t="str">
        <f t="shared" si="353"/>
        <v>2026-04</v>
      </c>
      <c r="AB1102" s="29" t="str">
        <f t="shared" si="354"/>
        <v>2026-04-21</v>
      </c>
      <c r="AC1102" s="29" t="s">
        <v>108</v>
      </c>
      <c r="AD1102" s="29">
        <f t="shared" si="355"/>
        <v>12</v>
      </c>
      <c r="AE1102" s="29" t="str">
        <f t="shared" si="356"/>
        <v>当期偿还收回贷款利息,昌邑市鑫昌城乡建设有限公司</v>
      </c>
      <c r="AF1102" s="29" t="s">
        <v>109</v>
      </c>
      <c r="AG1102" s="29" t="s">
        <v>109</v>
      </c>
      <c r="AH1102" s="29"/>
      <c r="AI1102" s="29"/>
      <c r="AJ1102" s="29"/>
      <c r="AK1102" s="29"/>
      <c r="AL1102" s="29"/>
      <c r="AM1102" s="29"/>
      <c r="AN1102" s="29">
        <f t="shared" si="357"/>
        <v>1002</v>
      </c>
      <c r="AO1102" s="29"/>
      <c r="AP1102" s="29" t="str">
        <f t="shared" si="358"/>
        <v>当期偿还收回贷款利息,昌邑市鑫昌城乡建设有限公司</v>
      </c>
      <c r="AQ1102" t="s">
        <v>110</v>
      </c>
      <c r="AR1102" s="29" t="str">
        <f t="shared" si="359"/>
        <v/>
      </c>
      <c r="AS1102" s="29">
        <f t="shared" si="360"/>
        <v>48592.5</v>
      </c>
      <c r="AT1102" t="s">
        <v>111</v>
      </c>
      <c r="AU1102" t="s">
        <v>112</v>
      </c>
      <c r="AV1102" t="s">
        <v>113</v>
      </c>
      <c r="AW1102" s="29" t="str">
        <f t="shared" si="361"/>
        <v/>
      </c>
      <c r="AX1102" s="29">
        <f t="shared" si="362"/>
        <v>48592.5</v>
      </c>
      <c r="AY1102" s="29"/>
      <c r="AZ1102" s="29"/>
      <c r="BA1102" s="29"/>
      <c r="BB1102" s="29"/>
      <c r="BC1102" s="29"/>
      <c r="BD1102" s="29"/>
      <c r="BE1102" s="29"/>
      <c r="BF1102" s="29"/>
      <c r="BG1102" s="29"/>
      <c r="BH1102" s="29"/>
      <c r="BI1102" s="29"/>
      <c r="BJ1102" s="29"/>
      <c r="BK1102" s="29"/>
      <c r="BL1102" s="29"/>
      <c r="BM1102" s="29"/>
      <c r="BN1102" s="29"/>
      <c r="BO1102" s="29"/>
      <c r="BP1102" s="29"/>
      <c r="BQ1102" s="32" t="str">
        <f>IF(N1102="项目",VLOOKUP(O1102,项目!B:C,2,0),IF(K1102="空项目",VLOOKUP(K1102,项目!B:C,2,0),""))</f>
        <v/>
      </c>
      <c r="BR1102" s="32" t="str">
        <f>IFERROR(VLOOKUP(BQ1102,项目!A:B,2,0),"")</f>
        <v/>
      </c>
      <c r="BS1102" s="29"/>
      <c r="BT1102" s="29"/>
      <c r="BU1102" s="32" t="str">
        <f>IF(N1102="供应商",VLOOKUP(O1102,供应商!B:C,2,0),"")</f>
        <v/>
      </c>
      <c r="BV1102" s="32" t="str">
        <f>IFERROR(VLOOKUP(BU1102,供应商!A:B,2,0),"")</f>
        <v/>
      </c>
      <c r="BW1102" s="32" t="str">
        <f>IF(N1102="客户",VLOOKUP(O1102,客户!B:C,2,0),"")</f>
        <v/>
      </c>
      <c r="BX1102" s="32" t="str">
        <f>IFERROR(VLOOKUP(BW1102,客户!A:B,2,0),"")</f>
        <v/>
      </c>
      <c r="BY1102" s="29"/>
      <c r="BZ1102" s="29"/>
      <c r="CA1102" s="29"/>
      <c r="CB1102" s="29"/>
      <c r="CC1102" s="29"/>
      <c r="CD1102" s="29"/>
      <c r="CE1102" s="29"/>
      <c r="CF1102" s="29"/>
      <c r="CG1102" s="29"/>
      <c r="CH1102" s="29"/>
      <c r="CI1102" s="29"/>
      <c r="CJ1102" s="29"/>
      <c r="CK1102" s="29"/>
      <c r="CL1102" s="29"/>
      <c r="CM1102" s="29"/>
      <c r="CN1102" s="29"/>
      <c r="CO1102" s="29"/>
      <c r="CP1102" s="29"/>
      <c r="CQ1102" s="29"/>
      <c r="CR1102" s="29"/>
      <c r="CS1102" s="29"/>
      <c r="CT1102" s="29"/>
      <c r="CU1102" s="32" t="str">
        <f>IF(N1102="费用项目",VLOOKUP(O1102,费用项目!B:C,2,0),"")</f>
        <v/>
      </c>
      <c r="CV1102" s="32" t="str">
        <f>IFERROR(VLOOKUP(CU1102,费用项目!A:B,2,0),"")</f>
        <v/>
      </c>
      <c r="CW1102" s="29" t="str">
        <f>IF(N1102="银行账户",VLOOKUP(O1102,银行变二级!B:C,2,0),"")</f>
        <v>农商行一般户18578</v>
      </c>
      <c r="CX1102" s="29" t="str">
        <f>IFERROR(VLOOKUP(O1102,银行变二级!A:B,2,0),"")</f>
        <v>农商行一般户18578</v>
      </c>
    </row>
    <row r="1103" spans="1:102">
      <c r="A1103" s="35" t="s">
        <v>863</v>
      </c>
      <c r="B1103" s="36" t="s">
        <v>131</v>
      </c>
      <c r="C1103" s="36" t="s">
        <v>231</v>
      </c>
      <c r="D1103" s="37" t="s">
        <v>136</v>
      </c>
      <c r="E1103" s="37" t="s">
        <v>137</v>
      </c>
      <c r="F1103" s="38">
        <v>2363205.16</v>
      </c>
      <c r="G1103" s="39" t="s">
        <v>107</v>
      </c>
      <c r="H1103" s="40" t="str">
        <f t="shared" si="345"/>
        <v>4103</v>
      </c>
      <c r="I1103" s="40" t="str">
        <f t="shared" si="346"/>
        <v>4103</v>
      </c>
      <c r="J1103" s="46" t="str">
        <f t="shared" si="347"/>
        <v>本年利润</v>
      </c>
      <c r="K1103" s="47" t="str">
        <f t="shared" si="348"/>
        <v/>
      </c>
      <c r="L1103" s="46" t="str">
        <f t="shared" si="349"/>
        <v/>
      </c>
      <c r="M1103" s="46" t="str">
        <f>IFERROR(IF(H1103="1002",1002,VLOOKUP(I1103,亿企科目!A:H,6,0)),VLOOKUP(H1103,亿企科目!A:G,6,0))</f>
        <v>4103</v>
      </c>
      <c r="N1103" s="48">
        <f>IFERROR(IF(H1103="1002","银行账户",IF(H1103="1123","供应商",VLOOKUP(I1103,亿企科目!A:H,8,0))),"")</f>
        <v>0</v>
      </c>
      <c r="O1103" s="49" t="str">
        <f t="shared" si="363"/>
        <v/>
      </c>
      <c r="P1103" s="29" t="str">
        <f>VLOOKUP(A1103,账簿!B:C,2,0)</f>
        <v>002006</v>
      </c>
      <c r="Q1103" s="29" t="str">
        <f>VLOOKUP(P1103,账簿!A:B,2,0)</f>
        <v>昌邑市鑫昌城乡建设有限公司</v>
      </c>
      <c r="W1103" s="29" t="str">
        <f t="shared" si="364"/>
        <v>0020062026-04-3013</v>
      </c>
      <c r="X1103" s="29" t="str">
        <f t="shared" si="350"/>
        <v>002006</v>
      </c>
      <c r="Y1103" s="29" t="str">
        <f t="shared" si="351"/>
        <v>002006</v>
      </c>
      <c r="Z1103" s="29" t="str">
        <f t="shared" si="352"/>
        <v>昌邑市鑫昌城乡建设有限公司</v>
      </c>
      <c r="AA1103" s="29" t="str">
        <f t="shared" si="353"/>
        <v>2026-04</v>
      </c>
      <c r="AB1103" s="29" t="str">
        <f t="shared" si="354"/>
        <v>2026-04-30</v>
      </c>
      <c r="AC1103" s="29" t="s">
        <v>108</v>
      </c>
      <c r="AD1103" s="29">
        <f t="shared" si="355"/>
        <v>13</v>
      </c>
      <c r="AE1103" s="29" t="str">
        <f t="shared" si="356"/>
        <v>结转本月损益</v>
      </c>
      <c r="AF1103" s="29" t="s">
        <v>109</v>
      </c>
      <c r="AG1103" s="29" t="s">
        <v>109</v>
      </c>
      <c r="AH1103" s="29"/>
      <c r="AI1103" s="29"/>
      <c r="AJ1103" s="29"/>
      <c r="AK1103" s="29"/>
      <c r="AL1103" s="29"/>
      <c r="AM1103" s="29"/>
      <c r="AN1103" s="29" t="str">
        <f t="shared" si="357"/>
        <v>4103</v>
      </c>
      <c r="AO1103" s="29"/>
      <c r="AP1103" s="29" t="str">
        <f t="shared" si="358"/>
        <v>结转本月损益</v>
      </c>
      <c r="AQ1103" t="s">
        <v>110</v>
      </c>
      <c r="AR1103" s="29">
        <f t="shared" si="359"/>
        <v>2363205.16</v>
      </c>
      <c r="AS1103" s="29" t="str">
        <f t="shared" si="360"/>
        <v/>
      </c>
      <c r="AT1103" t="s">
        <v>111</v>
      </c>
      <c r="AU1103" t="s">
        <v>112</v>
      </c>
      <c r="AV1103" t="s">
        <v>113</v>
      </c>
      <c r="AW1103" s="29">
        <f t="shared" si="361"/>
        <v>2363205.16</v>
      </c>
      <c r="AX1103" s="29" t="str">
        <f t="shared" si="362"/>
        <v/>
      </c>
      <c r="AY1103" s="29"/>
      <c r="AZ1103" s="29"/>
      <c r="BA1103" s="29"/>
      <c r="BB1103" s="29"/>
      <c r="BC1103" s="29"/>
      <c r="BD1103" s="29"/>
      <c r="BE1103" s="29"/>
      <c r="BF1103" s="29"/>
      <c r="BG1103" s="29"/>
      <c r="BH1103" s="29"/>
      <c r="BI1103" s="29"/>
      <c r="BJ1103" s="29"/>
      <c r="BK1103" s="29"/>
      <c r="BL1103" s="29"/>
      <c r="BM1103" s="29"/>
      <c r="BN1103" s="29"/>
      <c r="BO1103" s="29"/>
      <c r="BP1103" s="29"/>
      <c r="BQ1103" s="32" t="str">
        <f>IF(N1103="项目",VLOOKUP(O1103,项目!B:C,2,0),IF(K1103="空项目",VLOOKUP(K1103,项目!B:C,2,0),""))</f>
        <v/>
      </c>
      <c r="BR1103" s="32" t="str">
        <f>IFERROR(VLOOKUP(BQ1103,项目!A:B,2,0),"")</f>
        <v/>
      </c>
      <c r="BS1103" s="29"/>
      <c r="BT1103" s="29"/>
      <c r="BU1103" s="32" t="str">
        <f>IF(N1103="供应商",VLOOKUP(O1103,供应商!B:C,2,0),"")</f>
        <v/>
      </c>
      <c r="BV1103" s="32" t="str">
        <f>IFERROR(VLOOKUP(BU1103,供应商!A:B,2,0),"")</f>
        <v/>
      </c>
      <c r="BW1103" s="32" t="str">
        <f>IF(N1103="客户",VLOOKUP(O1103,客户!B:C,2,0),"")</f>
        <v/>
      </c>
      <c r="BX1103" s="32" t="str">
        <f>IFERROR(VLOOKUP(BW1103,客户!A:B,2,0),"")</f>
        <v/>
      </c>
      <c r="BY1103" s="29"/>
      <c r="BZ1103" s="29"/>
      <c r="CA1103" s="29"/>
      <c r="CB1103" s="29"/>
      <c r="CC1103" s="29"/>
      <c r="CD1103" s="29"/>
      <c r="CE1103" s="29"/>
      <c r="CF1103" s="29"/>
      <c r="CG1103" s="29"/>
      <c r="CH1103" s="29"/>
      <c r="CI1103" s="29"/>
      <c r="CJ1103" s="29"/>
      <c r="CK1103" s="29"/>
      <c r="CL1103" s="29"/>
      <c r="CM1103" s="29"/>
      <c r="CN1103" s="29"/>
      <c r="CO1103" s="29"/>
      <c r="CP1103" s="29"/>
      <c r="CQ1103" s="29"/>
      <c r="CR1103" s="29"/>
      <c r="CS1103" s="29"/>
      <c r="CT1103" s="29"/>
      <c r="CU1103" s="32" t="str">
        <f>IF(N1103="费用项目",VLOOKUP(O1103,费用项目!B:C,2,0),"")</f>
        <v/>
      </c>
      <c r="CV1103" s="32" t="str">
        <f>IFERROR(VLOOKUP(CU1103,费用项目!A:B,2,0),"")</f>
        <v/>
      </c>
      <c r="CW1103" s="29" t="str">
        <f>IF(N1103="银行账户",VLOOKUP(O1103,银行变二级!B:C,2,0),"")</f>
        <v/>
      </c>
      <c r="CX1103" s="29" t="str">
        <f>IFERROR(VLOOKUP(O1103,银行变二级!A:B,2,0),"")</f>
        <v/>
      </c>
    </row>
    <row r="1104" spans="1:102">
      <c r="A1104" s="35" t="s">
        <v>863</v>
      </c>
      <c r="B1104" s="36" t="s">
        <v>131</v>
      </c>
      <c r="C1104" s="36" t="s">
        <v>231</v>
      </c>
      <c r="D1104" s="37" t="s">
        <v>136</v>
      </c>
      <c r="E1104" s="37" t="s">
        <v>127</v>
      </c>
      <c r="F1104" s="39" t="s">
        <v>107</v>
      </c>
      <c r="G1104" s="38">
        <v>2362766.16</v>
      </c>
      <c r="H1104" s="40" t="str">
        <f t="shared" si="345"/>
        <v>6603</v>
      </c>
      <c r="I1104" s="40" t="str">
        <f t="shared" si="346"/>
        <v>6603</v>
      </c>
      <c r="J1104" s="46" t="str">
        <f t="shared" si="347"/>
        <v>财务费用</v>
      </c>
      <c r="K1104" s="47" t="str">
        <f t="shared" si="348"/>
        <v>利息支出</v>
      </c>
      <c r="L1104" s="46" t="str">
        <f t="shared" si="349"/>
        <v/>
      </c>
      <c r="M1104" s="46" t="str">
        <f>IFERROR(IF(H1104="1002",1002,VLOOKUP(I1104,亿企科目!A:H,6,0)),VLOOKUP(H1104,亿企科目!A:G,6,0))</f>
        <v>6603</v>
      </c>
      <c r="N1104" s="48" t="str">
        <f>IFERROR(IF(H1104="1002","银行账户",IF(H1104="1123","供应商",VLOOKUP(I1104,亿企科目!A:H,8,0))),"")</f>
        <v>费用项目</v>
      </c>
      <c r="O1104" s="49" t="str">
        <f t="shared" si="363"/>
        <v>利息支出</v>
      </c>
      <c r="P1104" s="29" t="str">
        <f>VLOOKUP(A1104,账簿!B:C,2,0)</f>
        <v>002006</v>
      </c>
      <c r="Q1104" s="29" t="str">
        <f>VLOOKUP(P1104,账簿!A:B,2,0)</f>
        <v>昌邑市鑫昌城乡建设有限公司</v>
      </c>
      <c r="W1104" s="29" t="str">
        <f t="shared" si="364"/>
        <v>0020062026-04-3013</v>
      </c>
      <c r="X1104" s="29" t="str">
        <f t="shared" si="350"/>
        <v>002006</v>
      </c>
      <c r="Y1104" s="29" t="str">
        <f t="shared" si="351"/>
        <v>002006</v>
      </c>
      <c r="Z1104" s="29" t="str">
        <f t="shared" si="352"/>
        <v>昌邑市鑫昌城乡建设有限公司</v>
      </c>
      <c r="AA1104" s="29" t="str">
        <f t="shared" si="353"/>
        <v>2026-04</v>
      </c>
      <c r="AB1104" s="29" t="str">
        <f t="shared" si="354"/>
        <v>2026-04-30</v>
      </c>
      <c r="AC1104" s="29" t="s">
        <v>108</v>
      </c>
      <c r="AD1104" s="29">
        <f t="shared" si="355"/>
        <v>13</v>
      </c>
      <c r="AE1104" s="29" t="str">
        <f t="shared" si="356"/>
        <v>结转本月损益</v>
      </c>
      <c r="AF1104" s="29" t="s">
        <v>109</v>
      </c>
      <c r="AG1104" s="29" t="s">
        <v>109</v>
      </c>
      <c r="AH1104" s="29"/>
      <c r="AI1104" s="29"/>
      <c r="AJ1104" s="29"/>
      <c r="AK1104" s="29"/>
      <c r="AL1104" s="29"/>
      <c r="AM1104" s="29"/>
      <c r="AN1104" s="29" t="str">
        <f t="shared" si="357"/>
        <v>6603</v>
      </c>
      <c r="AO1104" s="29"/>
      <c r="AP1104" s="29" t="str">
        <f t="shared" si="358"/>
        <v>结转本月损益</v>
      </c>
      <c r="AQ1104" t="s">
        <v>110</v>
      </c>
      <c r="AR1104" s="29" t="str">
        <f t="shared" si="359"/>
        <v/>
      </c>
      <c r="AS1104" s="29">
        <f t="shared" si="360"/>
        <v>2362766.16</v>
      </c>
      <c r="AT1104" t="s">
        <v>111</v>
      </c>
      <c r="AU1104" t="s">
        <v>112</v>
      </c>
      <c r="AV1104" t="s">
        <v>113</v>
      </c>
      <c r="AW1104" s="29" t="str">
        <f t="shared" si="361"/>
        <v/>
      </c>
      <c r="AX1104" s="29">
        <f t="shared" si="362"/>
        <v>2362766.16</v>
      </c>
      <c r="AY1104" s="29"/>
      <c r="AZ1104" s="29"/>
      <c r="BA1104" s="29"/>
      <c r="BB1104" s="29"/>
      <c r="BC1104" s="29"/>
      <c r="BD1104" s="29"/>
      <c r="BE1104" s="29"/>
      <c r="BF1104" s="29"/>
      <c r="BG1104" s="29"/>
      <c r="BH1104" s="29"/>
      <c r="BI1104" s="29"/>
      <c r="BJ1104" s="29"/>
      <c r="BK1104" s="29"/>
      <c r="BL1104" s="29"/>
      <c r="BM1104" s="29"/>
      <c r="BN1104" s="29"/>
      <c r="BO1104" s="29"/>
      <c r="BP1104" s="29"/>
      <c r="BQ1104" s="32" t="str">
        <f>IF(N1104="项目",VLOOKUP(O1104,项目!B:C,2,0),IF(K1104="空项目",VLOOKUP(K1104,项目!B:C,2,0),""))</f>
        <v/>
      </c>
      <c r="BR1104" s="32" t="str">
        <f>IFERROR(VLOOKUP(BQ1104,项目!A:B,2,0),"")</f>
        <v/>
      </c>
      <c r="BS1104" s="29"/>
      <c r="BT1104" s="29"/>
      <c r="BU1104" s="32" t="str">
        <f>IF(N1104="供应商",VLOOKUP(O1104,供应商!B:C,2,0),"")</f>
        <v/>
      </c>
      <c r="BV1104" s="32" t="str">
        <f>IFERROR(VLOOKUP(BU1104,供应商!A:B,2,0),"")</f>
        <v/>
      </c>
      <c r="BW1104" s="32" t="str">
        <f>IF(N1104="客户",VLOOKUP(O1104,客户!B:C,2,0),"")</f>
        <v/>
      </c>
      <c r="BX1104" s="32" t="str">
        <f>IFERROR(VLOOKUP(BW1104,客户!A:B,2,0),"")</f>
        <v/>
      </c>
      <c r="BY1104" s="29"/>
      <c r="BZ1104" s="29"/>
      <c r="CA1104" s="29"/>
      <c r="CB1104" s="29"/>
      <c r="CC1104" s="29"/>
      <c r="CD1104" s="29"/>
      <c r="CE1104" s="29"/>
      <c r="CF1104" s="29"/>
      <c r="CG1104" s="29"/>
      <c r="CH1104" s="29"/>
      <c r="CI1104" s="29"/>
      <c r="CJ1104" s="29"/>
      <c r="CK1104" s="29"/>
      <c r="CL1104" s="29"/>
      <c r="CM1104" s="29"/>
      <c r="CN1104" s="29"/>
      <c r="CO1104" s="29"/>
      <c r="CP1104" s="29"/>
      <c r="CQ1104" s="29"/>
      <c r="CR1104" s="29"/>
      <c r="CS1104" s="29"/>
      <c r="CT1104" s="29"/>
      <c r="CU1104" s="32" t="str">
        <f>IF(N1104="费用项目",VLOOKUP(O1104,费用项目!B:C,2,0),"")</f>
        <v>660302</v>
      </c>
      <c r="CV1104" s="32" t="str">
        <f>IFERROR(VLOOKUP(CU1104,费用项目!A:B,2,0),"")</f>
        <v>利息支出</v>
      </c>
      <c r="CW1104" s="29" t="str">
        <f>IF(N1104="银行账户",VLOOKUP(O1104,银行变二级!B:C,2,0),"")</f>
        <v/>
      </c>
      <c r="CX1104" s="29" t="str">
        <f>IFERROR(VLOOKUP(O1104,银行变二级!A:B,2,0),"")</f>
        <v/>
      </c>
    </row>
    <row r="1105" spans="1:102">
      <c r="A1105" s="35" t="s">
        <v>863</v>
      </c>
      <c r="B1105" s="36" t="s">
        <v>131</v>
      </c>
      <c r="C1105" s="36" t="s">
        <v>231</v>
      </c>
      <c r="D1105" s="37" t="s">
        <v>136</v>
      </c>
      <c r="E1105" s="37" t="s">
        <v>130</v>
      </c>
      <c r="F1105" s="39" t="s">
        <v>107</v>
      </c>
      <c r="G1105" s="41">
        <v>439</v>
      </c>
      <c r="H1105" s="40" t="str">
        <f t="shared" si="345"/>
        <v>6603</v>
      </c>
      <c r="I1105" s="40" t="str">
        <f t="shared" si="346"/>
        <v>6603</v>
      </c>
      <c r="J1105" s="46" t="str">
        <f t="shared" si="347"/>
        <v>财务费用</v>
      </c>
      <c r="K1105" s="47" t="str">
        <f t="shared" si="348"/>
        <v>手续费</v>
      </c>
      <c r="L1105" s="46" t="str">
        <f t="shared" si="349"/>
        <v/>
      </c>
      <c r="M1105" s="46" t="str">
        <f>IFERROR(IF(H1105="1002",1002,VLOOKUP(I1105,亿企科目!A:H,6,0)),VLOOKUP(H1105,亿企科目!A:G,6,0))</f>
        <v>6603</v>
      </c>
      <c r="N1105" s="48" t="str">
        <f>IFERROR(IF(H1105="1002","银行账户",IF(H1105="1123","供应商",VLOOKUP(I1105,亿企科目!A:H,8,0))),"")</f>
        <v>费用项目</v>
      </c>
      <c r="O1105" s="49" t="str">
        <f t="shared" si="363"/>
        <v>手续费</v>
      </c>
      <c r="P1105" s="29" t="str">
        <f>VLOOKUP(A1105,账簿!B:C,2,0)</f>
        <v>002006</v>
      </c>
      <c r="Q1105" s="29" t="str">
        <f>VLOOKUP(P1105,账簿!A:B,2,0)</f>
        <v>昌邑市鑫昌城乡建设有限公司</v>
      </c>
      <c r="W1105" s="29" t="str">
        <f t="shared" si="364"/>
        <v>0020062026-04-3013</v>
      </c>
      <c r="X1105" s="29" t="str">
        <f t="shared" si="350"/>
        <v>002006</v>
      </c>
      <c r="Y1105" s="29" t="str">
        <f t="shared" si="351"/>
        <v>002006</v>
      </c>
      <c r="Z1105" s="29" t="str">
        <f t="shared" si="352"/>
        <v>昌邑市鑫昌城乡建设有限公司</v>
      </c>
      <c r="AA1105" s="29" t="str">
        <f t="shared" si="353"/>
        <v>2026-04</v>
      </c>
      <c r="AB1105" s="29" t="str">
        <f t="shared" si="354"/>
        <v>2026-04-30</v>
      </c>
      <c r="AC1105" s="29" t="s">
        <v>108</v>
      </c>
      <c r="AD1105" s="29">
        <f t="shared" si="355"/>
        <v>13</v>
      </c>
      <c r="AE1105" s="29" t="str">
        <f t="shared" si="356"/>
        <v>结转本月损益</v>
      </c>
      <c r="AF1105" s="29" t="s">
        <v>109</v>
      </c>
      <c r="AG1105" s="29" t="s">
        <v>109</v>
      </c>
      <c r="AH1105" s="29"/>
      <c r="AI1105" s="29"/>
      <c r="AJ1105" s="29"/>
      <c r="AK1105" s="29"/>
      <c r="AL1105" s="29"/>
      <c r="AM1105" s="29"/>
      <c r="AN1105" s="29" t="str">
        <f t="shared" si="357"/>
        <v>6603</v>
      </c>
      <c r="AO1105" s="29"/>
      <c r="AP1105" s="29" t="str">
        <f t="shared" si="358"/>
        <v>结转本月损益</v>
      </c>
      <c r="AQ1105" t="s">
        <v>110</v>
      </c>
      <c r="AR1105" s="29" t="str">
        <f t="shared" si="359"/>
        <v/>
      </c>
      <c r="AS1105" s="29">
        <f t="shared" si="360"/>
        <v>439</v>
      </c>
      <c r="AT1105" t="s">
        <v>111</v>
      </c>
      <c r="AU1105" t="s">
        <v>112</v>
      </c>
      <c r="AV1105" t="s">
        <v>113</v>
      </c>
      <c r="AW1105" s="29" t="str">
        <f t="shared" si="361"/>
        <v/>
      </c>
      <c r="AX1105" s="29">
        <f t="shared" si="362"/>
        <v>439</v>
      </c>
      <c r="AY1105" s="29"/>
      <c r="AZ1105" s="29"/>
      <c r="BA1105" s="29"/>
      <c r="BB1105" s="29"/>
      <c r="BC1105" s="29"/>
      <c r="BD1105" s="29"/>
      <c r="BE1105" s="29"/>
      <c r="BF1105" s="29"/>
      <c r="BG1105" s="29"/>
      <c r="BH1105" s="29"/>
      <c r="BI1105" s="29"/>
      <c r="BJ1105" s="29"/>
      <c r="BK1105" s="29"/>
      <c r="BL1105" s="29"/>
      <c r="BM1105" s="29"/>
      <c r="BN1105" s="29"/>
      <c r="BO1105" s="29"/>
      <c r="BP1105" s="29"/>
      <c r="BQ1105" s="32" t="str">
        <f>IF(N1105="项目",VLOOKUP(O1105,项目!B:C,2,0),IF(K1105="空项目",VLOOKUP(K1105,项目!B:C,2,0),""))</f>
        <v/>
      </c>
      <c r="BR1105" s="32" t="str">
        <f>IFERROR(VLOOKUP(BQ1105,项目!A:B,2,0),"")</f>
        <v/>
      </c>
      <c r="BS1105" s="29"/>
      <c r="BT1105" s="29"/>
      <c r="BU1105" s="32" t="str">
        <f>IF(N1105="供应商",VLOOKUP(O1105,供应商!B:C,2,0),"")</f>
        <v/>
      </c>
      <c r="BV1105" s="32" t="str">
        <f>IFERROR(VLOOKUP(BU1105,供应商!A:B,2,0),"")</f>
        <v/>
      </c>
      <c r="BW1105" s="32" t="str">
        <f>IF(N1105="客户",VLOOKUP(O1105,客户!B:C,2,0),"")</f>
        <v/>
      </c>
      <c r="BX1105" s="32" t="str">
        <f>IFERROR(VLOOKUP(BW1105,客户!A:B,2,0),"")</f>
        <v/>
      </c>
      <c r="BY1105" s="29"/>
      <c r="BZ1105" s="29"/>
      <c r="CA1105" s="29"/>
      <c r="CB1105" s="29"/>
      <c r="CC1105" s="29"/>
      <c r="CD1105" s="29"/>
      <c r="CE1105" s="29"/>
      <c r="CF1105" s="29"/>
      <c r="CG1105" s="29"/>
      <c r="CH1105" s="29"/>
      <c r="CI1105" s="29"/>
      <c r="CJ1105" s="29"/>
      <c r="CK1105" s="29"/>
      <c r="CL1105" s="29"/>
      <c r="CM1105" s="29"/>
      <c r="CN1105" s="29"/>
      <c r="CO1105" s="29"/>
      <c r="CP1105" s="29"/>
      <c r="CQ1105" s="29"/>
      <c r="CR1105" s="29"/>
      <c r="CS1105" s="29"/>
      <c r="CT1105" s="29"/>
      <c r="CU1105" s="32" t="str">
        <f>IF(N1105="费用项目",VLOOKUP(O1105,费用项目!B:C,2,0),"")</f>
        <v>660304</v>
      </c>
      <c r="CV1105" s="32" t="str">
        <f>IFERROR(VLOOKUP(CU1105,费用项目!A:B,2,0),"")</f>
        <v>手续费</v>
      </c>
      <c r="CW1105" s="29" t="str">
        <f>IF(N1105="银行账户",VLOOKUP(O1105,银行变二级!B:C,2,0),"")</f>
        <v/>
      </c>
      <c r="CX1105" s="29" t="str">
        <f>IFERROR(VLOOKUP(O1105,银行变二级!A:B,2,0),"")</f>
        <v/>
      </c>
    </row>
    <row r="1106" ht="25.5" spans="1:102">
      <c r="A1106" s="35" t="s">
        <v>863</v>
      </c>
      <c r="B1106" s="36" t="s">
        <v>131</v>
      </c>
      <c r="C1106" s="36" t="s">
        <v>233</v>
      </c>
      <c r="D1106" s="37" t="s">
        <v>207</v>
      </c>
      <c r="E1106" s="37" t="s">
        <v>692</v>
      </c>
      <c r="F1106" s="38">
        <v>2000000</v>
      </c>
      <c r="G1106" s="39" t="s">
        <v>107</v>
      </c>
      <c r="H1106" s="40" t="str">
        <f t="shared" si="345"/>
        <v>2241</v>
      </c>
      <c r="I1106" s="40" t="str">
        <f t="shared" si="346"/>
        <v>224102</v>
      </c>
      <c r="J1106" s="46" t="str">
        <f t="shared" si="347"/>
        <v>其他应付款</v>
      </c>
      <c r="K1106" s="47" t="str">
        <f t="shared" si="348"/>
        <v>单位</v>
      </c>
      <c r="L1106" s="46" t="str">
        <f t="shared" si="349"/>
        <v>山东乾兴旭程建设工程有限公司</v>
      </c>
      <c r="M1106" s="46" t="str">
        <f>IFERROR(IF(H1106="1002",1002,VLOOKUP(I1106,亿企科目!A:H,6,0)),VLOOKUP(H1106,亿企科目!A:G,6,0))</f>
        <v>224102</v>
      </c>
      <c r="N1106" s="48" t="str">
        <f>IFERROR(IF(H1106="1002","银行账户",IF(H1106="1123","供应商",VLOOKUP(I1106,亿企科目!A:H,8,0))),"")</f>
        <v>供应商</v>
      </c>
      <c r="O1106" s="49" t="str">
        <f t="shared" si="363"/>
        <v>山东乾兴旭程建设工程有限公司</v>
      </c>
      <c r="P1106" s="29" t="str">
        <f>VLOOKUP(A1106,账簿!B:C,2,0)</f>
        <v>002006</v>
      </c>
      <c r="Q1106" s="29" t="str">
        <f>VLOOKUP(P1106,账簿!A:B,2,0)</f>
        <v>昌邑市鑫昌城乡建设有限公司</v>
      </c>
      <c r="W1106" s="29" t="str">
        <f t="shared" si="364"/>
        <v>0020062026-04-3014</v>
      </c>
      <c r="X1106" s="29" t="str">
        <f t="shared" si="350"/>
        <v>002006</v>
      </c>
      <c r="Y1106" s="29" t="str">
        <f t="shared" si="351"/>
        <v>002006</v>
      </c>
      <c r="Z1106" s="29" t="str">
        <f t="shared" si="352"/>
        <v>昌邑市鑫昌城乡建设有限公司</v>
      </c>
      <c r="AA1106" s="29" t="str">
        <f t="shared" si="353"/>
        <v>2026-04</v>
      </c>
      <c r="AB1106" s="29" t="str">
        <f t="shared" si="354"/>
        <v>2026-04-30</v>
      </c>
      <c r="AC1106" s="29" t="s">
        <v>108</v>
      </c>
      <c r="AD1106" s="29">
        <f t="shared" si="355"/>
        <v>14</v>
      </c>
      <c r="AE1106" s="29" t="str">
        <f t="shared" si="356"/>
        <v>根据三方支付协议调整</v>
      </c>
      <c r="AF1106" s="29" t="s">
        <v>109</v>
      </c>
      <c r="AG1106" s="29" t="s">
        <v>109</v>
      </c>
      <c r="AH1106" s="29"/>
      <c r="AI1106" s="29"/>
      <c r="AJ1106" s="29"/>
      <c r="AK1106" s="29"/>
      <c r="AL1106" s="29"/>
      <c r="AM1106" s="29"/>
      <c r="AN1106" s="29" t="str">
        <f t="shared" si="357"/>
        <v>224102</v>
      </c>
      <c r="AO1106" s="29"/>
      <c r="AP1106" s="29" t="str">
        <f t="shared" si="358"/>
        <v>根据三方支付协议调整</v>
      </c>
      <c r="AQ1106" t="s">
        <v>110</v>
      </c>
      <c r="AR1106" s="29">
        <f t="shared" si="359"/>
        <v>2000000</v>
      </c>
      <c r="AS1106" s="29" t="str">
        <f t="shared" si="360"/>
        <v/>
      </c>
      <c r="AT1106" t="s">
        <v>111</v>
      </c>
      <c r="AU1106" t="s">
        <v>112</v>
      </c>
      <c r="AV1106" t="s">
        <v>113</v>
      </c>
      <c r="AW1106" s="29">
        <f t="shared" si="361"/>
        <v>2000000</v>
      </c>
      <c r="AX1106" s="29" t="str">
        <f t="shared" si="362"/>
        <v/>
      </c>
      <c r="AY1106" s="29"/>
      <c r="AZ1106" s="29"/>
      <c r="BA1106" s="29"/>
      <c r="BB1106" s="29"/>
      <c r="BC1106" s="29"/>
      <c r="BD1106" s="29"/>
      <c r="BE1106" s="29"/>
      <c r="BF1106" s="29"/>
      <c r="BG1106" s="29"/>
      <c r="BH1106" s="29"/>
      <c r="BI1106" s="29"/>
      <c r="BJ1106" s="29"/>
      <c r="BK1106" s="29"/>
      <c r="BL1106" s="29"/>
      <c r="BM1106" s="29"/>
      <c r="BN1106" s="29"/>
      <c r="BO1106" s="29"/>
      <c r="BP1106" s="29"/>
      <c r="BQ1106" s="32" t="str">
        <f>IF(N1106="项目",VLOOKUP(O1106,项目!B:C,2,0),IF(K1106="空项目",VLOOKUP(K1106,项目!B:C,2,0),""))</f>
        <v/>
      </c>
      <c r="BR1106" s="32" t="str">
        <f>IFERROR(VLOOKUP(BQ1106,项目!A:B,2,0),"")</f>
        <v/>
      </c>
      <c r="BS1106" s="29"/>
      <c r="BT1106" s="29"/>
      <c r="BU1106" s="32" t="str">
        <f>IF(N1106="供应商",VLOOKUP(O1106,供应商!B:C,2,0),"")</f>
        <v>0008211</v>
      </c>
      <c r="BV1106" s="32" t="str">
        <f>IFERROR(VLOOKUP(BU1106,供应商!A:B,2,0),"")</f>
        <v>山东乾兴旭程建设工程有限公司</v>
      </c>
      <c r="BW1106" s="32" t="str">
        <f>IF(N1106="客户",VLOOKUP(O1106,客户!B:C,2,0),"")</f>
        <v/>
      </c>
      <c r="BX1106" s="32" t="str">
        <f>IFERROR(VLOOKUP(BW1106,客户!A:B,2,0),"")</f>
        <v/>
      </c>
      <c r="BY1106" s="29"/>
      <c r="BZ1106" s="29"/>
      <c r="CA1106" s="29"/>
      <c r="CB1106" s="29"/>
      <c r="CC1106" s="29"/>
      <c r="CD1106" s="29"/>
      <c r="CE1106" s="29"/>
      <c r="CF1106" s="29"/>
      <c r="CG1106" s="29"/>
      <c r="CH1106" s="29"/>
      <c r="CI1106" s="29"/>
      <c r="CJ1106" s="29"/>
      <c r="CK1106" s="29"/>
      <c r="CL1106" s="29"/>
      <c r="CM1106" s="29"/>
      <c r="CN1106" s="29"/>
      <c r="CO1106" s="29"/>
      <c r="CP1106" s="29"/>
      <c r="CQ1106" s="29"/>
      <c r="CR1106" s="29"/>
      <c r="CS1106" s="29"/>
      <c r="CT1106" s="29"/>
      <c r="CU1106" s="32" t="str">
        <f>IF(N1106="费用项目",VLOOKUP(O1106,费用项目!B:C,2,0),"")</f>
        <v/>
      </c>
      <c r="CV1106" s="32" t="str">
        <f>IFERROR(VLOOKUP(CU1106,费用项目!A:B,2,0),"")</f>
        <v/>
      </c>
      <c r="CW1106" s="29" t="str">
        <f>IF(N1106="银行账户",VLOOKUP(O1106,银行变二级!B:C,2,0),"")</f>
        <v/>
      </c>
      <c r="CX1106" s="29" t="str">
        <f>IFERROR(VLOOKUP(O1106,银行变二级!A:B,2,0),"")</f>
        <v/>
      </c>
    </row>
    <row r="1107" ht="25.5" spans="1:102">
      <c r="A1107" s="35" t="s">
        <v>863</v>
      </c>
      <c r="B1107" s="36" t="s">
        <v>131</v>
      </c>
      <c r="C1107" s="36" t="s">
        <v>233</v>
      </c>
      <c r="D1107" s="37" t="s">
        <v>207</v>
      </c>
      <c r="E1107" s="37" t="s">
        <v>518</v>
      </c>
      <c r="F1107" s="39" t="s">
        <v>107</v>
      </c>
      <c r="G1107" s="38">
        <v>2000000</v>
      </c>
      <c r="H1107" s="40" t="str">
        <f t="shared" si="345"/>
        <v>1221</v>
      </c>
      <c r="I1107" s="40" t="str">
        <f t="shared" si="346"/>
        <v>122108</v>
      </c>
      <c r="J1107" s="46" t="str">
        <f t="shared" si="347"/>
        <v>其他应收款</v>
      </c>
      <c r="K1107" s="47" t="str">
        <f t="shared" si="348"/>
        <v>单位</v>
      </c>
      <c r="L1107" s="46" t="str">
        <f t="shared" si="349"/>
        <v>昌邑洺洋污水处理有限公司</v>
      </c>
      <c r="M1107" s="46" t="str">
        <f>IFERROR(IF(H1107="1002",1002,VLOOKUP(I1107,亿企科目!A:H,6,0)),VLOOKUP(H1107,亿企科目!A:G,6,0))</f>
        <v>122102</v>
      </c>
      <c r="N1107" s="48" t="str">
        <f>IFERROR(IF(H1107="1002","银行账户",IF(H1107="1123","供应商",VLOOKUP(I1107,亿企科目!A:H,8,0))),"")</f>
        <v>客户</v>
      </c>
      <c r="O1107" s="49" t="str">
        <f t="shared" si="363"/>
        <v>昌邑洺洋污水处理有限公司</v>
      </c>
      <c r="P1107" s="29" t="str">
        <f>VLOOKUP(A1107,账簿!B:C,2,0)</f>
        <v>002006</v>
      </c>
      <c r="Q1107" s="29" t="str">
        <f>VLOOKUP(P1107,账簿!A:B,2,0)</f>
        <v>昌邑市鑫昌城乡建设有限公司</v>
      </c>
      <c r="W1107" s="29" t="str">
        <f t="shared" si="364"/>
        <v>0020062026-04-3014</v>
      </c>
      <c r="X1107" s="29" t="str">
        <f t="shared" si="350"/>
        <v>002006</v>
      </c>
      <c r="Y1107" s="29" t="str">
        <f t="shared" si="351"/>
        <v>002006</v>
      </c>
      <c r="Z1107" s="29" t="str">
        <f t="shared" si="352"/>
        <v>昌邑市鑫昌城乡建设有限公司</v>
      </c>
      <c r="AA1107" s="29" t="str">
        <f t="shared" si="353"/>
        <v>2026-04</v>
      </c>
      <c r="AB1107" s="29" t="str">
        <f t="shared" si="354"/>
        <v>2026-04-30</v>
      </c>
      <c r="AC1107" s="29" t="s">
        <v>108</v>
      </c>
      <c r="AD1107" s="29">
        <f t="shared" si="355"/>
        <v>14</v>
      </c>
      <c r="AE1107" s="29" t="str">
        <f t="shared" si="356"/>
        <v>根据三方支付协议调整</v>
      </c>
      <c r="AF1107" s="29" t="s">
        <v>109</v>
      </c>
      <c r="AG1107" s="29" t="s">
        <v>109</v>
      </c>
      <c r="AH1107" s="29"/>
      <c r="AI1107" s="29"/>
      <c r="AJ1107" s="29"/>
      <c r="AK1107" s="29"/>
      <c r="AL1107" s="29"/>
      <c r="AM1107" s="29"/>
      <c r="AN1107" s="29" t="str">
        <f t="shared" si="357"/>
        <v>122102</v>
      </c>
      <c r="AO1107" s="29"/>
      <c r="AP1107" s="29" t="str">
        <f t="shared" si="358"/>
        <v>根据三方支付协议调整</v>
      </c>
      <c r="AQ1107" t="s">
        <v>110</v>
      </c>
      <c r="AR1107" s="29" t="str">
        <f t="shared" si="359"/>
        <v/>
      </c>
      <c r="AS1107" s="29">
        <f t="shared" si="360"/>
        <v>2000000</v>
      </c>
      <c r="AT1107" t="s">
        <v>111</v>
      </c>
      <c r="AU1107" t="s">
        <v>112</v>
      </c>
      <c r="AV1107" t="s">
        <v>113</v>
      </c>
      <c r="AW1107" s="29" t="str">
        <f t="shared" si="361"/>
        <v/>
      </c>
      <c r="AX1107" s="29">
        <f t="shared" si="362"/>
        <v>2000000</v>
      </c>
      <c r="AY1107" s="29"/>
      <c r="AZ1107" s="29"/>
      <c r="BA1107" s="29"/>
      <c r="BB1107" s="29"/>
      <c r="BC1107" s="29"/>
      <c r="BD1107" s="29"/>
      <c r="BE1107" s="29"/>
      <c r="BF1107" s="29"/>
      <c r="BG1107" s="29"/>
      <c r="BH1107" s="29"/>
      <c r="BI1107" s="29"/>
      <c r="BJ1107" s="29"/>
      <c r="BK1107" s="29"/>
      <c r="BL1107" s="29"/>
      <c r="BM1107" s="29"/>
      <c r="BN1107" s="29"/>
      <c r="BO1107" s="29"/>
      <c r="BP1107" s="29"/>
      <c r="BQ1107" s="32" t="str">
        <f>IF(N1107="项目",VLOOKUP(O1107,项目!B:C,2,0),IF(K1107="空项目",VLOOKUP(K1107,项目!B:C,2,0),""))</f>
        <v/>
      </c>
      <c r="BR1107" s="32" t="str">
        <f>IFERROR(VLOOKUP(BQ1107,项目!A:B,2,0),"")</f>
        <v/>
      </c>
      <c r="BS1107" s="29"/>
      <c r="BT1107" s="29"/>
      <c r="BU1107" s="32" t="str">
        <f>IF(N1107="供应商",VLOOKUP(O1107,供应商!B:C,2,0),"")</f>
        <v/>
      </c>
      <c r="BV1107" s="32" t="str">
        <f>IFERROR(VLOOKUP(BU1107,供应商!A:B,2,0),"")</f>
        <v/>
      </c>
      <c r="BW1107" s="32" t="str">
        <f>IF(N1107="客户",VLOOKUP(O1107,客户!B:C,2,0),"")</f>
        <v>002018</v>
      </c>
      <c r="BX1107" s="32" t="str">
        <f>IFERROR(VLOOKUP(BW1107,客户!A:B,2,0),"")</f>
        <v>昌邑洺洋污水处理有限公司</v>
      </c>
      <c r="BY1107" s="29"/>
      <c r="BZ1107" s="29"/>
      <c r="CA1107" s="29"/>
      <c r="CB1107" s="29"/>
      <c r="CC1107" s="29"/>
      <c r="CD1107" s="29"/>
      <c r="CE1107" s="29"/>
      <c r="CF1107" s="29"/>
      <c r="CG1107" s="29"/>
      <c r="CH1107" s="29"/>
      <c r="CI1107" s="29"/>
      <c r="CJ1107" s="29"/>
      <c r="CK1107" s="29"/>
      <c r="CL1107" s="29"/>
      <c r="CM1107" s="29"/>
      <c r="CN1107" s="29"/>
      <c r="CO1107" s="29"/>
      <c r="CP1107" s="29"/>
      <c r="CQ1107" s="29"/>
      <c r="CR1107" s="29"/>
      <c r="CS1107" s="29"/>
      <c r="CT1107" s="29"/>
      <c r="CU1107" s="32" t="str">
        <f>IF(N1107="费用项目",VLOOKUP(O1107,费用项目!B:C,2,0),"")</f>
        <v/>
      </c>
      <c r="CV1107" s="32" t="str">
        <f>IFERROR(VLOOKUP(CU1107,费用项目!A:B,2,0),"")</f>
        <v/>
      </c>
      <c r="CW1107" s="29" t="str">
        <f>IF(N1107="银行账户",VLOOKUP(O1107,银行变二级!B:C,2,0),"")</f>
        <v/>
      </c>
      <c r="CX1107" s="29" t="str">
        <f>IFERROR(VLOOKUP(O1107,银行变二级!A:B,2,0),"")</f>
        <v/>
      </c>
    </row>
    <row r="1108" ht="25.5" spans="1:102">
      <c r="A1108" s="35" t="s">
        <v>863</v>
      </c>
      <c r="B1108" s="36" t="s">
        <v>131</v>
      </c>
      <c r="C1108" s="36" t="s">
        <v>234</v>
      </c>
      <c r="D1108" s="37" t="s">
        <v>557</v>
      </c>
      <c r="E1108" s="37" t="s">
        <v>184</v>
      </c>
      <c r="F1108" s="38">
        <v>93000000</v>
      </c>
      <c r="G1108" s="39" t="s">
        <v>107</v>
      </c>
      <c r="H1108" s="40" t="str">
        <f t="shared" si="345"/>
        <v>1221</v>
      </c>
      <c r="I1108" s="40" t="str">
        <f t="shared" si="346"/>
        <v>122108</v>
      </c>
      <c r="J1108" s="46" t="str">
        <f t="shared" si="347"/>
        <v>其他应收款</v>
      </c>
      <c r="K1108" s="47" t="str">
        <f t="shared" si="348"/>
        <v>单位</v>
      </c>
      <c r="L1108" s="46" t="str">
        <f t="shared" si="349"/>
        <v>昌邑市城投生态环保有限公司</v>
      </c>
      <c r="M1108" s="46" t="str">
        <f>IFERROR(IF(H1108="1002",1002,VLOOKUP(I1108,亿企科目!A:H,6,0)),VLOOKUP(H1108,亿企科目!A:G,6,0))</f>
        <v>122102</v>
      </c>
      <c r="N1108" s="48" t="str">
        <f>IFERROR(IF(H1108="1002","银行账户",IF(H1108="1123","供应商",VLOOKUP(I1108,亿企科目!A:H,8,0))),"")</f>
        <v>客户</v>
      </c>
      <c r="O1108" s="49" t="str">
        <f t="shared" si="363"/>
        <v>昌邑市城投生态环保有限公司</v>
      </c>
      <c r="P1108" s="29" t="str">
        <f>VLOOKUP(A1108,账簿!B:C,2,0)</f>
        <v>002006</v>
      </c>
      <c r="Q1108" s="29" t="str">
        <f>VLOOKUP(P1108,账簿!A:B,2,0)</f>
        <v>昌邑市鑫昌城乡建设有限公司</v>
      </c>
      <c r="W1108" s="29" t="str">
        <f t="shared" si="364"/>
        <v>0020062026-04-3015</v>
      </c>
      <c r="X1108" s="29" t="str">
        <f t="shared" si="350"/>
        <v>002006</v>
      </c>
      <c r="Y1108" s="29" t="str">
        <f t="shared" si="351"/>
        <v>002006</v>
      </c>
      <c r="Z1108" s="29" t="str">
        <f t="shared" si="352"/>
        <v>昌邑市鑫昌城乡建设有限公司</v>
      </c>
      <c r="AA1108" s="29" t="str">
        <f t="shared" si="353"/>
        <v>2026-04</v>
      </c>
      <c r="AB1108" s="29" t="str">
        <f t="shared" si="354"/>
        <v>2026-04-30</v>
      </c>
      <c r="AC1108" s="29" t="s">
        <v>108</v>
      </c>
      <c r="AD1108" s="29">
        <f t="shared" si="355"/>
        <v>15</v>
      </c>
      <c r="AE1108" s="29" t="str">
        <f t="shared" si="356"/>
        <v>根据四方支付协议调整</v>
      </c>
      <c r="AF1108" s="29" t="s">
        <v>109</v>
      </c>
      <c r="AG1108" s="29" t="s">
        <v>109</v>
      </c>
      <c r="AH1108" s="29"/>
      <c r="AI1108" s="29"/>
      <c r="AJ1108" s="29"/>
      <c r="AK1108" s="29"/>
      <c r="AL1108" s="29"/>
      <c r="AM1108" s="29"/>
      <c r="AN1108" s="29" t="str">
        <f t="shared" si="357"/>
        <v>122102</v>
      </c>
      <c r="AO1108" s="29"/>
      <c r="AP1108" s="29" t="str">
        <f t="shared" si="358"/>
        <v>根据四方支付协议调整</v>
      </c>
      <c r="AQ1108" t="s">
        <v>110</v>
      </c>
      <c r="AR1108" s="29">
        <f t="shared" si="359"/>
        <v>93000000</v>
      </c>
      <c r="AS1108" s="29" t="str">
        <f t="shared" si="360"/>
        <v/>
      </c>
      <c r="AT1108" t="s">
        <v>111</v>
      </c>
      <c r="AU1108" t="s">
        <v>112</v>
      </c>
      <c r="AV1108" t="s">
        <v>113</v>
      </c>
      <c r="AW1108" s="29">
        <f t="shared" si="361"/>
        <v>93000000</v>
      </c>
      <c r="AX1108" s="29" t="str">
        <f t="shared" si="362"/>
        <v/>
      </c>
      <c r="AY1108" s="29"/>
      <c r="AZ1108" s="29"/>
      <c r="BA1108" s="29"/>
      <c r="BB1108" s="29"/>
      <c r="BC1108" s="29"/>
      <c r="BD1108" s="29"/>
      <c r="BE1108" s="29"/>
      <c r="BF1108" s="29"/>
      <c r="BG1108" s="29"/>
      <c r="BH1108" s="29"/>
      <c r="BI1108" s="29"/>
      <c r="BJ1108" s="29"/>
      <c r="BK1108" s="29"/>
      <c r="BL1108" s="29"/>
      <c r="BM1108" s="29"/>
      <c r="BN1108" s="29"/>
      <c r="BO1108" s="29"/>
      <c r="BP1108" s="29"/>
      <c r="BQ1108" s="32" t="str">
        <f>IF(N1108="项目",VLOOKUP(O1108,项目!B:C,2,0),IF(K1108="空项目",VLOOKUP(K1108,项目!B:C,2,0),""))</f>
        <v/>
      </c>
      <c r="BR1108" s="32" t="str">
        <f>IFERROR(VLOOKUP(BQ1108,项目!A:B,2,0),"")</f>
        <v/>
      </c>
      <c r="BS1108" s="29"/>
      <c r="BT1108" s="29"/>
      <c r="BU1108" s="32" t="str">
        <f>IF(N1108="供应商",VLOOKUP(O1108,供应商!B:C,2,0),"")</f>
        <v/>
      </c>
      <c r="BV1108" s="32" t="str">
        <f>IFERROR(VLOOKUP(BU1108,供应商!A:B,2,0),"")</f>
        <v/>
      </c>
      <c r="BW1108" s="32" t="str">
        <f>IF(N1108="客户",VLOOKUP(O1108,客户!B:C,2,0),"")</f>
        <v>002003</v>
      </c>
      <c r="BX1108" s="32" t="str">
        <f>IFERROR(VLOOKUP(BW1108,客户!A:B,2,0),"")</f>
        <v>昌邑市城投生态环保有限公司</v>
      </c>
      <c r="BY1108" s="29"/>
      <c r="BZ1108" s="29"/>
      <c r="CA1108" s="29"/>
      <c r="CB1108" s="29"/>
      <c r="CC1108" s="29"/>
      <c r="CD1108" s="29"/>
      <c r="CE1108" s="29"/>
      <c r="CF1108" s="29"/>
      <c r="CG1108" s="29"/>
      <c r="CH1108" s="29"/>
      <c r="CI1108" s="29"/>
      <c r="CJ1108" s="29"/>
      <c r="CK1108" s="29"/>
      <c r="CL1108" s="29"/>
      <c r="CM1108" s="29"/>
      <c r="CN1108" s="29"/>
      <c r="CO1108" s="29"/>
      <c r="CP1108" s="29"/>
      <c r="CQ1108" s="29"/>
      <c r="CR1108" s="29"/>
      <c r="CS1108" s="29"/>
      <c r="CT1108" s="29"/>
      <c r="CU1108" s="32" t="str">
        <f>IF(N1108="费用项目",VLOOKUP(O1108,费用项目!B:C,2,0),"")</f>
        <v/>
      </c>
      <c r="CV1108" s="32" t="str">
        <f>IFERROR(VLOOKUP(CU1108,费用项目!A:B,2,0),"")</f>
        <v/>
      </c>
      <c r="CW1108" s="29" t="str">
        <f>IF(N1108="银行账户",VLOOKUP(O1108,银行变二级!B:C,2,0),"")</f>
        <v/>
      </c>
      <c r="CX1108" s="29" t="str">
        <f>IFERROR(VLOOKUP(O1108,银行变二级!A:B,2,0),"")</f>
        <v/>
      </c>
    </row>
    <row r="1109" ht="25.5" spans="1:102">
      <c r="A1109" s="35" t="s">
        <v>863</v>
      </c>
      <c r="B1109" s="36" t="s">
        <v>131</v>
      </c>
      <c r="C1109" s="36" t="s">
        <v>234</v>
      </c>
      <c r="D1109" s="37" t="s">
        <v>557</v>
      </c>
      <c r="E1109" s="37" t="s">
        <v>152</v>
      </c>
      <c r="F1109" s="39" t="s">
        <v>107</v>
      </c>
      <c r="G1109" s="38">
        <v>93000000</v>
      </c>
      <c r="H1109" s="40" t="str">
        <f t="shared" si="345"/>
        <v>1221</v>
      </c>
      <c r="I1109" s="40" t="str">
        <f t="shared" si="346"/>
        <v>122108</v>
      </c>
      <c r="J1109" s="46" t="str">
        <f t="shared" si="347"/>
        <v>其他应收款</v>
      </c>
      <c r="K1109" s="47" t="str">
        <f t="shared" si="348"/>
        <v>单位</v>
      </c>
      <c r="L1109" s="46" t="str">
        <f t="shared" si="349"/>
        <v>山东盛汇经贸有限公司</v>
      </c>
      <c r="M1109" s="46" t="str">
        <f>IFERROR(IF(H1109="1002",1002,VLOOKUP(I1109,亿企科目!A:H,6,0)),VLOOKUP(H1109,亿企科目!A:G,6,0))</f>
        <v>122102</v>
      </c>
      <c r="N1109" s="48" t="str">
        <f>IFERROR(IF(H1109="1002","银行账户",IF(H1109="1123","供应商",VLOOKUP(I1109,亿企科目!A:H,8,0))),"")</f>
        <v>客户</v>
      </c>
      <c r="O1109" s="49" t="str">
        <f t="shared" si="363"/>
        <v>山东盛汇经贸有限公司</v>
      </c>
      <c r="P1109" s="29" t="str">
        <f>VLOOKUP(A1109,账簿!B:C,2,0)</f>
        <v>002006</v>
      </c>
      <c r="Q1109" s="29" t="str">
        <f>VLOOKUP(P1109,账簿!A:B,2,0)</f>
        <v>昌邑市鑫昌城乡建设有限公司</v>
      </c>
      <c r="W1109" s="29" t="str">
        <f t="shared" si="364"/>
        <v>0020062026-04-3015</v>
      </c>
      <c r="X1109" s="29" t="str">
        <f t="shared" si="350"/>
        <v>002006</v>
      </c>
      <c r="Y1109" s="29" t="str">
        <f t="shared" si="351"/>
        <v>002006</v>
      </c>
      <c r="Z1109" s="29" t="str">
        <f t="shared" si="352"/>
        <v>昌邑市鑫昌城乡建设有限公司</v>
      </c>
      <c r="AA1109" s="29" t="str">
        <f t="shared" si="353"/>
        <v>2026-04</v>
      </c>
      <c r="AB1109" s="29" t="str">
        <f t="shared" si="354"/>
        <v>2026-04-30</v>
      </c>
      <c r="AC1109" s="29" t="s">
        <v>108</v>
      </c>
      <c r="AD1109" s="29">
        <f t="shared" si="355"/>
        <v>15</v>
      </c>
      <c r="AE1109" s="29" t="str">
        <f t="shared" si="356"/>
        <v>根据四方支付协议调整</v>
      </c>
      <c r="AF1109" s="29" t="s">
        <v>109</v>
      </c>
      <c r="AG1109" s="29" t="s">
        <v>109</v>
      </c>
      <c r="AH1109" s="29"/>
      <c r="AI1109" s="29"/>
      <c r="AJ1109" s="29"/>
      <c r="AK1109" s="29"/>
      <c r="AL1109" s="29"/>
      <c r="AM1109" s="29"/>
      <c r="AN1109" s="29" t="str">
        <f t="shared" si="357"/>
        <v>122102</v>
      </c>
      <c r="AO1109" s="29"/>
      <c r="AP1109" s="29" t="str">
        <f t="shared" si="358"/>
        <v>根据四方支付协议调整</v>
      </c>
      <c r="AQ1109" t="s">
        <v>110</v>
      </c>
      <c r="AR1109" s="29" t="str">
        <f t="shared" si="359"/>
        <v/>
      </c>
      <c r="AS1109" s="29">
        <f t="shared" si="360"/>
        <v>93000000</v>
      </c>
      <c r="AT1109" t="s">
        <v>111</v>
      </c>
      <c r="AU1109" t="s">
        <v>112</v>
      </c>
      <c r="AV1109" t="s">
        <v>113</v>
      </c>
      <c r="AW1109" s="29" t="str">
        <f t="shared" si="361"/>
        <v/>
      </c>
      <c r="AX1109" s="29">
        <f t="shared" si="362"/>
        <v>93000000</v>
      </c>
      <c r="AY1109" s="29"/>
      <c r="AZ1109" s="29"/>
      <c r="BA1109" s="29"/>
      <c r="BB1109" s="29"/>
      <c r="BC1109" s="29"/>
      <c r="BD1109" s="29"/>
      <c r="BE1109" s="29"/>
      <c r="BF1109" s="29"/>
      <c r="BG1109" s="29"/>
      <c r="BH1109" s="29"/>
      <c r="BI1109" s="29"/>
      <c r="BJ1109" s="29"/>
      <c r="BK1109" s="29"/>
      <c r="BL1109" s="29"/>
      <c r="BM1109" s="29"/>
      <c r="BN1109" s="29"/>
      <c r="BO1109" s="29"/>
      <c r="BP1109" s="29"/>
      <c r="BQ1109" s="32" t="str">
        <f>IF(N1109="项目",VLOOKUP(O1109,项目!B:C,2,0),IF(K1109="空项目",VLOOKUP(K1109,项目!B:C,2,0),""))</f>
        <v/>
      </c>
      <c r="BR1109" s="32" t="str">
        <f>IFERROR(VLOOKUP(BQ1109,项目!A:B,2,0),"")</f>
        <v/>
      </c>
      <c r="BS1109" s="29"/>
      <c r="BT1109" s="29"/>
      <c r="BU1109" s="32" t="str">
        <f>IF(N1109="供应商",VLOOKUP(O1109,供应商!B:C,2,0),"")</f>
        <v/>
      </c>
      <c r="BV1109" s="32" t="str">
        <f>IFERROR(VLOOKUP(BU1109,供应商!A:B,2,0),"")</f>
        <v/>
      </c>
      <c r="BW1109" s="32" t="str">
        <f>IF(N1109="客户",VLOOKUP(O1109,客户!B:C,2,0),"")</f>
        <v>001001007</v>
      </c>
      <c r="BX1109" s="32" t="str">
        <f>IFERROR(VLOOKUP(BW1109,客户!A:B,2,0),"")</f>
        <v>山东盛汇经贸有限公司</v>
      </c>
      <c r="BY1109" s="29"/>
      <c r="BZ1109" s="29"/>
      <c r="CA1109" s="29"/>
      <c r="CB1109" s="29"/>
      <c r="CC1109" s="29"/>
      <c r="CD1109" s="29"/>
      <c r="CE1109" s="29"/>
      <c r="CF1109" s="29"/>
      <c r="CG1109" s="29"/>
      <c r="CH1109" s="29"/>
      <c r="CI1109" s="29"/>
      <c r="CJ1109" s="29"/>
      <c r="CK1109" s="29"/>
      <c r="CL1109" s="29"/>
      <c r="CM1109" s="29"/>
      <c r="CN1109" s="29"/>
      <c r="CO1109" s="29"/>
      <c r="CP1109" s="29"/>
      <c r="CQ1109" s="29"/>
      <c r="CR1109" s="29"/>
      <c r="CS1109" s="29"/>
      <c r="CT1109" s="29"/>
      <c r="CU1109" s="32" t="str">
        <f>IF(N1109="费用项目",VLOOKUP(O1109,费用项目!B:C,2,0),"")</f>
        <v/>
      </c>
      <c r="CV1109" s="32" t="str">
        <f>IFERROR(VLOOKUP(CU1109,费用项目!A:B,2,0),"")</f>
        <v/>
      </c>
      <c r="CW1109" s="29" t="str">
        <f>IF(N1109="银行账户",VLOOKUP(O1109,银行变二级!B:C,2,0),"")</f>
        <v/>
      </c>
      <c r="CX1109" s="29" t="str">
        <f>IFERROR(VLOOKUP(O1109,银行变二级!A:B,2,0),"")</f>
        <v/>
      </c>
    </row>
    <row r="1110" spans="1:102">
      <c r="A1110" s="42" t="s">
        <v>876</v>
      </c>
      <c r="B1110" s="36" t="s">
        <v>288</v>
      </c>
      <c r="C1110" s="36" t="s">
        <v>104</v>
      </c>
      <c r="D1110" s="37" t="s">
        <v>877</v>
      </c>
      <c r="E1110" s="37" t="s">
        <v>170</v>
      </c>
      <c r="F1110" s="38">
        <v>40000</v>
      </c>
      <c r="G1110" s="39" t="s">
        <v>107</v>
      </c>
      <c r="H1110" s="40" t="str">
        <f t="shared" si="345"/>
        <v>6602</v>
      </c>
      <c r="I1110" s="40" t="str">
        <f t="shared" si="346"/>
        <v>6602</v>
      </c>
      <c r="J1110" s="46" t="str">
        <f t="shared" si="347"/>
        <v>管理费用</v>
      </c>
      <c r="K1110" s="47" t="str">
        <f t="shared" si="348"/>
        <v>咨询费</v>
      </c>
      <c r="L1110" s="46" t="str">
        <f t="shared" si="349"/>
        <v/>
      </c>
      <c r="M1110" s="46" t="str">
        <f>IFERROR(IF(H1110="1002",1002,VLOOKUP(I1110,亿企科目!A:H,6,0)),VLOOKUP(H1110,亿企科目!A:G,6,0))</f>
        <v>6602</v>
      </c>
      <c r="N1110" s="48" t="str">
        <f>IFERROR(IF(H1110="1002","银行账户",IF(H1110="1123","供应商",VLOOKUP(I1110,亿企科目!A:H,8,0))),"")</f>
        <v>费用项目</v>
      </c>
      <c r="O1110" s="49" t="str">
        <f t="shared" si="363"/>
        <v>咨询费</v>
      </c>
      <c r="P1110" s="29" t="str">
        <f>VLOOKUP(A1110,账簿!B:C,2,0)</f>
        <v>003011</v>
      </c>
      <c r="Q1110" s="29" t="str">
        <f>VLOOKUP(P1110,账簿!A:B,2,0)</f>
        <v>昌邑市兴邑农业科技有限公司</v>
      </c>
      <c r="W1110" s="29" t="str">
        <f t="shared" si="364"/>
        <v>0030112026-04-011</v>
      </c>
      <c r="X1110" s="29" t="str">
        <f t="shared" si="350"/>
        <v>003011</v>
      </c>
      <c r="Y1110" s="29" t="str">
        <f t="shared" si="351"/>
        <v>003011</v>
      </c>
      <c r="Z1110" s="29" t="str">
        <f t="shared" si="352"/>
        <v>昌邑市兴邑农业科技有限公司</v>
      </c>
      <c r="AA1110" s="29" t="str">
        <f t="shared" si="353"/>
        <v>2026-04</v>
      </c>
      <c r="AB1110" s="29" t="str">
        <f t="shared" si="354"/>
        <v>2026-04-01</v>
      </c>
      <c r="AC1110" s="29" t="s">
        <v>108</v>
      </c>
      <c r="AD1110" s="29">
        <f t="shared" si="355"/>
        <v>1</v>
      </c>
      <c r="AE1110" s="29" t="str">
        <f t="shared" si="356"/>
        <v>2026-01-19,工程造价咨询 费</v>
      </c>
      <c r="AF1110" s="29" t="s">
        <v>109</v>
      </c>
      <c r="AG1110" s="29" t="s">
        <v>109</v>
      </c>
      <c r="AH1110" s="29"/>
      <c r="AI1110" s="29"/>
      <c r="AJ1110" s="29"/>
      <c r="AK1110" s="29"/>
      <c r="AL1110" s="29"/>
      <c r="AM1110" s="29"/>
      <c r="AN1110" s="29" t="str">
        <f t="shared" si="357"/>
        <v>6602</v>
      </c>
      <c r="AO1110" s="29"/>
      <c r="AP1110" s="29" t="str">
        <f t="shared" si="358"/>
        <v>2026-01-19,工程造价咨询 费</v>
      </c>
      <c r="AQ1110" t="s">
        <v>110</v>
      </c>
      <c r="AR1110" s="29">
        <f t="shared" si="359"/>
        <v>40000</v>
      </c>
      <c r="AS1110" s="29" t="str">
        <f t="shared" si="360"/>
        <v/>
      </c>
      <c r="AT1110" t="s">
        <v>111</v>
      </c>
      <c r="AU1110" t="s">
        <v>112</v>
      </c>
      <c r="AV1110" t="s">
        <v>113</v>
      </c>
      <c r="AW1110" s="29">
        <f t="shared" si="361"/>
        <v>40000</v>
      </c>
      <c r="AX1110" s="29" t="str">
        <f t="shared" si="362"/>
        <v/>
      </c>
      <c r="AY1110" s="29"/>
      <c r="AZ1110" s="29"/>
      <c r="BA1110" s="29"/>
      <c r="BB1110" s="29"/>
      <c r="BC1110" s="29"/>
      <c r="BD1110" s="29"/>
      <c r="BE1110" s="29"/>
      <c r="BF1110" s="29"/>
      <c r="BG1110" s="29"/>
      <c r="BH1110" s="29"/>
      <c r="BI1110" s="29"/>
      <c r="BJ1110" s="29"/>
      <c r="BK1110" s="29"/>
      <c r="BL1110" s="29"/>
      <c r="BM1110" s="29"/>
      <c r="BN1110" s="29"/>
      <c r="BO1110" s="29"/>
      <c r="BP1110" s="29"/>
      <c r="BQ1110" s="32" t="str">
        <f>IF(N1110="项目",VLOOKUP(O1110,项目!B:C,2,0),IF(K1110="空项目",VLOOKUP(K1110,项目!B:C,2,0),""))</f>
        <v/>
      </c>
      <c r="BR1110" s="32" t="str">
        <f>IFERROR(VLOOKUP(BQ1110,项目!A:B,2,0),"")</f>
        <v/>
      </c>
      <c r="BS1110" s="29"/>
      <c r="BT1110" s="29"/>
      <c r="BU1110" s="32" t="str">
        <f>IF(N1110="供应商",VLOOKUP(O1110,供应商!B:C,2,0),"")</f>
        <v/>
      </c>
      <c r="BV1110" s="32" t="str">
        <f>IFERROR(VLOOKUP(BU1110,供应商!A:B,2,0),"")</f>
        <v/>
      </c>
      <c r="BW1110" s="32" t="str">
        <f>IF(N1110="客户",VLOOKUP(O1110,客户!B:C,2,0),"")</f>
        <v/>
      </c>
      <c r="BX1110" s="32" t="str">
        <f>IFERROR(VLOOKUP(BW1110,客户!A:B,2,0),"")</f>
        <v/>
      </c>
      <c r="BY1110" s="29"/>
      <c r="BZ1110" s="29"/>
      <c r="CA1110" s="29"/>
      <c r="CB1110" s="29"/>
      <c r="CC1110" s="29"/>
      <c r="CD1110" s="29"/>
      <c r="CE1110" s="29"/>
      <c r="CF1110" s="29"/>
      <c r="CG1110" s="29"/>
      <c r="CH1110" s="29"/>
      <c r="CI1110" s="29"/>
      <c r="CJ1110" s="29"/>
      <c r="CK1110" s="29"/>
      <c r="CL1110" s="29"/>
      <c r="CM1110" s="29"/>
      <c r="CN1110" s="29"/>
      <c r="CO1110" s="29"/>
      <c r="CP1110" s="29"/>
      <c r="CQ1110" s="29"/>
      <c r="CR1110" s="29"/>
      <c r="CS1110" s="29"/>
      <c r="CT1110" s="29"/>
      <c r="CU1110" s="32" t="str">
        <f>IF(N1110="费用项目",VLOOKUP(O1110,费用项目!B:C,2,0),"")</f>
        <v>660210</v>
      </c>
      <c r="CV1110" s="32" t="str">
        <f>IFERROR(VLOOKUP(CU1110,费用项目!A:B,2,0),"")</f>
        <v>咨询费</v>
      </c>
      <c r="CW1110" s="29" t="str">
        <f>IF(N1110="银行账户",VLOOKUP(O1110,银行变二级!B:C,2,0),"")</f>
        <v/>
      </c>
      <c r="CX1110" s="29" t="str">
        <f>IFERROR(VLOOKUP(O1110,银行变二级!A:B,2,0),"")</f>
        <v/>
      </c>
    </row>
    <row r="1111" ht="25.5" spans="1:102">
      <c r="A1111" s="42" t="s">
        <v>876</v>
      </c>
      <c r="B1111" s="36" t="s">
        <v>288</v>
      </c>
      <c r="C1111" s="36" t="s">
        <v>104</v>
      </c>
      <c r="D1111" s="37" t="s">
        <v>877</v>
      </c>
      <c r="E1111" s="37" t="s">
        <v>171</v>
      </c>
      <c r="F1111" s="39" t="s">
        <v>107</v>
      </c>
      <c r="G1111" s="38">
        <v>40000</v>
      </c>
      <c r="H1111" s="40" t="str">
        <f t="shared" si="345"/>
        <v>2241</v>
      </c>
      <c r="I1111" s="40" t="str">
        <f t="shared" si="346"/>
        <v>224102</v>
      </c>
      <c r="J1111" s="46" t="str">
        <f t="shared" si="347"/>
        <v>其他应付款</v>
      </c>
      <c r="K1111" s="47" t="str">
        <f t="shared" si="348"/>
        <v>单位</v>
      </c>
      <c r="L1111" s="46" t="str">
        <f t="shared" si="349"/>
        <v>山东宜信建设项目管理有限公司</v>
      </c>
      <c r="M1111" s="46" t="str">
        <f>IFERROR(IF(H1111="1002",1002,VLOOKUP(I1111,亿企科目!A:H,6,0)),VLOOKUP(H1111,亿企科目!A:G,6,0))</f>
        <v>224102</v>
      </c>
      <c r="N1111" s="48" t="str">
        <f>IFERROR(IF(H1111="1002","银行账户",IF(H1111="1123","供应商",VLOOKUP(I1111,亿企科目!A:H,8,0))),"")</f>
        <v>供应商</v>
      </c>
      <c r="O1111" s="49" t="str">
        <f t="shared" si="363"/>
        <v>山东宜信建设项目管理有限公司</v>
      </c>
      <c r="P1111" s="29" t="str">
        <f>VLOOKUP(A1111,账簿!B:C,2,0)</f>
        <v>003011</v>
      </c>
      <c r="Q1111" s="29" t="str">
        <f>VLOOKUP(P1111,账簿!A:B,2,0)</f>
        <v>昌邑市兴邑农业科技有限公司</v>
      </c>
      <c r="W1111" s="29" t="str">
        <f t="shared" si="364"/>
        <v>0030112026-04-011</v>
      </c>
      <c r="X1111" s="29" t="str">
        <f t="shared" si="350"/>
        <v>003011</v>
      </c>
      <c r="Y1111" s="29" t="str">
        <f t="shared" si="351"/>
        <v>003011</v>
      </c>
      <c r="Z1111" s="29" t="str">
        <f t="shared" si="352"/>
        <v>昌邑市兴邑农业科技有限公司</v>
      </c>
      <c r="AA1111" s="29" t="str">
        <f t="shared" si="353"/>
        <v>2026-04</v>
      </c>
      <c r="AB1111" s="29" t="str">
        <f t="shared" si="354"/>
        <v>2026-04-01</v>
      </c>
      <c r="AC1111" s="29" t="s">
        <v>108</v>
      </c>
      <c r="AD1111" s="29">
        <f t="shared" si="355"/>
        <v>1</v>
      </c>
      <c r="AE1111" s="29" t="str">
        <f t="shared" si="356"/>
        <v>2026-01-19,工程造价咨询 费</v>
      </c>
      <c r="AF1111" s="29" t="s">
        <v>109</v>
      </c>
      <c r="AG1111" s="29" t="s">
        <v>109</v>
      </c>
      <c r="AH1111" s="29"/>
      <c r="AI1111" s="29"/>
      <c r="AJ1111" s="29"/>
      <c r="AK1111" s="29"/>
      <c r="AL1111" s="29"/>
      <c r="AM1111" s="29"/>
      <c r="AN1111" s="29" t="str">
        <f t="shared" si="357"/>
        <v>224102</v>
      </c>
      <c r="AO1111" s="29"/>
      <c r="AP1111" s="29" t="str">
        <f t="shared" si="358"/>
        <v>2026-01-19,工程造价咨询 费</v>
      </c>
      <c r="AQ1111" t="s">
        <v>110</v>
      </c>
      <c r="AR1111" s="29" t="str">
        <f t="shared" si="359"/>
        <v/>
      </c>
      <c r="AS1111" s="29">
        <f t="shared" si="360"/>
        <v>40000</v>
      </c>
      <c r="AT1111" t="s">
        <v>111</v>
      </c>
      <c r="AU1111" t="s">
        <v>112</v>
      </c>
      <c r="AV1111" t="s">
        <v>113</v>
      </c>
      <c r="AW1111" s="29" t="str">
        <f t="shared" si="361"/>
        <v/>
      </c>
      <c r="AX1111" s="29">
        <f t="shared" si="362"/>
        <v>40000</v>
      </c>
      <c r="AY1111" s="29"/>
      <c r="AZ1111" s="29"/>
      <c r="BA1111" s="29"/>
      <c r="BB1111" s="29"/>
      <c r="BC1111" s="29"/>
      <c r="BD1111" s="29"/>
      <c r="BE1111" s="29"/>
      <c r="BF1111" s="29"/>
      <c r="BG1111" s="29"/>
      <c r="BH1111" s="29"/>
      <c r="BI1111" s="29"/>
      <c r="BJ1111" s="29"/>
      <c r="BK1111" s="29"/>
      <c r="BL1111" s="29"/>
      <c r="BM1111" s="29"/>
      <c r="BN1111" s="29"/>
      <c r="BO1111" s="29"/>
      <c r="BP1111" s="29"/>
      <c r="BQ1111" s="32" t="str">
        <f>IF(N1111="项目",VLOOKUP(O1111,项目!B:C,2,0),IF(K1111="空项目",VLOOKUP(K1111,项目!B:C,2,0),""))</f>
        <v/>
      </c>
      <c r="BR1111" s="32" t="str">
        <f>IFERROR(VLOOKUP(BQ1111,项目!A:B,2,0),"")</f>
        <v/>
      </c>
      <c r="BS1111" s="29"/>
      <c r="BT1111" s="29"/>
      <c r="BU1111" s="32" t="str">
        <f>IF(N1111="供应商",VLOOKUP(O1111,供应商!B:C,2,0),"")</f>
        <v>0007508</v>
      </c>
      <c r="BV1111" s="32" t="str">
        <f>IFERROR(VLOOKUP(BU1111,供应商!A:B,2,0),"")</f>
        <v>山东宜信建设项目管理有限公司</v>
      </c>
      <c r="BW1111" s="32" t="str">
        <f>IF(N1111="客户",VLOOKUP(O1111,客户!B:C,2,0),"")</f>
        <v/>
      </c>
      <c r="BX1111" s="32" t="str">
        <f>IFERROR(VLOOKUP(BW1111,客户!A:B,2,0),"")</f>
        <v/>
      </c>
      <c r="BY1111" s="29"/>
      <c r="BZ1111" s="29"/>
      <c r="CA1111" s="29"/>
      <c r="CB1111" s="29"/>
      <c r="CC1111" s="29"/>
      <c r="CD1111" s="29"/>
      <c r="CE1111" s="29"/>
      <c r="CF1111" s="29"/>
      <c r="CG1111" s="29"/>
      <c r="CH1111" s="29"/>
      <c r="CI1111" s="29"/>
      <c r="CJ1111" s="29"/>
      <c r="CK1111" s="29"/>
      <c r="CL1111" s="29"/>
      <c r="CM1111" s="29"/>
      <c r="CN1111" s="29"/>
      <c r="CO1111" s="29"/>
      <c r="CP1111" s="29"/>
      <c r="CQ1111" s="29"/>
      <c r="CR1111" s="29"/>
      <c r="CS1111" s="29"/>
      <c r="CT1111" s="29"/>
      <c r="CU1111" s="32" t="str">
        <f>IF(N1111="费用项目",VLOOKUP(O1111,费用项目!B:C,2,0),"")</f>
        <v/>
      </c>
      <c r="CV1111" s="32" t="str">
        <f>IFERROR(VLOOKUP(CU1111,费用项目!A:B,2,0),"")</f>
        <v/>
      </c>
      <c r="CW1111" s="29" t="str">
        <f>IF(N1111="银行账户",VLOOKUP(O1111,银行变二级!B:C,2,0),"")</f>
        <v/>
      </c>
      <c r="CX1111" s="29" t="str">
        <f>IFERROR(VLOOKUP(O1111,银行变二级!A:B,2,0),"")</f>
        <v/>
      </c>
    </row>
    <row r="1112" ht="27" spans="1:102">
      <c r="A1112" s="42" t="s">
        <v>876</v>
      </c>
      <c r="B1112" s="36" t="s">
        <v>210</v>
      </c>
      <c r="C1112" s="36" t="s">
        <v>115</v>
      </c>
      <c r="D1112" s="37" t="s">
        <v>878</v>
      </c>
      <c r="E1112" s="37" t="s">
        <v>160</v>
      </c>
      <c r="F1112" s="38">
        <v>29537.5</v>
      </c>
      <c r="G1112" s="39" t="s">
        <v>107</v>
      </c>
      <c r="H1112" s="40" t="str">
        <f t="shared" si="345"/>
        <v>2221</v>
      </c>
      <c r="I1112" s="40" t="str">
        <f t="shared" si="346"/>
        <v>222119</v>
      </c>
      <c r="J1112" s="46" t="str">
        <f t="shared" si="347"/>
        <v>应交税费</v>
      </c>
      <c r="K1112" s="47" t="str">
        <f t="shared" si="348"/>
        <v>应交土地使用税</v>
      </c>
      <c r="L1112" s="46" t="str">
        <f t="shared" si="349"/>
        <v/>
      </c>
      <c r="M1112" s="46" t="str">
        <f>IFERROR(IF(H1112="1002",1002,VLOOKUP(I1112,亿企科目!A:H,6,0)),VLOOKUP(H1112,亿企科目!A:G,6,0))</f>
        <v>222116</v>
      </c>
      <c r="N1112" s="48">
        <f>IFERROR(IF(H1112="1002","银行账户",IF(H1112="1123","供应商",VLOOKUP(I1112,亿企科目!A:H,8,0))),"")</f>
        <v>0</v>
      </c>
      <c r="O1112" s="49" t="str">
        <f t="shared" si="363"/>
        <v/>
      </c>
      <c r="P1112" s="29" t="str">
        <f>VLOOKUP(A1112,账簿!B:C,2,0)</f>
        <v>003011</v>
      </c>
      <c r="Q1112" s="29" t="str">
        <f>VLOOKUP(P1112,账簿!A:B,2,0)</f>
        <v>昌邑市兴邑农业科技有限公司</v>
      </c>
      <c r="W1112" s="29" t="str">
        <f t="shared" si="364"/>
        <v>0030112026-04-172</v>
      </c>
      <c r="X1112" s="29" t="str">
        <f t="shared" si="350"/>
        <v>003011</v>
      </c>
      <c r="Y1112" s="29" t="str">
        <f t="shared" si="351"/>
        <v>003011</v>
      </c>
      <c r="Z1112" s="29" t="str">
        <f t="shared" si="352"/>
        <v>昌邑市兴邑农业科技有限公司</v>
      </c>
      <c r="AA1112" s="29" t="str">
        <f t="shared" si="353"/>
        <v>2026-04</v>
      </c>
      <c r="AB1112" s="29" t="str">
        <f t="shared" si="354"/>
        <v>2026-04-17</v>
      </c>
      <c r="AC1112" s="29" t="s">
        <v>108</v>
      </c>
      <c r="AD1112" s="29">
        <f t="shared" si="355"/>
        <v>2</v>
      </c>
      <c r="AE1112" s="29" t="str">
        <f t="shared" si="356"/>
        <v>税款,税款</v>
      </c>
      <c r="AF1112" s="29" t="s">
        <v>109</v>
      </c>
      <c r="AG1112" s="29" t="s">
        <v>109</v>
      </c>
      <c r="AH1112" s="29"/>
      <c r="AI1112" s="29"/>
      <c r="AJ1112" s="29"/>
      <c r="AK1112" s="29"/>
      <c r="AL1112" s="29"/>
      <c r="AM1112" s="29"/>
      <c r="AN1112" s="29" t="str">
        <f t="shared" si="357"/>
        <v>222116</v>
      </c>
      <c r="AO1112" s="29"/>
      <c r="AP1112" s="29" t="str">
        <f t="shared" si="358"/>
        <v>税款,税款</v>
      </c>
      <c r="AQ1112" t="s">
        <v>110</v>
      </c>
      <c r="AR1112" s="29">
        <f t="shared" si="359"/>
        <v>29537.5</v>
      </c>
      <c r="AS1112" s="29" t="str">
        <f t="shared" si="360"/>
        <v/>
      </c>
      <c r="AT1112" t="s">
        <v>111</v>
      </c>
      <c r="AU1112" t="s">
        <v>112</v>
      </c>
      <c r="AV1112" t="s">
        <v>113</v>
      </c>
      <c r="AW1112" s="29">
        <f t="shared" si="361"/>
        <v>29537.5</v>
      </c>
      <c r="AX1112" s="29" t="str">
        <f t="shared" si="362"/>
        <v/>
      </c>
      <c r="AY1112" s="29"/>
      <c r="AZ1112" s="29"/>
      <c r="BA1112" s="29"/>
      <c r="BB1112" s="29"/>
      <c r="BC1112" s="29"/>
      <c r="BD1112" s="29"/>
      <c r="BE1112" s="29"/>
      <c r="BF1112" s="29"/>
      <c r="BG1112" s="29"/>
      <c r="BH1112" s="29"/>
      <c r="BI1112" s="29"/>
      <c r="BJ1112" s="29"/>
      <c r="BK1112" s="29"/>
      <c r="BL1112" s="29"/>
      <c r="BM1112" s="29"/>
      <c r="BN1112" s="29"/>
      <c r="BO1112" s="29"/>
      <c r="BP1112" s="29"/>
      <c r="BQ1112" s="32" t="str">
        <f>IF(N1112="项目",VLOOKUP(O1112,项目!B:C,2,0),IF(K1112="空项目",VLOOKUP(K1112,项目!B:C,2,0),""))</f>
        <v/>
      </c>
      <c r="BR1112" s="32" t="str">
        <f>IFERROR(VLOOKUP(BQ1112,项目!A:B,2,0),"")</f>
        <v/>
      </c>
      <c r="BS1112" s="29"/>
      <c r="BT1112" s="29"/>
      <c r="BU1112" s="32" t="str">
        <f>IF(N1112="供应商",VLOOKUP(O1112,供应商!B:C,2,0),"")</f>
        <v/>
      </c>
      <c r="BV1112" s="32" t="str">
        <f>IFERROR(VLOOKUP(BU1112,供应商!A:B,2,0),"")</f>
        <v/>
      </c>
      <c r="BW1112" s="32" t="str">
        <f>IF(N1112="客户",VLOOKUP(O1112,客户!B:C,2,0),"")</f>
        <v/>
      </c>
      <c r="BX1112" s="32" t="str">
        <f>IFERROR(VLOOKUP(BW1112,客户!A:B,2,0),"")</f>
        <v/>
      </c>
      <c r="BY1112" s="29"/>
      <c r="BZ1112" s="29"/>
      <c r="CA1112" s="29"/>
      <c r="CB1112" s="29"/>
      <c r="CC1112" s="29"/>
      <c r="CD1112" s="29"/>
      <c r="CE1112" s="29"/>
      <c r="CF1112" s="29"/>
      <c r="CG1112" s="29"/>
      <c r="CH1112" s="29"/>
      <c r="CI1112" s="29"/>
      <c r="CJ1112" s="29"/>
      <c r="CK1112" s="29"/>
      <c r="CL1112" s="29"/>
      <c r="CM1112" s="29"/>
      <c r="CN1112" s="29"/>
      <c r="CO1112" s="29"/>
      <c r="CP1112" s="29"/>
      <c r="CQ1112" s="29"/>
      <c r="CR1112" s="29"/>
      <c r="CS1112" s="29"/>
      <c r="CT1112" s="29"/>
      <c r="CU1112" s="32" t="str">
        <f>IF(N1112="费用项目",VLOOKUP(O1112,费用项目!B:C,2,0),"")</f>
        <v/>
      </c>
      <c r="CV1112" s="32" t="str">
        <f>IFERROR(VLOOKUP(CU1112,费用项目!A:B,2,0),"")</f>
        <v/>
      </c>
      <c r="CW1112" s="29" t="str">
        <f>IF(N1112="银行账户",VLOOKUP(O1112,银行变二级!B:C,2,0),"")</f>
        <v/>
      </c>
      <c r="CX1112" s="29" t="str">
        <f>IFERROR(VLOOKUP(O1112,银行变二级!A:B,2,0),"")</f>
        <v/>
      </c>
    </row>
    <row r="1113" spans="1:102">
      <c r="A1113" s="42" t="s">
        <v>876</v>
      </c>
      <c r="B1113" s="36" t="s">
        <v>210</v>
      </c>
      <c r="C1113" s="36" t="s">
        <v>115</v>
      </c>
      <c r="D1113" s="37" t="s">
        <v>878</v>
      </c>
      <c r="E1113" s="37" t="s">
        <v>879</v>
      </c>
      <c r="F1113" s="39" t="s">
        <v>107</v>
      </c>
      <c r="G1113" s="38">
        <v>29537.5</v>
      </c>
      <c r="H1113" s="40" t="str">
        <f t="shared" ref="H1113:H1149" si="365">LEFT(E1113,4)</f>
        <v>1002</v>
      </c>
      <c r="I1113" s="40" t="str">
        <f t="shared" ref="I1113:I1149" si="366">IFERROR(LEFT(E1113,FIND(" ",E1113)-1),E1113)</f>
        <v>100202</v>
      </c>
      <c r="J1113" s="46" t="str">
        <f t="shared" ref="J1113:J1149" si="367">LEFT(MID(E1113,FIND(" ",E1113)+1,LEN(E1113)),FIND("-",MID(E1113,FIND(" ",E1113)+1,LEN(E1113))&amp;"-")-1)</f>
        <v>银行存款</v>
      </c>
      <c r="K1113" s="47" t="str">
        <f t="shared" ref="K1113:K1149" si="368">IFERROR(MID(MID(E1113,FIND(" ",E1113)+1,LEN(E1113)),FIND("-",MID(E1113,FIND(" ",E1113)+1,LEN(E1113)))+1,IFERROR(FIND("-",MID(E1113,FIND(" ",E1113)+1,LEN(E1113)),FIND("-",MID(E1113,FIND(" ",E1113)+1,LEN(E1113)))+1),LEN(MID(E1113,FIND(" ",E1113)+1,LEN(E1113)))+1)-FIND("-",MID(E1113,FIND(" ",E1113)+1,LEN(E1113)))-1),"")</f>
        <v>潍坊银行3762</v>
      </c>
      <c r="L1113" s="46" t="str">
        <f t="shared" ref="L1113:L1149" si="369">IFERROR(MID(MID(E1113,FIND(" ",E1113)+1,LEN(E1113)),FIND("-",MID(E1113,FIND(" ",E1113)+1,LEN(E1113)),FIND("-",MID(E1113,FIND(" ",E1113)+1,LEN(E1113)))+1)+1,LEN(E1113)),"")</f>
        <v/>
      </c>
      <c r="M1113" s="46">
        <f>IFERROR(IF(H1113="1002",1002,VLOOKUP(I1113,亿企科目!A:H,6,0)),VLOOKUP(H1113,亿企科目!A:G,6,0))</f>
        <v>1002</v>
      </c>
      <c r="N1113" s="48" t="str">
        <f>IFERROR(IF(H1113="1002","银行账户",IF(H1113="1123","供应商",VLOOKUP(I1113,亿企科目!A:H,8,0))),"")</f>
        <v>银行账户</v>
      </c>
      <c r="O1113" s="49" t="str">
        <f t="shared" si="363"/>
        <v>潍坊银行3762</v>
      </c>
      <c r="P1113" s="29" t="str">
        <f>VLOOKUP(A1113,账簿!B:C,2,0)</f>
        <v>003011</v>
      </c>
      <c r="Q1113" s="29" t="str">
        <f>VLOOKUP(P1113,账簿!A:B,2,0)</f>
        <v>昌邑市兴邑农业科技有限公司</v>
      </c>
      <c r="W1113" s="29" t="str">
        <f t="shared" si="364"/>
        <v>0030112026-04-172</v>
      </c>
      <c r="X1113" s="29" t="str">
        <f t="shared" si="350"/>
        <v>003011</v>
      </c>
      <c r="Y1113" s="29" t="str">
        <f t="shared" si="351"/>
        <v>003011</v>
      </c>
      <c r="Z1113" s="29" t="str">
        <f t="shared" si="352"/>
        <v>昌邑市兴邑农业科技有限公司</v>
      </c>
      <c r="AA1113" s="29" t="str">
        <f t="shared" si="353"/>
        <v>2026-04</v>
      </c>
      <c r="AB1113" s="29" t="str">
        <f t="shared" si="354"/>
        <v>2026-04-17</v>
      </c>
      <c r="AC1113" s="29" t="s">
        <v>108</v>
      </c>
      <c r="AD1113" s="29">
        <f t="shared" si="355"/>
        <v>2</v>
      </c>
      <c r="AE1113" s="29" t="str">
        <f t="shared" si="356"/>
        <v>税款,税款</v>
      </c>
      <c r="AF1113" s="29" t="s">
        <v>109</v>
      </c>
      <c r="AG1113" s="29" t="s">
        <v>109</v>
      </c>
      <c r="AH1113" s="29"/>
      <c r="AI1113" s="29"/>
      <c r="AJ1113" s="29"/>
      <c r="AK1113" s="29"/>
      <c r="AL1113" s="29"/>
      <c r="AM1113" s="29"/>
      <c r="AN1113" s="29">
        <f t="shared" si="357"/>
        <v>1002</v>
      </c>
      <c r="AO1113" s="29"/>
      <c r="AP1113" s="29" t="str">
        <f t="shared" si="358"/>
        <v>税款,税款</v>
      </c>
      <c r="AQ1113" t="s">
        <v>110</v>
      </c>
      <c r="AR1113" s="29" t="str">
        <f t="shared" si="359"/>
        <v/>
      </c>
      <c r="AS1113" s="29">
        <f t="shared" si="360"/>
        <v>29537.5</v>
      </c>
      <c r="AT1113" t="s">
        <v>111</v>
      </c>
      <c r="AU1113" t="s">
        <v>112</v>
      </c>
      <c r="AV1113" t="s">
        <v>113</v>
      </c>
      <c r="AW1113" s="29" t="str">
        <f t="shared" si="361"/>
        <v/>
      </c>
      <c r="AX1113" s="29">
        <f t="shared" si="362"/>
        <v>29537.5</v>
      </c>
      <c r="AY1113" s="29"/>
      <c r="AZ1113" s="29"/>
      <c r="BA1113" s="29"/>
      <c r="BB1113" s="29"/>
      <c r="BC1113" s="29"/>
      <c r="BD1113" s="29"/>
      <c r="BE1113" s="29"/>
      <c r="BF1113" s="29"/>
      <c r="BG1113" s="29"/>
      <c r="BH1113" s="29"/>
      <c r="BI1113" s="29"/>
      <c r="BJ1113" s="29"/>
      <c r="BK1113" s="29"/>
      <c r="BL1113" s="29"/>
      <c r="BM1113" s="29"/>
      <c r="BN1113" s="29"/>
      <c r="BO1113" s="29"/>
      <c r="BP1113" s="29"/>
      <c r="BQ1113" s="32" t="str">
        <f>IF(N1113="项目",VLOOKUP(O1113,项目!B:C,2,0),IF(K1113="空项目",VLOOKUP(K1113,项目!B:C,2,0),""))</f>
        <v/>
      </c>
      <c r="BR1113" s="32" t="str">
        <f>IFERROR(VLOOKUP(BQ1113,项目!A:B,2,0),"")</f>
        <v/>
      </c>
      <c r="BS1113" s="29"/>
      <c r="BT1113" s="29"/>
      <c r="BU1113" s="32" t="str">
        <f>IF(N1113="供应商",VLOOKUP(O1113,供应商!B:C,2,0),"")</f>
        <v/>
      </c>
      <c r="BV1113" s="32" t="str">
        <f>IFERROR(VLOOKUP(BU1113,供应商!A:B,2,0),"")</f>
        <v/>
      </c>
      <c r="BW1113" s="32" t="str">
        <f>IF(N1113="客户",VLOOKUP(O1113,客户!B:C,2,0),"")</f>
        <v/>
      </c>
      <c r="BX1113" s="32" t="str">
        <f>IFERROR(VLOOKUP(BW1113,客户!A:B,2,0),"")</f>
        <v/>
      </c>
      <c r="BY1113" s="29"/>
      <c r="BZ1113" s="29"/>
      <c r="CA1113" s="29"/>
      <c r="CB1113" s="29"/>
      <c r="CC1113" s="29"/>
      <c r="CD1113" s="29"/>
      <c r="CE1113" s="29"/>
      <c r="CF1113" s="29"/>
      <c r="CG1113" s="29"/>
      <c r="CH1113" s="29"/>
      <c r="CI1113" s="29"/>
      <c r="CJ1113" s="29"/>
      <c r="CK1113" s="29"/>
      <c r="CL1113" s="29"/>
      <c r="CM1113" s="29"/>
      <c r="CN1113" s="29"/>
      <c r="CO1113" s="29"/>
      <c r="CP1113" s="29"/>
      <c r="CQ1113" s="29"/>
      <c r="CR1113" s="29"/>
      <c r="CS1113" s="29"/>
      <c r="CT1113" s="29"/>
      <c r="CU1113" s="32" t="str">
        <f>IF(N1113="费用项目",VLOOKUP(O1113,费用项目!B:C,2,0),"")</f>
        <v/>
      </c>
      <c r="CV1113" s="32" t="str">
        <f>IFERROR(VLOOKUP(CU1113,费用项目!A:B,2,0),"")</f>
        <v/>
      </c>
      <c r="CW1113" s="29" t="str">
        <f>IF(N1113="银行账户",VLOOKUP(O1113,银行变二级!B:C,2,0),"")</f>
        <v>潍坊银行3762</v>
      </c>
      <c r="CX1113" s="29" t="str">
        <f>IFERROR(VLOOKUP(O1113,银行变二级!A:B,2,0),"")</f>
        <v>潍坊银行3762</v>
      </c>
    </row>
    <row r="1114" ht="25.5" spans="1:102">
      <c r="A1114" s="42" t="s">
        <v>876</v>
      </c>
      <c r="B1114" s="36" t="s">
        <v>103</v>
      </c>
      <c r="C1114" s="36" t="s">
        <v>118</v>
      </c>
      <c r="D1114" s="37" t="s">
        <v>772</v>
      </c>
      <c r="E1114" s="37" t="s">
        <v>879</v>
      </c>
      <c r="F1114" s="38">
        <v>1800000</v>
      </c>
      <c r="G1114" s="39" t="s">
        <v>107</v>
      </c>
      <c r="H1114" s="40" t="str">
        <f t="shared" si="365"/>
        <v>1002</v>
      </c>
      <c r="I1114" s="40" t="str">
        <f t="shared" si="366"/>
        <v>100202</v>
      </c>
      <c r="J1114" s="46" t="str">
        <f t="shared" si="367"/>
        <v>银行存款</v>
      </c>
      <c r="K1114" s="47" t="str">
        <f t="shared" si="368"/>
        <v>潍坊银行3762</v>
      </c>
      <c r="L1114" s="46" t="str">
        <f t="shared" si="369"/>
        <v/>
      </c>
      <c r="M1114" s="46">
        <f>IFERROR(IF(H1114="1002",1002,VLOOKUP(I1114,亿企科目!A:H,6,0)),VLOOKUP(H1114,亿企科目!A:G,6,0))</f>
        <v>1002</v>
      </c>
      <c r="N1114" s="48" t="str">
        <f>IFERROR(IF(H1114="1002","银行账户",IF(H1114="1123","供应商",VLOOKUP(I1114,亿企科目!A:H,8,0))),"")</f>
        <v>银行账户</v>
      </c>
      <c r="O1114" s="49" t="str">
        <f t="shared" si="363"/>
        <v>潍坊银行3762</v>
      </c>
      <c r="P1114" s="29" t="str">
        <f>VLOOKUP(A1114,账簿!B:C,2,0)</f>
        <v>003011</v>
      </c>
      <c r="Q1114" s="29" t="str">
        <f>VLOOKUP(P1114,账簿!A:B,2,0)</f>
        <v>昌邑市兴邑农业科技有限公司</v>
      </c>
      <c r="W1114" s="29" t="str">
        <f t="shared" si="364"/>
        <v>0030112026-04-203</v>
      </c>
      <c r="X1114" s="29" t="str">
        <f t="shared" si="350"/>
        <v>003011</v>
      </c>
      <c r="Y1114" s="29" t="str">
        <f t="shared" si="351"/>
        <v>003011</v>
      </c>
      <c r="Z1114" s="29" t="str">
        <f t="shared" si="352"/>
        <v>昌邑市兴邑农业科技有限公司</v>
      </c>
      <c r="AA1114" s="29" t="str">
        <f t="shared" si="353"/>
        <v>2026-04</v>
      </c>
      <c r="AB1114" s="29" t="str">
        <f t="shared" si="354"/>
        <v>2026-04-20</v>
      </c>
      <c r="AC1114" s="29" t="s">
        <v>108</v>
      </c>
      <c r="AD1114" s="29">
        <f t="shared" si="355"/>
        <v>3</v>
      </c>
      <c r="AE1114" s="29" t="str">
        <f t="shared" si="356"/>
        <v>网银转账,昌邑市城投股权投资管理有限公司,往来款</v>
      </c>
      <c r="AF1114" s="29" t="s">
        <v>109</v>
      </c>
      <c r="AG1114" s="29" t="s">
        <v>109</v>
      </c>
      <c r="AH1114" s="29"/>
      <c r="AI1114" s="29"/>
      <c r="AJ1114" s="29"/>
      <c r="AK1114" s="29"/>
      <c r="AL1114" s="29"/>
      <c r="AM1114" s="29"/>
      <c r="AN1114" s="29">
        <f t="shared" si="357"/>
        <v>1002</v>
      </c>
      <c r="AO1114" s="29"/>
      <c r="AP1114" s="29" t="str">
        <f t="shared" si="358"/>
        <v>网银转账,昌邑市城投股权投资管理有限公司,往来款</v>
      </c>
      <c r="AQ1114" t="s">
        <v>110</v>
      </c>
      <c r="AR1114" s="29">
        <f t="shared" si="359"/>
        <v>1800000</v>
      </c>
      <c r="AS1114" s="29" t="str">
        <f t="shared" si="360"/>
        <v/>
      </c>
      <c r="AT1114" t="s">
        <v>111</v>
      </c>
      <c r="AU1114" t="s">
        <v>112</v>
      </c>
      <c r="AV1114" t="s">
        <v>113</v>
      </c>
      <c r="AW1114" s="29">
        <f t="shared" si="361"/>
        <v>1800000</v>
      </c>
      <c r="AX1114" s="29" t="str">
        <f t="shared" si="362"/>
        <v/>
      </c>
      <c r="AY1114" s="29"/>
      <c r="AZ1114" s="29"/>
      <c r="BA1114" s="29"/>
      <c r="BB1114" s="29"/>
      <c r="BC1114" s="29"/>
      <c r="BD1114" s="29"/>
      <c r="BE1114" s="29"/>
      <c r="BF1114" s="29"/>
      <c r="BG1114" s="29"/>
      <c r="BH1114" s="29"/>
      <c r="BI1114" s="29"/>
      <c r="BJ1114" s="29"/>
      <c r="BK1114" s="29"/>
      <c r="BL1114" s="29"/>
      <c r="BM1114" s="29"/>
      <c r="BN1114" s="29"/>
      <c r="BO1114" s="29"/>
      <c r="BP1114" s="29"/>
      <c r="BQ1114" s="32" t="str">
        <f>IF(N1114="项目",VLOOKUP(O1114,项目!B:C,2,0),IF(K1114="空项目",VLOOKUP(K1114,项目!B:C,2,0),""))</f>
        <v/>
      </c>
      <c r="BR1114" s="32" t="str">
        <f>IFERROR(VLOOKUP(BQ1114,项目!A:B,2,0),"")</f>
        <v/>
      </c>
      <c r="BS1114" s="29"/>
      <c r="BT1114" s="29"/>
      <c r="BU1114" s="32" t="str">
        <f>IF(N1114="供应商",VLOOKUP(O1114,供应商!B:C,2,0),"")</f>
        <v/>
      </c>
      <c r="BV1114" s="32" t="str">
        <f>IFERROR(VLOOKUP(BU1114,供应商!A:B,2,0),"")</f>
        <v/>
      </c>
      <c r="BW1114" s="32" t="str">
        <f>IF(N1114="客户",VLOOKUP(O1114,客户!B:C,2,0),"")</f>
        <v/>
      </c>
      <c r="BX1114" s="32" t="str">
        <f>IFERROR(VLOOKUP(BW1114,客户!A:B,2,0),"")</f>
        <v/>
      </c>
      <c r="BY1114" s="29"/>
      <c r="BZ1114" s="29"/>
      <c r="CA1114" s="29"/>
      <c r="CB1114" s="29"/>
      <c r="CC1114" s="29"/>
      <c r="CD1114" s="29"/>
      <c r="CE1114" s="29"/>
      <c r="CF1114" s="29"/>
      <c r="CG1114" s="29"/>
      <c r="CH1114" s="29"/>
      <c r="CI1114" s="29"/>
      <c r="CJ1114" s="29"/>
      <c r="CK1114" s="29"/>
      <c r="CL1114" s="29"/>
      <c r="CM1114" s="29"/>
      <c r="CN1114" s="29"/>
      <c r="CO1114" s="29"/>
      <c r="CP1114" s="29"/>
      <c r="CQ1114" s="29"/>
      <c r="CR1114" s="29"/>
      <c r="CS1114" s="29"/>
      <c r="CT1114" s="29"/>
      <c r="CU1114" s="32" t="str">
        <f>IF(N1114="费用项目",VLOOKUP(O1114,费用项目!B:C,2,0),"")</f>
        <v/>
      </c>
      <c r="CV1114" s="32" t="str">
        <f>IFERROR(VLOOKUP(CU1114,费用项目!A:B,2,0),"")</f>
        <v/>
      </c>
      <c r="CW1114" s="29" t="str">
        <f>IF(N1114="银行账户",VLOOKUP(O1114,银行变二级!B:C,2,0),"")</f>
        <v>潍坊银行3762</v>
      </c>
      <c r="CX1114" s="29" t="str">
        <f>IFERROR(VLOOKUP(O1114,银行变二级!A:B,2,0),"")</f>
        <v>潍坊银行3762</v>
      </c>
    </row>
    <row r="1115" ht="25.5" spans="1:102">
      <c r="A1115" s="42" t="s">
        <v>876</v>
      </c>
      <c r="B1115" s="36" t="s">
        <v>103</v>
      </c>
      <c r="C1115" s="36" t="s">
        <v>118</v>
      </c>
      <c r="D1115" s="37" t="s">
        <v>772</v>
      </c>
      <c r="E1115" s="37" t="s">
        <v>134</v>
      </c>
      <c r="F1115" s="39" t="s">
        <v>107</v>
      </c>
      <c r="G1115" s="38">
        <v>1800000</v>
      </c>
      <c r="H1115" s="40" t="str">
        <f t="shared" si="365"/>
        <v>1221</v>
      </c>
      <c r="I1115" s="40" t="str">
        <f t="shared" si="366"/>
        <v>122108</v>
      </c>
      <c r="J1115" s="46" t="str">
        <f t="shared" si="367"/>
        <v>其他应收款</v>
      </c>
      <c r="K1115" s="47" t="str">
        <f t="shared" si="368"/>
        <v>单位</v>
      </c>
      <c r="L1115" s="46" t="str">
        <f t="shared" si="369"/>
        <v>昌邑市城投股权投资管理有限公司</v>
      </c>
      <c r="M1115" s="46" t="str">
        <f>IFERROR(IF(H1115="1002",1002,VLOOKUP(I1115,亿企科目!A:H,6,0)),VLOOKUP(H1115,亿企科目!A:G,6,0))</f>
        <v>122102</v>
      </c>
      <c r="N1115" s="48" t="str">
        <f>IFERROR(IF(H1115="1002","银行账户",IF(H1115="1123","供应商",VLOOKUP(I1115,亿企科目!A:H,8,0))),"")</f>
        <v>客户</v>
      </c>
      <c r="O1115" s="49" t="str">
        <f t="shared" si="363"/>
        <v>昌邑市城投股权投资管理有限公司</v>
      </c>
      <c r="P1115" s="29" t="str">
        <f>VLOOKUP(A1115,账簿!B:C,2,0)</f>
        <v>003011</v>
      </c>
      <c r="Q1115" s="29" t="str">
        <f>VLOOKUP(P1115,账簿!A:B,2,0)</f>
        <v>昌邑市兴邑农业科技有限公司</v>
      </c>
      <c r="W1115" s="29" t="str">
        <f t="shared" si="364"/>
        <v>0030112026-04-203</v>
      </c>
      <c r="X1115" s="29" t="str">
        <f t="shared" si="350"/>
        <v>003011</v>
      </c>
      <c r="Y1115" s="29" t="str">
        <f t="shared" si="351"/>
        <v>003011</v>
      </c>
      <c r="Z1115" s="29" t="str">
        <f t="shared" si="352"/>
        <v>昌邑市兴邑农业科技有限公司</v>
      </c>
      <c r="AA1115" s="29" t="str">
        <f t="shared" si="353"/>
        <v>2026-04</v>
      </c>
      <c r="AB1115" s="29" t="str">
        <f t="shared" si="354"/>
        <v>2026-04-20</v>
      </c>
      <c r="AC1115" s="29" t="s">
        <v>108</v>
      </c>
      <c r="AD1115" s="29">
        <f t="shared" si="355"/>
        <v>3</v>
      </c>
      <c r="AE1115" s="29" t="str">
        <f t="shared" si="356"/>
        <v>网银转账,昌邑市城投股权投资管理有限公司,往来款</v>
      </c>
      <c r="AF1115" s="29" t="s">
        <v>109</v>
      </c>
      <c r="AG1115" s="29" t="s">
        <v>109</v>
      </c>
      <c r="AH1115" s="29"/>
      <c r="AI1115" s="29"/>
      <c r="AJ1115" s="29"/>
      <c r="AK1115" s="29"/>
      <c r="AL1115" s="29"/>
      <c r="AM1115" s="29"/>
      <c r="AN1115" s="29" t="str">
        <f t="shared" si="357"/>
        <v>122102</v>
      </c>
      <c r="AO1115" s="29"/>
      <c r="AP1115" s="29" t="str">
        <f t="shared" si="358"/>
        <v>网银转账,昌邑市城投股权投资管理有限公司,往来款</v>
      </c>
      <c r="AQ1115" t="s">
        <v>110</v>
      </c>
      <c r="AR1115" s="29" t="str">
        <f t="shared" si="359"/>
        <v/>
      </c>
      <c r="AS1115" s="29">
        <f t="shared" si="360"/>
        <v>1800000</v>
      </c>
      <c r="AT1115" t="s">
        <v>111</v>
      </c>
      <c r="AU1115" t="s">
        <v>112</v>
      </c>
      <c r="AV1115" t="s">
        <v>113</v>
      </c>
      <c r="AW1115" s="29" t="str">
        <f t="shared" si="361"/>
        <v/>
      </c>
      <c r="AX1115" s="29">
        <f t="shared" si="362"/>
        <v>1800000</v>
      </c>
      <c r="AY1115" s="29"/>
      <c r="AZ1115" s="29"/>
      <c r="BA1115" s="29"/>
      <c r="BB1115" s="29"/>
      <c r="BC1115" s="29"/>
      <c r="BD1115" s="29"/>
      <c r="BE1115" s="29"/>
      <c r="BF1115" s="29"/>
      <c r="BG1115" s="29"/>
      <c r="BH1115" s="29"/>
      <c r="BI1115" s="29"/>
      <c r="BJ1115" s="29"/>
      <c r="BK1115" s="29"/>
      <c r="BL1115" s="29"/>
      <c r="BM1115" s="29"/>
      <c r="BN1115" s="29"/>
      <c r="BO1115" s="29"/>
      <c r="BP1115" s="29"/>
      <c r="BQ1115" s="32" t="str">
        <f>IF(N1115="项目",VLOOKUP(O1115,项目!B:C,2,0),IF(K1115="空项目",VLOOKUP(K1115,项目!B:C,2,0),""))</f>
        <v/>
      </c>
      <c r="BR1115" s="32" t="str">
        <f>IFERROR(VLOOKUP(BQ1115,项目!A:B,2,0),"")</f>
        <v/>
      </c>
      <c r="BS1115" s="29"/>
      <c r="BT1115" s="29"/>
      <c r="BU1115" s="32" t="str">
        <f>IF(N1115="供应商",VLOOKUP(O1115,供应商!B:C,2,0),"")</f>
        <v/>
      </c>
      <c r="BV1115" s="32" t="str">
        <f>IFERROR(VLOOKUP(BU1115,供应商!A:B,2,0),"")</f>
        <v/>
      </c>
      <c r="BW1115" s="32" t="str">
        <f>IF(N1115="客户",VLOOKUP(O1115,客户!B:C,2,0),"")</f>
        <v>002008</v>
      </c>
      <c r="BX1115" s="32" t="str">
        <f>IFERROR(VLOOKUP(BW1115,客户!A:B,2,0),"")</f>
        <v>昌邑市城投股权投资管理有限公司</v>
      </c>
      <c r="BY1115" s="29"/>
      <c r="BZ1115" s="29"/>
      <c r="CA1115" s="29"/>
      <c r="CB1115" s="29"/>
      <c r="CC1115" s="29"/>
      <c r="CD1115" s="29"/>
      <c r="CE1115" s="29"/>
      <c r="CF1115" s="29"/>
      <c r="CG1115" s="29"/>
      <c r="CH1115" s="29"/>
      <c r="CI1115" s="29"/>
      <c r="CJ1115" s="29"/>
      <c r="CK1115" s="29"/>
      <c r="CL1115" s="29"/>
      <c r="CM1115" s="29"/>
      <c r="CN1115" s="29"/>
      <c r="CO1115" s="29"/>
      <c r="CP1115" s="29"/>
      <c r="CQ1115" s="29"/>
      <c r="CR1115" s="29"/>
      <c r="CS1115" s="29"/>
      <c r="CT1115" s="29"/>
      <c r="CU1115" s="32" t="str">
        <f>IF(N1115="费用项目",VLOOKUP(O1115,费用项目!B:C,2,0),"")</f>
        <v/>
      </c>
      <c r="CV1115" s="32" t="str">
        <f>IFERROR(VLOOKUP(CU1115,费用项目!A:B,2,0),"")</f>
        <v/>
      </c>
      <c r="CW1115" s="29" t="str">
        <f>IF(N1115="银行账户",VLOOKUP(O1115,银行变二级!B:C,2,0),"")</f>
        <v/>
      </c>
      <c r="CX1115" s="29" t="str">
        <f>IFERROR(VLOOKUP(O1115,银行变二级!A:B,2,0),"")</f>
        <v/>
      </c>
    </row>
    <row r="1116" spans="1:102">
      <c r="A1116" s="42" t="s">
        <v>876</v>
      </c>
      <c r="B1116" s="36" t="s">
        <v>103</v>
      </c>
      <c r="C1116" s="36" t="s">
        <v>121</v>
      </c>
      <c r="D1116" s="37" t="s">
        <v>878</v>
      </c>
      <c r="E1116" s="37" t="s">
        <v>880</v>
      </c>
      <c r="F1116" s="38">
        <v>1982.5</v>
      </c>
      <c r="G1116" s="39" t="s">
        <v>107</v>
      </c>
      <c r="H1116" s="40" t="str">
        <f t="shared" si="365"/>
        <v>2221</v>
      </c>
      <c r="I1116" s="40" t="str">
        <f t="shared" si="366"/>
        <v>222104</v>
      </c>
      <c r="J1116" s="46" t="str">
        <f t="shared" si="367"/>
        <v>应交税费</v>
      </c>
      <c r="K1116" s="47" t="str">
        <f t="shared" si="368"/>
        <v>应交印花税</v>
      </c>
      <c r="L1116" s="46" t="str">
        <f t="shared" si="369"/>
        <v/>
      </c>
      <c r="M1116" s="46" t="str">
        <f>IFERROR(IF(H1116="1002",1002,VLOOKUP(I1116,亿企科目!A:H,6,0)),VLOOKUP(H1116,亿企科目!A:G,6,0))</f>
        <v>222111</v>
      </c>
      <c r="N1116" s="48">
        <f>IFERROR(IF(H1116="1002","银行账户",IF(H1116="1123","供应商",VLOOKUP(I1116,亿企科目!A:H,8,0))),"")</f>
        <v>0</v>
      </c>
      <c r="O1116" s="49" t="str">
        <f t="shared" si="363"/>
        <v/>
      </c>
      <c r="P1116" s="29" t="str">
        <f>VLOOKUP(A1116,账簿!B:C,2,0)</f>
        <v>003011</v>
      </c>
      <c r="Q1116" s="29" t="str">
        <f>VLOOKUP(P1116,账簿!A:B,2,0)</f>
        <v>昌邑市兴邑农业科技有限公司</v>
      </c>
      <c r="W1116" s="29" t="str">
        <f t="shared" si="364"/>
        <v>0030112026-04-204</v>
      </c>
      <c r="X1116" s="29" t="str">
        <f t="shared" si="350"/>
        <v>003011</v>
      </c>
      <c r="Y1116" s="29" t="str">
        <f t="shared" si="351"/>
        <v>003011</v>
      </c>
      <c r="Z1116" s="29" t="str">
        <f t="shared" si="352"/>
        <v>昌邑市兴邑农业科技有限公司</v>
      </c>
      <c r="AA1116" s="29" t="str">
        <f t="shared" si="353"/>
        <v>2026-04</v>
      </c>
      <c r="AB1116" s="29" t="str">
        <f t="shared" si="354"/>
        <v>2026-04-20</v>
      </c>
      <c r="AC1116" s="29" t="s">
        <v>108</v>
      </c>
      <c r="AD1116" s="29">
        <f t="shared" si="355"/>
        <v>4</v>
      </c>
      <c r="AE1116" s="29" t="str">
        <f t="shared" si="356"/>
        <v>税款,税款</v>
      </c>
      <c r="AF1116" s="29" t="s">
        <v>109</v>
      </c>
      <c r="AG1116" s="29" t="s">
        <v>109</v>
      </c>
      <c r="AH1116" s="29"/>
      <c r="AI1116" s="29"/>
      <c r="AJ1116" s="29"/>
      <c r="AK1116" s="29"/>
      <c r="AL1116" s="29"/>
      <c r="AM1116" s="29"/>
      <c r="AN1116" s="29" t="str">
        <f t="shared" si="357"/>
        <v>222111</v>
      </c>
      <c r="AO1116" s="29"/>
      <c r="AP1116" s="29" t="str">
        <f t="shared" si="358"/>
        <v>税款,税款</v>
      </c>
      <c r="AQ1116" t="s">
        <v>110</v>
      </c>
      <c r="AR1116" s="29">
        <f t="shared" si="359"/>
        <v>1982.5</v>
      </c>
      <c r="AS1116" s="29" t="str">
        <f t="shared" si="360"/>
        <v/>
      </c>
      <c r="AT1116" t="s">
        <v>111</v>
      </c>
      <c r="AU1116" t="s">
        <v>112</v>
      </c>
      <c r="AV1116" t="s">
        <v>113</v>
      </c>
      <c r="AW1116" s="29">
        <f t="shared" si="361"/>
        <v>1982.5</v>
      </c>
      <c r="AX1116" s="29" t="str">
        <f t="shared" si="362"/>
        <v/>
      </c>
      <c r="AY1116" s="29"/>
      <c r="AZ1116" s="29"/>
      <c r="BA1116" s="29"/>
      <c r="BB1116" s="29"/>
      <c r="BC1116" s="29"/>
      <c r="BD1116" s="29"/>
      <c r="BE1116" s="29"/>
      <c r="BF1116" s="29"/>
      <c r="BG1116" s="29"/>
      <c r="BH1116" s="29"/>
      <c r="BI1116" s="29"/>
      <c r="BJ1116" s="29"/>
      <c r="BK1116" s="29"/>
      <c r="BL1116" s="29"/>
      <c r="BM1116" s="29"/>
      <c r="BN1116" s="29"/>
      <c r="BO1116" s="29"/>
      <c r="BP1116" s="29"/>
      <c r="BQ1116" s="32" t="str">
        <f>IF(N1116="项目",VLOOKUP(O1116,项目!B:C,2,0),IF(K1116="空项目",VLOOKUP(K1116,项目!B:C,2,0),""))</f>
        <v/>
      </c>
      <c r="BR1116" s="32" t="str">
        <f>IFERROR(VLOOKUP(BQ1116,项目!A:B,2,0),"")</f>
        <v/>
      </c>
      <c r="BS1116" s="29"/>
      <c r="BT1116" s="29"/>
      <c r="BU1116" s="32" t="str">
        <f>IF(N1116="供应商",VLOOKUP(O1116,供应商!B:C,2,0),"")</f>
        <v/>
      </c>
      <c r="BV1116" s="32" t="str">
        <f>IFERROR(VLOOKUP(BU1116,供应商!A:B,2,0),"")</f>
        <v/>
      </c>
      <c r="BW1116" s="32" t="str">
        <f>IF(N1116="客户",VLOOKUP(O1116,客户!B:C,2,0),"")</f>
        <v/>
      </c>
      <c r="BX1116" s="32" t="str">
        <f>IFERROR(VLOOKUP(BW1116,客户!A:B,2,0),"")</f>
        <v/>
      </c>
      <c r="BY1116" s="29"/>
      <c r="BZ1116" s="29"/>
      <c r="CA1116" s="29"/>
      <c r="CB1116" s="29"/>
      <c r="CC1116" s="29"/>
      <c r="CD1116" s="29"/>
      <c r="CE1116" s="29"/>
      <c r="CF1116" s="29"/>
      <c r="CG1116" s="29"/>
      <c r="CH1116" s="29"/>
      <c r="CI1116" s="29"/>
      <c r="CJ1116" s="29"/>
      <c r="CK1116" s="29"/>
      <c r="CL1116" s="29"/>
      <c r="CM1116" s="29"/>
      <c r="CN1116" s="29"/>
      <c r="CO1116" s="29"/>
      <c r="CP1116" s="29"/>
      <c r="CQ1116" s="29"/>
      <c r="CR1116" s="29"/>
      <c r="CS1116" s="29"/>
      <c r="CT1116" s="29"/>
      <c r="CU1116" s="32" t="str">
        <f>IF(N1116="费用项目",VLOOKUP(O1116,费用项目!B:C,2,0),"")</f>
        <v/>
      </c>
      <c r="CV1116" s="32" t="str">
        <f>IFERROR(VLOOKUP(CU1116,费用项目!A:B,2,0),"")</f>
        <v/>
      </c>
      <c r="CW1116" s="29" t="str">
        <f>IF(N1116="银行账户",VLOOKUP(O1116,银行变二级!B:C,2,0),"")</f>
        <v/>
      </c>
      <c r="CX1116" s="29" t="str">
        <f>IFERROR(VLOOKUP(O1116,银行变二级!A:B,2,0),"")</f>
        <v/>
      </c>
    </row>
    <row r="1117" spans="1:102">
      <c r="A1117" s="42" t="s">
        <v>876</v>
      </c>
      <c r="B1117" s="36" t="s">
        <v>103</v>
      </c>
      <c r="C1117" s="36" t="s">
        <v>121</v>
      </c>
      <c r="D1117" s="37" t="s">
        <v>878</v>
      </c>
      <c r="E1117" s="37" t="s">
        <v>881</v>
      </c>
      <c r="F1117" s="38">
        <v>294657.6</v>
      </c>
      <c r="G1117" s="39" t="s">
        <v>107</v>
      </c>
      <c r="H1117" s="40" t="str">
        <f t="shared" si="365"/>
        <v>2221</v>
      </c>
      <c r="I1117" s="40" t="str">
        <f t="shared" si="366"/>
        <v>222129</v>
      </c>
      <c r="J1117" s="46" t="str">
        <f t="shared" si="367"/>
        <v>应交税费</v>
      </c>
      <c r="K1117" s="47" t="str">
        <f t="shared" si="368"/>
        <v>应交契税</v>
      </c>
      <c r="L1117" s="46" t="str">
        <f t="shared" si="369"/>
        <v/>
      </c>
      <c r="M1117" s="46" t="str">
        <f>IFERROR(IF(H1117="1002",1002,VLOOKUP(I1117,亿企科目!A:H,6,0)),VLOOKUP(H1117,亿企科目!A:G,6,0))</f>
        <v>222145</v>
      </c>
      <c r="N1117" s="48">
        <f>IFERROR(IF(H1117="1002","银行账户",IF(H1117="1123","供应商",VLOOKUP(I1117,亿企科目!A:H,8,0))),"")</f>
        <v>0</v>
      </c>
      <c r="O1117" s="49" t="str">
        <f t="shared" si="363"/>
        <v/>
      </c>
      <c r="P1117" s="29" t="str">
        <f>VLOOKUP(A1117,账簿!B:C,2,0)</f>
        <v>003011</v>
      </c>
      <c r="Q1117" s="29" t="str">
        <f>VLOOKUP(P1117,账簿!A:B,2,0)</f>
        <v>昌邑市兴邑农业科技有限公司</v>
      </c>
      <c r="W1117" s="29" t="str">
        <f t="shared" si="364"/>
        <v>0030112026-04-204</v>
      </c>
      <c r="X1117" s="29" t="str">
        <f t="shared" si="350"/>
        <v>003011</v>
      </c>
      <c r="Y1117" s="29" t="str">
        <f t="shared" si="351"/>
        <v>003011</v>
      </c>
      <c r="Z1117" s="29" t="str">
        <f t="shared" si="352"/>
        <v>昌邑市兴邑农业科技有限公司</v>
      </c>
      <c r="AA1117" s="29" t="str">
        <f t="shared" si="353"/>
        <v>2026-04</v>
      </c>
      <c r="AB1117" s="29" t="str">
        <f t="shared" si="354"/>
        <v>2026-04-20</v>
      </c>
      <c r="AC1117" s="29" t="s">
        <v>108</v>
      </c>
      <c r="AD1117" s="29">
        <f t="shared" si="355"/>
        <v>4</v>
      </c>
      <c r="AE1117" s="29" t="str">
        <f t="shared" si="356"/>
        <v>税款,税款</v>
      </c>
      <c r="AF1117" s="29" t="s">
        <v>109</v>
      </c>
      <c r="AG1117" s="29" t="s">
        <v>109</v>
      </c>
      <c r="AH1117" s="29"/>
      <c r="AI1117" s="29"/>
      <c r="AJ1117" s="29"/>
      <c r="AK1117" s="29"/>
      <c r="AL1117" s="29"/>
      <c r="AM1117" s="29"/>
      <c r="AN1117" s="29" t="str">
        <f t="shared" si="357"/>
        <v>222145</v>
      </c>
      <c r="AO1117" s="29"/>
      <c r="AP1117" s="29" t="str">
        <f t="shared" si="358"/>
        <v>税款,税款</v>
      </c>
      <c r="AQ1117" t="s">
        <v>110</v>
      </c>
      <c r="AR1117" s="29">
        <f t="shared" si="359"/>
        <v>294657.6</v>
      </c>
      <c r="AS1117" s="29" t="str">
        <f t="shared" si="360"/>
        <v/>
      </c>
      <c r="AT1117" t="s">
        <v>111</v>
      </c>
      <c r="AU1117" t="s">
        <v>112</v>
      </c>
      <c r="AV1117" t="s">
        <v>113</v>
      </c>
      <c r="AW1117" s="29">
        <f t="shared" si="361"/>
        <v>294657.6</v>
      </c>
      <c r="AX1117" s="29" t="str">
        <f t="shared" si="362"/>
        <v/>
      </c>
      <c r="AY1117" s="29"/>
      <c r="AZ1117" s="29"/>
      <c r="BA1117" s="29"/>
      <c r="BB1117" s="29"/>
      <c r="BC1117" s="29"/>
      <c r="BD1117" s="29"/>
      <c r="BE1117" s="29"/>
      <c r="BF1117" s="29"/>
      <c r="BG1117" s="29"/>
      <c r="BH1117" s="29"/>
      <c r="BI1117" s="29"/>
      <c r="BJ1117" s="29"/>
      <c r="BK1117" s="29"/>
      <c r="BL1117" s="29"/>
      <c r="BM1117" s="29"/>
      <c r="BN1117" s="29"/>
      <c r="BO1117" s="29"/>
      <c r="BP1117" s="29"/>
      <c r="BQ1117" s="32" t="str">
        <f>IF(N1117="项目",VLOOKUP(O1117,项目!B:C,2,0),IF(K1117="空项目",VLOOKUP(K1117,项目!B:C,2,0),""))</f>
        <v/>
      </c>
      <c r="BR1117" s="32" t="str">
        <f>IFERROR(VLOOKUP(BQ1117,项目!A:B,2,0),"")</f>
        <v/>
      </c>
      <c r="BS1117" s="29"/>
      <c r="BT1117" s="29"/>
      <c r="BU1117" s="32" t="str">
        <f>IF(N1117="供应商",VLOOKUP(O1117,供应商!B:C,2,0),"")</f>
        <v/>
      </c>
      <c r="BV1117" s="32" t="str">
        <f>IFERROR(VLOOKUP(BU1117,供应商!A:B,2,0),"")</f>
        <v/>
      </c>
      <c r="BW1117" s="32" t="str">
        <f>IF(N1117="客户",VLOOKUP(O1117,客户!B:C,2,0),"")</f>
        <v/>
      </c>
      <c r="BX1117" s="32" t="str">
        <f>IFERROR(VLOOKUP(BW1117,客户!A:B,2,0),"")</f>
        <v/>
      </c>
      <c r="BY1117" s="29"/>
      <c r="BZ1117" s="29"/>
      <c r="CA1117" s="29"/>
      <c r="CB1117" s="29"/>
      <c r="CC1117" s="29"/>
      <c r="CD1117" s="29"/>
      <c r="CE1117" s="29"/>
      <c r="CF1117" s="29"/>
      <c r="CG1117" s="29"/>
      <c r="CH1117" s="29"/>
      <c r="CI1117" s="29"/>
      <c r="CJ1117" s="29"/>
      <c r="CK1117" s="29"/>
      <c r="CL1117" s="29"/>
      <c r="CM1117" s="29"/>
      <c r="CN1117" s="29"/>
      <c r="CO1117" s="29"/>
      <c r="CP1117" s="29"/>
      <c r="CQ1117" s="29"/>
      <c r="CR1117" s="29"/>
      <c r="CS1117" s="29"/>
      <c r="CT1117" s="29"/>
      <c r="CU1117" s="32" t="str">
        <f>IF(N1117="费用项目",VLOOKUP(O1117,费用项目!B:C,2,0),"")</f>
        <v/>
      </c>
      <c r="CV1117" s="32" t="str">
        <f>IFERROR(VLOOKUP(CU1117,费用项目!A:B,2,0),"")</f>
        <v/>
      </c>
      <c r="CW1117" s="29" t="str">
        <f>IF(N1117="银行账户",VLOOKUP(O1117,银行变二级!B:C,2,0),"")</f>
        <v/>
      </c>
      <c r="CX1117" s="29" t="str">
        <f>IFERROR(VLOOKUP(O1117,银行变二级!A:B,2,0),"")</f>
        <v/>
      </c>
    </row>
    <row r="1118" spans="1:102">
      <c r="A1118" s="42" t="s">
        <v>876</v>
      </c>
      <c r="B1118" s="36" t="s">
        <v>103</v>
      </c>
      <c r="C1118" s="36" t="s">
        <v>121</v>
      </c>
      <c r="D1118" s="37" t="s">
        <v>878</v>
      </c>
      <c r="E1118" s="37" t="s">
        <v>879</v>
      </c>
      <c r="F1118" s="39" t="s">
        <v>107</v>
      </c>
      <c r="G1118" s="38">
        <v>296640.1</v>
      </c>
      <c r="H1118" s="40" t="str">
        <f t="shared" si="365"/>
        <v>1002</v>
      </c>
      <c r="I1118" s="40" t="str">
        <f t="shared" si="366"/>
        <v>100202</v>
      </c>
      <c r="J1118" s="46" t="str">
        <f t="shared" si="367"/>
        <v>银行存款</v>
      </c>
      <c r="K1118" s="47" t="str">
        <f t="shared" si="368"/>
        <v>潍坊银行3762</v>
      </c>
      <c r="L1118" s="46" t="str">
        <f t="shared" si="369"/>
        <v/>
      </c>
      <c r="M1118" s="46">
        <f>IFERROR(IF(H1118="1002",1002,VLOOKUP(I1118,亿企科目!A:H,6,0)),VLOOKUP(H1118,亿企科目!A:G,6,0))</f>
        <v>1002</v>
      </c>
      <c r="N1118" s="48" t="str">
        <f>IFERROR(IF(H1118="1002","银行账户",IF(H1118="1123","供应商",VLOOKUP(I1118,亿企科目!A:H,8,0))),"")</f>
        <v>银行账户</v>
      </c>
      <c r="O1118" s="49" t="str">
        <f t="shared" si="363"/>
        <v>潍坊银行3762</v>
      </c>
      <c r="P1118" s="29" t="str">
        <f>VLOOKUP(A1118,账簿!B:C,2,0)</f>
        <v>003011</v>
      </c>
      <c r="Q1118" s="29" t="str">
        <f>VLOOKUP(P1118,账簿!A:B,2,0)</f>
        <v>昌邑市兴邑农业科技有限公司</v>
      </c>
      <c r="W1118" s="29" t="str">
        <f t="shared" si="364"/>
        <v>0030112026-04-204</v>
      </c>
      <c r="X1118" s="29" t="str">
        <f t="shared" si="350"/>
        <v>003011</v>
      </c>
      <c r="Y1118" s="29" t="str">
        <f t="shared" si="351"/>
        <v>003011</v>
      </c>
      <c r="Z1118" s="29" t="str">
        <f t="shared" si="352"/>
        <v>昌邑市兴邑农业科技有限公司</v>
      </c>
      <c r="AA1118" s="29" t="str">
        <f t="shared" si="353"/>
        <v>2026-04</v>
      </c>
      <c r="AB1118" s="29" t="str">
        <f t="shared" si="354"/>
        <v>2026-04-20</v>
      </c>
      <c r="AC1118" s="29" t="s">
        <v>108</v>
      </c>
      <c r="AD1118" s="29">
        <f t="shared" si="355"/>
        <v>4</v>
      </c>
      <c r="AE1118" s="29" t="str">
        <f t="shared" si="356"/>
        <v>税款,税款</v>
      </c>
      <c r="AF1118" s="29" t="s">
        <v>109</v>
      </c>
      <c r="AG1118" s="29" t="s">
        <v>109</v>
      </c>
      <c r="AH1118" s="29"/>
      <c r="AI1118" s="29"/>
      <c r="AJ1118" s="29"/>
      <c r="AK1118" s="29"/>
      <c r="AL1118" s="29"/>
      <c r="AM1118" s="29"/>
      <c r="AN1118" s="29">
        <f t="shared" si="357"/>
        <v>1002</v>
      </c>
      <c r="AO1118" s="29"/>
      <c r="AP1118" s="29" t="str">
        <f t="shared" si="358"/>
        <v>税款,税款</v>
      </c>
      <c r="AQ1118" t="s">
        <v>110</v>
      </c>
      <c r="AR1118" s="29" t="str">
        <f t="shared" si="359"/>
        <v/>
      </c>
      <c r="AS1118" s="29">
        <f t="shared" si="360"/>
        <v>296640.1</v>
      </c>
      <c r="AT1118" t="s">
        <v>111</v>
      </c>
      <c r="AU1118" t="s">
        <v>112</v>
      </c>
      <c r="AV1118" t="s">
        <v>113</v>
      </c>
      <c r="AW1118" s="29" t="str">
        <f t="shared" si="361"/>
        <v/>
      </c>
      <c r="AX1118" s="29">
        <f t="shared" si="362"/>
        <v>296640.1</v>
      </c>
      <c r="AY1118" s="29"/>
      <c r="AZ1118" s="29"/>
      <c r="BA1118" s="29"/>
      <c r="BB1118" s="29"/>
      <c r="BC1118" s="29"/>
      <c r="BD1118" s="29"/>
      <c r="BE1118" s="29"/>
      <c r="BF1118" s="29"/>
      <c r="BG1118" s="29"/>
      <c r="BH1118" s="29"/>
      <c r="BI1118" s="29"/>
      <c r="BJ1118" s="29"/>
      <c r="BK1118" s="29"/>
      <c r="BL1118" s="29"/>
      <c r="BM1118" s="29"/>
      <c r="BN1118" s="29"/>
      <c r="BO1118" s="29"/>
      <c r="BP1118" s="29"/>
      <c r="BQ1118" s="32" t="str">
        <f>IF(N1118="项目",VLOOKUP(O1118,项目!B:C,2,0),IF(K1118="空项目",VLOOKUP(K1118,项目!B:C,2,0),""))</f>
        <v/>
      </c>
      <c r="BR1118" s="32" t="str">
        <f>IFERROR(VLOOKUP(BQ1118,项目!A:B,2,0),"")</f>
        <v/>
      </c>
      <c r="BS1118" s="29"/>
      <c r="BT1118" s="29"/>
      <c r="BU1118" s="32" t="str">
        <f>IF(N1118="供应商",VLOOKUP(O1118,供应商!B:C,2,0),"")</f>
        <v/>
      </c>
      <c r="BV1118" s="32" t="str">
        <f>IFERROR(VLOOKUP(BU1118,供应商!A:B,2,0),"")</f>
        <v/>
      </c>
      <c r="BW1118" s="32" t="str">
        <f>IF(N1118="客户",VLOOKUP(O1118,客户!B:C,2,0),"")</f>
        <v/>
      </c>
      <c r="BX1118" s="32" t="str">
        <f>IFERROR(VLOOKUP(BW1118,客户!A:B,2,0),"")</f>
        <v/>
      </c>
      <c r="BY1118" s="29"/>
      <c r="BZ1118" s="29"/>
      <c r="CA1118" s="29"/>
      <c r="CB1118" s="29"/>
      <c r="CC1118" s="29"/>
      <c r="CD1118" s="29"/>
      <c r="CE1118" s="29"/>
      <c r="CF1118" s="29"/>
      <c r="CG1118" s="29"/>
      <c r="CH1118" s="29"/>
      <c r="CI1118" s="29"/>
      <c r="CJ1118" s="29"/>
      <c r="CK1118" s="29"/>
      <c r="CL1118" s="29"/>
      <c r="CM1118" s="29"/>
      <c r="CN1118" s="29"/>
      <c r="CO1118" s="29"/>
      <c r="CP1118" s="29"/>
      <c r="CQ1118" s="29"/>
      <c r="CR1118" s="29"/>
      <c r="CS1118" s="29"/>
      <c r="CT1118" s="29"/>
      <c r="CU1118" s="32" t="str">
        <f>IF(N1118="费用项目",VLOOKUP(O1118,费用项目!B:C,2,0),"")</f>
        <v/>
      </c>
      <c r="CV1118" s="32" t="str">
        <f>IFERROR(VLOOKUP(CU1118,费用项目!A:B,2,0),"")</f>
        <v/>
      </c>
      <c r="CW1118" s="29" t="str">
        <f>IF(N1118="银行账户",VLOOKUP(O1118,银行变二级!B:C,2,0),"")</f>
        <v>潍坊银行3762</v>
      </c>
      <c r="CX1118" s="29" t="str">
        <f>IFERROR(VLOOKUP(O1118,银行变二级!A:B,2,0),"")</f>
        <v>潍坊银行3762</v>
      </c>
    </row>
    <row r="1119" spans="1:102">
      <c r="A1119" s="42" t="s">
        <v>876</v>
      </c>
      <c r="B1119" s="36" t="s">
        <v>103</v>
      </c>
      <c r="C1119" s="36" t="s">
        <v>125</v>
      </c>
      <c r="D1119" s="37" t="s">
        <v>878</v>
      </c>
      <c r="E1119" s="37" t="s">
        <v>880</v>
      </c>
      <c r="F1119" s="38">
        <v>3590</v>
      </c>
      <c r="G1119" s="39" t="s">
        <v>107</v>
      </c>
      <c r="H1119" s="40" t="str">
        <f t="shared" si="365"/>
        <v>2221</v>
      </c>
      <c r="I1119" s="40" t="str">
        <f t="shared" si="366"/>
        <v>222104</v>
      </c>
      <c r="J1119" s="46" t="str">
        <f t="shared" si="367"/>
        <v>应交税费</v>
      </c>
      <c r="K1119" s="47" t="str">
        <f t="shared" si="368"/>
        <v>应交印花税</v>
      </c>
      <c r="L1119" s="46" t="str">
        <f t="shared" si="369"/>
        <v/>
      </c>
      <c r="M1119" s="46" t="str">
        <f>IFERROR(IF(H1119="1002",1002,VLOOKUP(I1119,亿企科目!A:H,6,0)),VLOOKUP(H1119,亿企科目!A:G,6,0))</f>
        <v>222111</v>
      </c>
      <c r="N1119" s="48">
        <f>IFERROR(IF(H1119="1002","银行账户",IF(H1119="1123","供应商",VLOOKUP(I1119,亿企科目!A:H,8,0))),"")</f>
        <v>0</v>
      </c>
      <c r="O1119" s="49" t="str">
        <f t="shared" si="363"/>
        <v/>
      </c>
      <c r="P1119" s="29" t="str">
        <f>VLOOKUP(A1119,账簿!B:C,2,0)</f>
        <v>003011</v>
      </c>
      <c r="Q1119" s="29" t="str">
        <f>VLOOKUP(P1119,账簿!A:B,2,0)</f>
        <v>昌邑市兴邑农业科技有限公司</v>
      </c>
      <c r="W1119" s="29" t="str">
        <f t="shared" si="364"/>
        <v>0030112026-04-205</v>
      </c>
      <c r="X1119" s="29" t="str">
        <f t="shared" si="350"/>
        <v>003011</v>
      </c>
      <c r="Y1119" s="29" t="str">
        <f t="shared" si="351"/>
        <v>003011</v>
      </c>
      <c r="Z1119" s="29" t="str">
        <f t="shared" si="352"/>
        <v>昌邑市兴邑农业科技有限公司</v>
      </c>
      <c r="AA1119" s="29" t="str">
        <f t="shared" si="353"/>
        <v>2026-04</v>
      </c>
      <c r="AB1119" s="29" t="str">
        <f t="shared" si="354"/>
        <v>2026-04-20</v>
      </c>
      <c r="AC1119" s="29" t="s">
        <v>108</v>
      </c>
      <c r="AD1119" s="29">
        <f t="shared" si="355"/>
        <v>5</v>
      </c>
      <c r="AE1119" s="29" t="str">
        <f t="shared" si="356"/>
        <v>税款,税款</v>
      </c>
      <c r="AF1119" s="29" t="s">
        <v>109</v>
      </c>
      <c r="AG1119" s="29" t="s">
        <v>109</v>
      </c>
      <c r="AH1119" s="29"/>
      <c r="AI1119" s="29"/>
      <c r="AJ1119" s="29"/>
      <c r="AK1119" s="29"/>
      <c r="AL1119" s="29"/>
      <c r="AM1119" s="29"/>
      <c r="AN1119" s="29" t="str">
        <f t="shared" si="357"/>
        <v>222111</v>
      </c>
      <c r="AO1119" s="29"/>
      <c r="AP1119" s="29" t="str">
        <f t="shared" si="358"/>
        <v>税款,税款</v>
      </c>
      <c r="AQ1119" t="s">
        <v>110</v>
      </c>
      <c r="AR1119" s="29">
        <f t="shared" si="359"/>
        <v>3590</v>
      </c>
      <c r="AS1119" s="29" t="str">
        <f t="shared" si="360"/>
        <v/>
      </c>
      <c r="AT1119" t="s">
        <v>111</v>
      </c>
      <c r="AU1119" t="s">
        <v>112</v>
      </c>
      <c r="AV1119" t="s">
        <v>113</v>
      </c>
      <c r="AW1119" s="29">
        <f t="shared" si="361"/>
        <v>3590</v>
      </c>
      <c r="AX1119" s="29" t="str">
        <f t="shared" si="362"/>
        <v/>
      </c>
      <c r="AY1119" s="29"/>
      <c r="AZ1119" s="29"/>
      <c r="BA1119" s="29"/>
      <c r="BB1119" s="29"/>
      <c r="BC1119" s="29"/>
      <c r="BD1119" s="29"/>
      <c r="BE1119" s="29"/>
      <c r="BF1119" s="29"/>
      <c r="BG1119" s="29"/>
      <c r="BH1119" s="29"/>
      <c r="BI1119" s="29"/>
      <c r="BJ1119" s="29"/>
      <c r="BK1119" s="29"/>
      <c r="BL1119" s="29"/>
      <c r="BM1119" s="29"/>
      <c r="BN1119" s="29"/>
      <c r="BO1119" s="29"/>
      <c r="BP1119" s="29"/>
      <c r="BQ1119" s="32" t="str">
        <f>IF(N1119="项目",VLOOKUP(O1119,项目!B:C,2,0),IF(K1119="空项目",VLOOKUP(K1119,项目!B:C,2,0),""))</f>
        <v/>
      </c>
      <c r="BR1119" s="32" t="str">
        <f>IFERROR(VLOOKUP(BQ1119,项目!A:B,2,0),"")</f>
        <v/>
      </c>
      <c r="BS1119" s="29"/>
      <c r="BT1119" s="29"/>
      <c r="BU1119" s="32" t="str">
        <f>IF(N1119="供应商",VLOOKUP(O1119,供应商!B:C,2,0),"")</f>
        <v/>
      </c>
      <c r="BV1119" s="32" t="str">
        <f>IFERROR(VLOOKUP(BU1119,供应商!A:B,2,0),"")</f>
        <v/>
      </c>
      <c r="BW1119" s="32" t="str">
        <f>IF(N1119="客户",VLOOKUP(O1119,客户!B:C,2,0),"")</f>
        <v/>
      </c>
      <c r="BX1119" s="32" t="str">
        <f>IFERROR(VLOOKUP(BW1119,客户!A:B,2,0),"")</f>
        <v/>
      </c>
      <c r="BY1119" s="29"/>
      <c r="BZ1119" s="29"/>
      <c r="CA1119" s="29"/>
      <c r="CB1119" s="29"/>
      <c r="CC1119" s="29"/>
      <c r="CD1119" s="29"/>
      <c r="CE1119" s="29"/>
      <c r="CF1119" s="29"/>
      <c r="CG1119" s="29"/>
      <c r="CH1119" s="29"/>
      <c r="CI1119" s="29"/>
      <c r="CJ1119" s="29"/>
      <c r="CK1119" s="29"/>
      <c r="CL1119" s="29"/>
      <c r="CM1119" s="29"/>
      <c r="CN1119" s="29"/>
      <c r="CO1119" s="29"/>
      <c r="CP1119" s="29"/>
      <c r="CQ1119" s="29"/>
      <c r="CR1119" s="29"/>
      <c r="CS1119" s="29"/>
      <c r="CT1119" s="29"/>
      <c r="CU1119" s="32" t="str">
        <f>IF(N1119="费用项目",VLOOKUP(O1119,费用项目!B:C,2,0),"")</f>
        <v/>
      </c>
      <c r="CV1119" s="32" t="str">
        <f>IFERROR(VLOOKUP(CU1119,费用项目!A:B,2,0),"")</f>
        <v/>
      </c>
      <c r="CW1119" s="29" t="str">
        <f>IF(N1119="银行账户",VLOOKUP(O1119,银行变二级!B:C,2,0),"")</f>
        <v/>
      </c>
      <c r="CX1119" s="29" t="str">
        <f>IFERROR(VLOOKUP(O1119,银行变二级!A:B,2,0),"")</f>
        <v/>
      </c>
    </row>
    <row r="1120" spans="1:102">
      <c r="A1120" s="42" t="s">
        <v>876</v>
      </c>
      <c r="B1120" s="36" t="s">
        <v>103</v>
      </c>
      <c r="C1120" s="36" t="s">
        <v>125</v>
      </c>
      <c r="D1120" s="37" t="s">
        <v>878</v>
      </c>
      <c r="E1120" s="37" t="s">
        <v>881</v>
      </c>
      <c r="F1120" s="38">
        <v>533562</v>
      </c>
      <c r="G1120" s="39" t="s">
        <v>107</v>
      </c>
      <c r="H1120" s="40" t="str">
        <f t="shared" si="365"/>
        <v>2221</v>
      </c>
      <c r="I1120" s="40" t="str">
        <f t="shared" si="366"/>
        <v>222129</v>
      </c>
      <c r="J1120" s="46" t="str">
        <f t="shared" si="367"/>
        <v>应交税费</v>
      </c>
      <c r="K1120" s="47" t="str">
        <f t="shared" si="368"/>
        <v>应交契税</v>
      </c>
      <c r="L1120" s="46" t="str">
        <f t="shared" si="369"/>
        <v/>
      </c>
      <c r="M1120" s="46" t="str">
        <f>IFERROR(IF(H1120="1002",1002,VLOOKUP(I1120,亿企科目!A:H,6,0)),VLOOKUP(H1120,亿企科目!A:G,6,0))</f>
        <v>222145</v>
      </c>
      <c r="N1120" s="48">
        <f>IFERROR(IF(H1120="1002","银行账户",IF(H1120="1123","供应商",VLOOKUP(I1120,亿企科目!A:H,8,0))),"")</f>
        <v>0</v>
      </c>
      <c r="O1120" s="49" t="str">
        <f t="shared" si="363"/>
        <v/>
      </c>
      <c r="P1120" s="29" t="str">
        <f>VLOOKUP(A1120,账簿!B:C,2,0)</f>
        <v>003011</v>
      </c>
      <c r="Q1120" s="29" t="str">
        <f>VLOOKUP(P1120,账簿!A:B,2,0)</f>
        <v>昌邑市兴邑农业科技有限公司</v>
      </c>
      <c r="W1120" s="29" t="str">
        <f t="shared" si="364"/>
        <v>0030112026-04-205</v>
      </c>
      <c r="X1120" s="29" t="str">
        <f t="shared" si="350"/>
        <v>003011</v>
      </c>
      <c r="Y1120" s="29" t="str">
        <f t="shared" si="351"/>
        <v>003011</v>
      </c>
      <c r="Z1120" s="29" t="str">
        <f t="shared" si="352"/>
        <v>昌邑市兴邑农业科技有限公司</v>
      </c>
      <c r="AA1120" s="29" t="str">
        <f t="shared" si="353"/>
        <v>2026-04</v>
      </c>
      <c r="AB1120" s="29" t="str">
        <f t="shared" si="354"/>
        <v>2026-04-20</v>
      </c>
      <c r="AC1120" s="29" t="s">
        <v>108</v>
      </c>
      <c r="AD1120" s="29">
        <f t="shared" si="355"/>
        <v>5</v>
      </c>
      <c r="AE1120" s="29" t="str">
        <f t="shared" si="356"/>
        <v>税款,税款</v>
      </c>
      <c r="AF1120" s="29" t="s">
        <v>109</v>
      </c>
      <c r="AG1120" s="29" t="s">
        <v>109</v>
      </c>
      <c r="AH1120" s="29"/>
      <c r="AI1120" s="29"/>
      <c r="AJ1120" s="29"/>
      <c r="AK1120" s="29"/>
      <c r="AL1120" s="29"/>
      <c r="AM1120" s="29"/>
      <c r="AN1120" s="29" t="str">
        <f t="shared" si="357"/>
        <v>222145</v>
      </c>
      <c r="AO1120" s="29"/>
      <c r="AP1120" s="29" t="str">
        <f t="shared" si="358"/>
        <v>税款,税款</v>
      </c>
      <c r="AQ1120" t="s">
        <v>110</v>
      </c>
      <c r="AR1120" s="29">
        <f t="shared" si="359"/>
        <v>533562</v>
      </c>
      <c r="AS1120" s="29" t="str">
        <f t="shared" si="360"/>
        <v/>
      </c>
      <c r="AT1120" t="s">
        <v>111</v>
      </c>
      <c r="AU1120" t="s">
        <v>112</v>
      </c>
      <c r="AV1120" t="s">
        <v>113</v>
      </c>
      <c r="AW1120" s="29">
        <f t="shared" si="361"/>
        <v>533562</v>
      </c>
      <c r="AX1120" s="29" t="str">
        <f t="shared" si="362"/>
        <v/>
      </c>
      <c r="AY1120" s="29"/>
      <c r="AZ1120" s="29"/>
      <c r="BA1120" s="29"/>
      <c r="BB1120" s="29"/>
      <c r="BC1120" s="29"/>
      <c r="BD1120" s="29"/>
      <c r="BE1120" s="29"/>
      <c r="BF1120" s="29"/>
      <c r="BG1120" s="29"/>
      <c r="BH1120" s="29"/>
      <c r="BI1120" s="29"/>
      <c r="BJ1120" s="29"/>
      <c r="BK1120" s="29"/>
      <c r="BL1120" s="29"/>
      <c r="BM1120" s="29"/>
      <c r="BN1120" s="29"/>
      <c r="BO1120" s="29"/>
      <c r="BP1120" s="29"/>
      <c r="BQ1120" s="32" t="str">
        <f>IF(N1120="项目",VLOOKUP(O1120,项目!B:C,2,0),IF(K1120="空项目",VLOOKUP(K1120,项目!B:C,2,0),""))</f>
        <v/>
      </c>
      <c r="BR1120" s="32" t="str">
        <f>IFERROR(VLOOKUP(BQ1120,项目!A:B,2,0),"")</f>
        <v/>
      </c>
      <c r="BS1120" s="29"/>
      <c r="BT1120" s="29"/>
      <c r="BU1120" s="32" t="str">
        <f>IF(N1120="供应商",VLOOKUP(O1120,供应商!B:C,2,0),"")</f>
        <v/>
      </c>
      <c r="BV1120" s="32" t="str">
        <f>IFERROR(VLOOKUP(BU1120,供应商!A:B,2,0),"")</f>
        <v/>
      </c>
      <c r="BW1120" s="32" t="str">
        <f>IF(N1120="客户",VLOOKUP(O1120,客户!B:C,2,0),"")</f>
        <v/>
      </c>
      <c r="BX1120" s="32" t="str">
        <f>IFERROR(VLOOKUP(BW1120,客户!A:B,2,0),"")</f>
        <v/>
      </c>
      <c r="BY1120" s="29"/>
      <c r="BZ1120" s="29"/>
      <c r="CA1120" s="29"/>
      <c r="CB1120" s="29"/>
      <c r="CC1120" s="29"/>
      <c r="CD1120" s="29"/>
      <c r="CE1120" s="29"/>
      <c r="CF1120" s="29"/>
      <c r="CG1120" s="29"/>
      <c r="CH1120" s="29"/>
      <c r="CI1120" s="29"/>
      <c r="CJ1120" s="29"/>
      <c r="CK1120" s="29"/>
      <c r="CL1120" s="29"/>
      <c r="CM1120" s="29"/>
      <c r="CN1120" s="29"/>
      <c r="CO1120" s="29"/>
      <c r="CP1120" s="29"/>
      <c r="CQ1120" s="29"/>
      <c r="CR1120" s="29"/>
      <c r="CS1120" s="29"/>
      <c r="CT1120" s="29"/>
      <c r="CU1120" s="32" t="str">
        <f>IF(N1120="费用项目",VLOOKUP(O1120,费用项目!B:C,2,0),"")</f>
        <v/>
      </c>
      <c r="CV1120" s="32" t="str">
        <f>IFERROR(VLOOKUP(CU1120,费用项目!A:B,2,0),"")</f>
        <v/>
      </c>
      <c r="CW1120" s="29" t="str">
        <f>IF(N1120="银行账户",VLOOKUP(O1120,银行变二级!B:C,2,0),"")</f>
        <v/>
      </c>
      <c r="CX1120" s="29" t="str">
        <f>IFERROR(VLOOKUP(O1120,银行变二级!A:B,2,0),"")</f>
        <v/>
      </c>
    </row>
    <row r="1121" spans="1:102">
      <c r="A1121" s="42" t="s">
        <v>876</v>
      </c>
      <c r="B1121" s="36" t="s">
        <v>103</v>
      </c>
      <c r="C1121" s="36" t="s">
        <v>125</v>
      </c>
      <c r="D1121" s="37" t="s">
        <v>878</v>
      </c>
      <c r="E1121" s="37" t="s">
        <v>879</v>
      </c>
      <c r="F1121" s="39" t="s">
        <v>107</v>
      </c>
      <c r="G1121" s="38">
        <v>537152</v>
      </c>
      <c r="H1121" s="40" t="str">
        <f t="shared" si="365"/>
        <v>1002</v>
      </c>
      <c r="I1121" s="40" t="str">
        <f t="shared" si="366"/>
        <v>100202</v>
      </c>
      <c r="J1121" s="46" t="str">
        <f t="shared" si="367"/>
        <v>银行存款</v>
      </c>
      <c r="K1121" s="47" t="str">
        <f t="shared" si="368"/>
        <v>潍坊银行3762</v>
      </c>
      <c r="L1121" s="46" t="str">
        <f t="shared" si="369"/>
        <v/>
      </c>
      <c r="M1121" s="46">
        <f>IFERROR(IF(H1121="1002",1002,VLOOKUP(I1121,亿企科目!A:H,6,0)),VLOOKUP(H1121,亿企科目!A:G,6,0))</f>
        <v>1002</v>
      </c>
      <c r="N1121" s="48" t="str">
        <f>IFERROR(IF(H1121="1002","银行账户",IF(H1121="1123","供应商",VLOOKUP(I1121,亿企科目!A:H,8,0))),"")</f>
        <v>银行账户</v>
      </c>
      <c r="O1121" s="49" t="str">
        <f t="shared" si="363"/>
        <v>潍坊银行3762</v>
      </c>
      <c r="P1121" s="29" t="str">
        <f>VLOOKUP(A1121,账簿!B:C,2,0)</f>
        <v>003011</v>
      </c>
      <c r="Q1121" s="29" t="str">
        <f>VLOOKUP(P1121,账簿!A:B,2,0)</f>
        <v>昌邑市兴邑农业科技有限公司</v>
      </c>
      <c r="W1121" s="29" t="str">
        <f t="shared" si="364"/>
        <v>0030112026-04-205</v>
      </c>
      <c r="X1121" s="29" t="str">
        <f t="shared" si="350"/>
        <v>003011</v>
      </c>
      <c r="Y1121" s="29" t="str">
        <f t="shared" si="351"/>
        <v>003011</v>
      </c>
      <c r="Z1121" s="29" t="str">
        <f t="shared" si="352"/>
        <v>昌邑市兴邑农业科技有限公司</v>
      </c>
      <c r="AA1121" s="29" t="str">
        <f t="shared" si="353"/>
        <v>2026-04</v>
      </c>
      <c r="AB1121" s="29" t="str">
        <f t="shared" si="354"/>
        <v>2026-04-20</v>
      </c>
      <c r="AC1121" s="29" t="s">
        <v>108</v>
      </c>
      <c r="AD1121" s="29">
        <f t="shared" si="355"/>
        <v>5</v>
      </c>
      <c r="AE1121" s="29" t="str">
        <f t="shared" si="356"/>
        <v>税款,税款</v>
      </c>
      <c r="AF1121" s="29" t="s">
        <v>109</v>
      </c>
      <c r="AG1121" s="29" t="s">
        <v>109</v>
      </c>
      <c r="AH1121" s="29"/>
      <c r="AI1121" s="29"/>
      <c r="AJ1121" s="29"/>
      <c r="AK1121" s="29"/>
      <c r="AL1121" s="29"/>
      <c r="AM1121" s="29"/>
      <c r="AN1121" s="29">
        <f t="shared" si="357"/>
        <v>1002</v>
      </c>
      <c r="AO1121" s="29"/>
      <c r="AP1121" s="29" t="str">
        <f t="shared" si="358"/>
        <v>税款,税款</v>
      </c>
      <c r="AQ1121" t="s">
        <v>110</v>
      </c>
      <c r="AR1121" s="29" t="str">
        <f t="shared" si="359"/>
        <v/>
      </c>
      <c r="AS1121" s="29">
        <f t="shared" si="360"/>
        <v>537152</v>
      </c>
      <c r="AT1121" t="s">
        <v>111</v>
      </c>
      <c r="AU1121" t="s">
        <v>112</v>
      </c>
      <c r="AV1121" t="s">
        <v>113</v>
      </c>
      <c r="AW1121" s="29" t="str">
        <f t="shared" si="361"/>
        <v/>
      </c>
      <c r="AX1121" s="29">
        <f t="shared" si="362"/>
        <v>537152</v>
      </c>
      <c r="AY1121" s="29"/>
      <c r="AZ1121" s="29"/>
      <c r="BA1121" s="29"/>
      <c r="BB1121" s="29"/>
      <c r="BC1121" s="29"/>
      <c r="BD1121" s="29"/>
      <c r="BE1121" s="29"/>
      <c r="BF1121" s="29"/>
      <c r="BG1121" s="29"/>
      <c r="BH1121" s="29"/>
      <c r="BI1121" s="29"/>
      <c r="BJ1121" s="29"/>
      <c r="BK1121" s="29"/>
      <c r="BL1121" s="29"/>
      <c r="BM1121" s="29"/>
      <c r="BN1121" s="29"/>
      <c r="BO1121" s="29"/>
      <c r="BP1121" s="29"/>
      <c r="BQ1121" s="32" t="str">
        <f>IF(N1121="项目",VLOOKUP(O1121,项目!B:C,2,0),IF(K1121="空项目",VLOOKUP(K1121,项目!B:C,2,0),""))</f>
        <v/>
      </c>
      <c r="BR1121" s="32" t="str">
        <f>IFERROR(VLOOKUP(BQ1121,项目!A:B,2,0),"")</f>
        <v/>
      </c>
      <c r="BS1121" s="29"/>
      <c r="BT1121" s="29"/>
      <c r="BU1121" s="32" t="str">
        <f>IF(N1121="供应商",VLOOKUP(O1121,供应商!B:C,2,0),"")</f>
        <v/>
      </c>
      <c r="BV1121" s="32" t="str">
        <f>IFERROR(VLOOKUP(BU1121,供应商!A:B,2,0),"")</f>
        <v/>
      </c>
      <c r="BW1121" s="32" t="str">
        <f>IF(N1121="客户",VLOOKUP(O1121,客户!B:C,2,0),"")</f>
        <v/>
      </c>
      <c r="BX1121" s="32" t="str">
        <f>IFERROR(VLOOKUP(BW1121,客户!A:B,2,0),"")</f>
        <v/>
      </c>
      <c r="BY1121" s="29"/>
      <c r="BZ1121" s="29"/>
      <c r="CA1121" s="29"/>
      <c r="CB1121" s="29"/>
      <c r="CC1121" s="29"/>
      <c r="CD1121" s="29"/>
      <c r="CE1121" s="29"/>
      <c r="CF1121" s="29"/>
      <c r="CG1121" s="29"/>
      <c r="CH1121" s="29"/>
      <c r="CI1121" s="29"/>
      <c r="CJ1121" s="29"/>
      <c r="CK1121" s="29"/>
      <c r="CL1121" s="29"/>
      <c r="CM1121" s="29"/>
      <c r="CN1121" s="29"/>
      <c r="CO1121" s="29"/>
      <c r="CP1121" s="29"/>
      <c r="CQ1121" s="29"/>
      <c r="CR1121" s="29"/>
      <c r="CS1121" s="29"/>
      <c r="CT1121" s="29"/>
      <c r="CU1121" s="32" t="str">
        <f>IF(N1121="费用项目",VLOOKUP(O1121,费用项目!B:C,2,0),"")</f>
        <v/>
      </c>
      <c r="CV1121" s="32" t="str">
        <f>IFERROR(VLOOKUP(CU1121,费用项目!A:B,2,0),"")</f>
        <v/>
      </c>
      <c r="CW1121" s="29" t="str">
        <f>IF(N1121="银行账户",VLOOKUP(O1121,银行变二级!B:C,2,0),"")</f>
        <v>潍坊银行3762</v>
      </c>
      <c r="CX1121" s="29" t="str">
        <f>IFERROR(VLOOKUP(O1121,银行变二级!A:B,2,0),"")</f>
        <v>潍坊银行3762</v>
      </c>
    </row>
    <row r="1122" spans="1:102">
      <c r="A1122" s="42" t="s">
        <v>876</v>
      </c>
      <c r="B1122" s="36" t="s">
        <v>103</v>
      </c>
      <c r="C1122" s="36" t="s">
        <v>128</v>
      </c>
      <c r="D1122" s="37" t="s">
        <v>878</v>
      </c>
      <c r="E1122" s="37" t="s">
        <v>880</v>
      </c>
      <c r="F1122" s="38">
        <v>1687.5</v>
      </c>
      <c r="G1122" s="39" t="s">
        <v>107</v>
      </c>
      <c r="H1122" s="40" t="str">
        <f t="shared" si="365"/>
        <v>2221</v>
      </c>
      <c r="I1122" s="40" t="str">
        <f t="shared" si="366"/>
        <v>222104</v>
      </c>
      <c r="J1122" s="46" t="str">
        <f t="shared" si="367"/>
        <v>应交税费</v>
      </c>
      <c r="K1122" s="47" t="str">
        <f t="shared" si="368"/>
        <v>应交印花税</v>
      </c>
      <c r="L1122" s="46" t="str">
        <f t="shared" si="369"/>
        <v/>
      </c>
      <c r="M1122" s="46" t="str">
        <f>IFERROR(IF(H1122="1002",1002,VLOOKUP(I1122,亿企科目!A:H,6,0)),VLOOKUP(H1122,亿企科目!A:G,6,0))</f>
        <v>222111</v>
      </c>
      <c r="N1122" s="48">
        <f>IFERROR(IF(H1122="1002","银行账户",IF(H1122="1123","供应商",VLOOKUP(I1122,亿企科目!A:H,8,0))),"")</f>
        <v>0</v>
      </c>
      <c r="O1122" s="49" t="str">
        <f t="shared" si="363"/>
        <v/>
      </c>
      <c r="P1122" s="29" t="str">
        <f>VLOOKUP(A1122,账簿!B:C,2,0)</f>
        <v>003011</v>
      </c>
      <c r="Q1122" s="29" t="str">
        <f>VLOOKUP(P1122,账簿!A:B,2,0)</f>
        <v>昌邑市兴邑农业科技有限公司</v>
      </c>
      <c r="W1122" s="29" t="str">
        <f t="shared" si="364"/>
        <v>0030112026-04-206</v>
      </c>
      <c r="X1122" s="29" t="str">
        <f t="shared" si="350"/>
        <v>003011</v>
      </c>
      <c r="Y1122" s="29" t="str">
        <f t="shared" si="351"/>
        <v>003011</v>
      </c>
      <c r="Z1122" s="29" t="str">
        <f t="shared" si="352"/>
        <v>昌邑市兴邑农业科技有限公司</v>
      </c>
      <c r="AA1122" s="29" t="str">
        <f t="shared" si="353"/>
        <v>2026-04</v>
      </c>
      <c r="AB1122" s="29" t="str">
        <f t="shared" si="354"/>
        <v>2026-04-20</v>
      </c>
      <c r="AC1122" s="29" t="s">
        <v>108</v>
      </c>
      <c r="AD1122" s="29">
        <f t="shared" si="355"/>
        <v>6</v>
      </c>
      <c r="AE1122" s="29" t="str">
        <f t="shared" si="356"/>
        <v>税款,税款</v>
      </c>
      <c r="AF1122" s="29" t="s">
        <v>109</v>
      </c>
      <c r="AG1122" s="29" t="s">
        <v>109</v>
      </c>
      <c r="AH1122" s="29"/>
      <c r="AI1122" s="29"/>
      <c r="AJ1122" s="29"/>
      <c r="AK1122" s="29"/>
      <c r="AL1122" s="29"/>
      <c r="AM1122" s="29"/>
      <c r="AN1122" s="29" t="str">
        <f t="shared" si="357"/>
        <v>222111</v>
      </c>
      <c r="AO1122" s="29"/>
      <c r="AP1122" s="29" t="str">
        <f t="shared" si="358"/>
        <v>税款,税款</v>
      </c>
      <c r="AQ1122" t="s">
        <v>110</v>
      </c>
      <c r="AR1122" s="29">
        <f t="shared" si="359"/>
        <v>1687.5</v>
      </c>
      <c r="AS1122" s="29" t="str">
        <f t="shared" si="360"/>
        <v/>
      </c>
      <c r="AT1122" t="s">
        <v>111</v>
      </c>
      <c r="AU1122" t="s">
        <v>112</v>
      </c>
      <c r="AV1122" t="s">
        <v>113</v>
      </c>
      <c r="AW1122" s="29">
        <f t="shared" si="361"/>
        <v>1687.5</v>
      </c>
      <c r="AX1122" s="29" t="str">
        <f t="shared" si="362"/>
        <v/>
      </c>
      <c r="AY1122" s="29"/>
      <c r="AZ1122" s="29"/>
      <c r="BA1122" s="29"/>
      <c r="BB1122" s="29"/>
      <c r="BC1122" s="29"/>
      <c r="BD1122" s="29"/>
      <c r="BE1122" s="29"/>
      <c r="BF1122" s="29"/>
      <c r="BG1122" s="29"/>
      <c r="BH1122" s="29"/>
      <c r="BI1122" s="29"/>
      <c r="BJ1122" s="29"/>
      <c r="BK1122" s="29"/>
      <c r="BL1122" s="29"/>
      <c r="BM1122" s="29"/>
      <c r="BN1122" s="29"/>
      <c r="BO1122" s="29"/>
      <c r="BP1122" s="29"/>
      <c r="BQ1122" s="32" t="str">
        <f>IF(N1122="项目",VLOOKUP(O1122,项目!B:C,2,0),IF(K1122="空项目",VLOOKUP(K1122,项目!B:C,2,0),""))</f>
        <v/>
      </c>
      <c r="BR1122" s="32" t="str">
        <f>IFERROR(VLOOKUP(BQ1122,项目!A:B,2,0),"")</f>
        <v/>
      </c>
      <c r="BS1122" s="29"/>
      <c r="BT1122" s="29"/>
      <c r="BU1122" s="32" t="str">
        <f>IF(N1122="供应商",VLOOKUP(O1122,供应商!B:C,2,0),"")</f>
        <v/>
      </c>
      <c r="BV1122" s="32" t="str">
        <f>IFERROR(VLOOKUP(BU1122,供应商!A:B,2,0),"")</f>
        <v/>
      </c>
      <c r="BW1122" s="32" t="str">
        <f>IF(N1122="客户",VLOOKUP(O1122,客户!B:C,2,0),"")</f>
        <v/>
      </c>
      <c r="BX1122" s="32" t="str">
        <f>IFERROR(VLOOKUP(BW1122,客户!A:B,2,0),"")</f>
        <v/>
      </c>
      <c r="BY1122" s="29"/>
      <c r="BZ1122" s="29"/>
      <c r="CA1122" s="29"/>
      <c r="CB1122" s="29"/>
      <c r="CC1122" s="29"/>
      <c r="CD1122" s="29"/>
      <c r="CE1122" s="29"/>
      <c r="CF1122" s="29"/>
      <c r="CG1122" s="29"/>
      <c r="CH1122" s="29"/>
      <c r="CI1122" s="29"/>
      <c r="CJ1122" s="29"/>
      <c r="CK1122" s="29"/>
      <c r="CL1122" s="29"/>
      <c r="CM1122" s="29"/>
      <c r="CN1122" s="29"/>
      <c r="CO1122" s="29"/>
      <c r="CP1122" s="29"/>
      <c r="CQ1122" s="29"/>
      <c r="CR1122" s="29"/>
      <c r="CS1122" s="29"/>
      <c r="CT1122" s="29"/>
      <c r="CU1122" s="32" t="str">
        <f>IF(N1122="费用项目",VLOOKUP(O1122,费用项目!B:C,2,0),"")</f>
        <v/>
      </c>
      <c r="CV1122" s="32" t="str">
        <f>IFERROR(VLOOKUP(CU1122,费用项目!A:B,2,0),"")</f>
        <v/>
      </c>
      <c r="CW1122" s="29" t="str">
        <f>IF(N1122="银行账户",VLOOKUP(O1122,银行变二级!B:C,2,0),"")</f>
        <v/>
      </c>
      <c r="CX1122" s="29" t="str">
        <f>IFERROR(VLOOKUP(O1122,银行变二级!A:B,2,0),"")</f>
        <v/>
      </c>
    </row>
    <row r="1123" spans="1:102">
      <c r="A1123" s="42" t="s">
        <v>876</v>
      </c>
      <c r="B1123" s="36" t="s">
        <v>103</v>
      </c>
      <c r="C1123" s="36" t="s">
        <v>128</v>
      </c>
      <c r="D1123" s="37" t="s">
        <v>878</v>
      </c>
      <c r="E1123" s="37" t="s">
        <v>881</v>
      </c>
      <c r="F1123" s="38">
        <v>250779.6</v>
      </c>
      <c r="G1123" s="39" t="s">
        <v>107</v>
      </c>
      <c r="H1123" s="40" t="str">
        <f t="shared" si="365"/>
        <v>2221</v>
      </c>
      <c r="I1123" s="40" t="str">
        <f t="shared" si="366"/>
        <v>222129</v>
      </c>
      <c r="J1123" s="46" t="str">
        <f t="shared" si="367"/>
        <v>应交税费</v>
      </c>
      <c r="K1123" s="47" t="str">
        <f t="shared" si="368"/>
        <v>应交契税</v>
      </c>
      <c r="L1123" s="46" t="str">
        <f t="shared" si="369"/>
        <v/>
      </c>
      <c r="M1123" s="46" t="str">
        <f>IFERROR(IF(H1123="1002",1002,VLOOKUP(I1123,亿企科目!A:H,6,0)),VLOOKUP(H1123,亿企科目!A:G,6,0))</f>
        <v>222145</v>
      </c>
      <c r="N1123" s="48">
        <f>IFERROR(IF(H1123="1002","银行账户",IF(H1123="1123","供应商",VLOOKUP(I1123,亿企科目!A:H,8,0))),"")</f>
        <v>0</v>
      </c>
      <c r="O1123" s="49" t="str">
        <f t="shared" si="363"/>
        <v/>
      </c>
      <c r="P1123" s="29" t="str">
        <f>VLOOKUP(A1123,账簿!B:C,2,0)</f>
        <v>003011</v>
      </c>
      <c r="Q1123" s="29" t="str">
        <f>VLOOKUP(P1123,账簿!A:B,2,0)</f>
        <v>昌邑市兴邑农业科技有限公司</v>
      </c>
      <c r="W1123" s="29" t="str">
        <f t="shared" si="364"/>
        <v>0030112026-04-206</v>
      </c>
      <c r="X1123" s="29" t="str">
        <f t="shared" si="350"/>
        <v>003011</v>
      </c>
      <c r="Y1123" s="29" t="str">
        <f t="shared" si="351"/>
        <v>003011</v>
      </c>
      <c r="Z1123" s="29" t="str">
        <f t="shared" si="352"/>
        <v>昌邑市兴邑农业科技有限公司</v>
      </c>
      <c r="AA1123" s="29" t="str">
        <f t="shared" si="353"/>
        <v>2026-04</v>
      </c>
      <c r="AB1123" s="29" t="str">
        <f t="shared" si="354"/>
        <v>2026-04-20</v>
      </c>
      <c r="AC1123" s="29" t="s">
        <v>108</v>
      </c>
      <c r="AD1123" s="29">
        <f t="shared" si="355"/>
        <v>6</v>
      </c>
      <c r="AE1123" s="29" t="str">
        <f t="shared" si="356"/>
        <v>税款,税款</v>
      </c>
      <c r="AF1123" s="29" t="s">
        <v>109</v>
      </c>
      <c r="AG1123" s="29" t="s">
        <v>109</v>
      </c>
      <c r="AH1123" s="29"/>
      <c r="AI1123" s="29"/>
      <c r="AJ1123" s="29"/>
      <c r="AK1123" s="29"/>
      <c r="AL1123" s="29"/>
      <c r="AM1123" s="29"/>
      <c r="AN1123" s="29" t="str">
        <f t="shared" si="357"/>
        <v>222145</v>
      </c>
      <c r="AO1123" s="29"/>
      <c r="AP1123" s="29" t="str">
        <f t="shared" si="358"/>
        <v>税款,税款</v>
      </c>
      <c r="AQ1123" t="s">
        <v>110</v>
      </c>
      <c r="AR1123" s="29">
        <f t="shared" si="359"/>
        <v>250779.6</v>
      </c>
      <c r="AS1123" s="29" t="str">
        <f t="shared" si="360"/>
        <v/>
      </c>
      <c r="AT1123" t="s">
        <v>111</v>
      </c>
      <c r="AU1123" t="s">
        <v>112</v>
      </c>
      <c r="AV1123" t="s">
        <v>113</v>
      </c>
      <c r="AW1123" s="29">
        <f t="shared" si="361"/>
        <v>250779.6</v>
      </c>
      <c r="AX1123" s="29" t="str">
        <f t="shared" si="362"/>
        <v/>
      </c>
      <c r="AY1123" s="29"/>
      <c r="AZ1123" s="29"/>
      <c r="BA1123" s="29"/>
      <c r="BB1123" s="29"/>
      <c r="BC1123" s="29"/>
      <c r="BD1123" s="29"/>
      <c r="BE1123" s="29"/>
      <c r="BF1123" s="29"/>
      <c r="BG1123" s="29"/>
      <c r="BH1123" s="29"/>
      <c r="BI1123" s="29"/>
      <c r="BJ1123" s="29"/>
      <c r="BK1123" s="29"/>
      <c r="BL1123" s="29"/>
      <c r="BM1123" s="29"/>
      <c r="BN1123" s="29"/>
      <c r="BO1123" s="29"/>
      <c r="BP1123" s="29"/>
      <c r="BQ1123" s="32" t="str">
        <f>IF(N1123="项目",VLOOKUP(O1123,项目!B:C,2,0),IF(K1123="空项目",VLOOKUP(K1123,项目!B:C,2,0),""))</f>
        <v/>
      </c>
      <c r="BR1123" s="32" t="str">
        <f>IFERROR(VLOOKUP(BQ1123,项目!A:B,2,0),"")</f>
        <v/>
      </c>
      <c r="BS1123" s="29"/>
      <c r="BT1123" s="29"/>
      <c r="BU1123" s="32" t="str">
        <f>IF(N1123="供应商",VLOOKUP(O1123,供应商!B:C,2,0),"")</f>
        <v/>
      </c>
      <c r="BV1123" s="32" t="str">
        <f>IFERROR(VLOOKUP(BU1123,供应商!A:B,2,0),"")</f>
        <v/>
      </c>
      <c r="BW1123" s="32" t="str">
        <f>IF(N1123="客户",VLOOKUP(O1123,客户!B:C,2,0),"")</f>
        <v/>
      </c>
      <c r="BX1123" s="32" t="str">
        <f>IFERROR(VLOOKUP(BW1123,客户!A:B,2,0),"")</f>
        <v/>
      </c>
      <c r="BY1123" s="29"/>
      <c r="BZ1123" s="29"/>
      <c r="CA1123" s="29"/>
      <c r="CB1123" s="29"/>
      <c r="CC1123" s="29"/>
      <c r="CD1123" s="29"/>
      <c r="CE1123" s="29"/>
      <c r="CF1123" s="29"/>
      <c r="CG1123" s="29"/>
      <c r="CH1123" s="29"/>
      <c r="CI1123" s="29"/>
      <c r="CJ1123" s="29"/>
      <c r="CK1123" s="29"/>
      <c r="CL1123" s="29"/>
      <c r="CM1123" s="29"/>
      <c r="CN1123" s="29"/>
      <c r="CO1123" s="29"/>
      <c r="CP1123" s="29"/>
      <c r="CQ1123" s="29"/>
      <c r="CR1123" s="29"/>
      <c r="CS1123" s="29"/>
      <c r="CT1123" s="29"/>
      <c r="CU1123" s="32" t="str">
        <f>IF(N1123="费用项目",VLOOKUP(O1123,费用项目!B:C,2,0),"")</f>
        <v/>
      </c>
      <c r="CV1123" s="32" t="str">
        <f>IFERROR(VLOOKUP(CU1123,费用项目!A:B,2,0),"")</f>
        <v/>
      </c>
      <c r="CW1123" s="29" t="str">
        <f>IF(N1123="银行账户",VLOOKUP(O1123,银行变二级!B:C,2,0),"")</f>
        <v/>
      </c>
      <c r="CX1123" s="29" t="str">
        <f>IFERROR(VLOOKUP(O1123,银行变二级!A:B,2,0),"")</f>
        <v/>
      </c>
    </row>
    <row r="1124" spans="1:102">
      <c r="A1124" s="42" t="s">
        <v>876</v>
      </c>
      <c r="B1124" s="36" t="s">
        <v>103</v>
      </c>
      <c r="C1124" s="36" t="s">
        <v>128</v>
      </c>
      <c r="D1124" s="37" t="s">
        <v>878</v>
      </c>
      <c r="E1124" s="37" t="s">
        <v>879</v>
      </c>
      <c r="F1124" s="39" t="s">
        <v>107</v>
      </c>
      <c r="G1124" s="38">
        <v>252467.1</v>
      </c>
      <c r="H1124" s="40" t="str">
        <f t="shared" si="365"/>
        <v>1002</v>
      </c>
      <c r="I1124" s="40" t="str">
        <f t="shared" si="366"/>
        <v>100202</v>
      </c>
      <c r="J1124" s="46" t="str">
        <f t="shared" si="367"/>
        <v>银行存款</v>
      </c>
      <c r="K1124" s="47" t="str">
        <f t="shared" si="368"/>
        <v>潍坊银行3762</v>
      </c>
      <c r="L1124" s="46" t="str">
        <f t="shared" si="369"/>
        <v/>
      </c>
      <c r="M1124" s="46">
        <f>IFERROR(IF(H1124="1002",1002,VLOOKUP(I1124,亿企科目!A:H,6,0)),VLOOKUP(H1124,亿企科目!A:G,6,0))</f>
        <v>1002</v>
      </c>
      <c r="N1124" s="48" t="str">
        <f>IFERROR(IF(H1124="1002","银行账户",IF(H1124="1123","供应商",VLOOKUP(I1124,亿企科目!A:H,8,0))),"")</f>
        <v>银行账户</v>
      </c>
      <c r="O1124" s="49" t="str">
        <f t="shared" si="363"/>
        <v>潍坊银行3762</v>
      </c>
      <c r="P1124" s="29" t="str">
        <f>VLOOKUP(A1124,账簿!B:C,2,0)</f>
        <v>003011</v>
      </c>
      <c r="Q1124" s="29" t="str">
        <f>VLOOKUP(P1124,账簿!A:B,2,0)</f>
        <v>昌邑市兴邑农业科技有限公司</v>
      </c>
      <c r="W1124" s="29" t="str">
        <f t="shared" si="364"/>
        <v>0030112026-04-206</v>
      </c>
      <c r="X1124" s="29" t="str">
        <f t="shared" si="350"/>
        <v>003011</v>
      </c>
      <c r="Y1124" s="29" t="str">
        <f t="shared" si="351"/>
        <v>003011</v>
      </c>
      <c r="Z1124" s="29" t="str">
        <f t="shared" si="352"/>
        <v>昌邑市兴邑农业科技有限公司</v>
      </c>
      <c r="AA1124" s="29" t="str">
        <f t="shared" si="353"/>
        <v>2026-04</v>
      </c>
      <c r="AB1124" s="29" t="str">
        <f t="shared" si="354"/>
        <v>2026-04-20</v>
      </c>
      <c r="AC1124" s="29" t="s">
        <v>108</v>
      </c>
      <c r="AD1124" s="29">
        <f t="shared" si="355"/>
        <v>6</v>
      </c>
      <c r="AE1124" s="29" t="str">
        <f t="shared" si="356"/>
        <v>税款,税款</v>
      </c>
      <c r="AF1124" s="29" t="s">
        <v>109</v>
      </c>
      <c r="AG1124" s="29" t="s">
        <v>109</v>
      </c>
      <c r="AH1124" s="29"/>
      <c r="AI1124" s="29"/>
      <c r="AJ1124" s="29"/>
      <c r="AK1124" s="29"/>
      <c r="AL1124" s="29"/>
      <c r="AM1124" s="29"/>
      <c r="AN1124" s="29">
        <f t="shared" si="357"/>
        <v>1002</v>
      </c>
      <c r="AO1124" s="29"/>
      <c r="AP1124" s="29" t="str">
        <f t="shared" si="358"/>
        <v>税款,税款</v>
      </c>
      <c r="AQ1124" t="s">
        <v>110</v>
      </c>
      <c r="AR1124" s="29" t="str">
        <f t="shared" si="359"/>
        <v/>
      </c>
      <c r="AS1124" s="29">
        <f t="shared" si="360"/>
        <v>252467.1</v>
      </c>
      <c r="AT1124" t="s">
        <v>111</v>
      </c>
      <c r="AU1124" t="s">
        <v>112</v>
      </c>
      <c r="AV1124" t="s">
        <v>113</v>
      </c>
      <c r="AW1124" s="29" t="str">
        <f t="shared" si="361"/>
        <v/>
      </c>
      <c r="AX1124" s="29">
        <f t="shared" si="362"/>
        <v>252467.1</v>
      </c>
      <c r="AY1124" s="29"/>
      <c r="AZ1124" s="29"/>
      <c r="BA1124" s="29"/>
      <c r="BB1124" s="29"/>
      <c r="BC1124" s="29"/>
      <c r="BD1124" s="29"/>
      <c r="BE1124" s="29"/>
      <c r="BF1124" s="29"/>
      <c r="BG1124" s="29"/>
      <c r="BH1124" s="29"/>
      <c r="BI1124" s="29"/>
      <c r="BJ1124" s="29"/>
      <c r="BK1124" s="29"/>
      <c r="BL1124" s="29"/>
      <c r="BM1124" s="29"/>
      <c r="BN1124" s="29"/>
      <c r="BO1124" s="29"/>
      <c r="BP1124" s="29"/>
      <c r="BQ1124" s="32" t="str">
        <f>IF(N1124="项目",VLOOKUP(O1124,项目!B:C,2,0),IF(K1124="空项目",VLOOKUP(K1124,项目!B:C,2,0),""))</f>
        <v/>
      </c>
      <c r="BR1124" s="32" t="str">
        <f>IFERROR(VLOOKUP(BQ1124,项目!A:B,2,0),"")</f>
        <v/>
      </c>
      <c r="BS1124" s="29"/>
      <c r="BT1124" s="29"/>
      <c r="BU1124" s="32" t="str">
        <f>IF(N1124="供应商",VLOOKUP(O1124,供应商!B:C,2,0),"")</f>
        <v/>
      </c>
      <c r="BV1124" s="32" t="str">
        <f>IFERROR(VLOOKUP(BU1124,供应商!A:B,2,0),"")</f>
        <v/>
      </c>
      <c r="BW1124" s="32" t="str">
        <f>IF(N1124="客户",VLOOKUP(O1124,客户!B:C,2,0),"")</f>
        <v/>
      </c>
      <c r="BX1124" s="32" t="str">
        <f>IFERROR(VLOOKUP(BW1124,客户!A:B,2,0),"")</f>
        <v/>
      </c>
      <c r="BY1124" s="29"/>
      <c r="BZ1124" s="29"/>
      <c r="CA1124" s="29"/>
      <c r="CB1124" s="29"/>
      <c r="CC1124" s="29"/>
      <c r="CD1124" s="29"/>
      <c r="CE1124" s="29"/>
      <c r="CF1124" s="29"/>
      <c r="CG1124" s="29"/>
      <c r="CH1124" s="29"/>
      <c r="CI1124" s="29"/>
      <c r="CJ1124" s="29"/>
      <c r="CK1124" s="29"/>
      <c r="CL1124" s="29"/>
      <c r="CM1124" s="29"/>
      <c r="CN1124" s="29"/>
      <c r="CO1124" s="29"/>
      <c r="CP1124" s="29"/>
      <c r="CQ1124" s="29"/>
      <c r="CR1124" s="29"/>
      <c r="CS1124" s="29"/>
      <c r="CT1124" s="29"/>
      <c r="CU1124" s="32" t="str">
        <f>IF(N1124="费用项目",VLOOKUP(O1124,费用项目!B:C,2,0),"")</f>
        <v/>
      </c>
      <c r="CV1124" s="32" t="str">
        <f>IFERROR(VLOOKUP(CU1124,费用项目!A:B,2,0),"")</f>
        <v/>
      </c>
      <c r="CW1124" s="29" t="str">
        <f>IF(N1124="银行账户",VLOOKUP(O1124,银行变二级!B:C,2,0),"")</f>
        <v>潍坊银行3762</v>
      </c>
      <c r="CX1124" s="29" t="str">
        <f>IFERROR(VLOOKUP(O1124,银行变二级!A:B,2,0),"")</f>
        <v>潍坊银行3762</v>
      </c>
    </row>
    <row r="1125" spans="1:102">
      <c r="A1125" s="42" t="s">
        <v>876</v>
      </c>
      <c r="B1125" s="36" t="s">
        <v>103</v>
      </c>
      <c r="C1125" s="36" t="s">
        <v>132</v>
      </c>
      <c r="D1125" s="37" t="s">
        <v>878</v>
      </c>
      <c r="E1125" s="37" t="s">
        <v>880</v>
      </c>
      <c r="F1125" s="41">
        <v>632.5</v>
      </c>
      <c r="G1125" s="39" t="s">
        <v>107</v>
      </c>
      <c r="H1125" s="40" t="str">
        <f t="shared" si="365"/>
        <v>2221</v>
      </c>
      <c r="I1125" s="40" t="str">
        <f t="shared" si="366"/>
        <v>222104</v>
      </c>
      <c r="J1125" s="46" t="str">
        <f t="shared" si="367"/>
        <v>应交税费</v>
      </c>
      <c r="K1125" s="47" t="str">
        <f t="shared" si="368"/>
        <v>应交印花税</v>
      </c>
      <c r="L1125" s="46" t="str">
        <f t="shared" si="369"/>
        <v/>
      </c>
      <c r="M1125" s="46" t="str">
        <f>IFERROR(IF(H1125="1002",1002,VLOOKUP(I1125,亿企科目!A:H,6,0)),VLOOKUP(H1125,亿企科目!A:G,6,0))</f>
        <v>222111</v>
      </c>
      <c r="N1125" s="48">
        <f>IFERROR(IF(H1125="1002","银行账户",IF(H1125="1123","供应商",VLOOKUP(I1125,亿企科目!A:H,8,0))),"")</f>
        <v>0</v>
      </c>
      <c r="O1125" s="49" t="str">
        <f t="shared" si="363"/>
        <v/>
      </c>
      <c r="P1125" s="29" t="str">
        <f>VLOOKUP(A1125,账簿!B:C,2,0)</f>
        <v>003011</v>
      </c>
      <c r="Q1125" s="29" t="str">
        <f>VLOOKUP(P1125,账簿!A:B,2,0)</f>
        <v>昌邑市兴邑农业科技有限公司</v>
      </c>
      <c r="W1125" s="29" t="str">
        <f t="shared" si="364"/>
        <v>0030112026-04-207</v>
      </c>
      <c r="X1125" s="29" t="str">
        <f t="shared" si="350"/>
        <v>003011</v>
      </c>
      <c r="Y1125" s="29" t="str">
        <f t="shared" si="351"/>
        <v>003011</v>
      </c>
      <c r="Z1125" s="29" t="str">
        <f t="shared" si="352"/>
        <v>昌邑市兴邑农业科技有限公司</v>
      </c>
      <c r="AA1125" s="29" t="str">
        <f t="shared" si="353"/>
        <v>2026-04</v>
      </c>
      <c r="AB1125" s="29" t="str">
        <f t="shared" si="354"/>
        <v>2026-04-20</v>
      </c>
      <c r="AC1125" s="29" t="s">
        <v>108</v>
      </c>
      <c r="AD1125" s="29">
        <f t="shared" si="355"/>
        <v>7</v>
      </c>
      <c r="AE1125" s="29" t="str">
        <f t="shared" si="356"/>
        <v>税款,税款</v>
      </c>
      <c r="AF1125" s="29" t="s">
        <v>109</v>
      </c>
      <c r="AG1125" s="29" t="s">
        <v>109</v>
      </c>
      <c r="AH1125" s="29"/>
      <c r="AI1125" s="29"/>
      <c r="AJ1125" s="29"/>
      <c r="AK1125" s="29"/>
      <c r="AL1125" s="29"/>
      <c r="AM1125" s="29"/>
      <c r="AN1125" s="29" t="str">
        <f t="shared" si="357"/>
        <v>222111</v>
      </c>
      <c r="AO1125" s="29"/>
      <c r="AP1125" s="29" t="str">
        <f t="shared" si="358"/>
        <v>税款,税款</v>
      </c>
      <c r="AQ1125" t="s">
        <v>110</v>
      </c>
      <c r="AR1125" s="29">
        <f t="shared" si="359"/>
        <v>632.5</v>
      </c>
      <c r="AS1125" s="29" t="str">
        <f t="shared" si="360"/>
        <v/>
      </c>
      <c r="AT1125" t="s">
        <v>111</v>
      </c>
      <c r="AU1125" t="s">
        <v>112</v>
      </c>
      <c r="AV1125" t="s">
        <v>113</v>
      </c>
      <c r="AW1125" s="29">
        <f t="shared" si="361"/>
        <v>632.5</v>
      </c>
      <c r="AX1125" s="29" t="str">
        <f t="shared" si="362"/>
        <v/>
      </c>
      <c r="AY1125" s="29"/>
      <c r="AZ1125" s="29"/>
      <c r="BA1125" s="29"/>
      <c r="BB1125" s="29"/>
      <c r="BC1125" s="29"/>
      <c r="BD1125" s="29"/>
      <c r="BE1125" s="29"/>
      <c r="BF1125" s="29"/>
      <c r="BG1125" s="29"/>
      <c r="BH1125" s="29"/>
      <c r="BI1125" s="29"/>
      <c r="BJ1125" s="29"/>
      <c r="BK1125" s="29"/>
      <c r="BL1125" s="29"/>
      <c r="BM1125" s="29"/>
      <c r="BN1125" s="29"/>
      <c r="BO1125" s="29"/>
      <c r="BP1125" s="29"/>
      <c r="BQ1125" s="32" t="str">
        <f>IF(N1125="项目",VLOOKUP(O1125,项目!B:C,2,0),IF(K1125="空项目",VLOOKUP(K1125,项目!B:C,2,0),""))</f>
        <v/>
      </c>
      <c r="BR1125" s="32" t="str">
        <f>IFERROR(VLOOKUP(BQ1125,项目!A:B,2,0),"")</f>
        <v/>
      </c>
      <c r="BS1125" s="29"/>
      <c r="BT1125" s="29"/>
      <c r="BU1125" s="32" t="str">
        <f>IF(N1125="供应商",VLOOKUP(O1125,供应商!B:C,2,0),"")</f>
        <v/>
      </c>
      <c r="BV1125" s="32" t="str">
        <f>IFERROR(VLOOKUP(BU1125,供应商!A:B,2,0),"")</f>
        <v/>
      </c>
      <c r="BW1125" s="32" t="str">
        <f>IF(N1125="客户",VLOOKUP(O1125,客户!B:C,2,0),"")</f>
        <v/>
      </c>
      <c r="BX1125" s="32" t="str">
        <f>IFERROR(VLOOKUP(BW1125,客户!A:B,2,0),"")</f>
        <v/>
      </c>
      <c r="BY1125" s="29"/>
      <c r="BZ1125" s="29"/>
      <c r="CA1125" s="29"/>
      <c r="CB1125" s="29"/>
      <c r="CC1125" s="29"/>
      <c r="CD1125" s="29"/>
      <c r="CE1125" s="29"/>
      <c r="CF1125" s="29"/>
      <c r="CG1125" s="29"/>
      <c r="CH1125" s="29"/>
      <c r="CI1125" s="29"/>
      <c r="CJ1125" s="29"/>
      <c r="CK1125" s="29"/>
      <c r="CL1125" s="29"/>
      <c r="CM1125" s="29"/>
      <c r="CN1125" s="29"/>
      <c r="CO1125" s="29"/>
      <c r="CP1125" s="29"/>
      <c r="CQ1125" s="29"/>
      <c r="CR1125" s="29"/>
      <c r="CS1125" s="29"/>
      <c r="CT1125" s="29"/>
      <c r="CU1125" s="32" t="str">
        <f>IF(N1125="费用项目",VLOOKUP(O1125,费用项目!B:C,2,0),"")</f>
        <v/>
      </c>
      <c r="CV1125" s="32" t="str">
        <f>IFERROR(VLOOKUP(CU1125,费用项目!A:B,2,0),"")</f>
        <v/>
      </c>
      <c r="CW1125" s="29" t="str">
        <f>IF(N1125="银行账户",VLOOKUP(O1125,银行变二级!B:C,2,0),"")</f>
        <v/>
      </c>
      <c r="CX1125" s="29" t="str">
        <f>IFERROR(VLOOKUP(O1125,银行变二级!A:B,2,0),"")</f>
        <v/>
      </c>
    </row>
    <row r="1126" spans="1:102">
      <c r="A1126" s="42" t="s">
        <v>876</v>
      </c>
      <c r="B1126" s="36" t="s">
        <v>103</v>
      </c>
      <c r="C1126" s="36" t="s">
        <v>132</v>
      </c>
      <c r="D1126" s="37" t="s">
        <v>878</v>
      </c>
      <c r="E1126" s="37" t="s">
        <v>881</v>
      </c>
      <c r="F1126" s="38">
        <v>93943.2</v>
      </c>
      <c r="G1126" s="39" t="s">
        <v>107</v>
      </c>
      <c r="H1126" s="40" t="str">
        <f t="shared" si="365"/>
        <v>2221</v>
      </c>
      <c r="I1126" s="40" t="str">
        <f t="shared" si="366"/>
        <v>222129</v>
      </c>
      <c r="J1126" s="46" t="str">
        <f t="shared" si="367"/>
        <v>应交税费</v>
      </c>
      <c r="K1126" s="47" t="str">
        <f t="shared" si="368"/>
        <v>应交契税</v>
      </c>
      <c r="L1126" s="46" t="str">
        <f t="shared" si="369"/>
        <v/>
      </c>
      <c r="M1126" s="46" t="str">
        <f>IFERROR(IF(H1126="1002",1002,VLOOKUP(I1126,亿企科目!A:H,6,0)),VLOOKUP(H1126,亿企科目!A:G,6,0))</f>
        <v>222145</v>
      </c>
      <c r="N1126" s="48">
        <f>IFERROR(IF(H1126="1002","银行账户",IF(H1126="1123","供应商",VLOOKUP(I1126,亿企科目!A:H,8,0))),"")</f>
        <v>0</v>
      </c>
      <c r="O1126" s="49" t="str">
        <f t="shared" si="363"/>
        <v/>
      </c>
      <c r="P1126" s="29" t="str">
        <f>VLOOKUP(A1126,账簿!B:C,2,0)</f>
        <v>003011</v>
      </c>
      <c r="Q1126" s="29" t="str">
        <f>VLOOKUP(P1126,账簿!A:B,2,0)</f>
        <v>昌邑市兴邑农业科技有限公司</v>
      </c>
      <c r="W1126" s="29" t="str">
        <f t="shared" si="364"/>
        <v>0030112026-04-207</v>
      </c>
      <c r="X1126" s="29" t="str">
        <f t="shared" si="350"/>
        <v>003011</v>
      </c>
      <c r="Y1126" s="29" t="str">
        <f t="shared" si="351"/>
        <v>003011</v>
      </c>
      <c r="Z1126" s="29" t="str">
        <f t="shared" si="352"/>
        <v>昌邑市兴邑农业科技有限公司</v>
      </c>
      <c r="AA1126" s="29" t="str">
        <f t="shared" si="353"/>
        <v>2026-04</v>
      </c>
      <c r="AB1126" s="29" t="str">
        <f t="shared" si="354"/>
        <v>2026-04-20</v>
      </c>
      <c r="AC1126" s="29" t="s">
        <v>108</v>
      </c>
      <c r="AD1126" s="29">
        <f t="shared" si="355"/>
        <v>7</v>
      </c>
      <c r="AE1126" s="29" t="str">
        <f t="shared" si="356"/>
        <v>税款,税款</v>
      </c>
      <c r="AF1126" s="29" t="s">
        <v>109</v>
      </c>
      <c r="AG1126" s="29" t="s">
        <v>109</v>
      </c>
      <c r="AH1126" s="29"/>
      <c r="AI1126" s="29"/>
      <c r="AJ1126" s="29"/>
      <c r="AK1126" s="29"/>
      <c r="AL1126" s="29"/>
      <c r="AM1126" s="29"/>
      <c r="AN1126" s="29" t="str">
        <f t="shared" si="357"/>
        <v>222145</v>
      </c>
      <c r="AO1126" s="29"/>
      <c r="AP1126" s="29" t="str">
        <f t="shared" si="358"/>
        <v>税款,税款</v>
      </c>
      <c r="AQ1126" t="s">
        <v>110</v>
      </c>
      <c r="AR1126" s="29">
        <f t="shared" si="359"/>
        <v>93943.2</v>
      </c>
      <c r="AS1126" s="29" t="str">
        <f t="shared" si="360"/>
        <v/>
      </c>
      <c r="AT1126" t="s">
        <v>111</v>
      </c>
      <c r="AU1126" t="s">
        <v>112</v>
      </c>
      <c r="AV1126" t="s">
        <v>113</v>
      </c>
      <c r="AW1126" s="29">
        <f t="shared" si="361"/>
        <v>93943.2</v>
      </c>
      <c r="AX1126" s="29" t="str">
        <f t="shared" si="362"/>
        <v/>
      </c>
      <c r="AY1126" s="29"/>
      <c r="AZ1126" s="29"/>
      <c r="BA1126" s="29"/>
      <c r="BB1126" s="29"/>
      <c r="BC1126" s="29"/>
      <c r="BD1126" s="29"/>
      <c r="BE1126" s="29"/>
      <c r="BF1126" s="29"/>
      <c r="BG1126" s="29"/>
      <c r="BH1126" s="29"/>
      <c r="BI1126" s="29"/>
      <c r="BJ1126" s="29"/>
      <c r="BK1126" s="29"/>
      <c r="BL1126" s="29"/>
      <c r="BM1126" s="29"/>
      <c r="BN1126" s="29"/>
      <c r="BO1126" s="29"/>
      <c r="BP1126" s="29"/>
      <c r="BQ1126" s="32" t="str">
        <f>IF(N1126="项目",VLOOKUP(O1126,项目!B:C,2,0),IF(K1126="空项目",VLOOKUP(K1126,项目!B:C,2,0),""))</f>
        <v/>
      </c>
      <c r="BR1126" s="32" t="str">
        <f>IFERROR(VLOOKUP(BQ1126,项目!A:B,2,0),"")</f>
        <v/>
      </c>
      <c r="BS1126" s="29"/>
      <c r="BT1126" s="29"/>
      <c r="BU1126" s="32" t="str">
        <f>IF(N1126="供应商",VLOOKUP(O1126,供应商!B:C,2,0),"")</f>
        <v/>
      </c>
      <c r="BV1126" s="32" t="str">
        <f>IFERROR(VLOOKUP(BU1126,供应商!A:B,2,0),"")</f>
        <v/>
      </c>
      <c r="BW1126" s="32" t="str">
        <f>IF(N1126="客户",VLOOKUP(O1126,客户!B:C,2,0),"")</f>
        <v/>
      </c>
      <c r="BX1126" s="32" t="str">
        <f>IFERROR(VLOOKUP(BW1126,客户!A:B,2,0),"")</f>
        <v/>
      </c>
      <c r="BY1126" s="29"/>
      <c r="BZ1126" s="29"/>
      <c r="CA1126" s="29"/>
      <c r="CB1126" s="29"/>
      <c r="CC1126" s="29"/>
      <c r="CD1126" s="29"/>
      <c r="CE1126" s="29"/>
      <c r="CF1126" s="29"/>
      <c r="CG1126" s="29"/>
      <c r="CH1126" s="29"/>
      <c r="CI1126" s="29"/>
      <c r="CJ1126" s="29"/>
      <c r="CK1126" s="29"/>
      <c r="CL1126" s="29"/>
      <c r="CM1126" s="29"/>
      <c r="CN1126" s="29"/>
      <c r="CO1126" s="29"/>
      <c r="CP1126" s="29"/>
      <c r="CQ1126" s="29"/>
      <c r="CR1126" s="29"/>
      <c r="CS1126" s="29"/>
      <c r="CT1126" s="29"/>
      <c r="CU1126" s="32" t="str">
        <f>IF(N1126="费用项目",VLOOKUP(O1126,费用项目!B:C,2,0),"")</f>
        <v/>
      </c>
      <c r="CV1126" s="32" t="str">
        <f>IFERROR(VLOOKUP(CU1126,费用项目!A:B,2,0),"")</f>
        <v/>
      </c>
      <c r="CW1126" s="29" t="str">
        <f>IF(N1126="银行账户",VLOOKUP(O1126,银行变二级!B:C,2,0),"")</f>
        <v/>
      </c>
      <c r="CX1126" s="29" t="str">
        <f>IFERROR(VLOOKUP(O1126,银行变二级!A:B,2,0),"")</f>
        <v/>
      </c>
    </row>
    <row r="1127" spans="1:102">
      <c r="A1127" s="42" t="s">
        <v>876</v>
      </c>
      <c r="B1127" s="36" t="s">
        <v>103</v>
      </c>
      <c r="C1127" s="36" t="s">
        <v>132</v>
      </c>
      <c r="D1127" s="37" t="s">
        <v>878</v>
      </c>
      <c r="E1127" s="37" t="s">
        <v>879</v>
      </c>
      <c r="F1127" s="39" t="s">
        <v>107</v>
      </c>
      <c r="G1127" s="38">
        <v>94575.7</v>
      </c>
      <c r="H1127" s="40" t="str">
        <f t="shared" si="365"/>
        <v>1002</v>
      </c>
      <c r="I1127" s="40" t="str">
        <f t="shared" si="366"/>
        <v>100202</v>
      </c>
      <c r="J1127" s="46" t="str">
        <f t="shared" si="367"/>
        <v>银行存款</v>
      </c>
      <c r="K1127" s="47" t="str">
        <f t="shared" si="368"/>
        <v>潍坊银行3762</v>
      </c>
      <c r="L1127" s="46" t="str">
        <f t="shared" si="369"/>
        <v/>
      </c>
      <c r="M1127" s="46">
        <f>IFERROR(IF(H1127="1002",1002,VLOOKUP(I1127,亿企科目!A:H,6,0)),VLOOKUP(H1127,亿企科目!A:G,6,0))</f>
        <v>1002</v>
      </c>
      <c r="N1127" s="48" t="str">
        <f>IFERROR(IF(H1127="1002","银行账户",IF(H1127="1123","供应商",VLOOKUP(I1127,亿企科目!A:H,8,0))),"")</f>
        <v>银行账户</v>
      </c>
      <c r="O1127" s="49" t="str">
        <f t="shared" si="363"/>
        <v>潍坊银行3762</v>
      </c>
      <c r="P1127" s="29" t="str">
        <f>VLOOKUP(A1127,账簿!B:C,2,0)</f>
        <v>003011</v>
      </c>
      <c r="Q1127" s="29" t="str">
        <f>VLOOKUP(P1127,账簿!A:B,2,0)</f>
        <v>昌邑市兴邑农业科技有限公司</v>
      </c>
      <c r="W1127" s="29" t="str">
        <f t="shared" si="364"/>
        <v>0030112026-04-207</v>
      </c>
      <c r="X1127" s="29" t="str">
        <f t="shared" si="350"/>
        <v>003011</v>
      </c>
      <c r="Y1127" s="29" t="str">
        <f t="shared" si="351"/>
        <v>003011</v>
      </c>
      <c r="Z1127" s="29" t="str">
        <f t="shared" si="352"/>
        <v>昌邑市兴邑农业科技有限公司</v>
      </c>
      <c r="AA1127" s="29" t="str">
        <f t="shared" si="353"/>
        <v>2026-04</v>
      </c>
      <c r="AB1127" s="29" t="str">
        <f t="shared" si="354"/>
        <v>2026-04-20</v>
      </c>
      <c r="AC1127" s="29" t="s">
        <v>108</v>
      </c>
      <c r="AD1127" s="29">
        <f t="shared" si="355"/>
        <v>7</v>
      </c>
      <c r="AE1127" s="29" t="str">
        <f t="shared" si="356"/>
        <v>税款,税款</v>
      </c>
      <c r="AF1127" s="29" t="s">
        <v>109</v>
      </c>
      <c r="AG1127" s="29" t="s">
        <v>109</v>
      </c>
      <c r="AH1127" s="29"/>
      <c r="AI1127" s="29"/>
      <c r="AJ1127" s="29"/>
      <c r="AK1127" s="29"/>
      <c r="AL1127" s="29"/>
      <c r="AM1127" s="29"/>
      <c r="AN1127" s="29">
        <f t="shared" si="357"/>
        <v>1002</v>
      </c>
      <c r="AO1127" s="29"/>
      <c r="AP1127" s="29" t="str">
        <f t="shared" si="358"/>
        <v>税款,税款</v>
      </c>
      <c r="AQ1127" t="s">
        <v>110</v>
      </c>
      <c r="AR1127" s="29" t="str">
        <f t="shared" si="359"/>
        <v/>
      </c>
      <c r="AS1127" s="29">
        <f t="shared" si="360"/>
        <v>94575.7</v>
      </c>
      <c r="AT1127" t="s">
        <v>111</v>
      </c>
      <c r="AU1127" t="s">
        <v>112</v>
      </c>
      <c r="AV1127" t="s">
        <v>113</v>
      </c>
      <c r="AW1127" s="29" t="str">
        <f t="shared" si="361"/>
        <v/>
      </c>
      <c r="AX1127" s="29">
        <f t="shared" si="362"/>
        <v>94575.7</v>
      </c>
      <c r="AY1127" s="29"/>
      <c r="AZ1127" s="29"/>
      <c r="BA1127" s="29"/>
      <c r="BB1127" s="29"/>
      <c r="BC1127" s="29"/>
      <c r="BD1127" s="29"/>
      <c r="BE1127" s="29"/>
      <c r="BF1127" s="29"/>
      <c r="BG1127" s="29"/>
      <c r="BH1127" s="29"/>
      <c r="BI1127" s="29"/>
      <c r="BJ1127" s="29"/>
      <c r="BK1127" s="29"/>
      <c r="BL1127" s="29"/>
      <c r="BM1127" s="29"/>
      <c r="BN1127" s="29"/>
      <c r="BO1127" s="29"/>
      <c r="BP1127" s="29"/>
      <c r="BQ1127" s="32" t="str">
        <f>IF(N1127="项目",VLOOKUP(O1127,项目!B:C,2,0),IF(K1127="空项目",VLOOKUP(K1127,项目!B:C,2,0),""))</f>
        <v/>
      </c>
      <c r="BR1127" s="32" t="str">
        <f>IFERROR(VLOOKUP(BQ1127,项目!A:B,2,0),"")</f>
        <v/>
      </c>
      <c r="BS1127" s="29"/>
      <c r="BT1127" s="29"/>
      <c r="BU1127" s="32" t="str">
        <f>IF(N1127="供应商",VLOOKUP(O1127,供应商!B:C,2,0),"")</f>
        <v/>
      </c>
      <c r="BV1127" s="32" t="str">
        <f>IFERROR(VLOOKUP(BU1127,供应商!A:B,2,0),"")</f>
        <v/>
      </c>
      <c r="BW1127" s="32" t="str">
        <f>IF(N1127="客户",VLOOKUP(O1127,客户!B:C,2,0),"")</f>
        <v/>
      </c>
      <c r="BX1127" s="32" t="str">
        <f>IFERROR(VLOOKUP(BW1127,客户!A:B,2,0),"")</f>
        <v/>
      </c>
      <c r="BY1127" s="29"/>
      <c r="BZ1127" s="29"/>
      <c r="CA1127" s="29"/>
      <c r="CB1127" s="29"/>
      <c r="CC1127" s="29"/>
      <c r="CD1127" s="29"/>
      <c r="CE1127" s="29"/>
      <c r="CF1127" s="29"/>
      <c r="CG1127" s="29"/>
      <c r="CH1127" s="29"/>
      <c r="CI1127" s="29"/>
      <c r="CJ1127" s="29"/>
      <c r="CK1127" s="29"/>
      <c r="CL1127" s="29"/>
      <c r="CM1127" s="29"/>
      <c r="CN1127" s="29"/>
      <c r="CO1127" s="29"/>
      <c r="CP1127" s="29"/>
      <c r="CQ1127" s="29"/>
      <c r="CR1127" s="29"/>
      <c r="CS1127" s="29"/>
      <c r="CT1127" s="29"/>
      <c r="CU1127" s="32" t="str">
        <f>IF(N1127="费用项目",VLOOKUP(O1127,费用项目!B:C,2,0),"")</f>
        <v/>
      </c>
      <c r="CV1127" s="32" t="str">
        <f>IFERROR(VLOOKUP(CU1127,费用项目!A:B,2,0),"")</f>
        <v/>
      </c>
      <c r="CW1127" s="29" t="str">
        <f>IF(N1127="银行账户",VLOOKUP(O1127,银行变二级!B:C,2,0),"")</f>
        <v>潍坊银行3762</v>
      </c>
      <c r="CX1127" s="29" t="str">
        <f>IFERROR(VLOOKUP(O1127,银行变二级!A:B,2,0),"")</f>
        <v>潍坊银行3762</v>
      </c>
    </row>
    <row r="1128" spans="1:102">
      <c r="A1128" s="42" t="s">
        <v>876</v>
      </c>
      <c r="B1128" s="36" t="s">
        <v>103</v>
      </c>
      <c r="C1128" s="36" t="s">
        <v>135</v>
      </c>
      <c r="D1128" s="37" t="s">
        <v>878</v>
      </c>
      <c r="E1128" s="37" t="s">
        <v>880</v>
      </c>
      <c r="F1128" s="38">
        <v>2272.5</v>
      </c>
      <c r="G1128" s="39" t="s">
        <v>107</v>
      </c>
      <c r="H1128" s="40" t="str">
        <f t="shared" si="365"/>
        <v>2221</v>
      </c>
      <c r="I1128" s="40" t="str">
        <f t="shared" si="366"/>
        <v>222104</v>
      </c>
      <c r="J1128" s="46" t="str">
        <f t="shared" si="367"/>
        <v>应交税费</v>
      </c>
      <c r="K1128" s="47" t="str">
        <f t="shared" si="368"/>
        <v>应交印花税</v>
      </c>
      <c r="L1128" s="46" t="str">
        <f t="shared" si="369"/>
        <v/>
      </c>
      <c r="M1128" s="46" t="str">
        <f>IFERROR(IF(H1128="1002",1002,VLOOKUP(I1128,亿企科目!A:H,6,0)),VLOOKUP(H1128,亿企科目!A:G,6,0))</f>
        <v>222111</v>
      </c>
      <c r="N1128" s="48">
        <f>IFERROR(IF(H1128="1002","银行账户",IF(H1128="1123","供应商",VLOOKUP(I1128,亿企科目!A:H,8,0))),"")</f>
        <v>0</v>
      </c>
      <c r="O1128" s="49" t="str">
        <f t="shared" si="363"/>
        <v/>
      </c>
      <c r="P1128" s="29" t="str">
        <f>VLOOKUP(A1128,账簿!B:C,2,0)</f>
        <v>003011</v>
      </c>
      <c r="Q1128" s="29" t="str">
        <f>VLOOKUP(P1128,账簿!A:B,2,0)</f>
        <v>昌邑市兴邑农业科技有限公司</v>
      </c>
      <c r="W1128" s="29" t="str">
        <f t="shared" si="364"/>
        <v>0030112026-04-208</v>
      </c>
      <c r="X1128" s="29" t="str">
        <f t="shared" si="350"/>
        <v>003011</v>
      </c>
      <c r="Y1128" s="29" t="str">
        <f t="shared" si="351"/>
        <v>003011</v>
      </c>
      <c r="Z1128" s="29" t="str">
        <f t="shared" si="352"/>
        <v>昌邑市兴邑农业科技有限公司</v>
      </c>
      <c r="AA1128" s="29" t="str">
        <f t="shared" si="353"/>
        <v>2026-04</v>
      </c>
      <c r="AB1128" s="29" t="str">
        <f t="shared" si="354"/>
        <v>2026-04-20</v>
      </c>
      <c r="AC1128" s="29" t="s">
        <v>108</v>
      </c>
      <c r="AD1128" s="29">
        <f t="shared" si="355"/>
        <v>8</v>
      </c>
      <c r="AE1128" s="29" t="str">
        <f t="shared" si="356"/>
        <v>税款,税款</v>
      </c>
      <c r="AF1128" s="29" t="s">
        <v>109</v>
      </c>
      <c r="AG1128" s="29" t="s">
        <v>109</v>
      </c>
      <c r="AH1128" s="29"/>
      <c r="AI1128" s="29"/>
      <c r="AJ1128" s="29"/>
      <c r="AK1128" s="29"/>
      <c r="AL1128" s="29"/>
      <c r="AM1128" s="29"/>
      <c r="AN1128" s="29" t="str">
        <f t="shared" si="357"/>
        <v>222111</v>
      </c>
      <c r="AO1128" s="29"/>
      <c r="AP1128" s="29" t="str">
        <f t="shared" si="358"/>
        <v>税款,税款</v>
      </c>
      <c r="AQ1128" t="s">
        <v>110</v>
      </c>
      <c r="AR1128" s="29">
        <f t="shared" si="359"/>
        <v>2272.5</v>
      </c>
      <c r="AS1128" s="29" t="str">
        <f t="shared" si="360"/>
        <v/>
      </c>
      <c r="AT1128" t="s">
        <v>111</v>
      </c>
      <c r="AU1128" t="s">
        <v>112</v>
      </c>
      <c r="AV1128" t="s">
        <v>113</v>
      </c>
      <c r="AW1128" s="29">
        <f t="shared" si="361"/>
        <v>2272.5</v>
      </c>
      <c r="AX1128" s="29" t="str">
        <f t="shared" si="362"/>
        <v/>
      </c>
      <c r="AY1128" s="29"/>
      <c r="AZ1128" s="29"/>
      <c r="BA1128" s="29"/>
      <c r="BB1128" s="29"/>
      <c r="BC1128" s="29"/>
      <c r="BD1128" s="29"/>
      <c r="BE1128" s="29"/>
      <c r="BF1128" s="29"/>
      <c r="BG1128" s="29"/>
      <c r="BH1128" s="29"/>
      <c r="BI1128" s="29"/>
      <c r="BJ1128" s="29"/>
      <c r="BK1128" s="29"/>
      <c r="BL1128" s="29"/>
      <c r="BM1128" s="29"/>
      <c r="BN1128" s="29"/>
      <c r="BO1128" s="29"/>
      <c r="BP1128" s="29"/>
      <c r="BQ1128" s="32" t="str">
        <f>IF(N1128="项目",VLOOKUP(O1128,项目!B:C,2,0),IF(K1128="空项目",VLOOKUP(K1128,项目!B:C,2,0),""))</f>
        <v/>
      </c>
      <c r="BR1128" s="32" t="str">
        <f>IFERROR(VLOOKUP(BQ1128,项目!A:B,2,0),"")</f>
        <v/>
      </c>
      <c r="BS1128" s="29"/>
      <c r="BT1128" s="29"/>
      <c r="BU1128" s="32" t="str">
        <f>IF(N1128="供应商",VLOOKUP(O1128,供应商!B:C,2,0),"")</f>
        <v/>
      </c>
      <c r="BV1128" s="32" t="str">
        <f>IFERROR(VLOOKUP(BU1128,供应商!A:B,2,0),"")</f>
        <v/>
      </c>
      <c r="BW1128" s="32" t="str">
        <f>IF(N1128="客户",VLOOKUP(O1128,客户!B:C,2,0),"")</f>
        <v/>
      </c>
      <c r="BX1128" s="32" t="str">
        <f>IFERROR(VLOOKUP(BW1128,客户!A:B,2,0),"")</f>
        <v/>
      </c>
      <c r="BY1128" s="29"/>
      <c r="BZ1128" s="29"/>
      <c r="CA1128" s="29"/>
      <c r="CB1128" s="29"/>
      <c r="CC1128" s="29"/>
      <c r="CD1128" s="29"/>
      <c r="CE1128" s="29"/>
      <c r="CF1128" s="29"/>
      <c r="CG1128" s="29"/>
      <c r="CH1128" s="29"/>
      <c r="CI1128" s="29"/>
      <c r="CJ1128" s="29"/>
      <c r="CK1128" s="29"/>
      <c r="CL1128" s="29"/>
      <c r="CM1128" s="29"/>
      <c r="CN1128" s="29"/>
      <c r="CO1128" s="29"/>
      <c r="CP1128" s="29"/>
      <c r="CQ1128" s="29"/>
      <c r="CR1128" s="29"/>
      <c r="CS1128" s="29"/>
      <c r="CT1128" s="29"/>
      <c r="CU1128" s="32" t="str">
        <f>IF(N1128="费用项目",VLOOKUP(O1128,费用项目!B:C,2,0),"")</f>
        <v/>
      </c>
      <c r="CV1128" s="32" t="str">
        <f>IFERROR(VLOOKUP(CU1128,费用项目!A:B,2,0),"")</f>
        <v/>
      </c>
      <c r="CW1128" s="29" t="str">
        <f>IF(N1128="银行账户",VLOOKUP(O1128,银行变二级!B:C,2,0),"")</f>
        <v/>
      </c>
      <c r="CX1128" s="29" t="str">
        <f>IFERROR(VLOOKUP(O1128,银行变二级!A:B,2,0),"")</f>
        <v/>
      </c>
    </row>
    <row r="1129" spans="1:102">
      <c r="A1129" s="42" t="s">
        <v>876</v>
      </c>
      <c r="B1129" s="36" t="s">
        <v>103</v>
      </c>
      <c r="C1129" s="36" t="s">
        <v>135</v>
      </c>
      <c r="D1129" s="37" t="s">
        <v>878</v>
      </c>
      <c r="E1129" s="37" t="s">
        <v>881</v>
      </c>
      <c r="F1129" s="38">
        <v>337730.4</v>
      </c>
      <c r="G1129" s="39" t="s">
        <v>107</v>
      </c>
      <c r="H1129" s="40" t="str">
        <f t="shared" si="365"/>
        <v>2221</v>
      </c>
      <c r="I1129" s="40" t="str">
        <f t="shared" si="366"/>
        <v>222129</v>
      </c>
      <c r="J1129" s="46" t="str">
        <f t="shared" si="367"/>
        <v>应交税费</v>
      </c>
      <c r="K1129" s="47" t="str">
        <f t="shared" si="368"/>
        <v>应交契税</v>
      </c>
      <c r="L1129" s="46" t="str">
        <f t="shared" si="369"/>
        <v/>
      </c>
      <c r="M1129" s="46" t="str">
        <f>IFERROR(IF(H1129="1002",1002,VLOOKUP(I1129,亿企科目!A:H,6,0)),VLOOKUP(H1129,亿企科目!A:G,6,0))</f>
        <v>222145</v>
      </c>
      <c r="N1129" s="48">
        <f>IFERROR(IF(H1129="1002","银行账户",IF(H1129="1123","供应商",VLOOKUP(I1129,亿企科目!A:H,8,0))),"")</f>
        <v>0</v>
      </c>
      <c r="O1129" s="49" t="str">
        <f t="shared" si="363"/>
        <v/>
      </c>
      <c r="P1129" s="29" t="str">
        <f>VLOOKUP(A1129,账簿!B:C,2,0)</f>
        <v>003011</v>
      </c>
      <c r="Q1129" s="29" t="str">
        <f>VLOOKUP(P1129,账簿!A:B,2,0)</f>
        <v>昌邑市兴邑农业科技有限公司</v>
      </c>
      <c r="W1129" s="29" t="str">
        <f t="shared" si="364"/>
        <v>0030112026-04-208</v>
      </c>
      <c r="X1129" s="29" t="str">
        <f t="shared" si="350"/>
        <v>003011</v>
      </c>
      <c r="Y1129" s="29" t="str">
        <f t="shared" si="351"/>
        <v>003011</v>
      </c>
      <c r="Z1129" s="29" t="str">
        <f t="shared" si="352"/>
        <v>昌邑市兴邑农业科技有限公司</v>
      </c>
      <c r="AA1129" s="29" t="str">
        <f t="shared" si="353"/>
        <v>2026-04</v>
      </c>
      <c r="AB1129" s="29" t="str">
        <f t="shared" si="354"/>
        <v>2026-04-20</v>
      </c>
      <c r="AC1129" s="29" t="s">
        <v>108</v>
      </c>
      <c r="AD1129" s="29">
        <f t="shared" si="355"/>
        <v>8</v>
      </c>
      <c r="AE1129" s="29" t="str">
        <f t="shared" si="356"/>
        <v>税款,税款</v>
      </c>
      <c r="AF1129" s="29" t="s">
        <v>109</v>
      </c>
      <c r="AG1129" s="29" t="s">
        <v>109</v>
      </c>
      <c r="AH1129" s="29"/>
      <c r="AI1129" s="29"/>
      <c r="AJ1129" s="29"/>
      <c r="AK1129" s="29"/>
      <c r="AL1129" s="29"/>
      <c r="AM1129" s="29"/>
      <c r="AN1129" s="29" t="str">
        <f t="shared" si="357"/>
        <v>222145</v>
      </c>
      <c r="AO1129" s="29"/>
      <c r="AP1129" s="29" t="str">
        <f t="shared" si="358"/>
        <v>税款,税款</v>
      </c>
      <c r="AQ1129" t="s">
        <v>110</v>
      </c>
      <c r="AR1129" s="29">
        <f t="shared" si="359"/>
        <v>337730.4</v>
      </c>
      <c r="AS1129" s="29" t="str">
        <f t="shared" si="360"/>
        <v/>
      </c>
      <c r="AT1129" t="s">
        <v>111</v>
      </c>
      <c r="AU1129" t="s">
        <v>112</v>
      </c>
      <c r="AV1129" t="s">
        <v>113</v>
      </c>
      <c r="AW1129" s="29">
        <f t="shared" si="361"/>
        <v>337730.4</v>
      </c>
      <c r="AX1129" s="29" t="str">
        <f t="shared" si="362"/>
        <v/>
      </c>
      <c r="AY1129" s="29"/>
      <c r="AZ1129" s="29"/>
      <c r="BA1129" s="29"/>
      <c r="BB1129" s="29"/>
      <c r="BC1129" s="29"/>
      <c r="BD1129" s="29"/>
      <c r="BE1129" s="29"/>
      <c r="BF1129" s="29"/>
      <c r="BG1129" s="29"/>
      <c r="BH1129" s="29"/>
      <c r="BI1129" s="29"/>
      <c r="BJ1129" s="29"/>
      <c r="BK1129" s="29"/>
      <c r="BL1129" s="29"/>
      <c r="BM1129" s="29"/>
      <c r="BN1129" s="29"/>
      <c r="BO1129" s="29"/>
      <c r="BP1129" s="29"/>
      <c r="BQ1129" s="32" t="str">
        <f>IF(N1129="项目",VLOOKUP(O1129,项目!B:C,2,0),IF(K1129="空项目",VLOOKUP(K1129,项目!B:C,2,0),""))</f>
        <v/>
      </c>
      <c r="BR1129" s="32" t="str">
        <f>IFERROR(VLOOKUP(BQ1129,项目!A:B,2,0),"")</f>
        <v/>
      </c>
      <c r="BS1129" s="29"/>
      <c r="BT1129" s="29"/>
      <c r="BU1129" s="32" t="str">
        <f>IF(N1129="供应商",VLOOKUP(O1129,供应商!B:C,2,0),"")</f>
        <v/>
      </c>
      <c r="BV1129" s="32" t="str">
        <f>IFERROR(VLOOKUP(BU1129,供应商!A:B,2,0),"")</f>
        <v/>
      </c>
      <c r="BW1129" s="32" t="str">
        <f>IF(N1129="客户",VLOOKUP(O1129,客户!B:C,2,0),"")</f>
        <v/>
      </c>
      <c r="BX1129" s="32" t="str">
        <f>IFERROR(VLOOKUP(BW1129,客户!A:B,2,0),"")</f>
        <v/>
      </c>
      <c r="BY1129" s="29"/>
      <c r="BZ1129" s="29"/>
      <c r="CA1129" s="29"/>
      <c r="CB1129" s="29"/>
      <c r="CC1129" s="29"/>
      <c r="CD1129" s="29"/>
      <c r="CE1129" s="29"/>
      <c r="CF1129" s="29"/>
      <c r="CG1129" s="29"/>
      <c r="CH1129" s="29"/>
      <c r="CI1129" s="29"/>
      <c r="CJ1129" s="29"/>
      <c r="CK1129" s="29"/>
      <c r="CL1129" s="29"/>
      <c r="CM1129" s="29"/>
      <c r="CN1129" s="29"/>
      <c r="CO1129" s="29"/>
      <c r="CP1129" s="29"/>
      <c r="CQ1129" s="29"/>
      <c r="CR1129" s="29"/>
      <c r="CS1129" s="29"/>
      <c r="CT1129" s="29"/>
      <c r="CU1129" s="32" t="str">
        <f>IF(N1129="费用项目",VLOOKUP(O1129,费用项目!B:C,2,0),"")</f>
        <v/>
      </c>
      <c r="CV1129" s="32" t="str">
        <f>IFERROR(VLOOKUP(CU1129,费用项目!A:B,2,0),"")</f>
        <v/>
      </c>
      <c r="CW1129" s="29" t="str">
        <f>IF(N1129="银行账户",VLOOKUP(O1129,银行变二级!B:C,2,0),"")</f>
        <v/>
      </c>
      <c r="CX1129" s="29" t="str">
        <f>IFERROR(VLOOKUP(O1129,银行变二级!A:B,2,0),"")</f>
        <v/>
      </c>
    </row>
    <row r="1130" spans="1:102">
      <c r="A1130" s="42" t="s">
        <v>876</v>
      </c>
      <c r="B1130" s="36" t="s">
        <v>103</v>
      </c>
      <c r="C1130" s="36" t="s">
        <v>135</v>
      </c>
      <c r="D1130" s="37" t="s">
        <v>878</v>
      </c>
      <c r="E1130" s="37" t="s">
        <v>879</v>
      </c>
      <c r="F1130" s="39" t="s">
        <v>107</v>
      </c>
      <c r="G1130" s="38">
        <v>340002.9</v>
      </c>
      <c r="H1130" s="40" t="str">
        <f t="shared" si="365"/>
        <v>1002</v>
      </c>
      <c r="I1130" s="40" t="str">
        <f t="shared" si="366"/>
        <v>100202</v>
      </c>
      <c r="J1130" s="46" t="str">
        <f t="shared" si="367"/>
        <v>银行存款</v>
      </c>
      <c r="K1130" s="47" t="str">
        <f t="shared" si="368"/>
        <v>潍坊银行3762</v>
      </c>
      <c r="L1130" s="46" t="str">
        <f t="shared" si="369"/>
        <v/>
      </c>
      <c r="M1130" s="46">
        <f>IFERROR(IF(H1130="1002",1002,VLOOKUP(I1130,亿企科目!A:H,6,0)),VLOOKUP(H1130,亿企科目!A:G,6,0))</f>
        <v>1002</v>
      </c>
      <c r="N1130" s="48" t="str">
        <f>IFERROR(IF(H1130="1002","银行账户",IF(H1130="1123","供应商",VLOOKUP(I1130,亿企科目!A:H,8,0))),"")</f>
        <v>银行账户</v>
      </c>
      <c r="O1130" s="49" t="str">
        <f t="shared" si="363"/>
        <v>潍坊银行3762</v>
      </c>
      <c r="P1130" s="29" t="str">
        <f>VLOOKUP(A1130,账簿!B:C,2,0)</f>
        <v>003011</v>
      </c>
      <c r="Q1130" s="29" t="str">
        <f>VLOOKUP(P1130,账簿!A:B,2,0)</f>
        <v>昌邑市兴邑农业科技有限公司</v>
      </c>
      <c r="W1130" s="29" t="str">
        <f t="shared" si="364"/>
        <v>0030112026-04-208</v>
      </c>
      <c r="X1130" s="29" t="str">
        <f t="shared" si="350"/>
        <v>003011</v>
      </c>
      <c r="Y1130" s="29" t="str">
        <f t="shared" si="351"/>
        <v>003011</v>
      </c>
      <c r="Z1130" s="29" t="str">
        <f t="shared" si="352"/>
        <v>昌邑市兴邑农业科技有限公司</v>
      </c>
      <c r="AA1130" s="29" t="str">
        <f t="shared" si="353"/>
        <v>2026-04</v>
      </c>
      <c r="AB1130" s="29" t="str">
        <f t="shared" si="354"/>
        <v>2026-04-20</v>
      </c>
      <c r="AC1130" s="29" t="s">
        <v>108</v>
      </c>
      <c r="AD1130" s="29">
        <f t="shared" si="355"/>
        <v>8</v>
      </c>
      <c r="AE1130" s="29" t="str">
        <f t="shared" si="356"/>
        <v>税款,税款</v>
      </c>
      <c r="AF1130" s="29" t="s">
        <v>109</v>
      </c>
      <c r="AG1130" s="29" t="s">
        <v>109</v>
      </c>
      <c r="AH1130" s="29"/>
      <c r="AI1130" s="29"/>
      <c r="AJ1130" s="29"/>
      <c r="AK1130" s="29"/>
      <c r="AL1130" s="29"/>
      <c r="AM1130" s="29"/>
      <c r="AN1130" s="29">
        <f t="shared" si="357"/>
        <v>1002</v>
      </c>
      <c r="AO1130" s="29"/>
      <c r="AP1130" s="29" t="str">
        <f t="shared" si="358"/>
        <v>税款,税款</v>
      </c>
      <c r="AQ1130" t="s">
        <v>110</v>
      </c>
      <c r="AR1130" s="29" t="str">
        <f t="shared" si="359"/>
        <v/>
      </c>
      <c r="AS1130" s="29">
        <f t="shared" si="360"/>
        <v>340002.9</v>
      </c>
      <c r="AT1130" t="s">
        <v>111</v>
      </c>
      <c r="AU1130" t="s">
        <v>112</v>
      </c>
      <c r="AV1130" t="s">
        <v>113</v>
      </c>
      <c r="AW1130" s="29" t="str">
        <f t="shared" si="361"/>
        <v/>
      </c>
      <c r="AX1130" s="29">
        <f t="shared" si="362"/>
        <v>340002.9</v>
      </c>
      <c r="AY1130" s="29"/>
      <c r="AZ1130" s="29"/>
      <c r="BA1130" s="29"/>
      <c r="BB1130" s="29"/>
      <c r="BC1130" s="29"/>
      <c r="BD1130" s="29"/>
      <c r="BE1130" s="29"/>
      <c r="BF1130" s="29"/>
      <c r="BG1130" s="29"/>
      <c r="BH1130" s="29"/>
      <c r="BI1130" s="29"/>
      <c r="BJ1130" s="29"/>
      <c r="BK1130" s="29"/>
      <c r="BL1130" s="29"/>
      <c r="BM1130" s="29"/>
      <c r="BN1130" s="29"/>
      <c r="BO1130" s="29"/>
      <c r="BP1130" s="29"/>
      <c r="BQ1130" s="32" t="str">
        <f>IF(N1130="项目",VLOOKUP(O1130,项目!B:C,2,0),IF(K1130="空项目",VLOOKUP(K1130,项目!B:C,2,0),""))</f>
        <v/>
      </c>
      <c r="BR1130" s="32" t="str">
        <f>IFERROR(VLOOKUP(BQ1130,项目!A:B,2,0),"")</f>
        <v/>
      </c>
      <c r="BS1130" s="29"/>
      <c r="BT1130" s="29"/>
      <c r="BU1130" s="32" t="str">
        <f>IF(N1130="供应商",VLOOKUP(O1130,供应商!B:C,2,0),"")</f>
        <v/>
      </c>
      <c r="BV1130" s="32" t="str">
        <f>IFERROR(VLOOKUP(BU1130,供应商!A:B,2,0),"")</f>
        <v/>
      </c>
      <c r="BW1130" s="32" t="str">
        <f>IF(N1130="客户",VLOOKUP(O1130,客户!B:C,2,0),"")</f>
        <v/>
      </c>
      <c r="BX1130" s="32" t="str">
        <f>IFERROR(VLOOKUP(BW1130,客户!A:B,2,0),"")</f>
        <v/>
      </c>
      <c r="BY1130" s="29"/>
      <c r="BZ1130" s="29"/>
      <c r="CA1130" s="29"/>
      <c r="CB1130" s="29"/>
      <c r="CC1130" s="29"/>
      <c r="CD1130" s="29"/>
      <c r="CE1130" s="29"/>
      <c r="CF1130" s="29"/>
      <c r="CG1130" s="29"/>
      <c r="CH1130" s="29"/>
      <c r="CI1130" s="29"/>
      <c r="CJ1130" s="29"/>
      <c r="CK1130" s="29"/>
      <c r="CL1130" s="29"/>
      <c r="CM1130" s="29"/>
      <c r="CN1130" s="29"/>
      <c r="CO1130" s="29"/>
      <c r="CP1130" s="29"/>
      <c r="CQ1130" s="29"/>
      <c r="CR1130" s="29"/>
      <c r="CS1130" s="29"/>
      <c r="CT1130" s="29"/>
      <c r="CU1130" s="32" t="str">
        <f>IF(N1130="费用项目",VLOOKUP(O1130,费用项目!B:C,2,0),"")</f>
        <v/>
      </c>
      <c r="CV1130" s="32" t="str">
        <f>IFERROR(VLOOKUP(CU1130,费用项目!A:B,2,0),"")</f>
        <v/>
      </c>
      <c r="CW1130" s="29" t="str">
        <f>IF(N1130="银行账户",VLOOKUP(O1130,银行变二级!B:C,2,0),"")</f>
        <v>潍坊银行3762</v>
      </c>
      <c r="CX1130" s="29" t="str">
        <f>IFERROR(VLOOKUP(O1130,银行变二级!A:B,2,0),"")</f>
        <v>潍坊银行3762</v>
      </c>
    </row>
    <row r="1131" spans="1:102">
      <c r="A1131" s="42" t="s">
        <v>876</v>
      </c>
      <c r="B1131" s="36" t="s">
        <v>103</v>
      </c>
      <c r="C1131" s="36" t="s">
        <v>153</v>
      </c>
      <c r="D1131" s="37" t="s">
        <v>878</v>
      </c>
      <c r="E1131" s="37" t="s">
        <v>880</v>
      </c>
      <c r="F1131" s="38">
        <v>1725</v>
      </c>
      <c r="G1131" s="39" t="s">
        <v>107</v>
      </c>
      <c r="H1131" s="40" t="str">
        <f t="shared" si="365"/>
        <v>2221</v>
      </c>
      <c r="I1131" s="40" t="str">
        <f t="shared" si="366"/>
        <v>222104</v>
      </c>
      <c r="J1131" s="46" t="str">
        <f t="shared" si="367"/>
        <v>应交税费</v>
      </c>
      <c r="K1131" s="47" t="str">
        <f t="shared" si="368"/>
        <v>应交印花税</v>
      </c>
      <c r="L1131" s="46" t="str">
        <f t="shared" si="369"/>
        <v/>
      </c>
      <c r="M1131" s="46" t="str">
        <f>IFERROR(IF(H1131="1002",1002,VLOOKUP(I1131,亿企科目!A:H,6,0)),VLOOKUP(H1131,亿企科目!A:G,6,0))</f>
        <v>222111</v>
      </c>
      <c r="N1131" s="48">
        <f>IFERROR(IF(H1131="1002","银行账户",IF(H1131="1123","供应商",VLOOKUP(I1131,亿企科目!A:H,8,0))),"")</f>
        <v>0</v>
      </c>
      <c r="O1131" s="49" t="str">
        <f t="shared" si="363"/>
        <v/>
      </c>
      <c r="P1131" s="29" t="str">
        <f>VLOOKUP(A1131,账簿!B:C,2,0)</f>
        <v>003011</v>
      </c>
      <c r="Q1131" s="29" t="str">
        <f>VLOOKUP(P1131,账簿!A:B,2,0)</f>
        <v>昌邑市兴邑农业科技有限公司</v>
      </c>
      <c r="W1131" s="29" t="str">
        <f t="shared" si="364"/>
        <v>0030112026-04-209</v>
      </c>
      <c r="X1131" s="29" t="str">
        <f t="shared" si="350"/>
        <v>003011</v>
      </c>
      <c r="Y1131" s="29" t="str">
        <f t="shared" si="351"/>
        <v>003011</v>
      </c>
      <c r="Z1131" s="29" t="str">
        <f t="shared" si="352"/>
        <v>昌邑市兴邑农业科技有限公司</v>
      </c>
      <c r="AA1131" s="29" t="str">
        <f t="shared" si="353"/>
        <v>2026-04</v>
      </c>
      <c r="AB1131" s="29" t="str">
        <f t="shared" si="354"/>
        <v>2026-04-20</v>
      </c>
      <c r="AC1131" s="29" t="s">
        <v>108</v>
      </c>
      <c r="AD1131" s="29">
        <f t="shared" si="355"/>
        <v>9</v>
      </c>
      <c r="AE1131" s="29" t="str">
        <f t="shared" si="356"/>
        <v>税款,税款</v>
      </c>
      <c r="AF1131" s="29" t="s">
        <v>109</v>
      </c>
      <c r="AG1131" s="29" t="s">
        <v>109</v>
      </c>
      <c r="AH1131" s="29"/>
      <c r="AI1131" s="29"/>
      <c r="AJ1131" s="29"/>
      <c r="AK1131" s="29"/>
      <c r="AL1131" s="29"/>
      <c r="AM1131" s="29"/>
      <c r="AN1131" s="29" t="str">
        <f t="shared" si="357"/>
        <v>222111</v>
      </c>
      <c r="AO1131" s="29"/>
      <c r="AP1131" s="29" t="str">
        <f t="shared" si="358"/>
        <v>税款,税款</v>
      </c>
      <c r="AQ1131" t="s">
        <v>110</v>
      </c>
      <c r="AR1131" s="29">
        <f t="shared" si="359"/>
        <v>1725</v>
      </c>
      <c r="AS1131" s="29" t="str">
        <f t="shared" si="360"/>
        <v/>
      </c>
      <c r="AT1131" t="s">
        <v>111</v>
      </c>
      <c r="AU1131" t="s">
        <v>112</v>
      </c>
      <c r="AV1131" t="s">
        <v>113</v>
      </c>
      <c r="AW1131" s="29">
        <f t="shared" si="361"/>
        <v>1725</v>
      </c>
      <c r="AX1131" s="29" t="str">
        <f t="shared" si="362"/>
        <v/>
      </c>
      <c r="AY1131" s="29"/>
      <c r="AZ1131" s="29"/>
      <c r="BA1131" s="29"/>
      <c r="BB1131" s="29"/>
      <c r="BC1131" s="29"/>
      <c r="BD1131" s="29"/>
      <c r="BE1131" s="29"/>
      <c r="BF1131" s="29"/>
      <c r="BG1131" s="29"/>
      <c r="BH1131" s="29"/>
      <c r="BI1131" s="29"/>
      <c r="BJ1131" s="29"/>
      <c r="BK1131" s="29"/>
      <c r="BL1131" s="29"/>
      <c r="BM1131" s="29"/>
      <c r="BN1131" s="29"/>
      <c r="BO1131" s="29"/>
      <c r="BP1131" s="29"/>
      <c r="BQ1131" s="32" t="str">
        <f>IF(N1131="项目",VLOOKUP(O1131,项目!B:C,2,0),IF(K1131="空项目",VLOOKUP(K1131,项目!B:C,2,0),""))</f>
        <v/>
      </c>
      <c r="BR1131" s="32" t="str">
        <f>IFERROR(VLOOKUP(BQ1131,项目!A:B,2,0),"")</f>
        <v/>
      </c>
      <c r="BS1131" s="29"/>
      <c r="BT1131" s="29"/>
      <c r="BU1131" s="32" t="str">
        <f>IF(N1131="供应商",VLOOKUP(O1131,供应商!B:C,2,0),"")</f>
        <v/>
      </c>
      <c r="BV1131" s="32" t="str">
        <f>IFERROR(VLOOKUP(BU1131,供应商!A:B,2,0),"")</f>
        <v/>
      </c>
      <c r="BW1131" s="32" t="str">
        <f>IF(N1131="客户",VLOOKUP(O1131,客户!B:C,2,0),"")</f>
        <v/>
      </c>
      <c r="BX1131" s="32" t="str">
        <f>IFERROR(VLOOKUP(BW1131,客户!A:B,2,0),"")</f>
        <v/>
      </c>
      <c r="BY1131" s="29"/>
      <c r="BZ1131" s="29"/>
      <c r="CA1131" s="29"/>
      <c r="CB1131" s="29"/>
      <c r="CC1131" s="29"/>
      <c r="CD1131" s="29"/>
      <c r="CE1131" s="29"/>
      <c r="CF1131" s="29"/>
      <c r="CG1131" s="29"/>
      <c r="CH1131" s="29"/>
      <c r="CI1131" s="29"/>
      <c r="CJ1131" s="29"/>
      <c r="CK1131" s="29"/>
      <c r="CL1131" s="29"/>
      <c r="CM1131" s="29"/>
      <c r="CN1131" s="29"/>
      <c r="CO1131" s="29"/>
      <c r="CP1131" s="29"/>
      <c r="CQ1131" s="29"/>
      <c r="CR1131" s="29"/>
      <c r="CS1131" s="29"/>
      <c r="CT1131" s="29"/>
      <c r="CU1131" s="32" t="str">
        <f>IF(N1131="费用项目",VLOOKUP(O1131,费用项目!B:C,2,0),"")</f>
        <v/>
      </c>
      <c r="CV1131" s="32" t="str">
        <f>IFERROR(VLOOKUP(CU1131,费用项目!A:B,2,0),"")</f>
        <v/>
      </c>
      <c r="CW1131" s="29" t="str">
        <f>IF(N1131="银行账户",VLOOKUP(O1131,银行变二级!B:C,2,0),"")</f>
        <v/>
      </c>
      <c r="CX1131" s="29" t="str">
        <f>IFERROR(VLOOKUP(O1131,银行变二级!A:B,2,0),"")</f>
        <v/>
      </c>
    </row>
    <row r="1132" spans="1:102">
      <c r="A1132" s="42" t="s">
        <v>876</v>
      </c>
      <c r="B1132" s="36" t="s">
        <v>103</v>
      </c>
      <c r="C1132" s="36" t="s">
        <v>153</v>
      </c>
      <c r="D1132" s="37" t="s">
        <v>878</v>
      </c>
      <c r="E1132" s="37" t="s">
        <v>881</v>
      </c>
      <c r="F1132" s="38">
        <v>256392</v>
      </c>
      <c r="G1132" s="39" t="s">
        <v>107</v>
      </c>
      <c r="H1132" s="40" t="str">
        <f t="shared" si="365"/>
        <v>2221</v>
      </c>
      <c r="I1132" s="40" t="str">
        <f t="shared" si="366"/>
        <v>222129</v>
      </c>
      <c r="J1132" s="46" t="str">
        <f t="shared" si="367"/>
        <v>应交税费</v>
      </c>
      <c r="K1132" s="47" t="str">
        <f t="shared" si="368"/>
        <v>应交契税</v>
      </c>
      <c r="L1132" s="46" t="str">
        <f t="shared" si="369"/>
        <v/>
      </c>
      <c r="M1132" s="46" t="str">
        <f>IFERROR(IF(H1132="1002",1002,VLOOKUP(I1132,亿企科目!A:H,6,0)),VLOOKUP(H1132,亿企科目!A:G,6,0))</f>
        <v>222145</v>
      </c>
      <c r="N1132" s="48">
        <f>IFERROR(IF(H1132="1002","银行账户",IF(H1132="1123","供应商",VLOOKUP(I1132,亿企科目!A:H,8,0))),"")</f>
        <v>0</v>
      </c>
      <c r="O1132" s="49" t="str">
        <f t="shared" si="363"/>
        <v/>
      </c>
      <c r="P1132" s="29" t="str">
        <f>VLOOKUP(A1132,账簿!B:C,2,0)</f>
        <v>003011</v>
      </c>
      <c r="Q1132" s="29" t="str">
        <f>VLOOKUP(P1132,账簿!A:B,2,0)</f>
        <v>昌邑市兴邑农业科技有限公司</v>
      </c>
      <c r="W1132" s="29" t="str">
        <f t="shared" si="364"/>
        <v>0030112026-04-209</v>
      </c>
      <c r="X1132" s="29" t="str">
        <f t="shared" si="350"/>
        <v>003011</v>
      </c>
      <c r="Y1132" s="29" t="str">
        <f t="shared" si="351"/>
        <v>003011</v>
      </c>
      <c r="Z1132" s="29" t="str">
        <f t="shared" si="352"/>
        <v>昌邑市兴邑农业科技有限公司</v>
      </c>
      <c r="AA1132" s="29" t="str">
        <f t="shared" si="353"/>
        <v>2026-04</v>
      </c>
      <c r="AB1132" s="29" t="str">
        <f t="shared" si="354"/>
        <v>2026-04-20</v>
      </c>
      <c r="AC1132" s="29" t="s">
        <v>108</v>
      </c>
      <c r="AD1132" s="29">
        <f t="shared" si="355"/>
        <v>9</v>
      </c>
      <c r="AE1132" s="29" t="str">
        <f t="shared" si="356"/>
        <v>税款,税款</v>
      </c>
      <c r="AF1132" s="29" t="s">
        <v>109</v>
      </c>
      <c r="AG1132" s="29" t="s">
        <v>109</v>
      </c>
      <c r="AH1132" s="29"/>
      <c r="AI1132" s="29"/>
      <c r="AJ1132" s="29"/>
      <c r="AK1132" s="29"/>
      <c r="AL1132" s="29"/>
      <c r="AM1132" s="29"/>
      <c r="AN1132" s="29" t="str">
        <f t="shared" si="357"/>
        <v>222145</v>
      </c>
      <c r="AO1132" s="29"/>
      <c r="AP1132" s="29" t="str">
        <f t="shared" si="358"/>
        <v>税款,税款</v>
      </c>
      <c r="AQ1132" t="s">
        <v>110</v>
      </c>
      <c r="AR1132" s="29">
        <f t="shared" si="359"/>
        <v>256392</v>
      </c>
      <c r="AS1132" s="29" t="str">
        <f t="shared" si="360"/>
        <v/>
      </c>
      <c r="AT1132" t="s">
        <v>111</v>
      </c>
      <c r="AU1132" t="s">
        <v>112</v>
      </c>
      <c r="AV1132" t="s">
        <v>113</v>
      </c>
      <c r="AW1132" s="29">
        <f t="shared" si="361"/>
        <v>256392</v>
      </c>
      <c r="AX1132" s="29" t="str">
        <f t="shared" si="362"/>
        <v/>
      </c>
      <c r="AY1132" s="29"/>
      <c r="AZ1132" s="29"/>
      <c r="BA1132" s="29"/>
      <c r="BB1132" s="29"/>
      <c r="BC1132" s="29"/>
      <c r="BD1132" s="29"/>
      <c r="BE1132" s="29"/>
      <c r="BF1132" s="29"/>
      <c r="BG1132" s="29"/>
      <c r="BH1132" s="29"/>
      <c r="BI1132" s="29"/>
      <c r="BJ1132" s="29"/>
      <c r="BK1132" s="29"/>
      <c r="BL1132" s="29"/>
      <c r="BM1132" s="29"/>
      <c r="BN1132" s="29"/>
      <c r="BO1132" s="29"/>
      <c r="BP1132" s="29"/>
      <c r="BQ1132" s="32" t="str">
        <f>IF(N1132="项目",VLOOKUP(O1132,项目!B:C,2,0),IF(K1132="空项目",VLOOKUP(K1132,项目!B:C,2,0),""))</f>
        <v/>
      </c>
      <c r="BR1132" s="32" t="str">
        <f>IFERROR(VLOOKUP(BQ1132,项目!A:B,2,0),"")</f>
        <v/>
      </c>
      <c r="BS1132" s="29"/>
      <c r="BT1132" s="29"/>
      <c r="BU1132" s="32" t="str">
        <f>IF(N1132="供应商",VLOOKUP(O1132,供应商!B:C,2,0),"")</f>
        <v/>
      </c>
      <c r="BV1132" s="32" t="str">
        <f>IFERROR(VLOOKUP(BU1132,供应商!A:B,2,0),"")</f>
        <v/>
      </c>
      <c r="BW1132" s="32" t="str">
        <f>IF(N1132="客户",VLOOKUP(O1132,客户!B:C,2,0),"")</f>
        <v/>
      </c>
      <c r="BX1132" s="32" t="str">
        <f>IFERROR(VLOOKUP(BW1132,客户!A:B,2,0),"")</f>
        <v/>
      </c>
      <c r="BY1132" s="29"/>
      <c r="BZ1132" s="29"/>
      <c r="CA1132" s="29"/>
      <c r="CB1132" s="29"/>
      <c r="CC1132" s="29"/>
      <c r="CD1132" s="29"/>
      <c r="CE1132" s="29"/>
      <c r="CF1132" s="29"/>
      <c r="CG1132" s="29"/>
      <c r="CH1132" s="29"/>
      <c r="CI1132" s="29"/>
      <c r="CJ1132" s="29"/>
      <c r="CK1132" s="29"/>
      <c r="CL1132" s="29"/>
      <c r="CM1132" s="29"/>
      <c r="CN1132" s="29"/>
      <c r="CO1132" s="29"/>
      <c r="CP1132" s="29"/>
      <c r="CQ1132" s="29"/>
      <c r="CR1132" s="29"/>
      <c r="CS1132" s="29"/>
      <c r="CT1132" s="29"/>
      <c r="CU1132" s="32" t="str">
        <f>IF(N1132="费用项目",VLOOKUP(O1132,费用项目!B:C,2,0),"")</f>
        <v/>
      </c>
      <c r="CV1132" s="32" t="str">
        <f>IFERROR(VLOOKUP(CU1132,费用项目!A:B,2,0),"")</f>
        <v/>
      </c>
      <c r="CW1132" s="29" t="str">
        <f>IF(N1132="银行账户",VLOOKUP(O1132,银行变二级!B:C,2,0),"")</f>
        <v/>
      </c>
      <c r="CX1132" s="29" t="str">
        <f>IFERROR(VLOOKUP(O1132,银行变二级!A:B,2,0),"")</f>
        <v/>
      </c>
    </row>
    <row r="1133" spans="1:102">
      <c r="A1133" s="42" t="s">
        <v>876</v>
      </c>
      <c r="B1133" s="36" t="s">
        <v>103</v>
      </c>
      <c r="C1133" s="36" t="s">
        <v>153</v>
      </c>
      <c r="D1133" s="37" t="s">
        <v>878</v>
      </c>
      <c r="E1133" s="37" t="s">
        <v>879</v>
      </c>
      <c r="F1133" s="39" t="s">
        <v>107</v>
      </c>
      <c r="G1133" s="38">
        <v>258117</v>
      </c>
      <c r="H1133" s="40" t="str">
        <f t="shared" si="365"/>
        <v>1002</v>
      </c>
      <c r="I1133" s="40" t="str">
        <f t="shared" si="366"/>
        <v>100202</v>
      </c>
      <c r="J1133" s="46" t="str">
        <f t="shared" si="367"/>
        <v>银行存款</v>
      </c>
      <c r="K1133" s="47" t="str">
        <f t="shared" si="368"/>
        <v>潍坊银行3762</v>
      </c>
      <c r="L1133" s="46" t="str">
        <f t="shared" si="369"/>
        <v/>
      </c>
      <c r="M1133" s="46">
        <f>IFERROR(IF(H1133="1002",1002,VLOOKUP(I1133,亿企科目!A:H,6,0)),VLOOKUP(H1133,亿企科目!A:G,6,0))</f>
        <v>1002</v>
      </c>
      <c r="N1133" s="48" t="str">
        <f>IFERROR(IF(H1133="1002","银行账户",IF(H1133="1123","供应商",VLOOKUP(I1133,亿企科目!A:H,8,0))),"")</f>
        <v>银行账户</v>
      </c>
      <c r="O1133" s="49" t="str">
        <f t="shared" si="363"/>
        <v>潍坊银行3762</v>
      </c>
      <c r="P1133" s="29" t="str">
        <f>VLOOKUP(A1133,账簿!B:C,2,0)</f>
        <v>003011</v>
      </c>
      <c r="Q1133" s="29" t="str">
        <f>VLOOKUP(P1133,账簿!A:B,2,0)</f>
        <v>昌邑市兴邑农业科技有限公司</v>
      </c>
      <c r="W1133" s="29" t="str">
        <f t="shared" si="364"/>
        <v>0030112026-04-209</v>
      </c>
      <c r="X1133" s="29" t="str">
        <f t="shared" si="350"/>
        <v>003011</v>
      </c>
      <c r="Y1133" s="29" t="str">
        <f t="shared" si="351"/>
        <v>003011</v>
      </c>
      <c r="Z1133" s="29" t="str">
        <f t="shared" si="352"/>
        <v>昌邑市兴邑农业科技有限公司</v>
      </c>
      <c r="AA1133" s="29" t="str">
        <f t="shared" si="353"/>
        <v>2026-04</v>
      </c>
      <c r="AB1133" s="29" t="str">
        <f t="shared" si="354"/>
        <v>2026-04-20</v>
      </c>
      <c r="AC1133" s="29" t="s">
        <v>108</v>
      </c>
      <c r="AD1133" s="29">
        <f t="shared" si="355"/>
        <v>9</v>
      </c>
      <c r="AE1133" s="29" t="str">
        <f t="shared" si="356"/>
        <v>税款,税款</v>
      </c>
      <c r="AF1133" s="29" t="s">
        <v>109</v>
      </c>
      <c r="AG1133" s="29" t="s">
        <v>109</v>
      </c>
      <c r="AH1133" s="29"/>
      <c r="AI1133" s="29"/>
      <c r="AJ1133" s="29"/>
      <c r="AK1133" s="29"/>
      <c r="AL1133" s="29"/>
      <c r="AM1133" s="29"/>
      <c r="AN1133" s="29">
        <f t="shared" si="357"/>
        <v>1002</v>
      </c>
      <c r="AO1133" s="29"/>
      <c r="AP1133" s="29" t="str">
        <f t="shared" si="358"/>
        <v>税款,税款</v>
      </c>
      <c r="AQ1133" t="s">
        <v>110</v>
      </c>
      <c r="AR1133" s="29" t="str">
        <f t="shared" si="359"/>
        <v/>
      </c>
      <c r="AS1133" s="29">
        <f t="shared" si="360"/>
        <v>258117</v>
      </c>
      <c r="AT1133" t="s">
        <v>111</v>
      </c>
      <c r="AU1133" t="s">
        <v>112</v>
      </c>
      <c r="AV1133" t="s">
        <v>113</v>
      </c>
      <c r="AW1133" s="29" t="str">
        <f t="shared" si="361"/>
        <v/>
      </c>
      <c r="AX1133" s="29">
        <f t="shared" si="362"/>
        <v>258117</v>
      </c>
      <c r="AY1133" s="29"/>
      <c r="AZ1133" s="29"/>
      <c r="BA1133" s="29"/>
      <c r="BB1133" s="29"/>
      <c r="BC1133" s="29"/>
      <c r="BD1133" s="29"/>
      <c r="BE1133" s="29"/>
      <c r="BF1133" s="29"/>
      <c r="BG1133" s="29"/>
      <c r="BH1133" s="29"/>
      <c r="BI1133" s="29"/>
      <c r="BJ1133" s="29"/>
      <c r="BK1133" s="29"/>
      <c r="BL1133" s="29"/>
      <c r="BM1133" s="29"/>
      <c r="BN1133" s="29"/>
      <c r="BO1133" s="29"/>
      <c r="BP1133" s="29"/>
      <c r="BQ1133" s="32" t="str">
        <f>IF(N1133="项目",VLOOKUP(O1133,项目!B:C,2,0),IF(K1133="空项目",VLOOKUP(K1133,项目!B:C,2,0),""))</f>
        <v/>
      </c>
      <c r="BR1133" s="32" t="str">
        <f>IFERROR(VLOOKUP(BQ1133,项目!A:B,2,0),"")</f>
        <v/>
      </c>
      <c r="BS1133" s="29"/>
      <c r="BT1133" s="29"/>
      <c r="BU1133" s="32" t="str">
        <f>IF(N1133="供应商",VLOOKUP(O1133,供应商!B:C,2,0),"")</f>
        <v/>
      </c>
      <c r="BV1133" s="32" t="str">
        <f>IFERROR(VLOOKUP(BU1133,供应商!A:B,2,0),"")</f>
        <v/>
      </c>
      <c r="BW1133" s="32" t="str">
        <f>IF(N1133="客户",VLOOKUP(O1133,客户!B:C,2,0),"")</f>
        <v/>
      </c>
      <c r="BX1133" s="32" t="str">
        <f>IFERROR(VLOOKUP(BW1133,客户!A:B,2,0),"")</f>
        <v/>
      </c>
      <c r="BY1133" s="29"/>
      <c r="BZ1133" s="29"/>
      <c r="CA1133" s="29"/>
      <c r="CB1133" s="29"/>
      <c r="CC1133" s="29"/>
      <c r="CD1133" s="29"/>
      <c r="CE1133" s="29"/>
      <c r="CF1133" s="29"/>
      <c r="CG1133" s="29"/>
      <c r="CH1133" s="29"/>
      <c r="CI1133" s="29"/>
      <c r="CJ1133" s="29"/>
      <c r="CK1133" s="29"/>
      <c r="CL1133" s="29"/>
      <c r="CM1133" s="29"/>
      <c r="CN1133" s="29"/>
      <c r="CO1133" s="29"/>
      <c r="CP1133" s="29"/>
      <c r="CQ1133" s="29"/>
      <c r="CR1133" s="29"/>
      <c r="CS1133" s="29"/>
      <c r="CT1133" s="29"/>
      <c r="CU1133" s="32" t="str">
        <f>IF(N1133="费用项目",VLOOKUP(O1133,费用项目!B:C,2,0),"")</f>
        <v/>
      </c>
      <c r="CV1133" s="32" t="str">
        <f>IFERROR(VLOOKUP(CU1133,费用项目!A:B,2,0),"")</f>
        <v/>
      </c>
      <c r="CW1133" s="29" t="str">
        <f>IF(N1133="银行账户",VLOOKUP(O1133,银行变二级!B:C,2,0),"")</f>
        <v>潍坊银行3762</v>
      </c>
      <c r="CX1133" s="29" t="str">
        <f>IFERROR(VLOOKUP(O1133,银行变二级!A:B,2,0),"")</f>
        <v>潍坊银行3762</v>
      </c>
    </row>
    <row r="1134" ht="25.5" spans="1:102">
      <c r="A1134" s="42" t="s">
        <v>876</v>
      </c>
      <c r="B1134" s="36" t="s">
        <v>124</v>
      </c>
      <c r="C1134" s="36" t="s">
        <v>157</v>
      </c>
      <c r="D1134" s="37" t="s">
        <v>882</v>
      </c>
      <c r="E1134" s="37" t="s">
        <v>127</v>
      </c>
      <c r="F1134" s="38">
        <v>481473.14</v>
      </c>
      <c r="G1134" s="39" t="s">
        <v>107</v>
      </c>
      <c r="H1134" s="40" t="str">
        <f t="shared" si="365"/>
        <v>6603</v>
      </c>
      <c r="I1134" s="40" t="str">
        <f t="shared" si="366"/>
        <v>6603</v>
      </c>
      <c r="J1134" s="46" t="str">
        <f t="shared" si="367"/>
        <v>财务费用</v>
      </c>
      <c r="K1134" s="47" t="str">
        <f t="shared" si="368"/>
        <v>利息支出</v>
      </c>
      <c r="L1134" s="46" t="str">
        <f t="shared" si="369"/>
        <v/>
      </c>
      <c r="M1134" s="46" t="str">
        <f>IFERROR(IF(H1134="1002",1002,VLOOKUP(I1134,亿企科目!A:H,6,0)),VLOOKUP(H1134,亿企科目!A:G,6,0))</f>
        <v>6603</v>
      </c>
      <c r="N1134" s="48" t="str">
        <f>IFERROR(IF(H1134="1002","银行账户",IF(H1134="1123","供应商",VLOOKUP(I1134,亿企科目!A:H,8,0))),"")</f>
        <v>费用项目</v>
      </c>
      <c r="O1134" s="49" t="str">
        <f t="shared" si="363"/>
        <v>利息支出</v>
      </c>
      <c r="P1134" s="29" t="str">
        <f>VLOOKUP(A1134,账簿!B:C,2,0)</f>
        <v>003011</v>
      </c>
      <c r="Q1134" s="29" t="str">
        <f>VLOOKUP(P1134,账簿!A:B,2,0)</f>
        <v>昌邑市兴邑农业科技有限公司</v>
      </c>
      <c r="W1134" s="29" t="str">
        <f t="shared" si="364"/>
        <v>0030112026-04-2110</v>
      </c>
      <c r="X1134" s="29" t="str">
        <f t="shared" si="350"/>
        <v>003011</v>
      </c>
      <c r="Y1134" s="29" t="str">
        <f t="shared" si="351"/>
        <v>003011</v>
      </c>
      <c r="Z1134" s="29" t="str">
        <f t="shared" si="352"/>
        <v>昌邑市兴邑农业科技有限公司</v>
      </c>
      <c r="AA1134" s="29" t="str">
        <f t="shared" si="353"/>
        <v>2026-04</v>
      </c>
      <c r="AB1134" s="29" t="str">
        <f t="shared" si="354"/>
        <v>2026-04-21</v>
      </c>
      <c r="AC1134" s="29" t="s">
        <v>108</v>
      </c>
      <c r="AD1134" s="29">
        <f t="shared" si="355"/>
        <v>10</v>
      </c>
      <c r="AE1134" s="29" t="str">
        <f t="shared" si="356"/>
        <v>贷款还款,昌邑市兴邑农业科技有限公司,贷款还款</v>
      </c>
      <c r="AF1134" s="29" t="s">
        <v>109</v>
      </c>
      <c r="AG1134" s="29" t="s">
        <v>109</v>
      </c>
      <c r="AH1134" s="29"/>
      <c r="AI1134" s="29"/>
      <c r="AJ1134" s="29"/>
      <c r="AK1134" s="29"/>
      <c r="AL1134" s="29"/>
      <c r="AM1134" s="29"/>
      <c r="AN1134" s="29" t="str">
        <f t="shared" si="357"/>
        <v>6603</v>
      </c>
      <c r="AO1134" s="29"/>
      <c r="AP1134" s="29" t="str">
        <f t="shared" si="358"/>
        <v>贷款还款,昌邑市兴邑农业科技有限公司,贷款还款</v>
      </c>
      <c r="AQ1134" t="s">
        <v>110</v>
      </c>
      <c r="AR1134" s="29">
        <f t="shared" si="359"/>
        <v>481473.14</v>
      </c>
      <c r="AS1134" s="29" t="str">
        <f t="shared" si="360"/>
        <v/>
      </c>
      <c r="AT1134" t="s">
        <v>111</v>
      </c>
      <c r="AU1134" t="s">
        <v>112</v>
      </c>
      <c r="AV1134" t="s">
        <v>113</v>
      </c>
      <c r="AW1134" s="29">
        <f t="shared" si="361"/>
        <v>481473.14</v>
      </c>
      <c r="AX1134" s="29" t="str">
        <f t="shared" si="362"/>
        <v/>
      </c>
      <c r="AY1134" s="29"/>
      <c r="AZ1134" s="29"/>
      <c r="BA1134" s="29"/>
      <c r="BB1134" s="29"/>
      <c r="BC1134" s="29"/>
      <c r="BD1134" s="29"/>
      <c r="BE1134" s="29"/>
      <c r="BF1134" s="29"/>
      <c r="BG1134" s="29"/>
      <c r="BH1134" s="29"/>
      <c r="BI1134" s="29"/>
      <c r="BJ1134" s="29"/>
      <c r="BK1134" s="29"/>
      <c r="BL1134" s="29"/>
      <c r="BM1134" s="29"/>
      <c r="BN1134" s="29"/>
      <c r="BO1134" s="29"/>
      <c r="BP1134" s="29"/>
      <c r="BQ1134" s="32" t="str">
        <f>IF(N1134="项目",VLOOKUP(O1134,项目!B:C,2,0),IF(K1134="空项目",VLOOKUP(K1134,项目!B:C,2,0),""))</f>
        <v/>
      </c>
      <c r="BR1134" s="32" t="str">
        <f>IFERROR(VLOOKUP(BQ1134,项目!A:B,2,0),"")</f>
        <v/>
      </c>
      <c r="BS1134" s="29"/>
      <c r="BT1134" s="29"/>
      <c r="BU1134" s="32" t="str">
        <f>IF(N1134="供应商",VLOOKUP(O1134,供应商!B:C,2,0),"")</f>
        <v/>
      </c>
      <c r="BV1134" s="32" t="str">
        <f>IFERROR(VLOOKUP(BU1134,供应商!A:B,2,0),"")</f>
        <v/>
      </c>
      <c r="BW1134" s="32" t="str">
        <f>IF(N1134="客户",VLOOKUP(O1134,客户!B:C,2,0),"")</f>
        <v/>
      </c>
      <c r="BX1134" s="32" t="str">
        <f>IFERROR(VLOOKUP(BW1134,客户!A:B,2,0),"")</f>
        <v/>
      </c>
      <c r="BY1134" s="29"/>
      <c r="BZ1134" s="29"/>
      <c r="CA1134" s="29"/>
      <c r="CB1134" s="29"/>
      <c r="CC1134" s="29"/>
      <c r="CD1134" s="29"/>
      <c r="CE1134" s="29"/>
      <c r="CF1134" s="29"/>
      <c r="CG1134" s="29"/>
      <c r="CH1134" s="29"/>
      <c r="CI1134" s="29"/>
      <c r="CJ1134" s="29"/>
      <c r="CK1134" s="29"/>
      <c r="CL1134" s="29"/>
      <c r="CM1134" s="29"/>
      <c r="CN1134" s="29"/>
      <c r="CO1134" s="29"/>
      <c r="CP1134" s="29"/>
      <c r="CQ1134" s="29"/>
      <c r="CR1134" s="29"/>
      <c r="CS1134" s="29"/>
      <c r="CT1134" s="29"/>
      <c r="CU1134" s="32" t="str">
        <f>IF(N1134="费用项目",VLOOKUP(O1134,费用项目!B:C,2,0),"")</f>
        <v>660302</v>
      </c>
      <c r="CV1134" s="32" t="str">
        <f>IFERROR(VLOOKUP(CU1134,费用项目!A:B,2,0),"")</f>
        <v>利息支出</v>
      </c>
      <c r="CW1134" s="29" t="str">
        <f>IF(N1134="银行账户",VLOOKUP(O1134,银行变二级!B:C,2,0),"")</f>
        <v/>
      </c>
      <c r="CX1134" s="29" t="str">
        <f>IFERROR(VLOOKUP(O1134,银行变二级!A:B,2,0),"")</f>
        <v/>
      </c>
    </row>
    <row r="1135" ht="25.5" spans="1:102">
      <c r="A1135" s="42" t="s">
        <v>876</v>
      </c>
      <c r="B1135" s="36" t="s">
        <v>124</v>
      </c>
      <c r="C1135" s="36" t="s">
        <v>157</v>
      </c>
      <c r="D1135" s="37" t="s">
        <v>882</v>
      </c>
      <c r="E1135" s="37" t="s">
        <v>879</v>
      </c>
      <c r="F1135" s="39" t="s">
        <v>107</v>
      </c>
      <c r="G1135" s="38">
        <v>481473.14</v>
      </c>
      <c r="H1135" s="40" t="str">
        <f t="shared" si="365"/>
        <v>1002</v>
      </c>
      <c r="I1135" s="40" t="str">
        <f t="shared" si="366"/>
        <v>100202</v>
      </c>
      <c r="J1135" s="46" t="str">
        <f t="shared" si="367"/>
        <v>银行存款</v>
      </c>
      <c r="K1135" s="47" t="str">
        <f t="shared" si="368"/>
        <v>潍坊银行3762</v>
      </c>
      <c r="L1135" s="46" t="str">
        <f t="shared" si="369"/>
        <v/>
      </c>
      <c r="M1135" s="46">
        <f>IFERROR(IF(H1135="1002",1002,VLOOKUP(I1135,亿企科目!A:H,6,0)),VLOOKUP(H1135,亿企科目!A:G,6,0))</f>
        <v>1002</v>
      </c>
      <c r="N1135" s="48" t="str">
        <f>IFERROR(IF(H1135="1002","银行账户",IF(H1135="1123","供应商",VLOOKUP(I1135,亿企科目!A:H,8,0))),"")</f>
        <v>银行账户</v>
      </c>
      <c r="O1135" s="49" t="str">
        <f t="shared" si="363"/>
        <v>潍坊银行3762</v>
      </c>
      <c r="P1135" s="29" t="str">
        <f>VLOOKUP(A1135,账簿!B:C,2,0)</f>
        <v>003011</v>
      </c>
      <c r="Q1135" s="29" t="str">
        <f>VLOOKUP(P1135,账簿!A:B,2,0)</f>
        <v>昌邑市兴邑农业科技有限公司</v>
      </c>
      <c r="W1135" s="29" t="str">
        <f t="shared" si="364"/>
        <v>0030112026-04-2110</v>
      </c>
      <c r="X1135" s="29" t="str">
        <f t="shared" si="350"/>
        <v>003011</v>
      </c>
      <c r="Y1135" s="29" t="str">
        <f t="shared" si="351"/>
        <v>003011</v>
      </c>
      <c r="Z1135" s="29" t="str">
        <f t="shared" si="352"/>
        <v>昌邑市兴邑农业科技有限公司</v>
      </c>
      <c r="AA1135" s="29" t="str">
        <f t="shared" si="353"/>
        <v>2026-04</v>
      </c>
      <c r="AB1135" s="29" t="str">
        <f t="shared" si="354"/>
        <v>2026-04-21</v>
      </c>
      <c r="AC1135" s="29" t="s">
        <v>108</v>
      </c>
      <c r="AD1135" s="29">
        <f t="shared" si="355"/>
        <v>10</v>
      </c>
      <c r="AE1135" s="29" t="str">
        <f t="shared" si="356"/>
        <v>贷款还款,昌邑市兴邑农业科技有限公司,贷款还款</v>
      </c>
      <c r="AF1135" s="29" t="s">
        <v>109</v>
      </c>
      <c r="AG1135" s="29" t="s">
        <v>109</v>
      </c>
      <c r="AH1135" s="29"/>
      <c r="AI1135" s="29"/>
      <c r="AJ1135" s="29"/>
      <c r="AK1135" s="29"/>
      <c r="AL1135" s="29"/>
      <c r="AM1135" s="29"/>
      <c r="AN1135" s="29">
        <f t="shared" si="357"/>
        <v>1002</v>
      </c>
      <c r="AO1135" s="29"/>
      <c r="AP1135" s="29" t="str">
        <f t="shared" si="358"/>
        <v>贷款还款,昌邑市兴邑农业科技有限公司,贷款还款</v>
      </c>
      <c r="AQ1135" t="s">
        <v>110</v>
      </c>
      <c r="AR1135" s="29" t="str">
        <f t="shared" si="359"/>
        <v/>
      </c>
      <c r="AS1135" s="29">
        <f t="shared" si="360"/>
        <v>481473.14</v>
      </c>
      <c r="AT1135" t="s">
        <v>111</v>
      </c>
      <c r="AU1135" t="s">
        <v>112</v>
      </c>
      <c r="AV1135" t="s">
        <v>113</v>
      </c>
      <c r="AW1135" s="29" t="str">
        <f t="shared" si="361"/>
        <v/>
      </c>
      <c r="AX1135" s="29">
        <f t="shared" si="362"/>
        <v>481473.14</v>
      </c>
      <c r="AY1135" s="29"/>
      <c r="AZ1135" s="29"/>
      <c r="BA1135" s="29"/>
      <c r="BB1135" s="29"/>
      <c r="BC1135" s="29"/>
      <c r="BD1135" s="29"/>
      <c r="BE1135" s="29"/>
      <c r="BF1135" s="29"/>
      <c r="BG1135" s="29"/>
      <c r="BH1135" s="29"/>
      <c r="BI1135" s="29"/>
      <c r="BJ1135" s="29"/>
      <c r="BK1135" s="29"/>
      <c r="BL1135" s="29"/>
      <c r="BM1135" s="29"/>
      <c r="BN1135" s="29"/>
      <c r="BO1135" s="29"/>
      <c r="BP1135" s="29"/>
      <c r="BQ1135" s="32" t="str">
        <f>IF(N1135="项目",VLOOKUP(O1135,项目!B:C,2,0),IF(K1135="空项目",VLOOKUP(K1135,项目!B:C,2,0),""))</f>
        <v/>
      </c>
      <c r="BR1135" s="32" t="str">
        <f>IFERROR(VLOOKUP(BQ1135,项目!A:B,2,0),"")</f>
        <v/>
      </c>
      <c r="BS1135" s="29"/>
      <c r="BT1135" s="29"/>
      <c r="BU1135" s="32" t="str">
        <f>IF(N1135="供应商",VLOOKUP(O1135,供应商!B:C,2,0),"")</f>
        <v/>
      </c>
      <c r="BV1135" s="32" t="str">
        <f>IFERROR(VLOOKUP(BU1135,供应商!A:B,2,0),"")</f>
        <v/>
      </c>
      <c r="BW1135" s="32" t="str">
        <f>IF(N1135="客户",VLOOKUP(O1135,客户!B:C,2,0),"")</f>
        <v/>
      </c>
      <c r="BX1135" s="32" t="str">
        <f>IFERROR(VLOOKUP(BW1135,客户!A:B,2,0),"")</f>
        <v/>
      </c>
      <c r="BY1135" s="29"/>
      <c r="BZ1135" s="29"/>
      <c r="CA1135" s="29"/>
      <c r="CB1135" s="29"/>
      <c r="CC1135" s="29"/>
      <c r="CD1135" s="29"/>
      <c r="CE1135" s="29"/>
      <c r="CF1135" s="29"/>
      <c r="CG1135" s="29"/>
      <c r="CH1135" s="29"/>
      <c r="CI1135" s="29"/>
      <c r="CJ1135" s="29"/>
      <c r="CK1135" s="29"/>
      <c r="CL1135" s="29"/>
      <c r="CM1135" s="29"/>
      <c r="CN1135" s="29"/>
      <c r="CO1135" s="29"/>
      <c r="CP1135" s="29"/>
      <c r="CQ1135" s="29"/>
      <c r="CR1135" s="29"/>
      <c r="CS1135" s="29"/>
      <c r="CT1135" s="29"/>
      <c r="CU1135" s="32" t="str">
        <f>IF(N1135="费用项目",VLOOKUP(O1135,费用项目!B:C,2,0),"")</f>
        <v/>
      </c>
      <c r="CV1135" s="32" t="str">
        <f>IFERROR(VLOOKUP(CU1135,费用项目!A:B,2,0),"")</f>
        <v/>
      </c>
      <c r="CW1135" s="29" t="str">
        <f>IF(N1135="银行账户",VLOOKUP(O1135,银行变二级!B:C,2,0),"")</f>
        <v>潍坊银行3762</v>
      </c>
      <c r="CX1135" s="29" t="str">
        <f>IFERROR(VLOOKUP(O1135,银行变二级!A:B,2,0),"")</f>
        <v>潍坊银行3762</v>
      </c>
    </row>
    <row r="1136" ht="25.5" spans="1:102">
      <c r="A1136" s="42" t="s">
        <v>876</v>
      </c>
      <c r="B1136" s="36" t="s">
        <v>124</v>
      </c>
      <c r="C1136" s="36" t="s">
        <v>161</v>
      </c>
      <c r="D1136" s="37" t="s">
        <v>678</v>
      </c>
      <c r="E1136" s="37" t="s">
        <v>879</v>
      </c>
      <c r="F1136" s="38">
        <v>490000</v>
      </c>
      <c r="G1136" s="39" t="s">
        <v>107</v>
      </c>
      <c r="H1136" s="40" t="str">
        <f t="shared" si="365"/>
        <v>1002</v>
      </c>
      <c r="I1136" s="40" t="str">
        <f t="shared" si="366"/>
        <v>100202</v>
      </c>
      <c r="J1136" s="46" t="str">
        <f t="shared" si="367"/>
        <v>银行存款</v>
      </c>
      <c r="K1136" s="47" t="str">
        <f t="shared" si="368"/>
        <v>潍坊银行3762</v>
      </c>
      <c r="L1136" s="46" t="str">
        <f t="shared" si="369"/>
        <v/>
      </c>
      <c r="M1136" s="46">
        <f>IFERROR(IF(H1136="1002",1002,VLOOKUP(I1136,亿企科目!A:H,6,0)),VLOOKUP(H1136,亿企科目!A:G,6,0))</f>
        <v>1002</v>
      </c>
      <c r="N1136" s="48" t="str">
        <f>IFERROR(IF(H1136="1002","银行账户",IF(H1136="1123","供应商",VLOOKUP(I1136,亿企科目!A:H,8,0))),"")</f>
        <v>银行账户</v>
      </c>
      <c r="O1136" s="49" t="str">
        <f t="shared" si="363"/>
        <v>潍坊银行3762</v>
      </c>
      <c r="P1136" s="29" t="str">
        <f>VLOOKUP(A1136,账簿!B:C,2,0)</f>
        <v>003011</v>
      </c>
      <c r="Q1136" s="29" t="str">
        <f>VLOOKUP(P1136,账簿!A:B,2,0)</f>
        <v>昌邑市兴邑农业科技有限公司</v>
      </c>
      <c r="W1136" s="29" t="str">
        <f t="shared" si="364"/>
        <v>0030112026-04-2111</v>
      </c>
      <c r="X1136" s="29" t="str">
        <f t="shared" si="350"/>
        <v>003011</v>
      </c>
      <c r="Y1136" s="29" t="str">
        <f t="shared" si="351"/>
        <v>003011</v>
      </c>
      <c r="Z1136" s="29" t="str">
        <f t="shared" si="352"/>
        <v>昌邑市兴邑农业科技有限公司</v>
      </c>
      <c r="AA1136" s="29" t="str">
        <f t="shared" si="353"/>
        <v>2026-04</v>
      </c>
      <c r="AB1136" s="29" t="str">
        <f t="shared" si="354"/>
        <v>2026-04-21</v>
      </c>
      <c r="AC1136" s="29" t="s">
        <v>108</v>
      </c>
      <c r="AD1136" s="29">
        <f t="shared" si="355"/>
        <v>11</v>
      </c>
      <c r="AE1136" s="29" t="str">
        <f t="shared" si="356"/>
        <v>汇款,昌邑市国有资产经营投资有限公司,往来款</v>
      </c>
      <c r="AF1136" s="29" t="s">
        <v>109</v>
      </c>
      <c r="AG1136" s="29" t="s">
        <v>109</v>
      </c>
      <c r="AH1136" s="29"/>
      <c r="AI1136" s="29"/>
      <c r="AJ1136" s="29"/>
      <c r="AK1136" s="29"/>
      <c r="AL1136" s="29"/>
      <c r="AM1136" s="29"/>
      <c r="AN1136" s="29">
        <f t="shared" si="357"/>
        <v>1002</v>
      </c>
      <c r="AO1136" s="29"/>
      <c r="AP1136" s="29" t="str">
        <f t="shared" si="358"/>
        <v>汇款,昌邑市国有资产经营投资有限公司,往来款</v>
      </c>
      <c r="AQ1136" t="s">
        <v>110</v>
      </c>
      <c r="AR1136" s="29">
        <f t="shared" si="359"/>
        <v>490000</v>
      </c>
      <c r="AS1136" s="29" t="str">
        <f t="shared" si="360"/>
        <v/>
      </c>
      <c r="AT1136" t="s">
        <v>111</v>
      </c>
      <c r="AU1136" t="s">
        <v>112</v>
      </c>
      <c r="AV1136" t="s">
        <v>113</v>
      </c>
      <c r="AW1136" s="29">
        <f t="shared" si="361"/>
        <v>490000</v>
      </c>
      <c r="AX1136" s="29" t="str">
        <f t="shared" si="362"/>
        <v/>
      </c>
      <c r="AY1136" s="29"/>
      <c r="AZ1136" s="29"/>
      <c r="BA1136" s="29"/>
      <c r="BB1136" s="29"/>
      <c r="BC1136" s="29"/>
      <c r="BD1136" s="29"/>
      <c r="BE1136" s="29"/>
      <c r="BF1136" s="29"/>
      <c r="BG1136" s="29"/>
      <c r="BH1136" s="29"/>
      <c r="BI1136" s="29"/>
      <c r="BJ1136" s="29"/>
      <c r="BK1136" s="29"/>
      <c r="BL1136" s="29"/>
      <c r="BM1136" s="29"/>
      <c r="BN1136" s="29"/>
      <c r="BO1136" s="29"/>
      <c r="BP1136" s="29"/>
      <c r="BQ1136" s="32" t="str">
        <f>IF(N1136="项目",VLOOKUP(O1136,项目!B:C,2,0),IF(K1136="空项目",VLOOKUP(K1136,项目!B:C,2,0),""))</f>
        <v/>
      </c>
      <c r="BR1136" s="32" t="str">
        <f>IFERROR(VLOOKUP(BQ1136,项目!A:B,2,0),"")</f>
        <v/>
      </c>
      <c r="BS1136" s="29"/>
      <c r="BT1136" s="29"/>
      <c r="BU1136" s="32" t="str">
        <f>IF(N1136="供应商",VLOOKUP(O1136,供应商!B:C,2,0),"")</f>
        <v/>
      </c>
      <c r="BV1136" s="32" t="str">
        <f>IFERROR(VLOOKUP(BU1136,供应商!A:B,2,0),"")</f>
        <v/>
      </c>
      <c r="BW1136" s="32" t="str">
        <f>IF(N1136="客户",VLOOKUP(O1136,客户!B:C,2,0),"")</f>
        <v/>
      </c>
      <c r="BX1136" s="32" t="str">
        <f>IFERROR(VLOOKUP(BW1136,客户!A:B,2,0),"")</f>
        <v/>
      </c>
      <c r="BY1136" s="29"/>
      <c r="BZ1136" s="29"/>
      <c r="CA1136" s="29"/>
      <c r="CB1136" s="29"/>
      <c r="CC1136" s="29"/>
      <c r="CD1136" s="29"/>
      <c r="CE1136" s="29"/>
      <c r="CF1136" s="29"/>
      <c r="CG1136" s="29"/>
      <c r="CH1136" s="29"/>
      <c r="CI1136" s="29"/>
      <c r="CJ1136" s="29"/>
      <c r="CK1136" s="29"/>
      <c r="CL1136" s="29"/>
      <c r="CM1136" s="29"/>
      <c r="CN1136" s="29"/>
      <c r="CO1136" s="29"/>
      <c r="CP1136" s="29"/>
      <c r="CQ1136" s="29"/>
      <c r="CR1136" s="29"/>
      <c r="CS1136" s="29"/>
      <c r="CT1136" s="29"/>
      <c r="CU1136" s="32" t="str">
        <f>IF(N1136="费用项目",VLOOKUP(O1136,费用项目!B:C,2,0),"")</f>
        <v/>
      </c>
      <c r="CV1136" s="32" t="str">
        <f>IFERROR(VLOOKUP(CU1136,费用项目!A:B,2,0),"")</f>
        <v/>
      </c>
      <c r="CW1136" s="29" t="str">
        <f>IF(N1136="银行账户",VLOOKUP(O1136,银行变二级!B:C,2,0),"")</f>
        <v>潍坊银行3762</v>
      </c>
      <c r="CX1136" s="29" t="str">
        <f>IFERROR(VLOOKUP(O1136,银行变二级!A:B,2,0),"")</f>
        <v>潍坊银行3762</v>
      </c>
    </row>
    <row r="1137" ht="25.5" spans="1:102">
      <c r="A1137" s="42" t="s">
        <v>876</v>
      </c>
      <c r="B1137" s="36" t="s">
        <v>124</v>
      </c>
      <c r="C1137" s="36" t="s">
        <v>161</v>
      </c>
      <c r="D1137" s="37" t="s">
        <v>678</v>
      </c>
      <c r="E1137" s="37" t="s">
        <v>142</v>
      </c>
      <c r="F1137" s="39" t="s">
        <v>107</v>
      </c>
      <c r="G1137" s="38">
        <v>490000</v>
      </c>
      <c r="H1137" s="40" t="str">
        <f t="shared" si="365"/>
        <v>1221</v>
      </c>
      <c r="I1137" s="40" t="str">
        <f t="shared" si="366"/>
        <v>122108</v>
      </c>
      <c r="J1137" s="46" t="str">
        <f t="shared" si="367"/>
        <v>其他应收款</v>
      </c>
      <c r="K1137" s="47" t="str">
        <f t="shared" si="368"/>
        <v>单位</v>
      </c>
      <c r="L1137" s="46" t="str">
        <f t="shared" si="369"/>
        <v>昌邑市国有资产经营投资有限公司</v>
      </c>
      <c r="M1137" s="46" t="str">
        <f>IFERROR(IF(H1137="1002",1002,VLOOKUP(I1137,亿企科目!A:H,6,0)),VLOOKUP(H1137,亿企科目!A:G,6,0))</f>
        <v>122102</v>
      </c>
      <c r="N1137" s="48" t="str">
        <f>IFERROR(IF(H1137="1002","银行账户",IF(H1137="1123","供应商",VLOOKUP(I1137,亿企科目!A:H,8,0))),"")</f>
        <v>客户</v>
      </c>
      <c r="O1137" s="49" t="str">
        <f t="shared" si="363"/>
        <v>昌邑市国有资产经营投资有限公司</v>
      </c>
      <c r="P1137" s="29" t="str">
        <f>VLOOKUP(A1137,账簿!B:C,2,0)</f>
        <v>003011</v>
      </c>
      <c r="Q1137" s="29" t="str">
        <f>VLOOKUP(P1137,账簿!A:B,2,0)</f>
        <v>昌邑市兴邑农业科技有限公司</v>
      </c>
      <c r="W1137" s="29" t="str">
        <f t="shared" si="364"/>
        <v>0030112026-04-2111</v>
      </c>
      <c r="X1137" s="29" t="str">
        <f t="shared" si="350"/>
        <v>003011</v>
      </c>
      <c r="Y1137" s="29" t="str">
        <f t="shared" si="351"/>
        <v>003011</v>
      </c>
      <c r="Z1137" s="29" t="str">
        <f t="shared" si="352"/>
        <v>昌邑市兴邑农业科技有限公司</v>
      </c>
      <c r="AA1137" s="29" t="str">
        <f t="shared" si="353"/>
        <v>2026-04</v>
      </c>
      <c r="AB1137" s="29" t="str">
        <f t="shared" si="354"/>
        <v>2026-04-21</v>
      </c>
      <c r="AC1137" s="29" t="s">
        <v>108</v>
      </c>
      <c r="AD1137" s="29">
        <f t="shared" si="355"/>
        <v>11</v>
      </c>
      <c r="AE1137" s="29" t="str">
        <f t="shared" si="356"/>
        <v>汇款,昌邑市国有资产经营投资有限公司,往来款</v>
      </c>
      <c r="AF1137" s="29" t="s">
        <v>109</v>
      </c>
      <c r="AG1137" s="29" t="s">
        <v>109</v>
      </c>
      <c r="AH1137" s="29"/>
      <c r="AI1137" s="29"/>
      <c r="AJ1137" s="29"/>
      <c r="AK1137" s="29"/>
      <c r="AL1137" s="29"/>
      <c r="AM1137" s="29"/>
      <c r="AN1137" s="29" t="str">
        <f t="shared" si="357"/>
        <v>122102</v>
      </c>
      <c r="AO1137" s="29"/>
      <c r="AP1137" s="29" t="str">
        <f t="shared" si="358"/>
        <v>汇款,昌邑市国有资产经营投资有限公司,往来款</v>
      </c>
      <c r="AQ1137" t="s">
        <v>110</v>
      </c>
      <c r="AR1137" s="29" t="str">
        <f t="shared" si="359"/>
        <v/>
      </c>
      <c r="AS1137" s="29">
        <f t="shared" si="360"/>
        <v>490000</v>
      </c>
      <c r="AT1137" t="s">
        <v>111</v>
      </c>
      <c r="AU1137" t="s">
        <v>112</v>
      </c>
      <c r="AV1137" t="s">
        <v>113</v>
      </c>
      <c r="AW1137" s="29" t="str">
        <f t="shared" si="361"/>
        <v/>
      </c>
      <c r="AX1137" s="29">
        <f t="shared" si="362"/>
        <v>490000</v>
      </c>
      <c r="AY1137" s="29"/>
      <c r="AZ1137" s="29"/>
      <c r="BA1137" s="29"/>
      <c r="BB1137" s="29"/>
      <c r="BC1137" s="29"/>
      <c r="BD1137" s="29"/>
      <c r="BE1137" s="29"/>
      <c r="BF1137" s="29"/>
      <c r="BG1137" s="29"/>
      <c r="BH1137" s="29"/>
      <c r="BI1137" s="29"/>
      <c r="BJ1137" s="29"/>
      <c r="BK1137" s="29"/>
      <c r="BL1137" s="29"/>
      <c r="BM1137" s="29"/>
      <c r="BN1137" s="29"/>
      <c r="BO1137" s="29"/>
      <c r="BP1137" s="29"/>
      <c r="BQ1137" s="32" t="str">
        <f>IF(N1137="项目",VLOOKUP(O1137,项目!B:C,2,0),IF(K1137="空项目",VLOOKUP(K1137,项目!B:C,2,0),""))</f>
        <v/>
      </c>
      <c r="BR1137" s="32" t="str">
        <f>IFERROR(VLOOKUP(BQ1137,项目!A:B,2,0),"")</f>
        <v/>
      </c>
      <c r="BS1137" s="29"/>
      <c r="BT1137" s="29"/>
      <c r="BU1137" s="32" t="str">
        <f>IF(N1137="供应商",VLOOKUP(O1137,供应商!B:C,2,0),"")</f>
        <v/>
      </c>
      <c r="BV1137" s="32" t="str">
        <f>IFERROR(VLOOKUP(BU1137,供应商!A:B,2,0),"")</f>
        <v/>
      </c>
      <c r="BW1137" s="32" t="str">
        <f>IF(N1137="客户",VLOOKUP(O1137,客户!B:C,2,0),"")</f>
        <v>003</v>
      </c>
      <c r="BX1137" s="32" t="str">
        <f>IFERROR(VLOOKUP(BW1137,客户!A:B,2,0),"")</f>
        <v>昌邑市国有资产经营投资有限公司</v>
      </c>
      <c r="BY1137" s="29"/>
      <c r="BZ1137" s="29"/>
      <c r="CA1137" s="29"/>
      <c r="CB1137" s="29"/>
      <c r="CC1137" s="29"/>
      <c r="CD1137" s="29"/>
      <c r="CE1137" s="29"/>
      <c r="CF1137" s="29"/>
      <c r="CG1137" s="29"/>
      <c r="CH1137" s="29"/>
      <c r="CI1137" s="29"/>
      <c r="CJ1137" s="29"/>
      <c r="CK1137" s="29"/>
      <c r="CL1137" s="29"/>
      <c r="CM1137" s="29"/>
      <c r="CN1137" s="29"/>
      <c r="CO1137" s="29"/>
      <c r="CP1137" s="29"/>
      <c r="CQ1137" s="29"/>
      <c r="CR1137" s="29"/>
      <c r="CS1137" s="29"/>
      <c r="CT1137" s="29"/>
      <c r="CU1137" s="32" t="str">
        <f>IF(N1137="费用项目",VLOOKUP(O1137,费用项目!B:C,2,0),"")</f>
        <v/>
      </c>
      <c r="CV1137" s="32" t="str">
        <f>IFERROR(VLOOKUP(CU1137,费用项目!A:B,2,0),"")</f>
        <v/>
      </c>
      <c r="CW1137" s="29" t="str">
        <f>IF(N1137="银行账户",VLOOKUP(O1137,银行变二级!B:C,2,0),"")</f>
        <v/>
      </c>
      <c r="CX1137" s="29" t="str">
        <f>IFERROR(VLOOKUP(O1137,银行变二级!A:B,2,0),"")</f>
        <v/>
      </c>
    </row>
    <row r="1138" spans="1:102">
      <c r="A1138" s="42" t="s">
        <v>876</v>
      </c>
      <c r="B1138" s="36" t="s">
        <v>131</v>
      </c>
      <c r="C1138" s="36" t="s">
        <v>229</v>
      </c>
      <c r="D1138" s="37" t="s">
        <v>883</v>
      </c>
      <c r="E1138" s="37" t="s">
        <v>159</v>
      </c>
      <c r="F1138" s="38">
        <v>11890</v>
      </c>
      <c r="G1138" s="39" t="s">
        <v>107</v>
      </c>
      <c r="H1138" s="40" t="str">
        <f t="shared" si="365"/>
        <v>4104</v>
      </c>
      <c r="I1138" s="40" t="str">
        <f t="shared" si="366"/>
        <v>410401</v>
      </c>
      <c r="J1138" s="46" t="str">
        <f t="shared" si="367"/>
        <v>利润分配</v>
      </c>
      <c r="K1138" s="47" t="str">
        <f t="shared" si="368"/>
        <v>未分配利润</v>
      </c>
      <c r="L1138" s="46" t="str">
        <f t="shared" si="369"/>
        <v/>
      </c>
      <c r="M1138" s="46" t="str">
        <f>IFERROR(IF(H1138="1002",1002,VLOOKUP(I1138,亿企科目!A:H,6,0)),VLOOKUP(H1138,亿企科目!A:G,6,0))</f>
        <v>410405</v>
      </c>
      <c r="N1138" s="48">
        <f>IFERROR(IF(H1138="1002","银行账户",IF(H1138="1123","供应商",VLOOKUP(I1138,亿企科目!A:H,8,0))),"")</f>
        <v>0</v>
      </c>
      <c r="O1138" s="49" t="str">
        <f t="shared" si="363"/>
        <v/>
      </c>
      <c r="P1138" s="29" t="str">
        <f>VLOOKUP(A1138,账簿!B:C,2,0)</f>
        <v>003011</v>
      </c>
      <c r="Q1138" s="29" t="str">
        <f>VLOOKUP(P1138,账簿!A:B,2,0)</f>
        <v>昌邑市兴邑农业科技有限公司</v>
      </c>
      <c r="W1138" s="29" t="str">
        <f t="shared" si="364"/>
        <v>0030112026-04-3012</v>
      </c>
      <c r="X1138" s="29" t="str">
        <f t="shared" si="350"/>
        <v>003011</v>
      </c>
      <c r="Y1138" s="29" t="str">
        <f t="shared" si="351"/>
        <v>003011</v>
      </c>
      <c r="Z1138" s="29" t="str">
        <f t="shared" si="352"/>
        <v>昌邑市兴邑农业科技有限公司</v>
      </c>
      <c r="AA1138" s="29" t="str">
        <f t="shared" si="353"/>
        <v>2026-04</v>
      </c>
      <c r="AB1138" s="29" t="str">
        <f t="shared" si="354"/>
        <v>2026-04-30</v>
      </c>
      <c r="AC1138" s="29" t="s">
        <v>108</v>
      </c>
      <c r="AD1138" s="29">
        <f t="shared" si="355"/>
        <v>12</v>
      </c>
      <c r="AE1138" s="29" t="str">
        <f t="shared" si="356"/>
        <v>补提24年11月印花税</v>
      </c>
      <c r="AF1138" s="29" t="s">
        <v>109</v>
      </c>
      <c r="AG1138" s="29" t="s">
        <v>109</v>
      </c>
      <c r="AH1138" s="29"/>
      <c r="AI1138" s="29"/>
      <c r="AJ1138" s="29"/>
      <c r="AK1138" s="29"/>
      <c r="AL1138" s="29"/>
      <c r="AM1138" s="29"/>
      <c r="AN1138" s="29" t="str">
        <f t="shared" si="357"/>
        <v>410405</v>
      </c>
      <c r="AO1138" s="29"/>
      <c r="AP1138" s="29" t="str">
        <f t="shared" si="358"/>
        <v>补提24年11月印花税</v>
      </c>
      <c r="AQ1138" t="s">
        <v>110</v>
      </c>
      <c r="AR1138" s="29">
        <f t="shared" si="359"/>
        <v>11890</v>
      </c>
      <c r="AS1138" s="29" t="str">
        <f t="shared" si="360"/>
        <v/>
      </c>
      <c r="AT1138" t="s">
        <v>111</v>
      </c>
      <c r="AU1138" t="s">
        <v>112</v>
      </c>
      <c r="AV1138" t="s">
        <v>113</v>
      </c>
      <c r="AW1138" s="29">
        <f t="shared" si="361"/>
        <v>11890</v>
      </c>
      <c r="AX1138" s="29" t="str">
        <f t="shared" si="362"/>
        <v/>
      </c>
      <c r="AY1138" s="29"/>
      <c r="AZ1138" s="29"/>
      <c r="BA1138" s="29"/>
      <c r="BB1138" s="29"/>
      <c r="BC1138" s="29"/>
      <c r="BD1138" s="29"/>
      <c r="BE1138" s="29"/>
      <c r="BF1138" s="29"/>
      <c r="BG1138" s="29"/>
      <c r="BH1138" s="29"/>
      <c r="BI1138" s="29"/>
      <c r="BJ1138" s="29"/>
      <c r="BK1138" s="29"/>
      <c r="BL1138" s="29"/>
      <c r="BM1138" s="29"/>
      <c r="BN1138" s="29"/>
      <c r="BO1138" s="29"/>
      <c r="BP1138" s="29"/>
      <c r="BQ1138" s="32" t="str">
        <f>IF(N1138="项目",VLOOKUP(O1138,项目!B:C,2,0),IF(K1138="空项目",VLOOKUP(K1138,项目!B:C,2,0),""))</f>
        <v/>
      </c>
      <c r="BR1138" s="32" t="str">
        <f>IFERROR(VLOOKUP(BQ1138,项目!A:B,2,0),"")</f>
        <v/>
      </c>
      <c r="BS1138" s="29"/>
      <c r="BT1138" s="29"/>
      <c r="BU1138" s="32" t="str">
        <f>IF(N1138="供应商",VLOOKUP(O1138,供应商!B:C,2,0),"")</f>
        <v/>
      </c>
      <c r="BV1138" s="32" t="str">
        <f>IFERROR(VLOOKUP(BU1138,供应商!A:B,2,0),"")</f>
        <v/>
      </c>
      <c r="BW1138" s="32" t="str">
        <f>IF(N1138="客户",VLOOKUP(O1138,客户!B:C,2,0),"")</f>
        <v/>
      </c>
      <c r="BX1138" s="32" t="str">
        <f>IFERROR(VLOOKUP(BW1138,客户!A:B,2,0),"")</f>
        <v/>
      </c>
      <c r="BY1138" s="29"/>
      <c r="BZ1138" s="29"/>
      <c r="CA1138" s="29"/>
      <c r="CB1138" s="29"/>
      <c r="CC1138" s="29"/>
      <c r="CD1138" s="29"/>
      <c r="CE1138" s="29"/>
      <c r="CF1138" s="29"/>
      <c r="CG1138" s="29"/>
      <c r="CH1138" s="29"/>
      <c r="CI1138" s="29"/>
      <c r="CJ1138" s="29"/>
      <c r="CK1138" s="29"/>
      <c r="CL1138" s="29"/>
      <c r="CM1138" s="29"/>
      <c r="CN1138" s="29"/>
      <c r="CO1138" s="29"/>
      <c r="CP1138" s="29"/>
      <c r="CQ1138" s="29"/>
      <c r="CR1138" s="29"/>
      <c r="CS1138" s="29"/>
      <c r="CT1138" s="29"/>
      <c r="CU1138" s="32" t="str">
        <f>IF(N1138="费用项目",VLOOKUP(O1138,费用项目!B:C,2,0),"")</f>
        <v/>
      </c>
      <c r="CV1138" s="32" t="str">
        <f>IFERROR(VLOOKUP(CU1138,费用项目!A:B,2,0),"")</f>
        <v/>
      </c>
      <c r="CW1138" s="29" t="str">
        <f>IF(N1138="银行账户",VLOOKUP(O1138,银行变二级!B:C,2,0),"")</f>
        <v/>
      </c>
      <c r="CX1138" s="29" t="str">
        <f>IFERROR(VLOOKUP(O1138,银行变二级!A:B,2,0),"")</f>
        <v/>
      </c>
    </row>
    <row r="1139" spans="1:102">
      <c r="A1139" s="42" t="s">
        <v>876</v>
      </c>
      <c r="B1139" s="36" t="s">
        <v>131</v>
      </c>
      <c r="C1139" s="36" t="s">
        <v>229</v>
      </c>
      <c r="D1139" s="37" t="s">
        <v>883</v>
      </c>
      <c r="E1139" s="37" t="s">
        <v>880</v>
      </c>
      <c r="F1139" s="39" t="s">
        <v>107</v>
      </c>
      <c r="G1139" s="38">
        <v>11890</v>
      </c>
      <c r="H1139" s="40" t="str">
        <f t="shared" si="365"/>
        <v>2221</v>
      </c>
      <c r="I1139" s="40" t="str">
        <f t="shared" si="366"/>
        <v>222104</v>
      </c>
      <c r="J1139" s="46" t="str">
        <f t="shared" si="367"/>
        <v>应交税费</v>
      </c>
      <c r="K1139" s="47" t="str">
        <f t="shared" si="368"/>
        <v>应交印花税</v>
      </c>
      <c r="L1139" s="46" t="str">
        <f t="shared" si="369"/>
        <v/>
      </c>
      <c r="M1139" s="46" t="str">
        <f>IFERROR(IF(H1139="1002",1002,VLOOKUP(I1139,亿企科目!A:H,6,0)),VLOOKUP(H1139,亿企科目!A:G,6,0))</f>
        <v>222111</v>
      </c>
      <c r="N1139" s="48">
        <f>IFERROR(IF(H1139="1002","银行账户",IF(H1139="1123","供应商",VLOOKUP(I1139,亿企科目!A:H,8,0))),"")</f>
        <v>0</v>
      </c>
      <c r="O1139" s="49" t="str">
        <f t="shared" si="363"/>
        <v/>
      </c>
      <c r="P1139" s="29" t="str">
        <f>VLOOKUP(A1139,账簿!B:C,2,0)</f>
        <v>003011</v>
      </c>
      <c r="Q1139" s="29" t="str">
        <f>VLOOKUP(P1139,账簿!A:B,2,0)</f>
        <v>昌邑市兴邑农业科技有限公司</v>
      </c>
      <c r="W1139" s="29" t="str">
        <f t="shared" si="364"/>
        <v>0030112026-04-3012</v>
      </c>
      <c r="X1139" s="29" t="str">
        <f t="shared" si="350"/>
        <v>003011</v>
      </c>
      <c r="Y1139" s="29" t="str">
        <f t="shared" si="351"/>
        <v>003011</v>
      </c>
      <c r="Z1139" s="29" t="str">
        <f t="shared" si="352"/>
        <v>昌邑市兴邑农业科技有限公司</v>
      </c>
      <c r="AA1139" s="29" t="str">
        <f t="shared" si="353"/>
        <v>2026-04</v>
      </c>
      <c r="AB1139" s="29" t="str">
        <f t="shared" si="354"/>
        <v>2026-04-30</v>
      </c>
      <c r="AC1139" s="29" t="s">
        <v>108</v>
      </c>
      <c r="AD1139" s="29">
        <f t="shared" si="355"/>
        <v>12</v>
      </c>
      <c r="AE1139" s="29" t="str">
        <f t="shared" si="356"/>
        <v>补提24年11月印花税</v>
      </c>
      <c r="AF1139" s="29" t="s">
        <v>109</v>
      </c>
      <c r="AG1139" s="29" t="s">
        <v>109</v>
      </c>
      <c r="AH1139" s="29"/>
      <c r="AI1139" s="29"/>
      <c r="AJ1139" s="29"/>
      <c r="AK1139" s="29"/>
      <c r="AL1139" s="29"/>
      <c r="AM1139" s="29"/>
      <c r="AN1139" s="29" t="str">
        <f t="shared" si="357"/>
        <v>222111</v>
      </c>
      <c r="AO1139" s="29"/>
      <c r="AP1139" s="29" t="str">
        <f t="shared" si="358"/>
        <v>补提24年11月印花税</v>
      </c>
      <c r="AQ1139" t="s">
        <v>110</v>
      </c>
      <c r="AR1139" s="29" t="str">
        <f t="shared" si="359"/>
        <v/>
      </c>
      <c r="AS1139" s="29">
        <f t="shared" si="360"/>
        <v>11890</v>
      </c>
      <c r="AT1139" t="s">
        <v>111</v>
      </c>
      <c r="AU1139" t="s">
        <v>112</v>
      </c>
      <c r="AV1139" t="s">
        <v>113</v>
      </c>
      <c r="AW1139" s="29" t="str">
        <f t="shared" si="361"/>
        <v/>
      </c>
      <c r="AX1139" s="29">
        <f t="shared" si="362"/>
        <v>11890</v>
      </c>
      <c r="AY1139" s="29"/>
      <c r="AZ1139" s="29"/>
      <c r="BA1139" s="29"/>
      <c r="BB1139" s="29"/>
      <c r="BC1139" s="29"/>
      <c r="BD1139" s="29"/>
      <c r="BE1139" s="29"/>
      <c r="BF1139" s="29"/>
      <c r="BG1139" s="29"/>
      <c r="BH1139" s="29"/>
      <c r="BI1139" s="29"/>
      <c r="BJ1139" s="29"/>
      <c r="BK1139" s="29"/>
      <c r="BL1139" s="29"/>
      <c r="BM1139" s="29"/>
      <c r="BN1139" s="29"/>
      <c r="BO1139" s="29"/>
      <c r="BP1139" s="29"/>
      <c r="BQ1139" s="32" t="str">
        <f>IF(N1139="项目",VLOOKUP(O1139,项目!B:C,2,0),IF(K1139="空项目",VLOOKUP(K1139,项目!B:C,2,0),""))</f>
        <v/>
      </c>
      <c r="BR1139" s="32" t="str">
        <f>IFERROR(VLOOKUP(BQ1139,项目!A:B,2,0),"")</f>
        <v/>
      </c>
      <c r="BS1139" s="29"/>
      <c r="BT1139" s="29"/>
      <c r="BU1139" s="32" t="str">
        <f>IF(N1139="供应商",VLOOKUP(O1139,供应商!B:C,2,0),"")</f>
        <v/>
      </c>
      <c r="BV1139" s="32" t="str">
        <f>IFERROR(VLOOKUP(BU1139,供应商!A:B,2,0),"")</f>
        <v/>
      </c>
      <c r="BW1139" s="32" t="str">
        <f>IF(N1139="客户",VLOOKUP(O1139,客户!B:C,2,0),"")</f>
        <v/>
      </c>
      <c r="BX1139" s="32" t="str">
        <f>IFERROR(VLOOKUP(BW1139,客户!A:B,2,0),"")</f>
        <v/>
      </c>
      <c r="BY1139" s="29"/>
      <c r="BZ1139" s="29"/>
      <c r="CA1139" s="29"/>
      <c r="CB1139" s="29"/>
      <c r="CC1139" s="29"/>
      <c r="CD1139" s="29"/>
      <c r="CE1139" s="29"/>
      <c r="CF1139" s="29"/>
      <c r="CG1139" s="29"/>
      <c r="CH1139" s="29"/>
      <c r="CI1139" s="29"/>
      <c r="CJ1139" s="29"/>
      <c r="CK1139" s="29"/>
      <c r="CL1139" s="29"/>
      <c r="CM1139" s="29"/>
      <c r="CN1139" s="29"/>
      <c r="CO1139" s="29"/>
      <c r="CP1139" s="29"/>
      <c r="CQ1139" s="29"/>
      <c r="CR1139" s="29"/>
      <c r="CS1139" s="29"/>
      <c r="CT1139" s="29"/>
      <c r="CU1139" s="32" t="str">
        <f>IF(N1139="费用项目",VLOOKUP(O1139,费用项目!B:C,2,0),"")</f>
        <v/>
      </c>
      <c r="CV1139" s="32" t="str">
        <f>IFERROR(VLOOKUP(CU1139,费用项目!A:B,2,0),"")</f>
        <v/>
      </c>
      <c r="CW1139" s="29" t="str">
        <f>IF(N1139="银行账户",VLOOKUP(O1139,银行变二级!B:C,2,0),"")</f>
        <v/>
      </c>
      <c r="CX1139" s="29" t="str">
        <f>IFERROR(VLOOKUP(O1139,银行变二级!A:B,2,0),"")</f>
        <v/>
      </c>
    </row>
    <row r="1140" ht="27" spans="1:102">
      <c r="A1140" s="42" t="s">
        <v>876</v>
      </c>
      <c r="B1140" s="36" t="s">
        <v>131</v>
      </c>
      <c r="C1140" s="36" t="s">
        <v>231</v>
      </c>
      <c r="D1140" s="37" t="s">
        <v>884</v>
      </c>
      <c r="E1140" s="37" t="s">
        <v>885</v>
      </c>
      <c r="F1140" s="38">
        <v>29537.5</v>
      </c>
      <c r="G1140" s="39" t="s">
        <v>107</v>
      </c>
      <c r="H1140" s="40" t="str">
        <f t="shared" si="365"/>
        <v>6403</v>
      </c>
      <c r="I1140" s="40" t="str">
        <f t="shared" si="366"/>
        <v>640310</v>
      </c>
      <c r="J1140" s="46" t="str">
        <f t="shared" si="367"/>
        <v>税金及附加</v>
      </c>
      <c r="K1140" s="47" t="str">
        <f t="shared" si="368"/>
        <v>城镇土地使用税</v>
      </c>
      <c r="L1140" s="46" t="str">
        <f t="shared" si="369"/>
        <v/>
      </c>
      <c r="M1140" s="46" t="str">
        <f>IFERROR(IF(H1140="1002",1002,VLOOKUP(I1140,亿企科目!A:H,6,0)),VLOOKUP(H1140,亿企科目!A:G,6,0))</f>
        <v>6403</v>
      </c>
      <c r="N1140" s="48" t="str">
        <f>IFERROR(IF(H1140="1002","银行账户",IF(H1140="1123","供应商",VLOOKUP(I1140,亿企科目!A:H,8,0))),"")</f>
        <v/>
      </c>
      <c r="O1140" s="49" t="str">
        <f t="shared" si="363"/>
        <v>城镇土地使用税</v>
      </c>
      <c r="P1140" s="29" t="str">
        <f>VLOOKUP(A1140,账簿!B:C,2,0)</f>
        <v>003011</v>
      </c>
      <c r="Q1140" s="29" t="str">
        <f>VLOOKUP(P1140,账簿!A:B,2,0)</f>
        <v>昌邑市兴邑农业科技有限公司</v>
      </c>
      <c r="W1140" s="29" t="str">
        <f t="shared" si="364"/>
        <v>0030112026-04-3013</v>
      </c>
      <c r="X1140" s="29" t="str">
        <f t="shared" si="350"/>
        <v>003011</v>
      </c>
      <c r="Y1140" s="29" t="str">
        <f t="shared" si="351"/>
        <v>003011</v>
      </c>
      <c r="Z1140" s="29" t="str">
        <f t="shared" si="352"/>
        <v>昌邑市兴邑农业科技有限公司</v>
      </c>
      <c r="AA1140" s="29" t="str">
        <f t="shared" si="353"/>
        <v>2026-04</v>
      </c>
      <c r="AB1140" s="29" t="str">
        <f t="shared" si="354"/>
        <v>2026-04-30</v>
      </c>
      <c r="AC1140" s="29" t="s">
        <v>108</v>
      </c>
      <c r="AD1140" s="29">
        <f t="shared" si="355"/>
        <v>13</v>
      </c>
      <c r="AE1140" s="29" t="str">
        <f t="shared" si="356"/>
        <v>补计提2026年1-3月，土地使用税，2#</v>
      </c>
      <c r="AF1140" s="29" t="s">
        <v>109</v>
      </c>
      <c r="AG1140" s="29" t="s">
        <v>109</v>
      </c>
      <c r="AH1140" s="29"/>
      <c r="AI1140" s="29"/>
      <c r="AJ1140" s="29"/>
      <c r="AK1140" s="29"/>
      <c r="AL1140" s="29"/>
      <c r="AM1140" s="29"/>
      <c r="AN1140" s="29" t="str">
        <f t="shared" si="357"/>
        <v>6403</v>
      </c>
      <c r="AO1140" s="29"/>
      <c r="AP1140" s="29" t="str">
        <f t="shared" si="358"/>
        <v>补计提2026年1-3月，土地使用税，2#</v>
      </c>
      <c r="AQ1140" t="s">
        <v>110</v>
      </c>
      <c r="AR1140" s="29">
        <f t="shared" si="359"/>
        <v>29537.5</v>
      </c>
      <c r="AS1140" s="29" t="str">
        <f t="shared" si="360"/>
        <v/>
      </c>
      <c r="AT1140" t="s">
        <v>111</v>
      </c>
      <c r="AU1140" t="s">
        <v>112</v>
      </c>
      <c r="AV1140" t="s">
        <v>113</v>
      </c>
      <c r="AW1140" s="29">
        <f t="shared" si="361"/>
        <v>29537.5</v>
      </c>
      <c r="AX1140" s="29" t="str">
        <f t="shared" si="362"/>
        <v/>
      </c>
      <c r="AY1140" s="29"/>
      <c r="AZ1140" s="29"/>
      <c r="BA1140" s="29"/>
      <c r="BB1140" s="29"/>
      <c r="BC1140" s="29"/>
      <c r="BD1140" s="29"/>
      <c r="BE1140" s="29"/>
      <c r="BF1140" s="29"/>
      <c r="BG1140" s="29"/>
      <c r="BH1140" s="29"/>
      <c r="BI1140" s="29"/>
      <c r="BJ1140" s="29"/>
      <c r="BK1140" s="29"/>
      <c r="BL1140" s="29"/>
      <c r="BM1140" s="29"/>
      <c r="BN1140" s="29"/>
      <c r="BO1140" s="29"/>
      <c r="BP1140" s="29"/>
      <c r="BQ1140" s="32" t="str">
        <f>IF(N1140="项目",VLOOKUP(O1140,项目!B:C,2,0),IF(K1140="空项目",VLOOKUP(K1140,项目!B:C,2,0),""))</f>
        <v/>
      </c>
      <c r="BR1140" s="32" t="str">
        <f>IFERROR(VLOOKUP(BQ1140,项目!A:B,2,0),"")</f>
        <v/>
      </c>
      <c r="BS1140" s="29"/>
      <c r="BT1140" s="29"/>
      <c r="BU1140" s="32" t="str">
        <f>IF(N1140="供应商",VLOOKUP(O1140,供应商!B:C,2,0),"")</f>
        <v/>
      </c>
      <c r="BV1140" s="32" t="str">
        <f>IFERROR(VLOOKUP(BU1140,供应商!A:B,2,0),"")</f>
        <v/>
      </c>
      <c r="BW1140" s="32" t="str">
        <f>IF(N1140="客户",VLOOKUP(O1140,客户!B:C,2,0),"")</f>
        <v/>
      </c>
      <c r="BX1140" s="32" t="str">
        <f>IFERROR(VLOOKUP(BW1140,客户!A:B,2,0),"")</f>
        <v/>
      </c>
      <c r="BY1140" s="29"/>
      <c r="BZ1140" s="29"/>
      <c r="CA1140" s="29"/>
      <c r="CB1140" s="29"/>
      <c r="CC1140" s="29"/>
      <c r="CD1140" s="29"/>
      <c r="CE1140" s="29"/>
      <c r="CF1140" s="29"/>
      <c r="CG1140" s="29"/>
      <c r="CH1140" s="29"/>
      <c r="CI1140" s="29"/>
      <c r="CJ1140" s="29"/>
      <c r="CK1140" s="29"/>
      <c r="CL1140" s="29"/>
      <c r="CM1140" s="29"/>
      <c r="CN1140" s="29"/>
      <c r="CO1140" s="29"/>
      <c r="CP1140" s="29"/>
      <c r="CQ1140" s="29"/>
      <c r="CR1140" s="29"/>
      <c r="CS1140" s="29"/>
      <c r="CT1140" s="29"/>
      <c r="CU1140" s="32" t="str">
        <f>IF(N1140="费用项目",VLOOKUP(O1140,费用项目!B:C,2,0),"")</f>
        <v/>
      </c>
      <c r="CV1140" s="32" t="str">
        <f>IFERROR(VLOOKUP(CU1140,费用项目!A:B,2,0),"")</f>
        <v/>
      </c>
      <c r="CW1140" s="29" t="str">
        <f>IF(N1140="银行账户",VLOOKUP(O1140,银行变二级!B:C,2,0),"")</f>
        <v/>
      </c>
      <c r="CX1140" s="29" t="str">
        <f>IFERROR(VLOOKUP(O1140,银行变二级!A:B,2,0),"")</f>
        <v/>
      </c>
    </row>
    <row r="1141" ht="27" spans="1:102">
      <c r="A1141" s="42" t="s">
        <v>876</v>
      </c>
      <c r="B1141" s="36" t="s">
        <v>131</v>
      </c>
      <c r="C1141" s="36" t="s">
        <v>231</v>
      </c>
      <c r="D1141" s="37" t="s">
        <v>886</v>
      </c>
      <c r="E1141" s="37" t="s">
        <v>160</v>
      </c>
      <c r="F1141" s="39" t="s">
        <v>107</v>
      </c>
      <c r="G1141" s="38">
        <v>29537.5</v>
      </c>
      <c r="H1141" s="40" t="str">
        <f t="shared" si="365"/>
        <v>2221</v>
      </c>
      <c r="I1141" s="40" t="str">
        <f t="shared" si="366"/>
        <v>222119</v>
      </c>
      <c r="J1141" s="46" t="str">
        <f t="shared" si="367"/>
        <v>应交税费</v>
      </c>
      <c r="K1141" s="47" t="str">
        <f t="shared" si="368"/>
        <v>应交土地使用税</v>
      </c>
      <c r="L1141" s="46" t="str">
        <f t="shared" si="369"/>
        <v/>
      </c>
      <c r="M1141" s="46" t="str">
        <f>IFERROR(IF(H1141="1002",1002,VLOOKUP(I1141,亿企科目!A:H,6,0)),VLOOKUP(H1141,亿企科目!A:G,6,0))</f>
        <v>222116</v>
      </c>
      <c r="N1141" s="48">
        <f>IFERROR(IF(H1141="1002","银行账户",IF(H1141="1123","供应商",VLOOKUP(I1141,亿企科目!A:H,8,0))),"")</f>
        <v>0</v>
      </c>
      <c r="O1141" s="49" t="str">
        <f t="shared" si="363"/>
        <v/>
      </c>
      <c r="P1141" s="29" t="str">
        <f>VLOOKUP(A1141,账簿!B:C,2,0)</f>
        <v>003011</v>
      </c>
      <c r="Q1141" s="29" t="str">
        <f>VLOOKUP(P1141,账簿!A:B,2,0)</f>
        <v>昌邑市兴邑农业科技有限公司</v>
      </c>
      <c r="W1141" s="29" t="str">
        <f t="shared" si="364"/>
        <v>0030112026-04-3013</v>
      </c>
      <c r="X1141" s="29" t="str">
        <f t="shared" si="350"/>
        <v>003011</v>
      </c>
      <c r="Y1141" s="29" t="str">
        <f t="shared" si="351"/>
        <v>003011</v>
      </c>
      <c r="Z1141" s="29" t="str">
        <f t="shared" si="352"/>
        <v>昌邑市兴邑农业科技有限公司</v>
      </c>
      <c r="AA1141" s="29" t="str">
        <f t="shared" si="353"/>
        <v>2026-04</v>
      </c>
      <c r="AB1141" s="29" t="str">
        <f t="shared" si="354"/>
        <v>2026-04-30</v>
      </c>
      <c r="AC1141" s="29" t="s">
        <v>108</v>
      </c>
      <c r="AD1141" s="29">
        <f t="shared" si="355"/>
        <v>13</v>
      </c>
      <c r="AE1141" s="29" t="str">
        <f t="shared" si="356"/>
        <v>补计提2026年1-3月，土地使用税2#</v>
      </c>
      <c r="AF1141" s="29" t="s">
        <v>109</v>
      </c>
      <c r="AG1141" s="29" t="s">
        <v>109</v>
      </c>
      <c r="AH1141" s="29"/>
      <c r="AI1141" s="29"/>
      <c r="AJ1141" s="29"/>
      <c r="AK1141" s="29"/>
      <c r="AL1141" s="29"/>
      <c r="AM1141" s="29"/>
      <c r="AN1141" s="29" t="str">
        <f t="shared" si="357"/>
        <v>222116</v>
      </c>
      <c r="AO1141" s="29"/>
      <c r="AP1141" s="29" t="str">
        <f t="shared" si="358"/>
        <v>补计提2026年1-3月，土地使用税2#</v>
      </c>
      <c r="AQ1141" t="s">
        <v>110</v>
      </c>
      <c r="AR1141" s="29" t="str">
        <f t="shared" si="359"/>
        <v/>
      </c>
      <c r="AS1141" s="29">
        <f t="shared" si="360"/>
        <v>29537.5</v>
      </c>
      <c r="AT1141" t="s">
        <v>111</v>
      </c>
      <c r="AU1141" t="s">
        <v>112</v>
      </c>
      <c r="AV1141" t="s">
        <v>113</v>
      </c>
      <c r="AW1141" s="29" t="str">
        <f t="shared" si="361"/>
        <v/>
      </c>
      <c r="AX1141" s="29">
        <f t="shared" si="362"/>
        <v>29537.5</v>
      </c>
      <c r="AY1141" s="29"/>
      <c r="AZ1141" s="29"/>
      <c r="BA1141" s="29"/>
      <c r="BB1141" s="29"/>
      <c r="BC1141" s="29"/>
      <c r="BD1141" s="29"/>
      <c r="BE1141" s="29"/>
      <c r="BF1141" s="29"/>
      <c r="BG1141" s="29"/>
      <c r="BH1141" s="29"/>
      <c r="BI1141" s="29"/>
      <c r="BJ1141" s="29"/>
      <c r="BK1141" s="29"/>
      <c r="BL1141" s="29"/>
      <c r="BM1141" s="29"/>
      <c r="BN1141" s="29"/>
      <c r="BO1141" s="29"/>
      <c r="BP1141" s="29"/>
      <c r="BQ1141" s="32" t="str">
        <f>IF(N1141="项目",VLOOKUP(O1141,项目!B:C,2,0),IF(K1141="空项目",VLOOKUP(K1141,项目!B:C,2,0),""))</f>
        <v/>
      </c>
      <c r="BR1141" s="32" t="str">
        <f>IFERROR(VLOOKUP(BQ1141,项目!A:B,2,0),"")</f>
        <v/>
      </c>
      <c r="BS1141" s="29"/>
      <c r="BT1141" s="29"/>
      <c r="BU1141" s="32" t="str">
        <f>IF(N1141="供应商",VLOOKUP(O1141,供应商!B:C,2,0),"")</f>
        <v/>
      </c>
      <c r="BV1141" s="32" t="str">
        <f>IFERROR(VLOOKUP(BU1141,供应商!A:B,2,0),"")</f>
        <v/>
      </c>
      <c r="BW1141" s="32" t="str">
        <f>IF(N1141="客户",VLOOKUP(O1141,客户!B:C,2,0),"")</f>
        <v/>
      </c>
      <c r="BX1141" s="32" t="str">
        <f>IFERROR(VLOOKUP(BW1141,客户!A:B,2,0),"")</f>
        <v/>
      </c>
      <c r="BY1141" s="29"/>
      <c r="BZ1141" s="29"/>
      <c r="CA1141" s="29"/>
      <c r="CB1141" s="29"/>
      <c r="CC1141" s="29"/>
      <c r="CD1141" s="29"/>
      <c r="CE1141" s="29"/>
      <c r="CF1141" s="29"/>
      <c r="CG1141" s="29"/>
      <c r="CH1141" s="29"/>
      <c r="CI1141" s="29"/>
      <c r="CJ1141" s="29"/>
      <c r="CK1141" s="29"/>
      <c r="CL1141" s="29"/>
      <c r="CM1141" s="29"/>
      <c r="CN1141" s="29"/>
      <c r="CO1141" s="29"/>
      <c r="CP1141" s="29"/>
      <c r="CQ1141" s="29"/>
      <c r="CR1141" s="29"/>
      <c r="CS1141" s="29"/>
      <c r="CT1141" s="29"/>
      <c r="CU1141" s="32" t="str">
        <f>IF(N1141="费用项目",VLOOKUP(O1141,费用项目!B:C,2,0),"")</f>
        <v/>
      </c>
      <c r="CV1141" s="32" t="str">
        <f>IFERROR(VLOOKUP(CU1141,费用项目!A:B,2,0),"")</f>
        <v/>
      </c>
      <c r="CW1141" s="29" t="str">
        <f>IF(N1141="银行账户",VLOOKUP(O1141,银行变二级!B:C,2,0),"")</f>
        <v/>
      </c>
      <c r="CX1141" s="29" t="str">
        <f>IFERROR(VLOOKUP(O1141,银行变二级!A:B,2,0),"")</f>
        <v/>
      </c>
    </row>
    <row r="1142" spans="1:102">
      <c r="A1142" s="42" t="s">
        <v>876</v>
      </c>
      <c r="B1142" s="36" t="s">
        <v>131</v>
      </c>
      <c r="C1142" s="36" t="s">
        <v>233</v>
      </c>
      <c r="D1142" s="37" t="s">
        <v>887</v>
      </c>
      <c r="E1142" s="37" t="s">
        <v>888</v>
      </c>
      <c r="F1142" s="38">
        <v>1767064.8</v>
      </c>
      <c r="G1142" s="39" t="s">
        <v>107</v>
      </c>
      <c r="H1142" s="40" t="str">
        <f t="shared" si="365"/>
        <v>6403</v>
      </c>
      <c r="I1142" s="40" t="str">
        <f t="shared" si="366"/>
        <v>640316</v>
      </c>
      <c r="J1142" s="46" t="str">
        <f t="shared" si="367"/>
        <v>税金及附加</v>
      </c>
      <c r="K1142" s="47" t="str">
        <f t="shared" si="368"/>
        <v>契税</v>
      </c>
      <c r="L1142" s="46" t="str">
        <f t="shared" si="369"/>
        <v/>
      </c>
      <c r="M1142" s="46" t="str">
        <f>IFERROR(IF(H1142="1002",1002,VLOOKUP(I1142,亿企科目!A:H,6,0)),VLOOKUP(H1142,亿企科目!A:G,6,0))</f>
        <v>6403</v>
      </c>
      <c r="N1142" s="48" t="str">
        <f>IFERROR(IF(H1142="1002","银行账户",IF(H1142="1123","供应商",VLOOKUP(I1142,亿企科目!A:H,8,0))),"")</f>
        <v/>
      </c>
      <c r="O1142" s="49" t="str">
        <f t="shared" si="363"/>
        <v>契税</v>
      </c>
      <c r="P1142" s="29" t="str">
        <f>VLOOKUP(A1142,账簿!B:C,2,0)</f>
        <v>003011</v>
      </c>
      <c r="Q1142" s="29" t="str">
        <f>VLOOKUP(P1142,账簿!A:B,2,0)</f>
        <v>昌邑市兴邑农业科技有限公司</v>
      </c>
      <c r="W1142" s="29" t="str">
        <f t="shared" si="364"/>
        <v>0030112026-04-3014</v>
      </c>
      <c r="X1142" s="29" t="str">
        <f t="shared" si="350"/>
        <v>003011</v>
      </c>
      <c r="Y1142" s="29" t="str">
        <f t="shared" si="351"/>
        <v>003011</v>
      </c>
      <c r="Z1142" s="29" t="str">
        <f t="shared" si="352"/>
        <v>昌邑市兴邑农业科技有限公司</v>
      </c>
      <c r="AA1142" s="29" t="str">
        <f t="shared" si="353"/>
        <v>2026-04</v>
      </c>
      <c r="AB1142" s="29" t="str">
        <f t="shared" si="354"/>
        <v>2026-04-30</v>
      </c>
      <c r="AC1142" s="29" t="s">
        <v>108</v>
      </c>
      <c r="AD1142" s="29">
        <f t="shared" si="355"/>
        <v>14</v>
      </c>
      <c r="AE1142" s="29" t="str">
        <f t="shared" si="356"/>
        <v>补提2026年4月契税</v>
      </c>
      <c r="AF1142" s="29" t="s">
        <v>109</v>
      </c>
      <c r="AG1142" s="29" t="s">
        <v>109</v>
      </c>
      <c r="AH1142" s="29"/>
      <c r="AI1142" s="29"/>
      <c r="AJ1142" s="29"/>
      <c r="AK1142" s="29"/>
      <c r="AL1142" s="29"/>
      <c r="AM1142" s="29"/>
      <c r="AN1142" s="29" t="str">
        <f t="shared" si="357"/>
        <v>6403</v>
      </c>
      <c r="AO1142" s="29"/>
      <c r="AP1142" s="29" t="str">
        <f t="shared" si="358"/>
        <v>补提2026年4月契税</v>
      </c>
      <c r="AQ1142" t="s">
        <v>110</v>
      </c>
      <c r="AR1142" s="29">
        <f t="shared" si="359"/>
        <v>1767064.8</v>
      </c>
      <c r="AS1142" s="29" t="str">
        <f t="shared" si="360"/>
        <v/>
      </c>
      <c r="AT1142" t="s">
        <v>111</v>
      </c>
      <c r="AU1142" t="s">
        <v>112</v>
      </c>
      <c r="AV1142" t="s">
        <v>113</v>
      </c>
      <c r="AW1142" s="29">
        <f t="shared" si="361"/>
        <v>1767064.8</v>
      </c>
      <c r="AX1142" s="29" t="str">
        <f t="shared" si="362"/>
        <v/>
      </c>
      <c r="AY1142" s="29"/>
      <c r="AZ1142" s="29"/>
      <c r="BA1142" s="29"/>
      <c r="BB1142" s="29"/>
      <c r="BC1142" s="29"/>
      <c r="BD1142" s="29"/>
      <c r="BE1142" s="29"/>
      <c r="BF1142" s="29"/>
      <c r="BG1142" s="29"/>
      <c r="BH1142" s="29"/>
      <c r="BI1142" s="29"/>
      <c r="BJ1142" s="29"/>
      <c r="BK1142" s="29"/>
      <c r="BL1142" s="29"/>
      <c r="BM1142" s="29"/>
      <c r="BN1142" s="29"/>
      <c r="BO1142" s="29"/>
      <c r="BP1142" s="29"/>
      <c r="BQ1142" s="32" t="str">
        <f>IF(N1142="项目",VLOOKUP(O1142,项目!B:C,2,0),IF(K1142="空项目",VLOOKUP(K1142,项目!B:C,2,0),""))</f>
        <v/>
      </c>
      <c r="BR1142" s="32" t="str">
        <f>IFERROR(VLOOKUP(BQ1142,项目!A:B,2,0),"")</f>
        <v/>
      </c>
      <c r="BS1142" s="29"/>
      <c r="BT1142" s="29"/>
      <c r="BU1142" s="32" t="str">
        <f>IF(N1142="供应商",VLOOKUP(O1142,供应商!B:C,2,0),"")</f>
        <v/>
      </c>
      <c r="BV1142" s="32" t="str">
        <f>IFERROR(VLOOKUP(BU1142,供应商!A:B,2,0),"")</f>
        <v/>
      </c>
      <c r="BW1142" s="32" t="str">
        <f>IF(N1142="客户",VLOOKUP(O1142,客户!B:C,2,0),"")</f>
        <v/>
      </c>
      <c r="BX1142" s="32" t="str">
        <f>IFERROR(VLOOKUP(BW1142,客户!A:B,2,0),"")</f>
        <v/>
      </c>
      <c r="BY1142" s="29"/>
      <c r="BZ1142" s="29"/>
      <c r="CA1142" s="29"/>
      <c r="CB1142" s="29"/>
      <c r="CC1142" s="29"/>
      <c r="CD1142" s="29"/>
      <c r="CE1142" s="29"/>
      <c r="CF1142" s="29"/>
      <c r="CG1142" s="29"/>
      <c r="CH1142" s="29"/>
      <c r="CI1142" s="29"/>
      <c r="CJ1142" s="29"/>
      <c r="CK1142" s="29"/>
      <c r="CL1142" s="29"/>
      <c r="CM1142" s="29"/>
      <c r="CN1142" s="29"/>
      <c r="CO1142" s="29"/>
      <c r="CP1142" s="29"/>
      <c r="CQ1142" s="29"/>
      <c r="CR1142" s="29"/>
      <c r="CS1142" s="29"/>
      <c r="CT1142" s="29"/>
      <c r="CU1142" s="32" t="str">
        <f>IF(N1142="费用项目",VLOOKUP(O1142,费用项目!B:C,2,0),"")</f>
        <v/>
      </c>
      <c r="CV1142" s="32" t="str">
        <f>IFERROR(VLOOKUP(CU1142,费用项目!A:B,2,0),"")</f>
        <v/>
      </c>
      <c r="CW1142" s="29" t="str">
        <f>IF(N1142="银行账户",VLOOKUP(O1142,银行变二级!B:C,2,0),"")</f>
        <v/>
      </c>
      <c r="CX1142" s="29" t="str">
        <f>IFERROR(VLOOKUP(O1142,银行变二级!A:B,2,0),"")</f>
        <v/>
      </c>
    </row>
    <row r="1143" spans="1:102">
      <c r="A1143" s="42" t="s">
        <v>876</v>
      </c>
      <c r="B1143" s="36" t="s">
        <v>131</v>
      </c>
      <c r="C1143" s="36" t="s">
        <v>233</v>
      </c>
      <c r="D1143" s="37" t="s">
        <v>887</v>
      </c>
      <c r="E1143" s="37" t="s">
        <v>881</v>
      </c>
      <c r="F1143" s="39" t="s">
        <v>107</v>
      </c>
      <c r="G1143" s="38">
        <v>1767064.8</v>
      </c>
      <c r="H1143" s="40" t="str">
        <f t="shared" si="365"/>
        <v>2221</v>
      </c>
      <c r="I1143" s="40" t="str">
        <f t="shared" si="366"/>
        <v>222129</v>
      </c>
      <c r="J1143" s="46" t="str">
        <f t="shared" si="367"/>
        <v>应交税费</v>
      </c>
      <c r="K1143" s="47" t="str">
        <f t="shared" si="368"/>
        <v>应交契税</v>
      </c>
      <c r="L1143" s="46" t="str">
        <f t="shared" si="369"/>
        <v/>
      </c>
      <c r="M1143" s="46" t="str">
        <f>IFERROR(IF(H1143="1002",1002,VLOOKUP(I1143,亿企科目!A:H,6,0)),VLOOKUP(H1143,亿企科目!A:G,6,0))</f>
        <v>222145</v>
      </c>
      <c r="N1143" s="48">
        <f>IFERROR(IF(H1143="1002","银行账户",IF(H1143="1123","供应商",VLOOKUP(I1143,亿企科目!A:H,8,0))),"")</f>
        <v>0</v>
      </c>
      <c r="O1143" s="49" t="str">
        <f t="shared" si="363"/>
        <v/>
      </c>
      <c r="P1143" s="29" t="str">
        <f>VLOOKUP(A1143,账簿!B:C,2,0)</f>
        <v>003011</v>
      </c>
      <c r="Q1143" s="29" t="str">
        <f>VLOOKUP(P1143,账簿!A:B,2,0)</f>
        <v>昌邑市兴邑农业科技有限公司</v>
      </c>
      <c r="W1143" s="29" t="str">
        <f t="shared" si="364"/>
        <v>0030112026-04-3014</v>
      </c>
      <c r="X1143" s="29" t="str">
        <f t="shared" si="350"/>
        <v>003011</v>
      </c>
      <c r="Y1143" s="29" t="str">
        <f t="shared" si="351"/>
        <v>003011</v>
      </c>
      <c r="Z1143" s="29" t="str">
        <f t="shared" si="352"/>
        <v>昌邑市兴邑农业科技有限公司</v>
      </c>
      <c r="AA1143" s="29" t="str">
        <f t="shared" si="353"/>
        <v>2026-04</v>
      </c>
      <c r="AB1143" s="29" t="str">
        <f t="shared" si="354"/>
        <v>2026-04-30</v>
      </c>
      <c r="AC1143" s="29" t="s">
        <v>108</v>
      </c>
      <c r="AD1143" s="29">
        <f t="shared" si="355"/>
        <v>14</v>
      </c>
      <c r="AE1143" s="29" t="str">
        <f t="shared" si="356"/>
        <v>补提2026年4月契税</v>
      </c>
      <c r="AF1143" s="29" t="s">
        <v>109</v>
      </c>
      <c r="AG1143" s="29" t="s">
        <v>109</v>
      </c>
      <c r="AH1143" s="29"/>
      <c r="AI1143" s="29"/>
      <c r="AJ1143" s="29"/>
      <c r="AK1143" s="29"/>
      <c r="AL1143" s="29"/>
      <c r="AM1143" s="29"/>
      <c r="AN1143" s="29" t="str">
        <f t="shared" si="357"/>
        <v>222145</v>
      </c>
      <c r="AO1143" s="29"/>
      <c r="AP1143" s="29" t="str">
        <f t="shared" si="358"/>
        <v>补提2026年4月契税</v>
      </c>
      <c r="AQ1143" t="s">
        <v>110</v>
      </c>
      <c r="AR1143" s="29" t="str">
        <f t="shared" si="359"/>
        <v/>
      </c>
      <c r="AS1143" s="29">
        <f t="shared" si="360"/>
        <v>1767064.8</v>
      </c>
      <c r="AT1143" t="s">
        <v>111</v>
      </c>
      <c r="AU1143" t="s">
        <v>112</v>
      </c>
      <c r="AV1143" t="s">
        <v>113</v>
      </c>
      <c r="AW1143" s="29" t="str">
        <f t="shared" si="361"/>
        <v/>
      </c>
      <c r="AX1143" s="29">
        <f t="shared" si="362"/>
        <v>1767064.8</v>
      </c>
      <c r="AY1143" s="29"/>
      <c r="AZ1143" s="29"/>
      <c r="BA1143" s="29"/>
      <c r="BB1143" s="29"/>
      <c r="BC1143" s="29"/>
      <c r="BD1143" s="29"/>
      <c r="BE1143" s="29"/>
      <c r="BF1143" s="29"/>
      <c r="BG1143" s="29"/>
      <c r="BH1143" s="29"/>
      <c r="BI1143" s="29"/>
      <c r="BJ1143" s="29"/>
      <c r="BK1143" s="29"/>
      <c r="BL1143" s="29"/>
      <c r="BM1143" s="29"/>
      <c r="BN1143" s="29"/>
      <c r="BO1143" s="29"/>
      <c r="BP1143" s="29"/>
      <c r="BQ1143" s="32" t="str">
        <f>IF(N1143="项目",VLOOKUP(O1143,项目!B:C,2,0),IF(K1143="空项目",VLOOKUP(K1143,项目!B:C,2,0),""))</f>
        <v/>
      </c>
      <c r="BR1143" s="32" t="str">
        <f>IFERROR(VLOOKUP(BQ1143,项目!A:B,2,0),"")</f>
        <v/>
      </c>
      <c r="BS1143" s="29"/>
      <c r="BT1143" s="29"/>
      <c r="BU1143" s="32" t="str">
        <f>IF(N1143="供应商",VLOOKUP(O1143,供应商!B:C,2,0),"")</f>
        <v/>
      </c>
      <c r="BV1143" s="32" t="str">
        <f>IFERROR(VLOOKUP(BU1143,供应商!A:B,2,0),"")</f>
        <v/>
      </c>
      <c r="BW1143" s="32" t="str">
        <f>IF(N1143="客户",VLOOKUP(O1143,客户!B:C,2,0),"")</f>
        <v/>
      </c>
      <c r="BX1143" s="32" t="str">
        <f>IFERROR(VLOOKUP(BW1143,客户!A:B,2,0),"")</f>
        <v/>
      </c>
      <c r="BY1143" s="29"/>
      <c r="BZ1143" s="29"/>
      <c r="CA1143" s="29"/>
      <c r="CB1143" s="29"/>
      <c r="CC1143" s="29"/>
      <c r="CD1143" s="29"/>
      <c r="CE1143" s="29"/>
      <c r="CF1143" s="29"/>
      <c r="CG1143" s="29"/>
      <c r="CH1143" s="29"/>
      <c r="CI1143" s="29"/>
      <c r="CJ1143" s="29"/>
      <c r="CK1143" s="29"/>
      <c r="CL1143" s="29"/>
      <c r="CM1143" s="29"/>
      <c r="CN1143" s="29"/>
      <c r="CO1143" s="29"/>
      <c r="CP1143" s="29"/>
      <c r="CQ1143" s="29"/>
      <c r="CR1143" s="29"/>
      <c r="CS1143" s="29"/>
      <c r="CT1143" s="29"/>
      <c r="CU1143" s="32" t="str">
        <f>IF(N1143="费用项目",VLOOKUP(O1143,费用项目!B:C,2,0),"")</f>
        <v/>
      </c>
      <c r="CV1143" s="32" t="str">
        <f>IFERROR(VLOOKUP(CU1143,费用项目!A:B,2,0),"")</f>
        <v/>
      </c>
      <c r="CW1143" s="29" t="str">
        <f>IF(N1143="银行账户",VLOOKUP(O1143,银行变二级!B:C,2,0),"")</f>
        <v/>
      </c>
      <c r="CX1143" s="29" t="str">
        <f>IFERROR(VLOOKUP(O1143,银行变二级!A:B,2,0),"")</f>
        <v/>
      </c>
    </row>
    <row r="1144" spans="1:102">
      <c r="A1144" s="42" t="s">
        <v>876</v>
      </c>
      <c r="B1144" s="36" t="s">
        <v>131</v>
      </c>
      <c r="C1144" s="36" t="s">
        <v>234</v>
      </c>
      <c r="D1144" s="37" t="s">
        <v>136</v>
      </c>
      <c r="E1144" s="37" t="s">
        <v>137</v>
      </c>
      <c r="F1144" s="38">
        <v>2318075.44</v>
      </c>
      <c r="G1144" s="39" t="s">
        <v>107</v>
      </c>
      <c r="H1144" s="40" t="str">
        <f t="shared" si="365"/>
        <v>4103</v>
      </c>
      <c r="I1144" s="40" t="str">
        <f t="shared" si="366"/>
        <v>4103</v>
      </c>
      <c r="J1144" s="46" t="str">
        <f t="shared" si="367"/>
        <v>本年利润</v>
      </c>
      <c r="K1144" s="47" t="str">
        <f t="shared" si="368"/>
        <v/>
      </c>
      <c r="L1144" s="46" t="str">
        <f t="shared" si="369"/>
        <v/>
      </c>
      <c r="M1144" s="46" t="str">
        <f>IFERROR(IF(H1144="1002",1002,VLOOKUP(I1144,亿企科目!A:H,6,0)),VLOOKUP(H1144,亿企科目!A:G,6,0))</f>
        <v>4103</v>
      </c>
      <c r="N1144" s="48">
        <f>IFERROR(IF(H1144="1002","银行账户",IF(H1144="1123","供应商",VLOOKUP(I1144,亿企科目!A:H,8,0))),"")</f>
        <v>0</v>
      </c>
      <c r="O1144" s="49" t="str">
        <f t="shared" si="363"/>
        <v/>
      </c>
      <c r="P1144" s="29" t="str">
        <f>VLOOKUP(A1144,账簿!B:C,2,0)</f>
        <v>003011</v>
      </c>
      <c r="Q1144" s="29" t="str">
        <f>VLOOKUP(P1144,账簿!A:B,2,0)</f>
        <v>昌邑市兴邑农业科技有限公司</v>
      </c>
      <c r="W1144" s="29" t="str">
        <f t="shared" si="364"/>
        <v>0030112026-04-3015</v>
      </c>
      <c r="X1144" s="29" t="str">
        <f t="shared" si="350"/>
        <v>003011</v>
      </c>
      <c r="Y1144" s="29" t="str">
        <f t="shared" si="351"/>
        <v>003011</v>
      </c>
      <c r="Z1144" s="29" t="str">
        <f t="shared" si="352"/>
        <v>昌邑市兴邑农业科技有限公司</v>
      </c>
      <c r="AA1144" s="29" t="str">
        <f t="shared" si="353"/>
        <v>2026-04</v>
      </c>
      <c r="AB1144" s="29" t="str">
        <f t="shared" si="354"/>
        <v>2026-04-30</v>
      </c>
      <c r="AC1144" s="29" t="s">
        <v>108</v>
      </c>
      <c r="AD1144" s="29">
        <f t="shared" si="355"/>
        <v>15</v>
      </c>
      <c r="AE1144" s="29" t="str">
        <f t="shared" si="356"/>
        <v>结转本月损益</v>
      </c>
      <c r="AF1144" s="29" t="s">
        <v>109</v>
      </c>
      <c r="AG1144" s="29" t="s">
        <v>109</v>
      </c>
      <c r="AH1144" s="29"/>
      <c r="AI1144" s="29"/>
      <c r="AJ1144" s="29"/>
      <c r="AK1144" s="29"/>
      <c r="AL1144" s="29"/>
      <c r="AM1144" s="29"/>
      <c r="AN1144" s="29" t="str">
        <f t="shared" si="357"/>
        <v>4103</v>
      </c>
      <c r="AO1144" s="29"/>
      <c r="AP1144" s="29" t="str">
        <f t="shared" si="358"/>
        <v>结转本月损益</v>
      </c>
      <c r="AQ1144" t="s">
        <v>110</v>
      </c>
      <c r="AR1144" s="29">
        <f t="shared" si="359"/>
        <v>2318075.44</v>
      </c>
      <c r="AS1144" s="29" t="str">
        <f t="shared" si="360"/>
        <v/>
      </c>
      <c r="AT1144" t="s">
        <v>111</v>
      </c>
      <c r="AU1144" t="s">
        <v>112</v>
      </c>
      <c r="AV1144" t="s">
        <v>113</v>
      </c>
      <c r="AW1144" s="29">
        <f t="shared" si="361"/>
        <v>2318075.44</v>
      </c>
      <c r="AX1144" s="29" t="str">
        <f t="shared" si="362"/>
        <v/>
      </c>
      <c r="AY1144" s="29"/>
      <c r="AZ1144" s="29"/>
      <c r="BA1144" s="29"/>
      <c r="BB1144" s="29"/>
      <c r="BC1144" s="29"/>
      <c r="BD1144" s="29"/>
      <c r="BE1144" s="29"/>
      <c r="BF1144" s="29"/>
      <c r="BG1144" s="29"/>
      <c r="BH1144" s="29"/>
      <c r="BI1144" s="29"/>
      <c r="BJ1144" s="29"/>
      <c r="BK1144" s="29"/>
      <c r="BL1144" s="29"/>
      <c r="BM1144" s="29"/>
      <c r="BN1144" s="29"/>
      <c r="BO1144" s="29"/>
      <c r="BP1144" s="29"/>
      <c r="BQ1144" s="32" t="str">
        <f>IF(N1144="项目",VLOOKUP(O1144,项目!B:C,2,0),IF(K1144="空项目",VLOOKUP(K1144,项目!B:C,2,0),""))</f>
        <v/>
      </c>
      <c r="BR1144" s="32" t="str">
        <f>IFERROR(VLOOKUP(BQ1144,项目!A:B,2,0),"")</f>
        <v/>
      </c>
      <c r="BS1144" s="29"/>
      <c r="BT1144" s="29"/>
      <c r="BU1144" s="32" t="str">
        <f>IF(N1144="供应商",VLOOKUP(O1144,供应商!B:C,2,0),"")</f>
        <v/>
      </c>
      <c r="BV1144" s="32" t="str">
        <f>IFERROR(VLOOKUP(BU1144,供应商!A:B,2,0),"")</f>
        <v/>
      </c>
      <c r="BW1144" s="32" t="str">
        <f>IF(N1144="客户",VLOOKUP(O1144,客户!B:C,2,0),"")</f>
        <v/>
      </c>
      <c r="BX1144" s="32" t="str">
        <f>IFERROR(VLOOKUP(BW1144,客户!A:B,2,0),"")</f>
        <v/>
      </c>
      <c r="BY1144" s="29"/>
      <c r="BZ1144" s="29"/>
      <c r="CA1144" s="29"/>
      <c r="CB1144" s="29"/>
      <c r="CC1144" s="29"/>
      <c r="CD1144" s="29"/>
      <c r="CE1144" s="29"/>
      <c r="CF1144" s="29"/>
      <c r="CG1144" s="29"/>
      <c r="CH1144" s="29"/>
      <c r="CI1144" s="29"/>
      <c r="CJ1144" s="29"/>
      <c r="CK1144" s="29"/>
      <c r="CL1144" s="29"/>
      <c r="CM1144" s="29"/>
      <c r="CN1144" s="29"/>
      <c r="CO1144" s="29"/>
      <c r="CP1144" s="29"/>
      <c r="CQ1144" s="29"/>
      <c r="CR1144" s="29"/>
      <c r="CS1144" s="29"/>
      <c r="CT1144" s="29"/>
      <c r="CU1144" s="32" t="str">
        <f>IF(N1144="费用项目",VLOOKUP(O1144,费用项目!B:C,2,0),"")</f>
        <v/>
      </c>
      <c r="CV1144" s="32" t="str">
        <f>IFERROR(VLOOKUP(CU1144,费用项目!A:B,2,0),"")</f>
        <v/>
      </c>
      <c r="CW1144" s="29" t="str">
        <f>IF(N1144="银行账户",VLOOKUP(O1144,银行变二级!B:C,2,0),"")</f>
        <v/>
      </c>
      <c r="CX1144" s="29" t="str">
        <f>IFERROR(VLOOKUP(O1144,银行变二级!A:B,2,0),"")</f>
        <v/>
      </c>
    </row>
    <row r="1145" ht="27" spans="1:102">
      <c r="A1145" s="42" t="s">
        <v>876</v>
      </c>
      <c r="B1145" s="36" t="s">
        <v>131</v>
      </c>
      <c r="C1145" s="36" t="s">
        <v>234</v>
      </c>
      <c r="D1145" s="37" t="s">
        <v>136</v>
      </c>
      <c r="E1145" s="37" t="s">
        <v>885</v>
      </c>
      <c r="F1145" s="39" t="s">
        <v>107</v>
      </c>
      <c r="G1145" s="38">
        <v>29537.5</v>
      </c>
      <c r="H1145" s="40" t="str">
        <f t="shared" si="365"/>
        <v>6403</v>
      </c>
      <c r="I1145" s="40" t="str">
        <f t="shared" si="366"/>
        <v>640310</v>
      </c>
      <c r="J1145" s="46" t="str">
        <f t="shared" si="367"/>
        <v>税金及附加</v>
      </c>
      <c r="K1145" s="47" t="str">
        <f t="shared" si="368"/>
        <v>城镇土地使用税</v>
      </c>
      <c r="L1145" s="46" t="str">
        <f t="shared" si="369"/>
        <v/>
      </c>
      <c r="M1145" s="46" t="str">
        <f>IFERROR(IF(H1145="1002",1002,VLOOKUP(I1145,亿企科目!A:H,6,0)),VLOOKUP(H1145,亿企科目!A:G,6,0))</f>
        <v>6403</v>
      </c>
      <c r="N1145" s="48" t="str">
        <f>IFERROR(IF(H1145="1002","银行账户",IF(H1145="1123","供应商",VLOOKUP(I1145,亿企科目!A:H,8,0))),"")</f>
        <v/>
      </c>
      <c r="O1145" s="49" t="str">
        <f t="shared" si="363"/>
        <v>城镇土地使用税</v>
      </c>
      <c r="P1145" s="29" t="str">
        <f>VLOOKUP(A1145,账簿!B:C,2,0)</f>
        <v>003011</v>
      </c>
      <c r="Q1145" s="29" t="str">
        <f>VLOOKUP(P1145,账簿!A:B,2,0)</f>
        <v>昌邑市兴邑农业科技有限公司</v>
      </c>
      <c r="W1145" s="29" t="str">
        <f t="shared" si="364"/>
        <v>0030112026-04-3015</v>
      </c>
      <c r="X1145" s="29" t="str">
        <f t="shared" si="350"/>
        <v>003011</v>
      </c>
      <c r="Y1145" s="29" t="str">
        <f t="shared" si="351"/>
        <v>003011</v>
      </c>
      <c r="Z1145" s="29" t="str">
        <f t="shared" si="352"/>
        <v>昌邑市兴邑农业科技有限公司</v>
      </c>
      <c r="AA1145" s="29" t="str">
        <f t="shared" si="353"/>
        <v>2026-04</v>
      </c>
      <c r="AB1145" s="29" t="str">
        <f t="shared" si="354"/>
        <v>2026-04-30</v>
      </c>
      <c r="AC1145" s="29" t="s">
        <v>108</v>
      </c>
      <c r="AD1145" s="29">
        <f t="shared" si="355"/>
        <v>15</v>
      </c>
      <c r="AE1145" s="29" t="str">
        <f t="shared" si="356"/>
        <v>结转本月损益</v>
      </c>
      <c r="AF1145" s="29" t="s">
        <v>109</v>
      </c>
      <c r="AG1145" s="29" t="s">
        <v>109</v>
      </c>
      <c r="AH1145" s="29"/>
      <c r="AI1145" s="29"/>
      <c r="AJ1145" s="29"/>
      <c r="AK1145" s="29"/>
      <c r="AL1145" s="29"/>
      <c r="AM1145" s="29"/>
      <c r="AN1145" s="29" t="str">
        <f t="shared" si="357"/>
        <v>6403</v>
      </c>
      <c r="AO1145" s="29"/>
      <c r="AP1145" s="29" t="str">
        <f t="shared" si="358"/>
        <v>结转本月损益</v>
      </c>
      <c r="AQ1145" t="s">
        <v>110</v>
      </c>
      <c r="AR1145" s="29" t="str">
        <f t="shared" si="359"/>
        <v/>
      </c>
      <c r="AS1145" s="29">
        <f t="shared" si="360"/>
        <v>29537.5</v>
      </c>
      <c r="AT1145" t="s">
        <v>111</v>
      </c>
      <c r="AU1145" t="s">
        <v>112</v>
      </c>
      <c r="AV1145" t="s">
        <v>113</v>
      </c>
      <c r="AW1145" s="29" t="str">
        <f t="shared" si="361"/>
        <v/>
      </c>
      <c r="AX1145" s="29">
        <f t="shared" si="362"/>
        <v>29537.5</v>
      </c>
      <c r="AY1145" s="29"/>
      <c r="AZ1145" s="29"/>
      <c r="BA1145" s="29"/>
      <c r="BB1145" s="29"/>
      <c r="BC1145" s="29"/>
      <c r="BD1145" s="29"/>
      <c r="BE1145" s="29"/>
      <c r="BF1145" s="29"/>
      <c r="BG1145" s="29"/>
      <c r="BH1145" s="29"/>
      <c r="BI1145" s="29"/>
      <c r="BJ1145" s="29"/>
      <c r="BK1145" s="29"/>
      <c r="BL1145" s="29"/>
      <c r="BM1145" s="29"/>
      <c r="BN1145" s="29"/>
      <c r="BO1145" s="29"/>
      <c r="BP1145" s="29"/>
      <c r="BQ1145" s="32" t="str">
        <f>IF(N1145="项目",VLOOKUP(O1145,项目!B:C,2,0),IF(K1145="空项目",VLOOKUP(K1145,项目!B:C,2,0),""))</f>
        <v/>
      </c>
      <c r="BR1145" s="32" t="str">
        <f>IFERROR(VLOOKUP(BQ1145,项目!A:B,2,0),"")</f>
        <v/>
      </c>
      <c r="BS1145" s="29"/>
      <c r="BT1145" s="29"/>
      <c r="BU1145" s="32" t="str">
        <f>IF(N1145="供应商",VLOOKUP(O1145,供应商!B:C,2,0),"")</f>
        <v/>
      </c>
      <c r="BV1145" s="32" t="str">
        <f>IFERROR(VLOOKUP(BU1145,供应商!A:B,2,0),"")</f>
        <v/>
      </c>
      <c r="BW1145" s="32" t="str">
        <f>IF(N1145="客户",VLOOKUP(O1145,客户!B:C,2,0),"")</f>
        <v/>
      </c>
      <c r="BX1145" s="32" t="str">
        <f>IFERROR(VLOOKUP(BW1145,客户!A:B,2,0),"")</f>
        <v/>
      </c>
      <c r="BY1145" s="29"/>
      <c r="BZ1145" s="29"/>
      <c r="CA1145" s="29"/>
      <c r="CB1145" s="29"/>
      <c r="CC1145" s="29"/>
      <c r="CD1145" s="29"/>
      <c r="CE1145" s="29"/>
      <c r="CF1145" s="29"/>
      <c r="CG1145" s="29"/>
      <c r="CH1145" s="29"/>
      <c r="CI1145" s="29"/>
      <c r="CJ1145" s="29"/>
      <c r="CK1145" s="29"/>
      <c r="CL1145" s="29"/>
      <c r="CM1145" s="29"/>
      <c r="CN1145" s="29"/>
      <c r="CO1145" s="29"/>
      <c r="CP1145" s="29"/>
      <c r="CQ1145" s="29"/>
      <c r="CR1145" s="29"/>
      <c r="CS1145" s="29"/>
      <c r="CT1145" s="29"/>
      <c r="CU1145" s="32" t="str">
        <f>IF(N1145="费用项目",VLOOKUP(O1145,费用项目!B:C,2,0),"")</f>
        <v/>
      </c>
      <c r="CV1145" s="32" t="str">
        <f>IFERROR(VLOOKUP(CU1145,费用项目!A:B,2,0),"")</f>
        <v/>
      </c>
      <c r="CW1145" s="29" t="str">
        <f>IF(N1145="银行账户",VLOOKUP(O1145,银行变二级!B:C,2,0),"")</f>
        <v/>
      </c>
      <c r="CX1145" s="29" t="str">
        <f>IFERROR(VLOOKUP(O1145,银行变二级!A:B,2,0),"")</f>
        <v/>
      </c>
    </row>
    <row r="1146" spans="1:102">
      <c r="A1146" s="42" t="s">
        <v>876</v>
      </c>
      <c r="B1146" s="36" t="s">
        <v>131</v>
      </c>
      <c r="C1146" s="36" t="s">
        <v>234</v>
      </c>
      <c r="D1146" s="37" t="s">
        <v>136</v>
      </c>
      <c r="E1146" s="37" t="s">
        <v>888</v>
      </c>
      <c r="F1146" s="39" t="s">
        <v>107</v>
      </c>
      <c r="G1146" s="38">
        <v>1767064.8</v>
      </c>
      <c r="H1146" s="40" t="str">
        <f t="shared" si="365"/>
        <v>6403</v>
      </c>
      <c r="I1146" s="40" t="str">
        <f t="shared" si="366"/>
        <v>640316</v>
      </c>
      <c r="J1146" s="46" t="str">
        <f t="shared" si="367"/>
        <v>税金及附加</v>
      </c>
      <c r="K1146" s="47" t="str">
        <f t="shared" si="368"/>
        <v>契税</v>
      </c>
      <c r="L1146" s="46" t="str">
        <f t="shared" si="369"/>
        <v/>
      </c>
      <c r="M1146" s="46" t="str">
        <f>IFERROR(IF(H1146="1002",1002,VLOOKUP(I1146,亿企科目!A:H,6,0)),VLOOKUP(H1146,亿企科目!A:G,6,0))</f>
        <v>6403</v>
      </c>
      <c r="N1146" s="48" t="str">
        <f>IFERROR(IF(H1146="1002","银行账户",IF(H1146="1123","供应商",VLOOKUP(I1146,亿企科目!A:H,8,0))),"")</f>
        <v/>
      </c>
      <c r="O1146" s="49" t="str">
        <f t="shared" si="363"/>
        <v>契税</v>
      </c>
      <c r="P1146" s="29" t="str">
        <f>VLOOKUP(A1146,账簿!B:C,2,0)</f>
        <v>003011</v>
      </c>
      <c r="Q1146" s="29" t="str">
        <f>VLOOKUP(P1146,账簿!A:B,2,0)</f>
        <v>昌邑市兴邑农业科技有限公司</v>
      </c>
      <c r="W1146" s="29" t="str">
        <f t="shared" si="364"/>
        <v>0030112026-04-3015</v>
      </c>
      <c r="X1146" s="29" t="str">
        <f t="shared" si="350"/>
        <v>003011</v>
      </c>
      <c r="Y1146" s="29" t="str">
        <f t="shared" si="351"/>
        <v>003011</v>
      </c>
      <c r="Z1146" s="29" t="str">
        <f t="shared" si="352"/>
        <v>昌邑市兴邑农业科技有限公司</v>
      </c>
      <c r="AA1146" s="29" t="str">
        <f t="shared" si="353"/>
        <v>2026-04</v>
      </c>
      <c r="AB1146" s="29" t="str">
        <f t="shared" si="354"/>
        <v>2026-04-30</v>
      </c>
      <c r="AC1146" s="29" t="s">
        <v>108</v>
      </c>
      <c r="AD1146" s="29">
        <f t="shared" si="355"/>
        <v>15</v>
      </c>
      <c r="AE1146" s="29" t="str">
        <f t="shared" si="356"/>
        <v>结转本月损益</v>
      </c>
      <c r="AF1146" s="29" t="s">
        <v>109</v>
      </c>
      <c r="AG1146" s="29" t="s">
        <v>109</v>
      </c>
      <c r="AH1146" s="29"/>
      <c r="AI1146" s="29"/>
      <c r="AJ1146" s="29"/>
      <c r="AK1146" s="29"/>
      <c r="AL1146" s="29"/>
      <c r="AM1146" s="29"/>
      <c r="AN1146" s="29" t="str">
        <f t="shared" si="357"/>
        <v>6403</v>
      </c>
      <c r="AO1146" s="29"/>
      <c r="AP1146" s="29" t="str">
        <f t="shared" si="358"/>
        <v>结转本月损益</v>
      </c>
      <c r="AQ1146" t="s">
        <v>110</v>
      </c>
      <c r="AR1146" s="29" t="str">
        <f t="shared" si="359"/>
        <v/>
      </c>
      <c r="AS1146" s="29">
        <f t="shared" si="360"/>
        <v>1767064.8</v>
      </c>
      <c r="AT1146" t="s">
        <v>111</v>
      </c>
      <c r="AU1146" t="s">
        <v>112</v>
      </c>
      <c r="AV1146" t="s">
        <v>113</v>
      </c>
      <c r="AW1146" s="29" t="str">
        <f t="shared" si="361"/>
        <v/>
      </c>
      <c r="AX1146" s="29">
        <f t="shared" si="362"/>
        <v>1767064.8</v>
      </c>
      <c r="AY1146" s="29"/>
      <c r="AZ1146" s="29"/>
      <c r="BA1146" s="29"/>
      <c r="BB1146" s="29"/>
      <c r="BC1146" s="29"/>
      <c r="BD1146" s="29"/>
      <c r="BE1146" s="29"/>
      <c r="BF1146" s="29"/>
      <c r="BG1146" s="29"/>
      <c r="BH1146" s="29"/>
      <c r="BI1146" s="29"/>
      <c r="BJ1146" s="29"/>
      <c r="BK1146" s="29"/>
      <c r="BL1146" s="29"/>
      <c r="BM1146" s="29"/>
      <c r="BN1146" s="29"/>
      <c r="BO1146" s="29"/>
      <c r="BP1146" s="29"/>
      <c r="BQ1146" s="32" t="str">
        <f>IF(N1146="项目",VLOOKUP(O1146,项目!B:C,2,0),IF(K1146="空项目",VLOOKUP(K1146,项目!B:C,2,0),""))</f>
        <v/>
      </c>
      <c r="BR1146" s="32" t="str">
        <f>IFERROR(VLOOKUP(BQ1146,项目!A:B,2,0),"")</f>
        <v/>
      </c>
      <c r="BS1146" s="29"/>
      <c r="BT1146" s="29"/>
      <c r="BU1146" s="32" t="str">
        <f>IF(N1146="供应商",VLOOKUP(O1146,供应商!B:C,2,0),"")</f>
        <v/>
      </c>
      <c r="BV1146" s="32" t="str">
        <f>IFERROR(VLOOKUP(BU1146,供应商!A:B,2,0),"")</f>
        <v/>
      </c>
      <c r="BW1146" s="32" t="str">
        <f>IF(N1146="客户",VLOOKUP(O1146,客户!B:C,2,0),"")</f>
        <v/>
      </c>
      <c r="BX1146" s="32" t="str">
        <f>IFERROR(VLOOKUP(BW1146,客户!A:B,2,0),"")</f>
        <v/>
      </c>
      <c r="BY1146" s="29"/>
      <c r="BZ1146" s="29"/>
      <c r="CA1146" s="29"/>
      <c r="CB1146" s="29"/>
      <c r="CC1146" s="29"/>
      <c r="CD1146" s="29"/>
      <c r="CE1146" s="29"/>
      <c r="CF1146" s="29"/>
      <c r="CG1146" s="29"/>
      <c r="CH1146" s="29"/>
      <c r="CI1146" s="29"/>
      <c r="CJ1146" s="29"/>
      <c r="CK1146" s="29"/>
      <c r="CL1146" s="29"/>
      <c r="CM1146" s="29"/>
      <c r="CN1146" s="29"/>
      <c r="CO1146" s="29"/>
      <c r="CP1146" s="29"/>
      <c r="CQ1146" s="29"/>
      <c r="CR1146" s="29"/>
      <c r="CS1146" s="29"/>
      <c r="CT1146" s="29"/>
      <c r="CU1146" s="32" t="str">
        <f>IF(N1146="费用项目",VLOOKUP(O1146,费用项目!B:C,2,0),"")</f>
        <v/>
      </c>
      <c r="CV1146" s="32" t="str">
        <f>IFERROR(VLOOKUP(CU1146,费用项目!A:B,2,0),"")</f>
        <v/>
      </c>
      <c r="CW1146" s="29" t="str">
        <f>IF(N1146="银行账户",VLOOKUP(O1146,银行变二级!B:C,2,0),"")</f>
        <v/>
      </c>
      <c r="CX1146" s="29" t="str">
        <f>IFERROR(VLOOKUP(O1146,银行变二级!A:B,2,0),"")</f>
        <v/>
      </c>
    </row>
    <row r="1147" spans="1:102">
      <c r="A1147" s="42" t="s">
        <v>876</v>
      </c>
      <c r="B1147" s="36" t="s">
        <v>131</v>
      </c>
      <c r="C1147" s="36" t="s">
        <v>234</v>
      </c>
      <c r="D1147" s="37" t="s">
        <v>136</v>
      </c>
      <c r="E1147" s="37" t="s">
        <v>170</v>
      </c>
      <c r="F1147" s="39" t="s">
        <v>107</v>
      </c>
      <c r="G1147" s="38">
        <v>40000</v>
      </c>
      <c r="H1147" s="40" t="str">
        <f t="shared" si="365"/>
        <v>6602</v>
      </c>
      <c r="I1147" s="40" t="str">
        <f t="shared" si="366"/>
        <v>6602</v>
      </c>
      <c r="J1147" s="46" t="str">
        <f t="shared" si="367"/>
        <v>管理费用</v>
      </c>
      <c r="K1147" s="47" t="str">
        <f t="shared" si="368"/>
        <v>咨询费</v>
      </c>
      <c r="L1147" s="46" t="str">
        <f t="shared" si="369"/>
        <v/>
      </c>
      <c r="M1147" s="46" t="str">
        <f>IFERROR(IF(H1147="1002",1002,VLOOKUP(I1147,亿企科目!A:H,6,0)),VLOOKUP(H1147,亿企科目!A:G,6,0))</f>
        <v>6602</v>
      </c>
      <c r="N1147" s="48" t="str">
        <f>IFERROR(IF(H1147="1002","银行账户",IF(H1147="1123","供应商",VLOOKUP(I1147,亿企科目!A:H,8,0))),"")</f>
        <v>费用项目</v>
      </c>
      <c r="O1147" s="49" t="str">
        <f t="shared" si="363"/>
        <v>咨询费</v>
      </c>
      <c r="P1147" s="29" t="str">
        <f>VLOOKUP(A1147,账簿!B:C,2,0)</f>
        <v>003011</v>
      </c>
      <c r="Q1147" s="29" t="str">
        <f>VLOOKUP(P1147,账簿!A:B,2,0)</f>
        <v>昌邑市兴邑农业科技有限公司</v>
      </c>
      <c r="W1147" s="29" t="str">
        <f t="shared" si="364"/>
        <v>0030112026-04-3015</v>
      </c>
      <c r="X1147" s="29" t="str">
        <f t="shared" si="350"/>
        <v>003011</v>
      </c>
      <c r="Y1147" s="29" t="str">
        <f t="shared" si="351"/>
        <v>003011</v>
      </c>
      <c r="Z1147" s="29" t="str">
        <f t="shared" si="352"/>
        <v>昌邑市兴邑农业科技有限公司</v>
      </c>
      <c r="AA1147" s="29" t="str">
        <f t="shared" si="353"/>
        <v>2026-04</v>
      </c>
      <c r="AB1147" s="29" t="str">
        <f t="shared" si="354"/>
        <v>2026-04-30</v>
      </c>
      <c r="AC1147" s="29" t="s">
        <v>108</v>
      </c>
      <c r="AD1147" s="29">
        <f t="shared" si="355"/>
        <v>15</v>
      </c>
      <c r="AE1147" s="29" t="str">
        <f t="shared" si="356"/>
        <v>结转本月损益</v>
      </c>
      <c r="AF1147" s="29" t="s">
        <v>109</v>
      </c>
      <c r="AG1147" s="29" t="s">
        <v>109</v>
      </c>
      <c r="AH1147" s="29"/>
      <c r="AI1147" s="29"/>
      <c r="AJ1147" s="29"/>
      <c r="AK1147" s="29"/>
      <c r="AL1147" s="29"/>
      <c r="AM1147" s="29"/>
      <c r="AN1147" s="29" t="str">
        <f t="shared" si="357"/>
        <v>6602</v>
      </c>
      <c r="AO1147" s="29"/>
      <c r="AP1147" s="29" t="str">
        <f t="shared" si="358"/>
        <v>结转本月损益</v>
      </c>
      <c r="AQ1147" t="s">
        <v>110</v>
      </c>
      <c r="AR1147" s="29" t="str">
        <f t="shared" si="359"/>
        <v/>
      </c>
      <c r="AS1147" s="29">
        <f t="shared" si="360"/>
        <v>40000</v>
      </c>
      <c r="AT1147" t="s">
        <v>111</v>
      </c>
      <c r="AU1147" t="s">
        <v>112</v>
      </c>
      <c r="AV1147" t="s">
        <v>113</v>
      </c>
      <c r="AW1147" s="29" t="str">
        <f t="shared" si="361"/>
        <v/>
      </c>
      <c r="AX1147" s="29">
        <f t="shared" si="362"/>
        <v>40000</v>
      </c>
      <c r="AY1147" s="29"/>
      <c r="AZ1147" s="29"/>
      <c r="BA1147" s="29"/>
      <c r="BB1147" s="29"/>
      <c r="BC1147" s="29"/>
      <c r="BD1147" s="29"/>
      <c r="BE1147" s="29"/>
      <c r="BF1147" s="29"/>
      <c r="BG1147" s="29"/>
      <c r="BH1147" s="29"/>
      <c r="BI1147" s="29"/>
      <c r="BJ1147" s="29"/>
      <c r="BK1147" s="29"/>
      <c r="BL1147" s="29"/>
      <c r="BM1147" s="29"/>
      <c r="BN1147" s="29"/>
      <c r="BO1147" s="29"/>
      <c r="BP1147" s="29"/>
      <c r="BQ1147" s="32" t="str">
        <f>IF(N1147="项目",VLOOKUP(O1147,项目!B:C,2,0),IF(K1147="空项目",VLOOKUP(K1147,项目!B:C,2,0),""))</f>
        <v/>
      </c>
      <c r="BR1147" s="32" t="str">
        <f>IFERROR(VLOOKUP(BQ1147,项目!A:B,2,0),"")</f>
        <v/>
      </c>
      <c r="BS1147" s="29"/>
      <c r="BT1147" s="29"/>
      <c r="BU1147" s="32" t="str">
        <f>IF(N1147="供应商",VLOOKUP(O1147,供应商!B:C,2,0),"")</f>
        <v/>
      </c>
      <c r="BV1147" s="32" t="str">
        <f>IFERROR(VLOOKUP(BU1147,供应商!A:B,2,0),"")</f>
        <v/>
      </c>
      <c r="BW1147" s="32" t="str">
        <f>IF(N1147="客户",VLOOKUP(O1147,客户!B:C,2,0),"")</f>
        <v/>
      </c>
      <c r="BX1147" s="32" t="str">
        <f>IFERROR(VLOOKUP(BW1147,客户!A:B,2,0),"")</f>
        <v/>
      </c>
      <c r="BY1147" s="29"/>
      <c r="BZ1147" s="29"/>
      <c r="CA1147" s="29"/>
      <c r="CB1147" s="29"/>
      <c r="CC1147" s="29"/>
      <c r="CD1147" s="29"/>
      <c r="CE1147" s="29"/>
      <c r="CF1147" s="29"/>
      <c r="CG1147" s="29"/>
      <c r="CH1147" s="29"/>
      <c r="CI1147" s="29"/>
      <c r="CJ1147" s="29"/>
      <c r="CK1147" s="29"/>
      <c r="CL1147" s="29"/>
      <c r="CM1147" s="29"/>
      <c r="CN1147" s="29"/>
      <c r="CO1147" s="29"/>
      <c r="CP1147" s="29"/>
      <c r="CQ1147" s="29"/>
      <c r="CR1147" s="29"/>
      <c r="CS1147" s="29"/>
      <c r="CT1147" s="29"/>
      <c r="CU1147" s="32" t="str">
        <f>IF(N1147="费用项目",VLOOKUP(O1147,费用项目!B:C,2,0),"")</f>
        <v>660210</v>
      </c>
      <c r="CV1147" s="32" t="str">
        <f>IFERROR(VLOOKUP(CU1147,费用项目!A:B,2,0),"")</f>
        <v>咨询费</v>
      </c>
      <c r="CW1147" s="29" t="str">
        <f>IF(N1147="银行账户",VLOOKUP(O1147,银行变二级!B:C,2,0),"")</f>
        <v/>
      </c>
      <c r="CX1147" s="29" t="str">
        <f>IFERROR(VLOOKUP(O1147,银行变二级!A:B,2,0),"")</f>
        <v/>
      </c>
    </row>
    <row r="1148" spans="1:102">
      <c r="A1148" s="42" t="s">
        <v>876</v>
      </c>
      <c r="B1148" s="36" t="s">
        <v>131</v>
      </c>
      <c r="C1148" s="36" t="s">
        <v>234</v>
      </c>
      <c r="D1148" s="37" t="s">
        <v>136</v>
      </c>
      <c r="E1148" s="37" t="s">
        <v>127</v>
      </c>
      <c r="F1148" s="39" t="s">
        <v>107</v>
      </c>
      <c r="G1148" s="38">
        <v>481473.14</v>
      </c>
      <c r="H1148" s="40" t="str">
        <f t="shared" si="365"/>
        <v>6603</v>
      </c>
      <c r="I1148" s="40" t="str">
        <f t="shared" si="366"/>
        <v>6603</v>
      </c>
      <c r="J1148" s="46" t="str">
        <f t="shared" si="367"/>
        <v>财务费用</v>
      </c>
      <c r="K1148" s="47" t="str">
        <f t="shared" si="368"/>
        <v>利息支出</v>
      </c>
      <c r="L1148" s="46" t="str">
        <f t="shared" si="369"/>
        <v/>
      </c>
      <c r="M1148" s="46" t="str">
        <f>IFERROR(IF(H1148="1002",1002,VLOOKUP(I1148,亿企科目!A:H,6,0)),VLOOKUP(H1148,亿企科目!A:G,6,0))</f>
        <v>6603</v>
      </c>
      <c r="N1148" s="48" t="str">
        <f>IFERROR(IF(H1148="1002","银行账户",IF(H1148="1123","供应商",VLOOKUP(I1148,亿企科目!A:H,8,0))),"")</f>
        <v>费用项目</v>
      </c>
      <c r="O1148" s="49" t="str">
        <f t="shared" si="363"/>
        <v>利息支出</v>
      </c>
      <c r="P1148" s="29" t="str">
        <f>VLOOKUP(A1148,账簿!B:C,2,0)</f>
        <v>003011</v>
      </c>
      <c r="Q1148" s="29" t="str">
        <f>VLOOKUP(P1148,账簿!A:B,2,0)</f>
        <v>昌邑市兴邑农业科技有限公司</v>
      </c>
      <c r="W1148" s="29" t="str">
        <f t="shared" si="364"/>
        <v>0030112026-04-3015</v>
      </c>
      <c r="X1148" s="29" t="str">
        <f t="shared" si="350"/>
        <v>003011</v>
      </c>
      <c r="Y1148" s="29" t="str">
        <f t="shared" si="351"/>
        <v>003011</v>
      </c>
      <c r="Z1148" s="29" t="str">
        <f t="shared" si="352"/>
        <v>昌邑市兴邑农业科技有限公司</v>
      </c>
      <c r="AA1148" s="29" t="str">
        <f t="shared" si="353"/>
        <v>2026-04</v>
      </c>
      <c r="AB1148" s="29" t="str">
        <f t="shared" si="354"/>
        <v>2026-04-30</v>
      </c>
      <c r="AC1148" s="29" t="s">
        <v>108</v>
      </c>
      <c r="AD1148" s="29">
        <f t="shared" si="355"/>
        <v>15</v>
      </c>
      <c r="AE1148" s="29" t="str">
        <f t="shared" si="356"/>
        <v>结转本月损益</v>
      </c>
      <c r="AF1148" s="29" t="s">
        <v>109</v>
      </c>
      <c r="AG1148" s="29" t="s">
        <v>109</v>
      </c>
      <c r="AH1148" s="29"/>
      <c r="AI1148" s="29"/>
      <c r="AJ1148" s="29"/>
      <c r="AK1148" s="29"/>
      <c r="AL1148" s="29"/>
      <c r="AM1148" s="29"/>
      <c r="AN1148" s="29" t="str">
        <f t="shared" si="357"/>
        <v>6603</v>
      </c>
      <c r="AO1148" s="29"/>
      <c r="AP1148" s="29" t="str">
        <f t="shared" si="358"/>
        <v>结转本月损益</v>
      </c>
      <c r="AQ1148" t="s">
        <v>110</v>
      </c>
      <c r="AR1148" s="29" t="str">
        <f t="shared" si="359"/>
        <v/>
      </c>
      <c r="AS1148" s="29">
        <f t="shared" si="360"/>
        <v>481473.14</v>
      </c>
      <c r="AT1148" t="s">
        <v>111</v>
      </c>
      <c r="AU1148" t="s">
        <v>112</v>
      </c>
      <c r="AV1148" t="s">
        <v>113</v>
      </c>
      <c r="AW1148" s="29" t="str">
        <f t="shared" si="361"/>
        <v/>
      </c>
      <c r="AX1148" s="29">
        <f t="shared" si="362"/>
        <v>481473.14</v>
      </c>
      <c r="AY1148" s="29"/>
      <c r="AZ1148" s="29"/>
      <c r="BA1148" s="29"/>
      <c r="BB1148" s="29"/>
      <c r="BC1148" s="29"/>
      <c r="BD1148" s="29"/>
      <c r="BE1148" s="29"/>
      <c r="BF1148" s="29"/>
      <c r="BG1148" s="29"/>
      <c r="BH1148" s="29"/>
      <c r="BI1148" s="29"/>
      <c r="BJ1148" s="29"/>
      <c r="BK1148" s="29"/>
      <c r="BL1148" s="29"/>
      <c r="BM1148" s="29"/>
      <c r="BN1148" s="29"/>
      <c r="BO1148" s="29"/>
      <c r="BP1148" s="29"/>
      <c r="BQ1148" s="32" t="str">
        <f>IF(N1148="项目",VLOOKUP(O1148,项目!B:C,2,0),IF(K1148="空项目",VLOOKUP(K1148,项目!B:C,2,0),""))</f>
        <v/>
      </c>
      <c r="BR1148" s="32" t="str">
        <f>IFERROR(VLOOKUP(BQ1148,项目!A:B,2,0),"")</f>
        <v/>
      </c>
      <c r="BS1148" s="29"/>
      <c r="BT1148" s="29"/>
      <c r="BU1148" s="32" t="str">
        <f>IF(N1148="供应商",VLOOKUP(O1148,供应商!B:C,2,0),"")</f>
        <v/>
      </c>
      <c r="BV1148" s="32" t="str">
        <f>IFERROR(VLOOKUP(BU1148,供应商!A:B,2,0),"")</f>
        <v/>
      </c>
      <c r="BW1148" s="32" t="str">
        <f>IF(N1148="客户",VLOOKUP(O1148,客户!B:C,2,0),"")</f>
        <v/>
      </c>
      <c r="BX1148" s="32" t="str">
        <f>IFERROR(VLOOKUP(BW1148,客户!A:B,2,0),"")</f>
        <v/>
      </c>
      <c r="BY1148" s="29"/>
      <c r="BZ1148" s="29"/>
      <c r="CA1148" s="29"/>
      <c r="CB1148" s="29"/>
      <c r="CC1148" s="29"/>
      <c r="CD1148" s="29"/>
      <c r="CE1148" s="29"/>
      <c r="CF1148" s="29"/>
      <c r="CG1148" s="29"/>
      <c r="CH1148" s="29"/>
      <c r="CI1148" s="29"/>
      <c r="CJ1148" s="29"/>
      <c r="CK1148" s="29"/>
      <c r="CL1148" s="29"/>
      <c r="CM1148" s="29"/>
      <c r="CN1148" s="29"/>
      <c r="CO1148" s="29"/>
      <c r="CP1148" s="29"/>
      <c r="CQ1148" s="29"/>
      <c r="CR1148" s="29"/>
      <c r="CS1148" s="29"/>
      <c r="CT1148" s="29"/>
      <c r="CU1148" s="32" t="str">
        <f>IF(N1148="费用项目",VLOOKUP(O1148,费用项目!B:C,2,0),"")</f>
        <v>660302</v>
      </c>
      <c r="CV1148" s="32" t="str">
        <f>IFERROR(VLOOKUP(CU1148,费用项目!A:B,2,0),"")</f>
        <v>利息支出</v>
      </c>
      <c r="CW1148" s="29" t="str">
        <f>IF(N1148="银行账户",VLOOKUP(O1148,银行变二级!B:C,2,0),"")</f>
        <v/>
      </c>
      <c r="CX1148" s="29" t="str">
        <f>IFERROR(VLOOKUP(O1148,银行变二级!A:B,2,0),"")</f>
        <v/>
      </c>
    </row>
    <row r="1149" spans="1:102">
      <c r="A1149" s="35" t="s">
        <v>889</v>
      </c>
      <c r="B1149" s="36" t="s">
        <v>288</v>
      </c>
      <c r="C1149" s="36" t="s">
        <v>104</v>
      </c>
      <c r="D1149" s="37" t="s">
        <v>890</v>
      </c>
      <c r="E1149" s="37" t="s">
        <v>891</v>
      </c>
      <c r="F1149" s="38">
        <v>1068638.4</v>
      </c>
      <c r="G1149" s="39" t="s">
        <v>107</v>
      </c>
      <c r="H1149" s="40" t="str">
        <f t="shared" si="365"/>
        <v>1002</v>
      </c>
      <c r="I1149" s="40" t="str">
        <f t="shared" si="366"/>
        <v>100208</v>
      </c>
      <c r="J1149" s="46" t="str">
        <f t="shared" si="367"/>
        <v>银行存款</v>
      </c>
      <c r="K1149" s="47" t="str">
        <f t="shared" si="368"/>
        <v>潍坊银行3676</v>
      </c>
      <c r="L1149" s="46" t="str">
        <f t="shared" si="369"/>
        <v/>
      </c>
      <c r="M1149" s="46">
        <f>IFERROR(IF(H1149="1002",1002,VLOOKUP(I1149,亿企科目!A:H,6,0)),VLOOKUP(H1149,亿企科目!A:G,6,0))</f>
        <v>1002</v>
      </c>
      <c r="N1149" s="48" t="str">
        <f>IFERROR(IF(H1149="1002","银行账户",IF(H1149="1123","供应商",VLOOKUP(I1149,亿企科目!A:H,8,0))),"")</f>
        <v>银行账户</v>
      </c>
      <c r="O1149" s="49" t="str">
        <f t="shared" si="363"/>
        <v>潍坊银行3676</v>
      </c>
      <c r="P1149" s="29" t="str">
        <f>VLOOKUP(A1149,账簿!B:C,2,0)</f>
        <v>002008001</v>
      </c>
      <c r="Q1149" s="29" t="str">
        <f>VLOOKUP(P1149,账簿!A:B,2,0)</f>
        <v>山东通诚机器有限公司</v>
      </c>
      <c r="W1149" s="29" t="str">
        <f t="shared" si="364"/>
        <v>0020080012026-04-011</v>
      </c>
      <c r="X1149" s="29" t="str">
        <f t="shared" si="350"/>
        <v>002008001</v>
      </c>
      <c r="Y1149" s="29" t="str">
        <f t="shared" si="351"/>
        <v>002008001</v>
      </c>
      <c r="Z1149" s="29" t="str">
        <f t="shared" si="352"/>
        <v>山东通诚机器有限公司</v>
      </c>
      <c r="AA1149" s="29" t="str">
        <f t="shared" si="353"/>
        <v>2026-04</v>
      </c>
      <c r="AB1149" s="29" t="str">
        <f t="shared" si="354"/>
        <v>2026-04-01</v>
      </c>
      <c r="AC1149" s="29" t="s">
        <v>108</v>
      </c>
      <c r="AD1149" s="29">
        <f t="shared" si="355"/>
        <v>1</v>
      </c>
      <c r="AE1149" s="29" t="str">
        <f t="shared" si="356"/>
        <v>租金,山东创膜纪新材料科技有限公司</v>
      </c>
      <c r="AF1149" s="29" t="s">
        <v>109</v>
      </c>
      <c r="AG1149" s="29" t="s">
        <v>109</v>
      </c>
      <c r="AH1149" s="29"/>
      <c r="AI1149" s="29"/>
      <c r="AJ1149" s="29"/>
      <c r="AK1149" s="29"/>
      <c r="AL1149" s="29"/>
      <c r="AM1149" s="29"/>
      <c r="AN1149" s="29">
        <f t="shared" si="357"/>
        <v>1002</v>
      </c>
      <c r="AO1149" s="29"/>
      <c r="AP1149" s="29" t="str">
        <f t="shared" si="358"/>
        <v>租金,山东创膜纪新材料科技有限公司</v>
      </c>
      <c r="AQ1149" t="s">
        <v>110</v>
      </c>
      <c r="AR1149" s="29">
        <f t="shared" si="359"/>
        <v>1068638.4</v>
      </c>
      <c r="AS1149" s="29" t="str">
        <f t="shared" si="360"/>
        <v/>
      </c>
      <c r="AT1149" t="s">
        <v>111</v>
      </c>
      <c r="AU1149" t="s">
        <v>112</v>
      </c>
      <c r="AV1149" t="s">
        <v>113</v>
      </c>
      <c r="AW1149" s="29">
        <f t="shared" si="361"/>
        <v>1068638.4</v>
      </c>
      <c r="AX1149" s="29" t="str">
        <f t="shared" si="362"/>
        <v/>
      </c>
      <c r="AY1149" s="29"/>
      <c r="AZ1149" s="29"/>
      <c r="BA1149" s="29"/>
      <c r="BB1149" s="29"/>
      <c r="BC1149" s="29"/>
      <c r="BD1149" s="29"/>
      <c r="BE1149" s="29"/>
      <c r="BF1149" s="29"/>
      <c r="BG1149" s="29"/>
      <c r="BH1149" s="29"/>
      <c r="BI1149" s="29"/>
      <c r="BJ1149" s="29"/>
      <c r="BK1149" s="29"/>
      <c r="BL1149" s="29"/>
      <c r="BM1149" s="29"/>
      <c r="BN1149" s="29"/>
      <c r="BO1149" s="29"/>
      <c r="BP1149" s="29"/>
      <c r="BQ1149" s="32" t="str">
        <f>IF(N1149="项目",VLOOKUP(O1149,项目!B:C,2,0),IF(K1149="空项目",VLOOKUP(K1149,项目!B:C,2,0),""))</f>
        <v/>
      </c>
      <c r="BR1149" s="32" t="str">
        <f>IFERROR(VLOOKUP(BQ1149,项目!A:B,2,0),"")</f>
        <v/>
      </c>
      <c r="BS1149" s="29"/>
      <c r="BT1149" s="29"/>
      <c r="BU1149" s="32" t="str">
        <f>IF(N1149="供应商",VLOOKUP(O1149,供应商!B:C,2,0),"")</f>
        <v/>
      </c>
      <c r="BV1149" s="32" t="str">
        <f>IFERROR(VLOOKUP(BU1149,供应商!A:B,2,0),"")</f>
        <v/>
      </c>
      <c r="BW1149" s="32" t="str">
        <f>IF(N1149="客户",VLOOKUP(O1149,客户!B:C,2,0),"")</f>
        <v/>
      </c>
      <c r="BX1149" s="32" t="str">
        <f>IFERROR(VLOOKUP(BW1149,客户!A:B,2,0),"")</f>
        <v/>
      </c>
      <c r="BY1149" s="29"/>
      <c r="BZ1149" s="29"/>
      <c r="CA1149" s="29"/>
      <c r="CB1149" s="29"/>
      <c r="CC1149" s="29"/>
      <c r="CD1149" s="29"/>
      <c r="CE1149" s="29"/>
      <c r="CF1149" s="29"/>
      <c r="CG1149" s="29"/>
      <c r="CH1149" s="29"/>
      <c r="CI1149" s="29"/>
      <c r="CJ1149" s="29"/>
      <c r="CK1149" s="29"/>
      <c r="CL1149" s="29"/>
      <c r="CM1149" s="29"/>
      <c r="CN1149" s="29"/>
      <c r="CO1149" s="29"/>
      <c r="CP1149" s="29"/>
      <c r="CQ1149" s="29"/>
      <c r="CR1149" s="29"/>
      <c r="CS1149" s="29"/>
      <c r="CT1149" s="29"/>
      <c r="CU1149" s="32" t="str">
        <f>IF(N1149="费用项目",VLOOKUP(O1149,费用项目!B:C,2,0),"")</f>
        <v/>
      </c>
      <c r="CV1149" s="32" t="str">
        <f>IFERROR(VLOOKUP(CU1149,费用项目!A:B,2,0),"")</f>
        <v/>
      </c>
      <c r="CW1149" s="29" t="str">
        <f>IF(N1149="银行账户",VLOOKUP(O1149,银行变二级!B:C,2,0),"")</f>
        <v>潍坊银行3676</v>
      </c>
      <c r="CX1149" s="29" t="str">
        <f>IFERROR(VLOOKUP(O1149,银行变二级!A:B,2,0),"")</f>
        <v>潍坊银行3676</v>
      </c>
    </row>
    <row r="1150" ht="25.5" spans="1:102">
      <c r="A1150" s="35" t="s">
        <v>889</v>
      </c>
      <c r="B1150" s="36" t="s">
        <v>288</v>
      </c>
      <c r="C1150" s="36" t="s">
        <v>104</v>
      </c>
      <c r="D1150" s="37" t="s">
        <v>890</v>
      </c>
      <c r="E1150" s="37" t="s">
        <v>892</v>
      </c>
      <c r="F1150" s="39" t="s">
        <v>107</v>
      </c>
      <c r="G1150" s="38">
        <v>1068638.4</v>
      </c>
      <c r="H1150" s="40" t="str">
        <f t="shared" ref="H1150:H1213" si="370">LEFT(E1150,4)</f>
        <v>2241</v>
      </c>
      <c r="I1150" s="40" t="str">
        <f t="shared" ref="I1150:I1213" si="371">IFERROR(LEFT(E1150,FIND(" ",E1150)-1),E1150)</f>
        <v>224102</v>
      </c>
      <c r="J1150" s="46" t="str">
        <f t="shared" ref="J1150:J1213" si="372">LEFT(MID(E1150,FIND(" ",E1150)+1,LEN(E1150)),FIND("-",MID(E1150,FIND(" ",E1150)+1,LEN(E1150))&amp;"-")-1)</f>
        <v>其他应付款</v>
      </c>
      <c r="K1150" s="47" t="str">
        <f t="shared" ref="K1150:K1213" si="373">IFERROR(MID(MID(E1150,FIND(" ",E1150)+1,LEN(E1150)),FIND("-",MID(E1150,FIND(" ",E1150)+1,LEN(E1150)))+1,IFERROR(FIND("-",MID(E1150,FIND(" ",E1150)+1,LEN(E1150)),FIND("-",MID(E1150,FIND(" ",E1150)+1,LEN(E1150)))+1),LEN(MID(E1150,FIND(" ",E1150)+1,LEN(E1150)))+1)-FIND("-",MID(E1150,FIND(" ",E1150)+1,LEN(E1150)))-1),"")</f>
        <v>单位</v>
      </c>
      <c r="L1150" s="46" t="str">
        <f t="shared" ref="L1150:L1213" si="374">IFERROR(MID(MID(E1150,FIND(" ",E1150)+1,LEN(E1150)),FIND("-",MID(E1150,FIND(" ",E1150)+1,LEN(E1150)),FIND("-",MID(E1150,FIND(" ",E1150)+1,LEN(E1150)))+1)+1,LEN(E1150)),"")</f>
        <v>山东创膜纪新材料科技有限公司</v>
      </c>
      <c r="M1150" s="46" t="str">
        <f>IFERROR(IF(H1150="1002",1002,VLOOKUP(I1150,亿企科目!A:H,6,0)),VLOOKUP(H1150,亿企科目!A:G,6,0))</f>
        <v>224102</v>
      </c>
      <c r="N1150" s="48" t="str">
        <f>IFERROR(IF(H1150="1002","银行账户",IF(H1150="1123","供应商",VLOOKUP(I1150,亿企科目!A:H,8,0))),"")</f>
        <v>供应商</v>
      </c>
      <c r="O1150" s="49" t="str">
        <f t="shared" si="363"/>
        <v>山东创膜纪新材料科技有限公司</v>
      </c>
      <c r="P1150" s="29" t="str">
        <f>VLOOKUP(A1150,账簿!B:C,2,0)</f>
        <v>002008001</v>
      </c>
      <c r="Q1150" s="29" t="str">
        <f>VLOOKUP(P1150,账簿!A:B,2,0)</f>
        <v>山东通诚机器有限公司</v>
      </c>
      <c r="W1150" s="29" t="str">
        <f t="shared" si="364"/>
        <v>0020080012026-04-011</v>
      </c>
      <c r="X1150" s="29" t="str">
        <f t="shared" si="350"/>
        <v>002008001</v>
      </c>
      <c r="Y1150" s="29" t="str">
        <f t="shared" si="351"/>
        <v>002008001</v>
      </c>
      <c r="Z1150" s="29" t="str">
        <f t="shared" si="352"/>
        <v>山东通诚机器有限公司</v>
      </c>
      <c r="AA1150" s="29" t="str">
        <f t="shared" si="353"/>
        <v>2026-04</v>
      </c>
      <c r="AB1150" s="29" t="str">
        <f t="shared" si="354"/>
        <v>2026-04-01</v>
      </c>
      <c r="AC1150" s="29" t="s">
        <v>108</v>
      </c>
      <c r="AD1150" s="29">
        <f t="shared" si="355"/>
        <v>1</v>
      </c>
      <c r="AE1150" s="29" t="str">
        <f t="shared" si="356"/>
        <v>租金,山东创膜纪新材料科技有限公司</v>
      </c>
      <c r="AF1150" s="29" t="s">
        <v>109</v>
      </c>
      <c r="AG1150" s="29" t="s">
        <v>109</v>
      </c>
      <c r="AH1150" s="29"/>
      <c r="AI1150" s="29"/>
      <c r="AJ1150" s="29"/>
      <c r="AK1150" s="29"/>
      <c r="AL1150" s="29"/>
      <c r="AM1150" s="29"/>
      <c r="AN1150" s="29" t="str">
        <f t="shared" si="357"/>
        <v>224102</v>
      </c>
      <c r="AO1150" s="29"/>
      <c r="AP1150" s="29" t="str">
        <f t="shared" si="358"/>
        <v>租金,山东创膜纪新材料科技有限公司</v>
      </c>
      <c r="AQ1150" t="s">
        <v>110</v>
      </c>
      <c r="AR1150" s="29" t="str">
        <f t="shared" si="359"/>
        <v/>
      </c>
      <c r="AS1150" s="29">
        <f t="shared" si="360"/>
        <v>1068638.4</v>
      </c>
      <c r="AT1150" t="s">
        <v>111</v>
      </c>
      <c r="AU1150" t="s">
        <v>112</v>
      </c>
      <c r="AV1150" t="s">
        <v>113</v>
      </c>
      <c r="AW1150" s="29" t="str">
        <f t="shared" si="361"/>
        <v/>
      </c>
      <c r="AX1150" s="29">
        <f t="shared" si="362"/>
        <v>1068638.4</v>
      </c>
      <c r="AY1150" s="29"/>
      <c r="AZ1150" s="29"/>
      <c r="BA1150" s="29"/>
      <c r="BB1150" s="29"/>
      <c r="BC1150" s="29"/>
      <c r="BD1150" s="29"/>
      <c r="BE1150" s="29"/>
      <c r="BF1150" s="29"/>
      <c r="BG1150" s="29"/>
      <c r="BH1150" s="29"/>
      <c r="BI1150" s="29"/>
      <c r="BJ1150" s="29"/>
      <c r="BK1150" s="29"/>
      <c r="BL1150" s="29"/>
      <c r="BM1150" s="29"/>
      <c r="BN1150" s="29"/>
      <c r="BO1150" s="29"/>
      <c r="BP1150" s="29"/>
      <c r="BQ1150" s="32" t="str">
        <f>IF(N1150="项目",VLOOKUP(O1150,项目!B:C,2,0),IF(K1150="空项目",VLOOKUP(K1150,项目!B:C,2,0),""))</f>
        <v/>
      </c>
      <c r="BR1150" s="32" t="str">
        <f>IFERROR(VLOOKUP(BQ1150,项目!A:B,2,0),"")</f>
        <v/>
      </c>
      <c r="BS1150" s="29"/>
      <c r="BT1150" s="29"/>
      <c r="BU1150" s="32" t="str">
        <f>IF(N1150="供应商",VLOOKUP(O1150,供应商!B:C,2,0),"")</f>
        <v>0020022</v>
      </c>
      <c r="BV1150" s="32" t="str">
        <f>IFERROR(VLOOKUP(BU1150,供应商!A:B,2,0),"")</f>
        <v>山东创膜纪新材料科技有限公司</v>
      </c>
      <c r="BW1150" s="32" t="str">
        <f>IF(N1150="客户",VLOOKUP(O1150,客户!B:C,2,0),"")</f>
        <v/>
      </c>
      <c r="BX1150" s="32" t="str">
        <f>IFERROR(VLOOKUP(BW1150,客户!A:B,2,0),"")</f>
        <v/>
      </c>
      <c r="BY1150" s="29"/>
      <c r="BZ1150" s="29"/>
      <c r="CA1150" s="29"/>
      <c r="CB1150" s="29"/>
      <c r="CC1150" s="29"/>
      <c r="CD1150" s="29"/>
      <c r="CE1150" s="29"/>
      <c r="CF1150" s="29"/>
      <c r="CG1150" s="29"/>
      <c r="CH1150" s="29"/>
      <c r="CI1150" s="29"/>
      <c r="CJ1150" s="29"/>
      <c r="CK1150" s="29"/>
      <c r="CL1150" s="29"/>
      <c r="CM1150" s="29"/>
      <c r="CN1150" s="29"/>
      <c r="CO1150" s="29"/>
      <c r="CP1150" s="29"/>
      <c r="CQ1150" s="29"/>
      <c r="CR1150" s="29"/>
      <c r="CS1150" s="29"/>
      <c r="CT1150" s="29"/>
      <c r="CU1150" s="32" t="str">
        <f>IF(N1150="费用项目",VLOOKUP(O1150,费用项目!B:C,2,0),"")</f>
        <v/>
      </c>
      <c r="CV1150" s="32" t="str">
        <f>IFERROR(VLOOKUP(CU1150,费用项目!A:B,2,0),"")</f>
        <v/>
      </c>
      <c r="CW1150" s="29" t="str">
        <f>IF(N1150="银行账户",VLOOKUP(O1150,银行变二级!B:C,2,0),"")</f>
        <v/>
      </c>
      <c r="CX1150" s="29" t="str">
        <f>IFERROR(VLOOKUP(O1150,银行变二级!A:B,2,0),"")</f>
        <v/>
      </c>
    </row>
    <row r="1151" spans="1:102">
      <c r="A1151" s="35" t="s">
        <v>889</v>
      </c>
      <c r="B1151" s="36" t="s">
        <v>173</v>
      </c>
      <c r="C1151" s="36" t="s">
        <v>115</v>
      </c>
      <c r="D1151" s="37" t="s">
        <v>893</v>
      </c>
      <c r="E1151" s="37" t="s">
        <v>891</v>
      </c>
      <c r="F1151" s="38">
        <v>300000</v>
      </c>
      <c r="G1151" s="39" t="s">
        <v>107</v>
      </c>
      <c r="H1151" s="40" t="str">
        <f t="shared" si="370"/>
        <v>1002</v>
      </c>
      <c r="I1151" s="40" t="str">
        <f t="shared" si="371"/>
        <v>100208</v>
      </c>
      <c r="J1151" s="46" t="str">
        <f t="shared" si="372"/>
        <v>银行存款</v>
      </c>
      <c r="K1151" s="47" t="str">
        <f t="shared" si="373"/>
        <v>潍坊银行3676</v>
      </c>
      <c r="L1151" s="46" t="str">
        <f t="shared" si="374"/>
        <v/>
      </c>
      <c r="M1151" s="46">
        <f>IFERROR(IF(H1151="1002",1002,VLOOKUP(I1151,亿企科目!A:H,6,0)),VLOOKUP(H1151,亿企科目!A:G,6,0))</f>
        <v>1002</v>
      </c>
      <c r="N1151" s="48" t="str">
        <f>IFERROR(IF(H1151="1002","银行账户",IF(H1151="1123","供应商",VLOOKUP(I1151,亿企科目!A:H,8,0))),"")</f>
        <v>银行账户</v>
      </c>
      <c r="O1151" s="49" t="str">
        <f t="shared" si="363"/>
        <v>潍坊银行3676</v>
      </c>
      <c r="P1151" s="29" t="str">
        <f>VLOOKUP(A1151,账簿!B:C,2,0)</f>
        <v>002008001</v>
      </c>
      <c r="Q1151" s="29" t="str">
        <f>VLOOKUP(P1151,账簿!A:B,2,0)</f>
        <v>山东通诚机器有限公司</v>
      </c>
      <c r="W1151" s="29" t="str">
        <f t="shared" si="364"/>
        <v>0020080012026-04-022</v>
      </c>
      <c r="X1151" s="29" t="str">
        <f t="shared" si="350"/>
        <v>002008001</v>
      </c>
      <c r="Y1151" s="29" t="str">
        <f t="shared" si="351"/>
        <v>002008001</v>
      </c>
      <c r="Z1151" s="29" t="str">
        <f t="shared" si="352"/>
        <v>山东通诚机器有限公司</v>
      </c>
      <c r="AA1151" s="29" t="str">
        <f t="shared" si="353"/>
        <v>2026-04</v>
      </c>
      <c r="AB1151" s="29" t="str">
        <f t="shared" si="354"/>
        <v>2026-04-02</v>
      </c>
      <c r="AC1151" s="29" t="s">
        <v>108</v>
      </c>
      <c r="AD1151" s="29">
        <f t="shared" si="355"/>
        <v>2</v>
      </c>
      <c r="AE1151" s="29" t="str">
        <f t="shared" si="356"/>
        <v>保证金,山东创膜纪新材料科技有限公司</v>
      </c>
      <c r="AF1151" s="29" t="s">
        <v>109</v>
      </c>
      <c r="AG1151" s="29" t="s">
        <v>109</v>
      </c>
      <c r="AH1151" s="29"/>
      <c r="AI1151" s="29"/>
      <c r="AJ1151" s="29"/>
      <c r="AK1151" s="29"/>
      <c r="AL1151" s="29"/>
      <c r="AM1151" s="29"/>
      <c r="AN1151" s="29">
        <f t="shared" si="357"/>
        <v>1002</v>
      </c>
      <c r="AO1151" s="29"/>
      <c r="AP1151" s="29" t="str">
        <f t="shared" si="358"/>
        <v>保证金,山东创膜纪新材料科技有限公司</v>
      </c>
      <c r="AQ1151" t="s">
        <v>110</v>
      </c>
      <c r="AR1151" s="29">
        <f t="shared" si="359"/>
        <v>300000</v>
      </c>
      <c r="AS1151" s="29" t="str">
        <f t="shared" si="360"/>
        <v/>
      </c>
      <c r="AT1151" t="s">
        <v>111</v>
      </c>
      <c r="AU1151" t="s">
        <v>112</v>
      </c>
      <c r="AV1151" t="s">
        <v>113</v>
      </c>
      <c r="AW1151" s="29">
        <f t="shared" si="361"/>
        <v>300000</v>
      </c>
      <c r="AX1151" s="29" t="str">
        <f t="shared" si="362"/>
        <v/>
      </c>
      <c r="AY1151" s="29"/>
      <c r="AZ1151" s="29"/>
      <c r="BA1151" s="29"/>
      <c r="BB1151" s="29"/>
      <c r="BC1151" s="29"/>
      <c r="BD1151" s="29"/>
      <c r="BE1151" s="29"/>
      <c r="BF1151" s="29"/>
      <c r="BG1151" s="29"/>
      <c r="BH1151" s="29"/>
      <c r="BI1151" s="29"/>
      <c r="BJ1151" s="29"/>
      <c r="BK1151" s="29"/>
      <c r="BL1151" s="29"/>
      <c r="BM1151" s="29"/>
      <c r="BN1151" s="29"/>
      <c r="BO1151" s="29"/>
      <c r="BP1151" s="29"/>
      <c r="BQ1151" s="32" t="str">
        <f>IF(N1151="项目",VLOOKUP(O1151,项目!B:C,2,0),IF(K1151="空项目",VLOOKUP(K1151,项目!B:C,2,0),""))</f>
        <v/>
      </c>
      <c r="BR1151" s="32" t="str">
        <f>IFERROR(VLOOKUP(BQ1151,项目!A:B,2,0),"")</f>
        <v/>
      </c>
      <c r="BS1151" s="29"/>
      <c r="BT1151" s="29"/>
      <c r="BU1151" s="32" t="str">
        <f>IF(N1151="供应商",VLOOKUP(O1151,供应商!B:C,2,0),"")</f>
        <v/>
      </c>
      <c r="BV1151" s="32" t="str">
        <f>IFERROR(VLOOKUP(BU1151,供应商!A:B,2,0),"")</f>
        <v/>
      </c>
      <c r="BW1151" s="32" t="str">
        <f>IF(N1151="客户",VLOOKUP(O1151,客户!B:C,2,0),"")</f>
        <v/>
      </c>
      <c r="BX1151" s="32" t="str">
        <f>IFERROR(VLOOKUP(BW1151,客户!A:B,2,0),"")</f>
        <v/>
      </c>
      <c r="BY1151" s="29"/>
      <c r="BZ1151" s="29"/>
      <c r="CA1151" s="29"/>
      <c r="CB1151" s="29"/>
      <c r="CC1151" s="29"/>
      <c r="CD1151" s="29"/>
      <c r="CE1151" s="29"/>
      <c r="CF1151" s="29"/>
      <c r="CG1151" s="29"/>
      <c r="CH1151" s="29"/>
      <c r="CI1151" s="29"/>
      <c r="CJ1151" s="29"/>
      <c r="CK1151" s="29"/>
      <c r="CL1151" s="29"/>
      <c r="CM1151" s="29"/>
      <c r="CN1151" s="29"/>
      <c r="CO1151" s="29"/>
      <c r="CP1151" s="29"/>
      <c r="CQ1151" s="29"/>
      <c r="CR1151" s="29"/>
      <c r="CS1151" s="29"/>
      <c r="CT1151" s="29"/>
      <c r="CU1151" s="32" t="str">
        <f>IF(N1151="费用项目",VLOOKUP(O1151,费用项目!B:C,2,0),"")</f>
        <v/>
      </c>
      <c r="CV1151" s="32" t="str">
        <f>IFERROR(VLOOKUP(CU1151,费用项目!A:B,2,0),"")</f>
        <v/>
      </c>
      <c r="CW1151" s="29" t="str">
        <f>IF(N1151="银行账户",VLOOKUP(O1151,银行变二级!B:C,2,0),"")</f>
        <v>潍坊银行3676</v>
      </c>
      <c r="CX1151" s="29" t="str">
        <f>IFERROR(VLOOKUP(O1151,银行变二级!A:B,2,0),"")</f>
        <v>潍坊银行3676</v>
      </c>
    </row>
    <row r="1152" ht="25.5" spans="1:102">
      <c r="A1152" s="35" t="s">
        <v>889</v>
      </c>
      <c r="B1152" s="36" t="s">
        <v>173</v>
      </c>
      <c r="C1152" s="36" t="s">
        <v>115</v>
      </c>
      <c r="D1152" s="37" t="s">
        <v>893</v>
      </c>
      <c r="E1152" s="37" t="s">
        <v>892</v>
      </c>
      <c r="F1152" s="39" t="s">
        <v>107</v>
      </c>
      <c r="G1152" s="38">
        <v>300000</v>
      </c>
      <c r="H1152" s="40" t="str">
        <f t="shared" si="370"/>
        <v>2241</v>
      </c>
      <c r="I1152" s="40" t="str">
        <f t="shared" si="371"/>
        <v>224102</v>
      </c>
      <c r="J1152" s="46" t="str">
        <f t="shared" si="372"/>
        <v>其他应付款</v>
      </c>
      <c r="K1152" s="47" t="str">
        <f t="shared" si="373"/>
        <v>单位</v>
      </c>
      <c r="L1152" s="46" t="str">
        <f t="shared" si="374"/>
        <v>山东创膜纪新材料科技有限公司</v>
      </c>
      <c r="M1152" s="46" t="str">
        <f>IFERROR(IF(H1152="1002",1002,VLOOKUP(I1152,亿企科目!A:H,6,0)),VLOOKUP(H1152,亿企科目!A:G,6,0))</f>
        <v>224102</v>
      </c>
      <c r="N1152" s="48" t="str">
        <f>IFERROR(IF(H1152="1002","银行账户",IF(H1152="1123","供应商",VLOOKUP(I1152,亿企科目!A:H,8,0))),"")</f>
        <v>供应商</v>
      </c>
      <c r="O1152" s="49" t="str">
        <f t="shared" si="363"/>
        <v>山东创膜纪新材料科技有限公司</v>
      </c>
      <c r="P1152" s="29" t="str">
        <f>VLOOKUP(A1152,账簿!B:C,2,0)</f>
        <v>002008001</v>
      </c>
      <c r="Q1152" s="29" t="str">
        <f>VLOOKUP(P1152,账簿!A:B,2,0)</f>
        <v>山东通诚机器有限公司</v>
      </c>
      <c r="W1152" s="29" t="str">
        <f t="shared" si="364"/>
        <v>0020080012026-04-022</v>
      </c>
      <c r="X1152" s="29" t="str">
        <f t="shared" si="350"/>
        <v>002008001</v>
      </c>
      <c r="Y1152" s="29" t="str">
        <f t="shared" si="351"/>
        <v>002008001</v>
      </c>
      <c r="Z1152" s="29" t="str">
        <f t="shared" si="352"/>
        <v>山东通诚机器有限公司</v>
      </c>
      <c r="AA1152" s="29" t="str">
        <f t="shared" si="353"/>
        <v>2026-04</v>
      </c>
      <c r="AB1152" s="29" t="str">
        <f t="shared" si="354"/>
        <v>2026-04-02</v>
      </c>
      <c r="AC1152" s="29" t="s">
        <v>108</v>
      </c>
      <c r="AD1152" s="29">
        <f t="shared" si="355"/>
        <v>2</v>
      </c>
      <c r="AE1152" s="29" t="str">
        <f t="shared" si="356"/>
        <v>保证金,山东创膜纪新材料科技有限公司</v>
      </c>
      <c r="AF1152" s="29" t="s">
        <v>109</v>
      </c>
      <c r="AG1152" s="29" t="s">
        <v>109</v>
      </c>
      <c r="AH1152" s="29"/>
      <c r="AI1152" s="29"/>
      <c r="AJ1152" s="29"/>
      <c r="AK1152" s="29"/>
      <c r="AL1152" s="29"/>
      <c r="AM1152" s="29"/>
      <c r="AN1152" s="29" t="str">
        <f t="shared" si="357"/>
        <v>224102</v>
      </c>
      <c r="AO1152" s="29"/>
      <c r="AP1152" s="29" t="str">
        <f t="shared" si="358"/>
        <v>保证金,山东创膜纪新材料科技有限公司</v>
      </c>
      <c r="AQ1152" t="s">
        <v>110</v>
      </c>
      <c r="AR1152" s="29" t="str">
        <f t="shared" si="359"/>
        <v/>
      </c>
      <c r="AS1152" s="29">
        <f t="shared" si="360"/>
        <v>300000</v>
      </c>
      <c r="AT1152" t="s">
        <v>111</v>
      </c>
      <c r="AU1152" t="s">
        <v>112</v>
      </c>
      <c r="AV1152" t="s">
        <v>113</v>
      </c>
      <c r="AW1152" s="29" t="str">
        <f t="shared" si="361"/>
        <v/>
      </c>
      <c r="AX1152" s="29">
        <f t="shared" si="362"/>
        <v>300000</v>
      </c>
      <c r="AY1152" s="29"/>
      <c r="AZ1152" s="29"/>
      <c r="BA1152" s="29"/>
      <c r="BB1152" s="29"/>
      <c r="BC1152" s="29"/>
      <c r="BD1152" s="29"/>
      <c r="BE1152" s="29"/>
      <c r="BF1152" s="29"/>
      <c r="BG1152" s="29"/>
      <c r="BH1152" s="29"/>
      <c r="BI1152" s="29"/>
      <c r="BJ1152" s="29"/>
      <c r="BK1152" s="29"/>
      <c r="BL1152" s="29"/>
      <c r="BM1152" s="29"/>
      <c r="BN1152" s="29"/>
      <c r="BO1152" s="29"/>
      <c r="BP1152" s="29"/>
      <c r="BQ1152" s="32" t="str">
        <f>IF(N1152="项目",VLOOKUP(O1152,项目!B:C,2,0),IF(K1152="空项目",VLOOKUP(K1152,项目!B:C,2,0),""))</f>
        <v/>
      </c>
      <c r="BR1152" s="32" t="str">
        <f>IFERROR(VLOOKUP(BQ1152,项目!A:B,2,0),"")</f>
        <v/>
      </c>
      <c r="BS1152" s="29"/>
      <c r="BT1152" s="29"/>
      <c r="BU1152" s="32" t="str">
        <f>IF(N1152="供应商",VLOOKUP(O1152,供应商!B:C,2,0),"")</f>
        <v>0020022</v>
      </c>
      <c r="BV1152" s="32" t="str">
        <f>IFERROR(VLOOKUP(BU1152,供应商!A:B,2,0),"")</f>
        <v>山东创膜纪新材料科技有限公司</v>
      </c>
      <c r="BW1152" s="32" t="str">
        <f>IF(N1152="客户",VLOOKUP(O1152,客户!B:C,2,0),"")</f>
        <v/>
      </c>
      <c r="BX1152" s="32" t="str">
        <f>IFERROR(VLOOKUP(BW1152,客户!A:B,2,0),"")</f>
        <v/>
      </c>
      <c r="BY1152" s="29"/>
      <c r="BZ1152" s="29"/>
      <c r="CA1152" s="29"/>
      <c r="CB1152" s="29"/>
      <c r="CC1152" s="29"/>
      <c r="CD1152" s="29"/>
      <c r="CE1152" s="29"/>
      <c r="CF1152" s="29"/>
      <c r="CG1152" s="29"/>
      <c r="CH1152" s="29"/>
      <c r="CI1152" s="29"/>
      <c r="CJ1152" s="29"/>
      <c r="CK1152" s="29"/>
      <c r="CL1152" s="29"/>
      <c r="CM1152" s="29"/>
      <c r="CN1152" s="29"/>
      <c r="CO1152" s="29"/>
      <c r="CP1152" s="29"/>
      <c r="CQ1152" s="29"/>
      <c r="CR1152" s="29"/>
      <c r="CS1152" s="29"/>
      <c r="CT1152" s="29"/>
      <c r="CU1152" s="32" t="str">
        <f>IF(N1152="费用项目",VLOOKUP(O1152,费用项目!B:C,2,0),"")</f>
        <v/>
      </c>
      <c r="CV1152" s="32" t="str">
        <f>IFERROR(VLOOKUP(CU1152,费用项目!A:B,2,0),"")</f>
        <v/>
      </c>
      <c r="CW1152" s="29" t="str">
        <f>IF(N1152="银行账户",VLOOKUP(O1152,银行变二级!B:C,2,0),"")</f>
        <v/>
      </c>
      <c r="CX1152" s="29" t="str">
        <f>IFERROR(VLOOKUP(O1152,银行变二级!A:B,2,0),"")</f>
        <v/>
      </c>
    </row>
    <row r="1153" ht="25.5" spans="1:102">
      <c r="A1153" s="35" t="s">
        <v>889</v>
      </c>
      <c r="B1153" s="36" t="s">
        <v>339</v>
      </c>
      <c r="C1153" s="36" t="s">
        <v>118</v>
      </c>
      <c r="D1153" s="37" t="s">
        <v>894</v>
      </c>
      <c r="E1153" s="37" t="s">
        <v>895</v>
      </c>
      <c r="F1153" s="38">
        <v>3171.93</v>
      </c>
      <c r="G1153" s="39" t="s">
        <v>107</v>
      </c>
      <c r="H1153" s="40" t="str">
        <f t="shared" si="370"/>
        <v>1123</v>
      </c>
      <c r="I1153" s="40" t="str">
        <f t="shared" si="371"/>
        <v>112301</v>
      </c>
      <c r="J1153" s="46" t="str">
        <f t="shared" si="372"/>
        <v>预付账款</v>
      </c>
      <c r="K1153" s="47" t="str">
        <f t="shared" si="373"/>
        <v>空项目</v>
      </c>
      <c r="L1153" s="46" t="str">
        <f t="shared" si="374"/>
        <v>申能财产保险股份有限公司潍坊中心支公司</v>
      </c>
      <c r="M1153" s="46" t="str">
        <f>IFERROR(IF(H1153="1002",1002,VLOOKUP(I1153,亿企科目!A:H,6,0)),VLOOKUP(H1153,亿企科目!A:G,6,0))</f>
        <v>1123</v>
      </c>
      <c r="N1153" s="48" t="str">
        <f>IFERROR(IF(H1153="1002","银行账户",IF(H1153="1123","供应商",VLOOKUP(I1153,亿企科目!A:H,8,0))),"")</f>
        <v>供应商</v>
      </c>
      <c r="O1153" s="49" t="str">
        <f t="shared" si="363"/>
        <v>申能财产保险股份有限公司潍坊中心支公司</v>
      </c>
      <c r="P1153" s="29" t="str">
        <f>VLOOKUP(A1153,账簿!B:C,2,0)</f>
        <v>002008001</v>
      </c>
      <c r="Q1153" s="29" t="str">
        <f>VLOOKUP(P1153,账簿!A:B,2,0)</f>
        <v>山东通诚机器有限公司</v>
      </c>
      <c r="W1153" s="29" t="str">
        <f t="shared" si="364"/>
        <v>0020080012026-04-133</v>
      </c>
      <c r="X1153" s="29" t="str">
        <f t="shared" si="350"/>
        <v>002008001</v>
      </c>
      <c r="Y1153" s="29" t="str">
        <f t="shared" si="351"/>
        <v>002008001</v>
      </c>
      <c r="Z1153" s="29" t="str">
        <f t="shared" si="352"/>
        <v>山东通诚机器有限公司</v>
      </c>
      <c r="AA1153" s="29" t="str">
        <f t="shared" si="353"/>
        <v>2026-04</v>
      </c>
      <c r="AB1153" s="29" t="str">
        <f t="shared" si="354"/>
        <v>2026-04-13</v>
      </c>
      <c r="AC1153" s="29" t="s">
        <v>108</v>
      </c>
      <c r="AD1153" s="29">
        <f t="shared" si="355"/>
        <v>3</v>
      </c>
      <c r="AE1153" s="29" t="str">
        <f t="shared" si="356"/>
        <v>车险鲁GZ8V26,申能财产保险股份有限公司潍坊中心支公司</v>
      </c>
      <c r="AF1153" s="29" t="s">
        <v>109</v>
      </c>
      <c r="AG1153" s="29" t="s">
        <v>109</v>
      </c>
      <c r="AH1153" s="29"/>
      <c r="AI1153" s="29"/>
      <c r="AJ1153" s="29"/>
      <c r="AK1153" s="29"/>
      <c r="AL1153" s="29"/>
      <c r="AM1153" s="29"/>
      <c r="AN1153" s="29" t="str">
        <f t="shared" si="357"/>
        <v>1123</v>
      </c>
      <c r="AO1153" s="29"/>
      <c r="AP1153" s="29" t="str">
        <f t="shared" si="358"/>
        <v>车险鲁GZ8V26,申能财产保险股份有限公司潍坊中心支公司</v>
      </c>
      <c r="AQ1153" t="s">
        <v>110</v>
      </c>
      <c r="AR1153" s="29">
        <f t="shared" si="359"/>
        <v>3171.93</v>
      </c>
      <c r="AS1153" s="29" t="str">
        <f t="shared" si="360"/>
        <v/>
      </c>
      <c r="AT1153" t="s">
        <v>111</v>
      </c>
      <c r="AU1153" t="s">
        <v>112</v>
      </c>
      <c r="AV1153" t="s">
        <v>113</v>
      </c>
      <c r="AW1153" s="29">
        <f t="shared" si="361"/>
        <v>3171.93</v>
      </c>
      <c r="AX1153" s="29" t="str">
        <f t="shared" si="362"/>
        <v/>
      </c>
      <c r="AY1153" s="29"/>
      <c r="AZ1153" s="29"/>
      <c r="BA1153" s="29"/>
      <c r="BB1153" s="29"/>
      <c r="BC1153" s="29"/>
      <c r="BD1153" s="29"/>
      <c r="BE1153" s="29"/>
      <c r="BF1153" s="29"/>
      <c r="BG1153" s="29"/>
      <c r="BH1153" s="29"/>
      <c r="BI1153" s="29"/>
      <c r="BJ1153" s="29"/>
      <c r="BK1153" s="29"/>
      <c r="BL1153" s="29"/>
      <c r="BM1153" s="29"/>
      <c r="BN1153" s="29"/>
      <c r="BO1153" s="29"/>
      <c r="BP1153" s="29"/>
      <c r="BQ1153" s="32" t="str">
        <f>IF(N1153="项目",VLOOKUP(O1153,项目!B:C,2,0),IF(K1153="空项目",VLOOKUP(K1153,项目!B:C,2,0),""))</f>
        <v>22</v>
      </c>
      <c r="BR1153" s="32" t="str">
        <f>IFERROR(VLOOKUP(BQ1153,项目!A:B,2,0),"")</f>
        <v>空项目</v>
      </c>
      <c r="BS1153" s="29"/>
      <c r="BT1153" s="29"/>
      <c r="BU1153" s="32" t="str">
        <f>IF(N1153="供应商",VLOOKUP(O1153,供应商!B:C,2,0),"")</f>
        <v>0020023</v>
      </c>
      <c r="BV1153" s="32" t="str">
        <f>IFERROR(VLOOKUP(BU1153,供应商!A:B,2,0),"")</f>
        <v>申能财产保险股份有限公司潍坊中心支公司</v>
      </c>
      <c r="BW1153" s="32" t="str">
        <f>IF(N1153="客户",VLOOKUP(O1153,客户!B:C,2,0),"")</f>
        <v/>
      </c>
      <c r="BX1153" s="32" t="str">
        <f>IFERROR(VLOOKUP(BW1153,客户!A:B,2,0),"")</f>
        <v/>
      </c>
      <c r="BY1153" s="29"/>
      <c r="BZ1153" s="29"/>
      <c r="CA1153" s="29"/>
      <c r="CB1153" s="29"/>
      <c r="CC1153" s="29"/>
      <c r="CD1153" s="29"/>
      <c r="CE1153" s="29"/>
      <c r="CF1153" s="29"/>
      <c r="CG1153" s="29"/>
      <c r="CH1153" s="29"/>
      <c r="CI1153" s="29"/>
      <c r="CJ1153" s="29"/>
      <c r="CK1153" s="29"/>
      <c r="CL1153" s="29"/>
      <c r="CM1153" s="29"/>
      <c r="CN1153" s="29"/>
      <c r="CO1153" s="29"/>
      <c r="CP1153" s="29"/>
      <c r="CQ1153" s="29"/>
      <c r="CR1153" s="29"/>
      <c r="CS1153" s="29"/>
      <c r="CT1153" s="29"/>
      <c r="CU1153" s="32" t="str">
        <f>IF(N1153="费用项目",VLOOKUP(O1153,费用项目!B:C,2,0),"")</f>
        <v/>
      </c>
      <c r="CV1153" s="32" t="str">
        <f>IFERROR(VLOOKUP(CU1153,费用项目!A:B,2,0),"")</f>
        <v/>
      </c>
      <c r="CW1153" s="29" t="str">
        <f>IF(N1153="银行账户",VLOOKUP(O1153,银行变二级!B:C,2,0),"")</f>
        <v/>
      </c>
      <c r="CX1153" s="29" t="str">
        <f>IFERROR(VLOOKUP(O1153,银行变二级!A:B,2,0),"")</f>
        <v/>
      </c>
    </row>
    <row r="1154" ht="25.5" spans="1:102">
      <c r="A1154" s="35" t="s">
        <v>889</v>
      </c>
      <c r="B1154" s="36" t="s">
        <v>339</v>
      </c>
      <c r="C1154" s="36" t="s">
        <v>118</v>
      </c>
      <c r="D1154" s="37" t="s">
        <v>894</v>
      </c>
      <c r="E1154" s="37" t="s">
        <v>891</v>
      </c>
      <c r="F1154" s="39" t="s">
        <v>107</v>
      </c>
      <c r="G1154" s="38">
        <v>3171.93</v>
      </c>
      <c r="H1154" s="40" t="str">
        <f t="shared" si="370"/>
        <v>1002</v>
      </c>
      <c r="I1154" s="40" t="str">
        <f t="shared" si="371"/>
        <v>100208</v>
      </c>
      <c r="J1154" s="46" t="str">
        <f t="shared" si="372"/>
        <v>银行存款</v>
      </c>
      <c r="K1154" s="47" t="str">
        <f t="shared" si="373"/>
        <v>潍坊银行3676</v>
      </c>
      <c r="L1154" s="46" t="str">
        <f t="shared" si="374"/>
        <v/>
      </c>
      <c r="M1154" s="46">
        <f>IFERROR(IF(H1154="1002",1002,VLOOKUP(I1154,亿企科目!A:H,6,0)),VLOOKUP(H1154,亿企科目!A:G,6,0))</f>
        <v>1002</v>
      </c>
      <c r="N1154" s="48" t="str">
        <f>IFERROR(IF(H1154="1002","银行账户",IF(H1154="1123","供应商",VLOOKUP(I1154,亿企科目!A:H,8,0))),"")</f>
        <v>银行账户</v>
      </c>
      <c r="O1154" s="49" t="str">
        <f t="shared" si="363"/>
        <v>潍坊银行3676</v>
      </c>
      <c r="P1154" s="29" t="str">
        <f>VLOOKUP(A1154,账簿!B:C,2,0)</f>
        <v>002008001</v>
      </c>
      <c r="Q1154" s="29" t="str">
        <f>VLOOKUP(P1154,账簿!A:B,2,0)</f>
        <v>山东通诚机器有限公司</v>
      </c>
      <c r="W1154" s="29" t="str">
        <f t="shared" si="364"/>
        <v>0020080012026-04-133</v>
      </c>
      <c r="X1154" s="29" t="str">
        <f t="shared" ref="X1154:X1217" si="375">P1154</f>
        <v>002008001</v>
      </c>
      <c r="Y1154" s="29" t="str">
        <f t="shared" ref="Y1154:Y1217" si="376">X1154</f>
        <v>002008001</v>
      </c>
      <c r="Z1154" s="29" t="str">
        <f t="shared" ref="Z1154:Z1217" si="377">Q1154</f>
        <v>山东通诚机器有限公司</v>
      </c>
      <c r="AA1154" s="29" t="str">
        <f t="shared" ref="AA1154:AA1217" si="378">LEFT(B1154,7)</f>
        <v>2026-04</v>
      </c>
      <c r="AB1154" s="29" t="str">
        <f t="shared" ref="AB1154:AB1217" si="379">B1154</f>
        <v>2026-04-13</v>
      </c>
      <c r="AC1154" s="29" t="s">
        <v>108</v>
      </c>
      <c r="AD1154" s="29">
        <f t="shared" ref="AD1154:AD1217" si="380">VALUE(_xlfn.TEXTAFTER(C1154,"-"))</f>
        <v>3</v>
      </c>
      <c r="AE1154" s="29" t="str">
        <f t="shared" ref="AE1154:AE1217" si="381">D1154</f>
        <v>车险鲁GZ8V26,申能财产保险股份有限公司潍坊中心支公司</v>
      </c>
      <c r="AF1154" s="29" t="s">
        <v>109</v>
      </c>
      <c r="AG1154" s="29" t="s">
        <v>109</v>
      </c>
      <c r="AH1154" s="29"/>
      <c r="AI1154" s="29"/>
      <c r="AJ1154" s="29"/>
      <c r="AK1154" s="29"/>
      <c r="AL1154" s="29"/>
      <c r="AM1154" s="29"/>
      <c r="AN1154" s="29">
        <f t="shared" ref="AN1154:AN1217" si="382">M1154</f>
        <v>1002</v>
      </c>
      <c r="AO1154" s="29"/>
      <c r="AP1154" s="29" t="str">
        <f t="shared" ref="AP1154:AP1217" si="383">D1154</f>
        <v>车险鲁GZ8V26,申能财产保险股份有限公司潍坊中心支公司</v>
      </c>
      <c r="AQ1154" t="s">
        <v>110</v>
      </c>
      <c r="AR1154" s="29" t="str">
        <f t="shared" ref="AR1154:AR1217" si="384">F1154</f>
        <v/>
      </c>
      <c r="AS1154" s="29">
        <f t="shared" ref="AS1154:AS1217" si="385">G1154</f>
        <v>3171.93</v>
      </c>
      <c r="AT1154" t="s">
        <v>111</v>
      </c>
      <c r="AU1154" t="s">
        <v>112</v>
      </c>
      <c r="AV1154" t="s">
        <v>113</v>
      </c>
      <c r="AW1154" s="29" t="str">
        <f t="shared" ref="AW1154:AW1217" si="386">AR1154</f>
        <v/>
      </c>
      <c r="AX1154" s="29">
        <f t="shared" ref="AX1154:AX1217" si="387">AS1154</f>
        <v>3171.93</v>
      </c>
      <c r="AY1154" s="29"/>
      <c r="AZ1154" s="29"/>
      <c r="BA1154" s="29"/>
      <c r="BB1154" s="29"/>
      <c r="BC1154" s="29"/>
      <c r="BD1154" s="29"/>
      <c r="BE1154" s="29"/>
      <c r="BF1154" s="29"/>
      <c r="BG1154" s="29"/>
      <c r="BH1154" s="29"/>
      <c r="BI1154" s="29"/>
      <c r="BJ1154" s="29"/>
      <c r="BK1154" s="29"/>
      <c r="BL1154" s="29"/>
      <c r="BM1154" s="29"/>
      <c r="BN1154" s="29"/>
      <c r="BO1154" s="29"/>
      <c r="BP1154" s="29"/>
      <c r="BQ1154" s="32" t="str">
        <f>IF(N1154="项目",VLOOKUP(O1154,项目!B:C,2,0),IF(K1154="空项目",VLOOKUP(K1154,项目!B:C,2,0),""))</f>
        <v/>
      </c>
      <c r="BR1154" s="32" t="str">
        <f>IFERROR(VLOOKUP(BQ1154,项目!A:B,2,0),"")</f>
        <v/>
      </c>
      <c r="BS1154" s="29"/>
      <c r="BT1154" s="29"/>
      <c r="BU1154" s="32" t="str">
        <f>IF(N1154="供应商",VLOOKUP(O1154,供应商!B:C,2,0),"")</f>
        <v/>
      </c>
      <c r="BV1154" s="32" t="str">
        <f>IFERROR(VLOOKUP(BU1154,供应商!A:B,2,0),"")</f>
        <v/>
      </c>
      <c r="BW1154" s="32" t="str">
        <f>IF(N1154="客户",VLOOKUP(O1154,客户!B:C,2,0),"")</f>
        <v/>
      </c>
      <c r="BX1154" s="32" t="str">
        <f>IFERROR(VLOOKUP(BW1154,客户!A:B,2,0),"")</f>
        <v/>
      </c>
      <c r="BY1154" s="29"/>
      <c r="BZ1154" s="29"/>
      <c r="CA1154" s="29"/>
      <c r="CB1154" s="29"/>
      <c r="CC1154" s="29"/>
      <c r="CD1154" s="29"/>
      <c r="CE1154" s="29"/>
      <c r="CF1154" s="29"/>
      <c r="CG1154" s="29"/>
      <c r="CH1154" s="29"/>
      <c r="CI1154" s="29"/>
      <c r="CJ1154" s="29"/>
      <c r="CK1154" s="29"/>
      <c r="CL1154" s="29"/>
      <c r="CM1154" s="29"/>
      <c r="CN1154" s="29"/>
      <c r="CO1154" s="29"/>
      <c r="CP1154" s="29"/>
      <c r="CQ1154" s="29"/>
      <c r="CR1154" s="29"/>
      <c r="CS1154" s="29"/>
      <c r="CT1154" s="29"/>
      <c r="CU1154" s="32" t="str">
        <f>IF(N1154="费用项目",VLOOKUP(O1154,费用项目!B:C,2,0),"")</f>
        <v/>
      </c>
      <c r="CV1154" s="32" t="str">
        <f>IFERROR(VLOOKUP(CU1154,费用项目!A:B,2,0),"")</f>
        <v/>
      </c>
      <c r="CW1154" s="29" t="str">
        <f>IF(N1154="银行账户",VLOOKUP(O1154,银行变二级!B:C,2,0),"")</f>
        <v>潍坊银行3676</v>
      </c>
      <c r="CX1154" s="29" t="str">
        <f>IFERROR(VLOOKUP(O1154,银行变二级!A:B,2,0),"")</f>
        <v>潍坊银行3676</v>
      </c>
    </row>
    <row r="1155" ht="27" spans="1:102">
      <c r="A1155" s="35" t="s">
        <v>889</v>
      </c>
      <c r="B1155" s="36" t="s">
        <v>850</v>
      </c>
      <c r="C1155" s="36" t="s">
        <v>121</v>
      </c>
      <c r="D1155" s="37" t="s">
        <v>896</v>
      </c>
      <c r="E1155" s="37" t="s">
        <v>160</v>
      </c>
      <c r="F1155" s="38">
        <v>320064</v>
      </c>
      <c r="G1155" s="39" t="s">
        <v>107</v>
      </c>
      <c r="H1155" s="40" t="str">
        <f t="shared" si="370"/>
        <v>2221</v>
      </c>
      <c r="I1155" s="40" t="str">
        <f t="shared" si="371"/>
        <v>222119</v>
      </c>
      <c r="J1155" s="46" t="str">
        <f t="shared" si="372"/>
        <v>应交税费</v>
      </c>
      <c r="K1155" s="47" t="str">
        <f t="shared" si="373"/>
        <v>应交土地使用税</v>
      </c>
      <c r="L1155" s="46" t="str">
        <f t="shared" si="374"/>
        <v/>
      </c>
      <c r="M1155" s="46" t="str">
        <f>IFERROR(IF(H1155="1002",1002,VLOOKUP(I1155,亿企科目!A:H,6,0)),VLOOKUP(H1155,亿企科目!A:G,6,0))</f>
        <v>222116</v>
      </c>
      <c r="N1155" s="48">
        <f>IFERROR(IF(H1155="1002","银行账户",IF(H1155="1123","供应商",VLOOKUP(I1155,亿企科目!A:H,8,0))),"")</f>
        <v>0</v>
      </c>
      <c r="O1155" s="49" t="str">
        <f t="shared" ref="O1155:O1218" si="388">IF(N1155=0,IF(M1155="1002",K1155,""),_xlfn.TEXTAFTER(E1155,"-",-1))</f>
        <v/>
      </c>
      <c r="P1155" s="29" t="str">
        <f>VLOOKUP(A1155,账簿!B:C,2,0)</f>
        <v>002008001</v>
      </c>
      <c r="Q1155" s="29" t="str">
        <f>VLOOKUP(P1155,账簿!A:B,2,0)</f>
        <v>山东通诚机器有限公司</v>
      </c>
      <c r="W1155" s="29" t="str">
        <f t="shared" ref="W1155:W1193" si="389">X1155&amp;AB1155&amp;AD1155</f>
        <v>0020080012026-04-184</v>
      </c>
      <c r="X1155" s="29" t="str">
        <f t="shared" si="375"/>
        <v>002008001</v>
      </c>
      <c r="Y1155" s="29" t="str">
        <f t="shared" si="376"/>
        <v>002008001</v>
      </c>
      <c r="Z1155" s="29" t="str">
        <f t="shared" si="377"/>
        <v>山东通诚机器有限公司</v>
      </c>
      <c r="AA1155" s="29" t="str">
        <f t="shared" si="378"/>
        <v>2026-04</v>
      </c>
      <c r="AB1155" s="29" t="str">
        <f t="shared" si="379"/>
        <v>2026-04-18</v>
      </c>
      <c r="AC1155" s="29" t="s">
        <v>108</v>
      </c>
      <c r="AD1155" s="29">
        <f t="shared" si="380"/>
        <v>4</v>
      </c>
      <c r="AE1155" s="29" t="str">
        <f t="shared" si="381"/>
        <v>城镇土地使用税,国家金库昌邑市支库</v>
      </c>
      <c r="AF1155" s="29" t="s">
        <v>109</v>
      </c>
      <c r="AG1155" s="29" t="s">
        <v>109</v>
      </c>
      <c r="AH1155" s="29"/>
      <c r="AI1155" s="29"/>
      <c r="AJ1155" s="29"/>
      <c r="AK1155" s="29"/>
      <c r="AL1155" s="29"/>
      <c r="AM1155" s="29"/>
      <c r="AN1155" s="29" t="str">
        <f t="shared" si="382"/>
        <v>222116</v>
      </c>
      <c r="AO1155" s="29"/>
      <c r="AP1155" s="29" t="str">
        <f t="shared" si="383"/>
        <v>城镇土地使用税,国家金库昌邑市支库</v>
      </c>
      <c r="AQ1155" t="s">
        <v>110</v>
      </c>
      <c r="AR1155" s="29">
        <f t="shared" si="384"/>
        <v>320064</v>
      </c>
      <c r="AS1155" s="29" t="str">
        <f t="shared" si="385"/>
        <v/>
      </c>
      <c r="AT1155" t="s">
        <v>111</v>
      </c>
      <c r="AU1155" t="s">
        <v>112</v>
      </c>
      <c r="AV1155" t="s">
        <v>113</v>
      </c>
      <c r="AW1155" s="29">
        <f t="shared" si="386"/>
        <v>320064</v>
      </c>
      <c r="AX1155" s="29" t="str">
        <f t="shared" si="387"/>
        <v/>
      </c>
      <c r="AY1155" s="29"/>
      <c r="AZ1155" s="29"/>
      <c r="BA1155" s="29"/>
      <c r="BB1155" s="29"/>
      <c r="BC1155" s="29"/>
      <c r="BD1155" s="29"/>
      <c r="BE1155" s="29"/>
      <c r="BF1155" s="29"/>
      <c r="BG1155" s="29"/>
      <c r="BH1155" s="29"/>
      <c r="BI1155" s="29"/>
      <c r="BJ1155" s="29"/>
      <c r="BK1155" s="29"/>
      <c r="BL1155" s="29"/>
      <c r="BM1155" s="29"/>
      <c r="BN1155" s="29"/>
      <c r="BO1155" s="29"/>
      <c r="BP1155" s="29"/>
      <c r="BQ1155" s="32" t="str">
        <f>IF(N1155="项目",VLOOKUP(O1155,项目!B:C,2,0),IF(K1155="空项目",VLOOKUP(K1155,项目!B:C,2,0),""))</f>
        <v/>
      </c>
      <c r="BR1155" s="32" t="str">
        <f>IFERROR(VLOOKUP(BQ1155,项目!A:B,2,0),"")</f>
        <v/>
      </c>
      <c r="BS1155" s="29"/>
      <c r="BT1155" s="29"/>
      <c r="BU1155" s="32" t="str">
        <f>IF(N1155="供应商",VLOOKUP(O1155,供应商!B:C,2,0),"")</f>
        <v/>
      </c>
      <c r="BV1155" s="32" t="str">
        <f>IFERROR(VLOOKUP(BU1155,供应商!A:B,2,0),"")</f>
        <v/>
      </c>
      <c r="BW1155" s="32" t="str">
        <f>IF(N1155="客户",VLOOKUP(O1155,客户!B:C,2,0),"")</f>
        <v/>
      </c>
      <c r="BX1155" s="32" t="str">
        <f>IFERROR(VLOOKUP(BW1155,客户!A:B,2,0),"")</f>
        <v/>
      </c>
      <c r="BY1155" s="29"/>
      <c r="BZ1155" s="29"/>
      <c r="CA1155" s="29"/>
      <c r="CB1155" s="29"/>
      <c r="CC1155" s="29"/>
      <c r="CD1155" s="29"/>
      <c r="CE1155" s="29"/>
      <c r="CF1155" s="29"/>
      <c r="CG1155" s="29"/>
      <c r="CH1155" s="29"/>
      <c r="CI1155" s="29"/>
      <c r="CJ1155" s="29"/>
      <c r="CK1155" s="29"/>
      <c r="CL1155" s="29"/>
      <c r="CM1155" s="29"/>
      <c r="CN1155" s="29"/>
      <c r="CO1155" s="29"/>
      <c r="CP1155" s="29"/>
      <c r="CQ1155" s="29"/>
      <c r="CR1155" s="29"/>
      <c r="CS1155" s="29"/>
      <c r="CT1155" s="29"/>
      <c r="CU1155" s="32" t="str">
        <f>IF(N1155="费用项目",VLOOKUP(O1155,费用项目!B:C,2,0),"")</f>
        <v/>
      </c>
      <c r="CV1155" s="32" t="str">
        <f>IFERROR(VLOOKUP(CU1155,费用项目!A:B,2,0),"")</f>
        <v/>
      </c>
      <c r="CW1155" s="29" t="str">
        <f>IF(N1155="银行账户",VLOOKUP(O1155,银行变二级!B:C,2,0),"")</f>
        <v/>
      </c>
      <c r="CX1155" s="29" t="str">
        <f>IFERROR(VLOOKUP(O1155,银行变二级!A:B,2,0),"")</f>
        <v/>
      </c>
    </row>
    <row r="1156" spans="1:102">
      <c r="A1156" s="35" t="s">
        <v>889</v>
      </c>
      <c r="B1156" s="36" t="s">
        <v>850</v>
      </c>
      <c r="C1156" s="36" t="s">
        <v>121</v>
      </c>
      <c r="D1156" s="37" t="s">
        <v>897</v>
      </c>
      <c r="E1156" s="37" t="s">
        <v>898</v>
      </c>
      <c r="F1156" s="38">
        <v>141965.04</v>
      </c>
      <c r="G1156" s="39" t="s">
        <v>107</v>
      </c>
      <c r="H1156" s="40" t="str">
        <f t="shared" si="370"/>
        <v>2221</v>
      </c>
      <c r="I1156" s="40" t="str">
        <f t="shared" si="371"/>
        <v>222113</v>
      </c>
      <c r="J1156" s="46" t="str">
        <f t="shared" si="372"/>
        <v>应交税费</v>
      </c>
      <c r="K1156" s="47" t="str">
        <f t="shared" si="373"/>
        <v>应交房产税</v>
      </c>
      <c r="L1156" s="46" t="str">
        <f t="shared" si="374"/>
        <v/>
      </c>
      <c r="M1156" s="46" t="str">
        <f>IFERROR(IF(H1156="1002",1002,VLOOKUP(I1156,亿企科目!A:H,6,0)),VLOOKUP(H1156,亿企科目!A:G,6,0))</f>
        <v>222115</v>
      </c>
      <c r="N1156" s="48">
        <f>IFERROR(IF(H1156="1002","银行账户",IF(H1156="1123","供应商",VLOOKUP(I1156,亿企科目!A:H,8,0))),"")</f>
        <v>0</v>
      </c>
      <c r="O1156" s="49" t="str">
        <f t="shared" si="388"/>
        <v/>
      </c>
      <c r="P1156" s="29" t="str">
        <f>VLOOKUP(A1156,账簿!B:C,2,0)</f>
        <v>002008001</v>
      </c>
      <c r="Q1156" s="29" t="str">
        <f>VLOOKUP(P1156,账簿!A:B,2,0)</f>
        <v>山东通诚机器有限公司</v>
      </c>
      <c r="W1156" s="29" t="str">
        <f t="shared" si="389"/>
        <v>0020080012026-04-184</v>
      </c>
      <c r="X1156" s="29" t="str">
        <f t="shared" si="375"/>
        <v>002008001</v>
      </c>
      <c r="Y1156" s="29" t="str">
        <f t="shared" si="376"/>
        <v>002008001</v>
      </c>
      <c r="Z1156" s="29" t="str">
        <f t="shared" si="377"/>
        <v>山东通诚机器有限公司</v>
      </c>
      <c r="AA1156" s="29" t="str">
        <f t="shared" si="378"/>
        <v>2026-04</v>
      </c>
      <c r="AB1156" s="29" t="str">
        <f t="shared" si="379"/>
        <v>2026-04-18</v>
      </c>
      <c r="AC1156" s="29" t="s">
        <v>108</v>
      </c>
      <c r="AD1156" s="29">
        <f t="shared" si="380"/>
        <v>4</v>
      </c>
      <c r="AE1156" s="29" t="str">
        <f t="shared" si="381"/>
        <v>房产税,国家金库昌邑市支库</v>
      </c>
      <c r="AF1156" s="29" t="s">
        <v>109</v>
      </c>
      <c r="AG1156" s="29" t="s">
        <v>109</v>
      </c>
      <c r="AH1156" s="29"/>
      <c r="AI1156" s="29"/>
      <c r="AJ1156" s="29"/>
      <c r="AK1156" s="29"/>
      <c r="AL1156" s="29"/>
      <c r="AM1156" s="29"/>
      <c r="AN1156" s="29" t="str">
        <f t="shared" si="382"/>
        <v>222115</v>
      </c>
      <c r="AO1156" s="29"/>
      <c r="AP1156" s="29" t="str">
        <f t="shared" si="383"/>
        <v>房产税,国家金库昌邑市支库</v>
      </c>
      <c r="AQ1156" t="s">
        <v>110</v>
      </c>
      <c r="AR1156" s="29">
        <f t="shared" si="384"/>
        <v>141965.04</v>
      </c>
      <c r="AS1156" s="29" t="str">
        <f t="shared" si="385"/>
        <v/>
      </c>
      <c r="AT1156" t="s">
        <v>111</v>
      </c>
      <c r="AU1156" t="s">
        <v>112</v>
      </c>
      <c r="AV1156" t="s">
        <v>113</v>
      </c>
      <c r="AW1156" s="29">
        <f t="shared" si="386"/>
        <v>141965.04</v>
      </c>
      <c r="AX1156" s="29" t="str">
        <f t="shared" si="387"/>
        <v/>
      </c>
      <c r="AY1156" s="29"/>
      <c r="AZ1156" s="29"/>
      <c r="BA1156" s="29"/>
      <c r="BB1156" s="29"/>
      <c r="BC1156" s="29"/>
      <c r="BD1156" s="29"/>
      <c r="BE1156" s="29"/>
      <c r="BF1156" s="29"/>
      <c r="BG1156" s="29"/>
      <c r="BH1156" s="29"/>
      <c r="BI1156" s="29"/>
      <c r="BJ1156" s="29"/>
      <c r="BK1156" s="29"/>
      <c r="BL1156" s="29"/>
      <c r="BM1156" s="29"/>
      <c r="BN1156" s="29"/>
      <c r="BO1156" s="29"/>
      <c r="BP1156" s="29"/>
      <c r="BQ1156" s="32" t="str">
        <f>IF(N1156="项目",VLOOKUP(O1156,项目!B:C,2,0),IF(K1156="空项目",VLOOKUP(K1156,项目!B:C,2,0),""))</f>
        <v/>
      </c>
      <c r="BR1156" s="32" t="str">
        <f>IFERROR(VLOOKUP(BQ1156,项目!A:B,2,0),"")</f>
        <v/>
      </c>
      <c r="BS1156" s="29"/>
      <c r="BT1156" s="29"/>
      <c r="BU1156" s="32" t="str">
        <f>IF(N1156="供应商",VLOOKUP(O1156,供应商!B:C,2,0),"")</f>
        <v/>
      </c>
      <c r="BV1156" s="32" t="str">
        <f>IFERROR(VLOOKUP(BU1156,供应商!A:B,2,0),"")</f>
        <v/>
      </c>
      <c r="BW1156" s="32" t="str">
        <f>IF(N1156="客户",VLOOKUP(O1156,客户!B:C,2,0),"")</f>
        <v/>
      </c>
      <c r="BX1156" s="32" t="str">
        <f>IFERROR(VLOOKUP(BW1156,客户!A:B,2,0),"")</f>
        <v/>
      </c>
      <c r="BY1156" s="29"/>
      <c r="BZ1156" s="29"/>
      <c r="CA1156" s="29"/>
      <c r="CB1156" s="29"/>
      <c r="CC1156" s="29"/>
      <c r="CD1156" s="29"/>
      <c r="CE1156" s="29"/>
      <c r="CF1156" s="29"/>
      <c r="CG1156" s="29"/>
      <c r="CH1156" s="29"/>
      <c r="CI1156" s="29"/>
      <c r="CJ1156" s="29"/>
      <c r="CK1156" s="29"/>
      <c r="CL1156" s="29"/>
      <c r="CM1156" s="29"/>
      <c r="CN1156" s="29"/>
      <c r="CO1156" s="29"/>
      <c r="CP1156" s="29"/>
      <c r="CQ1156" s="29"/>
      <c r="CR1156" s="29"/>
      <c r="CS1156" s="29"/>
      <c r="CT1156" s="29"/>
      <c r="CU1156" s="32" t="str">
        <f>IF(N1156="费用项目",VLOOKUP(O1156,费用项目!B:C,2,0),"")</f>
        <v/>
      </c>
      <c r="CV1156" s="32" t="str">
        <f>IFERROR(VLOOKUP(CU1156,费用项目!A:B,2,0),"")</f>
        <v/>
      </c>
      <c r="CW1156" s="29" t="str">
        <f>IF(N1156="银行账户",VLOOKUP(O1156,银行变二级!B:C,2,0),"")</f>
        <v/>
      </c>
      <c r="CX1156" s="29" t="str">
        <f>IFERROR(VLOOKUP(O1156,银行变二级!A:B,2,0),"")</f>
        <v/>
      </c>
    </row>
    <row r="1157" spans="1:102">
      <c r="A1157" s="35" t="s">
        <v>889</v>
      </c>
      <c r="B1157" s="36" t="s">
        <v>850</v>
      </c>
      <c r="C1157" s="36" t="s">
        <v>121</v>
      </c>
      <c r="D1157" s="37" t="s">
        <v>899</v>
      </c>
      <c r="E1157" s="37" t="s">
        <v>891</v>
      </c>
      <c r="F1157" s="39" t="s">
        <v>107</v>
      </c>
      <c r="G1157" s="38">
        <v>462029.04</v>
      </c>
      <c r="H1157" s="40" t="str">
        <f t="shared" si="370"/>
        <v>1002</v>
      </c>
      <c r="I1157" s="40" t="str">
        <f t="shared" si="371"/>
        <v>100208</v>
      </c>
      <c r="J1157" s="46" t="str">
        <f t="shared" si="372"/>
        <v>银行存款</v>
      </c>
      <c r="K1157" s="47" t="str">
        <f t="shared" si="373"/>
        <v>潍坊银行3676</v>
      </c>
      <c r="L1157" s="46" t="str">
        <f t="shared" si="374"/>
        <v/>
      </c>
      <c r="M1157" s="46">
        <f>IFERROR(IF(H1157="1002",1002,VLOOKUP(I1157,亿企科目!A:H,6,0)),VLOOKUP(H1157,亿企科目!A:G,6,0))</f>
        <v>1002</v>
      </c>
      <c r="N1157" s="48" t="str">
        <f>IFERROR(IF(H1157="1002","银行账户",IF(H1157="1123","供应商",VLOOKUP(I1157,亿企科目!A:H,8,0))),"")</f>
        <v>银行账户</v>
      </c>
      <c r="O1157" s="49" t="str">
        <f t="shared" si="388"/>
        <v>潍坊银行3676</v>
      </c>
      <c r="P1157" s="29" t="str">
        <f>VLOOKUP(A1157,账簿!B:C,2,0)</f>
        <v>002008001</v>
      </c>
      <c r="Q1157" s="29" t="str">
        <f>VLOOKUP(P1157,账簿!A:B,2,0)</f>
        <v>山东通诚机器有限公司</v>
      </c>
      <c r="W1157" s="29" t="str">
        <f t="shared" si="389"/>
        <v>0020080012026-04-184</v>
      </c>
      <c r="X1157" s="29" t="str">
        <f t="shared" si="375"/>
        <v>002008001</v>
      </c>
      <c r="Y1157" s="29" t="str">
        <f t="shared" si="376"/>
        <v>002008001</v>
      </c>
      <c r="Z1157" s="29" t="str">
        <f t="shared" si="377"/>
        <v>山东通诚机器有限公司</v>
      </c>
      <c r="AA1157" s="29" t="str">
        <f t="shared" si="378"/>
        <v>2026-04</v>
      </c>
      <c r="AB1157" s="29" t="str">
        <f t="shared" si="379"/>
        <v>2026-04-18</v>
      </c>
      <c r="AC1157" s="29" t="s">
        <v>108</v>
      </c>
      <c r="AD1157" s="29">
        <f t="shared" si="380"/>
        <v>4</v>
      </c>
      <c r="AE1157" s="29" t="str">
        <f t="shared" si="381"/>
        <v>电子缴税,国家金库昌邑市支库</v>
      </c>
      <c r="AF1157" s="29" t="s">
        <v>109</v>
      </c>
      <c r="AG1157" s="29" t="s">
        <v>109</v>
      </c>
      <c r="AH1157" s="29"/>
      <c r="AI1157" s="29"/>
      <c r="AJ1157" s="29"/>
      <c r="AK1157" s="29"/>
      <c r="AL1157" s="29"/>
      <c r="AM1157" s="29"/>
      <c r="AN1157" s="29">
        <f t="shared" si="382"/>
        <v>1002</v>
      </c>
      <c r="AO1157" s="29"/>
      <c r="AP1157" s="29" t="str">
        <f t="shared" si="383"/>
        <v>电子缴税,国家金库昌邑市支库</v>
      </c>
      <c r="AQ1157" t="s">
        <v>110</v>
      </c>
      <c r="AR1157" s="29" t="str">
        <f t="shared" si="384"/>
        <v/>
      </c>
      <c r="AS1157" s="29">
        <f t="shared" si="385"/>
        <v>462029.04</v>
      </c>
      <c r="AT1157" t="s">
        <v>111</v>
      </c>
      <c r="AU1157" t="s">
        <v>112</v>
      </c>
      <c r="AV1157" t="s">
        <v>113</v>
      </c>
      <c r="AW1157" s="29" t="str">
        <f t="shared" si="386"/>
        <v/>
      </c>
      <c r="AX1157" s="29">
        <f t="shared" si="387"/>
        <v>462029.04</v>
      </c>
      <c r="AY1157" s="29"/>
      <c r="AZ1157" s="29"/>
      <c r="BA1157" s="29"/>
      <c r="BB1157" s="29"/>
      <c r="BC1157" s="29"/>
      <c r="BD1157" s="29"/>
      <c r="BE1157" s="29"/>
      <c r="BF1157" s="29"/>
      <c r="BG1157" s="29"/>
      <c r="BH1157" s="29"/>
      <c r="BI1157" s="29"/>
      <c r="BJ1157" s="29"/>
      <c r="BK1157" s="29"/>
      <c r="BL1157" s="29"/>
      <c r="BM1157" s="29"/>
      <c r="BN1157" s="29"/>
      <c r="BO1157" s="29"/>
      <c r="BP1157" s="29"/>
      <c r="BQ1157" s="32" t="str">
        <f>IF(N1157="项目",VLOOKUP(O1157,项目!B:C,2,0),IF(K1157="空项目",VLOOKUP(K1157,项目!B:C,2,0),""))</f>
        <v/>
      </c>
      <c r="BR1157" s="32" t="str">
        <f>IFERROR(VLOOKUP(BQ1157,项目!A:B,2,0),"")</f>
        <v/>
      </c>
      <c r="BS1157" s="29"/>
      <c r="BT1157" s="29"/>
      <c r="BU1157" s="32" t="str">
        <f>IF(N1157="供应商",VLOOKUP(O1157,供应商!B:C,2,0),"")</f>
        <v/>
      </c>
      <c r="BV1157" s="32" t="str">
        <f>IFERROR(VLOOKUP(BU1157,供应商!A:B,2,0),"")</f>
        <v/>
      </c>
      <c r="BW1157" s="32" t="str">
        <f>IF(N1157="客户",VLOOKUP(O1157,客户!B:C,2,0),"")</f>
        <v/>
      </c>
      <c r="BX1157" s="32" t="str">
        <f>IFERROR(VLOOKUP(BW1157,客户!A:B,2,0),"")</f>
        <v/>
      </c>
      <c r="BY1157" s="29"/>
      <c r="BZ1157" s="29"/>
      <c r="CA1157" s="29"/>
      <c r="CB1157" s="29"/>
      <c r="CC1157" s="29"/>
      <c r="CD1157" s="29"/>
      <c r="CE1157" s="29"/>
      <c r="CF1157" s="29"/>
      <c r="CG1157" s="29"/>
      <c r="CH1157" s="29"/>
      <c r="CI1157" s="29"/>
      <c r="CJ1157" s="29"/>
      <c r="CK1157" s="29"/>
      <c r="CL1157" s="29"/>
      <c r="CM1157" s="29"/>
      <c r="CN1157" s="29"/>
      <c r="CO1157" s="29"/>
      <c r="CP1157" s="29"/>
      <c r="CQ1157" s="29"/>
      <c r="CR1157" s="29"/>
      <c r="CS1157" s="29"/>
      <c r="CT1157" s="29"/>
      <c r="CU1157" s="32" t="str">
        <f>IF(N1157="费用项目",VLOOKUP(O1157,费用项目!B:C,2,0),"")</f>
        <v/>
      </c>
      <c r="CV1157" s="32" t="str">
        <f>IFERROR(VLOOKUP(CU1157,费用项目!A:B,2,0),"")</f>
        <v/>
      </c>
      <c r="CW1157" s="29" t="str">
        <f>IF(N1157="银行账户",VLOOKUP(O1157,银行变二级!B:C,2,0),"")</f>
        <v>潍坊银行3676</v>
      </c>
      <c r="CX1157" s="29" t="str">
        <f>IFERROR(VLOOKUP(O1157,银行变二级!A:B,2,0),"")</f>
        <v>潍坊银行3676</v>
      </c>
    </row>
    <row r="1158" spans="1:102">
      <c r="A1158" s="35" t="s">
        <v>889</v>
      </c>
      <c r="B1158" s="36" t="s">
        <v>103</v>
      </c>
      <c r="C1158" s="36" t="s">
        <v>125</v>
      </c>
      <c r="D1158" s="37" t="s">
        <v>715</v>
      </c>
      <c r="E1158" s="37" t="s">
        <v>900</v>
      </c>
      <c r="F1158" s="38">
        <v>25000</v>
      </c>
      <c r="G1158" s="39" t="s">
        <v>107</v>
      </c>
      <c r="H1158" s="40" t="str">
        <f t="shared" si="370"/>
        <v>1002</v>
      </c>
      <c r="I1158" s="40" t="str">
        <f t="shared" si="371"/>
        <v>100201</v>
      </c>
      <c r="J1158" s="46" t="str">
        <f t="shared" si="372"/>
        <v>银行存款</v>
      </c>
      <c r="K1158" s="47" t="str">
        <f t="shared" si="373"/>
        <v>东营银行4986</v>
      </c>
      <c r="L1158" s="46" t="str">
        <f t="shared" si="374"/>
        <v/>
      </c>
      <c r="M1158" s="46">
        <f>IFERROR(IF(H1158="1002",1002,VLOOKUP(I1158,亿企科目!A:H,6,0)),VLOOKUP(H1158,亿企科目!A:G,6,0))</f>
        <v>1002</v>
      </c>
      <c r="N1158" s="48" t="str">
        <f>IFERROR(IF(H1158="1002","银行账户",IF(H1158="1123","供应商",VLOOKUP(I1158,亿企科目!A:H,8,0))),"")</f>
        <v>银行账户</v>
      </c>
      <c r="O1158" s="49" t="str">
        <f t="shared" si="388"/>
        <v>东营银行4986</v>
      </c>
      <c r="P1158" s="29" t="str">
        <f>VLOOKUP(A1158,账簿!B:C,2,0)</f>
        <v>002008001</v>
      </c>
      <c r="Q1158" s="29" t="str">
        <f>VLOOKUP(P1158,账簿!A:B,2,0)</f>
        <v>山东通诚机器有限公司</v>
      </c>
      <c r="W1158" s="29" t="str">
        <f t="shared" si="389"/>
        <v>0020080012026-04-205</v>
      </c>
      <c r="X1158" s="29" t="str">
        <f t="shared" si="375"/>
        <v>002008001</v>
      </c>
      <c r="Y1158" s="29" t="str">
        <f t="shared" si="376"/>
        <v>002008001</v>
      </c>
      <c r="Z1158" s="29" t="str">
        <f t="shared" si="377"/>
        <v>山东通诚机器有限公司</v>
      </c>
      <c r="AA1158" s="29" t="str">
        <f t="shared" si="378"/>
        <v>2026-04</v>
      </c>
      <c r="AB1158" s="29" t="str">
        <f t="shared" si="379"/>
        <v>2026-04-20</v>
      </c>
      <c r="AC1158" s="29" t="s">
        <v>108</v>
      </c>
      <c r="AD1158" s="29">
        <f t="shared" si="380"/>
        <v>5</v>
      </c>
      <c r="AE1158" s="29" t="str">
        <f t="shared" si="381"/>
        <v>汇款,昌邑市城市建设发展投资集团有限公司</v>
      </c>
      <c r="AF1158" s="29" t="s">
        <v>109</v>
      </c>
      <c r="AG1158" s="29" t="s">
        <v>109</v>
      </c>
      <c r="AH1158" s="29"/>
      <c r="AI1158" s="29"/>
      <c r="AJ1158" s="29"/>
      <c r="AK1158" s="29"/>
      <c r="AL1158" s="29"/>
      <c r="AM1158" s="29"/>
      <c r="AN1158" s="29">
        <f t="shared" si="382"/>
        <v>1002</v>
      </c>
      <c r="AO1158" s="29"/>
      <c r="AP1158" s="29" t="str">
        <f t="shared" si="383"/>
        <v>汇款,昌邑市城市建设发展投资集团有限公司</v>
      </c>
      <c r="AQ1158" t="s">
        <v>110</v>
      </c>
      <c r="AR1158" s="29">
        <f t="shared" si="384"/>
        <v>25000</v>
      </c>
      <c r="AS1158" s="29" t="str">
        <f t="shared" si="385"/>
        <v/>
      </c>
      <c r="AT1158" t="s">
        <v>111</v>
      </c>
      <c r="AU1158" t="s">
        <v>112</v>
      </c>
      <c r="AV1158" t="s">
        <v>113</v>
      </c>
      <c r="AW1158" s="29">
        <f t="shared" si="386"/>
        <v>25000</v>
      </c>
      <c r="AX1158" s="29" t="str">
        <f t="shared" si="387"/>
        <v/>
      </c>
      <c r="AY1158" s="29"/>
      <c r="AZ1158" s="29"/>
      <c r="BA1158" s="29"/>
      <c r="BB1158" s="29"/>
      <c r="BC1158" s="29"/>
      <c r="BD1158" s="29"/>
      <c r="BE1158" s="29"/>
      <c r="BF1158" s="29"/>
      <c r="BG1158" s="29"/>
      <c r="BH1158" s="29"/>
      <c r="BI1158" s="29"/>
      <c r="BJ1158" s="29"/>
      <c r="BK1158" s="29"/>
      <c r="BL1158" s="29"/>
      <c r="BM1158" s="29"/>
      <c r="BN1158" s="29"/>
      <c r="BO1158" s="29"/>
      <c r="BP1158" s="29"/>
      <c r="BQ1158" s="32" t="str">
        <f>IF(N1158="项目",VLOOKUP(O1158,项目!B:C,2,0),IF(K1158="空项目",VLOOKUP(K1158,项目!B:C,2,0),""))</f>
        <v/>
      </c>
      <c r="BR1158" s="32" t="str">
        <f>IFERROR(VLOOKUP(BQ1158,项目!A:B,2,0),"")</f>
        <v/>
      </c>
      <c r="BS1158" s="29"/>
      <c r="BT1158" s="29"/>
      <c r="BU1158" s="32" t="str">
        <f>IF(N1158="供应商",VLOOKUP(O1158,供应商!B:C,2,0),"")</f>
        <v/>
      </c>
      <c r="BV1158" s="32" t="str">
        <f>IFERROR(VLOOKUP(BU1158,供应商!A:B,2,0),"")</f>
        <v/>
      </c>
      <c r="BW1158" s="32" t="str">
        <f>IF(N1158="客户",VLOOKUP(O1158,客户!B:C,2,0),"")</f>
        <v/>
      </c>
      <c r="BX1158" s="32" t="str">
        <f>IFERROR(VLOOKUP(BW1158,客户!A:B,2,0),"")</f>
        <v/>
      </c>
      <c r="BY1158" s="29"/>
      <c r="BZ1158" s="29"/>
      <c r="CA1158" s="29"/>
      <c r="CB1158" s="29"/>
      <c r="CC1158" s="29"/>
      <c r="CD1158" s="29"/>
      <c r="CE1158" s="29"/>
      <c r="CF1158" s="29"/>
      <c r="CG1158" s="29"/>
      <c r="CH1158" s="29"/>
      <c r="CI1158" s="29"/>
      <c r="CJ1158" s="29"/>
      <c r="CK1158" s="29"/>
      <c r="CL1158" s="29"/>
      <c r="CM1158" s="29"/>
      <c r="CN1158" s="29"/>
      <c r="CO1158" s="29"/>
      <c r="CP1158" s="29"/>
      <c r="CQ1158" s="29"/>
      <c r="CR1158" s="29"/>
      <c r="CS1158" s="29"/>
      <c r="CT1158" s="29"/>
      <c r="CU1158" s="32" t="str">
        <f>IF(N1158="费用项目",VLOOKUP(O1158,费用项目!B:C,2,0),"")</f>
        <v/>
      </c>
      <c r="CV1158" s="32" t="str">
        <f>IFERROR(VLOOKUP(CU1158,费用项目!A:B,2,0),"")</f>
        <v/>
      </c>
      <c r="CW1158" s="29" t="str">
        <f>IF(N1158="银行账户",VLOOKUP(O1158,银行变二级!B:C,2,0),"")</f>
        <v>东营银行4986</v>
      </c>
      <c r="CX1158" s="29" t="str">
        <f>IFERROR(VLOOKUP(O1158,银行变二级!A:B,2,0),"")</f>
        <v>东营银行4986</v>
      </c>
    </row>
    <row r="1159" ht="25.5" spans="1:102">
      <c r="A1159" s="35" t="s">
        <v>889</v>
      </c>
      <c r="B1159" s="36" t="s">
        <v>103</v>
      </c>
      <c r="C1159" s="36" t="s">
        <v>125</v>
      </c>
      <c r="D1159" s="37" t="s">
        <v>715</v>
      </c>
      <c r="E1159" s="37" t="s">
        <v>114</v>
      </c>
      <c r="F1159" s="39" t="s">
        <v>107</v>
      </c>
      <c r="G1159" s="38">
        <v>25000</v>
      </c>
      <c r="H1159" s="40" t="str">
        <f t="shared" si="370"/>
        <v>1221</v>
      </c>
      <c r="I1159" s="40" t="str">
        <f t="shared" si="371"/>
        <v>122108</v>
      </c>
      <c r="J1159" s="46" t="str">
        <f t="shared" si="372"/>
        <v>其他应收款</v>
      </c>
      <c r="K1159" s="47" t="str">
        <f t="shared" si="373"/>
        <v>单位</v>
      </c>
      <c r="L1159" s="46" t="str">
        <f t="shared" si="374"/>
        <v>昌邑市城市建设发展投资集团有限公司</v>
      </c>
      <c r="M1159" s="46" t="str">
        <f>IFERROR(IF(H1159="1002",1002,VLOOKUP(I1159,亿企科目!A:H,6,0)),VLOOKUP(H1159,亿企科目!A:G,6,0))</f>
        <v>122102</v>
      </c>
      <c r="N1159" s="48" t="str">
        <f>IFERROR(IF(H1159="1002","银行账户",IF(H1159="1123","供应商",VLOOKUP(I1159,亿企科目!A:H,8,0))),"")</f>
        <v>客户</v>
      </c>
      <c r="O1159" s="49" t="str">
        <f t="shared" si="388"/>
        <v>昌邑市城市建设发展投资集团有限公司</v>
      </c>
      <c r="P1159" s="29" t="str">
        <f>VLOOKUP(A1159,账簿!B:C,2,0)</f>
        <v>002008001</v>
      </c>
      <c r="Q1159" s="29" t="str">
        <f>VLOOKUP(P1159,账簿!A:B,2,0)</f>
        <v>山东通诚机器有限公司</v>
      </c>
      <c r="W1159" s="29" t="str">
        <f t="shared" si="389"/>
        <v>0020080012026-04-205</v>
      </c>
      <c r="X1159" s="29" t="str">
        <f t="shared" si="375"/>
        <v>002008001</v>
      </c>
      <c r="Y1159" s="29" t="str">
        <f t="shared" si="376"/>
        <v>002008001</v>
      </c>
      <c r="Z1159" s="29" t="str">
        <f t="shared" si="377"/>
        <v>山东通诚机器有限公司</v>
      </c>
      <c r="AA1159" s="29" t="str">
        <f t="shared" si="378"/>
        <v>2026-04</v>
      </c>
      <c r="AB1159" s="29" t="str">
        <f t="shared" si="379"/>
        <v>2026-04-20</v>
      </c>
      <c r="AC1159" s="29" t="s">
        <v>108</v>
      </c>
      <c r="AD1159" s="29">
        <f t="shared" si="380"/>
        <v>5</v>
      </c>
      <c r="AE1159" s="29" t="str">
        <f t="shared" si="381"/>
        <v>汇款,昌邑市城市建设发展投资集团有限公司</v>
      </c>
      <c r="AF1159" s="29" t="s">
        <v>109</v>
      </c>
      <c r="AG1159" s="29" t="s">
        <v>109</v>
      </c>
      <c r="AH1159" s="29"/>
      <c r="AI1159" s="29"/>
      <c r="AJ1159" s="29"/>
      <c r="AK1159" s="29"/>
      <c r="AL1159" s="29"/>
      <c r="AM1159" s="29"/>
      <c r="AN1159" s="29" t="str">
        <f t="shared" si="382"/>
        <v>122102</v>
      </c>
      <c r="AO1159" s="29"/>
      <c r="AP1159" s="29" t="str">
        <f t="shared" si="383"/>
        <v>汇款,昌邑市城市建设发展投资集团有限公司</v>
      </c>
      <c r="AQ1159" t="s">
        <v>110</v>
      </c>
      <c r="AR1159" s="29" t="str">
        <f t="shared" si="384"/>
        <v/>
      </c>
      <c r="AS1159" s="29">
        <f t="shared" si="385"/>
        <v>25000</v>
      </c>
      <c r="AT1159" t="s">
        <v>111</v>
      </c>
      <c r="AU1159" t="s">
        <v>112</v>
      </c>
      <c r="AV1159" t="s">
        <v>113</v>
      </c>
      <c r="AW1159" s="29" t="str">
        <f t="shared" si="386"/>
        <v/>
      </c>
      <c r="AX1159" s="29">
        <f t="shared" si="387"/>
        <v>25000</v>
      </c>
      <c r="AY1159" s="29"/>
      <c r="AZ1159" s="29"/>
      <c r="BA1159" s="29"/>
      <c r="BB1159" s="29"/>
      <c r="BC1159" s="29"/>
      <c r="BD1159" s="29"/>
      <c r="BE1159" s="29"/>
      <c r="BF1159" s="29"/>
      <c r="BG1159" s="29"/>
      <c r="BH1159" s="29"/>
      <c r="BI1159" s="29"/>
      <c r="BJ1159" s="29"/>
      <c r="BK1159" s="29"/>
      <c r="BL1159" s="29"/>
      <c r="BM1159" s="29"/>
      <c r="BN1159" s="29"/>
      <c r="BO1159" s="29"/>
      <c r="BP1159" s="29"/>
      <c r="BQ1159" s="32" t="str">
        <f>IF(N1159="项目",VLOOKUP(O1159,项目!B:C,2,0),IF(K1159="空项目",VLOOKUP(K1159,项目!B:C,2,0),""))</f>
        <v/>
      </c>
      <c r="BR1159" s="32" t="str">
        <f>IFERROR(VLOOKUP(BQ1159,项目!A:B,2,0),"")</f>
        <v/>
      </c>
      <c r="BS1159" s="29"/>
      <c r="BT1159" s="29"/>
      <c r="BU1159" s="32" t="str">
        <f>IF(N1159="供应商",VLOOKUP(O1159,供应商!B:C,2,0),"")</f>
        <v/>
      </c>
      <c r="BV1159" s="32" t="str">
        <f>IFERROR(VLOOKUP(BU1159,供应商!A:B,2,0),"")</f>
        <v/>
      </c>
      <c r="BW1159" s="32" t="str">
        <f>IF(N1159="客户",VLOOKUP(O1159,客户!B:C,2,0),"")</f>
        <v>002</v>
      </c>
      <c r="BX1159" s="32" t="str">
        <f>IFERROR(VLOOKUP(BW1159,客户!A:B,2,0),"")</f>
        <v>昌邑市城市建设发展投资集团有限公司</v>
      </c>
      <c r="BY1159" s="29"/>
      <c r="BZ1159" s="29"/>
      <c r="CA1159" s="29"/>
      <c r="CB1159" s="29"/>
      <c r="CC1159" s="29"/>
      <c r="CD1159" s="29"/>
      <c r="CE1159" s="29"/>
      <c r="CF1159" s="29"/>
      <c r="CG1159" s="29"/>
      <c r="CH1159" s="29"/>
      <c r="CI1159" s="29"/>
      <c r="CJ1159" s="29"/>
      <c r="CK1159" s="29"/>
      <c r="CL1159" s="29"/>
      <c r="CM1159" s="29"/>
      <c r="CN1159" s="29"/>
      <c r="CO1159" s="29"/>
      <c r="CP1159" s="29"/>
      <c r="CQ1159" s="29"/>
      <c r="CR1159" s="29"/>
      <c r="CS1159" s="29"/>
      <c r="CT1159" s="29"/>
      <c r="CU1159" s="32" t="str">
        <f>IF(N1159="费用项目",VLOOKUP(O1159,费用项目!B:C,2,0),"")</f>
        <v/>
      </c>
      <c r="CV1159" s="32" t="str">
        <f>IFERROR(VLOOKUP(CU1159,费用项目!A:B,2,0),"")</f>
        <v/>
      </c>
      <c r="CW1159" s="29" t="str">
        <f>IF(N1159="银行账户",VLOOKUP(O1159,银行变二级!B:C,2,0),"")</f>
        <v/>
      </c>
      <c r="CX1159" s="29" t="str">
        <f>IFERROR(VLOOKUP(O1159,银行变二级!A:B,2,0),"")</f>
        <v/>
      </c>
    </row>
    <row r="1160" ht="25.5" spans="1:102">
      <c r="A1160" s="35" t="s">
        <v>889</v>
      </c>
      <c r="B1160" s="36" t="s">
        <v>103</v>
      </c>
      <c r="C1160" s="36" t="s">
        <v>128</v>
      </c>
      <c r="D1160" s="37" t="s">
        <v>901</v>
      </c>
      <c r="E1160" s="37" t="s">
        <v>152</v>
      </c>
      <c r="F1160" s="38">
        <v>700000</v>
      </c>
      <c r="G1160" s="39" t="s">
        <v>107</v>
      </c>
      <c r="H1160" s="40" t="str">
        <f t="shared" si="370"/>
        <v>1221</v>
      </c>
      <c r="I1160" s="40" t="str">
        <f t="shared" si="371"/>
        <v>122108</v>
      </c>
      <c r="J1160" s="46" t="str">
        <f t="shared" si="372"/>
        <v>其他应收款</v>
      </c>
      <c r="K1160" s="47" t="str">
        <f t="shared" si="373"/>
        <v>单位</v>
      </c>
      <c r="L1160" s="46" t="str">
        <f t="shared" si="374"/>
        <v>山东盛汇经贸有限公司</v>
      </c>
      <c r="M1160" s="46" t="str">
        <f>IFERROR(IF(H1160="1002",1002,VLOOKUP(I1160,亿企科目!A:H,6,0)),VLOOKUP(H1160,亿企科目!A:G,6,0))</f>
        <v>122102</v>
      </c>
      <c r="N1160" s="48" t="str">
        <f>IFERROR(IF(H1160="1002","银行账户",IF(H1160="1123","供应商",VLOOKUP(I1160,亿企科目!A:H,8,0))),"")</f>
        <v>客户</v>
      </c>
      <c r="O1160" s="49" t="str">
        <f t="shared" si="388"/>
        <v>山东盛汇经贸有限公司</v>
      </c>
      <c r="P1160" s="29" t="str">
        <f>VLOOKUP(A1160,账簿!B:C,2,0)</f>
        <v>002008001</v>
      </c>
      <c r="Q1160" s="29" t="str">
        <f>VLOOKUP(P1160,账簿!A:B,2,0)</f>
        <v>山东通诚机器有限公司</v>
      </c>
      <c r="W1160" s="29" t="str">
        <f t="shared" si="389"/>
        <v>0020080012026-04-206</v>
      </c>
      <c r="X1160" s="29" t="str">
        <f t="shared" si="375"/>
        <v>002008001</v>
      </c>
      <c r="Y1160" s="29" t="str">
        <f t="shared" si="376"/>
        <v>002008001</v>
      </c>
      <c r="Z1160" s="29" t="str">
        <f t="shared" si="377"/>
        <v>山东通诚机器有限公司</v>
      </c>
      <c r="AA1160" s="29" t="str">
        <f t="shared" si="378"/>
        <v>2026-04</v>
      </c>
      <c r="AB1160" s="29" t="str">
        <f t="shared" si="379"/>
        <v>2026-04-20</v>
      </c>
      <c r="AC1160" s="29" t="s">
        <v>108</v>
      </c>
      <c r="AD1160" s="29">
        <f t="shared" si="380"/>
        <v>6</v>
      </c>
      <c r="AE1160" s="29" t="str">
        <f t="shared" si="381"/>
        <v>网银转账 往来款,山东盛汇经贸有限公司</v>
      </c>
      <c r="AF1160" s="29" t="s">
        <v>109</v>
      </c>
      <c r="AG1160" s="29" t="s">
        <v>109</v>
      </c>
      <c r="AH1160" s="29"/>
      <c r="AI1160" s="29"/>
      <c r="AJ1160" s="29"/>
      <c r="AK1160" s="29"/>
      <c r="AL1160" s="29"/>
      <c r="AM1160" s="29"/>
      <c r="AN1160" s="29" t="str">
        <f t="shared" si="382"/>
        <v>122102</v>
      </c>
      <c r="AO1160" s="29"/>
      <c r="AP1160" s="29" t="str">
        <f t="shared" si="383"/>
        <v>网银转账 往来款,山东盛汇经贸有限公司</v>
      </c>
      <c r="AQ1160" t="s">
        <v>110</v>
      </c>
      <c r="AR1160" s="29">
        <f t="shared" si="384"/>
        <v>700000</v>
      </c>
      <c r="AS1160" s="29" t="str">
        <f t="shared" si="385"/>
        <v/>
      </c>
      <c r="AT1160" t="s">
        <v>111</v>
      </c>
      <c r="AU1160" t="s">
        <v>112</v>
      </c>
      <c r="AV1160" t="s">
        <v>113</v>
      </c>
      <c r="AW1160" s="29">
        <f t="shared" si="386"/>
        <v>700000</v>
      </c>
      <c r="AX1160" s="29" t="str">
        <f t="shared" si="387"/>
        <v/>
      </c>
      <c r="AY1160" s="29"/>
      <c r="AZ1160" s="29"/>
      <c r="BA1160" s="29"/>
      <c r="BB1160" s="29"/>
      <c r="BC1160" s="29"/>
      <c r="BD1160" s="29"/>
      <c r="BE1160" s="29"/>
      <c r="BF1160" s="29"/>
      <c r="BG1160" s="29"/>
      <c r="BH1160" s="29"/>
      <c r="BI1160" s="29"/>
      <c r="BJ1160" s="29"/>
      <c r="BK1160" s="29"/>
      <c r="BL1160" s="29"/>
      <c r="BM1160" s="29"/>
      <c r="BN1160" s="29"/>
      <c r="BO1160" s="29"/>
      <c r="BP1160" s="29"/>
      <c r="BQ1160" s="32" t="str">
        <f>IF(N1160="项目",VLOOKUP(O1160,项目!B:C,2,0),IF(K1160="空项目",VLOOKUP(K1160,项目!B:C,2,0),""))</f>
        <v/>
      </c>
      <c r="BR1160" s="32" t="str">
        <f>IFERROR(VLOOKUP(BQ1160,项目!A:B,2,0),"")</f>
        <v/>
      </c>
      <c r="BS1160" s="29"/>
      <c r="BT1160" s="29"/>
      <c r="BU1160" s="32" t="str">
        <f>IF(N1160="供应商",VLOOKUP(O1160,供应商!B:C,2,0),"")</f>
        <v/>
      </c>
      <c r="BV1160" s="32" t="str">
        <f>IFERROR(VLOOKUP(BU1160,供应商!A:B,2,0),"")</f>
        <v/>
      </c>
      <c r="BW1160" s="32" t="str">
        <f>IF(N1160="客户",VLOOKUP(O1160,客户!B:C,2,0),"")</f>
        <v>001001007</v>
      </c>
      <c r="BX1160" s="32" t="str">
        <f>IFERROR(VLOOKUP(BW1160,客户!A:B,2,0),"")</f>
        <v>山东盛汇经贸有限公司</v>
      </c>
      <c r="BY1160" s="29"/>
      <c r="BZ1160" s="29"/>
      <c r="CA1160" s="29"/>
      <c r="CB1160" s="29"/>
      <c r="CC1160" s="29"/>
      <c r="CD1160" s="29"/>
      <c r="CE1160" s="29"/>
      <c r="CF1160" s="29"/>
      <c r="CG1160" s="29"/>
      <c r="CH1160" s="29"/>
      <c r="CI1160" s="29"/>
      <c r="CJ1160" s="29"/>
      <c r="CK1160" s="29"/>
      <c r="CL1160" s="29"/>
      <c r="CM1160" s="29"/>
      <c r="CN1160" s="29"/>
      <c r="CO1160" s="29"/>
      <c r="CP1160" s="29"/>
      <c r="CQ1160" s="29"/>
      <c r="CR1160" s="29"/>
      <c r="CS1160" s="29"/>
      <c r="CT1160" s="29"/>
      <c r="CU1160" s="32" t="str">
        <f>IF(N1160="费用项目",VLOOKUP(O1160,费用项目!B:C,2,0),"")</f>
        <v/>
      </c>
      <c r="CV1160" s="32" t="str">
        <f>IFERROR(VLOOKUP(CU1160,费用项目!A:B,2,0),"")</f>
        <v/>
      </c>
      <c r="CW1160" s="29" t="str">
        <f>IF(N1160="银行账户",VLOOKUP(O1160,银行变二级!B:C,2,0),"")</f>
        <v/>
      </c>
      <c r="CX1160" s="29" t="str">
        <f>IFERROR(VLOOKUP(O1160,银行变二级!A:B,2,0),"")</f>
        <v/>
      </c>
    </row>
    <row r="1161" spans="1:102">
      <c r="A1161" s="35" t="s">
        <v>889</v>
      </c>
      <c r="B1161" s="36" t="s">
        <v>103</v>
      </c>
      <c r="C1161" s="36" t="s">
        <v>128</v>
      </c>
      <c r="D1161" s="37" t="s">
        <v>901</v>
      </c>
      <c r="E1161" s="37" t="s">
        <v>891</v>
      </c>
      <c r="F1161" s="39" t="s">
        <v>107</v>
      </c>
      <c r="G1161" s="38">
        <v>700000</v>
      </c>
      <c r="H1161" s="40" t="str">
        <f t="shared" si="370"/>
        <v>1002</v>
      </c>
      <c r="I1161" s="40" t="str">
        <f t="shared" si="371"/>
        <v>100208</v>
      </c>
      <c r="J1161" s="46" t="str">
        <f t="shared" si="372"/>
        <v>银行存款</v>
      </c>
      <c r="K1161" s="47" t="str">
        <f t="shared" si="373"/>
        <v>潍坊银行3676</v>
      </c>
      <c r="L1161" s="46" t="str">
        <f t="shared" si="374"/>
        <v/>
      </c>
      <c r="M1161" s="46">
        <f>IFERROR(IF(H1161="1002",1002,VLOOKUP(I1161,亿企科目!A:H,6,0)),VLOOKUP(H1161,亿企科目!A:G,6,0))</f>
        <v>1002</v>
      </c>
      <c r="N1161" s="48" t="str">
        <f>IFERROR(IF(H1161="1002","银行账户",IF(H1161="1123","供应商",VLOOKUP(I1161,亿企科目!A:H,8,0))),"")</f>
        <v>银行账户</v>
      </c>
      <c r="O1161" s="49" t="str">
        <f t="shared" si="388"/>
        <v>潍坊银行3676</v>
      </c>
      <c r="P1161" s="29" t="str">
        <f>VLOOKUP(A1161,账簿!B:C,2,0)</f>
        <v>002008001</v>
      </c>
      <c r="Q1161" s="29" t="str">
        <f>VLOOKUP(P1161,账簿!A:B,2,0)</f>
        <v>山东通诚机器有限公司</v>
      </c>
      <c r="W1161" s="29" t="str">
        <f t="shared" si="389"/>
        <v>0020080012026-04-206</v>
      </c>
      <c r="X1161" s="29" t="str">
        <f t="shared" si="375"/>
        <v>002008001</v>
      </c>
      <c r="Y1161" s="29" t="str">
        <f t="shared" si="376"/>
        <v>002008001</v>
      </c>
      <c r="Z1161" s="29" t="str">
        <f t="shared" si="377"/>
        <v>山东通诚机器有限公司</v>
      </c>
      <c r="AA1161" s="29" t="str">
        <f t="shared" si="378"/>
        <v>2026-04</v>
      </c>
      <c r="AB1161" s="29" t="str">
        <f t="shared" si="379"/>
        <v>2026-04-20</v>
      </c>
      <c r="AC1161" s="29" t="s">
        <v>108</v>
      </c>
      <c r="AD1161" s="29">
        <f t="shared" si="380"/>
        <v>6</v>
      </c>
      <c r="AE1161" s="29" t="str">
        <f t="shared" si="381"/>
        <v>网银转账 往来款,山东盛汇经贸有限公司</v>
      </c>
      <c r="AF1161" s="29" t="s">
        <v>109</v>
      </c>
      <c r="AG1161" s="29" t="s">
        <v>109</v>
      </c>
      <c r="AH1161" s="29"/>
      <c r="AI1161" s="29"/>
      <c r="AJ1161" s="29"/>
      <c r="AK1161" s="29"/>
      <c r="AL1161" s="29"/>
      <c r="AM1161" s="29"/>
      <c r="AN1161" s="29">
        <f t="shared" si="382"/>
        <v>1002</v>
      </c>
      <c r="AO1161" s="29"/>
      <c r="AP1161" s="29" t="str">
        <f t="shared" si="383"/>
        <v>网银转账 往来款,山东盛汇经贸有限公司</v>
      </c>
      <c r="AQ1161" t="s">
        <v>110</v>
      </c>
      <c r="AR1161" s="29" t="str">
        <f t="shared" si="384"/>
        <v/>
      </c>
      <c r="AS1161" s="29">
        <f t="shared" si="385"/>
        <v>700000</v>
      </c>
      <c r="AT1161" t="s">
        <v>111</v>
      </c>
      <c r="AU1161" t="s">
        <v>112</v>
      </c>
      <c r="AV1161" t="s">
        <v>113</v>
      </c>
      <c r="AW1161" s="29" t="str">
        <f t="shared" si="386"/>
        <v/>
      </c>
      <c r="AX1161" s="29">
        <f t="shared" si="387"/>
        <v>700000</v>
      </c>
      <c r="AY1161" s="29"/>
      <c r="AZ1161" s="29"/>
      <c r="BA1161" s="29"/>
      <c r="BB1161" s="29"/>
      <c r="BC1161" s="29"/>
      <c r="BD1161" s="29"/>
      <c r="BE1161" s="29"/>
      <c r="BF1161" s="29"/>
      <c r="BG1161" s="29"/>
      <c r="BH1161" s="29"/>
      <c r="BI1161" s="29"/>
      <c r="BJ1161" s="29"/>
      <c r="BK1161" s="29"/>
      <c r="BL1161" s="29"/>
      <c r="BM1161" s="29"/>
      <c r="BN1161" s="29"/>
      <c r="BO1161" s="29"/>
      <c r="BP1161" s="29"/>
      <c r="BQ1161" s="32" t="str">
        <f>IF(N1161="项目",VLOOKUP(O1161,项目!B:C,2,0),IF(K1161="空项目",VLOOKUP(K1161,项目!B:C,2,0),""))</f>
        <v/>
      </c>
      <c r="BR1161" s="32" t="str">
        <f>IFERROR(VLOOKUP(BQ1161,项目!A:B,2,0),"")</f>
        <v/>
      </c>
      <c r="BS1161" s="29"/>
      <c r="BT1161" s="29"/>
      <c r="BU1161" s="32" t="str">
        <f>IF(N1161="供应商",VLOOKUP(O1161,供应商!B:C,2,0),"")</f>
        <v/>
      </c>
      <c r="BV1161" s="32" t="str">
        <f>IFERROR(VLOOKUP(BU1161,供应商!A:B,2,0),"")</f>
        <v/>
      </c>
      <c r="BW1161" s="32" t="str">
        <f>IF(N1161="客户",VLOOKUP(O1161,客户!B:C,2,0),"")</f>
        <v/>
      </c>
      <c r="BX1161" s="32" t="str">
        <f>IFERROR(VLOOKUP(BW1161,客户!A:B,2,0),"")</f>
        <v/>
      </c>
      <c r="BY1161" s="29"/>
      <c r="BZ1161" s="29"/>
      <c r="CA1161" s="29"/>
      <c r="CB1161" s="29"/>
      <c r="CC1161" s="29"/>
      <c r="CD1161" s="29"/>
      <c r="CE1161" s="29"/>
      <c r="CF1161" s="29"/>
      <c r="CG1161" s="29"/>
      <c r="CH1161" s="29"/>
      <c r="CI1161" s="29"/>
      <c r="CJ1161" s="29"/>
      <c r="CK1161" s="29"/>
      <c r="CL1161" s="29"/>
      <c r="CM1161" s="29"/>
      <c r="CN1161" s="29"/>
      <c r="CO1161" s="29"/>
      <c r="CP1161" s="29"/>
      <c r="CQ1161" s="29"/>
      <c r="CR1161" s="29"/>
      <c r="CS1161" s="29"/>
      <c r="CT1161" s="29"/>
      <c r="CU1161" s="32" t="str">
        <f>IF(N1161="费用项目",VLOOKUP(O1161,费用项目!B:C,2,0),"")</f>
        <v/>
      </c>
      <c r="CV1161" s="32" t="str">
        <f>IFERROR(VLOOKUP(CU1161,费用项目!A:B,2,0),"")</f>
        <v/>
      </c>
      <c r="CW1161" s="29" t="str">
        <f>IF(N1161="银行账户",VLOOKUP(O1161,银行变二级!B:C,2,0),"")</f>
        <v>潍坊银行3676</v>
      </c>
      <c r="CX1161" s="29" t="str">
        <f>IFERROR(VLOOKUP(O1161,银行变二级!A:B,2,0),"")</f>
        <v>潍坊银行3676</v>
      </c>
    </row>
    <row r="1162" ht="25.5" spans="1:102">
      <c r="A1162" s="35" t="s">
        <v>889</v>
      </c>
      <c r="B1162" s="36" t="s">
        <v>103</v>
      </c>
      <c r="C1162" s="36" t="s">
        <v>132</v>
      </c>
      <c r="D1162" s="37" t="s">
        <v>105</v>
      </c>
      <c r="E1162" s="37" t="s">
        <v>902</v>
      </c>
      <c r="F1162" s="38">
        <v>120000</v>
      </c>
      <c r="G1162" s="39" t="s">
        <v>107</v>
      </c>
      <c r="H1162" s="40" t="str">
        <f t="shared" si="370"/>
        <v>1002</v>
      </c>
      <c r="I1162" s="40" t="str">
        <f t="shared" si="371"/>
        <v>100203</v>
      </c>
      <c r="J1162" s="46" t="str">
        <f t="shared" si="372"/>
        <v>银行存款</v>
      </c>
      <c r="K1162" s="47" t="str">
        <f t="shared" si="373"/>
        <v>临商银行3792</v>
      </c>
      <c r="L1162" s="46" t="str">
        <f t="shared" si="374"/>
        <v/>
      </c>
      <c r="M1162" s="46">
        <f>IFERROR(IF(H1162="1002",1002,VLOOKUP(I1162,亿企科目!A:H,6,0)),VLOOKUP(H1162,亿企科目!A:G,6,0))</f>
        <v>1002</v>
      </c>
      <c r="N1162" s="48" t="str">
        <f>IFERROR(IF(H1162="1002","银行账户",IF(H1162="1123","供应商",VLOOKUP(I1162,亿企科目!A:H,8,0))),"")</f>
        <v>银行账户</v>
      </c>
      <c r="O1162" s="49" t="str">
        <f t="shared" si="388"/>
        <v>临商银行3792</v>
      </c>
      <c r="P1162" s="29" t="str">
        <f>VLOOKUP(A1162,账簿!B:C,2,0)</f>
        <v>002008001</v>
      </c>
      <c r="Q1162" s="29" t="str">
        <f>VLOOKUP(P1162,账簿!A:B,2,0)</f>
        <v>山东通诚机器有限公司</v>
      </c>
      <c r="W1162" s="29" t="str">
        <f t="shared" si="389"/>
        <v>0020080012026-04-207</v>
      </c>
      <c r="X1162" s="29" t="str">
        <f t="shared" si="375"/>
        <v>002008001</v>
      </c>
      <c r="Y1162" s="29" t="str">
        <f t="shared" si="376"/>
        <v>002008001</v>
      </c>
      <c r="Z1162" s="29" t="str">
        <f t="shared" si="377"/>
        <v>山东通诚机器有限公司</v>
      </c>
      <c r="AA1162" s="29" t="str">
        <f t="shared" si="378"/>
        <v>2026-04</v>
      </c>
      <c r="AB1162" s="29" t="str">
        <f t="shared" si="379"/>
        <v>2026-04-20</v>
      </c>
      <c r="AC1162" s="29" t="s">
        <v>108</v>
      </c>
      <c r="AD1162" s="29">
        <f t="shared" si="380"/>
        <v>7</v>
      </c>
      <c r="AE1162" s="29" t="str">
        <f t="shared" si="381"/>
        <v>往来款,昌邑市城市建设发展投资集团有限公司</v>
      </c>
      <c r="AF1162" s="29" t="s">
        <v>109</v>
      </c>
      <c r="AG1162" s="29" t="s">
        <v>109</v>
      </c>
      <c r="AH1162" s="29"/>
      <c r="AI1162" s="29"/>
      <c r="AJ1162" s="29"/>
      <c r="AK1162" s="29"/>
      <c r="AL1162" s="29"/>
      <c r="AM1162" s="29"/>
      <c r="AN1162" s="29">
        <f t="shared" si="382"/>
        <v>1002</v>
      </c>
      <c r="AO1162" s="29"/>
      <c r="AP1162" s="29" t="str">
        <f t="shared" si="383"/>
        <v>往来款,昌邑市城市建设发展投资集团有限公司</v>
      </c>
      <c r="AQ1162" t="s">
        <v>110</v>
      </c>
      <c r="AR1162" s="29">
        <f t="shared" si="384"/>
        <v>120000</v>
      </c>
      <c r="AS1162" s="29" t="str">
        <f t="shared" si="385"/>
        <v/>
      </c>
      <c r="AT1162" t="s">
        <v>111</v>
      </c>
      <c r="AU1162" t="s">
        <v>112</v>
      </c>
      <c r="AV1162" t="s">
        <v>113</v>
      </c>
      <c r="AW1162" s="29">
        <f t="shared" si="386"/>
        <v>120000</v>
      </c>
      <c r="AX1162" s="29" t="str">
        <f t="shared" si="387"/>
        <v/>
      </c>
      <c r="AY1162" s="29"/>
      <c r="AZ1162" s="29"/>
      <c r="BA1162" s="29"/>
      <c r="BB1162" s="29"/>
      <c r="BC1162" s="29"/>
      <c r="BD1162" s="29"/>
      <c r="BE1162" s="29"/>
      <c r="BF1162" s="29"/>
      <c r="BG1162" s="29"/>
      <c r="BH1162" s="29"/>
      <c r="BI1162" s="29"/>
      <c r="BJ1162" s="29"/>
      <c r="BK1162" s="29"/>
      <c r="BL1162" s="29"/>
      <c r="BM1162" s="29"/>
      <c r="BN1162" s="29"/>
      <c r="BO1162" s="29"/>
      <c r="BP1162" s="29"/>
      <c r="BQ1162" s="32" t="str">
        <f>IF(N1162="项目",VLOOKUP(O1162,项目!B:C,2,0),IF(K1162="空项目",VLOOKUP(K1162,项目!B:C,2,0),""))</f>
        <v/>
      </c>
      <c r="BR1162" s="32" t="str">
        <f>IFERROR(VLOOKUP(BQ1162,项目!A:B,2,0),"")</f>
        <v/>
      </c>
      <c r="BS1162" s="29"/>
      <c r="BT1162" s="29"/>
      <c r="BU1162" s="32" t="str">
        <f>IF(N1162="供应商",VLOOKUP(O1162,供应商!B:C,2,0),"")</f>
        <v/>
      </c>
      <c r="BV1162" s="32" t="str">
        <f>IFERROR(VLOOKUP(BU1162,供应商!A:B,2,0),"")</f>
        <v/>
      </c>
      <c r="BW1162" s="32" t="str">
        <f>IF(N1162="客户",VLOOKUP(O1162,客户!B:C,2,0),"")</f>
        <v/>
      </c>
      <c r="BX1162" s="32" t="str">
        <f>IFERROR(VLOOKUP(BW1162,客户!A:B,2,0),"")</f>
        <v/>
      </c>
      <c r="BY1162" s="29"/>
      <c r="BZ1162" s="29"/>
      <c r="CA1162" s="29"/>
      <c r="CB1162" s="29"/>
      <c r="CC1162" s="29"/>
      <c r="CD1162" s="29"/>
      <c r="CE1162" s="29"/>
      <c r="CF1162" s="29"/>
      <c r="CG1162" s="29"/>
      <c r="CH1162" s="29"/>
      <c r="CI1162" s="29"/>
      <c r="CJ1162" s="29"/>
      <c r="CK1162" s="29"/>
      <c r="CL1162" s="29"/>
      <c r="CM1162" s="29"/>
      <c r="CN1162" s="29"/>
      <c r="CO1162" s="29"/>
      <c r="CP1162" s="29"/>
      <c r="CQ1162" s="29"/>
      <c r="CR1162" s="29"/>
      <c r="CS1162" s="29"/>
      <c r="CT1162" s="29"/>
      <c r="CU1162" s="32" t="str">
        <f>IF(N1162="费用项目",VLOOKUP(O1162,费用项目!B:C,2,0),"")</f>
        <v/>
      </c>
      <c r="CV1162" s="32" t="str">
        <f>IFERROR(VLOOKUP(CU1162,费用项目!A:B,2,0),"")</f>
        <v/>
      </c>
      <c r="CW1162" s="29" t="str">
        <f>IF(N1162="银行账户",VLOOKUP(O1162,银行变二级!B:C,2,0),"")</f>
        <v>临商银行3792</v>
      </c>
      <c r="CX1162" s="29" t="str">
        <f>IFERROR(VLOOKUP(O1162,银行变二级!A:B,2,0),"")</f>
        <v>临商银行3792</v>
      </c>
    </row>
    <row r="1163" ht="25.5" spans="1:102">
      <c r="A1163" s="35" t="s">
        <v>889</v>
      </c>
      <c r="B1163" s="36" t="s">
        <v>103</v>
      </c>
      <c r="C1163" s="36" t="s">
        <v>132</v>
      </c>
      <c r="D1163" s="37" t="s">
        <v>105</v>
      </c>
      <c r="E1163" s="37" t="s">
        <v>114</v>
      </c>
      <c r="F1163" s="39" t="s">
        <v>107</v>
      </c>
      <c r="G1163" s="38">
        <v>120000</v>
      </c>
      <c r="H1163" s="40" t="str">
        <f t="shared" si="370"/>
        <v>1221</v>
      </c>
      <c r="I1163" s="40" t="str">
        <f t="shared" si="371"/>
        <v>122108</v>
      </c>
      <c r="J1163" s="46" t="str">
        <f t="shared" si="372"/>
        <v>其他应收款</v>
      </c>
      <c r="K1163" s="47" t="str">
        <f t="shared" si="373"/>
        <v>单位</v>
      </c>
      <c r="L1163" s="46" t="str">
        <f t="shared" si="374"/>
        <v>昌邑市城市建设发展投资集团有限公司</v>
      </c>
      <c r="M1163" s="46" t="str">
        <f>IFERROR(IF(H1163="1002",1002,VLOOKUP(I1163,亿企科目!A:H,6,0)),VLOOKUP(H1163,亿企科目!A:G,6,0))</f>
        <v>122102</v>
      </c>
      <c r="N1163" s="48" t="str">
        <f>IFERROR(IF(H1163="1002","银行账户",IF(H1163="1123","供应商",VLOOKUP(I1163,亿企科目!A:H,8,0))),"")</f>
        <v>客户</v>
      </c>
      <c r="O1163" s="49" t="str">
        <f t="shared" si="388"/>
        <v>昌邑市城市建设发展投资集团有限公司</v>
      </c>
      <c r="P1163" s="29" t="str">
        <f>VLOOKUP(A1163,账簿!B:C,2,0)</f>
        <v>002008001</v>
      </c>
      <c r="Q1163" s="29" t="str">
        <f>VLOOKUP(P1163,账簿!A:B,2,0)</f>
        <v>山东通诚机器有限公司</v>
      </c>
      <c r="W1163" s="29" t="str">
        <f t="shared" si="389"/>
        <v>0020080012026-04-207</v>
      </c>
      <c r="X1163" s="29" t="str">
        <f t="shared" si="375"/>
        <v>002008001</v>
      </c>
      <c r="Y1163" s="29" t="str">
        <f t="shared" si="376"/>
        <v>002008001</v>
      </c>
      <c r="Z1163" s="29" t="str">
        <f t="shared" si="377"/>
        <v>山东通诚机器有限公司</v>
      </c>
      <c r="AA1163" s="29" t="str">
        <f t="shared" si="378"/>
        <v>2026-04</v>
      </c>
      <c r="AB1163" s="29" t="str">
        <f t="shared" si="379"/>
        <v>2026-04-20</v>
      </c>
      <c r="AC1163" s="29" t="s">
        <v>108</v>
      </c>
      <c r="AD1163" s="29">
        <f t="shared" si="380"/>
        <v>7</v>
      </c>
      <c r="AE1163" s="29" t="str">
        <f t="shared" si="381"/>
        <v>往来款,昌邑市城市建设发展投资集团有限公司</v>
      </c>
      <c r="AF1163" s="29" t="s">
        <v>109</v>
      </c>
      <c r="AG1163" s="29" t="s">
        <v>109</v>
      </c>
      <c r="AH1163" s="29"/>
      <c r="AI1163" s="29"/>
      <c r="AJ1163" s="29"/>
      <c r="AK1163" s="29"/>
      <c r="AL1163" s="29"/>
      <c r="AM1163" s="29"/>
      <c r="AN1163" s="29" t="str">
        <f t="shared" si="382"/>
        <v>122102</v>
      </c>
      <c r="AO1163" s="29"/>
      <c r="AP1163" s="29" t="str">
        <f t="shared" si="383"/>
        <v>往来款,昌邑市城市建设发展投资集团有限公司</v>
      </c>
      <c r="AQ1163" t="s">
        <v>110</v>
      </c>
      <c r="AR1163" s="29" t="str">
        <f t="shared" si="384"/>
        <v/>
      </c>
      <c r="AS1163" s="29">
        <f t="shared" si="385"/>
        <v>120000</v>
      </c>
      <c r="AT1163" t="s">
        <v>111</v>
      </c>
      <c r="AU1163" t="s">
        <v>112</v>
      </c>
      <c r="AV1163" t="s">
        <v>113</v>
      </c>
      <c r="AW1163" s="29" t="str">
        <f t="shared" si="386"/>
        <v/>
      </c>
      <c r="AX1163" s="29">
        <f t="shared" si="387"/>
        <v>120000</v>
      </c>
      <c r="AY1163" s="29"/>
      <c r="AZ1163" s="29"/>
      <c r="BA1163" s="29"/>
      <c r="BB1163" s="29"/>
      <c r="BC1163" s="29"/>
      <c r="BD1163" s="29"/>
      <c r="BE1163" s="29"/>
      <c r="BF1163" s="29"/>
      <c r="BG1163" s="29"/>
      <c r="BH1163" s="29"/>
      <c r="BI1163" s="29"/>
      <c r="BJ1163" s="29"/>
      <c r="BK1163" s="29"/>
      <c r="BL1163" s="29"/>
      <c r="BM1163" s="29"/>
      <c r="BN1163" s="29"/>
      <c r="BO1163" s="29"/>
      <c r="BP1163" s="29"/>
      <c r="BQ1163" s="32" t="str">
        <f>IF(N1163="项目",VLOOKUP(O1163,项目!B:C,2,0),IF(K1163="空项目",VLOOKUP(K1163,项目!B:C,2,0),""))</f>
        <v/>
      </c>
      <c r="BR1163" s="32" t="str">
        <f>IFERROR(VLOOKUP(BQ1163,项目!A:B,2,0),"")</f>
        <v/>
      </c>
      <c r="BS1163" s="29"/>
      <c r="BT1163" s="29"/>
      <c r="BU1163" s="32" t="str">
        <f>IF(N1163="供应商",VLOOKUP(O1163,供应商!B:C,2,0),"")</f>
        <v/>
      </c>
      <c r="BV1163" s="32" t="str">
        <f>IFERROR(VLOOKUP(BU1163,供应商!A:B,2,0),"")</f>
        <v/>
      </c>
      <c r="BW1163" s="32" t="str">
        <f>IF(N1163="客户",VLOOKUP(O1163,客户!B:C,2,0),"")</f>
        <v>002</v>
      </c>
      <c r="BX1163" s="32" t="str">
        <f>IFERROR(VLOOKUP(BW1163,客户!A:B,2,0),"")</f>
        <v>昌邑市城市建设发展投资集团有限公司</v>
      </c>
      <c r="BY1163" s="29"/>
      <c r="BZ1163" s="29"/>
      <c r="CA1163" s="29"/>
      <c r="CB1163" s="29"/>
      <c r="CC1163" s="29"/>
      <c r="CD1163" s="29"/>
      <c r="CE1163" s="29"/>
      <c r="CF1163" s="29"/>
      <c r="CG1163" s="29"/>
      <c r="CH1163" s="29"/>
      <c r="CI1163" s="29"/>
      <c r="CJ1163" s="29"/>
      <c r="CK1163" s="29"/>
      <c r="CL1163" s="29"/>
      <c r="CM1163" s="29"/>
      <c r="CN1163" s="29"/>
      <c r="CO1163" s="29"/>
      <c r="CP1163" s="29"/>
      <c r="CQ1163" s="29"/>
      <c r="CR1163" s="29"/>
      <c r="CS1163" s="29"/>
      <c r="CT1163" s="29"/>
      <c r="CU1163" s="32" t="str">
        <f>IF(N1163="费用项目",VLOOKUP(O1163,费用项目!B:C,2,0),"")</f>
        <v/>
      </c>
      <c r="CV1163" s="32" t="str">
        <f>IFERROR(VLOOKUP(CU1163,费用项目!A:B,2,0),"")</f>
        <v/>
      </c>
      <c r="CW1163" s="29" t="str">
        <f>IF(N1163="银行账户",VLOOKUP(O1163,银行变二级!B:C,2,0),"")</f>
        <v/>
      </c>
      <c r="CX1163" s="29" t="str">
        <f>IFERROR(VLOOKUP(O1163,银行变二级!A:B,2,0),"")</f>
        <v/>
      </c>
    </row>
    <row r="1164" spans="1:102">
      <c r="A1164" s="35" t="s">
        <v>889</v>
      </c>
      <c r="B1164" s="36" t="s">
        <v>124</v>
      </c>
      <c r="C1164" s="36" t="s">
        <v>135</v>
      </c>
      <c r="D1164" s="37" t="s">
        <v>903</v>
      </c>
      <c r="E1164" s="37" t="s">
        <v>127</v>
      </c>
      <c r="F1164" s="38">
        <v>20451.39</v>
      </c>
      <c r="G1164" s="39" t="s">
        <v>107</v>
      </c>
      <c r="H1164" s="40" t="str">
        <f t="shared" si="370"/>
        <v>6603</v>
      </c>
      <c r="I1164" s="40" t="str">
        <f t="shared" si="371"/>
        <v>6603</v>
      </c>
      <c r="J1164" s="46" t="str">
        <f t="shared" si="372"/>
        <v>财务费用</v>
      </c>
      <c r="K1164" s="47" t="str">
        <f t="shared" si="373"/>
        <v>利息支出</v>
      </c>
      <c r="L1164" s="46" t="str">
        <f t="shared" si="374"/>
        <v/>
      </c>
      <c r="M1164" s="46" t="str">
        <f>IFERROR(IF(H1164="1002",1002,VLOOKUP(I1164,亿企科目!A:H,6,0)),VLOOKUP(H1164,亿企科目!A:G,6,0))</f>
        <v>6603</v>
      </c>
      <c r="N1164" s="48" t="str">
        <f>IFERROR(IF(H1164="1002","银行账户",IF(H1164="1123","供应商",VLOOKUP(I1164,亿企科目!A:H,8,0))),"")</f>
        <v>费用项目</v>
      </c>
      <c r="O1164" s="49" t="str">
        <f t="shared" si="388"/>
        <v>利息支出</v>
      </c>
      <c r="P1164" s="29" t="str">
        <f>VLOOKUP(A1164,账簿!B:C,2,0)</f>
        <v>002008001</v>
      </c>
      <c r="Q1164" s="29" t="str">
        <f>VLOOKUP(P1164,账簿!A:B,2,0)</f>
        <v>山东通诚机器有限公司</v>
      </c>
      <c r="W1164" s="29" t="str">
        <f t="shared" si="389"/>
        <v>0020080012026-04-218</v>
      </c>
      <c r="X1164" s="29" t="str">
        <f t="shared" si="375"/>
        <v>002008001</v>
      </c>
      <c r="Y1164" s="29" t="str">
        <f t="shared" si="376"/>
        <v>002008001</v>
      </c>
      <c r="Z1164" s="29" t="str">
        <f t="shared" si="377"/>
        <v>山东通诚机器有限公司</v>
      </c>
      <c r="AA1164" s="29" t="str">
        <f t="shared" si="378"/>
        <v>2026-04</v>
      </c>
      <c r="AB1164" s="29" t="str">
        <f t="shared" si="379"/>
        <v>2026-04-21</v>
      </c>
      <c r="AC1164" s="29" t="s">
        <v>108</v>
      </c>
      <c r="AD1164" s="29">
        <f t="shared" si="380"/>
        <v>8</v>
      </c>
      <c r="AE1164" s="29" t="str">
        <f t="shared" si="381"/>
        <v>贷款还款,山东通诚机器有限公司</v>
      </c>
      <c r="AF1164" s="29" t="s">
        <v>109</v>
      </c>
      <c r="AG1164" s="29" t="s">
        <v>109</v>
      </c>
      <c r="AH1164" s="29"/>
      <c r="AI1164" s="29"/>
      <c r="AJ1164" s="29"/>
      <c r="AK1164" s="29"/>
      <c r="AL1164" s="29"/>
      <c r="AM1164" s="29"/>
      <c r="AN1164" s="29" t="str">
        <f t="shared" si="382"/>
        <v>6603</v>
      </c>
      <c r="AO1164" s="29"/>
      <c r="AP1164" s="29" t="str">
        <f t="shared" si="383"/>
        <v>贷款还款,山东通诚机器有限公司</v>
      </c>
      <c r="AQ1164" t="s">
        <v>110</v>
      </c>
      <c r="AR1164" s="29">
        <f t="shared" si="384"/>
        <v>20451.39</v>
      </c>
      <c r="AS1164" s="29" t="str">
        <f t="shared" si="385"/>
        <v/>
      </c>
      <c r="AT1164" t="s">
        <v>111</v>
      </c>
      <c r="AU1164" t="s">
        <v>112</v>
      </c>
      <c r="AV1164" t="s">
        <v>113</v>
      </c>
      <c r="AW1164" s="29">
        <f t="shared" si="386"/>
        <v>20451.39</v>
      </c>
      <c r="AX1164" s="29" t="str">
        <f t="shared" si="387"/>
        <v/>
      </c>
      <c r="AY1164" s="29"/>
      <c r="AZ1164" s="29"/>
      <c r="BA1164" s="29"/>
      <c r="BB1164" s="29"/>
      <c r="BC1164" s="29"/>
      <c r="BD1164" s="29"/>
      <c r="BE1164" s="29"/>
      <c r="BF1164" s="29"/>
      <c r="BG1164" s="29"/>
      <c r="BH1164" s="29"/>
      <c r="BI1164" s="29"/>
      <c r="BJ1164" s="29"/>
      <c r="BK1164" s="29"/>
      <c r="BL1164" s="29"/>
      <c r="BM1164" s="29"/>
      <c r="BN1164" s="29"/>
      <c r="BO1164" s="29"/>
      <c r="BP1164" s="29"/>
      <c r="BQ1164" s="32" t="str">
        <f>IF(N1164="项目",VLOOKUP(O1164,项目!B:C,2,0),IF(K1164="空项目",VLOOKUP(K1164,项目!B:C,2,0),""))</f>
        <v/>
      </c>
      <c r="BR1164" s="32" t="str">
        <f>IFERROR(VLOOKUP(BQ1164,项目!A:B,2,0),"")</f>
        <v/>
      </c>
      <c r="BS1164" s="29"/>
      <c r="BT1164" s="29"/>
      <c r="BU1164" s="32" t="str">
        <f>IF(N1164="供应商",VLOOKUP(O1164,供应商!B:C,2,0),"")</f>
        <v/>
      </c>
      <c r="BV1164" s="32" t="str">
        <f>IFERROR(VLOOKUP(BU1164,供应商!A:B,2,0),"")</f>
        <v/>
      </c>
      <c r="BW1164" s="32" t="str">
        <f>IF(N1164="客户",VLOOKUP(O1164,客户!B:C,2,0),"")</f>
        <v/>
      </c>
      <c r="BX1164" s="32" t="str">
        <f>IFERROR(VLOOKUP(BW1164,客户!A:B,2,0),"")</f>
        <v/>
      </c>
      <c r="BY1164" s="29"/>
      <c r="BZ1164" s="29"/>
      <c r="CA1164" s="29"/>
      <c r="CB1164" s="29"/>
      <c r="CC1164" s="29"/>
      <c r="CD1164" s="29"/>
      <c r="CE1164" s="29"/>
      <c r="CF1164" s="29"/>
      <c r="CG1164" s="29"/>
      <c r="CH1164" s="29"/>
      <c r="CI1164" s="29"/>
      <c r="CJ1164" s="29"/>
      <c r="CK1164" s="29"/>
      <c r="CL1164" s="29"/>
      <c r="CM1164" s="29"/>
      <c r="CN1164" s="29"/>
      <c r="CO1164" s="29"/>
      <c r="CP1164" s="29"/>
      <c r="CQ1164" s="29"/>
      <c r="CR1164" s="29"/>
      <c r="CS1164" s="29"/>
      <c r="CT1164" s="29"/>
      <c r="CU1164" s="32" t="str">
        <f>IF(N1164="费用项目",VLOOKUP(O1164,费用项目!B:C,2,0),"")</f>
        <v>660302</v>
      </c>
      <c r="CV1164" s="32" t="str">
        <f>IFERROR(VLOOKUP(CU1164,费用项目!A:B,2,0),"")</f>
        <v>利息支出</v>
      </c>
      <c r="CW1164" s="29" t="str">
        <f>IF(N1164="银行账户",VLOOKUP(O1164,银行变二级!B:C,2,0),"")</f>
        <v/>
      </c>
      <c r="CX1164" s="29" t="str">
        <f>IFERROR(VLOOKUP(O1164,银行变二级!A:B,2,0),"")</f>
        <v/>
      </c>
    </row>
    <row r="1165" spans="1:102">
      <c r="A1165" s="35" t="s">
        <v>889</v>
      </c>
      <c r="B1165" s="36" t="s">
        <v>124</v>
      </c>
      <c r="C1165" s="36" t="s">
        <v>135</v>
      </c>
      <c r="D1165" s="37" t="s">
        <v>903</v>
      </c>
      <c r="E1165" s="37" t="s">
        <v>900</v>
      </c>
      <c r="F1165" s="39" t="s">
        <v>107</v>
      </c>
      <c r="G1165" s="38">
        <v>20451.39</v>
      </c>
      <c r="H1165" s="40" t="str">
        <f t="shared" si="370"/>
        <v>1002</v>
      </c>
      <c r="I1165" s="40" t="str">
        <f t="shared" si="371"/>
        <v>100201</v>
      </c>
      <c r="J1165" s="46" t="str">
        <f t="shared" si="372"/>
        <v>银行存款</v>
      </c>
      <c r="K1165" s="47" t="str">
        <f t="shared" si="373"/>
        <v>东营银行4986</v>
      </c>
      <c r="L1165" s="46" t="str">
        <f t="shared" si="374"/>
        <v/>
      </c>
      <c r="M1165" s="46">
        <f>IFERROR(IF(H1165="1002",1002,VLOOKUP(I1165,亿企科目!A:H,6,0)),VLOOKUP(H1165,亿企科目!A:G,6,0))</f>
        <v>1002</v>
      </c>
      <c r="N1165" s="48" t="str">
        <f>IFERROR(IF(H1165="1002","银行账户",IF(H1165="1123","供应商",VLOOKUP(I1165,亿企科目!A:H,8,0))),"")</f>
        <v>银行账户</v>
      </c>
      <c r="O1165" s="49" t="str">
        <f t="shared" si="388"/>
        <v>东营银行4986</v>
      </c>
      <c r="P1165" s="29" t="str">
        <f>VLOOKUP(A1165,账簿!B:C,2,0)</f>
        <v>002008001</v>
      </c>
      <c r="Q1165" s="29" t="str">
        <f>VLOOKUP(P1165,账簿!A:B,2,0)</f>
        <v>山东通诚机器有限公司</v>
      </c>
      <c r="W1165" s="29" t="str">
        <f t="shared" si="389"/>
        <v>0020080012026-04-218</v>
      </c>
      <c r="X1165" s="29" t="str">
        <f t="shared" si="375"/>
        <v>002008001</v>
      </c>
      <c r="Y1165" s="29" t="str">
        <f t="shared" si="376"/>
        <v>002008001</v>
      </c>
      <c r="Z1165" s="29" t="str">
        <f t="shared" si="377"/>
        <v>山东通诚机器有限公司</v>
      </c>
      <c r="AA1165" s="29" t="str">
        <f t="shared" si="378"/>
        <v>2026-04</v>
      </c>
      <c r="AB1165" s="29" t="str">
        <f t="shared" si="379"/>
        <v>2026-04-21</v>
      </c>
      <c r="AC1165" s="29" t="s">
        <v>108</v>
      </c>
      <c r="AD1165" s="29">
        <f t="shared" si="380"/>
        <v>8</v>
      </c>
      <c r="AE1165" s="29" t="str">
        <f t="shared" si="381"/>
        <v>贷款还款,山东通诚机器有限公司</v>
      </c>
      <c r="AF1165" s="29" t="s">
        <v>109</v>
      </c>
      <c r="AG1165" s="29" t="s">
        <v>109</v>
      </c>
      <c r="AH1165" s="29"/>
      <c r="AI1165" s="29"/>
      <c r="AJ1165" s="29"/>
      <c r="AK1165" s="29"/>
      <c r="AL1165" s="29"/>
      <c r="AM1165" s="29"/>
      <c r="AN1165" s="29">
        <f t="shared" si="382"/>
        <v>1002</v>
      </c>
      <c r="AO1165" s="29"/>
      <c r="AP1165" s="29" t="str">
        <f t="shared" si="383"/>
        <v>贷款还款,山东通诚机器有限公司</v>
      </c>
      <c r="AQ1165" t="s">
        <v>110</v>
      </c>
      <c r="AR1165" s="29" t="str">
        <f t="shared" si="384"/>
        <v/>
      </c>
      <c r="AS1165" s="29">
        <f t="shared" si="385"/>
        <v>20451.39</v>
      </c>
      <c r="AT1165" t="s">
        <v>111</v>
      </c>
      <c r="AU1165" t="s">
        <v>112</v>
      </c>
      <c r="AV1165" t="s">
        <v>113</v>
      </c>
      <c r="AW1165" s="29" t="str">
        <f t="shared" si="386"/>
        <v/>
      </c>
      <c r="AX1165" s="29">
        <f t="shared" si="387"/>
        <v>20451.39</v>
      </c>
      <c r="AY1165" s="29"/>
      <c r="AZ1165" s="29"/>
      <c r="BA1165" s="29"/>
      <c r="BB1165" s="29"/>
      <c r="BC1165" s="29"/>
      <c r="BD1165" s="29"/>
      <c r="BE1165" s="29"/>
      <c r="BF1165" s="29"/>
      <c r="BG1165" s="29"/>
      <c r="BH1165" s="29"/>
      <c r="BI1165" s="29"/>
      <c r="BJ1165" s="29"/>
      <c r="BK1165" s="29"/>
      <c r="BL1165" s="29"/>
      <c r="BM1165" s="29"/>
      <c r="BN1165" s="29"/>
      <c r="BO1165" s="29"/>
      <c r="BP1165" s="29"/>
      <c r="BQ1165" s="32" t="str">
        <f>IF(N1165="项目",VLOOKUP(O1165,项目!B:C,2,0),IF(K1165="空项目",VLOOKUP(K1165,项目!B:C,2,0),""))</f>
        <v/>
      </c>
      <c r="BR1165" s="32" t="str">
        <f>IFERROR(VLOOKUP(BQ1165,项目!A:B,2,0),"")</f>
        <v/>
      </c>
      <c r="BS1165" s="29"/>
      <c r="BT1165" s="29"/>
      <c r="BU1165" s="32" t="str">
        <f>IF(N1165="供应商",VLOOKUP(O1165,供应商!B:C,2,0),"")</f>
        <v/>
      </c>
      <c r="BV1165" s="32" t="str">
        <f>IFERROR(VLOOKUP(BU1165,供应商!A:B,2,0),"")</f>
        <v/>
      </c>
      <c r="BW1165" s="32" t="str">
        <f>IF(N1165="客户",VLOOKUP(O1165,客户!B:C,2,0),"")</f>
        <v/>
      </c>
      <c r="BX1165" s="32" t="str">
        <f>IFERROR(VLOOKUP(BW1165,客户!A:B,2,0),"")</f>
        <v/>
      </c>
      <c r="BY1165" s="29"/>
      <c r="BZ1165" s="29"/>
      <c r="CA1165" s="29"/>
      <c r="CB1165" s="29"/>
      <c r="CC1165" s="29"/>
      <c r="CD1165" s="29"/>
      <c r="CE1165" s="29"/>
      <c r="CF1165" s="29"/>
      <c r="CG1165" s="29"/>
      <c r="CH1165" s="29"/>
      <c r="CI1165" s="29"/>
      <c r="CJ1165" s="29"/>
      <c r="CK1165" s="29"/>
      <c r="CL1165" s="29"/>
      <c r="CM1165" s="29"/>
      <c r="CN1165" s="29"/>
      <c r="CO1165" s="29"/>
      <c r="CP1165" s="29"/>
      <c r="CQ1165" s="29"/>
      <c r="CR1165" s="29"/>
      <c r="CS1165" s="29"/>
      <c r="CT1165" s="29"/>
      <c r="CU1165" s="32" t="str">
        <f>IF(N1165="费用项目",VLOOKUP(O1165,费用项目!B:C,2,0),"")</f>
        <v/>
      </c>
      <c r="CV1165" s="32" t="str">
        <f>IFERROR(VLOOKUP(CU1165,费用项目!A:B,2,0),"")</f>
        <v/>
      </c>
      <c r="CW1165" s="29" t="str">
        <f>IF(N1165="银行账户",VLOOKUP(O1165,银行变二级!B:C,2,0),"")</f>
        <v>东营银行4986</v>
      </c>
      <c r="CX1165" s="29" t="str">
        <f>IFERROR(VLOOKUP(O1165,银行变二级!A:B,2,0),"")</f>
        <v>东营银行4986</v>
      </c>
    </row>
    <row r="1166" ht="25.5" spans="1:102">
      <c r="A1166" s="35" t="s">
        <v>889</v>
      </c>
      <c r="B1166" s="36" t="s">
        <v>124</v>
      </c>
      <c r="C1166" s="36" t="s">
        <v>153</v>
      </c>
      <c r="D1166" s="37" t="s">
        <v>105</v>
      </c>
      <c r="E1166" s="37" t="s">
        <v>891</v>
      </c>
      <c r="F1166" s="38">
        <v>305000</v>
      </c>
      <c r="G1166" s="39" t="s">
        <v>107</v>
      </c>
      <c r="H1166" s="40" t="str">
        <f t="shared" si="370"/>
        <v>1002</v>
      </c>
      <c r="I1166" s="40" t="str">
        <f t="shared" si="371"/>
        <v>100208</v>
      </c>
      <c r="J1166" s="46" t="str">
        <f t="shared" si="372"/>
        <v>银行存款</v>
      </c>
      <c r="K1166" s="47" t="str">
        <f t="shared" si="373"/>
        <v>潍坊银行3676</v>
      </c>
      <c r="L1166" s="46" t="str">
        <f t="shared" si="374"/>
        <v/>
      </c>
      <c r="M1166" s="46">
        <f>IFERROR(IF(H1166="1002",1002,VLOOKUP(I1166,亿企科目!A:H,6,0)),VLOOKUP(H1166,亿企科目!A:G,6,0))</f>
        <v>1002</v>
      </c>
      <c r="N1166" s="48" t="str">
        <f>IFERROR(IF(H1166="1002","银行账户",IF(H1166="1123","供应商",VLOOKUP(I1166,亿企科目!A:H,8,0))),"")</f>
        <v>银行账户</v>
      </c>
      <c r="O1166" s="49" t="str">
        <f t="shared" si="388"/>
        <v>潍坊银行3676</v>
      </c>
      <c r="P1166" s="29" t="str">
        <f>VLOOKUP(A1166,账簿!B:C,2,0)</f>
        <v>002008001</v>
      </c>
      <c r="Q1166" s="29" t="str">
        <f>VLOOKUP(P1166,账簿!A:B,2,0)</f>
        <v>山东通诚机器有限公司</v>
      </c>
      <c r="W1166" s="29" t="str">
        <f t="shared" si="389"/>
        <v>0020080012026-04-219</v>
      </c>
      <c r="X1166" s="29" t="str">
        <f t="shared" si="375"/>
        <v>002008001</v>
      </c>
      <c r="Y1166" s="29" t="str">
        <f t="shared" si="376"/>
        <v>002008001</v>
      </c>
      <c r="Z1166" s="29" t="str">
        <f t="shared" si="377"/>
        <v>山东通诚机器有限公司</v>
      </c>
      <c r="AA1166" s="29" t="str">
        <f t="shared" si="378"/>
        <v>2026-04</v>
      </c>
      <c r="AB1166" s="29" t="str">
        <f t="shared" si="379"/>
        <v>2026-04-21</v>
      </c>
      <c r="AC1166" s="29" t="s">
        <v>108</v>
      </c>
      <c r="AD1166" s="29">
        <f t="shared" si="380"/>
        <v>9</v>
      </c>
      <c r="AE1166" s="29" t="str">
        <f t="shared" si="381"/>
        <v>往来款,昌邑市城市建设发展投资集团有限公司</v>
      </c>
      <c r="AF1166" s="29" t="s">
        <v>109</v>
      </c>
      <c r="AG1166" s="29" t="s">
        <v>109</v>
      </c>
      <c r="AH1166" s="29"/>
      <c r="AI1166" s="29"/>
      <c r="AJ1166" s="29"/>
      <c r="AK1166" s="29"/>
      <c r="AL1166" s="29"/>
      <c r="AM1166" s="29"/>
      <c r="AN1166" s="29">
        <f t="shared" si="382"/>
        <v>1002</v>
      </c>
      <c r="AO1166" s="29"/>
      <c r="AP1166" s="29" t="str">
        <f t="shared" si="383"/>
        <v>往来款,昌邑市城市建设发展投资集团有限公司</v>
      </c>
      <c r="AQ1166" t="s">
        <v>110</v>
      </c>
      <c r="AR1166" s="29">
        <f t="shared" si="384"/>
        <v>305000</v>
      </c>
      <c r="AS1166" s="29" t="str">
        <f t="shared" si="385"/>
        <v/>
      </c>
      <c r="AT1166" t="s">
        <v>111</v>
      </c>
      <c r="AU1166" t="s">
        <v>112</v>
      </c>
      <c r="AV1166" t="s">
        <v>113</v>
      </c>
      <c r="AW1166" s="29">
        <f t="shared" si="386"/>
        <v>305000</v>
      </c>
      <c r="AX1166" s="29" t="str">
        <f t="shared" si="387"/>
        <v/>
      </c>
      <c r="AY1166" s="29"/>
      <c r="AZ1166" s="29"/>
      <c r="BA1166" s="29"/>
      <c r="BB1166" s="29"/>
      <c r="BC1166" s="29"/>
      <c r="BD1166" s="29"/>
      <c r="BE1166" s="29"/>
      <c r="BF1166" s="29"/>
      <c r="BG1166" s="29"/>
      <c r="BH1166" s="29"/>
      <c r="BI1166" s="29"/>
      <c r="BJ1166" s="29"/>
      <c r="BK1166" s="29"/>
      <c r="BL1166" s="29"/>
      <c r="BM1166" s="29"/>
      <c r="BN1166" s="29"/>
      <c r="BO1166" s="29"/>
      <c r="BP1166" s="29"/>
      <c r="BQ1166" s="32" t="str">
        <f>IF(N1166="项目",VLOOKUP(O1166,项目!B:C,2,0),IF(K1166="空项目",VLOOKUP(K1166,项目!B:C,2,0),""))</f>
        <v/>
      </c>
      <c r="BR1166" s="32" t="str">
        <f>IFERROR(VLOOKUP(BQ1166,项目!A:B,2,0),"")</f>
        <v/>
      </c>
      <c r="BS1166" s="29"/>
      <c r="BT1166" s="29"/>
      <c r="BU1166" s="32" t="str">
        <f>IF(N1166="供应商",VLOOKUP(O1166,供应商!B:C,2,0),"")</f>
        <v/>
      </c>
      <c r="BV1166" s="32" t="str">
        <f>IFERROR(VLOOKUP(BU1166,供应商!A:B,2,0),"")</f>
        <v/>
      </c>
      <c r="BW1166" s="32" t="str">
        <f>IF(N1166="客户",VLOOKUP(O1166,客户!B:C,2,0),"")</f>
        <v/>
      </c>
      <c r="BX1166" s="32" t="str">
        <f>IFERROR(VLOOKUP(BW1166,客户!A:B,2,0),"")</f>
        <v/>
      </c>
      <c r="BY1166" s="29"/>
      <c r="BZ1166" s="29"/>
      <c r="CA1166" s="29"/>
      <c r="CB1166" s="29"/>
      <c r="CC1166" s="29"/>
      <c r="CD1166" s="29"/>
      <c r="CE1166" s="29"/>
      <c r="CF1166" s="29"/>
      <c r="CG1166" s="29"/>
      <c r="CH1166" s="29"/>
      <c r="CI1166" s="29"/>
      <c r="CJ1166" s="29"/>
      <c r="CK1166" s="29"/>
      <c r="CL1166" s="29"/>
      <c r="CM1166" s="29"/>
      <c r="CN1166" s="29"/>
      <c r="CO1166" s="29"/>
      <c r="CP1166" s="29"/>
      <c r="CQ1166" s="29"/>
      <c r="CR1166" s="29"/>
      <c r="CS1166" s="29"/>
      <c r="CT1166" s="29"/>
      <c r="CU1166" s="32" t="str">
        <f>IF(N1166="费用项目",VLOOKUP(O1166,费用项目!B:C,2,0),"")</f>
        <v/>
      </c>
      <c r="CV1166" s="32" t="str">
        <f>IFERROR(VLOOKUP(CU1166,费用项目!A:B,2,0),"")</f>
        <v/>
      </c>
      <c r="CW1166" s="29" t="str">
        <f>IF(N1166="银行账户",VLOOKUP(O1166,银行变二级!B:C,2,0),"")</f>
        <v>潍坊银行3676</v>
      </c>
      <c r="CX1166" s="29" t="str">
        <f>IFERROR(VLOOKUP(O1166,银行变二级!A:B,2,0),"")</f>
        <v>潍坊银行3676</v>
      </c>
    </row>
    <row r="1167" ht="25.5" spans="1:102">
      <c r="A1167" s="35" t="s">
        <v>889</v>
      </c>
      <c r="B1167" s="36" t="s">
        <v>124</v>
      </c>
      <c r="C1167" s="36" t="s">
        <v>153</v>
      </c>
      <c r="D1167" s="37" t="s">
        <v>105</v>
      </c>
      <c r="E1167" s="37" t="s">
        <v>114</v>
      </c>
      <c r="F1167" s="39" t="s">
        <v>107</v>
      </c>
      <c r="G1167" s="38">
        <v>305000</v>
      </c>
      <c r="H1167" s="40" t="str">
        <f t="shared" si="370"/>
        <v>1221</v>
      </c>
      <c r="I1167" s="40" t="str">
        <f t="shared" si="371"/>
        <v>122108</v>
      </c>
      <c r="J1167" s="46" t="str">
        <f t="shared" si="372"/>
        <v>其他应收款</v>
      </c>
      <c r="K1167" s="47" t="str">
        <f t="shared" si="373"/>
        <v>单位</v>
      </c>
      <c r="L1167" s="46" t="str">
        <f t="shared" si="374"/>
        <v>昌邑市城市建设发展投资集团有限公司</v>
      </c>
      <c r="M1167" s="46" t="str">
        <f>IFERROR(IF(H1167="1002",1002,VLOOKUP(I1167,亿企科目!A:H,6,0)),VLOOKUP(H1167,亿企科目!A:G,6,0))</f>
        <v>122102</v>
      </c>
      <c r="N1167" s="48" t="str">
        <f>IFERROR(IF(H1167="1002","银行账户",IF(H1167="1123","供应商",VLOOKUP(I1167,亿企科目!A:H,8,0))),"")</f>
        <v>客户</v>
      </c>
      <c r="O1167" s="49" t="str">
        <f t="shared" si="388"/>
        <v>昌邑市城市建设发展投资集团有限公司</v>
      </c>
      <c r="P1167" s="29" t="str">
        <f>VLOOKUP(A1167,账簿!B:C,2,0)</f>
        <v>002008001</v>
      </c>
      <c r="Q1167" s="29" t="str">
        <f>VLOOKUP(P1167,账簿!A:B,2,0)</f>
        <v>山东通诚机器有限公司</v>
      </c>
      <c r="W1167" s="29" t="str">
        <f t="shared" si="389"/>
        <v>0020080012026-04-219</v>
      </c>
      <c r="X1167" s="29" t="str">
        <f t="shared" si="375"/>
        <v>002008001</v>
      </c>
      <c r="Y1167" s="29" t="str">
        <f t="shared" si="376"/>
        <v>002008001</v>
      </c>
      <c r="Z1167" s="29" t="str">
        <f t="shared" si="377"/>
        <v>山东通诚机器有限公司</v>
      </c>
      <c r="AA1167" s="29" t="str">
        <f t="shared" si="378"/>
        <v>2026-04</v>
      </c>
      <c r="AB1167" s="29" t="str">
        <f t="shared" si="379"/>
        <v>2026-04-21</v>
      </c>
      <c r="AC1167" s="29" t="s">
        <v>108</v>
      </c>
      <c r="AD1167" s="29">
        <f t="shared" si="380"/>
        <v>9</v>
      </c>
      <c r="AE1167" s="29" t="str">
        <f t="shared" si="381"/>
        <v>往来款,昌邑市城市建设发展投资集团有限公司</v>
      </c>
      <c r="AF1167" s="29" t="s">
        <v>109</v>
      </c>
      <c r="AG1167" s="29" t="s">
        <v>109</v>
      </c>
      <c r="AH1167" s="29"/>
      <c r="AI1167" s="29"/>
      <c r="AJ1167" s="29"/>
      <c r="AK1167" s="29"/>
      <c r="AL1167" s="29"/>
      <c r="AM1167" s="29"/>
      <c r="AN1167" s="29" t="str">
        <f t="shared" si="382"/>
        <v>122102</v>
      </c>
      <c r="AO1167" s="29"/>
      <c r="AP1167" s="29" t="str">
        <f t="shared" si="383"/>
        <v>往来款,昌邑市城市建设发展投资集团有限公司</v>
      </c>
      <c r="AQ1167" t="s">
        <v>110</v>
      </c>
      <c r="AR1167" s="29" t="str">
        <f t="shared" si="384"/>
        <v/>
      </c>
      <c r="AS1167" s="29">
        <f t="shared" si="385"/>
        <v>305000</v>
      </c>
      <c r="AT1167" t="s">
        <v>111</v>
      </c>
      <c r="AU1167" t="s">
        <v>112</v>
      </c>
      <c r="AV1167" t="s">
        <v>113</v>
      </c>
      <c r="AW1167" s="29" t="str">
        <f t="shared" si="386"/>
        <v/>
      </c>
      <c r="AX1167" s="29">
        <f t="shared" si="387"/>
        <v>305000</v>
      </c>
      <c r="AY1167" s="29"/>
      <c r="AZ1167" s="29"/>
      <c r="BA1167" s="29"/>
      <c r="BB1167" s="29"/>
      <c r="BC1167" s="29"/>
      <c r="BD1167" s="29"/>
      <c r="BE1167" s="29"/>
      <c r="BF1167" s="29"/>
      <c r="BG1167" s="29"/>
      <c r="BH1167" s="29"/>
      <c r="BI1167" s="29"/>
      <c r="BJ1167" s="29"/>
      <c r="BK1167" s="29"/>
      <c r="BL1167" s="29"/>
      <c r="BM1167" s="29"/>
      <c r="BN1167" s="29"/>
      <c r="BO1167" s="29"/>
      <c r="BP1167" s="29"/>
      <c r="BQ1167" s="32" t="str">
        <f>IF(N1167="项目",VLOOKUP(O1167,项目!B:C,2,0),IF(K1167="空项目",VLOOKUP(K1167,项目!B:C,2,0),""))</f>
        <v/>
      </c>
      <c r="BR1167" s="32" t="str">
        <f>IFERROR(VLOOKUP(BQ1167,项目!A:B,2,0),"")</f>
        <v/>
      </c>
      <c r="BS1167" s="29"/>
      <c r="BT1167" s="29"/>
      <c r="BU1167" s="32" t="str">
        <f>IF(N1167="供应商",VLOOKUP(O1167,供应商!B:C,2,0),"")</f>
        <v/>
      </c>
      <c r="BV1167" s="32" t="str">
        <f>IFERROR(VLOOKUP(BU1167,供应商!A:B,2,0),"")</f>
        <v/>
      </c>
      <c r="BW1167" s="32" t="str">
        <f>IF(N1167="客户",VLOOKUP(O1167,客户!B:C,2,0),"")</f>
        <v>002</v>
      </c>
      <c r="BX1167" s="32" t="str">
        <f>IFERROR(VLOOKUP(BW1167,客户!A:B,2,0),"")</f>
        <v>昌邑市城市建设发展投资集团有限公司</v>
      </c>
      <c r="BY1167" s="29"/>
      <c r="BZ1167" s="29"/>
      <c r="CA1167" s="29"/>
      <c r="CB1167" s="29"/>
      <c r="CC1167" s="29"/>
      <c r="CD1167" s="29"/>
      <c r="CE1167" s="29"/>
      <c r="CF1167" s="29"/>
      <c r="CG1167" s="29"/>
      <c r="CH1167" s="29"/>
      <c r="CI1167" s="29"/>
      <c r="CJ1167" s="29"/>
      <c r="CK1167" s="29"/>
      <c r="CL1167" s="29"/>
      <c r="CM1167" s="29"/>
      <c r="CN1167" s="29"/>
      <c r="CO1167" s="29"/>
      <c r="CP1167" s="29"/>
      <c r="CQ1167" s="29"/>
      <c r="CR1167" s="29"/>
      <c r="CS1167" s="29"/>
      <c r="CT1167" s="29"/>
      <c r="CU1167" s="32" t="str">
        <f>IF(N1167="费用项目",VLOOKUP(O1167,费用项目!B:C,2,0),"")</f>
        <v/>
      </c>
      <c r="CV1167" s="32" t="str">
        <f>IFERROR(VLOOKUP(CU1167,费用项目!A:B,2,0),"")</f>
        <v/>
      </c>
      <c r="CW1167" s="29" t="str">
        <f>IF(N1167="银行账户",VLOOKUP(O1167,银行变二级!B:C,2,0),"")</f>
        <v/>
      </c>
      <c r="CX1167" s="29" t="str">
        <f>IFERROR(VLOOKUP(O1167,银行变二级!A:B,2,0),"")</f>
        <v/>
      </c>
    </row>
    <row r="1168" spans="1:102">
      <c r="A1168" s="35" t="s">
        <v>889</v>
      </c>
      <c r="B1168" s="36" t="s">
        <v>124</v>
      </c>
      <c r="C1168" s="36" t="s">
        <v>157</v>
      </c>
      <c r="D1168" s="37" t="s">
        <v>904</v>
      </c>
      <c r="E1168" s="37" t="s">
        <v>127</v>
      </c>
      <c r="F1168" s="38">
        <v>229375.36</v>
      </c>
      <c r="G1168" s="39" t="s">
        <v>107</v>
      </c>
      <c r="H1168" s="40" t="str">
        <f t="shared" si="370"/>
        <v>6603</v>
      </c>
      <c r="I1168" s="40" t="str">
        <f t="shared" si="371"/>
        <v>6603</v>
      </c>
      <c r="J1168" s="46" t="str">
        <f t="shared" si="372"/>
        <v>财务费用</v>
      </c>
      <c r="K1168" s="47" t="str">
        <f t="shared" si="373"/>
        <v>利息支出</v>
      </c>
      <c r="L1168" s="46" t="str">
        <f t="shared" si="374"/>
        <v/>
      </c>
      <c r="M1168" s="46" t="str">
        <f>IFERROR(IF(H1168="1002",1002,VLOOKUP(I1168,亿企科目!A:H,6,0)),VLOOKUP(H1168,亿企科目!A:G,6,0))</f>
        <v>6603</v>
      </c>
      <c r="N1168" s="48" t="str">
        <f>IFERROR(IF(H1168="1002","银行账户",IF(H1168="1123","供应商",VLOOKUP(I1168,亿企科目!A:H,8,0))),"")</f>
        <v>费用项目</v>
      </c>
      <c r="O1168" s="49" t="str">
        <f t="shared" si="388"/>
        <v>利息支出</v>
      </c>
      <c r="P1168" s="29" t="str">
        <f>VLOOKUP(A1168,账簿!B:C,2,0)</f>
        <v>002008001</v>
      </c>
      <c r="Q1168" s="29" t="str">
        <f>VLOOKUP(P1168,账簿!A:B,2,0)</f>
        <v>山东通诚机器有限公司</v>
      </c>
      <c r="W1168" s="29" t="str">
        <f t="shared" si="389"/>
        <v>0020080012026-04-2110</v>
      </c>
      <c r="X1168" s="29" t="str">
        <f t="shared" si="375"/>
        <v>002008001</v>
      </c>
      <c r="Y1168" s="29" t="str">
        <f t="shared" si="376"/>
        <v>002008001</v>
      </c>
      <c r="Z1168" s="29" t="str">
        <f t="shared" si="377"/>
        <v>山东通诚机器有限公司</v>
      </c>
      <c r="AA1168" s="29" t="str">
        <f t="shared" si="378"/>
        <v>2026-04</v>
      </c>
      <c r="AB1168" s="29" t="str">
        <f t="shared" si="379"/>
        <v>2026-04-21</v>
      </c>
      <c r="AC1168" s="29" t="s">
        <v>108</v>
      </c>
      <c r="AD1168" s="29">
        <f t="shared" si="380"/>
        <v>10</v>
      </c>
      <c r="AE1168" s="29" t="str">
        <f t="shared" si="381"/>
        <v>偿还贷款本息,潍坊银行贷款业务专户</v>
      </c>
      <c r="AF1168" s="29" t="s">
        <v>109</v>
      </c>
      <c r="AG1168" s="29" t="s">
        <v>109</v>
      </c>
      <c r="AH1168" s="29"/>
      <c r="AI1168" s="29"/>
      <c r="AJ1168" s="29"/>
      <c r="AK1168" s="29"/>
      <c r="AL1168" s="29"/>
      <c r="AM1168" s="29"/>
      <c r="AN1168" s="29" t="str">
        <f t="shared" si="382"/>
        <v>6603</v>
      </c>
      <c r="AO1168" s="29"/>
      <c r="AP1168" s="29" t="str">
        <f t="shared" si="383"/>
        <v>偿还贷款本息,潍坊银行贷款业务专户</v>
      </c>
      <c r="AQ1168" t="s">
        <v>110</v>
      </c>
      <c r="AR1168" s="29">
        <f t="shared" si="384"/>
        <v>229375.36</v>
      </c>
      <c r="AS1168" s="29" t="str">
        <f t="shared" si="385"/>
        <v/>
      </c>
      <c r="AT1168" t="s">
        <v>111</v>
      </c>
      <c r="AU1168" t="s">
        <v>112</v>
      </c>
      <c r="AV1168" t="s">
        <v>113</v>
      </c>
      <c r="AW1168" s="29">
        <f t="shared" si="386"/>
        <v>229375.36</v>
      </c>
      <c r="AX1168" s="29" t="str">
        <f t="shared" si="387"/>
        <v/>
      </c>
      <c r="AY1168" s="29"/>
      <c r="AZ1168" s="29"/>
      <c r="BA1168" s="29"/>
      <c r="BB1168" s="29"/>
      <c r="BC1168" s="29"/>
      <c r="BD1168" s="29"/>
      <c r="BE1168" s="29"/>
      <c r="BF1168" s="29"/>
      <c r="BG1168" s="29"/>
      <c r="BH1168" s="29"/>
      <c r="BI1168" s="29"/>
      <c r="BJ1168" s="29"/>
      <c r="BK1168" s="29"/>
      <c r="BL1168" s="29"/>
      <c r="BM1168" s="29"/>
      <c r="BN1168" s="29"/>
      <c r="BO1168" s="29"/>
      <c r="BP1168" s="29"/>
      <c r="BQ1168" s="32" t="str">
        <f>IF(N1168="项目",VLOOKUP(O1168,项目!B:C,2,0),IF(K1168="空项目",VLOOKUP(K1168,项目!B:C,2,0),""))</f>
        <v/>
      </c>
      <c r="BR1168" s="32" t="str">
        <f>IFERROR(VLOOKUP(BQ1168,项目!A:B,2,0),"")</f>
        <v/>
      </c>
      <c r="BS1168" s="29"/>
      <c r="BT1168" s="29"/>
      <c r="BU1168" s="32" t="str">
        <f>IF(N1168="供应商",VLOOKUP(O1168,供应商!B:C,2,0),"")</f>
        <v/>
      </c>
      <c r="BV1168" s="32" t="str">
        <f>IFERROR(VLOOKUP(BU1168,供应商!A:B,2,0),"")</f>
        <v/>
      </c>
      <c r="BW1168" s="32" t="str">
        <f>IF(N1168="客户",VLOOKUP(O1168,客户!B:C,2,0),"")</f>
        <v/>
      </c>
      <c r="BX1168" s="32" t="str">
        <f>IFERROR(VLOOKUP(BW1168,客户!A:B,2,0),"")</f>
        <v/>
      </c>
      <c r="BY1168" s="29"/>
      <c r="BZ1168" s="29"/>
      <c r="CA1168" s="29"/>
      <c r="CB1168" s="29"/>
      <c r="CC1168" s="29"/>
      <c r="CD1168" s="29"/>
      <c r="CE1168" s="29"/>
      <c r="CF1168" s="29"/>
      <c r="CG1168" s="29"/>
      <c r="CH1168" s="29"/>
      <c r="CI1168" s="29"/>
      <c r="CJ1168" s="29"/>
      <c r="CK1168" s="29"/>
      <c r="CL1168" s="29"/>
      <c r="CM1168" s="29"/>
      <c r="CN1168" s="29"/>
      <c r="CO1168" s="29"/>
      <c r="CP1168" s="29"/>
      <c r="CQ1168" s="29"/>
      <c r="CR1168" s="29"/>
      <c r="CS1168" s="29"/>
      <c r="CT1168" s="29"/>
      <c r="CU1168" s="32" t="str">
        <f>IF(N1168="费用项目",VLOOKUP(O1168,费用项目!B:C,2,0),"")</f>
        <v>660302</v>
      </c>
      <c r="CV1168" s="32" t="str">
        <f>IFERROR(VLOOKUP(CU1168,费用项目!A:B,2,0),"")</f>
        <v>利息支出</v>
      </c>
      <c r="CW1168" s="29" t="str">
        <f>IF(N1168="银行账户",VLOOKUP(O1168,银行变二级!B:C,2,0),"")</f>
        <v/>
      </c>
      <c r="CX1168" s="29" t="str">
        <f>IFERROR(VLOOKUP(O1168,银行变二级!A:B,2,0),"")</f>
        <v/>
      </c>
    </row>
    <row r="1169" spans="1:102">
      <c r="A1169" s="35" t="s">
        <v>889</v>
      </c>
      <c r="B1169" s="36" t="s">
        <v>124</v>
      </c>
      <c r="C1169" s="36" t="s">
        <v>157</v>
      </c>
      <c r="D1169" s="37" t="s">
        <v>904</v>
      </c>
      <c r="E1169" s="37" t="s">
        <v>891</v>
      </c>
      <c r="F1169" s="39" t="s">
        <v>107</v>
      </c>
      <c r="G1169" s="38">
        <v>229375.36</v>
      </c>
      <c r="H1169" s="40" t="str">
        <f t="shared" si="370"/>
        <v>1002</v>
      </c>
      <c r="I1169" s="40" t="str">
        <f t="shared" si="371"/>
        <v>100208</v>
      </c>
      <c r="J1169" s="46" t="str">
        <f t="shared" si="372"/>
        <v>银行存款</v>
      </c>
      <c r="K1169" s="47" t="str">
        <f t="shared" si="373"/>
        <v>潍坊银行3676</v>
      </c>
      <c r="L1169" s="46" t="str">
        <f t="shared" si="374"/>
        <v/>
      </c>
      <c r="M1169" s="46">
        <f>IFERROR(IF(H1169="1002",1002,VLOOKUP(I1169,亿企科目!A:H,6,0)),VLOOKUP(H1169,亿企科目!A:G,6,0))</f>
        <v>1002</v>
      </c>
      <c r="N1169" s="48" t="str">
        <f>IFERROR(IF(H1169="1002","银行账户",IF(H1169="1123","供应商",VLOOKUP(I1169,亿企科目!A:H,8,0))),"")</f>
        <v>银行账户</v>
      </c>
      <c r="O1169" s="49" t="str">
        <f t="shared" si="388"/>
        <v>潍坊银行3676</v>
      </c>
      <c r="P1169" s="29" t="str">
        <f>VLOOKUP(A1169,账簿!B:C,2,0)</f>
        <v>002008001</v>
      </c>
      <c r="Q1169" s="29" t="str">
        <f>VLOOKUP(P1169,账簿!A:B,2,0)</f>
        <v>山东通诚机器有限公司</v>
      </c>
      <c r="W1169" s="29" t="str">
        <f t="shared" si="389"/>
        <v>0020080012026-04-2110</v>
      </c>
      <c r="X1169" s="29" t="str">
        <f t="shared" si="375"/>
        <v>002008001</v>
      </c>
      <c r="Y1169" s="29" t="str">
        <f t="shared" si="376"/>
        <v>002008001</v>
      </c>
      <c r="Z1169" s="29" t="str">
        <f t="shared" si="377"/>
        <v>山东通诚机器有限公司</v>
      </c>
      <c r="AA1169" s="29" t="str">
        <f t="shared" si="378"/>
        <v>2026-04</v>
      </c>
      <c r="AB1169" s="29" t="str">
        <f t="shared" si="379"/>
        <v>2026-04-21</v>
      </c>
      <c r="AC1169" s="29" t="s">
        <v>108</v>
      </c>
      <c r="AD1169" s="29">
        <f t="shared" si="380"/>
        <v>10</v>
      </c>
      <c r="AE1169" s="29" t="str">
        <f t="shared" si="381"/>
        <v>偿还贷款本息,潍坊银行贷款业务专户</v>
      </c>
      <c r="AF1169" s="29" t="s">
        <v>109</v>
      </c>
      <c r="AG1169" s="29" t="s">
        <v>109</v>
      </c>
      <c r="AH1169" s="29"/>
      <c r="AI1169" s="29"/>
      <c r="AJ1169" s="29"/>
      <c r="AK1169" s="29"/>
      <c r="AL1169" s="29"/>
      <c r="AM1169" s="29"/>
      <c r="AN1169" s="29">
        <f t="shared" si="382"/>
        <v>1002</v>
      </c>
      <c r="AO1169" s="29"/>
      <c r="AP1169" s="29" t="str">
        <f t="shared" si="383"/>
        <v>偿还贷款本息,潍坊银行贷款业务专户</v>
      </c>
      <c r="AQ1169" t="s">
        <v>110</v>
      </c>
      <c r="AR1169" s="29" t="str">
        <f t="shared" si="384"/>
        <v/>
      </c>
      <c r="AS1169" s="29">
        <f t="shared" si="385"/>
        <v>229375.36</v>
      </c>
      <c r="AT1169" t="s">
        <v>111</v>
      </c>
      <c r="AU1169" t="s">
        <v>112</v>
      </c>
      <c r="AV1169" t="s">
        <v>113</v>
      </c>
      <c r="AW1169" s="29" t="str">
        <f t="shared" si="386"/>
        <v/>
      </c>
      <c r="AX1169" s="29">
        <f t="shared" si="387"/>
        <v>229375.36</v>
      </c>
      <c r="AY1169" s="29"/>
      <c r="AZ1169" s="29"/>
      <c r="BA1169" s="29"/>
      <c r="BB1169" s="29"/>
      <c r="BC1169" s="29"/>
      <c r="BD1169" s="29"/>
      <c r="BE1169" s="29"/>
      <c r="BF1169" s="29"/>
      <c r="BG1169" s="29"/>
      <c r="BH1169" s="29"/>
      <c r="BI1169" s="29"/>
      <c r="BJ1169" s="29"/>
      <c r="BK1169" s="29"/>
      <c r="BL1169" s="29"/>
      <c r="BM1169" s="29"/>
      <c r="BN1169" s="29"/>
      <c r="BO1169" s="29"/>
      <c r="BP1169" s="29"/>
      <c r="BQ1169" s="32" t="str">
        <f>IF(N1169="项目",VLOOKUP(O1169,项目!B:C,2,0),IF(K1169="空项目",VLOOKUP(K1169,项目!B:C,2,0),""))</f>
        <v/>
      </c>
      <c r="BR1169" s="32" t="str">
        <f>IFERROR(VLOOKUP(BQ1169,项目!A:B,2,0),"")</f>
        <v/>
      </c>
      <c r="BS1169" s="29"/>
      <c r="BT1169" s="29"/>
      <c r="BU1169" s="32" t="str">
        <f>IF(N1169="供应商",VLOOKUP(O1169,供应商!B:C,2,0),"")</f>
        <v/>
      </c>
      <c r="BV1169" s="32" t="str">
        <f>IFERROR(VLOOKUP(BU1169,供应商!A:B,2,0),"")</f>
        <v/>
      </c>
      <c r="BW1169" s="32" t="str">
        <f>IF(N1169="客户",VLOOKUP(O1169,客户!B:C,2,0),"")</f>
        <v/>
      </c>
      <c r="BX1169" s="32" t="str">
        <f>IFERROR(VLOOKUP(BW1169,客户!A:B,2,0),"")</f>
        <v/>
      </c>
      <c r="BY1169" s="29"/>
      <c r="BZ1169" s="29"/>
      <c r="CA1169" s="29"/>
      <c r="CB1169" s="29"/>
      <c r="CC1169" s="29"/>
      <c r="CD1169" s="29"/>
      <c r="CE1169" s="29"/>
      <c r="CF1169" s="29"/>
      <c r="CG1169" s="29"/>
      <c r="CH1169" s="29"/>
      <c r="CI1169" s="29"/>
      <c r="CJ1169" s="29"/>
      <c r="CK1169" s="29"/>
      <c r="CL1169" s="29"/>
      <c r="CM1169" s="29"/>
      <c r="CN1169" s="29"/>
      <c r="CO1169" s="29"/>
      <c r="CP1169" s="29"/>
      <c r="CQ1169" s="29"/>
      <c r="CR1169" s="29"/>
      <c r="CS1169" s="29"/>
      <c r="CT1169" s="29"/>
      <c r="CU1169" s="32" t="str">
        <f>IF(N1169="费用项目",VLOOKUP(O1169,费用项目!B:C,2,0),"")</f>
        <v/>
      </c>
      <c r="CV1169" s="32" t="str">
        <f>IFERROR(VLOOKUP(CU1169,费用项目!A:B,2,0),"")</f>
        <v/>
      </c>
      <c r="CW1169" s="29" t="str">
        <f>IF(N1169="银行账户",VLOOKUP(O1169,银行变二级!B:C,2,0),"")</f>
        <v>潍坊银行3676</v>
      </c>
      <c r="CX1169" s="29" t="str">
        <f>IFERROR(VLOOKUP(O1169,银行变二级!A:B,2,0),"")</f>
        <v>潍坊银行3676</v>
      </c>
    </row>
    <row r="1170" spans="1:102">
      <c r="A1170" s="35" t="s">
        <v>889</v>
      </c>
      <c r="B1170" s="36" t="s">
        <v>124</v>
      </c>
      <c r="C1170" s="36" t="s">
        <v>161</v>
      </c>
      <c r="D1170" s="37" t="s">
        <v>905</v>
      </c>
      <c r="E1170" s="37" t="s">
        <v>127</v>
      </c>
      <c r="F1170" s="38">
        <v>70920.87</v>
      </c>
      <c r="G1170" s="39" t="s">
        <v>107</v>
      </c>
      <c r="H1170" s="40" t="str">
        <f t="shared" si="370"/>
        <v>6603</v>
      </c>
      <c r="I1170" s="40" t="str">
        <f t="shared" si="371"/>
        <v>6603</v>
      </c>
      <c r="J1170" s="46" t="str">
        <f t="shared" si="372"/>
        <v>财务费用</v>
      </c>
      <c r="K1170" s="47" t="str">
        <f t="shared" si="373"/>
        <v>利息支出</v>
      </c>
      <c r="L1170" s="46" t="str">
        <f t="shared" si="374"/>
        <v/>
      </c>
      <c r="M1170" s="46" t="str">
        <f>IFERROR(IF(H1170="1002",1002,VLOOKUP(I1170,亿企科目!A:H,6,0)),VLOOKUP(H1170,亿企科目!A:G,6,0))</f>
        <v>6603</v>
      </c>
      <c r="N1170" s="48" t="str">
        <f>IFERROR(IF(H1170="1002","银行账户",IF(H1170="1123","供应商",VLOOKUP(I1170,亿企科目!A:H,8,0))),"")</f>
        <v>费用项目</v>
      </c>
      <c r="O1170" s="49" t="str">
        <f t="shared" si="388"/>
        <v>利息支出</v>
      </c>
      <c r="P1170" s="29" t="str">
        <f>VLOOKUP(A1170,账簿!B:C,2,0)</f>
        <v>002008001</v>
      </c>
      <c r="Q1170" s="29" t="str">
        <f>VLOOKUP(P1170,账簿!A:B,2,0)</f>
        <v>山东通诚机器有限公司</v>
      </c>
      <c r="W1170" s="29" t="str">
        <f t="shared" si="389"/>
        <v>0020080012026-04-2111</v>
      </c>
      <c r="X1170" s="29" t="str">
        <f t="shared" si="375"/>
        <v>002008001</v>
      </c>
      <c r="Y1170" s="29" t="str">
        <f t="shared" si="376"/>
        <v>002008001</v>
      </c>
      <c r="Z1170" s="29" t="str">
        <f t="shared" si="377"/>
        <v>山东通诚机器有限公司</v>
      </c>
      <c r="AA1170" s="29" t="str">
        <f t="shared" si="378"/>
        <v>2026-04</v>
      </c>
      <c r="AB1170" s="29" t="str">
        <f t="shared" si="379"/>
        <v>2026-04-21</v>
      </c>
      <c r="AC1170" s="29" t="s">
        <v>108</v>
      </c>
      <c r="AD1170" s="29">
        <f t="shared" si="380"/>
        <v>11</v>
      </c>
      <c r="AE1170" s="29" t="str">
        <f t="shared" si="381"/>
        <v>偿还贷款本期本息,潍坊银行贷款专户</v>
      </c>
      <c r="AF1170" s="29" t="s">
        <v>109</v>
      </c>
      <c r="AG1170" s="29" t="s">
        <v>109</v>
      </c>
      <c r="AH1170" s="29"/>
      <c r="AI1170" s="29"/>
      <c r="AJ1170" s="29"/>
      <c r="AK1170" s="29"/>
      <c r="AL1170" s="29"/>
      <c r="AM1170" s="29"/>
      <c r="AN1170" s="29" t="str">
        <f t="shared" si="382"/>
        <v>6603</v>
      </c>
      <c r="AO1170" s="29"/>
      <c r="AP1170" s="29" t="str">
        <f t="shared" si="383"/>
        <v>偿还贷款本期本息,潍坊银行贷款专户</v>
      </c>
      <c r="AQ1170" t="s">
        <v>110</v>
      </c>
      <c r="AR1170" s="29">
        <f t="shared" si="384"/>
        <v>70920.87</v>
      </c>
      <c r="AS1170" s="29" t="str">
        <f t="shared" si="385"/>
        <v/>
      </c>
      <c r="AT1170" t="s">
        <v>111</v>
      </c>
      <c r="AU1170" t="s">
        <v>112</v>
      </c>
      <c r="AV1170" t="s">
        <v>113</v>
      </c>
      <c r="AW1170" s="29">
        <f t="shared" si="386"/>
        <v>70920.87</v>
      </c>
      <c r="AX1170" s="29" t="str">
        <f t="shared" si="387"/>
        <v/>
      </c>
      <c r="AY1170" s="29"/>
      <c r="AZ1170" s="29"/>
      <c r="BA1170" s="29"/>
      <c r="BB1170" s="29"/>
      <c r="BC1170" s="29"/>
      <c r="BD1170" s="29"/>
      <c r="BE1170" s="29"/>
      <c r="BF1170" s="29"/>
      <c r="BG1170" s="29"/>
      <c r="BH1170" s="29"/>
      <c r="BI1170" s="29"/>
      <c r="BJ1170" s="29"/>
      <c r="BK1170" s="29"/>
      <c r="BL1170" s="29"/>
      <c r="BM1170" s="29"/>
      <c r="BN1170" s="29"/>
      <c r="BO1170" s="29"/>
      <c r="BP1170" s="29"/>
      <c r="BQ1170" s="32" t="str">
        <f>IF(N1170="项目",VLOOKUP(O1170,项目!B:C,2,0),IF(K1170="空项目",VLOOKUP(K1170,项目!B:C,2,0),""))</f>
        <v/>
      </c>
      <c r="BR1170" s="32" t="str">
        <f>IFERROR(VLOOKUP(BQ1170,项目!A:B,2,0),"")</f>
        <v/>
      </c>
      <c r="BS1170" s="29"/>
      <c r="BT1170" s="29"/>
      <c r="BU1170" s="32" t="str">
        <f>IF(N1170="供应商",VLOOKUP(O1170,供应商!B:C,2,0),"")</f>
        <v/>
      </c>
      <c r="BV1170" s="32" t="str">
        <f>IFERROR(VLOOKUP(BU1170,供应商!A:B,2,0),"")</f>
        <v/>
      </c>
      <c r="BW1170" s="32" t="str">
        <f>IF(N1170="客户",VLOOKUP(O1170,客户!B:C,2,0),"")</f>
        <v/>
      </c>
      <c r="BX1170" s="32" t="str">
        <f>IFERROR(VLOOKUP(BW1170,客户!A:B,2,0),"")</f>
        <v/>
      </c>
      <c r="BY1170" s="29"/>
      <c r="BZ1170" s="29"/>
      <c r="CA1170" s="29"/>
      <c r="CB1170" s="29"/>
      <c r="CC1170" s="29"/>
      <c r="CD1170" s="29"/>
      <c r="CE1170" s="29"/>
      <c r="CF1170" s="29"/>
      <c r="CG1170" s="29"/>
      <c r="CH1170" s="29"/>
      <c r="CI1170" s="29"/>
      <c r="CJ1170" s="29"/>
      <c r="CK1170" s="29"/>
      <c r="CL1170" s="29"/>
      <c r="CM1170" s="29"/>
      <c r="CN1170" s="29"/>
      <c r="CO1170" s="29"/>
      <c r="CP1170" s="29"/>
      <c r="CQ1170" s="29"/>
      <c r="CR1170" s="29"/>
      <c r="CS1170" s="29"/>
      <c r="CT1170" s="29"/>
      <c r="CU1170" s="32" t="str">
        <f>IF(N1170="费用项目",VLOOKUP(O1170,费用项目!B:C,2,0),"")</f>
        <v>660302</v>
      </c>
      <c r="CV1170" s="32" t="str">
        <f>IFERROR(VLOOKUP(CU1170,费用项目!A:B,2,0),"")</f>
        <v>利息支出</v>
      </c>
      <c r="CW1170" s="29" t="str">
        <f>IF(N1170="银行账户",VLOOKUP(O1170,银行变二级!B:C,2,0),"")</f>
        <v/>
      </c>
      <c r="CX1170" s="29" t="str">
        <f>IFERROR(VLOOKUP(O1170,银行变二级!A:B,2,0),"")</f>
        <v/>
      </c>
    </row>
    <row r="1171" spans="1:102">
      <c r="A1171" s="35" t="s">
        <v>889</v>
      </c>
      <c r="B1171" s="36" t="s">
        <v>124</v>
      </c>
      <c r="C1171" s="36" t="s">
        <v>161</v>
      </c>
      <c r="D1171" s="37" t="s">
        <v>905</v>
      </c>
      <c r="E1171" s="37" t="s">
        <v>891</v>
      </c>
      <c r="F1171" s="39" t="s">
        <v>107</v>
      </c>
      <c r="G1171" s="38">
        <v>70920.87</v>
      </c>
      <c r="H1171" s="40" t="str">
        <f t="shared" si="370"/>
        <v>1002</v>
      </c>
      <c r="I1171" s="40" t="str">
        <f t="shared" si="371"/>
        <v>100208</v>
      </c>
      <c r="J1171" s="46" t="str">
        <f t="shared" si="372"/>
        <v>银行存款</v>
      </c>
      <c r="K1171" s="47" t="str">
        <f t="shared" si="373"/>
        <v>潍坊银行3676</v>
      </c>
      <c r="L1171" s="46" t="str">
        <f t="shared" si="374"/>
        <v/>
      </c>
      <c r="M1171" s="46">
        <f>IFERROR(IF(H1171="1002",1002,VLOOKUP(I1171,亿企科目!A:H,6,0)),VLOOKUP(H1171,亿企科目!A:G,6,0))</f>
        <v>1002</v>
      </c>
      <c r="N1171" s="48" t="str">
        <f>IFERROR(IF(H1171="1002","银行账户",IF(H1171="1123","供应商",VLOOKUP(I1171,亿企科目!A:H,8,0))),"")</f>
        <v>银行账户</v>
      </c>
      <c r="O1171" s="49" t="str">
        <f t="shared" si="388"/>
        <v>潍坊银行3676</v>
      </c>
      <c r="P1171" s="29" t="str">
        <f>VLOOKUP(A1171,账簿!B:C,2,0)</f>
        <v>002008001</v>
      </c>
      <c r="Q1171" s="29" t="str">
        <f>VLOOKUP(P1171,账簿!A:B,2,0)</f>
        <v>山东通诚机器有限公司</v>
      </c>
      <c r="W1171" s="29" t="str">
        <f t="shared" si="389"/>
        <v>0020080012026-04-2111</v>
      </c>
      <c r="X1171" s="29" t="str">
        <f t="shared" si="375"/>
        <v>002008001</v>
      </c>
      <c r="Y1171" s="29" t="str">
        <f t="shared" si="376"/>
        <v>002008001</v>
      </c>
      <c r="Z1171" s="29" t="str">
        <f t="shared" si="377"/>
        <v>山东通诚机器有限公司</v>
      </c>
      <c r="AA1171" s="29" t="str">
        <f t="shared" si="378"/>
        <v>2026-04</v>
      </c>
      <c r="AB1171" s="29" t="str">
        <f t="shared" si="379"/>
        <v>2026-04-21</v>
      </c>
      <c r="AC1171" s="29" t="s">
        <v>108</v>
      </c>
      <c r="AD1171" s="29">
        <f t="shared" si="380"/>
        <v>11</v>
      </c>
      <c r="AE1171" s="29" t="str">
        <f t="shared" si="381"/>
        <v>偿还贷款本期本息,潍坊银行贷款专户</v>
      </c>
      <c r="AF1171" s="29" t="s">
        <v>109</v>
      </c>
      <c r="AG1171" s="29" t="s">
        <v>109</v>
      </c>
      <c r="AH1171" s="29"/>
      <c r="AI1171" s="29"/>
      <c r="AJ1171" s="29"/>
      <c r="AK1171" s="29"/>
      <c r="AL1171" s="29"/>
      <c r="AM1171" s="29"/>
      <c r="AN1171" s="29">
        <f t="shared" si="382"/>
        <v>1002</v>
      </c>
      <c r="AO1171" s="29"/>
      <c r="AP1171" s="29" t="str">
        <f t="shared" si="383"/>
        <v>偿还贷款本期本息,潍坊银行贷款专户</v>
      </c>
      <c r="AQ1171" t="s">
        <v>110</v>
      </c>
      <c r="AR1171" s="29" t="str">
        <f t="shared" si="384"/>
        <v/>
      </c>
      <c r="AS1171" s="29">
        <f t="shared" si="385"/>
        <v>70920.87</v>
      </c>
      <c r="AT1171" t="s">
        <v>111</v>
      </c>
      <c r="AU1171" t="s">
        <v>112</v>
      </c>
      <c r="AV1171" t="s">
        <v>113</v>
      </c>
      <c r="AW1171" s="29" t="str">
        <f t="shared" si="386"/>
        <v/>
      </c>
      <c r="AX1171" s="29">
        <f t="shared" si="387"/>
        <v>70920.87</v>
      </c>
      <c r="AY1171" s="29"/>
      <c r="AZ1171" s="29"/>
      <c r="BA1171" s="29"/>
      <c r="BB1171" s="29"/>
      <c r="BC1171" s="29"/>
      <c r="BD1171" s="29"/>
      <c r="BE1171" s="29"/>
      <c r="BF1171" s="29"/>
      <c r="BG1171" s="29"/>
      <c r="BH1171" s="29"/>
      <c r="BI1171" s="29"/>
      <c r="BJ1171" s="29"/>
      <c r="BK1171" s="29"/>
      <c r="BL1171" s="29"/>
      <c r="BM1171" s="29"/>
      <c r="BN1171" s="29"/>
      <c r="BO1171" s="29"/>
      <c r="BP1171" s="29"/>
      <c r="BQ1171" s="32" t="str">
        <f>IF(N1171="项目",VLOOKUP(O1171,项目!B:C,2,0),IF(K1171="空项目",VLOOKUP(K1171,项目!B:C,2,0),""))</f>
        <v/>
      </c>
      <c r="BR1171" s="32" t="str">
        <f>IFERROR(VLOOKUP(BQ1171,项目!A:B,2,0),"")</f>
        <v/>
      </c>
      <c r="BS1171" s="29"/>
      <c r="BT1171" s="29"/>
      <c r="BU1171" s="32" t="str">
        <f>IF(N1171="供应商",VLOOKUP(O1171,供应商!B:C,2,0),"")</f>
        <v/>
      </c>
      <c r="BV1171" s="32" t="str">
        <f>IFERROR(VLOOKUP(BU1171,供应商!A:B,2,0),"")</f>
        <v/>
      </c>
      <c r="BW1171" s="32" t="str">
        <f>IF(N1171="客户",VLOOKUP(O1171,客户!B:C,2,0),"")</f>
        <v/>
      </c>
      <c r="BX1171" s="32" t="str">
        <f>IFERROR(VLOOKUP(BW1171,客户!A:B,2,0),"")</f>
        <v/>
      </c>
      <c r="BY1171" s="29"/>
      <c r="BZ1171" s="29"/>
      <c r="CA1171" s="29"/>
      <c r="CB1171" s="29"/>
      <c r="CC1171" s="29"/>
      <c r="CD1171" s="29"/>
      <c r="CE1171" s="29"/>
      <c r="CF1171" s="29"/>
      <c r="CG1171" s="29"/>
      <c r="CH1171" s="29"/>
      <c r="CI1171" s="29"/>
      <c r="CJ1171" s="29"/>
      <c r="CK1171" s="29"/>
      <c r="CL1171" s="29"/>
      <c r="CM1171" s="29"/>
      <c r="CN1171" s="29"/>
      <c r="CO1171" s="29"/>
      <c r="CP1171" s="29"/>
      <c r="CQ1171" s="29"/>
      <c r="CR1171" s="29"/>
      <c r="CS1171" s="29"/>
      <c r="CT1171" s="29"/>
      <c r="CU1171" s="32" t="str">
        <f>IF(N1171="费用项目",VLOOKUP(O1171,费用项目!B:C,2,0),"")</f>
        <v/>
      </c>
      <c r="CV1171" s="32" t="str">
        <f>IFERROR(VLOOKUP(CU1171,费用项目!A:B,2,0),"")</f>
        <v/>
      </c>
      <c r="CW1171" s="29" t="str">
        <f>IF(N1171="银行账户",VLOOKUP(O1171,银行变二级!B:C,2,0),"")</f>
        <v>潍坊银行3676</v>
      </c>
      <c r="CX1171" s="29" t="str">
        <f>IFERROR(VLOOKUP(O1171,银行变二级!A:B,2,0),"")</f>
        <v>潍坊银行3676</v>
      </c>
    </row>
    <row r="1172" spans="1:102">
      <c r="A1172" s="35" t="s">
        <v>889</v>
      </c>
      <c r="B1172" s="36" t="s">
        <v>124</v>
      </c>
      <c r="C1172" s="36" t="s">
        <v>229</v>
      </c>
      <c r="D1172" s="37" t="s">
        <v>903</v>
      </c>
      <c r="E1172" s="37" t="s">
        <v>127</v>
      </c>
      <c r="F1172" s="38">
        <v>113666.67</v>
      </c>
      <c r="G1172" s="39" t="s">
        <v>107</v>
      </c>
      <c r="H1172" s="40" t="str">
        <f t="shared" si="370"/>
        <v>6603</v>
      </c>
      <c r="I1172" s="40" t="str">
        <f t="shared" si="371"/>
        <v>6603</v>
      </c>
      <c r="J1172" s="46" t="str">
        <f t="shared" si="372"/>
        <v>财务费用</v>
      </c>
      <c r="K1172" s="47" t="str">
        <f t="shared" si="373"/>
        <v>利息支出</v>
      </c>
      <c r="L1172" s="46" t="str">
        <f t="shared" si="374"/>
        <v/>
      </c>
      <c r="M1172" s="46" t="str">
        <f>IFERROR(IF(H1172="1002",1002,VLOOKUP(I1172,亿企科目!A:H,6,0)),VLOOKUP(H1172,亿企科目!A:G,6,0))</f>
        <v>6603</v>
      </c>
      <c r="N1172" s="48" t="str">
        <f>IFERROR(IF(H1172="1002","银行账户",IF(H1172="1123","供应商",VLOOKUP(I1172,亿企科目!A:H,8,0))),"")</f>
        <v>费用项目</v>
      </c>
      <c r="O1172" s="49" t="str">
        <f t="shared" si="388"/>
        <v>利息支出</v>
      </c>
      <c r="P1172" s="29" t="str">
        <f>VLOOKUP(A1172,账簿!B:C,2,0)</f>
        <v>002008001</v>
      </c>
      <c r="Q1172" s="29" t="str">
        <f>VLOOKUP(P1172,账簿!A:B,2,0)</f>
        <v>山东通诚机器有限公司</v>
      </c>
      <c r="W1172" s="29" t="str">
        <f t="shared" si="389"/>
        <v>0020080012026-04-2112</v>
      </c>
      <c r="X1172" s="29" t="str">
        <f t="shared" si="375"/>
        <v>002008001</v>
      </c>
      <c r="Y1172" s="29" t="str">
        <f t="shared" si="376"/>
        <v>002008001</v>
      </c>
      <c r="Z1172" s="29" t="str">
        <f t="shared" si="377"/>
        <v>山东通诚机器有限公司</v>
      </c>
      <c r="AA1172" s="29" t="str">
        <f t="shared" si="378"/>
        <v>2026-04</v>
      </c>
      <c r="AB1172" s="29" t="str">
        <f t="shared" si="379"/>
        <v>2026-04-21</v>
      </c>
      <c r="AC1172" s="29" t="s">
        <v>108</v>
      </c>
      <c r="AD1172" s="29">
        <f t="shared" si="380"/>
        <v>12</v>
      </c>
      <c r="AE1172" s="29" t="str">
        <f t="shared" si="381"/>
        <v>贷款还款,山东通诚机器有限公司</v>
      </c>
      <c r="AF1172" s="29" t="s">
        <v>109</v>
      </c>
      <c r="AG1172" s="29" t="s">
        <v>109</v>
      </c>
      <c r="AH1172" s="29"/>
      <c r="AI1172" s="29"/>
      <c r="AJ1172" s="29"/>
      <c r="AK1172" s="29"/>
      <c r="AL1172" s="29"/>
      <c r="AM1172" s="29"/>
      <c r="AN1172" s="29" t="str">
        <f t="shared" si="382"/>
        <v>6603</v>
      </c>
      <c r="AO1172" s="29"/>
      <c r="AP1172" s="29" t="str">
        <f t="shared" si="383"/>
        <v>贷款还款,山东通诚机器有限公司</v>
      </c>
      <c r="AQ1172" t="s">
        <v>110</v>
      </c>
      <c r="AR1172" s="29">
        <f t="shared" si="384"/>
        <v>113666.67</v>
      </c>
      <c r="AS1172" s="29" t="str">
        <f t="shared" si="385"/>
        <v/>
      </c>
      <c r="AT1172" t="s">
        <v>111</v>
      </c>
      <c r="AU1172" t="s">
        <v>112</v>
      </c>
      <c r="AV1172" t="s">
        <v>113</v>
      </c>
      <c r="AW1172" s="29">
        <f t="shared" si="386"/>
        <v>113666.67</v>
      </c>
      <c r="AX1172" s="29" t="str">
        <f t="shared" si="387"/>
        <v/>
      </c>
      <c r="AY1172" s="29"/>
      <c r="AZ1172" s="29"/>
      <c r="BA1172" s="29"/>
      <c r="BB1172" s="29"/>
      <c r="BC1172" s="29"/>
      <c r="BD1172" s="29"/>
      <c r="BE1172" s="29"/>
      <c r="BF1172" s="29"/>
      <c r="BG1172" s="29"/>
      <c r="BH1172" s="29"/>
      <c r="BI1172" s="29"/>
      <c r="BJ1172" s="29"/>
      <c r="BK1172" s="29"/>
      <c r="BL1172" s="29"/>
      <c r="BM1172" s="29"/>
      <c r="BN1172" s="29"/>
      <c r="BO1172" s="29"/>
      <c r="BP1172" s="29"/>
      <c r="BQ1172" s="32" t="str">
        <f>IF(N1172="项目",VLOOKUP(O1172,项目!B:C,2,0),IF(K1172="空项目",VLOOKUP(K1172,项目!B:C,2,0),""))</f>
        <v/>
      </c>
      <c r="BR1172" s="32" t="str">
        <f>IFERROR(VLOOKUP(BQ1172,项目!A:B,2,0),"")</f>
        <v/>
      </c>
      <c r="BS1172" s="29"/>
      <c r="BT1172" s="29"/>
      <c r="BU1172" s="32" t="str">
        <f>IF(N1172="供应商",VLOOKUP(O1172,供应商!B:C,2,0),"")</f>
        <v/>
      </c>
      <c r="BV1172" s="32" t="str">
        <f>IFERROR(VLOOKUP(BU1172,供应商!A:B,2,0),"")</f>
        <v/>
      </c>
      <c r="BW1172" s="32" t="str">
        <f>IF(N1172="客户",VLOOKUP(O1172,客户!B:C,2,0),"")</f>
        <v/>
      </c>
      <c r="BX1172" s="32" t="str">
        <f>IFERROR(VLOOKUP(BW1172,客户!A:B,2,0),"")</f>
        <v/>
      </c>
      <c r="BY1172" s="29"/>
      <c r="BZ1172" s="29"/>
      <c r="CA1172" s="29"/>
      <c r="CB1172" s="29"/>
      <c r="CC1172" s="29"/>
      <c r="CD1172" s="29"/>
      <c r="CE1172" s="29"/>
      <c r="CF1172" s="29"/>
      <c r="CG1172" s="29"/>
      <c r="CH1172" s="29"/>
      <c r="CI1172" s="29"/>
      <c r="CJ1172" s="29"/>
      <c r="CK1172" s="29"/>
      <c r="CL1172" s="29"/>
      <c r="CM1172" s="29"/>
      <c r="CN1172" s="29"/>
      <c r="CO1172" s="29"/>
      <c r="CP1172" s="29"/>
      <c r="CQ1172" s="29"/>
      <c r="CR1172" s="29"/>
      <c r="CS1172" s="29"/>
      <c r="CT1172" s="29"/>
      <c r="CU1172" s="32" t="str">
        <f>IF(N1172="费用项目",VLOOKUP(O1172,费用项目!B:C,2,0),"")</f>
        <v>660302</v>
      </c>
      <c r="CV1172" s="32" t="str">
        <f>IFERROR(VLOOKUP(CU1172,费用项目!A:B,2,0),"")</f>
        <v>利息支出</v>
      </c>
      <c r="CW1172" s="29" t="str">
        <f>IF(N1172="银行账户",VLOOKUP(O1172,银行变二级!B:C,2,0),"")</f>
        <v/>
      </c>
      <c r="CX1172" s="29" t="str">
        <f>IFERROR(VLOOKUP(O1172,银行变二级!A:B,2,0),"")</f>
        <v/>
      </c>
    </row>
    <row r="1173" spans="1:102">
      <c r="A1173" s="35" t="s">
        <v>889</v>
      </c>
      <c r="B1173" s="36" t="s">
        <v>124</v>
      </c>
      <c r="C1173" s="36" t="s">
        <v>229</v>
      </c>
      <c r="D1173" s="37" t="s">
        <v>903</v>
      </c>
      <c r="E1173" s="37" t="s">
        <v>902</v>
      </c>
      <c r="F1173" s="39" t="s">
        <v>107</v>
      </c>
      <c r="G1173" s="38">
        <v>113666.67</v>
      </c>
      <c r="H1173" s="40" t="str">
        <f t="shared" si="370"/>
        <v>1002</v>
      </c>
      <c r="I1173" s="40" t="str">
        <f t="shared" si="371"/>
        <v>100203</v>
      </c>
      <c r="J1173" s="46" t="str">
        <f t="shared" si="372"/>
        <v>银行存款</v>
      </c>
      <c r="K1173" s="47" t="str">
        <f t="shared" si="373"/>
        <v>临商银行3792</v>
      </c>
      <c r="L1173" s="46" t="str">
        <f t="shared" si="374"/>
        <v/>
      </c>
      <c r="M1173" s="46">
        <f>IFERROR(IF(H1173="1002",1002,VLOOKUP(I1173,亿企科目!A:H,6,0)),VLOOKUP(H1173,亿企科目!A:G,6,0))</f>
        <v>1002</v>
      </c>
      <c r="N1173" s="48" t="str">
        <f>IFERROR(IF(H1173="1002","银行账户",IF(H1173="1123","供应商",VLOOKUP(I1173,亿企科目!A:H,8,0))),"")</f>
        <v>银行账户</v>
      </c>
      <c r="O1173" s="49" t="str">
        <f t="shared" si="388"/>
        <v>临商银行3792</v>
      </c>
      <c r="P1173" s="29" t="str">
        <f>VLOOKUP(A1173,账簿!B:C,2,0)</f>
        <v>002008001</v>
      </c>
      <c r="Q1173" s="29" t="str">
        <f>VLOOKUP(P1173,账簿!A:B,2,0)</f>
        <v>山东通诚机器有限公司</v>
      </c>
      <c r="W1173" s="29" t="str">
        <f t="shared" si="389"/>
        <v>0020080012026-04-2112</v>
      </c>
      <c r="X1173" s="29" t="str">
        <f t="shared" si="375"/>
        <v>002008001</v>
      </c>
      <c r="Y1173" s="29" t="str">
        <f t="shared" si="376"/>
        <v>002008001</v>
      </c>
      <c r="Z1173" s="29" t="str">
        <f t="shared" si="377"/>
        <v>山东通诚机器有限公司</v>
      </c>
      <c r="AA1173" s="29" t="str">
        <f t="shared" si="378"/>
        <v>2026-04</v>
      </c>
      <c r="AB1173" s="29" t="str">
        <f t="shared" si="379"/>
        <v>2026-04-21</v>
      </c>
      <c r="AC1173" s="29" t="s">
        <v>108</v>
      </c>
      <c r="AD1173" s="29">
        <f t="shared" si="380"/>
        <v>12</v>
      </c>
      <c r="AE1173" s="29" t="str">
        <f t="shared" si="381"/>
        <v>贷款还款,山东通诚机器有限公司</v>
      </c>
      <c r="AF1173" s="29" t="s">
        <v>109</v>
      </c>
      <c r="AG1173" s="29" t="s">
        <v>109</v>
      </c>
      <c r="AH1173" s="29"/>
      <c r="AI1173" s="29"/>
      <c r="AJ1173" s="29"/>
      <c r="AK1173" s="29"/>
      <c r="AL1173" s="29"/>
      <c r="AM1173" s="29"/>
      <c r="AN1173" s="29">
        <f t="shared" si="382"/>
        <v>1002</v>
      </c>
      <c r="AO1173" s="29"/>
      <c r="AP1173" s="29" t="str">
        <f t="shared" si="383"/>
        <v>贷款还款,山东通诚机器有限公司</v>
      </c>
      <c r="AQ1173" t="s">
        <v>110</v>
      </c>
      <c r="AR1173" s="29" t="str">
        <f t="shared" si="384"/>
        <v/>
      </c>
      <c r="AS1173" s="29">
        <f t="shared" si="385"/>
        <v>113666.67</v>
      </c>
      <c r="AT1173" t="s">
        <v>111</v>
      </c>
      <c r="AU1173" t="s">
        <v>112</v>
      </c>
      <c r="AV1173" t="s">
        <v>113</v>
      </c>
      <c r="AW1173" s="29" t="str">
        <f t="shared" si="386"/>
        <v/>
      </c>
      <c r="AX1173" s="29">
        <f t="shared" si="387"/>
        <v>113666.67</v>
      </c>
      <c r="AY1173" s="29"/>
      <c r="AZ1173" s="29"/>
      <c r="BA1173" s="29"/>
      <c r="BB1173" s="29"/>
      <c r="BC1173" s="29"/>
      <c r="BD1173" s="29"/>
      <c r="BE1173" s="29"/>
      <c r="BF1173" s="29"/>
      <c r="BG1173" s="29"/>
      <c r="BH1173" s="29"/>
      <c r="BI1173" s="29"/>
      <c r="BJ1173" s="29"/>
      <c r="BK1173" s="29"/>
      <c r="BL1173" s="29"/>
      <c r="BM1173" s="29"/>
      <c r="BN1173" s="29"/>
      <c r="BO1173" s="29"/>
      <c r="BP1173" s="29"/>
      <c r="BQ1173" s="32" t="str">
        <f>IF(N1173="项目",VLOOKUP(O1173,项目!B:C,2,0),IF(K1173="空项目",VLOOKUP(K1173,项目!B:C,2,0),""))</f>
        <v/>
      </c>
      <c r="BR1173" s="32" t="str">
        <f>IFERROR(VLOOKUP(BQ1173,项目!A:B,2,0),"")</f>
        <v/>
      </c>
      <c r="BS1173" s="29"/>
      <c r="BT1173" s="29"/>
      <c r="BU1173" s="32" t="str">
        <f>IF(N1173="供应商",VLOOKUP(O1173,供应商!B:C,2,0),"")</f>
        <v/>
      </c>
      <c r="BV1173" s="32" t="str">
        <f>IFERROR(VLOOKUP(BU1173,供应商!A:B,2,0),"")</f>
        <v/>
      </c>
      <c r="BW1173" s="32" t="str">
        <f>IF(N1173="客户",VLOOKUP(O1173,客户!B:C,2,0),"")</f>
        <v/>
      </c>
      <c r="BX1173" s="32" t="str">
        <f>IFERROR(VLOOKUP(BW1173,客户!A:B,2,0),"")</f>
        <v/>
      </c>
      <c r="BY1173" s="29"/>
      <c r="BZ1173" s="29"/>
      <c r="CA1173" s="29"/>
      <c r="CB1173" s="29"/>
      <c r="CC1173" s="29"/>
      <c r="CD1173" s="29"/>
      <c r="CE1173" s="29"/>
      <c r="CF1173" s="29"/>
      <c r="CG1173" s="29"/>
      <c r="CH1173" s="29"/>
      <c r="CI1173" s="29"/>
      <c r="CJ1173" s="29"/>
      <c r="CK1173" s="29"/>
      <c r="CL1173" s="29"/>
      <c r="CM1173" s="29"/>
      <c r="CN1173" s="29"/>
      <c r="CO1173" s="29"/>
      <c r="CP1173" s="29"/>
      <c r="CQ1173" s="29"/>
      <c r="CR1173" s="29"/>
      <c r="CS1173" s="29"/>
      <c r="CT1173" s="29"/>
      <c r="CU1173" s="32" t="str">
        <f>IF(N1173="费用项目",VLOOKUP(O1173,费用项目!B:C,2,0),"")</f>
        <v/>
      </c>
      <c r="CV1173" s="32" t="str">
        <f>IFERROR(VLOOKUP(CU1173,费用项目!A:B,2,0),"")</f>
        <v/>
      </c>
      <c r="CW1173" s="29" t="str">
        <f>IF(N1173="银行账户",VLOOKUP(O1173,银行变二级!B:C,2,0),"")</f>
        <v>临商银行3792</v>
      </c>
      <c r="CX1173" s="29" t="str">
        <f>IFERROR(VLOOKUP(O1173,银行变二级!A:B,2,0),"")</f>
        <v>临商银行3792</v>
      </c>
    </row>
    <row r="1174" spans="1:102">
      <c r="A1174" s="35" t="s">
        <v>889</v>
      </c>
      <c r="B1174" s="36" t="s">
        <v>131</v>
      </c>
      <c r="C1174" s="36" t="s">
        <v>231</v>
      </c>
      <c r="D1174" s="37" t="s">
        <v>906</v>
      </c>
      <c r="E1174" s="37" t="s">
        <v>907</v>
      </c>
      <c r="F1174" s="38">
        <v>5200</v>
      </c>
      <c r="G1174" s="39" t="s">
        <v>107</v>
      </c>
      <c r="H1174" s="40" t="str">
        <f t="shared" si="370"/>
        <v>6602</v>
      </c>
      <c r="I1174" s="40" t="str">
        <f t="shared" si="371"/>
        <v>6602</v>
      </c>
      <c r="J1174" s="46" t="str">
        <f t="shared" si="372"/>
        <v>管理费用</v>
      </c>
      <c r="K1174" s="47" t="str">
        <f t="shared" si="373"/>
        <v>服务费</v>
      </c>
      <c r="L1174" s="46" t="str">
        <f t="shared" si="374"/>
        <v/>
      </c>
      <c r="M1174" s="46" t="str">
        <f>IFERROR(IF(H1174="1002",1002,VLOOKUP(I1174,亿企科目!A:H,6,0)),VLOOKUP(H1174,亿企科目!A:G,6,0))</f>
        <v>6602</v>
      </c>
      <c r="N1174" s="48" t="str">
        <f>IFERROR(IF(H1174="1002","银行账户",IF(H1174="1123","供应商",VLOOKUP(I1174,亿企科目!A:H,8,0))),"")</f>
        <v>费用项目</v>
      </c>
      <c r="O1174" s="49" t="str">
        <f t="shared" si="388"/>
        <v>服务费</v>
      </c>
      <c r="P1174" s="29" t="str">
        <f>VLOOKUP(A1174,账簿!B:C,2,0)</f>
        <v>002008001</v>
      </c>
      <c r="Q1174" s="29" t="str">
        <f>VLOOKUP(P1174,账簿!A:B,2,0)</f>
        <v>山东通诚机器有限公司</v>
      </c>
      <c r="W1174" s="29" t="str">
        <f t="shared" si="389"/>
        <v>0020080012026-04-3013</v>
      </c>
      <c r="X1174" s="29" t="str">
        <f t="shared" si="375"/>
        <v>002008001</v>
      </c>
      <c r="Y1174" s="29" t="str">
        <f t="shared" si="376"/>
        <v>002008001</v>
      </c>
      <c r="Z1174" s="29" t="str">
        <f t="shared" si="377"/>
        <v>山东通诚机器有限公司</v>
      </c>
      <c r="AA1174" s="29" t="str">
        <f t="shared" si="378"/>
        <v>2026-04</v>
      </c>
      <c r="AB1174" s="29" t="str">
        <f t="shared" si="379"/>
        <v>2026-04-30</v>
      </c>
      <c r="AC1174" s="29" t="s">
        <v>108</v>
      </c>
      <c r="AD1174" s="29">
        <f t="shared" si="380"/>
        <v>13</v>
      </c>
      <c r="AE1174" s="29" t="str">
        <f t="shared" si="381"/>
        <v>安保服务费</v>
      </c>
      <c r="AF1174" s="29" t="s">
        <v>109</v>
      </c>
      <c r="AG1174" s="29" t="s">
        <v>109</v>
      </c>
      <c r="AH1174" s="29"/>
      <c r="AI1174" s="29"/>
      <c r="AJ1174" s="29"/>
      <c r="AK1174" s="29"/>
      <c r="AL1174" s="29"/>
      <c r="AM1174" s="29"/>
      <c r="AN1174" s="29" t="str">
        <f t="shared" si="382"/>
        <v>6602</v>
      </c>
      <c r="AO1174" s="29"/>
      <c r="AP1174" s="29" t="str">
        <f t="shared" si="383"/>
        <v>安保服务费</v>
      </c>
      <c r="AQ1174" t="s">
        <v>110</v>
      </c>
      <c r="AR1174" s="29">
        <f t="shared" si="384"/>
        <v>5200</v>
      </c>
      <c r="AS1174" s="29" t="str">
        <f t="shared" si="385"/>
        <v/>
      </c>
      <c r="AT1174" t="s">
        <v>111</v>
      </c>
      <c r="AU1174" t="s">
        <v>112</v>
      </c>
      <c r="AV1174" t="s">
        <v>113</v>
      </c>
      <c r="AW1174" s="29">
        <f t="shared" si="386"/>
        <v>5200</v>
      </c>
      <c r="AX1174" s="29" t="str">
        <f t="shared" si="387"/>
        <v/>
      </c>
      <c r="AY1174" s="29"/>
      <c r="AZ1174" s="29"/>
      <c r="BA1174" s="29"/>
      <c r="BB1174" s="29"/>
      <c r="BC1174" s="29"/>
      <c r="BD1174" s="29"/>
      <c r="BE1174" s="29"/>
      <c r="BF1174" s="29"/>
      <c r="BG1174" s="29"/>
      <c r="BH1174" s="29"/>
      <c r="BI1174" s="29"/>
      <c r="BJ1174" s="29"/>
      <c r="BK1174" s="29"/>
      <c r="BL1174" s="29"/>
      <c r="BM1174" s="29"/>
      <c r="BN1174" s="29"/>
      <c r="BO1174" s="29"/>
      <c r="BP1174" s="29"/>
      <c r="BQ1174" s="32" t="str">
        <f>IF(N1174="项目",VLOOKUP(O1174,项目!B:C,2,0),IF(K1174="空项目",VLOOKUP(K1174,项目!B:C,2,0),""))</f>
        <v/>
      </c>
      <c r="BR1174" s="32" t="str">
        <f>IFERROR(VLOOKUP(BQ1174,项目!A:B,2,0),"")</f>
        <v/>
      </c>
      <c r="BS1174" s="29"/>
      <c r="BT1174" s="29"/>
      <c r="BU1174" s="32" t="str">
        <f>IF(N1174="供应商",VLOOKUP(O1174,供应商!B:C,2,0),"")</f>
        <v/>
      </c>
      <c r="BV1174" s="32" t="str">
        <f>IFERROR(VLOOKUP(BU1174,供应商!A:B,2,0),"")</f>
        <v/>
      </c>
      <c r="BW1174" s="32" t="str">
        <f>IF(N1174="客户",VLOOKUP(O1174,客户!B:C,2,0),"")</f>
        <v/>
      </c>
      <c r="BX1174" s="32" t="str">
        <f>IFERROR(VLOOKUP(BW1174,客户!A:B,2,0),"")</f>
        <v/>
      </c>
      <c r="BY1174" s="29"/>
      <c r="BZ1174" s="29"/>
      <c r="CA1174" s="29"/>
      <c r="CB1174" s="29"/>
      <c r="CC1174" s="29"/>
      <c r="CD1174" s="29"/>
      <c r="CE1174" s="29"/>
      <c r="CF1174" s="29"/>
      <c r="CG1174" s="29"/>
      <c r="CH1174" s="29"/>
      <c r="CI1174" s="29"/>
      <c r="CJ1174" s="29"/>
      <c r="CK1174" s="29"/>
      <c r="CL1174" s="29"/>
      <c r="CM1174" s="29"/>
      <c r="CN1174" s="29"/>
      <c r="CO1174" s="29"/>
      <c r="CP1174" s="29"/>
      <c r="CQ1174" s="29"/>
      <c r="CR1174" s="29"/>
      <c r="CS1174" s="29"/>
      <c r="CT1174" s="29"/>
      <c r="CU1174" s="32" t="str">
        <f>IF(N1174="费用项目",VLOOKUP(O1174,费用项目!B:C,2,0),"")</f>
        <v>660225</v>
      </c>
      <c r="CV1174" s="32" t="str">
        <f>IFERROR(VLOOKUP(CU1174,费用项目!A:B,2,0),"")</f>
        <v>服务费</v>
      </c>
      <c r="CW1174" s="29" t="str">
        <f>IF(N1174="银行账户",VLOOKUP(O1174,银行变二级!B:C,2,0),"")</f>
        <v/>
      </c>
      <c r="CX1174" s="29" t="str">
        <f>IFERROR(VLOOKUP(O1174,银行变二级!A:B,2,0),"")</f>
        <v/>
      </c>
    </row>
    <row r="1175" ht="25.5" spans="1:102">
      <c r="A1175" s="35" t="s">
        <v>889</v>
      </c>
      <c r="B1175" s="36" t="s">
        <v>131</v>
      </c>
      <c r="C1175" s="36" t="s">
        <v>231</v>
      </c>
      <c r="D1175" s="37" t="s">
        <v>906</v>
      </c>
      <c r="E1175" s="37" t="s">
        <v>908</v>
      </c>
      <c r="F1175" s="39" t="s">
        <v>107</v>
      </c>
      <c r="G1175" s="38">
        <v>5200</v>
      </c>
      <c r="H1175" s="40" t="str">
        <f t="shared" si="370"/>
        <v>2241</v>
      </c>
      <c r="I1175" s="40" t="str">
        <f t="shared" si="371"/>
        <v>224102</v>
      </c>
      <c r="J1175" s="46" t="str">
        <f t="shared" si="372"/>
        <v>其他应付款</v>
      </c>
      <c r="K1175" s="47" t="str">
        <f t="shared" si="373"/>
        <v>单位</v>
      </c>
      <c r="L1175" s="46" t="str">
        <f t="shared" si="374"/>
        <v>昌邑市蓝盾保安服务有限公司</v>
      </c>
      <c r="M1175" s="46" t="str">
        <f>IFERROR(IF(H1175="1002",1002,VLOOKUP(I1175,亿企科目!A:H,6,0)),VLOOKUP(H1175,亿企科目!A:G,6,0))</f>
        <v>224102</v>
      </c>
      <c r="N1175" s="48" t="str">
        <f>IFERROR(IF(H1175="1002","银行账户",IF(H1175="1123","供应商",VLOOKUP(I1175,亿企科目!A:H,8,0))),"")</f>
        <v>供应商</v>
      </c>
      <c r="O1175" s="49" t="str">
        <f t="shared" si="388"/>
        <v>昌邑市蓝盾保安服务有限公司</v>
      </c>
      <c r="P1175" s="29" t="str">
        <f>VLOOKUP(A1175,账簿!B:C,2,0)</f>
        <v>002008001</v>
      </c>
      <c r="Q1175" s="29" t="str">
        <f>VLOOKUP(P1175,账簿!A:B,2,0)</f>
        <v>山东通诚机器有限公司</v>
      </c>
      <c r="W1175" s="29" t="str">
        <f t="shared" si="389"/>
        <v>0020080012026-04-3013</v>
      </c>
      <c r="X1175" s="29" t="str">
        <f t="shared" si="375"/>
        <v>002008001</v>
      </c>
      <c r="Y1175" s="29" t="str">
        <f t="shared" si="376"/>
        <v>002008001</v>
      </c>
      <c r="Z1175" s="29" t="str">
        <f t="shared" si="377"/>
        <v>山东通诚机器有限公司</v>
      </c>
      <c r="AA1175" s="29" t="str">
        <f t="shared" si="378"/>
        <v>2026-04</v>
      </c>
      <c r="AB1175" s="29" t="str">
        <f t="shared" si="379"/>
        <v>2026-04-30</v>
      </c>
      <c r="AC1175" s="29" t="s">
        <v>108</v>
      </c>
      <c r="AD1175" s="29">
        <f t="shared" si="380"/>
        <v>13</v>
      </c>
      <c r="AE1175" s="29" t="str">
        <f t="shared" si="381"/>
        <v>安保服务费</v>
      </c>
      <c r="AF1175" s="29" t="s">
        <v>109</v>
      </c>
      <c r="AG1175" s="29" t="s">
        <v>109</v>
      </c>
      <c r="AH1175" s="29"/>
      <c r="AI1175" s="29"/>
      <c r="AJ1175" s="29"/>
      <c r="AK1175" s="29"/>
      <c r="AL1175" s="29"/>
      <c r="AM1175" s="29"/>
      <c r="AN1175" s="29" t="str">
        <f t="shared" si="382"/>
        <v>224102</v>
      </c>
      <c r="AO1175" s="29"/>
      <c r="AP1175" s="29" t="str">
        <f t="shared" si="383"/>
        <v>安保服务费</v>
      </c>
      <c r="AQ1175" t="s">
        <v>110</v>
      </c>
      <c r="AR1175" s="29" t="str">
        <f t="shared" si="384"/>
        <v/>
      </c>
      <c r="AS1175" s="29">
        <f t="shared" si="385"/>
        <v>5200</v>
      </c>
      <c r="AT1175" t="s">
        <v>111</v>
      </c>
      <c r="AU1175" t="s">
        <v>112</v>
      </c>
      <c r="AV1175" t="s">
        <v>113</v>
      </c>
      <c r="AW1175" s="29" t="str">
        <f t="shared" si="386"/>
        <v/>
      </c>
      <c r="AX1175" s="29">
        <f t="shared" si="387"/>
        <v>5200</v>
      </c>
      <c r="AY1175" s="29"/>
      <c r="AZ1175" s="29"/>
      <c r="BA1175" s="29"/>
      <c r="BB1175" s="29"/>
      <c r="BC1175" s="29"/>
      <c r="BD1175" s="29"/>
      <c r="BE1175" s="29"/>
      <c r="BF1175" s="29"/>
      <c r="BG1175" s="29"/>
      <c r="BH1175" s="29"/>
      <c r="BI1175" s="29"/>
      <c r="BJ1175" s="29"/>
      <c r="BK1175" s="29"/>
      <c r="BL1175" s="29"/>
      <c r="BM1175" s="29"/>
      <c r="BN1175" s="29"/>
      <c r="BO1175" s="29"/>
      <c r="BP1175" s="29"/>
      <c r="BQ1175" s="32" t="str">
        <f>IF(N1175="项目",VLOOKUP(O1175,项目!B:C,2,0),IF(K1175="空项目",VLOOKUP(K1175,项目!B:C,2,0),""))</f>
        <v/>
      </c>
      <c r="BR1175" s="32" t="str">
        <f>IFERROR(VLOOKUP(BQ1175,项目!A:B,2,0),"")</f>
        <v/>
      </c>
      <c r="BS1175" s="29"/>
      <c r="BT1175" s="29"/>
      <c r="BU1175" s="32" t="str">
        <f>IF(N1175="供应商",VLOOKUP(O1175,供应商!B:C,2,0),"")</f>
        <v>0002000003</v>
      </c>
      <c r="BV1175" s="32" t="str">
        <f>IFERROR(VLOOKUP(BU1175,供应商!A:B,2,0),"")</f>
        <v>昌邑市蓝盾保安服务有限公司</v>
      </c>
      <c r="BW1175" s="32" t="str">
        <f>IF(N1175="客户",VLOOKUP(O1175,客户!B:C,2,0),"")</f>
        <v/>
      </c>
      <c r="BX1175" s="32" t="str">
        <f>IFERROR(VLOOKUP(BW1175,客户!A:B,2,0),"")</f>
        <v/>
      </c>
      <c r="BY1175" s="29"/>
      <c r="BZ1175" s="29"/>
      <c r="CA1175" s="29"/>
      <c r="CB1175" s="29"/>
      <c r="CC1175" s="29"/>
      <c r="CD1175" s="29"/>
      <c r="CE1175" s="29"/>
      <c r="CF1175" s="29"/>
      <c r="CG1175" s="29"/>
      <c r="CH1175" s="29"/>
      <c r="CI1175" s="29"/>
      <c r="CJ1175" s="29"/>
      <c r="CK1175" s="29"/>
      <c r="CL1175" s="29"/>
      <c r="CM1175" s="29"/>
      <c r="CN1175" s="29"/>
      <c r="CO1175" s="29"/>
      <c r="CP1175" s="29"/>
      <c r="CQ1175" s="29"/>
      <c r="CR1175" s="29"/>
      <c r="CS1175" s="29"/>
      <c r="CT1175" s="29"/>
      <c r="CU1175" s="32" t="str">
        <f>IF(N1175="费用项目",VLOOKUP(O1175,费用项目!B:C,2,0),"")</f>
        <v/>
      </c>
      <c r="CV1175" s="32" t="str">
        <f>IFERROR(VLOOKUP(CU1175,费用项目!A:B,2,0),"")</f>
        <v/>
      </c>
      <c r="CW1175" s="29" t="str">
        <f>IF(N1175="银行账户",VLOOKUP(O1175,银行变二级!B:C,2,0),"")</f>
        <v/>
      </c>
      <c r="CX1175" s="29" t="str">
        <f>IFERROR(VLOOKUP(O1175,银行变二级!A:B,2,0),"")</f>
        <v/>
      </c>
    </row>
    <row r="1176" spans="1:102">
      <c r="A1176" s="35" t="s">
        <v>889</v>
      </c>
      <c r="B1176" s="36" t="s">
        <v>131</v>
      </c>
      <c r="C1176" s="36" t="s">
        <v>233</v>
      </c>
      <c r="D1176" s="37" t="s">
        <v>909</v>
      </c>
      <c r="E1176" s="37" t="s">
        <v>792</v>
      </c>
      <c r="F1176" s="41">
        <v>831.6</v>
      </c>
      <c r="G1176" s="39" t="s">
        <v>107</v>
      </c>
      <c r="H1176" s="40" t="str">
        <f t="shared" si="370"/>
        <v>6602</v>
      </c>
      <c r="I1176" s="40" t="str">
        <f t="shared" si="371"/>
        <v>6602</v>
      </c>
      <c r="J1176" s="46" t="str">
        <f t="shared" si="372"/>
        <v>管理费用</v>
      </c>
      <c r="K1176" s="47" t="str">
        <f t="shared" si="373"/>
        <v>水电费</v>
      </c>
      <c r="L1176" s="46" t="str">
        <f t="shared" si="374"/>
        <v/>
      </c>
      <c r="M1176" s="46" t="str">
        <f>IFERROR(IF(H1176="1002",1002,VLOOKUP(I1176,亿企科目!A:H,6,0)),VLOOKUP(H1176,亿企科目!A:G,6,0))</f>
        <v>6602</v>
      </c>
      <c r="N1176" s="48" t="str">
        <f>IFERROR(IF(H1176="1002","银行账户",IF(H1176="1123","供应商",VLOOKUP(I1176,亿企科目!A:H,8,0))),"")</f>
        <v>费用项目</v>
      </c>
      <c r="O1176" s="49" t="str">
        <f t="shared" si="388"/>
        <v>水电费</v>
      </c>
      <c r="P1176" s="29" t="str">
        <f>VLOOKUP(A1176,账簿!B:C,2,0)</f>
        <v>002008001</v>
      </c>
      <c r="Q1176" s="29" t="str">
        <f>VLOOKUP(P1176,账簿!A:B,2,0)</f>
        <v>山东通诚机器有限公司</v>
      </c>
      <c r="W1176" s="29" t="str">
        <f t="shared" si="389"/>
        <v>0020080012026-04-3014</v>
      </c>
      <c r="X1176" s="29" t="str">
        <f t="shared" si="375"/>
        <v>002008001</v>
      </c>
      <c r="Y1176" s="29" t="str">
        <f t="shared" si="376"/>
        <v>002008001</v>
      </c>
      <c r="Z1176" s="29" t="str">
        <f t="shared" si="377"/>
        <v>山东通诚机器有限公司</v>
      </c>
      <c r="AA1176" s="29" t="str">
        <f t="shared" si="378"/>
        <v>2026-04</v>
      </c>
      <c r="AB1176" s="29" t="str">
        <f t="shared" si="379"/>
        <v>2026-04-30</v>
      </c>
      <c r="AC1176" s="29" t="s">
        <v>108</v>
      </c>
      <c r="AD1176" s="29">
        <f t="shared" si="380"/>
        <v>14</v>
      </c>
      <c r="AE1176" s="29" t="str">
        <f t="shared" si="381"/>
        <v>4月水费</v>
      </c>
      <c r="AF1176" s="29" t="s">
        <v>109</v>
      </c>
      <c r="AG1176" s="29" t="s">
        <v>109</v>
      </c>
      <c r="AH1176" s="29"/>
      <c r="AI1176" s="29"/>
      <c r="AJ1176" s="29"/>
      <c r="AK1176" s="29"/>
      <c r="AL1176" s="29"/>
      <c r="AM1176" s="29"/>
      <c r="AN1176" s="29" t="str">
        <f t="shared" si="382"/>
        <v>6602</v>
      </c>
      <c r="AO1176" s="29"/>
      <c r="AP1176" s="29" t="str">
        <f t="shared" si="383"/>
        <v>4月水费</v>
      </c>
      <c r="AQ1176" t="s">
        <v>110</v>
      </c>
      <c r="AR1176" s="29">
        <f t="shared" si="384"/>
        <v>831.6</v>
      </c>
      <c r="AS1176" s="29" t="str">
        <f t="shared" si="385"/>
        <v/>
      </c>
      <c r="AT1176" t="s">
        <v>111</v>
      </c>
      <c r="AU1176" t="s">
        <v>112</v>
      </c>
      <c r="AV1176" t="s">
        <v>113</v>
      </c>
      <c r="AW1176" s="29">
        <f t="shared" si="386"/>
        <v>831.6</v>
      </c>
      <c r="AX1176" s="29" t="str">
        <f t="shared" si="387"/>
        <v/>
      </c>
      <c r="AY1176" s="29"/>
      <c r="AZ1176" s="29"/>
      <c r="BA1176" s="29"/>
      <c r="BB1176" s="29"/>
      <c r="BC1176" s="29"/>
      <c r="BD1176" s="29"/>
      <c r="BE1176" s="29"/>
      <c r="BF1176" s="29"/>
      <c r="BG1176" s="29"/>
      <c r="BH1176" s="29"/>
      <c r="BI1176" s="29"/>
      <c r="BJ1176" s="29"/>
      <c r="BK1176" s="29"/>
      <c r="BL1176" s="29"/>
      <c r="BM1176" s="29"/>
      <c r="BN1176" s="29"/>
      <c r="BO1176" s="29"/>
      <c r="BP1176" s="29"/>
      <c r="BQ1176" s="32" t="str">
        <f>IF(N1176="项目",VLOOKUP(O1176,项目!B:C,2,0),IF(K1176="空项目",VLOOKUP(K1176,项目!B:C,2,0),""))</f>
        <v/>
      </c>
      <c r="BR1176" s="32" t="str">
        <f>IFERROR(VLOOKUP(BQ1176,项目!A:B,2,0),"")</f>
        <v/>
      </c>
      <c r="BS1176" s="29"/>
      <c r="BT1176" s="29"/>
      <c r="BU1176" s="32" t="str">
        <f>IF(N1176="供应商",VLOOKUP(O1176,供应商!B:C,2,0),"")</f>
        <v/>
      </c>
      <c r="BV1176" s="32" t="str">
        <f>IFERROR(VLOOKUP(BU1176,供应商!A:B,2,0),"")</f>
        <v/>
      </c>
      <c r="BW1176" s="32" t="str">
        <f>IF(N1176="客户",VLOOKUP(O1176,客户!B:C,2,0),"")</f>
        <v/>
      </c>
      <c r="BX1176" s="32" t="str">
        <f>IFERROR(VLOOKUP(BW1176,客户!A:B,2,0),"")</f>
        <v/>
      </c>
      <c r="BY1176" s="29"/>
      <c r="BZ1176" s="29"/>
      <c r="CA1176" s="29"/>
      <c r="CB1176" s="29"/>
      <c r="CC1176" s="29"/>
      <c r="CD1176" s="29"/>
      <c r="CE1176" s="29"/>
      <c r="CF1176" s="29"/>
      <c r="CG1176" s="29"/>
      <c r="CH1176" s="29"/>
      <c r="CI1176" s="29"/>
      <c r="CJ1176" s="29"/>
      <c r="CK1176" s="29"/>
      <c r="CL1176" s="29"/>
      <c r="CM1176" s="29"/>
      <c r="CN1176" s="29"/>
      <c r="CO1176" s="29"/>
      <c r="CP1176" s="29"/>
      <c r="CQ1176" s="29"/>
      <c r="CR1176" s="29"/>
      <c r="CS1176" s="29"/>
      <c r="CT1176" s="29"/>
      <c r="CU1176" s="32" t="str">
        <f>IF(N1176="费用项目",VLOOKUP(O1176,费用项目!B:C,2,0),"")</f>
        <v>660205</v>
      </c>
      <c r="CV1176" s="32" t="str">
        <f>IFERROR(VLOOKUP(CU1176,费用项目!A:B,2,0),"")</f>
        <v>水电费</v>
      </c>
      <c r="CW1176" s="29" t="str">
        <f>IF(N1176="银行账户",VLOOKUP(O1176,银行变二级!B:C,2,0),"")</f>
        <v/>
      </c>
      <c r="CX1176" s="29" t="str">
        <f>IFERROR(VLOOKUP(O1176,银行变二级!A:B,2,0),"")</f>
        <v/>
      </c>
    </row>
    <row r="1177" ht="25.5" spans="1:102">
      <c r="A1177" s="35" t="s">
        <v>889</v>
      </c>
      <c r="B1177" s="36" t="s">
        <v>131</v>
      </c>
      <c r="C1177" s="36" t="s">
        <v>233</v>
      </c>
      <c r="D1177" s="37" t="s">
        <v>909</v>
      </c>
      <c r="E1177" s="37" t="s">
        <v>910</v>
      </c>
      <c r="F1177" s="39" t="s">
        <v>107</v>
      </c>
      <c r="G1177" s="41">
        <v>831.6</v>
      </c>
      <c r="H1177" s="40" t="str">
        <f t="shared" si="370"/>
        <v>2241</v>
      </c>
      <c r="I1177" s="40" t="str">
        <f t="shared" si="371"/>
        <v>224102</v>
      </c>
      <c r="J1177" s="46" t="str">
        <f t="shared" si="372"/>
        <v>其他应付款</v>
      </c>
      <c r="K1177" s="47" t="str">
        <f t="shared" si="373"/>
        <v>单位</v>
      </c>
      <c r="L1177" s="46" t="str">
        <f t="shared" si="374"/>
        <v>山东明河水业有限公司</v>
      </c>
      <c r="M1177" s="46" t="str">
        <f>IFERROR(IF(H1177="1002",1002,VLOOKUP(I1177,亿企科目!A:H,6,0)),VLOOKUP(H1177,亿企科目!A:G,6,0))</f>
        <v>224102</v>
      </c>
      <c r="N1177" s="48" t="str">
        <f>IFERROR(IF(H1177="1002","银行账户",IF(H1177="1123","供应商",VLOOKUP(I1177,亿企科目!A:H,8,0))),"")</f>
        <v>供应商</v>
      </c>
      <c r="O1177" s="49" t="str">
        <f t="shared" si="388"/>
        <v>山东明河水业有限公司</v>
      </c>
      <c r="P1177" s="29" t="str">
        <f>VLOOKUP(A1177,账簿!B:C,2,0)</f>
        <v>002008001</v>
      </c>
      <c r="Q1177" s="29" t="str">
        <f>VLOOKUP(P1177,账簿!A:B,2,0)</f>
        <v>山东通诚机器有限公司</v>
      </c>
      <c r="W1177" s="29" t="str">
        <f t="shared" si="389"/>
        <v>0020080012026-04-3014</v>
      </c>
      <c r="X1177" s="29" t="str">
        <f t="shared" si="375"/>
        <v>002008001</v>
      </c>
      <c r="Y1177" s="29" t="str">
        <f t="shared" si="376"/>
        <v>002008001</v>
      </c>
      <c r="Z1177" s="29" t="str">
        <f t="shared" si="377"/>
        <v>山东通诚机器有限公司</v>
      </c>
      <c r="AA1177" s="29" t="str">
        <f t="shared" si="378"/>
        <v>2026-04</v>
      </c>
      <c r="AB1177" s="29" t="str">
        <f t="shared" si="379"/>
        <v>2026-04-30</v>
      </c>
      <c r="AC1177" s="29" t="s">
        <v>108</v>
      </c>
      <c r="AD1177" s="29">
        <f t="shared" si="380"/>
        <v>14</v>
      </c>
      <c r="AE1177" s="29" t="str">
        <f t="shared" si="381"/>
        <v>4月水费</v>
      </c>
      <c r="AF1177" s="29" t="s">
        <v>109</v>
      </c>
      <c r="AG1177" s="29" t="s">
        <v>109</v>
      </c>
      <c r="AH1177" s="29"/>
      <c r="AI1177" s="29"/>
      <c r="AJ1177" s="29"/>
      <c r="AK1177" s="29"/>
      <c r="AL1177" s="29"/>
      <c r="AM1177" s="29"/>
      <c r="AN1177" s="29" t="str">
        <f t="shared" si="382"/>
        <v>224102</v>
      </c>
      <c r="AO1177" s="29"/>
      <c r="AP1177" s="29" t="str">
        <f t="shared" si="383"/>
        <v>4月水费</v>
      </c>
      <c r="AQ1177" t="s">
        <v>110</v>
      </c>
      <c r="AR1177" s="29" t="str">
        <f t="shared" si="384"/>
        <v/>
      </c>
      <c r="AS1177" s="29">
        <f t="shared" si="385"/>
        <v>831.6</v>
      </c>
      <c r="AT1177" t="s">
        <v>111</v>
      </c>
      <c r="AU1177" t="s">
        <v>112</v>
      </c>
      <c r="AV1177" t="s">
        <v>113</v>
      </c>
      <c r="AW1177" s="29" t="str">
        <f t="shared" si="386"/>
        <v/>
      </c>
      <c r="AX1177" s="29">
        <f t="shared" si="387"/>
        <v>831.6</v>
      </c>
      <c r="AY1177" s="29"/>
      <c r="AZ1177" s="29"/>
      <c r="BA1177" s="29"/>
      <c r="BB1177" s="29"/>
      <c r="BC1177" s="29"/>
      <c r="BD1177" s="29"/>
      <c r="BE1177" s="29"/>
      <c r="BF1177" s="29"/>
      <c r="BG1177" s="29"/>
      <c r="BH1177" s="29"/>
      <c r="BI1177" s="29"/>
      <c r="BJ1177" s="29"/>
      <c r="BK1177" s="29"/>
      <c r="BL1177" s="29"/>
      <c r="BM1177" s="29"/>
      <c r="BN1177" s="29"/>
      <c r="BO1177" s="29"/>
      <c r="BP1177" s="29"/>
      <c r="BQ1177" s="32" t="str">
        <f>IF(N1177="项目",VLOOKUP(O1177,项目!B:C,2,0),IF(K1177="空项目",VLOOKUP(K1177,项目!B:C,2,0),""))</f>
        <v/>
      </c>
      <c r="BR1177" s="32" t="str">
        <f>IFERROR(VLOOKUP(BQ1177,项目!A:B,2,0),"")</f>
        <v/>
      </c>
      <c r="BS1177" s="29"/>
      <c r="BT1177" s="29"/>
      <c r="BU1177" s="32" t="str">
        <f>IF(N1177="供应商",VLOOKUP(O1177,供应商!B:C,2,0),"")</f>
        <v>0001828</v>
      </c>
      <c r="BV1177" s="32" t="str">
        <f>IFERROR(VLOOKUP(BU1177,供应商!A:B,2,0),"")</f>
        <v>山东明河水业有限公司</v>
      </c>
      <c r="BW1177" s="32" t="str">
        <f>IF(N1177="客户",VLOOKUP(O1177,客户!B:C,2,0),"")</f>
        <v/>
      </c>
      <c r="BX1177" s="32" t="str">
        <f>IFERROR(VLOOKUP(BW1177,客户!A:B,2,0),"")</f>
        <v/>
      </c>
      <c r="BY1177" s="29"/>
      <c r="BZ1177" s="29"/>
      <c r="CA1177" s="29"/>
      <c r="CB1177" s="29"/>
      <c r="CC1177" s="29"/>
      <c r="CD1177" s="29"/>
      <c r="CE1177" s="29"/>
      <c r="CF1177" s="29"/>
      <c r="CG1177" s="29"/>
      <c r="CH1177" s="29"/>
      <c r="CI1177" s="29"/>
      <c r="CJ1177" s="29"/>
      <c r="CK1177" s="29"/>
      <c r="CL1177" s="29"/>
      <c r="CM1177" s="29"/>
      <c r="CN1177" s="29"/>
      <c r="CO1177" s="29"/>
      <c r="CP1177" s="29"/>
      <c r="CQ1177" s="29"/>
      <c r="CR1177" s="29"/>
      <c r="CS1177" s="29"/>
      <c r="CT1177" s="29"/>
      <c r="CU1177" s="32" t="str">
        <f>IF(N1177="费用项目",VLOOKUP(O1177,费用项目!B:C,2,0),"")</f>
        <v/>
      </c>
      <c r="CV1177" s="32" t="str">
        <f>IFERROR(VLOOKUP(CU1177,费用项目!A:B,2,0),"")</f>
        <v/>
      </c>
      <c r="CW1177" s="29" t="str">
        <f>IF(N1177="银行账户",VLOOKUP(O1177,银行变二级!B:C,2,0),"")</f>
        <v/>
      </c>
      <c r="CX1177" s="29" t="str">
        <f>IFERROR(VLOOKUP(O1177,银行变二级!A:B,2,0),"")</f>
        <v/>
      </c>
    </row>
    <row r="1178" spans="1:102">
      <c r="A1178" s="35" t="s">
        <v>889</v>
      </c>
      <c r="B1178" s="36" t="s">
        <v>131</v>
      </c>
      <c r="C1178" s="36" t="s">
        <v>234</v>
      </c>
      <c r="D1178" s="37" t="s">
        <v>911</v>
      </c>
      <c r="E1178" s="37" t="s">
        <v>130</v>
      </c>
      <c r="F1178" s="38">
        <v>2097000</v>
      </c>
      <c r="G1178" s="39" t="s">
        <v>107</v>
      </c>
      <c r="H1178" s="40" t="str">
        <f t="shared" si="370"/>
        <v>6603</v>
      </c>
      <c r="I1178" s="40" t="str">
        <f t="shared" si="371"/>
        <v>6603</v>
      </c>
      <c r="J1178" s="46" t="str">
        <f t="shared" si="372"/>
        <v>财务费用</v>
      </c>
      <c r="K1178" s="47" t="str">
        <f t="shared" si="373"/>
        <v>手续费</v>
      </c>
      <c r="L1178" s="46" t="str">
        <f t="shared" si="374"/>
        <v/>
      </c>
      <c r="M1178" s="46" t="str">
        <f>IFERROR(IF(H1178="1002",1002,VLOOKUP(I1178,亿企科目!A:H,6,0)),VLOOKUP(H1178,亿企科目!A:G,6,0))</f>
        <v>6603</v>
      </c>
      <c r="N1178" s="48" t="str">
        <f>IFERROR(IF(H1178="1002","银行账户",IF(H1178="1123","供应商",VLOOKUP(I1178,亿企科目!A:H,8,0))),"")</f>
        <v>费用项目</v>
      </c>
      <c r="O1178" s="49" t="str">
        <f t="shared" si="388"/>
        <v>手续费</v>
      </c>
      <c r="P1178" s="29" t="str">
        <f>VLOOKUP(A1178,账簿!B:C,2,0)</f>
        <v>002008001</v>
      </c>
      <c r="Q1178" s="29" t="str">
        <f>VLOOKUP(P1178,账簿!A:B,2,0)</f>
        <v>山东通诚机器有限公司</v>
      </c>
      <c r="W1178" s="29" t="str">
        <f t="shared" si="389"/>
        <v>0020080012026-04-3015</v>
      </c>
      <c r="X1178" s="29" t="str">
        <f t="shared" si="375"/>
        <v>002008001</v>
      </c>
      <c r="Y1178" s="29" t="str">
        <f t="shared" si="376"/>
        <v>002008001</v>
      </c>
      <c r="Z1178" s="29" t="str">
        <f t="shared" si="377"/>
        <v>山东通诚机器有限公司</v>
      </c>
      <c r="AA1178" s="29" t="str">
        <f t="shared" si="378"/>
        <v>2026-04</v>
      </c>
      <c r="AB1178" s="29" t="str">
        <f t="shared" si="379"/>
        <v>2026-04-30</v>
      </c>
      <c r="AC1178" s="29" t="s">
        <v>108</v>
      </c>
      <c r="AD1178" s="29">
        <f t="shared" si="380"/>
        <v>15</v>
      </c>
      <c r="AE1178" s="29" t="str">
        <f t="shared" si="381"/>
        <v>担保费,潍坊市再担保集团股份有限公司</v>
      </c>
      <c r="AF1178" s="29" t="s">
        <v>109</v>
      </c>
      <c r="AG1178" s="29" t="s">
        <v>109</v>
      </c>
      <c r="AH1178" s="29"/>
      <c r="AI1178" s="29"/>
      <c r="AJ1178" s="29"/>
      <c r="AK1178" s="29"/>
      <c r="AL1178" s="29"/>
      <c r="AM1178" s="29"/>
      <c r="AN1178" s="29" t="str">
        <f t="shared" si="382"/>
        <v>6603</v>
      </c>
      <c r="AO1178" s="29"/>
      <c r="AP1178" s="29" t="str">
        <f t="shared" si="383"/>
        <v>担保费,潍坊市再担保集团股份有限公司</v>
      </c>
      <c r="AQ1178" t="s">
        <v>110</v>
      </c>
      <c r="AR1178" s="29">
        <f t="shared" si="384"/>
        <v>2097000</v>
      </c>
      <c r="AS1178" s="29" t="str">
        <f t="shared" si="385"/>
        <v/>
      </c>
      <c r="AT1178" t="s">
        <v>111</v>
      </c>
      <c r="AU1178" t="s">
        <v>112</v>
      </c>
      <c r="AV1178" t="s">
        <v>113</v>
      </c>
      <c r="AW1178" s="29">
        <f t="shared" si="386"/>
        <v>2097000</v>
      </c>
      <c r="AX1178" s="29" t="str">
        <f t="shared" si="387"/>
        <v/>
      </c>
      <c r="AY1178" s="29"/>
      <c r="AZ1178" s="29"/>
      <c r="BA1178" s="29"/>
      <c r="BB1178" s="29"/>
      <c r="BC1178" s="29"/>
      <c r="BD1178" s="29"/>
      <c r="BE1178" s="29"/>
      <c r="BF1178" s="29"/>
      <c r="BG1178" s="29"/>
      <c r="BH1178" s="29"/>
      <c r="BI1178" s="29"/>
      <c r="BJ1178" s="29"/>
      <c r="BK1178" s="29"/>
      <c r="BL1178" s="29"/>
      <c r="BM1178" s="29"/>
      <c r="BN1178" s="29"/>
      <c r="BO1178" s="29"/>
      <c r="BP1178" s="29"/>
      <c r="BQ1178" s="32" t="str">
        <f>IF(N1178="项目",VLOOKUP(O1178,项目!B:C,2,0),IF(K1178="空项目",VLOOKUP(K1178,项目!B:C,2,0),""))</f>
        <v/>
      </c>
      <c r="BR1178" s="32" t="str">
        <f>IFERROR(VLOOKUP(BQ1178,项目!A:B,2,0),"")</f>
        <v/>
      </c>
      <c r="BS1178" s="29"/>
      <c r="BT1178" s="29"/>
      <c r="BU1178" s="32" t="str">
        <f>IF(N1178="供应商",VLOOKUP(O1178,供应商!B:C,2,0),"")</f>
        <v/>
      </c>
      <c r="BV1178" s="32" t="str">
        <f>IFERROR(VLOOKUP(BU1178,供应商!A:B,2,0),"")</f>
        <v/>
      </c>
      <c r="BW1178" s="32" t="str">
        <f>IF(N1178="客户",VLOOKUP(O1178,客户!B:C,2,0),"")</f>
        <v/>
      </c>
      <c r="BX1178" s="32" t="str">
        <f>IFERROR(VLOOKUP(BW1178,客户!A:B,2,0),"")</f>
        <v/>
      </c>
      <c r="BY1178" s="29"/>
      <c r="BZ1178" s="29"/>
      <c r="CA1178" s="29"/>
      <c r="CB1178" s="29"/>
      <c r="CC1178" s="29"/>
      <c r="CD1178" s="29"/>
      <c r="CE1178" s="29"/>
      <c r="CF1178" s="29"/>
      <c r="CG1178" s="29"/>
      <c r="CH1178" s="29"/>
      <c r="CI1178" s="29"/>
      <c r="CJ1178" s="29"/>
      <c r="CK1178" s="29"/>
      <c r="CL1178" s="29"/>
      <c r="CM1178" s="29"/>
      <c r="CN1178" s="29"/>
      <c r="CO1178" s="29"/>
      <c r="CP1178" s="29"/>
      <c r="CQ1178" s="29"/>
      <c r="CR1178" s="29"/>
      <c r="CS1178" s="29"/>
      <c r="CT1178" s="29"/>
      <c r="CU1178" s="32" t="str">
        <f>IF(N1178="费用项目",VLOOKUP(O1178,费用项目!B:C,2,0),"")</f>
        <v>660304</v>
      </c>
      <c r="CV1178" s="32" t="str">
        <f>IFERROR(VLOOKUP(CU1178,费用项目!A:B,2,0),"")</f>
        <v>手续费</v>
      </c>
      <c r="CW1178" s="29" t="str">
        <f>IF(N1178="银行账户",VLOOKUP(O1178,银行变二级!B:C,2,0),"")</f>
        <v/>
      </c>
      <c r="CX1178" s="29" t="str">
        <f>IFERROR(VLOOKUP(O1178,银行变二级!A:B,2,0),"")</f>
        <v/>
      </c>
    </row>
    <row r="1179" spans="1:102">
      <c r="A1179" s="35" t="s">
        <v>889</v>
      </c>
      <c r="B1179" s="36" t="s">
        <v>131</v>
      </c>
      <c r="C1179" s="36" t="s">
        <v>234</v>
      </c>
      <c r="D1179" s="37" t="s">
        <v>911</v>
      </c>
      <c r="E1179" s="37" t="s">
        <v>891</v>
      </c>
      <c r="F1179" s="39" t="s">
        <v>107</v>
      </c>
      <c r="G1179" s="38">
        <v>2097000</v>
      </c>
      <c r="H1179" s="40" t="str">
        <f t="shared" si="370"/>
        <v>1002</v>
      </c>
      <c r="I1179" s="40" t="str">
        <f t="shared" si="371"/>
        <v>100208</v>
      </c>
      <c r="J1179" s="46" t="str">
        <f t="shared" si="372"/>
        <v>银行存款</v>
      </c>
      <c r="K1179" s="47" t="str">
        <f t="shared" si="373"/>
        <v>潍坊银行3676</v>
      </c>
      <c r="L1179" s="46" t="str">
        <f t="shared" si="374"/>
        <v/>
      </c>
      <c r="M1179" s="46">
        <f>IFERROR(IF(H1179="1002",1002,VLOOKUP(I1179,亿企科目!A:H,6,0)),VLOOKUP(H1179,亿企科目!A:G,6,0))</f>
        <v>1002</v>
      </c>
      <c r="N1179" s="48" t="str">
        <f>IFERROR(IF(H1179="1002","银行账户",IF(H1179="1123","供应商",VLOOKUP(I1179,亿企科目!A:H,8,0))),"")</f>
        <v>银行账户</v>
      </c>
      <c r="O1179" s="49" t="str">
        <f t="shared" si="388"/>
        <v>潍坊银行3676</v>
      </c>
      <c r="P1179" s="29" t="str">
        <f>VLOOKUP(A1179,账簿!B:C,2,0)</f>
        <v>002008001</v>
      </c>
      <c r="Q1179" s="29" t="str">
        <f>VLOOKUP(P1179,账簿!A:B,2,0)</f>
        <v>山东通诚机器有限公司</v>
      </c>
      <c r="W1179" s="29" t="str">
        <f t="shared" si="389"/>
        <v>0020080012026-04-3015</v>
      </c>
      <c r="X1179" s="29" t="str">
        <f t="shared" si="375"/>
        <v>002008001</v>
      </c>
      <c r="Y1179" s="29" t="str">
        <f t="shared" si="376"/>
        <v>002008001</v>
      </c>
      <c r="Z1179" s="29" t="str">
        <f t="shared" si="377"/>
        <v>山东通诚机器有限公司</v>
      </c>
      <c r="AA1179" s="29" t="str">
        <f t="shared" si="378"/>
        <v>2026-04</v>
      </c>
      <c r="AB1179" s="29" t="str">
        <f t="shared" si="379"/>
        <v>2026-04-30</v>
      </c>
      <c r="AC1179" s="29" t="s">
        <v>108</v>
      </c>
      <c r="AD1179" s="29">
        <f t="shared" si="380"/>
        <v>15</v>
      </c>
      <c r="AE1179" s="29" t="str">
        <f t="shared" si="381"/>
        <v>担保费,潍坊市再担保集团股份有限公司</v>
      </c>
      <c r="AF1179" s="29" t="s">
        <v>109</v>
      </c>
      <c r="AG1179" s="29" t="s">
        <v>109</v>
      </c>
      <c r="AH1179" s="29"/>
      <c r="AI1179" s="29"/>
      <c r="AJ1179" s="29"/>
      <c r="AK1179" s="29"/>
      <c r="AL1179" s="29"/>
      <c r="AM1179" s="29"/>
      <c r="AN1179" s="29">
        <f t="shared" si="382"/>
        <v>1002</v>
      </c>
      <c r="AO1179" s="29"/>
      <c r="AP1179" s="29" t="str">
        <f t="shared" si="383"/>
        <v>担保费,潍坊市再担保集团股份有限公司</v>
      </c>
      <c r="AQ1179" t="s">
        <v>110</v>
      </c>
      <c r="AR1179" s="29" t="str">
        <f t="shared" si="384"/>
        <v/>
      </c>
      <c r="AS1179" s="29">
        <f t="shared" si="385"/>
        <v>2097000</v>
      </c>
      <c r="AT1179" t="s">
        <v>111</v>
      </c>
      <c r="AU1179" t="s">
        <v>112</v>
      </c>
      <c r="AV1179" t="s">
        <v>113</v>
      </c>
      <c r="AW1179" s="29" t="str">
        <f t="shared" si="386"/>
        <v/>
      </c>
      <c r="AX1179" s="29">
        <f t="shared" si="387"/>
        <v>2097000</v>
      </c>
      <c r="AY1179" s="29"/>
      <c r="AZ1179" s="29"/>
      <c r="BA1179" s="29"/>
      <c r="BB1179" s="29"/>
      <c r="BC1179" s="29"/>
      <c r="BD1179" s="29"/>
      <c r="BE1179" s="29"/>
      <c r="BF1179" s="29"/>
      <c r="BG1179" s="29"/>
      <c r="BH1179" s="29"/>
      <c r="BI1179" s="29"/>
      <c r="BJ1179" s="29"/>
      <c r="BK1179" s="29"/>
      <c r="BL1179" s="29"/>
      <c r="BM1179" s="29"/>
      <c r="BN1179" s="29"/>
      <c r="BO1179" s="29"/>
      <c r="BP1179" s="29"/>
      <c r="BQ1179" s="32" t="str">
        <f>IF(N1179="项目",VLOOKUP(O1179,项目!B:C,2,0),IF(K1179="空项目",VLOOKUP(K1179,项目!B:C,2,0),""))</f>
        <v/>
      </c>
      <c r="BR1179" s="32" t="str">
        <f>IFERROR(VLOOKUP(BQ1179,项目!A:B,2,0),"")</f>
        <v/>
      </c>
      <c r="BS1179" s="29"/>
      <c r="BT1179" s="29"/>
      <c r="BU1179" s="32" t="str">
        <f>IF(N1179="供应商",VLOOKUP(O1179,供应商!B:C,2,0),"")</f>
        <v/>
      </c>
      <c r="BV1179" s="32" t="str">
        <f>IFERROR(VLOOKUP(BU1179,供应商!A:B,2,0),"")</f>
        <v/>
      </c>
      <c r="BW1179" s="32" t="str">
        <f>IF(N1179="客户",VLOOKUP(O1179,客户!B:C,2,0),"")</f>
        <v/>
      </c>
      <c r="BX1179" s="32" t="str">
        <f>IFERROR(VLOOKUP(BW1179,客户!A:B,2,0),"")</f>
        <v/>
      </c>
      <c r="BY1179" s="29"/>
      <c r="BZ1179" s="29"/>
      <c r="CA1179" s="29"/>
      <c r="CB1179" s="29"/>
      <c r="CC1179" s="29"/>
      <c r="CD1179" s="29"/>
      <c r="CE1179" s="29"/>
      <c r="CF1179" s="29"/>
      <c r="CG1179" s="29"/>
      <c r="CH1179" s="29"/>
      <c r="CI1179" s="29"/>
      <c r="CJ1179" s="29"/>
      <c r="CK1179" s="29"/>
      <c r="CL1179" s="29"/>
      <c r="CM1179" s="29"/>
      <c r="CN1179" s="29"/>
      <c r="CO1179" s="29"/>
      <c r="CP1179" s="29"/>
      <c r="CQ1179" s="29"/>
      <c r="CR1179" s="29"/>
      <c r="CS1179" s="29"/>
      <c r="CT1179" s="29"/>
      <c r="CU1179" s="32" t="str">
        <f>IF(N1179="费用项目",VLOOKUP(O1179,费用项目!B:C,2,0),"")</f>
        <v/>
      </c>
      <c r="CV1179" s="32" t="str">
        <f>IFERROR(VLOOKUP(CU1179,费用项目!A:B,2,0),"")</f>
        <v/>
      </c>
      <c r="CW1179" s="29" t="str">
        <f>IF(N1179="银行账户",VLOOKUP(O1179,银行变二级!B:C,2,0),"")</f>
        <v>潍坊银行3676</v>
      </c>
      <c r="CX1179" s="29" t="str">
        <f>IFERROR(VLOOKUP(O1179,银行变二级!A:B,2,0),"")</f>
        <v>潍坊银行3676</v>
      </c>
    </row>
    <row r="1180" ht="25.5" spans="1:102">
      <c r="A1180" s="35" t="s">
        <v>889</v>
      </c>
      <c r="B1180" s="36" t="s">
        <v>131</v>
      </c>
      <c r="C1180" s="36" t="s">
        <v>236</v>
      </c>
      <c r="D1180" s="37" t="s">
        <v>912</v>
      </c>
      <c r="E1180" s="37" t="s">
        <v>891</v>
      </c>
      <c r="F1180" s="38">
        <v>2100000</v>
      </c>
      <c r="G1180" s="39" t="s">
        <v>107</v>
      </c>
      <c r="H1180" s="40" t="str">
        <f t="shared" si="370"/>
        <v>1002</v>
      </c>
      <c r="I1180" s="40" t="str">
        <f t="shared" si="371"/>
        <v>100208</v>
      </c>
      <c r="J1180" s="46" t="str">
        <f t="shared" si="372"/>
        <v>银行存款</v>
      </c>
      <c r="K1180" s="47" t="str">
        <f t="shared" si="373"/>
        <v>潍坊银行3676</v>
      </c>
      <c r="L1180" s="46" t="str">
        <f t="shared" si="374"/>
        <v/>
      </c>
      <c r="M1180" s="46">
        <f>IFERROR(IF(H1180="1002",1002,VLOOKUP(I1180,亿企科目!A:H,6,0)),VLOOKUP(H1180,亿企科目!A:G,6,0))</f>
        <v>1002</v>
      </c>
      <c r="N1180" s="48" t="str">
        <f>IFERROR(IF(H1180="1002","银行账户",IF(H1180="1123","供应商",VLOOKUP(I1180,亿企科目!A:H,8,0))),"")</f>
        <v>银行账户</v>
      </c>
      <c r="O1180" s="49" t="str">
        <f t="shared" si="388"/>
        <v>潍坊银行3676</v>
      </c>
      <c r="P1180" s="29" t="str">
        <f>VLOOKUP(A1180,账簿!B:C,2,0)</f>
        <v>002008001</v>
      </c>
      <c r="Q1180" s="29" t="str">
        <f>VLOOKUP(P1180,账簿!A:B,2,0)</f>
        <v>山东通诚机器有限公司</v>
      </c>
      <c r="W1180" s="29" t="str">
        <f t="shared" si="389"/>
        <v>0020080012026-04-3016</v>
      </c>
      <c r="X1180" s="29" t="str">
        <f t="shared" si="375"/>
        <v>002008001</v>
      </c>
      <c r="Y1180" s="29" t="str">
        <f t="shared" si="376"/>
        <v>002008001</v>
      </c>
      <c r="Z1180" s="29" t="str">
        <f t="shared" si="377"/>
        <v>山东通诚机器有限公司</v>
      </c>
      <c r="AA1180" s="29" t="str">
        <f t="shared" si="378"/>
        <v>2026-04</v>
      </c>
      <c r="AB1180" s="29" t="str">
        <f t="shared" si="379"/>
        <v>2026-04-30</v>
      </c>
      <c r="AC1180" s="29" t="s">
        <v>108</v>
      </c>
      <c r="AD1180" s="29">
        <f t="shared" si="380"/>
        <v>16</v>
      </c>
      <c r="AE1180" s="29" t="str">
        <f t="shared" si="381"/>
        <v>网银转账 往来款,昌邑市城投股权投资管理有限公司</v>
      </c>
      <c r="AF1180" s="29" t="s">
        <v>109</v>
      </c>
      <c r="AG1180" s="29" t="s">
        <v>109</v>
      </c>
      <c r="AH1180" s="29"/>
      <c r="AI1180" s="29"/>
      <c r="AJ1180" s="29"/>
      <c r="AK1180" s="29"/>
      <c r="AL1180" s="29"/>
      <c r="AM1180" s="29"/>
      <c r="AN1180" s="29">
        <f t="shared" si="382"/>
        <v>1002</v>
      </c>
      <c r="AO1180" s="29"/>
      <c r="AP1180" s="29" t="str">
        <f t="shared" si="383"/>
        <v>网银转账 往来款,昌邑市城投股权投资管理有限公司</v>
      </c>
      <c r="AQ1180" t="s">
        <v>110</v>
      </c>
      <c r="AR1180" s="29">
        <f t="shared" si="384"/>
        <v>2100000</v>
      </c>
      <c r="AS1180" s="29" t="str">
        <f t="shared" si="385"/>
        <v/>
      </c>
      <c r="AT1180" t="s">
        <v>111</v>
      </c>
      <c r="AU1180" t="s">
        <v>112</v>
      </c>
      <c r="AV1180" t="s">
        <v>113</v>
      </c>
      <c r="AW1180" s="29">
        <f t="shared" si="386"/>
        <v>2100000</v>
      </c>
      <c r="AX1180" s="29" t="str">
        <f t="shared" si="387"/>
        <v/>
      </c>
      <c r="AY1180" s="29"/>
      <c r="AZ1180" s="29"/>
      <c r="BA1180" s="29"/>
      <c r="BB1180" s="29"/>
      <c r="BC1180" s="29"/>
      <c r="BD1180" s="29"/>
      <c r="BE1180" s="29"/>
      <c r="BF1180" s="29"/>
      <c r="BG1180" s="29"/>
      <c r="BH1180" s="29"/>
      <c r="BI1180" s="29"/>
      <c r="BJ1180" s="29"/>
      <c r="BK1180" s="29"/>
      <c r="BL1180" s="29"/>
      <c r="BM1180" s="29"/>
      <c r="BN1180" s="29"/>
      <c r="BO1180" s="29"/>
      <c r="BP1180" s="29"/>
      <c r="BQ1180" s="32" t="str">
        <f>IF(N1180="项目",VLOOKUP(O1180,项目!B:C,2,0),IF(K1180="空项目",VLOOKUP(K1180,项目!B:C,2,0),""))</f>
        <v/>
      </c>
      <c r="BR1180" s="32" t="str">
        <f>IFERROR(VLOOKUP(BQ1180,项目!A:B,2,0),"")</f>
        <v/>
      </c>
      <c r="BS1180" s="29"/>
      <c r="BT1180" s="29"/>
      <c r="BU1180" s="32" t="str">
        <f>IF(N1180="供应商",VLOOKUP(O1180,供应商!B:C,2,0),"")</f>
        <v/>
      </c>
      <c r="BV1180" s="32" t="str">
        <f>IFERROR(VLOOKUP(BU1180,供应商!A:B,2,0),"")</f>
        <v/>
      </c>
      <c r="BW1180" s="32" t="str">
        <f>IF(N1180="客户",VLOOKUP(O1180,客户!B:C,2,0),"")</f>
        <v/>
      </c>
      <c r="BX1180" s="32" t="str">
        <f>IFERROR(VLOOKUP(BW1180,客户!A:B,2,0),"")</f>
        <v/>
      </c>
      <c r="BY1180" s="29"/>
      <c r="BZ1180" s="29"/>
      <c r="CA1180" s="29"/>
      <c r="CB1180" s="29"/>
      <c r="CC1180" s="29"/>
      <c r="CD1180" s="29"/>
      <c r="CE1180" s="29"/>
      <c r="CF1180" s="29"/>
      <c r="CG1180" s="29"/>
      <c r="CH1180" s="29"/>
      <c r="CI1180" s="29"/>
      <c r="CJ1180" s="29"/>
      <c r="CK1180" s="29"/>
      <c r="CL1180" s="29"/>
      <c r="CM1180" s="29"/>
      <c r="CN1180" s="29"/>
      <c r="CO1180" s="29"/>
      <c r="CP1180" s="29"/>
      <c r="CQ1180" s="29"/>
      <c r="CR1180" s="29"/>
      <c r="CS1180" s="29"/>
      <c r="CT1180" s="29"/>
      <c r="CU1180" s="32" t="str">
        <f>IF(N1180="费用项目",VLOOKUP(O1180,费用项目!B:C,2,0),"")</f>
        <v/>
      </c>
      <c r="CV1180" s="32" t="str">
        <f>IFERROR(VLOOKUP(CU1180,费用项目!A:B,2,0),"")</f>
        <v/>
      </c>
      <c r="CW1180" s="29" t="str">
        <f>IF(N1180="银行账户",VLOOKUP(O1180,银行变二级!B:C,2,0),"")</f>
        <v>潍坊银行3676</v>
      </c>
      <c r="CX1180" s="29" t="str">
        <f>IFERROR(VLOOKUP(O1180,银行变二级!A:B,2,0),"")</f>
        <v>潍坊银行3676</v>
      </c>
    </row>
    <row r="1181" ht="25.5" spans="1:102">
      <c r="A1181" s="35" t="s">
        <v>889</v>
      </c>
      <c r="B1181" s="36" t="s">
        <v>131</v>
      </c>
      <c r="C1181" s="36" t="s">
        <v>236</v>
      </c>
      <c r="D1181" s="37" t="s">
        <v>912</v>
      </c>
      <c r="E1181" s="37" t="s">
        <v>134</v>
      </c>
      <c r="F1181" s="39" t="s">
        <v>107</v>
      </c>
      <c r="G1181" s="38">
        <v>2100000</v>
      </c>
      <c r="H1181" s="40" t="str">
        <f t="shared" si="370"/>
        <v>1221</v>
      </c>
      <c r="I1181" s="40" t="str">
        <f t="shared" si="371"/>
        <v>122108</v>
      </c>
      <c r="J1181" s="46" t="str">
        <f t="shared" si="372"/>
        <v>其他应收款</v>
      </c>
      <c r="K1181" s="47" t="str">
        <f t="shared" si="373"/>
        <v>单位</v>
      </c>
      <c r="L1181" s="46" t="str">
        <f t="shared" si="374"/>
        <v>昌邑市城投股权投资管理有限公司</v>
      </c>
      <c r="M1181" s="46" t="str">
        <f>IFERROR(IF(H1181="1002",1002,VLOOKUP(I1181,亿企科目!A:H,6,0)),VLOOKUP(H1181,亿企科目!A:G,6,0))</f>
        <v>122102</v>
      </c>
      <c r="N1181" s="48" t="str">
        <f>IFERROR(IF(H1181="1002","银行账户",IF(H1181="1123","供应商",VLOOKUP(I1181,亿企科目!A:H,8,0))),"")</f>
        <v>客户</v>
      </c>
      <c r="O1181" s="49" t="str">
        <f t="shared" si="388"/>
        <v>昌邑市城投股权投资管理有限公司</v>
      </c>
      <c r="P1181" s="29" t="str">
        <f>VLOOKUP(A1181,账簿!B:C,2,0)</f>
        <v>002008001</v>
      </c>
      <c r="Q1181" s="29" t="str">
        <f>VLOOKUP(P1181,账簿!A:B,2,0)</f>
        <v>山东通诚机器有限公司</v>
      </c>
      <c r="W1181" s="29" t="str">
        <f t="shared" si="389"/>
        <v>0020080012026-04-3016</v>
      </c>
      <c r="X1181" s="29" t="str">
        <f t="shared" si="375"/>
        <v>002008001</v>
      </c>
      <c r="Y1181" s="29" t="str">
        <f t="shared" si="376"/>
        <v>002008001</v>
      </c>
      <c r="Z1181" s="29" t="str">
        <f t="shared" si="377"/>
        <v>山东通诚机器有限公司</v>
      </c>
      <c r="AA1181" s="29" t="str">
        <f t="shared" si="378"/>
        <v>2026-04</v>
      </c>
      <c r="AB1181" s="29" t="str">
        <f t="shared" si="379"/>
        <v>2026-04-30</v>
      </c>
      <c r="AC1181" s="29" t="s">
        <v>108</v>
      </c>
      <c r="AD1181" s="29">
        <f t="shared" si="380"/>
        <v>16</v>
      </c>
      <c r="AE1181" s="29" t="str">
        <f t="shared" si="381"/>
        <v>网银转账 往来款,昌邑市城投股权投资管理有限公司</v>
      </c>
      <c r="AF1181" s="29" t="s">
        <v>109</v>
      </c>
      <c r="AG1181" s="29" t="s">
        <v>109</v>
      </c>
      <c r="AH1181" s="29"/>
      <c r="AI1181" s="29"/>
      <c r="AJ1181" s="29"/>
      <c r="AK1181" s="29"/>
      <c r="AL1181" s="29"/>
      <c r="AM1181" s="29"/>
      <c r="AN1181" s="29" t="str">
        <f t="shared" si="382"/>
        <v>122102</v>
      </c>
      <c r="AO1181" s="29"/>
      <c r="AP1181" s="29" t="str">
        <f t="shared" si="383"/>
        <v>网银转账 往来款,昌邑市城投股权投资管理有限公司</v>
      </c>
      <c r="AQ1181" t="s">
        <v>110</v>
      </c>
      <c r="AR1181" s="29" t="str">
        <f t="shared" si="384"/>
        <v/>
      </c>
      <c r="AS1181" s="29">
        <f t="shared" si="385"/>
        <v>2100000</v>
      </c>
      <c r="AT1181" t="s">
        <v>111</v>
      </c>
      <c r="AU1181" t="s">
        <v>112</v>
      </c>
      <c r="AV1181" t="s">
        <v>113</v>
      </c>
      <c r="AW1181" s="29" t="str">
        <f t="shared" si="386"/>
        <v/>
      </c>
      <c r="AX1181" s="29">
        <f t="shared" si="387"/>
        <v>2100000</v>
      </c>
      <c r="AY1181" s="29"/>
      <c r="AZ1181" s="29"/>
      <c r="BA1181" s="29"/>
      <c r="BB1181" s="29"/>
      <c r="BC1181" s="29"/>
      <c r="BD1181" s="29"/>
      <c r="BE1181" s="29"/>
      <c r="BF1181" s="29"/>
      <c r="BG1181" s="29"/>
      <c r="BH1181" s="29"/>
      <c r="BI1181" s="29"/>
      <c r="BJ1181" s="29"/>
      <c r="BK1181" s="29"/>
      <c r="BL1181" s="29"/>
      <c r="BM1181" s="29"/>
      <c r="BN1181" s="29"/>
      <c r="BO1181" s="29"/>
      <c r="BP1181" s="29"/>
      <c r="BQ1181" s="32" t="str">
        <f>IF(N1181="项目",VLOOKUP(O1181,项目!B:C,2,0),IF(K1181="空项目",VLOOKUP(K1181,项目!B:C,2,0),""))</f>
        <v/>
      </c>
      <c r="BR1181" s="32" t="str">
        <f>IFERROR(VLOOKUP(BQ1181,项目!A:B,2,0),"")</f>
        <v/>
      </c>
      <c r="BS1181" s="29"/>
      <c r="BT1181" s="29"/>
      <c r="BU1181" s="32" t="str">
        <f>IF(N1181="供应商",VLOOKUP(O1181,供应商!B:C,2,0),"")</f>
        <v/>
      </c>
      <c r="BV1181" s="32" t="str">
        <f>IFERROR(VLOOKUP(BU1181,供应商!A:B,2,0),"")</f>
        <v/>
      </c>
      <c r="BW1181" s="32" t="str">
        <f>IF(N1181="客户",VLOOKUP(O1181,客户!B:C,2,0),"")</f>
        <v>002008</v>
      </c>
      <c r="BX1181" s="32" t="str">
        <f>IFERROR(VLOOKUP(BW1181,客户!A:B,2,0),"")</f>
        <v>昌邑市城投股权投资管理有限公司</v>
      </c>
      <c r="BY1181" s="29"/>
      <c r="BZ1181" s="29"/>
      <c r="CA1181" s="29"/>
      <c r="CB1181" s="29"/>
      <c r="CC1181" s="29"/>
      <c r="CD1181" s="29"/>
      <c r="CE1181" s="29"/>
      <c r="CF1181" s="29"/>
      <c r="CG1181" s="29"/>
      <c r="CH1181" s="29"/>
      <c r="CI1181" s="29"/>
      <c r="CJ1181" s="29"/>
      <c r="CK1181" s="29"/>
      <c r="CL1181" s="29"/>
      <c r="CM1181" s="29"/>
      <c r="CN1181" s="29"/>
      <c r="CO1181" s="29"/>
      <c r="CP1181" s="29"/>
      <c r="CQ1181" s="29"/>
      <c r="CR1181" s="29"/>
      <c r="CS1181" s="29"/>
      <c r="CT1181" s="29"/>
      <c r="CU1181" s="32" t="str">
        <f>IF(N1181="费用项目",VLOOKUP(O1181,费用项目!B:C,2,0),"")</f>
        <v/>
      </c>
      <c r="CV1181" s="32" t="str">
        <f>IFERROR(VLOOKUP(CU1181,费用项目!A:B,2,0),"")</f>
        <v/>
      </c>
      <c r="CW1181" s="29" t="str">
        <f>IF(N1181="银行账户",VLOOKUP(O1181,银行变二级!B:C,2,0),"")</f>
        <v/>
      </c>
      <c r="CX1181" s="29" t="str">
        <f>IFERROR(VLOOKUP(O1181,银行变二级!A:B,2,0),"")</f>
        <v/>
      </c>
    </row>
    <row r="1182" ht="25.5" spans="1:102">
      <c r="A1182" s="35" t="s">
        <v>889</v>
      </c>
      <c r="B1182" s="36" t="s">
        <v>131</v>
      </c>
      <c r="C1182" s="36" t="s">
        <v>238</v>
      </c>
      <c r="D1182" s="37" t="s">
        <v>913</v>
      </c>
      <c r="E1182" s="37" t="s">
        <v>891</v>
      </c>
      <c r="F1182" s="38">
        <v>96000</v>
      </c>
      <c r="G1182" s="39" t="s">
        <v>107</v>
      </c>
      <c r="H1182" s="40" t="str">
        <f t="shared" si="370"/>
        <v>1002</v>
      </c>
      <c r="I1182" s="40" t="str">
        <f t="shared" si="371"/>
        <v>100208</v>
      </c>
      <c r="J1182" s="46" t="str">
        <f t="shared" si="372"/>
        <v>银行存款</v>
      </c>
      <c r="K1182" s="47" t="str">
        <f t="shared" si="373"/>
        <v>潍坊银行3676</v>
      </c>
      <c r="L1182" s="46" t="str">
        <f t="shared" si="374"/>
        <v/>
      </c>
      <c r="M1182" s="46">
        <f>IFERROR(IF(H1182="1002",1002,VLOOKUP(I1182,亿企科目!A:H,6,0)),VLOOKUP(H1182,亿企科目!A:G,6,0))</f>
        <v>1002</v>
      </c>
      <c r="N1182" s="48" t="str">
        <f>IFERROR(IF(H1182="1002","银行账户",IF(H1182="1123","供应商",VLOOKUP(I1182,亿企科目!A:H,8,0))),"")</f>
        <v>银行账户</v>
      </c>
      <c r="O1182" s="49" t="str">
        <f t="shared" si="388"/>
        <v>潍坊银行3676</v>
      </c>
      <c r="P1182" s="29" t="str">
        <f>VLOOKUP(A1182,账簿!B:C,2,0)</f>
        <v>002008001</v>
      </c>
      <c r="Q1182" s="29" t="str">
        <f>VLOOKUP(P1182,账簿!A:B,2,0)</f>
        <v>山东通诚机器有限公司</v>
      </c>
      <c r="W1182" s="29" t="str">
        <f t="shared" si="389"/>
        <v>0020080012026-04-3017</v>
      </c>
      <c r="X1182" s="29" t="str">
        <f t="shared" si="375"/>
        <v>002008001</v>
      </c>
      <c r="Y1182" s="29" t="str">
        <f t="shared" si="376"/>
        <v>002008001</v>
      </c>
      <c r="Z1182" s="29" t="str">
        <f t="shared" si="377"/>
        <v>山东通诚机器有限公司</v>
      </c>
      <c r="AA1182" s="29" t="str">
        <f t="shared" si="378"/>
        <v>2026-04</v>
      </c>
      <c r="AB1182" s="29" t="str">
        <f t="shared" si="379"/>
        <v>2026-04-30</v>
      </c>
      <c r="AC1182" s="29" t="s">
        <v>108</v>
      </c>
      <c r="AD1182" s="29">
        <f t="shared" si="380"/>
        <v>17</v>
      </c>
      <c r="AE1182" s="29" t="str">
        <f t="shared" si="381"/>
        <v>转账汇款失败调账,潍坊华创普惠产业投资合伙企业(有限合伙)</v>
      </c>
      <c r="AF1182" s="29" t="s">
        <v>109</v>
      </c>
      <c r="AG1182" s="29" t="s">
        <v>109</v>
      </c>
      <c r="AH1182" s="29"/>
      <c r="AI1182" s="29"/>
      <c r="AJ1182" s="29"/>
      <c r="AK1182" s="29"/>
      <c r="AL1182" s="29"/>
      <c r="AM1182" s="29"/>
      <c r="AN1182" s="29">
        <f t="shared" si="382"/>
        <v>1002</v>
      </c>
      <c r="AO1182" s="29"/>
      <c r="AP1182" s="29" t="str">
        <f t="shared" si="383"/>
        <v>转账汇款失败调账,潍坊华创普惠产业投资合伙企业(有限合伙)</v>
      </c>
      <c r="AQ1182" t="s">
        <v>110</v>
      </c>
      <c r="AR1182" s="29">
        <f t="shared" si="384"/>
        <v>96000</v>
      </c>
      <c r="AS1182" s="29" t="str">
        <f t="shared" si="385"/>
        <v/>
      </c>
      <c r="AT1182" t="s">
        <v>111</v>
      </c>
      <c r="AU1182" t="s">
        <v>112</v>
      </c>
      <c r="AV1182" t="s">
        <v>113</v>
      </c>
      <c r="AW1182" s="29">
        <f t="shared" si="386"/>
        <v>96000</v>
      </c>
      <c r="AX1182" s="29" t="str">
        <f t="shared" si="387"/>
        <v/>
      </c>
      <c r="AY1182" s="29"/>
      <c r="AZ1182" s="29"/>
      <c r="BA1182" s="29"/>
      <c r="BB1182" s="29"/>
      <c r="BC1182" s="29"/>
      <c r="BD1182" s="29"/>
      <c r="BE1182" s="29"/>
      <c r="BF1182" s="29"/>
      <c r="BG1182" s="29"/>
      <c r="BH1182" s="29"/>
      <c r="BI1182" s="29"/>
      <c r="BJ1182" s="29"/>
      <c r="BK1182" s="29"/>
      <c r="BL1182" s="29"/>
      <c r="BM1182" s="29"/>
      <c r="BN1182" s="29"/>
      <c r="BO1182" s="29"/>
      <c r="BP1182" s="29"/>
      <c r="BQ1182" s="32" t="str">
        <f>IF(N1182="项目",VLOOKUP(O1182,项目!B:C,2,0),IF(K1182="空项目",VLOOKUP(K1182,项目!B:C,2,0),""))</f>
        <v/>
      </c>
      <c r="BR1182" s="32" t="str">
        <f>IFERROR(VLOOKUP(BQ1182,项目!A:B,2,0),"")</f>
        <v/>
      </c>
      <c r="BS1182" s="29"/>
      <c r="BT1182" s="29"/>
      <c r="BU1182" s="32" t="str">
        <f>IF(N1182="供应商",VLOOKUP(O1182,供应商!B:C,2,0),"")</f>
        <v/>
      </c>
      <c r="BV1182" s="32" t="str">
        <f>IFERROR(VLOOKUP(BU1182,供应商!A:B,2,0),"")</f>
        <v/>
      </c>
      <c r="BW1182" s="32" t="str">
        <f>IF(N1182="客户",VLOOKUP(O1182,客户!B:C,2,0),"")</f>
        <v/>
      </c>
      <c r="BX1182" s="32" t="str">
        <f>IFERROR(VLOOKUP(BW1182,客户!A:B,2,0),"")</f>
        <v/>
      </c>
      <c r="BY1182" s="29"/>
      <c r="BZ1182" s="29"/>
      <c r="CA1182" s="29"/>
      <c r="CB1182" s="29"/>
      <c r="CC1182" s="29"/>
      <c r="CD1182" s="29"/>
      <c r="CE1182" s="29"/>
      <c r="CF1182" s="29"/>
      <c r="CG1182" s="29"/>
      <c r="CH1182" s="29"/>
      <c r="CI1182" s="29"/>
      <c r="CJ1182" s="29"/>
      <c r="CK1182" s="29"/>
      <c r="CL1182" s="29"/>
      <c r="CM1182" s="29"/>
      <c r="CN1182" s="29"/>
      <c r="CO1182" s="29"/>
      <c r="CP1182" s="29"/>
      <c r="CQ1182" s="29"/>
      <c r="CR1182" s="29"/>
      <c r="CS1182" s="29"/>
      <c r="CT1182" s="29"/>
      <c r="CU1182" s="32" t="str">
        <f>IF(N1182="费用项目",VLOOKUP(O1182,费用项目!B:C,2,0),"")</f>
        <v/>
      </c>
      <c r="CV1182" s="32" t="str">
        <f>IFERROR(VLOOKUP(CU1182,费用项目!A:B,2,0),"")</f>
        <v/>
      </c>
      <c r="CW1182" s="29" t="str">
        <f>IF(N1182="银行账户",VLOOKUP(O1182,银行变二级!B:C,2,0),"")</f>
        <v>潍坊银行3676</v>
      </c>
      <c r="CX1182" s="29" t="str">
        <f>IFERROR(VLOOKUP(O1182,银行变二级!A:B,2,0),"")</f>
        <v>潍坊银行3676</v>
      </c>
    </row>
    <row r="1183" ht="25.5" spans="1:102">
      <c r="A1183" s="35" t="s">
        <v>889</v>
      </c>
      <c r="B1183" s="36" t="s">
        <v>131</v>
      </c>
      <c r="C1183" s="36" t="s">
        <v>238</v>
      </c>
      <c r="D1183" s="37" t="s">
        <v>913</v>
      </c>
      <c r="E1183" s="37" t="s">
        <v>300</v>
      </c>
      <c r="F1183" s="39" t="s">
        <v>107</v>
      </c>
      <c r="G1183" s="38">
        <v>96000</v>
      </c>
      <c r="H1183" s="40" t="str">
        <f t="shared" si="370"/>
        <v>2241</v>
      </c>
      <c r="I1183" s="40" t="str">
        <f t="shared" si="371"/>
        <v>224102</v>
      </c>
      <c r="J1183" s="46" t="str">
        <f t="shared" si="372"/>
        <v>其他应付款</v>
      </c>
      <c r="K1183" s="47" t="str">
        <f t="shared" si="373"/>
        <v>单位</v>
      </c>
      <c r="L1183" s="46" t="str">
        <f t="shared" si="374"/>
        <v>潍坊华创普惠产业投资合伙企业（有限合伙）</v>
      </c>
      <c r="M1183" s="46" t="str">
        <f>IFERROR(IF(H1183="1002",1002,VLOOKUP(I1183,亿企科目!A:H,6,0)),VLOOKUP(H1183,亿企科目!A:G,6,0))</f>
        <v>224102</v>
      </c>
      <c r="N1183" s="48" t="str">
        <f>IFERROR(IF(H1183="1002","银行账户",IF(H1183="1123","供应商",VLOOKUP(I1183,亿企科目!A:H,8,0))),"")</f>
        <v>供应商</v>
      </c>
      <c r="O1183" s="49" t="str">
        <f t="shared" si="388"/>
        <v>潍坊华创普惠产业投资合伙企业（有限合伙）</v>
      </c>
      <c r="P1183" s="29" t="str">
        <f>VLOOKUP(A1183,账簿!B:C,2,0)</f>
        <v>002008001</v>
      </c>
      <c r="Q1183" s="29" t="str">
        <f>VLOOKUP(P1183,账簿!A:B,2,0)</f>
        <v>山东通诚机器有限公司</v>
      </c>
      <c r="W1183" s="29" t="str">
        <f t="shared" si="389"/>
        <v>0020080012026-04-3017</v>
      </c>
      <c r="X1183" s="29" t="str">
        <f t="shared" si="375"/>
        <v>002008001</v>
      </c>
      <c r="Y1183" s="29" t="str">
        <f t="shared" si="376"/>
        <v>002008001</v>
      </c>
      <c r="Z1183" s="29" t="str">
        <f t="shared" si="377"/>
        <v>山东通诚机器有限公司</v>
      </c>
      <c r="AA1183" s="29" t="str">
        <f t="shared" si="378"/>
        <v>2026-04</v>
      </c>
      <c r="AB1183" s="29" t="str">
        <f t="shared" si="379"/>
        <v>2026-04-30</v>
      </c>
      <c r="AC1183" s="29" t="s">
        <v>108</v>
      </c>
      <c r="AD1183" s="29">
        <f t="shared" si="380"/>
        <v>17</v>
      </c>
      <c r="AE1183" s="29" t="str">
        <f t="shared" si="381"/>
        <v>转账汇款失败调账,潍坊华创普惠产业投资合伙企业(有限合伙)</v>
      </c>
      <c r="AF1183" s="29" t="s">
        <v>109</v>
      </c>
      <c r="AG1183" s="29" t="s">
        <v>109</v>
      </c>
      <c r="AH1183" s="29"/>
      <c r="AI1183" s="29"/>
      <c r="AJ1183" s="29"/>
      <c r="AK1183" s="29"/>
      <c r="AL1183" s="29"/>
      <c r="AM1183" s="29"/>
      <c r="AN1183" s="29" t="str">
        <f t="shared" si="382"/>
        <v>224102</v>
      </c>
      <c r="AO1183" s="29"/>
      <c r="AP1183" s="29" t="str">
        <f t="shared" si="383"/>
        <v>转账汇款失败调账,潍坊华创普惠产业投资合伙企业(有限合伙)</v>
      </c>
      <c r="AQ1183" t="s">
        <v>110</v>
      </c>
      <c r="AR1183" s="29" t="str">
        <f t="shared" si="384"/>
        <v/>
      </c>
      <c r="AS1183" s="29">
        <f t="shared" si="385"/>
        <v>96000</v>
      </c>
      <c r="AT1183" t="s">
        <v>111</v>
      </c>
      <c r="AU1183" t="s">
        <v>112</v>
      </c>
      <c r="AV1183" t="s">
        <v>113</v>
      </c>
      <c r="AW1183" s="29" t="str">
        <f t="shared" si="386"/>
        <v/>
      </c>
      <c r="AX1183" s="29">
        <f t="shared" si="387"/>
        <v>96000</v>
      </c>
      <c r="AY1183" s="29"/>
      <c r="AZ1183" s="29"/>
      <c r="BA1183" s="29"/>
      <c r="BB1183" s="29"/>
      <c r="BC1183" s="29"/>
      <c r="BD1183" s="29"/>
      <c r="BE1183" s="29"/>
      <c r="BF1183" s="29"/>
      <c r="BG1183" s="29"/>
      <c r="BH1183" s="29"/>
      <c r="BI1183" s="29"/>
      <c r="BJ1183" s="29"/>
      <c r="BK1183" s="29"/>
      <c r="BL1183" s="29"/>
      <c r="BM1183" s="29"/>
      <c r="BN1183" s="29"/>
      <c r="BO1183" s="29"/>
      <c r="BP1183" s="29"/>
      <c r="BQ1183" s="32" t="str">
        <f>IF(N1183="项目",VLOOKUP(O1183,项目!B:C,2,0),IF(K1183="空项目",VLOOKUP(K1183,项目!B:C,2,0),""))</f>
        <v/>
      </c>
      <c r="BR1183" s="32" t="str">
        <f>IFERROR(VLOOKUP(BQ1183,项目!A:B,2,0),"")</f>
        <v/>
      </c>
      <c r="BS1183" s="29"/>
      <c r="BT1183" s="29"/>
      <c r="BU1183" s="32" t="str">
        <f>IF(N1183="供应商",VLOOKUP(O1183,供应商!B:C,2,0),"")</f>
        <v>0008219</v>
      </c>
      <c r="BV1183" s="32" t="str">
        <f>IFERROR(VLOOKUP(BU1183,供应商!A:B,2,0),"")</f>
        <v>潍坊华创普惠产业投资合伙企业（有限合伙）</v>
      </c>
      <c r="BW1183" s="32" t="str">
        <f>IF(N1183="客户",VLOOKUP(O1183,客户!B:C,2,0),"")</f>
        <v/>
      </c>
      <c r="BX1183" s="32" t="str">
        <f>IFERROR(VLOOKUP(BW1183,客户!A:B,2,0),"")</f>
        <v/>
      </c>
      <c r="BY1183" s="29"/>
      <c r="BZ1183" s="29"/>
      <c r="CA1183" s="29"/>
      <c r="CB1183" s="29"/>
      <c r="CC1183" s="29"/>
      <c r="CD1183" s="29"/>
      <c r="CE1183" s="29"/>
      <c r="CF1183" s="29"/>
      <c r="CG1183" s="29"/>
      <c r="CH1183" s="29"/>
      <c r="CI1183" s="29"/>
      <c r="CJ1183" s="29"/>
      <c r="CK1183" s="29"/>
      <c r="CL1183" s="29"/>
      <c r="CM1183" s="29"/>
      <c r="CN1183" s="29"/>
      <c r="CO1183" s="29"/>
      <c r="CP1183" s="29"/>
      <c r="CQ1183" s="29"/>
      <c r="CR1183" s="29"/>
      <c r="CS1183" s="29"/>
      <c r="CT1183" s="29"/>
      <c r="CU1183" s="32" t="str">
        <f>IF(N1183="费用项目",VLOOKUP(O1183,费用项目!B:C,2,0),"")</f>
        <v/>
      </c>
      <c r="CV1183" s="32" t="str">
        <f>IFERROR(VLOOKUP(CU1183,费用项目!A:B,2,0),"")</f>
        <v/>
      </c>
      <c r="CW1183" s="29" t="str">
        <f>IF(N1183="银行账户",VLOOKUP(O1183,银行变二级!B:C,2,0),"")</f>
        <v/>
      </c>
      <c r="CX1183" s="29" t="str">
        <f>IFERROR(VLOOKUP(O1183,银行变二级!A:B,2,0),"")</f>
        <v/>
      </c>
    </row>
    <row r="1184" ht="25.5" spans="1:102">
      <c r="A1184" s="35" t="s">
        <v>889</v>
      </c>
      <c r="B1184" s="36" t="s">
        <v>131</v>
      </c>
      <c r="C1184" s="36" t="s">
        <v>239</v>
      </c>
      <c r="D1184" s="37" t="s">
        <v>914</v>
      </c>
      <c r="E1184" s="37" t="s">
        <v>300</v>
      </c>
      <c r="F1184" s="38">
        <v>96000</v>
      </c>
      <c r="G1184" s="39" t="s">
        <v>107</v>
      </c>
      <c r="H1184" s="40" t="str">
        <f t="shared" si="370"/>
        <v>2241</v>
      </c>
      <c r="I1184" s="40" t="str">
        <f t="shared" si="371"/>
        <v>224102</v>
      </c>
      <c r="J1184" s="46" t="str">
        <f t="shared" si="372"/>
        <v>其他应付款</v>
      </c>
      <c r="K1184" s="47" t="str">
        <f t="shared" si="373"/>
        <v>单位</v>
      </c>
      <c r="L1184" s="46" t="str">
        <f t="shared" si="374"/>
        <v>潍坊华创普惠产业投资合伙企业（有限合伙）</v>
      </c>
      <c r="M1184" s="46" t="str">
        <f>IFERROR(IF(H1184="1002",1002,VLOOKUP(I1184,亿企科目!A:H,6,0)),VLOOKUP(H1184,亿企科目!A:G,6,0))</f>
        <v>224102</v>
      </c>
      <c r="N1184" s="48" t="str">
        <f>IFERROR(IF(H1184="1002","银行账户",IF(H1184="1123","供应商",VLOOKUP(I1184,亿企科目!A:H,8,0))),"")</f>
        <v>供应商</v>
      </c>
      <c r="O1184" s="49" t="str">
        <f t="shared" si="388"/>
        <v>潍坊华创普惠产业投资合伙企业（有限合伙）</v>
      </c>
      <c r="P1184" s="29" t="str">
        <f>VLOOKUP(A1184,账簿!B:C,2,0)</f>
        <v>002008001</v>
      </c>
      <c r="Q1184" s="29" t="str">
        <f>VLOOKUP(P1184,账簿!A:B,2,0)</f>
        <v>山东通诚机器有限公司</v>
      </c>
      <c r="W1184" s="29" t="str">
        <f t="shared" si="389"/>
        <v>0020080012026-04-3018</v>
      </c>
      <c r="X1184" s="29" t="str">
        <f t="shared" si="375"/>
        <v>002008001</v>
      </c>
      <c r="Y1184" s="29" t="str">
        <f t="shared" si="376"/>
        <v>002008001</v>
      </c>
      <c r="Z1184" s="29" t="str">
        <f t="shared" si="377"/>
        <v>山东通诚机器有限公司</v>
      </c>
      <c r="AA1184" s="29" t="str">
        <f t="shared" si="378"/>
        <v>2026-04</v>
      </c>
      <c r="AB1184" s="29" t="str">
        <f t="shared" si="379"/>
        <v>2026-04-30</v>
      </c>
      <c r="AC1184" s="29" t="s">
        <v>108</v>
      </c>
      <c r="AD1184" s="29">
        <f t="shared" si="380"/>
        <v>18</v>
      </c>
      <c r="AE1184" s="29" t="str">
        <f t="shared" si="381"/>
        <v>服务费,潍坊华创普惠产业投资合伙企业(有限合伙）</v>
      </c>
      <c r="AF1184" s="29" t="s">
        <v>109</v>
      </c>
      <c r="AG1184" s="29" t="s">
        <v>109</v>
      </c>
      <c r="AH1184" s="29"/>
      <c r="AI1184" s="29"/>
      <c r="AJ1184" s="29"/>
      <c r="AK1184" s="29"/>
      <c r="AL1184" s="29"/>
      <c r="AM1184" s="29"/>
      <c r="AN1184" s="29" t="str">
        <f t="shared" si="382"/>
        <v>224102</v>
      </c>
      <c r="AO1184" s="29"/>
      <c r="AP1184" s="29" t="str">
        <f t="shared" si="383"/>
        <v>服务费,潍坊华创普惠产业投资合伙企业(有限合伙）</v>
      </c>
      <c r="AQ1184" t="s">
        <v>110</v>
      </c>
      <c r="AR1184" s="29">
        <f t="shared" si="384"/>
        <v>96000</v>
      </c>
      <c r="AS1184" s="29" t="str">
        <f t="shared" si="385"/>
        <v/>
      </c>
      <c r="AT1184" t="s">
        <v>111</v>
      </c>
      <c r="AU1184" t="s">
        <v>112</v>
      </c>
      <c r="AV1184" t="s">
        <v>113</v>
      </c>
      <c r="AW1184" s="29">
        <f t="shared" si="386"/>
        <v>96000</v>
      </c>
      <c r="AX1184" s="29" t="str">
        <f t="shared" si="387"/>
        <v/>
      </c>
      <c r="AY1184" s="29"/>
      <c r="AZ1184" s="29"/>
      <c r="BA1184" s="29"/>
      <c r="BB1184" s="29"/>
      <c r="BC1184" s="29"/>
      <c r="BD1184" s="29"/>
      <c r="BE1184" s="29"/>
      <c r="BF1184" s="29"/>
      <c r="BG1184" s="29"/>
      <c r="BH1184" s="29"/>
      <c r="BI1184" s="29"/>
      <c r="BJ1184" s="29"/>
      <c r="BK1184" s="29"/>
      <c r="BL1184" s="29"/>
      <c r="BM1184" s="29"/>
      <c r="BN1184" s="29"/>
      <c r="BO1184" s="29"/>
      <c r="BP1184" s="29"/>
      <c r="BQ1184" s="32" t="str">
        <f>IF(N1184="项目",VLOOKUP(O1184,项目!B:C,2,0),IF(K1184="空项目",VLOOKUP(K1184,项目!B:C,2,0),""))</f>
        <v/>
      </c>
      <c r="BR1184" s="32" t="str">
        <f>IFERROR(VLOOKUP(BQ1184,项目!A:B,2,0),"")</f>
        <v/>
      </c>
      <c r="BS1184" s="29"/>
      <c r="BT1184" s="29"/>
      <c r="BU1184" s="32" t="str">
        <f>IF(N1184="供应商",VLOOKUP(O1184,供应商!B:C,2,0),"")</f>
        <v>0008219</v>
      </c>
      <c r="BV1184" s="32" t="str">
        <f>IFERROR(VLOOKUP(BU1184,供应商!A:B,2,0),"")</f>
        <v>潍坊华创普惠产业投资合伙企业（有限合伙）</v>
      </c>
      <c r="BW1184" s="32" t="str">
        <f>IF(N1184="客户",VLOOKUP(O1184,客户!B:C,2,0),"")</f>
        <v/>
      </c>
      <c r="BX1184" s="32" t="str">
        <f>IFERROR(VLOOKUP(BW1184,客户!A:B,2,0),"")</f>
        <v/>
      </c>
      <c r="BY1184" s="29"/>
      <c r="BZ1184" s="29"/>
      <c r="CA1184" s="29"/>
      <c r="CB1184" s="29"/>
      <c r="CC1184" s="29"/>
      <c r="CD1184" s="29"/>
      <c r="CE1184" s="29"/>
      <c r="CF1184" s="29"/>
      <c r="CG1184" s="29"/>
      <c r="CH1184" s="29"/>
      <c r="CI1184" s="29"/>
      <c r="CJ1184" s="29"/>
      <c r="CK1184" s="29"/>
      <c r="CL1184" s="29"/>
      <c r="CM1184" s="29"/>
      <c r="CN1184" s="29"/>
      <c r="CO1184" s="29"/>
      <c r="CP1184" s="29"/>
      <c r="CQ1184" s="29"/>
      <c r="CR1184" s="29"/>
      <c r="CS1184" s="29"/>
      <c r="CT1184" s="29"/>
      <c r="CU1184" s="32" t="str">
        <f>IF(N1184="费用项目",VLOOKUP(O1184,费用项目!B:C,2,0),"")</f>
        <v/>
      </c>
      <c r="CV1184" s="32" t="str">
        <f>IFERROR(VLOOKUP(CU1184,费用项目!A:B,2,0),"")</f>
        <v/>
      </c>
      <c r="CW1184" s="29" t="str">
        <f>IF(N1184="银行账户",VLOOKUP(O1184,银行变二级!B:C,2,0),"")</f>
        <v/>
      </c>
      <c r="CX1184" s="29" t="str">
        <f>IFERROR(VLOOKUP(O1184,银行变二级!A:B,2,0),"")</f>
        <v/>
      </c>
    </row>
    <row r="1185" ht="25.5" spans="1:102">
      <c r="A1185" s="35" t="s">
        <v>889</v>
      </c>
      <c r="B1185" s="36" t="s">
        <v>131</v>
      </c>
      <c r="C1185" s="36" t="s">
        <v>239</v>
      </c>
      <c r="D1185" s="37" t="s">
        <v>914</v>
      </c>
      <c r="E1185" s="37" t="s">
        <v>891</v>
      </c>
      <c r="F1185" s="39" t="s">
        <v>107</v>
      </c>
      <c r="G1185" s="38">
        <v>96000</v>
      </c>
      <c r="H1185" s="40" t="str">
        <f t="shared" si="370"/>
        <v>1002</v>
      </c>
      <c r="I1185" s="40" t="str">
        <f t="shared" si="371"/>
        <v>100208</v>
      </c>
      <c r="J1185" s="46" t="str">
        <f t="shared" si="372"/>
        <v>银行存款</v>
      </c>
      <c r="K1185" s="47" t="str">
        <f t="shared" si="373"/>
        <v>潍坊银行3676</v>
      </c>
      <c r="L1185" s="46" t="str">
        <f t="shared" si="374"/>
        <v/>
      </c>
      <c r="M1185" s="46">
        <f>IFERROR(IF(H1185="1002",1002,VLOOKUP(I1185,亿企科目!A:H,6,0)),VLOOKUP(H1185,亿企科目!A:G,6,0))</f>
        <v>1002</v>
      </c>
      <c r="N1185" s="48" t="str">
        <f>IFERROR(IF(H1185="1002","银行账户",IF(H1185="1123","供应商",VLOOKUP(I1185,亿企科目!A:H,8,0))),"")</f>
        <v>银行账户</v>
      </c>
      <c r="O1185" s="49" t="str">
        <f t="shared" si="388"/>
        <v>潍坊银行3676</v>
      </c>
      <c r="P1185" s="29" t="str">
        <f>VLOOKUP(A1185,账簿!B:C,2,0)</f>
        <v>002008001</v>
      </c>
      <c r="Q1185" s="29" t="str">
        <f>VLOOKUP(P1185,账簿!A:B,2,0)</f>
        <v>山东通诚机器有限公司</v>
      </c>
      <c r="W1185" s="29" t="str">
        <f t="shared" si="389"/>
        <v>0020080012026-04-3018</v>
      </c>
      <c r="X1185" s="29" t="str">
        <f t="shared" si="375"/>
        <v>002008001</v>
      </c>
      <c r="Y1185" s="29" t="str">
        <f t="shared" si="376"/>
        <v>002008001</v>
      </c>
      <c r="Z1185" s="29" t="str">
        <f t="shared" si="377"/>
        <v>山东通诚机器有限公司</v>
      </c>
      <c r="AA1185" s="29" t="str">
        <f t="shared" si="378"/>
        <v>2026-04</v>
      </c>
      <c r="AB1185" s="29" t="str">
        <f t="shared" si="379"/>
        <v>2026-04-30</v>
      </c>
      <c r="AC1185" s="29" t="s">
        <v>108</v>
      </c>
      <c r="AD1185" s="29">
        <f t="shared" si="380"/>
        <v>18</v>
      </c>
      <c r="AE1185" s="29" t="str">
        <f t="shared" si="381"/>
        <v>服务费,潍坊华创普惠产业投资合伙企业(有限合伙）</v>
      </c>
      <c r="AF1185" s="29" t="s">
        <v>109</v>
      </c>
      <c r="AG1185" s="29" t="s">
        <v>109</v>
      </c>
      <c r="AH1185" s="29"/>
      <c r="AI1185" s="29"/>
      <c r="AJ1185" s="29"/>
      <c r="AK1185" s="29"/>
      <c r="AL1185" s="29"/>
      <c r="AM1185" s="29"/>
      <c r="AN1185" s="29">
        <f t="shared" si="382"/>
        <v>1002</v>
      </c>
      <c r="AO1185" s="29"/>
      <c r="AP1185" s="29" t="str">
        <f t="shared" si="383"/>
        <v>服务费,潍坊华创普惠产业投资合伙企业(有限合伙）</v>
      </c>
      <c r="AQ1185" t="s">
        <v>110</v>
      </c>
      <c r="AR1185" s="29" t="str">
        <f t="shared" si="384"/>
        <v/>
      </c>
      <c r="AS1185" s="29">
        <f t="shared" si="385"/>
        <v>96000</v>
      </c>
      <c r="AT1185" t="s">
        <v>111</v>
      </c>
      <c r="AU1185" t="s">
        <v>112</v>
      </c>
      <c r="AV1185" t="s">
        <v>113</v>
      </c>
      <c r="AW1185" s="29" t="str">
        <f t="shared" si="386"/>
        <v/>
      </c>
      <c r="AX1185" s="29">
        <f t="shared" si="387"/>
        <v>96000</v>
      </c>
      <c r="AY1185" s="29"/>
      <c r="AZ1185" s="29"/>
      <c r="BA1185" s="29"/>
      <c r="BB1185" s="29"/>
      <c r="BC1185" s="29"/>
      <c r="BD1185" s="29"/>
      <c r="BE1185" s="29"/>
      <c r="BF1185" s="29"/>
      <c r="BG1185" s="29"/>
      <c r="BH1185" s="29"/>
      <c r="BI1185" s="29"/>
      <c r="BJ1185" s="29"/>
      <c r="BK1185" s="29"/>
      <c r="BL1185" s="29"/>
      <c r="BM1185" s="29"/>
      <c r="BN1185" s="29"/>
      <c r="BO1185" s="29"/>
      <c r="BP1185" s="29"/>
      <c r="BQ1185" s="32" t="str">
        <f>IF(N1185="项目",VLOOKUP(O1185,项目!B:C,2,0),IF(K1185="空项目",VLOOKUP(K1185,项目!B:C,2,0),""))</f>
        <v/>
      </c>
      <c r="BR1185" s="32" t="str">
        <f>IFERROR(VLOOKUP(BQ1185,项目!A:B,2,0),"")</f>
        <v/>
      </c>
      <c r="BS1185" s="29"/>
      <c r="BT1185" s="29"/>
      <c r="BU1185" s="32" t="str">
        <f>IF(N1185="供应商",VLOOKUP(O1185,供应商!B:C,2,0),"")</f>
        <v/>
      </c>
      <c r="BV1185" s="32" t="str">
        <f>IFERROR(VLOOKUP(BU1185,供应商!A:B,2,0),"")</f>
        <v/>
      </c>
      <c r="BW1185" s="32" t="str">
        <f>IF(N1185="客户",VLOOKUP(O1185,客户!B:C,2,0),"")</f>
        <v/>
      </c>
      <c r="BX1185" s="32" t="str">
        <f>IFERROR(VLOOKUP(BW1185,客户!A:B,2,0),"")</f>
        <v/>
      </c>
      <c r="BY1185" s="29"/>
      <c r="BZ1185" s="29"/>
      <c r="CA1185" s="29"/>
      <c r="CB1185" s="29"/>
      <c r="CC1185" s="29"/>
      <c r="CD1185" s="29"/>
      <c r="CE1185" s="29"/>
      <c r="CF1185" s="29"/>
      <c r="CG1185" s="29"/>
      <c r="CH1185" s="29"/>
      <c r="CI1185" s="29"/>
      <c r="CJ1185" s="29"/>
      <c r="CK1185" s="29"/>
      <c r="CL1185" s="29"/>
      <c r="CM1185" s="29"/>
      <c r="CN1185" s="29"/>
      <c r="CO1185" s="29"/>
      <c r="CP1185" s="29"/>
      <c r="CQ1185" s="29"/>
      <c r="CR1185" s="29"/>
      <c r="CS1185" s="29"/>
      <c r="CT1185" s="29"/>
      <c r="CU1185" s="32" t="str">
        <f>IF(N1185="费用项目",VLOOKUP(O1185,费用项目!B:C,2,0),"")</f>
        <v/>
      </c>
      <c r="CV1185" s="32" t="str">
        <f>IFERROR(VLOOKUP(CU1185,费用项目!A:B,2,0),"")</f>
        <v/>
      </c>
      <c r="CW1185" s="29" t="str">
        <f>IF(N1185="银行账户",VLOOKUP(O1185,银行变二级!B:C,2,0),"")</f>
        <v>潍坊银行3676</v>
      </c>
      <c r="CX1185" s="29" t="str">
        <f>IFERROR(VLOOKUP(O1185,银行变二级!A:B,2,0),"")</f>
        <v>潍坊银行3676</v>
      </c>
    </row>
    <row r="1186" ht="25.5" spans="1:102">
      <c r="A1186" s="35" t="s">
        <v>889</v>
      </c>
      <c r="B1186" s="36" t="s">
        <v>131</v>
      </c>
      <c r="C1186" s="36" t="s">
        <v>240</v>
      </c>
      <c r="D1186" s="37" t="s">
        <v>316</v>
      </c>
      <c r="E1186" s="37" t="s">
        <v>300</v>
      </c>
      <c r="F1186" s="38">
        <v>96000</v>
      </c>
      <c r="G1186" s="39" t="s">
        <v>107</v>
      </c>
      <c r="H1186" s="40" t="str">
        <f t="shared" si="370"/>
        <v>2241</v>
      </c>
      <c r="I1186" s="40" t="str">
        <f t="shared" si="371"/>
        <v>224102</v>
      </c>
      <c r="J1186" s="46" t="str">
        <f t="shared" si="372"/>
        <v>其他应付款</v>
      </c>
      <c r="K1186" s="47" t="str">
        <f t="shared" si="373"/>
        <v>单位</v>
      </c>
      <c r="L1186" s="46" t="str">
        <f t="shared" si="374"/>
        <v>潍坊华创普惠产业投资合伙企业（有限合伙）</v>
      </c>
      <c r="M1186" s="46" t="str">
        <f>IFERROR(IF(H1186="1002",1002,VLOOKUP(I1186,亿企科目!A:H,6,0)),VLOOKUP(H1186,亿企科目!A:G,6,0))</f>
        <v>224102</v>
      </c>
      <c r="N1186" s="48" t="str">
        <f>IFERROR(IF(H1186="1002","银行账户",IF(H1186="1123","供应商",VLOOKUP(I1186,亿企科目!A:H,8,0))),"")</f>
        <v>供应商</v>
      </c>
      <c r="O1186" s="49" t="str">
        <f t="shared" si="388"/>
        <v>潍坊华创普惠产业投资合伙企业（有限合伙）</v>
      </c>
      <c r="P1186" s="29" t="str">
        <f>VLOOKUP(A1186,账簿!B:C,2,0)</f>
        <v>002008001</v>
      </c>
      <c r="Q1186" s="29" t="str">
        <f>VLOOKUP(P1186,账簿!A:B,2,0)</f>
        <v>山东通诚机器有限公司</v>
      </c>
      <c r="W1186" s="29" t="str">
        <f t="shared" si="389"/>
        <v>0020080012026-04-3019</v>
      </c>
      <c r="X1186" s="29" t="str">
        <f t="shared" si="375"/>
        <v>002008001</v>
      </c>
      <c r="Y1186" s="29" t="str">
        <f t="shared" si="376"/>
        <v>002008001</v>
      </c>
      <c r="Z1186" s="29" t="str">
        <f t="shared" si="377"/>
        <v>山东通诚机器有限公司</v>
      </c>
      <c r="AA1186" s="29" t="str">
        <f t="shared" si="378"/>
        <v>2026-04</v>
      </c>
      <c r="AB1186" s="29" t="str">
        <f t="shared" si="379"/>
        <v>2026-04-30</v>
      </c>
      <c r="AC1186" s="29" t="s">
        <v>108</v>
      </c>
      <c r="AD1186" s="29">
        <f t="shared" si="380"/>
        <v>19</v>
      </c>
      <c r="AE1186" s="29" t="str">
        <f t="shared" si="381"/>
        <v>服务费,潍坊华创普惠产业投资合伙企业（有限合伙）</v>
      </c>
      <c r="AF1186" s="29" t="s">
        <v>109</v>
      </c>
      <c r="AG1186" s="29" t="s">
        <v>109</v>
      </c>
      <c r="AH1186" s="29"/>
      <c r="AI1186" s="29"/>
      <c r="AJ1186" s="29"/>
      <c r="AK1186" s="29"/>
      <c r="AL1186" s="29"/>
      <c r="AM1186" s="29"/>
      <c r="AN1186" s="29" t="str">
        <f t="shared" si="382"/>
        <v>224102</v>
      </c>
      <c r="AO1186" s="29"/>
      <c r="AP1186" s="29" t="str">
        <f t="shared" si="383"/>
        <v>服务费,潍坊华创普惠产业投资合伙企业（有限合伙）</v>
      </c>
      <c r="AQ1186" t="s">
        <v>110</v>
      </c>
      <c r="AR1186" s="29">
        <f t="shared" si="384"/>
        <v>96000</v>
      </c>
      <c r="AS1186" s="29" t="str">
        <f t="shared" si="385"/>
        <v/>
      </c>
      <c r="AT1186" t="s">
        <v>111</v>
      </c>
      <c r="AU1186" t="s">
        <v>112</v>
      </c>
      <c r="AV1186" t="s">
        <v>113</v>
      </c>
      <c r="AW1186" s="29">
        <f t="shared" si="386"/>
        <v>96000</v>
      </c>
      <c r="AX1186" s="29" t="str">
        <f t="shared" si="387"/>
        <v/>
      </c>
      <c r="AY1186" s="29"/>
      <c r="AZ1186" s="29"/>
      <c r="BA1186" s="29"/>
      <c r="BB1186" s="29"/>
      <c r="BC1186" s="29"/>
      <c r="BD1186" s="29"/>
      <c r="BE1186" s="29"/>
      <c r="BF1186" s="29"/>
      <c r="BG1186" s="29"/>
      <c r="BH1186" s="29"/>
      <c r="BI1186" s="29"/>
      <c r="BJ1186" s="29"/>
      <c r="BK1186" s="29"/>
      <c r="BL1186" s="29"/>
      <c r="BM1186" s="29"/>
      <c r="BN1186" s="29"/>
      <c r="BO1186" s="29"/>
      <c r="BP1186" s="29"/>
      <c r="BQ1186" s="32" t="str">
        <f>IF(N1186="项目",VLOOKUP(O1186,项目!B:C,2,0),IF(K1186="空项目",VLOOKUP(K1186,项目!B:C,2,0),""))</f>
        <v/>
      </c>
      <c r="BR1186" s="32" t="str">
        <f>IFERROR(VLOOKUP(BQ1186,项目!A:B,2,0),"")</f>
        <v/>
      </c>
      <c r="BS1186" s="29"/>
      <c r="BT1186" s="29"/>
      <c r="BU1186" s="32" t="str">
        <f>IF(N1186="供应商",VLOOKUP(O1186,供应商!B:C,2,0),"")</f>
        <v>0008219</v>
      </c>
      <c r="BV1186" s="32" t="str">
        <f>IFERROR(VLOOKUP(BU1186,供应商!A:B,2,0),"")</f>
        <v>潍坊华创普惠产业投资合伙企业（有限合伙）</v>
      </c>
      <c r="BW1186" s="32" t="str">
        <f>IF(N1186="客户",VLOOKUP(O1186,客户!B:C,2,0),"")</f>
        <v/>
      </c>
      <c r="BX1186" s="32" t="str">
        <f>IFERROR(VLOOKUP(BW1186,客户!A:B,2,0),"")</f>
        <v/>
      </c>
      <c r="BY1186" s="29"/>
      <c r="BZ1186" s="29"/>
      <c r="CA1186" s="29"/>
      <c r="CB1186" s="29"/>
      <c r="CC1186" s="29"/>
      <c r="CD1186" s="29"/>
      <c r="CE1186" s="29"/>
      <c r="CF1186" s="29"/>
      <c r="CG1186" s="29"/>
      <c r="CH1186" s="29"/>
      <c r="CI1186" s="29"/>
      <c r="CJ1186" s="29"/>
      <c r="CK1186" s="29"/>
      <c r="CL1186" s="29"/>
      <c r="CM1186" s="29"/>
      <c r="CN1186" s="29"/>
      <c r="CO1186" s="29"/>
      <c r="CP1186" s="29"/>
      <c r="CQ1186" s="29"/>
      <c r="CR1186" s="29"/>
      <c r="CS1186" s="29"/>
      <c r="CT1186" s="29"/>
      <c r="CU1186" s="32" t="str">
        <f>IF(N1186="费用项目",VLOOKUP(O1186,费用项目!B:C,2,0),"")</f>
        <v/>
      </c>
      <c r="CV1186" s="32" t="str">
        <f>IFERROR(VLOOKUP(CU1186,费用项目!A:B,2,0),"")</f>
        <v/>
      </c>
      <c r="CW1186" s="29" t="str">
        <f>IF(N1186="银行账户",VLOOKUP(O1186,银行变二级!B:C,2,0),"")</f>
        <v/>
      </c>
      <c r="CX1186" s="29" t="str">
        <f>IFERROR(VLOOKUP(O1186,银行变二级!A:B,2,0),"")</f>
        <v/>
      </c>
    </row>
    <row r="1187" ht="25.5" spans="1:102">
      <c r="A1187" s="35" t="s">
        <v>889</v>
      </c>
      <c r="B1187" s="36" t="s">
        <v>131</v>
      </c>
      <c r="C1187" s="36" t="s">
        <v>240</v>
      </c>
      <c r="D1187" s="37" t="s">
        <v>316</v>
      </c>
      <c r="E1187" s="37" t="s">
        <v>891</v>
      </c>
      <c r="F1187" s="39" t="s">
        <v>107</v>
      </c>
      <c r="G1187" s="38">
        <v>96000</v>
      </c>
      <c r="H1187" s="40" t="str">
        <f t="shared" si="370"/>
        <v>1002</v>
      </c>
      <c r="I1187" s="40" t="str">
        <f t="shared" si="371"/>
        <v>100208</v>
      </c>
      <c r="J1187" s="46" t="str">
        <f t="shared" si="372"/>
        <v>银行存款</v>
      </c>
      <c r="K1187" s="47" t="str">
        <f t="shared" si="373"/>
        <v>潍坊银行3676</v>
      </c>
      <c r="L1187" s="46" t="str">
        <f t="shared" si="374"/>
        <v/>
      </c>
      <c r="M1187" s="46">
        <f>IFERROR(IF(H1187="1002",1002,VLOOKUP(I1187,亿企科目!A:H,6,0)),VLOOKUP(H1187,亿企科目!A:G,6,0))</f>
        <v>1002</v>
      </c>
      <c r="N1187" s="48" t="str">
        <f>IFERROR(IF(H1187="1002","银行账户",IF(H1187="1123","供应商",VLOOKUP(I1187,亿企科目!A:H,8,0))),"")</f>
        <v>银行账户</v>
      </c>
      <c r="O1187" s="49" t="str">
        <f t="shared" si="388"/>
        <v>潍坊银行3676</v>
      </c>
      <c r="P1187" s="29" t="str">
        <f>VLOOKUP(A1187,账簿!B:C,2,0)</f>
        <v>002008001</v>
      </c>
      <c r="Q1187" s="29" t="str">
        <f>VLOOKUP(P1187,账簿!A:B,2,0)</f>
        <v>山东通诚机器有限公司</v>
      </c>
      <c r="W1187" s="29" t="str">
        <f t="shared" si="389"/>
        <v>0020080012026-04-3019</v>
      </c>
      <c r="X1187" s="29" t="str">
        <f t="shared" si="375"/>
        <v>002008001</v>
      </c>
      <c r="Y1187" s="29" t="str">
        <f t="shared" si="376"/>
        <v>002008001</v>
      </c>
      <c r="Z1187" s="29" t="str">
        <f t="shared" si="377"/>
        <v>山东通诚机器有限公司</v>
      </c>
      <c r="AA1187" s="29" t="str">
        <f t="shared" si="378"/>
        <v>2026-04</v>
      </c>
      <c r="AB1187" s="29" t="str">
        <f t="shared" si="379"/>
        <v>2026-04-30</v>
      </c>
      <c r="AC1187" s="29" t="s">
        <v>108</v>
      </c>
      <c r="AD1187" s="29">
        <f t="shared" si="380"/>
        <v>19</v>
      </c>
      <c r="AE1187" s="29" t="str">
        <f t="shared" si="381"/>
        <v>服务费,潍坊华创普惠产业投资合伙企业（有限合伙）</v>
      </c>
      <c r="AF1187" s="29" t="s">
        <v>109</v>
      </c>
      <c r="AG1187" s="29" t="s">
        <v>109</v>
      </c>
      <c r="AH1187" s="29"/>
      <c r="AI1187" s="29"/>
      <c r="AJ1187" s="29"/>
      <c r="AK1187" s="29"/>
      <c r="AL1187" s="29"/>
      <c r="AM1187" s="29"/>
      <c r="AN1187" s="29">
        <f t="shared" si="382"/>
        <v>1002</v>
      </c>
      <c r="AO1187" s="29"/>
      <c r="AP1187" s="29" t="str">
        <f t="shared" si="383"/>
        <v>服务费,潍坊华创普惠产业投资合伙企业（有限合伙）</v>
      </c>
      <c r="AQ1187" t="s">
        <v>110</v>
      </c>
      <c r="AR1187" s="29" t="str">
        <f t="shared" si="384"/>
        <v/>
      </c>
      <c r="AS1187" s="29">
        <f t="shared" si="385"/>
        <v>96000</v>
      </c>
      <c r="AT1187" t="s">
        <v>111</v>
      </c>
      <c r="AU1187" t="s">
        <v>112</v>
      </c>
      <c r="AV1187" t="s">
        <v>113</v>
      </c>
      <c r="AW1187" s="29" t="str">
        <f t="shared" si="386"/>
        <v/>
      </c>
      <c r="AX1187" s="29">
        <f t="shared" si="387"/>
        <v>96000</v>
      </c>
      <c r="AY1187" s="29"/>
      <c r="AZ1187" s="29"/>
      <c r="BA1187" s="29"/>
      <c r="BB1187" s="29"/>
      <c r="BC1187" s="29"/>
      <c r="BD1187" s="29"/>
      <c r="BE1187" s="29"/>
      <c r="BF1187" s="29"/>
      <c r="BG1187" s="29"/>
      <c r="BH1187" s="29"/>
      <c r="BI1187" s="29"/>
      <c r="BJ1187" s="29"/>
      <c r="BK1187" s="29"/>
      <c r="BL1187" s="29"/>
      <c r="BM1187" s="29"/>
      <c r="BN1187" s="29"/>
      <c r="BO1187" s="29"/>
      <c r="BP1187" s="29"/>
      <c r="BQ1187" s="32" t="str">
        <f>IF(N1187="项目",VLOOKUP(O1187,项目!B:C,2,0),IF(K1187="空项目",VLOOKUP(K1187,项目!B:C,2,0),""))</f>
        <v/>
      </c>
      <c r="BR1187" s="32" t="str">
        <f>IFERROR(VLOOKUP(BQ1187,项目!A:B,2,0),"")</f>
        <v/>
      </c>
      <c r="BS1187" s="29"/>
      <c r="BT1187" s="29"/>
      <c r="BU1187" s="32" t="str">
        <f>IF(N1187="供应商",VLOOKUP(O1187,供应商!B:C,2,0),"")</f>
        <v/>
      </c>
      <c r="BV1187" s="32" t="str">
        <f>IFERROR(VLOOKUP(BU1187,供应商!A:B,2,0),"")</f>
        <v/>
      </c>
      <c r="BW1187" s="32" t="str">
        <f>IF(N1187="客户",VLOOKUP(O1187,客户!B:C,2,0),"")</f>
        <v/>
      </c>
      <c r="BX1187" s="32" t="str">
        <f>IFERROR(VLOOKUP(BW1187,客户!A:B,2,0),"")</f>
        <v/>
      </c>
      <c r="BY1187" s="29"/>
      <c r="BZ1187" s="29"/>
      <c r="CA1187" s="29"/>
      <c r="CB1187" s="29"/>
      <c r="CC1187" s="29"/>
      <c r="CD1187" s="29"/>
      <c r="CE1187" s="29"/>
      <c r="CF1187" s="29"/>
      <c r="CG1187" s="29"/>
      <c r="CH1187" s="29"/>
      <c r="CI1187" s="29"/>
      <c r="CJ1187" s="29"/>
      <c r="CK1187" s="29"/>
      <c r="CL1187" s="29"/>
      <c r="CM1187" s="29"/>
      <c r="CN1187" s="29"/>
      <c r="CO1187" s="29"/>
      <c r="CP1187" s="29"/>
      <c r="CQ1187" s="29"/>
      <c r="CR1187" s="29"/>
      <c r="CS1187" s="29"/>
      <c r="CT1187" s="29"/>
      <c r="CU1187" s="32" t="str">
        <f>IF(N1187="费用项目",VLOOKUP(O1187,费用项目!B:C,2,0),"")</f>
        <v/>
      </c>
      <c r="CV1187" s="32" t="str">
        <f>IFERROR(VLOOKUP(CU1187,费用项目!A:B,2,0),"")</f>
        <v/>
      </c>
      <c r="CW1187" s="29" t="str">
        <f>IF(N1187="银行账户",VLOOKUP(O1187,银行变二级!B:C,2,0),"")</f>
        <v>潍坊银行3676</v>
      </c>
      <c r="CX1187" s="29" t="str">
        <f>IFERROR(VLOOKUP(O1187,银行变二级!A:B,2,0),"")</f>
        <v>潍坊银行3676</v>
      </c>
    </row>
    <row r="1188" spans="1:102">
      <c r="A1188" s="35" t="s">
        <v>889</v>
      </c>
      <c r="B1188" s="36" t="s">
        <v>131</v>
      </c>
      <c r="C1188" s="36" t="s">
        <v>243</v>
      </c>
      <c r="D1188" s="37" t="s">
        <v>915</v>
      </c>
      <c r="E1188" s="37" t="s">
        <v>902</v>
      </c>
      <c r="F1188" s="38">
        <v>60000</v>
      </c>
      <c r="G1188" s="39" t="s">
        <v>107</v>
      </c>
      <c r="H1188" s="40" t="str">
        <f t="shared" si="370"/>
        <v>1002</v>
      </c>
      <c r="I1188" s="40" t="str">
        <f t="shared" si="371"/>
        <v>100203</v>
      </c>
      <c r="J1188" s="46" t="str">
        <f t="shared" si="372"/>
        <v>银行存款</v>
      </c>
      <c r="K1188" s="47" t="str">
        <f t="shared" si="373"/>
        <v>临商银行3792</v>
      </c>
      <c r="L1188" s="46" t="str">
        <f t="shared" si="374"/>
        <v/>
      </c>
      <c r="M1188" s="46">
        <f>IFERROR(IF(H1188="1002",1002,VLOOKUP(I1188,亿企科目!A:H,6,0)),VLOOKUP(H1188,亿企科目!A:G,6,0))</f>
        <v>1002</v>
      </c>
      <c r="N1188" s="48" t="str">
        <f>IFERROR(IF(H1188="1002","银行账户",IF(H1188="1123","供应商",VLOOKUP(I1188,亿企科目!A:H,8,0))),"")</f>
        <v>银行账户</v>
      </c>
      <c r="O1188" s="49" t="str">
        <f t="shared" si="388"/>
        <v>临商银行3792</v>
      </c>
      <c r="P1188" s="29" t="str">
        <f>VLOOKUP(A1188,账簿!B:C,2,0)</f>
        <v>002008001</v>
      </c>
      <c r="Q1188" s="29" t="str">
        <f>VLOOKUP(P1188,账簿!A:B,2,0)</f>
        <v>山东通诚机器有限公司</v>
      </c>
      <c r="W1188" s="29" t="str">
        <f t="shared" si="389"/>
        <v>0020080012026-04-3020</v>
      </c>
      <c r="X1188" s="29" t="str">
        <f t="shared" si="375"/>
        <v>002008001</v>
      </c>
      <c r="Y1188" s="29" t="str">
        <f t="shared" si="376"/>
        <v>002008001</v>
      </c>
      <c r="Z1188" s="29" t="str">
        <f t="shared" si="377"/>
        <v>山东通诚机器有限公司</v>
      </c>
      <c r="AA1188" s="29" t="str">
        <f t="shared" si="378"/>
        <v>2026-04</v>
      </c>
      <c r="AB1188" s="29" t="str">
        <f t="shared" si="379"/>
        <v>2026-04-30</v>
      </c>
      <c r="AC1188" s="29" t="s">
        <v>108</v>
      </c>
      <c r="AD1188" s="29">
        <f t="shared" si="380"/>
        <v>20</v>
      </c>
      <c r="AE1188" s="29" t="str">
        <f t="shared" si="381"/>
        <v>利息,山东通诚机器有限公司</v>
      </c>
      <c r="AF1188" s="29" t="s">
        <v>109</v>
      </c>
      <c r="AG1188" s="29" t="s">
        <v>109</v>
      </c>
      <c r="AH1188" s="29"/>
      <c r="AI1188" s="29"/>
      <c r="AJ1188" s="29"/>
      <c r="AK1188" s="29"/>
      <c r="AL1188" s="29"/>
      <c r="AM1188" s="29"/>
      <c r="AN1188" s="29">
        <f t="shared" si="382"/>
        <v>1002</v>
      </c>
      <c r="AO1188" s="29"/>
      <c r="AP1188" s="29" t="str">
        <f t="shared" si="383"/>
        <v>利息,山东通诚机器有限公司</v>
      </c>
      <c r="AQ1188" t="s">
        <v>110</v>
      </c>
      <c r="AR1188" s="29">
        <f t="shared" si="384"/>
        <v>60000</v>
      </c>
      <c r="AS1188" s="29" t="str">
        <f t="shared" si="385"/>
        <v/>
      </c>
      <c r="AT1188" t="s">
        <v>111</v>
      </c>
      <c r="AU1188" t="s">
        <v>112</v>
      </c>
      <c r="AV1188" t="s">
        <v>113</v>
      </c>
      <c r="AW1188" s="29">
        <f t="shared" si="386"/>
        <v>60000</v>
      </c>
      <c r="AX1188" s="29" t="str">
        <f t="shared" si="387"/>
        <v/>
      </c>
      <c r="AY1188" s="29"/>
      <c r="AZ1188" s="29"/>
      <c r="BA1188" s="29"/>
      <c r="BB1188" s="29"/>
      <c r="BC1188" s="29"/>
      <c r="BD1188" s="29"/>
      <c r="BE1188" s="29"/>
      <c r="BF1188" s="29"/>
      <c r="BG1188" s="29"/>
      <c r="BH1188" s="29"/>
      <c r="BI1188" s="29"/>
      <c r="BJ1188" s="29"/>
      <c r="BK1188" s="29"/>
      <c r="BL1188" s="29"/>
      <c r="BM1188" s="29"/>
      <c r="BN1188" s="29"/>
      <c r="BO1188" s="29"/>
      <c r="BP1188" s="29"/>
      <c r="BQ1188" s="32" t="str">
        <f>IF(N1188="项目",VLOOKUP(O1188,项目!B:C,2,0),IF(K1188="空项目",VLOOKUP(K1188,项目!B:C,2,0),""))</f>
        <v/>
      </c>
      <c r="BR1188" s="32" t="str">
        <f>IFERROR(VLOOKUP(BQ1188,项目!A:B,2,0),"")</f>
        <v/>
      </c>
      <c r="BS1188" s="29"/>
      <c r="BT1188" s="29"/>
      <c r="BU1188" s="32" t="str">
        <f>IF(N1188="供应商",VLOOKUP(O1188,供应商!B:C,2,0),"")</f>
        <v/>
      </c>
      <c r="BV1188" s="32" t="str">
        <f>IFERROR(VLOOKUP(BU1188,供应商!A:B,2,0),"")</f>
        <v/>
      </c>
      <c r="BW1188" s="32" t="str">
        <f>IF(N1188="客户",VLOOKUP(O1188,客户!B:C,2,0),"")</f>
        <v/>
      </c>
      <c r="BX1188" s="32" t="str">
        <f>IFERROR(VLOOKUP(BW1188,客户!A:B,2,0),"")</f>
        <v/>
      </c>
      <c r="BY1188" s="29"/>
      <c r="BZ1188" s="29"/>
      <c r="CA1188" s="29"/>
      <c r="CB1188" s="29"/>
      <c r="CC1188" s="29"/>
      <c r="CD1188" s="29"/>
      <c r="CE1188" s="29"/>
      <c r="CF1188" s="29"/>
      <c r="CG1188" s="29"/>
      <c r="CH1188" s="29"/>
      <c r="CI1188" s="29"/>
      <c r="CJ1188" s="29"/>
      <c r="CK1188" s="29"/>
      <c r="CL1188" s="29"/>
      <c r="CM1188" s="29"/>
      <c r="CN1188" s="29"/>
      <c r="CO1188" s="29"/>
      <c r="CP1188" s="29"/>
      <c r="CQ1188" s="29"/>
      <c r="CR1188" s="29"/>
      <c r="CS1188" s="29"/>
      <c r="CT1188" s="29"/>
      <c r="CU1188" s="32" t="str">
        <f>IF(N1188="费用项目",VLOOKUP(O1188,费用项目!B:C,2,0),"")</f>
        <v/>
      </c>
      <c r="CV1188" s="32" t="str">
        <f>IFERROR(VLOOKUP(CU1188,费用项目!A:B,2,0),"")</f>
        <v/>
      </c>
      <c r="CW1188" s="29" t="str">
        <f>IF(N1188="银行账户",VLOOKUP(O1188,银行变二级!B:C,2,0),"")</f>
        <v>临商银行3792</v>
      </c>
      <c r="CX1188" s="29" t="str">
        <f>IFERROR(VLOOKUP(O1188,银行变二级!A:B,2,0),"")</f>
        <v>临商银行3792</v>
      </c>
    </row>
    <row r="1189" spans="1:102">
      <c r="A1189" s="35" t="s">
        <v>889</v>
      </c>
      <c r="B1189" s="36" t="s">
        <v>131</v>
      </c>
      <c r="C1189" s="36" t="s">
        <v>243</v>
      </c>
      <c r="D1189" s="37" t="s">
        <v>915</v>
      </c>
      <c r="E1189" s="37" t="s">
        <v>891</v>
      </c>
      <c r="F1189" s="39" t="s">
        <v>107</v>
      </c>
      <c r="G1189" s="38">
        <v>60000</v>
      </c>
      <c r="H1189" s="40" t="str">
        <f t="shared" si="370"/>
        <v>1002</v>
      </c>
      <c r="I1189" s="40" t="str">
        <f t="shared" si="371"/>
        <v>100208</v>
      </c>
      <c r="J1189" s="46" t="str">
        <f t="shared" si="372"/>
        <v>银行存款</v>
      </c>
      <c r="K1189" s="47" t="str">
        <f t="shared" si="373"/>
        <v>潍坊银行3676</v>
      </c>
      <c r="L1189" s="46" t="str">
        <f t="shared" si="374"/>
        <v/>
      </c>
      <c r="M1189" s="46">
        <f>IFERROR(IF(H1189="1002",1002,VLOOKUP(I1189,亿企科目!A:H,6,0)),VLOOKUP(H1189,亿企科目!A:G,6,0))</f>
        <v>1002</v>
      </c>
      <c r="N1189" s="48" t="str">
        <f>IFERROR(IF(H1189="1002","银行账户",IF(H1189="1123","供应商",VLOOKUP(I1189,亿企科目!A:H,8,0))),"")</f>
        <v>银行账户</v>
      </c>
      <c r="O1189" s="49" t="str">
        <f t="shared" si="388"/>
        <v>潍坊银行3676</v>
      </c>
      <c r="P1189" s="29" t="str">
        <f>VLOOKUP(A1189,账簿!B:C,2,0)</f>
        <v>002008001</v>
      </c>
      <c r="Q1189" s="29" t="str">
        <f>VLOOKUP(P1189,账簿!A:B,2,0)</f>
        <v>山东通诚机器有限公司</v>
      </c>
      <c r="W1189" s="29" t="str">
        <f t="shared" si="389"/>
        <v>0020080012026-04-3020</v>
      </c>
      <c r="X1189" s="29" t="str">
        <f t="shared" si="375"/>
        <v>002008001</v>
      </c>
      <c r="Y1189" s="29" t="str">
        <f t="shared" si="376"/>
        <v>002008001</v>
      </c>
      <c r="Z1189" s="29" t="str">
        <f t="shared" si="377"/>
        <v>山东通诚机器有限公司</v>
      </c>
      <c r="AA1189" s="29" t="str">
        <f t="shared" si="378"/>
        <v>2026-04</v>
      </c>
      <c r="AB1189" s="29" t="str">
        <f t="shared" si="379"/>
        <v>2026-04-30</v>
      </c>
      <c r="AC1189" s="29" t="s">
        <v>108</v>
      </c>
      <c r="AD1189" s="29">
        <f t="shared" si="380"/>
        <v>20</v>
      </c>
      <c r="AE1189" s="29" t="str">
        <f t="shared" si="381"/>
        <v>利息,山东通诚机器有限公司</v>
      </c>
      <c r="AF1189" s="29" t="s">
        <v>109</v>
      </c>
      <c r="AG1189" s="29" t="s">
        <v>109</v>
      </c>
      <c r="AH1189" s="29"/>
      <c r="AI1189" s="29"/>
      <c r="AJ1189" s="29"/>
      <c r="AK1189" s="29"/>
      <c r="AL1189" s="29"/>
      <c r="AM1189" s="29"/>
      <c r="AN1189" s="29">
        <f t="shared" si="382"/>
        <v>1002</v>
      </c>
      <c r="AO1189" s="29"/>
      <c r="AP1189" s="29" t="str">
        <f t="shared" si="383"/>
        <v>利息,山东通诚机器有限公司</v>
      </c>
      <c r="AQ1189" t="s">
        <v>110</v>
      </c>
      <c r="AR1189" s="29" t="str">
        <f t="shared" si="384"/>
        <v/>
      </c>
      <c r="AS1189" s="29">
        <f t="shared" si="385"/>
        <v>60000</v>
      </c>
      <c r="AT1189" t="s">
        <v>111</v>
      </c>
      <c r="AU1189" t="s">
        <v>112</v>
      </c>
      <c r="AV1189" t="s">
        <v>113</v>
      </c>
      <c r="AW1189" s="29" t="str">
        <f t="shared" si="386"/>
        <v/>
      </c>
      <c r="AX1189" s="29">
        <f t="shared" si="387"/>
        <v>60000</v>
      </c>
      <c r="AY1189" s="29"/>
      <c r="AZ1189" s="29"/>
      <c r="BA1189" s="29"/>
      <c r="BB1189" s="29"/>
      <c r="BC1189" s="29"/>
      <c r="BD1189" s="29"/>
      <c r="BE1189" s="29"/>
      <c r="BF1189" s="29"/>
      <c r="BG1189" s="29"/>
      <c r="BH1189" s="29"/>
      <c r="BI1189" s="29"/>
      <c r="BJ1189" s="29"/>
      <c r="BK1189" s="29"/>
      <c r="BL1189" s="29"/>
      <c r="BM1189" s="29"/>
      <c r="BN1189" s="29"/>
      <c r="BO1189" s="29"/>
      <c r="BP1189" s="29"/>
      <c r="BQ1189" s="32" t="str">
        <f>IF(N1189="项目",VLOOKUP(O1189,项目!B:C,2,0),IF(K1189="空项目",VLOOKUP(K1189,项目!B:C,2,0),""))</f>
        <v/>
      </c>
      <c r="BR1189" s="32" t="str">
        <f>IFERROR(VLOOKUP(BQ1189,项目!A:B,2,0),"")</f>
        <v/>
      </c>
      <c r="BS1189" s="29"/>
      <c r="BT1189" s="29"/>
      <c r="BU1189" s="32" t="str">
        <f>IF(N1189="供应商",VLOOKUP(O1189,供应商!B:C,2,0),"")</f>
        <v/>
      </c>
      <c r="BV1189" s="32" t="str">
        <f>IFERROR(VLOOKUP(BU1189,供应商!A:B,2,0),"")</f>
        <v/>
      </c>
      <c r="BW1189" s="32" t="str">
        <f>IF(N1189="客户",VLOOKUP(O1189,客户!B:C,2,0),"")</f>
        <v/>
      </c>
      <c r="BX1189" s="32" t="str">
        <f>IFERROR(VLOOKUP(BW1189,客户!A:B,2,0),"")</f>
        <v/>
      </c>
      <c r="BY1189" s="29"/>
      <c r="BZ1189" s="29"/>
      <c r="CA1189" s="29"/>
      <c r="CB1189" s="29"/>
      <c r="CC1189" s="29"/>
      <c r="CD1189" s="29"/>
      <c r="CE1189" s="29"/>
      <c r="CF1189" s="29"/>
      <c r="CG1189" s="29"/>
      <c r="CH1189" s="29"/>
      <c r="CI1189" s="29"/>
      <c r="CJ1189" s="29"/>
      <c r="CK1189" s="29"/>
      <c r="CL1189" s="29"/>
      <c r="CM1189" s="29"/>
      <c r="CN1189" s="29"/>
      <c r="CO1189" s="29"/>
      <c r="CP1189" s="29"/>
      <c r="CQ1189" s="29"/>
      <c r="CR1189" s="29"/>
      <c r="CS1189" s="29"/>
      <c r="CT1189" s="29"/>
      <c r="CU1189" s="32" t="str">
        <f>IF(N1189="费用项目",VLOOKUP(O1189,费用项目!B:C,2,0),"")</f>
        <v/>
      </c>
      <c r="CV1189" s="32" t="str">
        <f>IFERROR(VLOOKUP(CU1189,费用项目!A:B,2,0),"")</f>
        <v/>
      </c>
      <c r="CW1189" s="29" t="str">
        <f>IF(N1189="银行账户",VLOOKUP(O1189,银行变二级!B:C,2,0),"")</f>
        <v>潍坊银行3676</v>
      </c>
      <c r="CX1189" s="29" t="str">
        <f>IFERROR(VLOOKUP(O1189,银行变二级!A:B,2,0),"")</f>
        <v>潍坊银行3676</v>
      </c>
    </row>
    <row r="1190" ht="25.5" spans="1:102">
      <c r="A1190" s="35" t="s">
        <v>916</v>
      </c>
      <c r="B1190" s="36" t="s">
        <v>124</v>
      </c>
      <c r="C1190" s="36" t="s">
        <v>104</v>
      </c>
      <c r="D1190" s="37" t="s">
        <v>917</v>
      </c>
      <c r="E1190" s="37" t="s">
        <v>918</v>
      </c>
      <c r="F1190" s="38">
        <v>300296.23</v>
      </c>
      <c r="G1190" s="39" t="s">
        <v>107</v>
      </c>
      <c r="H1190" s="40" t="str">
        <f t="shared" si="370"/>
        <v>1221</v>
      </c>
      <c r="I1190" s="40" t="str">
        <f t="shared" si="371"/>
        <v>122108</v>
      </c>
      <c r="J1190" s="46" t="str">
        <f t="shared" si="372"/>
        <v>其他应收款</v>
      </c>
      <c r="K1190" s="47" t="str">
        <f t="shared" si="373"/>
        <v>单位</v>
      </c>
      <c r="L1190" s="46" t="str">
        <f t="shared" si="374"/>
        <v>山东通诚投资发展有限公司</v>
      </c>
      <c r="M1190" s="46" t="str">
        <f>IFERROR(IF(H1190="1002",1002,VLOOKUP(I1190,亿企科目!A:H,6,0)),VLOOKUP(H1190,亿企科目!A:G,6,0))</f>
        <v>122102</v>
      </c>
      <c r="N1190" s="48" t="str">
        <f>IFERROR(IF(H1190="1002","银行账户",IF(H1190="1123","供应商",VLOOKUP(I1190,亿企科目!A:H,8,0))),"")</f>
        <v>客户</v>
      </c>
      <c r="O1190" s="49" t="str">
        <f t="shared" si="388"/>
        <v>山东通诚投资发展有限公司</v>
      </c>
      <c r="P1190" s="29" t="str">
        <f>VLOOKUP(A1190,账簿!B:C,2,0)</f>
        <v>002008002</v>
      </c>
      <c r="Q1190" s="29" t="str">
        <f>VLOOKUP(P1190,账簿!A:B,2,0)</f>
        <v>山东通诚投资发展有限公司</v>
      </c>
      <c r="W1190" s="29" t="str">
        <f t="shared" si="389"/>
        <v>0020080022026-04-211</v>
      </c>
      <c r="X1190" s="29" t="str">
        <f t="shared" si="375"/>
        <v>002008002</v>
      </c>
      <c r="Y1190" s="29" t="str">
        <f t="shared" si="376"/>
        <v>002008002</v>
      </c>
      <c r="Z1190" s="29" t="str">
        <f t="shared" si="377"/>
        <v>山东通诚投资发展有限公司</v>
      </c>
      <c r="AA1190" s="29" t="str">
        <f t="shared" si="378"/>
        <v>2026-04</v>
      </c>
      <c r="AB1190" s="29" t="str">
        <f t="shared" si="379"/>
        <v>2026-04-21</v>
      </c>
      <c r="AC1190" s="29" t="s">
        <v>108</v>
      </c>
      <c r="AD1190" s="29">
        <f t="shared" si="380"/>
        <v>1</v>
      </c>
      <c r="AE1190" s="29" t="str">
        <f t="shared" si="381"/>
        <v>贷款还款,山东通诚投资发展有限公司</v>
      </c>
      <c r="AF1190" s="29" t="s">
        <v>109</v>
      </c>
      <c r="AG1190" s="29" t="s">
        <v>109</v>
      </c>
      <c r="AH1190" s="29"/>
      <c r="AI1190" s="29"/>
      <c r="AJ1190" s="29"/>
      <c r="AK1190" s="29"/>
      <c r="AL1190" s="29"/>
      <c r="AM1190" s="29"/>
      <c r="AN1190" s="29" t="str">
        <f t="shared" si="382"/>
        <v>122102</v>
      </c>
      <c r="AO1190" s="29"/>
      <c r="AP1190" s="29" t="str">
        <f t="shared" si="383"/>
        <v>贷款还款,山东通诚投资发展有限公司</v>
      </c>
      <c r="AQ1190" t="s">
        <v>110</v>
      </c>
      <c r="AR1190" s="29">
        <f t="shared" si="384"/>
        <v>300296.23</v>
      </c>
      <c r="AS1190" s="29" t="str">
        <f t="shared" si="385"/>
        <v/>
      </c>
      <c r="AT1190" t="s">
        <v>111</v>
      </c>
      <c r="AU1190" t="s">
        <v>112</v>
      </c>
      <c r="AV1190" t="s">
        <v>113</v>
      </c>
      <c r="AW1190" s="29">
        <f t="shared" si="386"/>
        <v>300296.23</v>
      </c>
      <c r="AX1190" s="29" t="str">
        <f t="shared" si="387"/>
        <v/>
      </c>
      <c r="AY1190" s="29"/>
      <c r="AZ1190" s="29"/>
      <c r="BA1190" s="29"/>
      <c r="BB1190" s="29"/>
      <c r="BC1190" s="29"/>
      <c r="BD1190" s="29"/>
      <c r="BE1190" s="29"/>
      <c r="BF1190" s="29"/>
      <c r="BG1190" s="29"/>
      <c r="BH1190" s="29"/>
      <c r="BI1190" s="29"/>
      <c r="BJ1190" s="29"/>
      <c r="BK1190" s="29"/>
      <c r="BL1190" s="29"/>
      <c r="BM1190" s="29"/>
      <c r="BN1190" s="29"/>
      <c r="BO1190" s="29"/>
      <c r="BP1190" s="29"/>
      <c r="BQ1190" s="32" t="str">
        <f>IF(N1190="项目",VLOOKUP(O1190,项目!B:C,2,0),IF(K1190="空项目",VLOOKUP(K1190,项目!B:C,2,0),""))</f>
        <v/>
      </c>
      <c r="BR1190" s="32" t="str">
        <f>IFERROR(VLOOKUP(BQ1190,项目!A:B,2,0),"")</f>
        <v/>
      </c>
      <c r="BS1190" s="29"/>
      <c r="BT1190" s="29"/>
      <c r="BU1190" s="32" t="str">
        <f>IF(N1190="供应商",VLOOKUP(O1190,供应商!B:C,2,0),"")</f>
        <v/>
      </c>
      <c r="BV1190" s="32" t="str">
        <f>IFERROR(VLOOKUP(BU1190,供应商!A:B,2,0),"")</f>
        <v/>
      </c>
      <c r="BW1190" s="32" t="str">
        <f>IF(N1190="客户",VLOOKUP(O1190,客户!B:C,2,0),"")</f>
        <v>0005044</v>
      </c>
      <c r="BX1190" s="32" t="str">
        <f>IFERROR(VLOOKUP(BW1190,客户!A:B,2,0),"")</f>
        <v>山东通诚投资发展有限公司</v>
      </c>
      <c r="BY1190" s="29"/>
      <c r="BZ1190" s="29"/>
      <c r="CA1190" s="29"/>
      <c r="CB1190" s="29"/>
      <c r="CC1190" s="29"/>
      <c r="CD1190" s="29"/>
      <c r="CE1190" s="29"/>
      <c r="CF1190" s="29"/>
      <c r="CG1190" s="29"/>
      <c r="CH1190" s="29"/>
      <c r="CI1190" s="29"/>
      <c r="CJ1190" s="29"/>
      <c r="CK1190" s="29"/>
      <c r="CL1190" s="29"/>
      <c r="CM1190" s="29"/>
      <c r="CN1190" s="29"/>
      <c r="CO1190" s="29"/>
      <c r="CP1190" s="29"/>
      <c r="CQ1190" s="29"/>
      <c r="CR1190" s="29"/>
      <c r="CS1190" s="29"/>
      <c r="CT1190" s="29"/>
      <c r="CU1190" s="32" t="str">
        <f>IF(N1190="费用项目",VLOOKUP(O1190,费用项目!B:C,2,0),"")</f>
        <v/>
      </c>
      <c r="CV1190" s="32" t="str">
        <f>IFERROR(VLOOKUP(CU1190,费用项目!A:B,2,0),"")</f>
        <v/>
      </c>
      <c r="CW1190" s="29" t="str">
        <f>IF(N1190="银行账户",VLOOKUP(O1190,银行变二级!B:C,2,0),"")</f>
        <v/>
      </c>
      <c r="CX1190" s="29" t="str">
        <f>IFERROR(VLOOKUP(O1190,银行变二级!A:B,2,0),"")</f>
        <v/>
      </c>
    </row>
    <row r="1191" spans="1:102">
      <c r="A1191" s="35" t="s">
        <v>916</v>
      </c>
      <c r="B1191" s="36" t="s">
        <v>124</v>
      </c>
      <c r="C1191" s="36" t="s">
        <v>104</v>
      </c>
      <c r="D1191" s="37" t="s">
        <v>917</v>
      </c>
      <c r="E1191" s="37" t="s">
        <v>919</v>
      </c>
      <c r="F1191" s="39" t="s">
        <v>107</v>
      </c>
      <c r="G1191" s="38">
        <v>300296.23</v>
      </c>
      <c r="H1191" s="40" t="str">
        <f t="shared" si="370"/>
        <v>1002</v>
      </c>
      <c r="I1191" s="40" t="str">
        <f t="shared" si="371"/>
        <v>100203</v>
      </c>
      <c r="J1191" s="46" t="str">
        <f t="shared" si="372"/>
        <v>银行存款</v>
      </c>
      <c r="K1191" s="47" t="str">
        <f t="shared" si="373"/>
        <v>潍坊银行5333</v>
      </c>
      <c r="L1191" s="46" t="str">
        <f t="shared" si="374"/>
        <v/>
      </c>
      <c r="M1191" s="46">
        <f>IFERROR(IF(H1191="1002",1002,VLOOKUP(I1191,亿企科目!A:H,6,0)),VLOOKUP(H1191,亿企科目!A:G,6,0))</f>
        <v>1002</v>
      </c>
      <c r="N1191" s="48" t="str">
        <f>IFERROR(IF(H1191="1002","银行账户",IF(H1191="1123","供应商",VLOOKUP(I1191,亿企科目!A:H,8,0))),"")</f>
        <v>银行账户</v>
      </c>
      <c r="O1191" s="49" t="str">
        <f t="shared" si="388"/>
        <v>潍坊银行5333</v>
      </c>
      <c r="P1191" s="29" t="str">
        <f>VLOOKUP(A1191,账簿!B:C,2,0)</f>
        <v>002008002</v>
      </c>
      <c r="Q1191" s="29" t="str">
        <f>VLOOKUP(P1191,账簿!A:B,2,0)</f>
        <v>山东通诚投资发展有限公司</v>
      </c>
      <c r="W1191" s="29" t="str">
        <f t="shared" si="389"/>
        <v>0020080022026-04-211</v>
      </c>
      <c r="X1191" s="29" t="str">
        <f t="shared" si="375"/>
        <v>002008002</v>
      </c>
      <c r="Y1191" s="29" t="str">
        <f t="shared" si="376"/>
        <v>002008002</v>
      </c>
      <c r="Z1191" s="29" t="str">
        <f t="shared" si="377"/>
        <v>山东通诚投资发展有限公司</v>
      </c>
      <c r="AA1191" s="29" t="str">
        <f t="shared" si="378"/>
        <v>2026-04</v>
      </c>
      <c r="AB1191" s="29" t="str">
        <f t="shared" si="379"/>
        <v>2026-04-21</v>
      </c>
      <c r="AC1191" s="29" t="s">
        <v>108</v>
      </c>
      <c r="AD1191" s="29">
        <f t="shared" si="380"/>
        <v>1</v>
      </c>
      <c r="AE1191" s="29" t="str">
        <f t="shared" si="381"/>
        <v>贷款还款,山东通诚投资发展有限公司</v>
      </c>
      <c r="AF1191" s="29" t="s">
        <v>109</v>
      </c>
      <c r="AG1191" s="29" t="s">
        <v>109</v>
      </c>
      <c r="AH1191" s="29"/>
      <c r="AI1191" s="29"/>
      <c r="AJ1191" s="29"/>
      <c r="AK1191" s="29"/>
      <c r="AL1191" s="29"/>
      <c r="AM1191" s="29"/>
      <c r="AN1191" s="29">
        <f t="shared" si="382"/>
        <v>1002</v>
      </c>
      <c r="AO1191" s="29"/>
      <c r="AP1191" s="29" t="str">
        <f t="shared" si="383"/>
        <v>贷款还款,山东通诚投资发展有限公司</v>
      </c>
      <c r="AQ1191" t="s">
        <v>110</v>
      </c>
      <c r="AR1191" s="29" t="str">
        <f t="shared" si="384"/>
        <v/>
      </c>
      <c r="AS1191" s="29">
        <f t="shared" si="385"/>
        <v>300296.23</v>
      </c>
      <c r="AT1191" t="s">
        <v>111</v>
      </c>
      <c r="AU1191" t="s">
        <v>112</v>
      </c>
      <c r="AV1191" t="s">
        <v>113</v>
      </c>
      <c r="AW1191" s="29" t="str">
        <f t="shared" si="386"/>
        <v/>
      </c>
      <c r="AX1191" s="29">
        <f t="shared" si="387"/>
        <v>300296.23</v>
      </c>
      <c r="AY1191" s="29"/>
      <c r="AZ1191" s="29"/>
      <c r="BA1191" s="29"/>
      <c r="BB1191" s="29"/>
      <c r="BC1191" s="29"/>
      <c r="BD1191" s="29"/>
      <c r="BE1191" s="29"/>
      <c r="BF1191" s="29"/>
      <c r="BG1191" s="29"/>
      <c r="BH1191" s="29"/>
      <c r="BI1191" s="29"/>
      <c r="BJ1191" s="29"/>
      <c r="BK1191" s="29"/>
      <c r="BL1191" s="29"/>
      <c r="BM1191" s="29"/>
      <c r="BN1191" s="29"/>
      <c r="BO1191" s="29"/>
      <c r="BP1191" s="29"/>
      <c r="BQ1191" s="32" t="str">
        <f>IF(N1191="项目",VLOOKUP(O1191,项目!B:C,2,0),IF(K1191="空项目",VLOOKUP(K1191,项目!B:C,2,0),""))</f>
        <v/>
      </c>
      <c r="BR1191" s="32" t="str">
        <f>IFERROR(VLOOKUP(BQ1191,项目!A:B,2,0),"")</f>
        <v/>
      </c>
      <c r="BS1191" s="29"/>
      <c r="BT1191" s="29"/>
      <c r="BU1191" s="32" t="str">
        <f>IF(N1191="供应商",VLOOKUP(O1191,供应商!B:C,2,0),"")</f>
        <v/>
      </c>
      <c r="BV1191" s="32" t="str">
        <f>IFERROR(VLOOKUP(BU1191,供应商!A:B,2,0),"")</f>
        <v/>
      </c>
      <c r="BW1191" s="32" t="str">
        <f>IF(N1191="客户",VLOOKUP(O1191,客户!B:C,2,0),"")</f>
        <v/>
      </c>
      <c r="BX1191" s="32" t="str">
        <f>IFERROR(VLOOKUP(BW1191,客户!A:B,2,0),"")</f>
        <v/>
      </c>
      <c r="BY1191" s="29"/>
      <c r="BZ1191" s="29"/>
      <c r="CA1191" s="29"/>
      <c r="CB1191" s="29"/>
      <c r="CC1191" s="29"/>
      <c r="CD1191" s="29"/>
      <c r="CE1191" s="29"/>
      <c r="CF1191" s="29"/>
      <c r="CG1191" s="29"/>
      <c r="CH1191" s="29"/>
      <c r="CI1191" s="29"/>
      <c r="CJ1191" s="29"/>
      <c r="CK1191" s="29"/>
      <c r="CL1191" s="29"/>
      <c r="CM1191" s="29"/>
      <c r="CN1191" s="29"/>
      <c r="CO1191" s="29"/>
      <c r="CP1191" s="29"/>
      <c r="CQ1191" s="29"/>
      <c r="CR1191" s="29"/>
      <c r="CS1191" s="29"/>
      <c r="CT1191" s="29"/>
      <c r="CU1191" s="32" t="str">
        <f>IF(N1191="费用项目",VLOOKUP(O1191,费用项目!B:C,2,0),"")</f>
        <v/>
      </c>
      <c r="CV1191" s="32" t="str">
        <f>IFERROR(VLOOKUP(CU1191,费用项目!A:B,2,0),"")</f>
        <v/>
      </c>
      <c r="CW1191" s="29" t="str">
        <f>IF(N1191="银行账户",VLOOKUP(O1191,银行变二级!B:C,2,0),"")</f>
        <v>潍坊银行5333</v>
      </c>
      <c r="CX1191" s="29" t="str">
        <f>IFERROR(VLOOKUP(O1191,银行变二级!A:B,2,0),"")</f>
        <v>潍坊银行5333</v>
      </c>
    </row>
    <row r="1192" spans="1:102">
      <c r="A1192" s="35" t="s">
        <v>916</v>
      </c>
      <c r="B1192" s="36" t="s">
        <v>124</v>
      </c>
      <c r="C1192" s="36" t="s">
        <v>115</v>
      </c>
      <c r="D1192" s="37" t="s">
        <v>715</v>
      </c>
      <c r="E1192" s="37" t="s">
        <v>919</v>
      </c>
      <c r="F1192" s="38">
        <v>305000</v>
      </c>
      <c r="G1192" s="39" t="s">
        <v>107</v>
      </c>
      <c r="H1192" s="40" t="str">
        <f t="shared" si="370"/>
        <v>1002</v>
      </c>
      <c r="I1192" s="40" t="str">
        <f t="shared" si="371"/>
        <v>100203</v>
      </c>
      <c r="J1192" s="46" t="str">
        <f t="shared" si="372"/>
        <v>银行存款</v>
      </c>
      <c r="K1192" s="47" t="str">
        <f t="shared" si="373"/>
        <v>潍坊银行5333</v>
      </c>
      <c r="L1192" s="46" t="str">
        <f t="shared" si="374"/>
        <v/>
      </c>
      <c r="M1192" s="46">
        <f>IFERROR(IF(H1192="1002",1002,VLOOKUP(I1192,亿企科目!A:H,6,0)),VLOOKUP(H1192,亿企科目!A:G,6,0))</f>
        <v>1002</v>
      </c>
      <c r="N1192" s="48" t="str">
        <f>IFERROR(IF(H1192="1002","银行账户",IF(H1192="1123","供应商",VLOOKUP(I1192,亿企科目!A:H,8,0))),"")</f>
        <v>银行账户</v>
      </c>
      <c r="O1192" s="49" t="str">
        <f t="shared" si="388"/>
        <v>潍坊银行5333</v>
      </c>
      <c r="P1192" s="29" t="str">
        <f>VLOOKUP(A1192,账簿!B:C,2,0)</f>
        <v>002008002</v>
      </c>
      <c r="Q1192" s="29" t="str">
        <f>VLOOKUP(P1192,账簿!A:B,2,0)</f>
        <v>山东通诚投资发展有限公司</v>
      </c>
      <c r="W1192" s="29" t="str">
        <f t="shared" si="389"/>
        <v>0020080022026-04-212</v>
      </c>
      <c r="X1192" s="29" t="str">
        <f t="shared" si="375"/>
        <v>002008002</v>
      </c>
      <c r="Y1192" s="29" t="str">
        <f t="shared" si="376"/>
        <v>002008002</v>
      </c>
      <c r="Z1192" s="29" t="str">
        <f t="shared" si="377"/>
        <v>山东通诚投资发展有限公司</v>
      </c>
      <c r="AA1192" s="29" t="str">
        <f t="shared" si="378"/>
        <v>2026-04</v>
      </c>
      <c r="AB1192" s="29" t="str">
        <f t="shared" si="379"/>
        <v>2026-04-21</v>
      </c>
      <c r="AC1192" s="29" t="s">
        <v>108</v>
      </c>
      <c r="AD1192" s="29">
        <f t="shared" si="380"/>
        <v>2</v>
      </c>
      <c r="AE1192" s="29" t="str">
        <f t="shared" si="381"/>
        <v>汇款,昌邑市城市建设发展投资集团有限公司</v>
      </c>
      <c r="AF1192" s="29" t="s">
        <v>109</v>
      </c>
      <c r="AG1192" s="29" t="s">
        <v>109</v>
      </c>
      <c r="AH1192" s="29"/>
      <c r="AI1192" s="29"/>
      <c r="AJ1192" s="29"/>
      <c r="AK1192" s="29"/>
      <c r="AL1192" s="29"/>
      <c r="AM1192" s="29"/>
      <c r="AN1192" s="29">
        <f t="shared" si="382"/>
        <v>1002</v>
      </c>
      <c r="AO1192" s="29"/>
      <c r="AP1192" s="29" t="str">
        <f t="shared" si="383"/>
        <v>汇款,昌邑市城市建设发展投资集团有限公司</v>
      </c>
      <c r="AQ1192" t="s">
        <v>110</v>
      </c>
      <c r="AR1192" s="29">
        <f t="shared" si="384"/>
        <v>305000</v>
      </c>
      <c r="AS1192" s="29" t="str">
        <f t="shared" si="385"/>
        <v/>
      </c>
      <c r="AT1192" t="s">
        <v>111</v>
      </c>
      <c r="AU1192" t="s">
        <v>112</v>
      </c>
      <c r="AV1192" t="s">
        <v>113</v>
      </c>
      <c r="AW1192" s="29">
        <f t="shared" si="386"/>
        <v>305000</v>
      </c>
      <c r="AX1192" s="29" t="str">
        <f t="shared" si="387"/>
        <v/>
      </c>
      <c r="AY1192" s="29"/>
      <c r="AZ1192" s="29"/>
      <c r="BA1192" s="29"/>
      <c r="BB1192" s="29"/>
      <c r="BC1192" s="29"/>
      <c r="BD1192" s="29"/>
      <c r="BE1192" s="29"/>
      <c r="BF1192" s="29"/>
      <c r="BG1192" s="29"/>
      <c r="BH1192" s="29"/>
      <c r="BI1192" s="29"/>
      <c r="BJ1192" s="29"/>
      <c r="BK1192" s="29"/>
      <c r="BL1192" s="29"/>
      <c r="BM1192" s="29"/>
      <c r="BN1192" s="29"/>
      <c r="BO1192" s="29"/>
      <c r="BP1192" s="29"/>
      <c r="BQ1192" s="32" t="str">
        <f>IF(N1192="项目",VLOOKUP(O1192,项目!B:C,2,0),IF(K1192="空项目",VLOOKUP(K1192,项目!B:C,2,0),""))</f>
        <v/>
      </c>
      <c r="BR1192" s="32" t="str">
        <f>IFERROR(VLOOKUP(BQ1192,项目!A:B,2,0),"")</f>
        <v/>
      </c>
      <c r="BS1192" s="29"/>
      <c r="BT1192" s="29"/>
      <c r="BU1192" s="32" t="str">
        <f>IF(N1192="供应商",VLOOKUP(O1192,供应商!B:C,2,0),"")</f>
        <v/>
      </c>
      <c r="BV1192" s="32" t="str">
        <f>IFERROR(VLOOKUP(BU1192,供应商!A:B,2,0),"")</f>
        <v/>
      </c>
      <c r="BW1192" s="32" t="str">
        <f>IF(N1192="客户",VLOOKUP(O1192,客户!B:C,2,0),"")</f>
        <v/>
      </c>
      <c r="BX1192" s="32" t="str">
        <f>IFERROR(VLOOKUP(BW1192,客户!A:B,2,0),"")</f>
        <v/>
      </c>
      <c r="BY1192" s="29"/>
      <c r="BZ1192" s="29"/>
      <c r="CA1192" s="29"/>
      <c r="CB1192" s="29"/>
      <c r="CC1192" s="29"/>
      <c r="CD1192" s="29"/>
      <c r="CE1192" s="29"/>
      <c r="CF1192" s="29"/>
      <c r="CG1192" s="29"/>
      <c r="CH1192" s="29"/>
      <c r="CI1192" s="29"/>
      <c r="CJ1192" s="29"/>
      <c r="CK1192" s="29"/>
      <c r="CL1192" s="29"/>
      <c r="CM1192" s="29"/>
      <c r="CN1192" s="29"/>
      <c r="CO1192" s="29"/>
      <c r="CP1192" s="29"/>
      <c r="CQ1192" s="29"/>
      <c r="CR1192" s="29"/>
      <c r="CS1192" s="29"/>
      <c r="CT1192" s="29"/>
      <c r="CU1192" s="32" t="str">
        <f>IF(N1192="费用项目",VLOOKUP(O1192,费用项目!B:C,2,0),"")</f>
        <v/>
      </c>
      <c r="CV1192" s="32" t="str">
        <f>IFERROR(VLOOKUP(CU1192,费用项目!A:B,2,0),"")</f>
        <v/>
      </c>
      <c r="CW1192" s="29" t="str">
        <f>IF(N1192="银行账户",VLOOKUP(O1192,银行变二级!B:C,2,0),"")</f>
        <v>潍坊银行5333</v>
      </c>
      <c r="CX1192" s="29" t="str">
        <f>IFERROR(VLOOKUP(O1192,银行变二级!A:B,2,0),"")</f>
        <v>潍坊银行5333</v>
      </c>
    </row>
    <row r="1193" ht="25.5" spans="1:102">
      <c r="A1193" s="35" t="s">
        <v>916</v>
      </c>
      <c r="B1193" s="36" t="s">
        <v>124</v>
      </c>
      <c r="C1193" s="36" t="s">
        <v>115</v>
      </c>
      <c r="D1193" s="37" t="s">
        <v>715</v>
      </c>
      <c r="E1193" s="37" t="s">
        <v>114</v>
      </c>
      <c r="F1193" s="39" t="s">
        <v>107</v>
      </c>
      <c r="G1193" s="38">
        <v>305000</v>
      </c>
      <c r="H1193" s="40" t="str">
        <f t="shared" si="370"/>
        <v>1221</v>
      </c>
      <c r="I1193" s="40" t="str">
        <f t="shared" si="371"/>
        <v>122108</v>
      </c>
      <c r="J1193" s="46" t="str">
        <f t="shared" si="372"/>
        <v>其他应收款</v>
      </c>
      <c r="K1193" s="47" t="str">
        <f t="shared" si="373"/>
        <v>单位</v>
      </c>
      <c r="L1193" s="46" t="str">
        <f t="shared" si="374"/>
        <v>昌邑市城市建设发展投资集团有限公司</v>
      </c>
      <c r="M1193" s="46" t="str">
        <f>IFERROR(IF(H1193="1002",1002,VLOOKUP(I1193,亿企科目!A:H,6,0)),VLOOKUP(H1193,亿企科目!A:G,6,0))</f>
        <v>122102</v>
      </c>
      <c r="N1193" s="48" t="str">
        <f>IFERROR(IF(H1193="1002","银行账户",IF(H1193="1123","供应商",VLOOKUP(I1193,亿企科目!A:H,8,0))),"")</f>
        <v>客户</v>
      </c>
      <c r="O1193" s="49" t="str">
        <f t="shared" si="388"/>
        <v>昌邑市城市建设发展投资集团有限公司</v>
      </c>
      <c r="P1193" s="29" t="str">
        <f>VLOOKUP(A1193,账簿!B:C,2,0)</f>
        <v>002008002</v>
      </c>
      <c r="Q1193" s="29" t="str">
        <f>VLOOKUP(P1193,账簿!A:B,2,0)</f>
        <v>山东通诚投资发展有限公司</v>
      </c>
      <c r="W1193" s="29" t="str">
        <f t="shared" si="389"/>
        <v>0020080022026-04-212</v>
      </c>
      <c r="X1193" s="29" t="str">
        <f t="shared" si="375"/>
        <v>002008002</v>
      </c>
      <c r="Y1193" s="29" t="str">
        <f t="shared" si="376"/>
        <v>002008002</v>
      </c>
      <c r="Z1193" s="29" t="str">
        <f t="shared" si="377"/>
        <v>山东通诚投资发展有限公司</v>
      </c>
      <c r="AA1193" s="29" t="str">
        <f t="shared" si="378"/>
        <v>2026-04</v>
      </c>
      <c r="AB1193" s="29" t="str">
        <f t="shared" si="379"/>
        <v>2026-04-21</v>
      </c>
      <c r="AC1193" s="29" t="s">
        <v>108</v>
      </c>
      <c r="AD1193" s="29">
        <f t="shared" si="380"/>
        <v>2</v>
      </c>
      <c r="AE1193" s="29" t="str">
        <f t="shared" si="381"/>
        <v>汇款,昌邑市城市建设发展投资集团有限公司</v>
      </c>
      <c r="AF1193" s="29" t="s">
        <v>109</v>
      </c>
      <c r="AG1193" s="29" t="s">
        <v>109</v>
      </c>
      <c r="AH1193" s="29"/>
      <c r="AI1193" s="29"/>
      <c r="AJ1193" s="29"/>
      <c r="AK1193" s="29"/>
      <c r="AL1193" s="29"/>
      <c r="AM1193" s="29"/>
      <c r="AN1193" s="29" t="str">
        <f t="shared" si="382"/>
        <v>122102</v>
      </c>
      <c r="AO1193" s="29"/>
      <c r="AP1193" s="29" t="str">
        <f t="shared" si="383"/>
        <v>汇款,昌邑市城市建设发展投资集团有限公司</v>
      </c>
      <c r="AQ1193" t="s">
        <v>110</v>
      </c>
      <c r="AR1193" s="29" t="str">
        <f t="shared" si="384"/>
        <v/>
      </c>
      <c r="AS1193" s="29">
        <f t="shared" si="385"/>
        <v>305000</v>
      </c>
      <c r="AT1193" t="s">
        <v>111</v>
      </c>
      <c r="AU1193" t="s">
        <v>112</v>
      </c>
      <c r="AV1193" t="s">
        <v>113</v>
      </c>
      <c r="AW1193" s="29" t="str">
        <f t="shared" si="386"/>
        <v/>
      </c>
      <c r="AX1193" s="29">
        <f t="shared" si="387"/>
        <v>305000</v>
      </c>
      <c r="AY1193" s="29"/>
      <c r="AZ1193" s="29"/>
      <c r="BA1193" s="29"/>
      <c r="BB1193" s="29"/>
      <c r="BC1193" s="29"/>
      <c r="BD1193" s="29"/>
      <c r="BE1193" s="29"/>
      <c r="BF1193" s="29"/>
      <c r="BG1193" s="29"/>
      <c r="BH1193" s="29"/>
      <c r="BI1193" s="29"/>
      <c r="BJ1193" s="29"/>
      <c r="BK1193" s="29"/>
      <c r="BL1193" s="29"/>
      <c r="BM1193" s="29"/>
      <c r="BN1193" s="29"/>
      <c r="BO1193" s="29"/>
      <c r="BP1193" s="29"/>
      <c r="BQ1193" s="32" t="str">
        <f>IF(N1193="项目",VLOOKUP(O1193,项目!B:C,2,0),IF(K1193="空项目",VLOOKUP(K1193,项目!B:C,2,0),""))</f>
        <v/>
      </c>
      <c r="BR1193" s="32" t="str">
        <f>IFERROR(VLOOKUP(BQ1193,项目!A:B,2,0),"")</f>
        <v/>
      </c>
      <c r="BS1193" s="29"/>
      <c r="BT1193" s="29"/>
      <c r="BU1193" s="32" t="str">
        <f>IF(N1193="供应商",VLOOKUP(O1193,供应商!B:C,2,0),"")</f>
        <v/>
      </c>
      <c r="BV1193" s="32" t="str">
        <f>IFERROR(VLOOKUP(BU1193,供应商!A:B,2,0),"")</f>
        <v/>
      </c>
      <c r="BW1193" s="32" t="str">
        <f>IF(N1193="客户",VLOOKUP(O1193,客户!B:C,2,0),"")</f>
        <v>002</v>
      </c>
      <c r="BX1193" s="32" t="str">
        <f>IFERROR(VLOOKUP(BW1193,客户!A:B,2,0),"")</f>
        <v>昌邑市城市建设发展投资集团有限公司</v>
      </c>
      <c r="BY1193" s="29"/>
      <c r="BZ1193" s="29"/>
      <c r="CA1193" s="29"/>
      <c r="CB1193" s="29"/>
      <c r="CC1193" s="29"/>
      <c r="CD1193" s="29"/>
      <c r="CE1193" s="29"/>
      <c r="CF1193" s="29"/>
      <c r="CG1193" s="29"/>
      <c r="CH1193" s="29"/>
      <c r="CI1193" s="29"/>
      <c r="CJ1193" s="29"/>
      <c r="CK1193" s="29"/>
      <c r="CL1193" s="29"/>
      <c r="CM1193" s="29"/>
      <c r="CN1193" s="29"/>
      <c r="CO1193" s="29"/>
      <c r="CP1193" s="29"/>
      <c r="CQ1193" s="29"/>
      <c r="CR1193" s="29"/>
      <c r="CS1193" s="29"/>
      <c r="CT1193" s="29"/>
      <c r="CU1193" s="32" t="str">
        <f>IF(N1193="费用项目",VLOOKUP(O1193,费用项目!B:C,2,0),"")</f>
        <v/>
      </c>
      <c r="CV1193" s="32" t="str">
        <f>IFERROR(VLOOKUP(CU1193,费用项目!A:B,2,0),"")</f>
        <v/>
      </c>
      <c r="CW1193" s="29" t="str">
        <f>IF(N1193="银行账户",VLOOKUP(O1193,银行变二级!B:C,2,0),"")</f>
        <v/>
      </c>
      <c r="CX1193" s="29" t="str">
        <f>IFERROR(VLOOKUP(O1193,银行变二级!A:B,2,0),"")</f>
        <v/>
      </c>
    </row>
  </sheetData>
  <autoFilter xmlns:etc="http://www.wps.cn/officeDocument/2017/etCustomData" ref="A1:CX1193" etc:filterBottomFollowUsedRange="0">
    <extLst/>
  </autoFilter>
  <dataValidations count="2">
    <dataValidation type="list" allowBlank="1" sqref="AQ2:AQ1193">
      <formula1>refer_ucfbasedoc.bd_currencytenantref4</formula1>
    </dataValidation>
    <dataValidation type="list" allowBlank="1" sqref="AU2:AU1193">
      <formula1>enum_ExchangeRateMethod</formula1>
    </dataValidation>
  </dataValidations>
  <hyperlinks>
    <hyperlink ref="X1" location="'参照'!A1" display="*会计主体"/>
    <hyperlink ref="Y1" location="'参照'!E1" display="*账簿"/>
    <hyperlink ref="AC1" location="'参照'!I1" display="*凭证类型"/>
    <hyperlink ref="AF1" location="'参照'!M1" display="制单人"/>
    <hyperlink ref="AQ1" location="'参照'!Q1" display="*币种"/>
    <hyperlink ref="AT1" location="'参照'!U1" display="本币汇率类型"/>
    <hyperlink ref="AY1" location="'参照'!Y1" display="计量单位"/>
    <hyperlink ref="BE1" location="'参照'!AC1" display="结算方式"/>
  </hyperlink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F434"/>
  <sheetViews>
    <sheetView topLeftCell="B1" workbookViewId="0">
      <selection activeCell="E18" sqref="E18:E19"/>
    </sheetView>
  </sheetViews>
  <sheetFormatPr defaultColWidth="26" defaultRowHeight="25.6" customHeight="1"/>
  <cols>
    <col min="1" max="1" width="25" hidden="1"/>
  </cols>
  <sheetData>
    <row r="1" ht="19.1" spans="3:18">
      <c r="C1" s="22" t="s">
        <v>920</v>
      </c>
      <c r="R1" s="22" t="s">
        <v>921</v>
      </c>
    </row>
    <row r="2" ht="12.75" hidden="1" spans="1:84">
      <c r="A2" t="s">
        <v>922</v>
      </c>
      <c r="B2" t="s">
        <v>923</v>
      </c>
      <c r="C2" t="s">
        <v>923</v>
      </c>
      <c r="D2" t="s">
        <v>923</v>
      </c>
      <c r="E2" t="s">
        <v>923</v>
      </c>
      <c r="F2" t="s">
        <v>923</v>
      </c>
      <c r="G2" t="s">
        <v>923</v>
      </c>
      <c r="H2" t="s">
        <v>923</v>
      </c>
      <c r="I2" t="s">
        <v>923</v>
      </c>
      <c r="J2" t="s">
        <v>923</v>
      </c>
      <c r="K2" t="s">
        <v>923</v>
      </c>
      <c r="L2" t="s">
        <v>923</v>
      </c>
      <c r="M2" t="s">
        <v>923</v>
      </c>
      <c r="N2" t="s">
        <v>923</v>
      </c>
      <c r="O2" t="s">
        <v>923</v>
      </c>
      <c r="P2" t="s">
        <v>923</v>
      </c>
      <c r="Q2" t="s">
        <v>923</v>
      </c>
      <c r="R2" t="s">
        <v>924</v>
      </c>
      <c r="S2" t="s">
        <v>924</v>
      </c>
      <c r="T2" t="s">
        <v>924</v>
      </c>
      <c r="U2" t="s">
        <v>924</v>
      </c>
      <c r="V2" t="s">
        <v>924</v>
      </c>
      <c r="W2" t="s">
        <v>924</v>
      </c>
      <c r="X2" t="s">
        <v>924</v>
      </c>
      <c r="Y2" t="s">
        <v>924</v>
      </c>
      <c r="Z2" t="s">
        <v>924</v>
      </c>
      <c r="AA2" t="s">
        <v>924</v>
      </c>
      <c r="AB2" t="s">
        <v>924</v>
      </c>
      <c r="AC2" t="s">
        <v>924</v>
      </c>
      <c r="AD2" t="s">
        <v>924</v>
      </c>
      <c r="AE2" t="s">
        <v>924</v>
      </c>
      <c r="AF2" t="s">
        <v>924</v>
      </c>
      <c r="AG2" t="s">
        <v>924</v>
      </c>
      <c r="AH2" t="s">
        <v>924</v>
      </c>
      <c r="AI2" t="s">
        <v>924</v>
      </c>
      <c r="AJ2" t="s">
        <v>924</v>
      </c>
      <c r="AK2" t="s">
        <v>924</v>
      </c>
      <c r="AL2" t="s">
        <v>924</v>
      </c>
      <c r="AM2" t="s">
        <v>924</v>
      </c>
      <c r="AN2" t="s">
        <v>924</v>
      </c>
      <c r="AO2" t="s">
        <v>924</v>
      </c>
      <c r="AP2" t="s">
        <v>924</v>
      </c>
      <c r="AQ2" t="s">
        <v>924</v>
      </c>
      <c r="AR2" t="s">
        <v>924</v>
      </c>
      <c r="AS2" t="s">
        <v>924</v>
      </c>
      <c r="AT2" t="s">
        <v>924</v>
      </c>
      <c r="AU2" t="s">
        <v>924</v>
      </c>
      <c r="AV2" t="s">
        <v>924</v>
      </c>
      <c r="AW2" t="s">
        <v>924</v>
      </c>
      <c r="AX2" t="s">
        <v>924</v>
      </c>
      <c r="AY2" t="s">
        <v>924</v>
      </c>
      <c r="AZ2" t="s">
        <v>924</v>
      </c>
      <c r="BA2" t="s">
        <v>924</v>
      </c>
      <c r="BB2" t="s">
        <v>924</v>
      </c>
      <c r="BC2" t="s">
        <v>924</v>
      </c>
      <c r="BD2" t="s">
        <v>924</v>
      </c>
      <c r="BE2" t="s">
        <v>924</v>
      </c>
      <c r="BF2" t="s">
        <v>924</v>
      </c>
      <c r="BG2" t="s">
        <v>924</v>
      </c>
      <c r="BH2" t="s">
        <v>924</v>
      </c>
      <c r="BI2" t="s">
        <v>924</v>
      </c>
      <c r="BJ2" t="s">
        <v>924</v>
      </c>
      <c r="BK2" t="s">
        <v>924</v>
      </c>
      <c r="BL2" t="s">
        <v>924</v>
      </c>
      <c r="BM2" t="s">
        <v>924</v>
      </c>
      <c r="BN2" t="s">
        <v>924</v>
      </c>
      <c r="BO2" t="s">
        <v>924</v>
      </c>
      <c r="BP2" t="s">
        <v>924</v>
      </c>
      <c r="BQ2" t="s">
        <v>924</v>
      </c>
      <c r="BR2" t="s">
        <v>924</v>
      </c>
      <c r="BS2" t="s">
        <v>924</v>
      </c>
      <c r="BT2" t="s">
        <v>924</v>
      </c>
      <c r="BU2" t="s">
        <v>924</v>
      </c>
      <c r="BV2" t="s">
        <v>924</v>
      </c>
      <c r="BW2" t="s">
        <v>924</v>
      </c>
      <c r="BX2" t="s">
        <v>924</v>
      </c>
      <c r="BY2" t="s">
        <v>924</v>
      </c>
      <c r="BZ2" t="s">
        <v>924</v>
      </c>
      <c r="CA2" t="s">
        <v>924</v>
      </c>
      <c r="CB2" t="s">
        <v>924</v>
      </c>
      <c r="CC2" t="s">
        <v>924</v>
      </c>
      <c r="CD2" t="s">
        <v>924</v>
      </c>
      <c r="CE2" t="s">
        <v>924</v>
      </c>
      <c r="CF2" t="s">
        <v>924</v>
      </c>
    </row>
    <row r="3" ht="12.75" hidden="1" spans="1:84">
      <c r="A3" t="s">
        <v>925</v>
      </c>
      <c r="B3" t="s">
        <v>107</v>
      </c>
      <c r="R3" t="s">
        <v>923</v>
      </c>
      <c r="S3" t="s">
        <v>923</v>
      </c>
      <c r="T3" t="s">
        <v>923</v>
      </c>
      <c r="U3" t="s">
        <v>923</v>
      </c>
      <c r="V3" t="s">
        <v>923</v>
      </c>
      <c r="W3" t="s">
        <v>923</v>
      </c>
      <c r="X3" t="s">
        <v>923</v>
      </c>
      <c r="Y3" t="s">
        <v>923</v>
      </c>
      <c r="Z3" t="s">
        <v>923</v>
      </c>
      <c r="AA3" t="s">
        <v>923</v>
      </c>
      <c r="AB3" t="s">
        <v>923</v>
      </c>
      <c r="AC3" t="s">
        <v>923</v>
      </c>
      <c r="AD3" t="s">
        <v>923</v>
      </c>
      <c r="AE3" t="s">
        <v>923</v>
      </c>
      <c r="AF3" t="s">
        <v>923</v>
      </c>
      <c r="AG3" t="s">
        <v>923</v>
      </c>
      <c r="AH3" t="s">
        <v>923</v>
      </c>
      <c r="AI3" t="s">
        <v>923</v>
      </c>
      <c r="AJ3" t="s">
        <v>923</v>
      </c>
      <c r="AK3" t="s">
        <v>923</v>
      </c>
      <c r="AL3" t="s">
        <v>923</v>
      </c>
      <c r="AM3" t="s">
        <v>923</v>
      </c>
      <c r="AN3" t="s">
        <v>923</v>
      </c>
      <c r="AO3" t="s">
        <v>923</v>
      </c>
      <c r="AP3" t="s">
        <v>923</v>
      </c>
      <c r="AQ3" t="s">
        <v>923</v>
      </c>
      <c r="AR3" t="s">
        <v>923</v>
      </c>
      <c r="AS3" t="s">
        <v>923</v>
      </c>
      <c r="AT3" t="s">
        <v>923</v>
      </c>
      <c r="AU3" t="s">
        <v>923</v>
      </c>
      <c r="AV3" t="s">
        <v>923</v>
      </c>
      <c r="AW3" t="s">
        <v>923</v>
      </c>
      <c r="AX3" t="s">
        <v>923</v>
      </c>
      <c r="AY3" t="s">
        <v>923</v>
      </c>
      <c r="AZ3" t="s">
        <v>923</v>
      </c>
      <c r="BA3" t="s">
        <v>923</v>
      </c>
      <c r="BB3" t="s">
        <v>923</v>
      </c>
      <c r="BC3" t="s">
        <v>923</v>
      </c>
      <c r="BD3" t="s">
        <v>923</v>
      </c>
      <c r="BE3" t="s">
        <v>923</v>
      </c>
      <c r="BF3" t="s">
        <v>923</v>
      </c>
      <c r="BG3" t="s">
        <v>923</v>
      </c>
      <c r="BH3" t="s">
        <v>923</v>
      </c>
      <c r="BI3" t="s">
        <v>923</v>
      </c>
      <c r="BJ3" t="s">
        <v>923</v>
      </c>
      <c r="BK3" t="s">
        <v>923</v>
      </c>
      <c r="BL3" t="s">
        <v>923</v>
      </c>
      <c r="BM3" t="s">
        <v>923</v>
      </c>
      <c r="BN3" t="s">
        <v>923</v>
      </c>
      <c r="BO3" t="s">
        <v>923</v>
      </c>
      <c r="BP3" t="s">
        <v>923</v>
      </c>
      <c r="BQ3" t="s">
        <v>923</v>
      </c>
      <c r="BR3" t="s">
        <v>923</v>
      </c>
      <c r="BS3" t="s">
        <v>923</v>
      </c>
      <c r="BT3" t="s">
        <v>923</v>
      </c>
      <c r="BU3" t="s">
        <v>923</v>
      </c>
      <c r="BV3" t="s">
        <v>923</v>
      </c>
      <c r="BW3" t="s">
        <v>923</v>
      </c>
      <c r="BX3" t="s">
        <v>923</v>
      </c>
      <c r="BY3" t="s">
        <v>923</v>
      </c>
      <c r="BZ3" t="s">
        <v>923</v>
      </c>
      <c r="CA3" t="s">
        <v>923</v>
      </c>
      <c r="CB3" t="s">
        <v>923</v>
      </c>
      <c r="CC3" t="s">
        <v>923</v>
      </c>
      <c r="CD3" t="s">
        <v>923</v>
      </c>
      <c r="CE3" t="s">
        <v>923</v>
      </c>
      <c r="CF3" t="s">
        <v>923</v>
      </c>
    </row>
    <row r="4" ht="25.5" hidden="1" spans="1:84">
      <c r="A4" t="s">
        <v>926</v>
      </c>
      <c r="B4" t="s">
        <v>927</v>
      </c>
      <c r="C4" t="s">
        <v>928</v>
      </c>
      <c r="D4" t="s">
        <v>929</v>
      </c>
      <c r="E4" t="s">
        <v>930</v>
      </c>
      <c r="F4" t="s">
        <v>931</v>
      </c>
      <c r="G4" t="s">
        <v>932</v>
      </c>
      <c r="H4" t="s">
        <v>933</v>
      </c>
      <c r="I4" t="s">
        <v>934</v>
      </c>
      <c r="J4" t="s">
        <v>935</v>
      </c>
      <c r="K4" t="s">
        <v>936</v>
      </c>
      <c r="L4" t="s">
        <v>937</v>
      </c>
      <c r="M4" t="s">
        <v>938</v>
      </c>
      <c r="N4" t="s">
        <v>939</v>
      </c>
      <c r="O4" t="s">
        <v>940</v>
      </c>
      <c r="P4" t="s">
        <v>941</v>
      </c>
      <c r="Q4" t="s">
        <v>942</v>
      </c>
      <c r="R4" t="s">
        <v>928</v>
      </c>
      <c r="S4" t="s">
        <v>943</v>
      </c>
      <c r="T4" t="s">
        <v>944</v>
      </c>
      <c r="U4" t="s">
        <v>945</v>
      </c>
      <c r="V4" t="s">
        <v>936</v>
      </c>
      <c r="W4" t="s">
        <v>946</v>
      </c>
      <c r="X4" t="s">
        <v>947</v>
      </c>
      <c r="Y4" t="s">
        <v>948</v>
      </c>
      <c r="Z4" t="s">
        <v>949</v>
      </c>
      <c r="AA4" t="s">
        <v>950</v>
      </c>
      <c r="AB4" t="s">
        <v>951</v>
      </c>
      <c r="AC4" t="s">
        <v>952</v>
      </c>
      <c r="AD4" t="s">
        <v>953</v>
      </c>
      <c r="AE4" t="s">
        <v>954</v>
      </c>
      <c r="AF4" t="s">
        <v>955</v>
      </c>
      <c r="AG4" t="s">
        <v>956</v>
      </c>
      <c r="AH4" t="s">
        <v>957</v>
      </c>
      <c r="AI4" t="s">
        <v>958</v>
      </c>
      <c r="AJ4" t="s">
        <v>959</v>
      </c>
      <c r="AK4" t="s">
        <v>960</v>
      </c>
      <c r="AL4" t="s">
        <v>961</v>
      </c>
      <c r="AM4" t="s">
        <v>962</v>
      </c>
      <c r="AN4" t="s">
        <v>963</v>
      </c>
      <c r="AO4" t="s">
        <v>964</v>
      </c>
      <c r="AP4" t="s">
        <v>965</v>
      </c>
      <c r="AQ4" t="s">
        <v>966</v>
      </c>
      <c r="AR4" t="s">
        <v>967</v>
      </c>
      <c r="AS4" t="s">
        <v>968</v>
      </c>
      <c r="AT4" t="s">
        <v>969</v>
      </c>
      <c r="AU4" t="s">
        <v>970</v>
      </c>
      <c r="AV4" t="s">
        <v>971</v>
      </c>
      <c r="AW4" t="s">
        <v>972</v>
      </c>
      <c r="AX4" t="s">
        <v>973</v>
      </c>
      <c r="AY4" t="s">
        <v>974</v>
      </c>
      <c r="AZ4" t="s">
        <v>975</v>
      </c>
      <c r="BA4" t="s">
        <v>976</v>
      </c>
      <c r="BB4" t="s">
        <v>977</v>
      </c>
      <c r="BC4" t="s">
        <v>978</v>
      </c>
      <c r="BD4" t="s">
        <v>979</v>
      </c>
      <c r="BE4" t="s">
        <v>980</v>
      </c>
      <c r="BF4" t="s">
        <v>981</v>
      </c>
      <c r="BG4" t="s">
        <v>982</v>
      </c>
      <c r="BH4" t="s">
        <v>983</v>
      </c>
      <c r="BI4" t="s">
        <v>984</v>
      </c>
      <c r="BJ4" t="s">
        <v>985</v>
      </c>
      <c r="BK4" t="s">
        <v>986</v>
      </c>
      <c r="BL4" t="s">
        <v>987</v>
      </c>
      <c r="BM4" t="s">
        <v>988</v>
      </c>
      <c r="BN4" t="s">
        <v>989</v>
      </c>
      <c r="BO4" t="s">
        <v>990</v>
      </c>
      <c r="BP4" t="s">
        <v>991</v>
      </c>
      <c r="BQ4" t="s">
        <v>992</v>
      </c>
      <c r="BR4" t="s">
        <v>993</v>
      </c>
      <c r="BS4" t="s">
        <v>994</v>
      </c>
      <c r="BT4" t="s">
        <v>995</v>
      </c>
      <c r="BU4" t="s">
        <v>996</v>
      </c>
      <c r="BV4" t="s">
        <v>997</v>
      </c>
      <c r="BW4" t="s">
        <v>998</v>
      </c>
      <c r="BX4" t="s">
        <v>999</v>
      </c>
      <c r="BY4" t="s">
        <v>1000</v>
      </c>
      <c r="BZ4" t="s">
        <v>1001</v>
      </c>
      <c r="CA4" t="s">
        <v>1002</v>
      </c>
      <c r="CB4" t="s">
        <v>1003</v>
      </c>
      <c r="CC4" t="s">
        <v>1004</v>
      </c>
      <c r="CD4" t="s">
        <v>1005</v>
      </c>
      <c r="CE4" t="s">
        <v>1006</v>
      </c>
      <c r="CF4" t="s">
        <v>1007</v>
      </c>
    </row>
    <row r="5" ht="12.75" hidden="1" spans="3:18">
      <c r="C5" t="s">
        <v>1008</v>
      </c>
      <c r="R5" t="s">
        <v>1008</v>
      </c>
    </row>
    <row r="6" ht="15.75" spans="1:84">
      <c r="A6" s="1" t="s">
        <v>1009</v>
      </c>
      <c r="B6" s="1" t="s">
        <v>1010</v>
      </c>
      <c r="C6" s="23" t="s">
        <v>22</v>
      </c>
      <c r="D6" s="24" t="s">
        <v>23</v>
      </c>
      <c r="E6" s="24" t="s">
        <v>24</v>
      </c>
      <c r="F6" s="1" t="s">
        <v>25</v>
      </c>
      <c r="G6" s="25" t="s">
        <v>26</v>
      </c>
      <c r="H6" s="25" t="s">
        <v>27</v>
      </c>
      <c r="I6" s="24" t="s">
        <v>28</v>
      </c>
      <c r="J6" s="1" t="s">
        <v>29</v>
      </c>
      <c r="K6" s="1" t="s">
        <v>30</v>
      </c>
      <c r="L6" s="27" t="s">
        <v>31</v>
      </c>
      <c r="M6" s="1" t="s">
        <v>32</v>
      </c>
      <c r="N6" s="1" t="s">
        <v>33</v>
      </c>
      <c r="O6" s="1" t="s">
        <v>34</v>
      </c>
      <c r="P6" s="1" t="s">
        <v>35</v>
      </c>
      <c r="Q6" s="1" t="s">
        <v>36</v>
      </c>
      <c r="R6" s="28" t="s">
        <v>37</v>
      </c>
      <c r="S6" s="1" t="s">
        <v>38</v>
      </c>
      <c r="T6" s="24" t="s">
        <v>39</v>
      </c>
      <c r="U6" s="1" t="s">
        <v>40</v>
      </c>
      <c r="V6" s="25" t="s">
        <v>41</v>
      </c>
      <c r="W6" s="24" t="s">
        <v>42</v>
      </c>
      <c r="X6" s="1" t="s">
        <v>43</v>
      </c>
      <c r="Y6" s="1" t="s">
        <v>44</v>
      </c>
      <c r="Z6" s="27" t="s">
        <v>45</v>
      </c>
      <c r="AA6" s="1" t="s">
        <v>46</v>
      </c>
      <c r="AB6" s="1" t="s">
        <v>47</v>
      </c>
      <c r="AC6" s="1" t="s">
        <v>48</v>
      </c>
      <c r="AD6" s="1" t="s">
        <v>49</v>
      </c>
      <c r="AE6" s="27" t="s">
        <v>50</v>
      </c>
      <c r="AF6" s="1" t="s">
        <v>51</v>
      </c>
      <c r="AG6" s="1" t="s">
        <v>52</v>
      </c>
      <c r="AH6" s="1" t="s">
        <v>53</v>
      </c>
      <c r="AI6" s="1" t="s">
        <v>54</v>
      </c>
      <c r="AJ6" s="1" t="s">
        <v>55</v>
      </c>
      <c r="AK6" s="27" t="s">
        <v>56</v>
      </c>
      <c r="AL6" s="1" t="s">
        <v>57</v>
      </c>
      <c r="AM6" s="1" t="s">
        <v>58</v>
      </c>
      <c r="AN6" s="1" t="s">
        <v>59</v>
      </c>
      <c r="AO6" s="1" t="s">
        <v>60</v>
      </c>
      <c r="AP6" s="1" t="s">
        <v>61</v>
      </c>
      <c r="AQ6" s="1" t="s">
        <v>62</v>
      </c>
      <c r="AR6" s="1" t="s">
        <v>63</v>
      </c>
      <c r="AS6" s="1" t="s">
        <v>64</v>
      </c>
      <c r="AT6" s="1" t="s">
        <v>65</v>
      </c>
      <c r="AU6" s="1" t="s">
        <v>66</v>
      </c>
      <c r="AV6" s="1" t="s">
        <v>67</v>
      </c>
      <c r="AW6" s="1" t="s">
        <v>68</v>
      </c>
      <c r="AX6" s="1" t="s">
        <v>69</v>
      </c>
      <c r="AY6" s="1" t="s">
        <v>70</v>
      </c>
      <c r="AZ6" s="1" t="s">
        <v>71</v>
      </c>
      <c r="BA6" s="1" t="s">
        <v>72</v>
      </c>
      <c r="BB6" s="1" t="s">
        <v>73</v>
      </c>
      <c r="BC6" s="1" t="s">
        <v>74</v>
      </c>
      <c r="BD6" s="1" t="s">
        <v>75</v>
      </c>
      <c r="BE6" s="1" t="s">
        <v>76</v>
      </c>
      <c r="BF6" s="1" t="s">
        <v>77</v>
      </c>
      <c r="BG6" s="1" t="s">
        <v>78</v>
      </c>
      <c r="BH6" s="1" t="s">
        <v>79</v>
      </c>
      <c r="BI6" s="1" t="s">
        <v>80</v>
      </c>
      <c r="BJ6" s="1" t="s">
        <v>81</v>
      </c>
      <c r="BK6" s="1" t="s">
        <v>82</v>
      </c>
      <c r="BL6" s="1" t="s">
        <v>83</v>
      </c>
      <c r="BM6" s="1" t="s">
        <v>84</v>
      </c>
      <c r="BN6" s="1" t="s">
        <v>85</v>
      </c>
      <c r="BO6" s="1" t="s">
        <v>86</v>
      </c>
      <c r="BP6" s="1" t="s">
        <v>87</v>
      </c>
      <c r="BQ6" s="1" t="s">
        <v>88</v>
      </c>
      <c r="BR6" s="1" t="s">
        <v>89</v>
      </c>
      <c r="BS6" s="1" t="s">
        <v>90</v>
      </c>
      <c r="BT6" s="1" t="s">
        <v>91</v>
      </c>
      <c r="BU6" s="1" t="s">
        <v>92</v>
      </c>
      <c r="BV6" s="1" t="s">
        <v>93</v>
      </c>
      <c r="BW6" s="1" t="s">
        <v>94</v>
      </c>
      <c r="BX6" s="1" t="s">
        <v>95</v>
      </c>
      <c r="BY6" s="1" t="s">
        <v>96</v>
      </c>
      <c r="BZ6" s="1" t="s">
        <v>97</v>
      </c>
      <c r="CA6" s="1" t="s">
        <v>98</v>
      </c>
      <c r="CB6" s="1" t="s">
        <v>99</v>
      </c>
      <c r="CC6" s="1" t="s">
        <v>100</v>
      </c>
      <c r="CD6" s="1" t="s">
        <v>101</v>
      </c>
      <c r="CE6" s="1" t="s">
        <v>1011</v>
      </c>
      <c r="CF6" s="1" t="s">
        <v>1012</v>
      </c>
    </row>
    <row r="7" ht="30.4" spans="1:84">
      <c r="A7" s="26" t="s">
        <v>1013</v>
      </c>
      <c r="B7" s="26" t="s">
        <v>1013</v>
      </c>
      <c r="C7" s="26" t="s">
        <v>1014</v>
      </c>
      <c r="D7" s="26" t="s">
        <v>1015</v>
      </c>
      <c r="E7" s="26" t="s">
        <v>1016</v>
      </c>
      <c r="F7" s="26" t="s">
        <v>1017</v>
      </c>
      <c r="G7" s="26" t="s">
        <v>1018</v>
      </c>
      <c r="H7" s="26" t="s">
        <v>1019</v>
      </c>
      <c r="I7" s="26" t="s">
        <v>1020</v>
      </c>
      <c r="J7" s="26" t="s">
        <v>1021</v>
      </c>
      <c r="K7" s="26" t="s">
        <v>1022</v>
      </c>
      <c r="L7" s="26" t="s">
        <v>1023</v>
      </c>
      <c r="M7" s="26" t="s">
        <v>1024</v>
      </c>
      <c r="N7" s="26" t="s">
        <v>1025</v>
      </c>
      <c r="O7" s="26" t="s">
        <v>1026</v>
      </c>
      <c r="P7" s="26" t="s">
        <v>1027</v>
      </c>
      <c r="Q7" s="26"/>
      <c r="R7" s="26" t="s">
        <v>1028</v>
      </c>
      <c r="S7" s="26" t="s">
        <v>1029</v>
      </c>
      <c r="T7" s="26" t="s">
        <v>1030</v>
      </c>
      <c r="U7" s="26" t="s">
        <v>1024</v>
      </c>
      <c r="V7" s="26"/>
      <c r="W7" s="26" t="s">
        <v>1031</v>
      </c>
      <c r="X7" s="26" t="s">
        <v>1032</v>
      </c>
      <c r="Y7" s="26" t="s">
        <v>1032</v>
      </c>
      <c r="Z7" s="26" t="s">
        <v>1033</v>
      </c>
      <c r="AA7" s="26"/>
      <c r="AB7" s="26" t="s">
        <v>1034</v>
      </c>
      <c r="AC7" s="26" t="s">
        <v>1032</v>
      </c>
      <c r="AD7" s="26" t="s">
        <v>1032</v>
      </c>
      <c r="AE7" s="26" t="s">
        <v>1035</v>
      </c>
      <c r="AF7" s="26" t="s">
        <v>1024</v>
      </c>
      <c r="AG7" s="26" t="s">
        <v>1036</v>
      </c>
      <c r="AH7" s="26" t="s">
        <v>1037</v>
      </c>
      <c r="AI7" s="26" t="s">
        <v>1037</v>
      </c>
      <c r="AJ7" s="26" t="s">
        <v>1038</v>
      </c>
      <c r="AK7" s="26" t="s">
        <v>1039</v>
      </c>
      <c r="AL7" s="26" t="s">
        <v>1040</v>
      </c>
      <c r="AM7" s="26" t="s">
        <v>1041</v>
      </c>
      <c r="AN7" s="26" t="s">
        <v>1040</v>
      </c>
      <c r="AO7" s="26" t="s">
        <v>1042</v>
      </c>
      <c r="AP7" s="26" t="s">
        <v>1043</v>
      </c>
      <c r="AQ7" s="26" t="s">
        <v>1044</v>
      </c>
      <c r="AR7" s="26" t="s">
        <v>1044</v>
      </c>
      <c r="AS7" s="26" t="s">
        <v>1045</v>
      </c>
      <c r="AT7" s="26" t="s">
        <v>1045</v>
      </c>
      <c r="AU7" s="26" t="s">
        <v>1046</v>
      </c>
      <c r="AV7" s="26" t="s">
        <v>1024</v>
      </c>
      <c r="AW7" s="26" t="s">
        <v>1046</v>
      </c>
      <c r="AX7" s="26" t="s">
        <v>1024</v>
      </c>
      <c r="AY7" s="26" t="s">
        <v>1046</v>
      </c>
      <c r="AZ7" s="26" t="s">
        <v>1024</v>
      </c>
      <c r="BA7" s="26" t="s">
        <v>1046</v>
      </c>
      <c r="BB7" s="26" t="s">
        <v>1024</v>
      </c>
      <c r="BC7" s="26" t="s">
        <v>1046</v>
      </c>
      <c r="BD7" s="26" t="s">
        <v>1024</v>
      </c>
      <c r="BE7" s="26" t="s">
        <v>1046</v>
      </c>
      <c r="BF7" s="26" t="s">
        <v>1024</v>
      </c>
      <c r="BG7" s="26" t="s">
        <v>1046</v>
      </c>
      <c r="BH7" s="26" t="s">
        <v>1024</v>
      </c>
      <c r="BI7" s="26" t="s">
        <v>1046</v>
      </c>
      <c r="BJ7" s="26" t="s">
        <v>1024</v>
      </c>
      <c r="BK7" s="26" t="s">
        <v>1046</v>
      </c>
      <c r="BL7" s="26" t="s">
        <v>1024</v>
      </c>
      <c r="BM7" s="26" t="s">
        <v>1046</v>
      </c>
      <c r="BN7" s="26" t="s">
        <v>1024</v>
      </c>
      <c r="BO7" s="26" t="s">
        <v>1046</v>
      </c>
      <c r="BP7" s="26" t="s">
        <v>1024</v>
      </c>
      <c r="BQ7" s="26" t="s">
        <v>1046</v>
      </c>
      <c r="BR7" s="26" t="s">
        <v>1024</v>
      </c>
      <c r="BS7" s="26" t="s">
        <v>1046</v>
      </c>
      <c r="BT7" s="26" t="s">
        <v>1024</v>
      </c>
      <c r="BU7" s="26" t="s">
        <v>1046</v>
      </c>
      <c r="BV7" s="26" t="s">
        <v>1024</v>
      </c>
      <c r="BW7" s="26" t="s">
        <v>1046</v>
      </c>
      <c r="BX7" s="26" t="s">
        <v>1024</v>
      </c>
      <c r="BY7" s="26" t="s">
        <v>1046</v>
      </c>
      <c r="BZ7" s="26" t="s">
        <v>1024</v>
      </c>
      <c r="CA7" s="26" t="s">
        <v>1046</v>
      </c>
      <c r="CB7" s="26" t="s">
        <v>1024</v>
      </c>
      <c r="CC7" s="26" t="s">
        <v>1046</v>
      </c>
      <c r="CD7" s="26" t="s">
        <v>1024</v>
      </c>
      <c r="CE7" s="26" t="s">
        <v>1046</v>
      </c>
      <c r="CF7" s="26" t="s">
        <v>1024</v>
      </c>
    </row>
    <row r="8" ht="20.25" spans="1:84">
      <c r="A8" s="26" t="s">
        <v>1013</v>
      </c>
      <c r="B8" s="26" t="s">
        <v>1013</v>
      </c>
      <c r="C8" s="26" t="s">
        <v>1047</v>
      </c>
      <c r="D8" s="26" t="s">
        <v>1048</v>
      </c>
      <c r="E8" s="26" t="s">
        <v>1049</v>
      </c>
      <c r="F8" s="26" t="s">
        <v>1050</v>
      </c>
      <c r="G8" s="26" t="s">
        <v>1047</v>
      </c>
      <c r="H8" s="26" t="s">
        <v>1051</v>
      </c>
      <c r="I8" s="26" t="s">
        <v>1049</v>
      </c>
      <c r="J8" s="26" t="s">
        <v>1052</v>
      </c>
      <c r="K8" s="26" t="s">
        <v>1053</v>
      </c>
      <c r="L8" s="26" t="s">
        <v>1054</v>
      </c>
      <c r="M8" s="26" t="s">
        <v>1055</v>
      </c>
      <c r="N8" s="26" t="s">
        <v>1052</v>
      </c>
      <c r="O8" s="26" t="s">
        <v>1056</v>
      </c>
      <c r="P8" s="26" t="s">
        <v>1055</v>
      </c>
      <c r="Q8" s="26" t="s">
        <v>1055</v>
      </c>
      <c r="R8" s="26" t="s">
        <v>1055</v>
      </c>
      <c r="S8" s="26" t="s">
        <v>1057</v>
      </c>
      <c r="T8" s="26" t="s">
        <v>1049</v>
      </c>
      <c r="U8" s="26" t="s">
        <v>1055</v>
      </c>
      <c r="V8" s="26" t="s">
        <v>1058</v>
      </c>
      <c r="W8" s="26" t="s">
        <v>1059</v>
      </c>
      <c r="X8" s="26" t="s">
        <v>1060</v>
      </c>
      <c r="Y8" s="26" t="s">
        <v>1060</v>
      </c>
      <c r="Z8" s="26" t="s">
        <v>1061</v>
      </c>
      <c r="AA8" s="26" t="s">
        <v>1062</v>
      </c>
      <c r="AB8" s="26" t="s">
        <v>1060</v>
      </c>
      <c r="AC8" s="26" t="s">
        <v>1060</v>
      </c>
      <c r="AD8" s="26" t="s">
        <v>1060</v>
      </c>
      <c r="AE8" s="26" t="s">
        <v>1063</v>
      </c>
      <c r="AF8" s="26" t="s">
        <v>1055</v>
      </c>
      <c r="AG8" s="26" t="s">
        <v>1060</v>
      </c>
      <c r="AH8" s="26" t="s">
        <v>1060</v>
      </c>
      <c r="AI8" s="26" t="s">
        <v>1060</v>
      </c>
      <c r="AJ8" s="26" t="s">
        <v>1064</v>
      </c>
      <c r="AK8" s="26" t="s">
        <v>1063</v>
      </c>
      <c r="AL8" s="26" t="s">
        <v>1055</v>
      </c>
      <c r="AM8" s="26" t="s">
        <v>1064</v>
      </c>
      <c r="AN8" s="26" t="s">
        <v>1055</v>
      </c>
      <c r="AO8" s="26" t="s">
        <v>1050</v>
      </c>
      <c r="AP8" s="26" t="s">
        <v>1050</v>
      </c>
      <c r="AQ8" s="26" t="s">
        <v>1050</v>
      </c>
      <c r="AR8" s="26" t="s">
        <v>1050</v>
      </c>
      <c r="AS8" s="26" t="s">
        <v>1065</v>
      </c>
      <c r="AT8" s="26" t="s">
        <v>1065</v>
      </c>
      <c r="AU8" s="26" t="s">
        <v>1050</v>
      </c>
      <c r="AV8" s="26" t="s">
        <v>1050</v>
      </c>
      <c r="AW8" s="26" t="s">
        <v>1050</v>
      </c>
      <c r="AX8" s="26" t="s">
        <v>1050</v>
      </c>
      <c r="AY8" s="26" t="s">
        <v>1050</v>
      </c>
      <c r="AZ8" s="26" t="s">
        <v>1050</v>
      </c>
      <c r="BA8" s="26" t="s">
        <v>1050</v>
      </c>
      <c r="BB8" s="26" t="s">
        <v>1050</v>
      </c>
      <c r="BC8" s="26" t="s">
        <v>1050</v>
      </c>
      <c r="BD8" s="26" t="s">
        <v>1050</v>
      </c>
      <c r="BE8" s="26" t="s">
        <v>1050</v>
      </c>
      <c r="BF8" s="26" t="s">
        <v>1050</v>
      </c>
      <c r="BG8" s="26" t="s">
        <v>1050</v>
      </c>
      <c r="BH8" s="26" t="s">
        <v>1050</v>
      </c>
      <c r="BI8" s="26" t="s">
        <v>1050</v>
      </c>
      <c r="BJ8" s="26" t="s">
        <v>1050</v>
      </c>
      <c r="BK8" s="26" t="s">
        <v>1050</v>
      </c>
      <c r="BL8" s="26" t="s">
        <v>1050</v>
      </c>
      <c r="BM8" s="26" t="s">
        <v>1050</v>
      </c>
      <c r="BN8" s="26" t="s">
        <v>1050</v>
      </c>
      <c r="BO8" s="26" t="s">
        <v>1050</v>
      </c>
      <c r="BP8" s="26" t="s">
        <v>1050</v>
      </c>
      <c r="BQ8" s="26" t="s">
        <v>1050</v>
      </c>
      <c r="BR8" s="26" t="s">
        <v>1050</v>
      </c>
      <c r="BS8" s="26" t="s">
        <v>1050</v>
      </c>
      <c r="BT8" s="26" t="s">
        <v>1050</v>
      </c>
      <c r="BU8" s="26" t="s">
        <v>1050</v>
      </c>
      <c r="BV8" s="26" t="s">
        <v>1050</v>
      </c>
      <c r="BW8" s="26" t="s">
        <v>1050</v>
      </c>
      <c r="BX8" s="26" t="s">
        <v>1050</v>
      </c>
      <c r="BY8" s="26" t="s">
        <v>1050</v>
      </c>
      <c r="BZ8" s="26" t="s">
        <v>1050</v>
      </c>
      <c r="CA8" s="26" t="s">
        <v>1050</v>
      </c>
      <c r="CB8" s="26" t="s">
        <v>1050</v>
      </c>
      <c r="CC8" s="26" t="s">
        <v>1050</v>
      </c>
      <c r="CD8" s="26" t="s">
        <v>1050</v>
      </c>
      <c r="CE8" s="26" t="s">
        <v>1050</v>
      </c>
      <c r="CF8" s="26" t="s">
        <v>1050</v>
      </c>
    </row>
    <row r="9" ht="12.75" spans="1:84">
      <c r="A9" s="26" t="s">
        <v>1013</v>
      </c>
      <c r="B9" s="26" t="s">
        <v>1013</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row>
    <row r="10" customHeight="1" spans="3:54">
      <c r="C10" t="s">
        <v>1066</v>
      </c>
      <c r="D10" t="s">
        <v>1067</v>
      </c>
      <c r="E10" t="s">
        <v>1067</v>
      </c>
      <c r="F10" t="s">
        <v>1068</v>
      </c>
      <c r="G10" t="s">
        <v>1069</v>
      </c>
      <c r="H10" t="s">
        <v>1070</v>
      </c>
      <c r="I10" t="s">
        <v>108</v>
      </c>
      <c r="J10" t="s">
        <v>113</v>
      </c>
      <c r="K10" t="s">
        <v>107</v>
      </c>
      <c r="L10" t="s">
        <v>1071</v>
      </c>
      <c r="M10" t="s">
        <v>1072</v>
      </c>
      <c r="R10" t="s">
        <v>1073</v>
      </c>
      <c r="S10" t="s">
        <v>113</v>
      </c>
      <c r="T10" t="s">
        <v>1074</v>
      </c>
      <c r="U10" t="s">
        <v>1075</v>
      </c>
      <c r="V10" t="s">
        <v>1076</v>
      </c>
      <c r="W10" t="s">
        <v>110</v>
      </c>
      <c r="X10" t="s">
        <v>1077</v>
      </c>
      <c r="Z10" t="s">
        <v>111</v>
      </c>
      <c r="AA10" t="s">
        <v>112</v>
      </c>
      <c r="AB10" t="s">
        <v>113</v>
      </c>
      <c r="AC10" t="s">
        <v>1077</v>
      </c>
      <c r="AJ10" t="s">
        <v>1070</v>
      </c>
      <c r="BA10" t="s">
        <v>1078</v>
      </c>
      <c r="BB10" t="s">
        <v>567</v>
      </c>
    </row>
    <row r="11" customHeight="1" spans="3:56">
      <c r="C11" t="s">
        <v>1066</v>
      </c>
      <c r="D11" t="s">
        <v>1067</v>
      </c>
      <c r="E11" t="s">
        <v>1067</v>
      </c>
      <c r="F11" t="s">
        <v>1068</v>
      </c>
      <c r="G11" t="s">
        <v>1069</v>
      </c>
      <c r="H11" t="s">
        <v>1070</v>
      </c>
      <c r="I11" t="s">
        <v>108</v>
      </c>
      <c r="J11" t="s">
        <v>113</v>
      </c>
      <c r="K11" t="s">
        <v>107</v>
      </c>
      <c r="L11" t="s">
        <v>1071</v>
      </c>
      <c r="M11" t="s">
        <v>1072</v>
      </c>
      <c r="R11" t="s">
        <v>1079</v>
      </c>
      <c r="S11" t="s">
        <v>1080</v>
      </c>
      <c r="T11" t="s">
        <v>1081</v>
      </c>
      <c r="U11" t="s">
        <v>1082</v>
      </c>
      <c r="V11" t="s">
        <v>1076</v>
      </c>
      <c r="W11" t="s">
        <v>110</v>
      </c>
      <c r="Y11" t="s">
        <v>1077</v>
      </c>
      <c r="Z11" t="s">
        <v>111</v>
      </c>
      <c r="AA11" t="s">
        <v>112</v>
      </c>
      <c r="AB11" t="s">
        <v>113</v>
      </c>
      <c r="AD11" t="s">
        <v>1077</v>
      </c>
      <c r="AJ11" t="s">
        <v>1070</v>
      </c>
      <c r="AO11" t="s">
        <v>107</v>
      </c>
      <c r="BC11" t="s">
        <v>1083</v>
      </c>
      <c r="BD11" t="s">
        <v>1084</v>
      </c>
    </row>
    <row r="12" customHeight="1" spans="3:54">
      <c r="C12" t="s">
        <v>1085</v>
      </c>
      <c r="D12" t="s">
        <v>1067</v>
      </c>
      <c r="E12" t="s">
        <v>1067</v>
      </c>
      <c r="F12" t="s">
        <v>1068</v>
      </c>
      <c r="G12" t="s">
        <v>1069</v>
      </c>
      <c r="H12" t="s">
        <v>1086</v>
      </c>
      <c r="I12" t="s">
        <v>108</v>
      </c>
      <c r="J12" t="s">
        <v>1080</v>
      </c>
      <c r="K12" t="s">
        <v>107</v>
      </c>
      <c r="L12" t="s">
        <v>1071</v>
      </c>
      <c r="M12" t="s">
        <v>1072</v>
      </c>
      <c r="R12" t="s">
        <v>1087</v>
      </c>
      <c r="S12" t="s">
        <v>113</v>
      </c>
      <c r="T12" t="s">
        <v>1074</v>
      </c>
      <c r="U12" t="s">
        <v>1075</v>
      </c>
      <c r="V12" t="s">
        <v>1088</v>
      </c>
      <c r="W12" t="s">
        <v>110</v>
      </c>
      <c r="X12" t="s">
        <v>1077</v>
      </c>
      <c r="Z12" t="s">
        <v>111</v>
      </c>
      <c r="AA12" t="s">
        <v>112</v>
      </c>
      <c r="AB12" t="s">
        <v>113</v>
      </c>
      <c r="AC12" t="s">
        <v>1077</v>
      </c>
      <c r="AJ12" t="s">
        <v>1086</v>
      </c>
      <c r="BA12" t="s">
        <v>1078</v>
      </c>
      <c r="BB12" t="s">
        <v>567</v>
      </c>
    </row>
    <row r="13" customHeight="1" spans="3:56">
      <c r="C13" t="s">
        <v>1085</v>
      </c>
      <c r="D13" t="s">
        <v>1067</v>
      </c>
      <c r="E13" t="s">
        <v>1067</v>
      </c>
      <c r="F13" t="s">
        <v>1068</v>
      </c>
      <c r="G13" t="s">
        <v>1069</v>
      </c>
      <c r="H13" t="s">
        <v>1086</v>
      </c>
      <c r="I13" t="s">
        <v>108</v>
      </c>
      <c r="J13" t="s">
        <v>1080</v>
      </c>
      <c r="K13" t="s">
        <v>107</v>
      </c>
      <c r="L13" t="s">
        <v>1071</v>
      </c>
      <c r="M13" t="s">
        <v>1072</v>
      </c>
      <c r="R13" t="s">
        <v>1089</v>
      </c>
      <c r="S13" t="s">
        <v>1080</v>
      </c>
      <c r="T13" t="s">
        <v>1081</v>
      </c>
      <c r="U13" t="s">
        <v>1082</v>
      </c>
      <c r="V13" t="s">
        <v>1088</v>
      </c>
      <c r="W13" t="s">
        <v>110</v>
      </c>
      <c r="Y13" t="s">
        <v>1077</v>
      </c>
      <c r="Z13" t="s">
        <v>111</v>
      </c>
      <c r="AA13" t="s">
        <v>112</v>
      </c>
      <c r="AB13" t="s">
        <v>113</v>
      </c>
      <c r="AD13" t="s">
        <v>1077</v>
      </c>
      <c r="AJ13" t="s">
        <v>1086</v>
      </c>
      <c r="BC13" t="s">
        <v>1090</v>
      </c>
      <c r="BD13" t="s">
        <v>1091</v>
      </c>
    </row>
    <row r="14" customHeight="1" spans="3:54">
      <c r="C14" t="s">
        <v>1092</v>
      </c>
      <c r="D14" t="s">
        <v>1067</v>
      </c>
      <c r="E14" t="s">
        <v>1067</v>
      </c>
      <c r="F14" t="s">
        <v>1068</v>
      </c>
      <c r="G14" t="s">
        <v>1069</v>
      </c>
      <c r="H14" t="s">
        <v>1086</v>
      </c>
      <c r="I14" t="s">
        <v>108</v>
      </c>
      <c r="J14" t="s">
        <v>1093</v>
      </c>
      <c r="K14" t="s">
        <v>107</v>
      </c>
      <c r="L14" t="s">
        <v>1071</v>
      </c>
      <c r="M14" t="s">
        <v>1072</v>
      </c>
      <c r="R14" t="s">
        <v>1094</v>
      </c>
      <c r="S14" t="s">
        <v>113</v>
      </c>
      <c r="T14" t="s">
        <v>1095</v>
      </c>
      <c r="U14" t="s">
        <v>1096</v>
      </c>
      <c r="V14" t="s">
        <v>1097</v>
      </c>
      <c r="W14" t="s">
        <v>110</v>
      </c>
      <c r="X14" t="s">
        <v>1098</v>
      </c>
      <c r="Z14" t="s">
        <v>111</v>
      </c>
      <c r="AA14" t="s">
        <v>112</v>
      </c>
      <c r="AB14" t="s">
        <v>113</v>
      </c>
      <c r="AC14" t="s">
        <v>1098</v>
      </c>
      <c r="AJ14" t="s">
        <v>1086</v>
      </c>
      <c r="AO14" t="s">
        <v>107</v>
      </c>
      <c r="BA14" t="s">
        <v>1099</v>
      </c>
      <c r="BB14" t="s">
        <v>1100</v>
      </c>
    </row>
    <row r="15" customHeight="1" spans="3:50">
      <c r="C15" t="s">
        <v>1092</v>
      </c>
      <c r="D15" t="s">
        <v>1067</v>
      </c>
      <c r="E15" t="s">
        <v>1067</v>
      </c>
      <c r="F15" t="s">
        <v>1068</v>
      </c>
      <c r="G15" t="s">
        <v>1069</v>
      </c>
      <c r="H15" t="s">
        <v>1086</v>
      </c>
      <c r="I15" t="s">
        <v>108</v>
      </c>
      <c r="J15" t="s">
        <v>1093</v>
      </c>
      <c r="K15" t="s">
        <v>107</v>
      </c>
      <c r="L15" t="s">
        <v>1071</v>
      </c>
      <c r="M15" t="s">
        <v>1072</v>
      </c>
      <c r="R15" t="s">
        <v>1101</v>
      </c>
      <c r="S15" t="s">
        <v>1080</v>
      </c>
      <c r="T15" t="s">
        <v>1102</v>
      </c>
      <c r="U15" t="s">
        <v>1103</v>
      </c>
      <c r="V15" t="s">
        <v>1097</v>
      </c>
      <c r="W15" t="s">
        <v>110</v>
      </c>
      <c r="Y15" t="s">
        <v>1104</v>
      </c>
      <c r="Z15" t="s">
        <v>111</v>
      </c>
      <c r="AA15" t="s">
        <v>112</v>
      </c>
      <c r="AB15" t="s">
        <v>113</v>
      </c>
      <c r="AD15" t="s">
        <v>1104</v>
      </c>
      <c r="AJ15" t="s">
        <v>1086</v>
      </c>
      <c r="AO15" t="s">
        <v>107</v>
      </c>
      <c r="AW15" t="s">
        <v>1105</v>
      </c>
      <c r="AX15" t="s">
        <v>1106</v>
      </c>
    </row>
    <row r="16" customHeight="1" spans="3:41">
      <c r="C16" t="s">
        <v>1092</v>
      </c>
      <c r="D16" t="s">
        <v>1067</v>
      </c>
      <c r="E16" t="s">
        <v>1067</v>
      </c>
      <c r="F16" t="s">
        <v>1068</v>
      </c>
      <c r="G16" t="s">
        <v>1069</v>
      </c>
      <c r="H16" t="s">
        <v>1086</v>
      </c>
      <c r="I16" t="s">
        <v>108</v>
      </c>
      <c r="J16" t="s">
        <v>1093</v>
      </c>
      <c r="K16" t="s">
        <v>107</v>
      </c>
      <c r="L16" t="s">
        <v>1071</v>
      </c>
      <c r="M16" t="s">
        <v>1072</v>
      </c>
      <c r="R16" t="s">
        <v>1107</v>
      </c>
      <c r="S16" t="s">
        <v>1093</v>
      </c>
      <c r="T16" t="s">
        <v>1108</v>
      </c>
      <c r="U16" t="s">
        <v>1109</v>
      </c>
      <c r="V16" t="s">
        <v>1097</v>
      </c>
      <c r="W16" t="s">
        <v>110</v>
      </c>
      <c r="Y16" t="s">
        <v>1110</v>
      </c>
      <c r="Z16" t="s">
        <v>111</v>
      </c>
      <c r="AA16" t="s">
        <v>112</v>
      </c>
      <c r="AB16" t="s">
        <v>113</v>
      </c>
      <c r="AD16" t="s">
        <v>1110</v>
      </c>
      <c r="AJ16" t="s">
        <v>1086</v>
      </c>
      <c r="AO16" t="s">
        <v>107</v>
      </c>
    </row>
    <row r="17" customHeight="1" spans="3:80">
      <c r="C17" t="s">
        <v>1111</v>
      </c>
      <c r="D17" t="s">
        <v>1067</v>
      </c>
      <c r="E17" t="s">
        <v>1067</v>
      </c>
      <c r="F17" t="s">
        <v>1068</v>
      </c>
      <c r="G17" t="s">
        <v>1069</v>
      </c>
      <c r="H17" t="s">
        <v>1112</v>
      </c>
      <c r="I17" t="s">
        <v>108</v>
      </c>
      <c r="J17" t="s">
        <v>1113</v>
      </c>
      <c r="K17" t="s">
        <v>107</v>
      </c>
      <c r="L17" t="s">
        <v>1071</v>
      </c>
      <c r="M17" t="s">
        <v>1072</v>
      </c>
      <c r="R17" t="s">
        <v>1114</v>
      </c>
      <c r="S17" t="s">
        <v>113</v>
      </c>
      <c r="T17" t="s">
        <v>1115</v>
      </c>
      <c r="U17" t="s">
        <v>1116</v>
      </c>
      <c r="V17" t="s">
        <v>1117</v>
      </c>
      <c r="W17" t="s">
        <v>110</v>
      </c>
      <c r="X17" t="s">
        <v>1118</v>
      </c>
      <c r="Z17" t="s">
        <v>111</v>
      </c>
      <c r="AA17" t="s">
        <v>112</v>
      </c>
      <c r="AB17" t="s">
        <v>113</v>
      </c>
      <c r="AC17" t="s">
        <v>1118</v>
      </c>
      <c r="AJ17" t="s">
        <v>1112</v>
      </c>
      <c r="AO17" t="s">
        <v>107</v>
      </c>
      <c r="CA17" t="s">
        <v>1119</v>
      </c>
      <c r="CB17" t="s">
        <v>1120</v>
      </c>
    </row>
    <row r="18" customHeight="1" spans="3:54">
      <c r="C18" t="s">
        <v>1111</v>
      </c>
      <c r="D18" t="s">
        <v>1067</v>
      </c>
      <c r="E18" t="s">
        <v>1067</v>
      </c>
      <c r="F18" t="s">
        <v>1068</v>
      </c>
      <c r="G18" t="s">
        <v>1069</v>
      </c>
      <c r="H18" t="s">
        <v>1112</v>
      </c>
      <c r="I18" t="s">
        <v>108</v>
      </c>
      <c r="J18" t="s">
        <v>1113</v>
      </c>
      <c r="K18" t="s">
        <v>107</v>
      </c>
      <c r="L18" t="s">
        <v>1071</v>
      </c>
      <c r="M18" t="s">
        <v>1072</v>
      </c>
      <c r="R18" t="s">
        <v>1121</v>
      </c>
      <c r="S18" t="s">
        <v>1080</v>
      </c>
      <c r="T18" t="s">
        <v>1074</v>
      </c>
      <c r="U18" t="s">
        <v>1075</v>
      </c>
      <c r="V18" t="s">
        <v>1117</v>
      </c>
      <c r="W18" t="s">
        <v>110</v>
      </c>
      <c r="Y18" t="s">
        <v>1118</v>
      </c>
      <c r="Z18" t="s">
        <v>111</v>
      </c>
      <c r="AA18" t="s">
        <v>112</v>
      </c>
      <c r="AB18" t="s">
        <v>113</v>
      </c>
      <c r="AD18" t="s">
        <v>1118</v>
      </c>
      <c r="AJ18" t="s">
        <v>1112</v>
      </c>
      <c r="AO18" t="s">
        <v>107</v>
      </c>
      <c r="BA18" t="s">
        <v>1078</v>
      </c>
      <c r="BB18" t="s">
        <v>567</v>
      </c>
    </row>
    <row r="19" customHeight="1" spans="3:54">
      <c r="C19" t="s">
        <v>1122</v>
      </c>
      <c r="D19" t="s">
        <v>1067</v>
      </c>
      <c r="E19" t="s">
        <v>1067</v>
      </c>
      <c r="F19" t="s">
        <v>1068</v>
      </c>
      <c r="G19" t="s">
        <v>1069</v>
      </c>
      <c r="H19" t="s">
        <v>1112</v>
      </c>
      <c r="I19" t="s">
        <v>108</v>
      </c>
      <c r="J19" t="s">
        <v>1123</v>
      </c>
      <c r="K19" t="s">
        <v>107</v>
      </c>
      <c r="L19" t="s">
        <v>1071</v>
      </c>
      <c r="M19" t="s">
        <v>1072</v>
      </c>
      <c r="R19" t="s">
        <v>1124</v>
      </c>
      <c r="S19" t="s">
        <v>113</v>
      </c>
      <c r="T19" t="s">
        <v>1125</v>
      </c>
      <c r="U19" t="s">
        <v>1126</v>
      </c>
      <c r="V19" t="s">
        <v>1127</v>
      </c>
      <c r="W19" t="s">
        <v>110</v>
      </c>
      <c r="X19" t="s">
        <v>1128</v>
      </c>
      <c r="Z19" t="s">
        <v>111</v>
      </c>
      <c r="AA19" t="s">
        <v>112</v>
      </c>
      <c r="AB19" t="s">
        <v>113</v>
      </c>
      <c r="AC19" t="s">
        <v>1128</v>
      </c>
      <c r="AJ19" t="s">
        <v>1112</v>
      </c>
      <c r="BA19" t="s">
        <v>1129</v>
      </c>
      <c r="BB19" t="s">
        <v>1130</v>
      </c>
    </row>
    <row r="20" customHeight="1" spans="3:54">
      <c r="C20" t="s">
        <v>1122</v>
      </c>
      <c r="D20" t="s">
        <v>1067</v>
      </c>
      <c r="E20" t="s">
        <v>1067</v>
      </c>
      <c r="F20" t="s">
        <v>1068</v>
      </c>
      <c r="G20" t="s">
        <v>1069</v>
      </c>
      <c r="H20" t="s">
        <v>1112</v>
      </c>
      <c r="I20" t="s">
        <v>108</v>
      </c>
      <c r="J20" t="s">
        <v>1123</v>
      </c>
      <c r="K20" t="s">
        <v>107</v>
      </c>
      <c r="L20" t="s">
        <v>1071</v>
      </c>
      <c r="M20" t="s">
        <v>1072</v>
      </c>
      <c r="R20" t="s">
        <v>1131</v>
      </c>
      <c r="S20" t="s">
        <v>1080</v>
      </c>
      <c r="T20" t="s">
        <v>1074</v>
      </c>
      <c r="U20" t="s">
        <v>1075</v>
      </c>
      <c r="V20" t="s">
        <v>1127</v>
      </c>
      <c r="W20" t="s">
        <v>110</v>
      </c>
      <c r="Y20" t="s">
        <v>1128</v>
      </c>
      <c r="Z20" t="s">
        <v>111</v>
      </c>
      <c r="AA20" t="s">
        <v>112</v>
      </c>
      <c r="AB20" t="s">
        <v>113</v>
      </c>
      <c r="AD20" t="s">
        <v>1128</v>
      </c>
      <c r="AJ20" t="s">
        <v>1112</v>
      </c>
      <c r="AO20" t="s">
        <v>107</v>
      </c>
      <c r="BA20" t="s">
        <v>1078</v>
      </c>
      <c r="BB20" t="s">
        <v>567</v>
      </c>
    </row>
    <row r="21" customHeight="1" spans="3:54">
      <c r="C21" t="s">
        <v>1132</v>
      </c>
      <c r="D21" t="s">
        <v>1067</v>
      </c>
      <c r="E21" t="s">
        <v>1067</v>
      </c>
      <c r="F21" t="s">
        <v>1068</v>
      </c>
      <c r="G21" t="s">
        <v>1069</v>
      </c>
      <c r="H21" t="s">
        <v>1133</v>
      </c>
      <c r="I21" t="s">
        <v>108</v>
      </c>
      <c r="J21" t="s">
        <v>1134</v>
      </c>
      <c r="K21" t="s">
        <v>107</v>
      </c>
      <c r="L21" t="s">
        <v>1071</v>
      </c>
      <c r="M21" t="s">
        <v>1072</v>
      </c>
      <c r="R21" t="s">
        <v>1135</v>
      </c>
      <c r="S21" t="s">
        <v>113</v>
      </c>
      <c r="T21" t="s">
        <v>1136</v>
      </c>
      <c r="U21" t="s">
        <v>1137</v>
      </c>
      <c r="V21" t="s">
        <v>1138</v>
      </c>
      <c r="W21" t="s">
        <v>110</v>
      </c>
      <c r="X21" t="s">
        <v>1139</v>
      </c>
      <c r="Z21" t="s">
        <v>111</v>
      </c>
      <c r="AA21" t="s">
        <v>112</v>
      </c>
      <c r="AB21" t="s">
        <v>113</v>
      </c>
      <c r="AC21" t="s">
        <v>1139</v>
      </c>
      <c r="AJ21" t="s">
        <v>1133</v>
      </c>
      <c r="AW21" t="s">
        <v>1140</v>
      </c>
      <c r="AX21" t="s">
        <v>1141</v>
      </c>
      <c r="BA21" t="s">
        <v>1142</v>
      </c>
      <c r="BB21" t="s">
        <v>1143</v>
      </c>
    </row>
    <row r="22" customHeight="1" spans="3:54">
      <c r="C22" t="s">
        <v>1132</v>
      </c>
      <c r="D22" t="s">
        <v>1067</v>
      </c>
      <c r="E22" t="s">
        <v>1067</v>
      </c>
      <c r="F22" t="s">
        <v>1068</v>
      </c>
      <c r="G22" t="s">
        <v>1069</v>
      </c>
      <c r="H22" t="s">
        <v>1133</v>
      </c>
      <c r="I22" t="s">
        <v>108</v>
      </c>
      <c r="J22" t="s">
        <v>1134</v>
      </c>
      <c r="K22" t="s">
        <v>107</v>
      </c>
      <c r="L22" t="s">
        <v>1071</v>
      </c>
      <c r="M22" t="s">
        <v>1072</v>
      </c>
      <c r="R22" t="s">
        <v>1144</v>
      </c>
      <c r="S22" t="s">
        <v>1080</v>
      </c>
      <c r="T22" t="s">
        <v>1074</v>
      </c>
      <c r="U22" t="s">
        <v>1075</v>
      </c>
      <c r="V22" t="s">
        <v>1138</v>
      </c>
      <c r="W22" t="s">
        <v>110</v>
      </c>
      <c r="Y22" t="s">
        <v>1139</v>
      </c>
      <c r="Z22" t="s">
        <v>111</v>
      </c>
      <c r="AA22" t="s">
        <v>112</v>
      </c>
      <c r="AB22" t="s">
        <v>113</v>
      </c>
      <c r="AD22" t="s">
        <v>1139</v>
      </c>
      <c r="AJ22" t="s">
        <v>1133</v>
      </c>
      <c r="AO22" t="s">
        <v>107</v>
      </c>
      <c r="BA22" t="s">
        <v>1078</v>
      </c>
      <c r="BB22" t="s">
        <v>567</v>
      </c>
    </row>
    <row r="23" customHeight="1" spans="3:54">
      <c r="C23" t="s">
        <v>1145</v>
      </c>
      <c r="D23" t="s">
        <v>1067</v>
      </c>
      <c r="E23" t="s">
        <v>1067</v>
      </c>
      <c r="F23" t="s">
        <v>1068</v>
      </c>
      <c r="G23" t="s">
        <v>1069</v>
      </c>
      <c r="H23" t="s">
        <v>1133</v>
      </c>
      <c r="I23" t="s">
        <v>108</v>
      </c>
      <c r="J23" t="s">
        <v>1146</v>
      </c>
      <c r="K23" t="s">
        <v>107</v>
      </c>
      <c r="L23" t="s">
        <v>1071</v>
      </c>
      <c r="M23" t="s">
        <v>1072</v>
      </c>
      <c r="R23" t="s">
        <v>1147</v>
      </c>
      <c r="S23" t="s">
        <v>113</v>
      </c>
      <c r="T23" t="s">
        <v>1136</v>
      </c>
      <c r="U23" t="s">
        <v>1137</v>
      </c>
      <c r="V23" t="s">
        <v>1138</v>
      </c>
      <c r="W23" t="s">
        <v>110</v>
      </c>
      <c r="X23" t="s">
        <v>1148</v>
      </c>
      <c r="Z23" t="s">
        <v>111</v>
      </c>
      <c r="AA23" t="s">
        <v>112</v>
      </c>
      <c r="AB23" t="s">
        <v>113</v>
      </c>
      <c r="AC23" t="s">
        <v>1148</v>
      </c>
      <c r="AJ23" t="s">
        <v>1133</v>
      </c>
      <c r="AO23" t="s">
        <v>107</v>
      </c>
      <c r="AW23" t="s">
        <v>1140</v>
      </c>
      <c r="AX23" t="s">
        <v>1141</v>
      </c>
      <c r="BA23" t="s">
        <v>1149</v>
      </c>
      <c r="BB23" t="s">
        <v>1150</v>
      </c>
    </row>
    <row r="24" customHeight="1" spans="3:54">
      <c r="C24" t="s">
        <v>1145</v>
      </c>
      <c r="D24" t="s">
        <v>1067</v>
      </c>
      <c r="E24" t="s">
        <v>1067</v>
      </c>
      <c r="F24" t="s">
        <v>1068</v>
      </c>
      <c r="G24" t="s">
        <v>1069</v>
      </c>
      <c r="H24" t="s">
        <v>1133</v>
      </c>
      <c r="I24" t="s">
        <v>108</v>
      </c>
      <c r="J24" t="s">
        <v>1146</v>
      </c>
      <c r="K24" t="s">
        <v>107</v>
      </c>
      <c r="L24" t="s">
        <v>1071</v>
      </c>
      <c r="M24" t="s">
        <v>1072</v>
      </c>
      <c r="R24" t="s">
        <v>1151</v>
      </c>
      <c r="S24" t="s">
        <v>1080</v>
      </c>
      <c r="T24" t="s">
        <v>1074</v>
      </c>
      <c r="U24" t="s">
        <v>1075</v>
      </c>
      <c r="V24" t="s">
        <v>1138</v>
      </c>
      <c r="W24" t="s">
        <v>110</v>
      </c>
      <c r="Y24" t="s">
        <v>1148</v>
      </c>
      <c r="Z24" t="s">
        <v>111</v>
      </c>
      <c r="AA24" t="s">
        <v>112</v>
      </c>
      <c r="AB24" t="s">
        <v>113</v>
      </c>
      <c r="AD24" t="s">
        <v>1148</v>
      </c>
      <c r="AJ24" t="s">
        <v>1133</v>
      </c>
      <c r="AO24" t="s">
        <v>107</v>
      </c>
      <c r="BA24" t="s">
        <v>1078</v>
      </c>
      <c r="BB24" t="s">
        <v>567</v>
      </c>
    </row>
    <row r="25" customHeight="1" spans="3:54">
      <c r="C25" t="s">
        <v>1152</v>
      </c>
      <c r="D25" t="s">
        <v>1067</v>
      </c>
      <c r="E25" t="s">
        <v>1067</v>
      </c>
      <c r="F25" t="s">
        <v>1068</v>
      </c>
      <c r="G25" t="s">
        <v>1069</v>
      </c>
      <c r="H25" t="s">
        <v>1133</v>
      </c>
      <c r="I25" t="s">
        <v>108</v>
      </c>
      <c r="J25" t="s">
        <v>1153</v>
      </c>
      <c r="K25" t="s">
        <v>107</v>
      </c>
      <c r="L25" t="s">
        <v>1071</v>
      </c>
      <c r="M25" t="s">
        <v>1072</v>
      </c>
      <c r="R25" t="s">
        <v>1154</v>
      </c>
      <c r="S25" t="s">
        <v>113</v>
      </c>
      <c r="T25" t="s">
        <v>1095</v>
      </c>
      <c r="U25" t="s">
        <v>1096</v>
      </c>
      <c r="V25" t="s">
        <v>1155</v>
      </c>
      <c r="W25" t="s">
        <v>110</v>
      </c>
      <c r="X25" t="s">
        <v>1156</v>
      </c>
      <c r="Z25" t="s">
        <v>111</v>
      </c>
      <c r="AA25" t="s">
        <v>112</v>
      </c>
      <c r="AB25" t="s">
        <v>113</v>
      </c>
      <c r="AC25" t="s">
        <v>1156</v>
      </c>
      <c r="AJ25" t="s">
        <v>1133</v>
      </c>
      <c r="BA25" t="s">
        <v>1099</v>
      </c>
      <c r="BB25" t="s">
        <v>1100</v>
      </c>
    </row>
    <row r="26" customHeight="1" spans="3:50">
      <c r="C26" t="s">
        <v>1152</v>
      </c>
      <c r="D26" t="s">
        <v>1067</v>
      </c>
      <c r="E26" t="s">
        <v>1067</v>
      </c>
      <c r="F26" t="s">
        <v>1068</v>
      </c>
      <c r="G26" t="s">
        <v>1069</v>
      </c>
      <c r="H26" t="s">
        <v>1133</v>
      </c>
      <c r="I26" t="s">
        <v>108</v>
      </c>
      <c r="J26" t="s">
        <v>1153</v>
      </c>
      <c r="K26" t="s">
        <v>107</v>
      </c>
      <c r="L26" t="s">
        <v>1071</v>
      </c>
      <c r="M26" t="s">
        <v>1072</v>
      </c>
      <c r="R26" t="s">
        <v>1157</v>
      </c>
      <c r="S26" t="s">
        <v>1080</v>
      </c>
      <c r="T26" t="s">
        <v>1102</v>
      </c>
      <c r="U26" t="s">
        <v>1103</v>
      </c>
      <c r="V26" t="s">
        <v>1155</v>
      </c>
      <c r="W26" t="s">
        <v>110</v>
      </c>
      <c r="Y26" t="s">
        <v>1158</v>
      </c>
      <c r="Z26" t="s">
        <v>111</v>
      </c>
      <c r="AA26" t="s">
        <v>112</v>
      </c>
      <c r="AB26" t="s">
        <v>113</v>
      </c>
      <c r="AD26" t="s">
        <v>1158</v>
      </c>
      <c r="AJ26" t="s">
        <v>1133</v>
      </c>
      <c r="AW26" t="s">
        <v>1105</v>
      </c>
      <c r="AX26" t="s">
        <v>1106</v>
      </c>
    </row>
    <row r="27" customHeight="1" spans="3:41">
      <c r="C27" t="s">
        <v>1152</v>
      </c>
      <c r="D27" t="s">
        <v>1067</v>
      </c>
      <c r="E27" t="s">
        <v>1067</v>
      </c>
      <c r="F27" t="s">
        <v>1068</v>
      </c>
      <c r="G27" t="s">
        <v>1069</v>
      </c>
      <c r="H27" t="s">
        <v>1133</v>
      </c>
      <c r="I27" t="s">
        <v>108</v>
      </c>
      <c r="J27" t="s">
        <v>1153</v>
      </c>
      <c r="K27" t="s">
        <v>107</v>
      </c>
      <c r="L27" t="s">
        <v>1071</v>
      </c>
      <c r="M27" t="s">
        <v>1072</v>
      </c>
      <c r="R27" t="s">
        <v>1159</v>
      </c>
      <c r="S27" t="s">
        <v>1093</v>
      </c>
      <c r="T27" t="s">
        <v>1108</v>
      </c>
      <c r="U27" t="s">
        <v>1109</v>
      </c>
      <c r="V27" t="s">
        <v>1155</v>
      </c>
      <c r="W27" t="s">
        <v>110</v>
      </c>
      <c r="Y27" t="s">
        <v>1160</v>
      </c>
      <c r="Z27" t="s">
        <v>111</v>
      </c>
      <c r="AA27" t="s">
        <v>112</v>
      </c>
      <c r="AB27" t="s">
        <v>113</v>
      </c>
      <c r="AD27" t="s">
        <v>1160</v>
      </c>
      <c r="AJ27" t="s">
        <v>1133</v>
      </c>
      <c r="AO27" t="s">
        <v>107</v>
      </c>
    </row>
    <row r="28" customHeight="1" spans="3:54">
      <c r="C28" t="s">
        <v>1161</v>
      </c>
      <c r="D28" t="s">
        <v>1067</v>
      </c>
      <c r="E28" t="s">
        <v>1067</v>
      </c>
      <c r="F28" t="s">
        <v>1068</v>
      </c>
      <c r="G28" t="s">
        <v>1069</v>
      </c>
      <c r="H28" t="s">
        <v>1162</v>
      </c>
      <c r="I28" t="s">
        <v>108</v>
      </c>
      <c r="J28" t="s">
        <v>1163</v>
      </c>
      <c r="K28" t="s">
        <v>107</v>
      </c>
      <c r="L28" t="s">
        <v>1071</v>
      </c>
      <c r="M28" t="s">
        <v>1072</v>
      </c>
      <c r="R28" t="s">
        <v>1164</v>
      </c>
      <c r="S28" t="s">
        <v>113</v>
      </c>
      <c r="T28" t="s">
        <v>1136</v>
      </c>
      <c r="U28" t="s">
        <v>1137</v>
      </c>
      <c r="V28" t="s">
        <v>1165</v>
      </c>
      <c r="W28" t="s">
        <v>110</v>
      </c>
      <c r="X28" t="s">
        <v>1166</v>
      </c>
      <c r="Z28" t="s">
        <v>111</v>
      </c>
      <c r="AA28" t="s">
        <v>112</v>
      </c>
      <c r="AB28" t="s">
        <v>113</v>
      </c>
      <c r="AC28" t="s">
        <v>1166</v>
      </c>
      <c r="AJ28" t="s">
        <v>1162</v>
      </c>
      <c r="AW28" t="s">
        <v>1140</v>
      </c>
      <c r="AX28" t="s">
        <v>1141</v>
      </c>
      <c r="BA28" t="s">
        <v>1167</v>
      </c>
      <c r="BB28" t="s">
        <v>1168</v>
      </c>
    </row>
    <row r="29" customHeight="1" spans="3:54">
      <c r="C29" t="s">
        <v>1161</v>
      </c>
      <c r="D29" t="s">
        <v>1067</v>
      </c>
      <c r="E29" t="s">
        <v>1067</v>
      </c>
      <c r="F29" t="s">
        <v>1068</v>
      </c>
      <c r="G29" t="s">
        <v>1069</v>
      </c>
      <c r="H29" t="s">
        <v>1162</v>
      </c>
      <c r="I29" t="s">
        <v>108</v>
      </c>
      <c r="J29" t="s">
        <v>1163</v>
      </c>
      <c r="K29" t="s">
        <v>107</v>
      </c>
      <c r="L29" t="s">
        <v>1071</v>
      </c>
      <c r="M29" t="s">
        <v>1072</v>
      </c>
      <c r="R29" t="s">
        <v>1169</v>
      </c>
      <c r="S29" t="s">
        <v>1080</v>
      </c>
      <c r="T29" t="s">
        <v>1074</v>
      </c>
      <c r="U29" t="s">
        <v>1075</v>
      </c>
      <c r="V29" t="s">
        <v>1165</v>
      </c>
      <c r="W29" t="s">
        <v>110</v>
      </c>
      <c r="Y29" t="s">
        <v>1166</v>
      </c>
      <c r="Z29" t="s">
        <v>111</v>
      </c>
      <c r="AA29" t="s">
        <v>112</v>
      </c>
      <c r="AB29" t="s">
        <v>113</v>
      </c>
      <c r="AD29" t="s">
        <v>1166</v>
      </c>
      <c r="AJ29" t="s">
        <v>1162</v>
      </c>
      <c r="AO29" t="s">
        <v>107</v>
      </c>
      <c r="BA29" t="s">
        <v>1078</v>
      </c>
      <c r="BB29" t="s">
        <v>567</v>
      </c>
    </row>
    <row r="30" customHeight="1" spans="3:80">
      <c r="C30" t="s">
        <v>1170</v>
      </c>
      <c r="D30" t="s">
        <v>1067</v>
      </c>
      <c r="E30" t="s">
        <v>1067</v>
      </c>
      <c r="F30" t="s">
        <v>1068</v>
      </c>
      <c r="G30" t="s">
        <v>1069</v>
      </c>
      <c r="H30" t="s">
        <v>1162</v>
      </c>
      <c r="I30" t="s">
        <v>108</v>
      </c>
      <c r="J30" t="s">
        <v>1171</v>
      </c>
      <c r="K30" t="s">
        <v>107</v>
      </c>
      <c r="L30" t="s">
        <v>1071</v>
      </c>
      <c r="M30" t="s">
        <v>1072</v>
      </c>
      <c r="R30" t="s">
        <v>1172</v>
      </c>
      <c r="S30" t="s">
        <v>113</v>
      </c>
      <c r="T30" t="s">
        <v>1115</v>
      </c>
      <c r="U30" t="s">
        <v>1116</v>
      </c>
      <c r="V30" t="s">
        <v>1173</v>
      </c>
      <c r="W30" t="s">
        <v>110</v>
      </c>
      <c r="X30" t="s">
        <v>1174</v>
      </c>
      <c r="Z30" t="s">
        <v>111</v>
      </c>
      <c r="AA30" t="s">
        <v>112</v>
      </c>
      <c r="AB30" t="s">
        <v>113</v>
      </c>
      <c r="AC30" t="s">
        <v>1174</v>
      </c>
      <c r="AJ30" t="s">
        <v>1162</v>
      </c>
      <c r="AO30" t="s">
        <v>107</v>
      </c>
      <c r="CA30" t="s">
        <v>1119</v>
      </c>
      <c r="CB30" t="s">
        <v>1120</v>
      </c>
    </row>
    <row r="31" customHeight="1" spans="3:54">
      <c r="C31" t="s">
        <v>1170</v>
      </c>
      <c r="D31" t="s">
        <v>1067</v>
      </c>
      <c r="E31" t="s">
        <v>1067</v>
      </c>
      <c r="F31" t="s">
        <v>1068</v>
      </c>
      <c r="G31" t="s">
        <v>1069</v>
      </c>
      <c r="H31" t="s">
        <v>1162</v>
      </c>
      <c r="I31" t="s">
        <v>108</v>
      </c>
      <c r="J31" t="s">
        <v>1171</v>
      </c>
      <c r="K31" t="s">
        <v>107</v>
      </c>
      <c r="L31" t="s">
        <v>1071</v>
      </c>
      <c r="M31" t="s">
        <v>1072</v>
      </c>
      <c r="R31" t="s">
        <v>1175</v>
      </c>
      <c r="S31" t="s">
        <v>1080</v>
      </c>
      <c r="T31" t="s">
        <v>1074</v>
      </c>
      <c r="U31" t="s">
        <v>1075</v>
      </c>
      <c r="V31" t="s">
        <v>1173</v>
      </c>
      <c r="W31" t="s">
        <v>110</v>
      </c>
      <c r="Y31" t="s">
        <v>1174</v>
      </c>
      <c r="Z31" t="s">
        <v>111</v>
      </c>
      <c r="AA31" t="s">
        <v>112</v>
      </c>
      <c r="AB31" t="s">
        <v>113</v>
      </c>
      <c r="AD31" t="s">
        <v>1174</v>
      </c>
      <c r="AJ31" t="s">
        <v>1162</v>
      </c>
      <c r="AO31" t="s">
        <v>107</v>
      </c>
      <c r="BA31" t="s">
        <v>1078</v>
      </c>
      <c r="BB31" t="s">
        <v>567</v>
      </c>
    </row>
    <row r="32" customHeight="1" spans="3:54">
      <c r="C32" t="s">
        <v>1176</v>
      </c>
      <c r="D32" t="s">
        <v>1067</v>
      </c>
      <c r="E32" t="s">
        <v>1067</v>
      </c>
      <c r="F32" t="s">
        <v>1068</v>
      </c>
      <c r="G32" t="s">
        <v>1069</v>
      </c>
      <c r="H32" t="s">
        <v>1177</v>
      </c>
      <c r="I32" t="s">
        <v>108</v>
      </c>
      <c r="J32" t="s">
        <v>1178</v>
      </c>
      <c r="K32" t="s">
        <v>107</v>
      </c>
      <c r="L32" t="s">
        <v>1071</v>
      </c>
      <c r="M32" t="s">
        <v>1072</v>
      </c>
      <c r="R32" t="s">
        <v>1179</v>
      </c>
      <c r="S32" t="s">
        <v>113</v>
      </c>
      <c r="T32" t="s">
        <v>1095</v>
      </c>
      <c r="U32" t="s">
        <v>1096</v>
      </c>
      <c r="V32" t="s">
        <v>1180</v>
      </c>
      <c r="W32" t="s">
        <v>110</v>
      </c>
      <c r="X32" t="s">
        <v>1181</v>
      </c>
      <c r="Z32" t="s">
        <v>111</v>
      </c>
      <c r="AA32" t="s">
        <v>112</v>
      </c>
      <c r="AB32" t="s">
        <v>113</v>
      </c>
      <c r="AC32" t="s">
        <v>1181</v>
      </c>
      <c r="AJ32" t="s">
        <v>1177</v>
      </c>
      <c r="BA32" t="s">
        <v>1099</v>
      </c>
      <c r="BB32" t="s">
        <v>1100</v>
      </c>
    </row>
    <row r="33" customHeight="1" spans="3:50">
      <c r="C33" t="s">
        <v>1176</v>
      </c>
      <c r="D33" t="s">
        <v>1067</v>
      </c>
      <c r="E33" t="s">
        <v>1067</v>
      </c>
      <c r="F33" t="s">
        <v>1068</v>
      </c>
      <c r="G33" t="s">
        <v>1069</v>
      </c>
      <c r="H33" t="s">
        <v>1177</v>
      </c>
      <c r="I33" t="s">
        <v>108</v>
      </c>
      <c r="J33" t="s">
        <v>1178</v>
      </c>
      <c r="K33" t="s">
        <v>107</v>
      </c>
      <c r="L33" t="s">
        <v>1071</v>
      </c>
      <c r="M33" t="s">
        <v>1072</v>
      </c>
      <c r="R33" t="s">
        <v>1182</v>
      </c>
      <c r="S33" t="s">
        <v>1080</v>
      </c>
      <c r="T33" t="s">
        <v>1102</v>
      </c>
      <c r="U33" t="s">
        <v>1103</v>
      </c>
      <c r="V33" t="s">
        <v>1180</v>
      </c>
      <c r="W33" t="s">
        <v>110</v>
      </c>
      <c r="Y33" t="s">
        <v>1183</v>
      </c>
      <c r="Z33" t="s">
        <v>111</v>
      </c>
      <c r="AA33" t="s">
        <v>112</v>
      </c>
      <c r="AB33" t="s">
        <v>113</v>
      </c>
      <c r="AD33" t="s">
        <v>1183</v>
      </c>
      <c r="AJ33" t="s">
        <v>1177</v>
      </c>
      <c r="AW33" t="s">
        <v>1105</v>
      </c>
      <c r="AX33" t="s">
        <v>1106</v>
      </c>
    </row>
    <row r="34" customHeight="1" spans="3:36">
      <c r="C34" t="s">
        <v>1176</v>
      </c>
      <c r="D34" t="s">
        <v>1067</v>
      </c>
      <c r="E34" t="s">
        <v>1067</v>
      </c>
      <c r="F34" t="s">
        <v>1068</v>
      </c>
      <c r="G34" t="s">
        <v>1069</v>
      </c>
      <c r="H34" t="s">
        <v>1177</v>
      </c>
      <c r="I34" t="s">
        <v>108</v>
      </c>
      <c r="J34" t="s">
        <v>1178</v>
      </c>
      <c r="K34" t="s">
        <v>107</v>
      </c>
      <c r="L34" t="s">
        <v>1071</v>
      </c>
      <c r="M34" t="s">
        <v>1072</v>
      </c>
      <c r="R34" t="s">
        <v>1184</v>
      </c>
      <c r="S34" t="s">
        <v>1093</v>
      </c>
      <c r="T34" t="s">
        <v>1108</v>
      </c>
      <c r="U34" t="s">
        <v>1109</v>
      </c>
      <c r="V34" t="s">
        <v>1180</v>
      </c>
      <c r="W34" t="s">
        <v>110</v>
      </c>
      <c r="Y34" t="s">
        <v>1185</v>
      </c>
      <c r="Z34" t="s">
        <v>111</v>
      </c>
      <c r="AA34" t="s">
        <v>112</v>
      </c>
      <c r="AB34" t="s">
        <v>113</v>
      </c>
      <c r="AD34" t="s">
        <v>1185</v>
      </c>
      <c r="AJ34" t="s">
        <v>1177</v>
      </c>
    </row>
    <row r="35" customHeight="1" spans="3:54">
      <c r="C35" t="s">
        <v>1186</v>
      </c>
      <c r="D35" t="s">
        <v>1067</v>
      </c>
      <c r="E35" t="s">
        <v>1067</v>
      </c>
      <c r="F35" t="s">
        <v>1068</v>
      </c>
      <c r="G35" t="s">
        <v>1069</v>
      </c>
      <c r="H35" t="s">
        <v>1177</v>
      </c>
      <c r="I35" t="s">
        <v>108</v>
      </c>
      <c r="J35" t="s">
        <v>1187</v>
      </c>
      <c r="K35" t="s">
        <v>107</v>
      </c>
      <c r="L35" t="s">
        <v>1071</v>
      </c>
      <c r="M35" t="s">
        <v>1072</v>
      </c>
      <c r="R35" t="s">
        <v>1188</v>
      </c>
      <c r="S35" t="s">
        <v>113</v>
      </c>
      <c r="T35" t="s">
        <v>1095</v>
      </c>
      <c r="U35" t="s">
        <v>1096</v>
      </c>
      <c r="V35" t="s">
        <v>1189</v>
      </c>
      <c r="W35" t="s">
        <v>110</v>
      </c>
      <c r="X35" t="s">
        <v>1190</v>
      </c>
      <c r="Z35" t="s">
        <v>111</v>
      </c>
      <c r="AA35" t="s">
        <v>112</v>
      </c>
      <c r="AB35" t="s">
        <v>113</v>
      </c>
      <c r="AC35" t="s">
        <v>1190</v>
      </c>
      <c r="AJ35" t="s">
        <v>1177</v>
      </c>
      <c r="BA35" t="s">
        <v>1099</v>
      </c>
      <c r="BB35" t="s">
        <v>1100</v>
      </c>
    </row>
    <row r="36" customHeight="1" spans="3:50">
      <c r="C36" t="s">
        <v>1186</v>
      </c>
      <c r="D36" t="s">
        <v>1067</v>
      </c>
      <c r="E36" t="s">
        <v>1067</v>
      </c>
      <c r="F36" t="s">
        <v>1068</v>
      </c>
      <c r="G36" t="s">
        <v>1069</v>
      </c>
      <c r="H36" t="s">
        <v>1177</v>
      </c>
      <c r="I36" t="s">
        <v>108</v>
      </c>
      <c r="J36" t="s">
        <v>1187</v>
      </c>
      <c r="K36" t="s">
        <v>107</v>
      </c>
      <c r="L36" t="s">
        <v>1071</v>
      </c>
      <c r="M36" t="s">
        <v>1072</v>
      </c>
      <c r="R36" t="s">
        <v>1191</v>
      </c>
      <c r="S36" t="s">
        <v>1080</v>
      </c>
      <c r="T36" t="s">
        <v>1102</v>
      </c>
      <c r="U36" t="s">
        <v>1103</v>
      </c>
      <c r="V36" t="s">
        <v>1189</v>
      </c>
      <c r="W36" t="s">
        <v>110</v>
      </c>
      <c r="Y36" t="s">
        <v>1192</v>
      </c>
      <c r="Z36" t="s">
        <v>111</v>
      </c>
      <c r="AA36" t="s">
        <v>112</v>
      </c>
      <c r="AB36" t="s">
        <v>113</v>
      </c>
      <c r="AD36" t="s">
        <v>1192</v>
      </c>
      <c r="AJ36" t="s">
        <v>1177</v>
      </c>
      <c r="AW36" t="s">
        <v>1105</v>
      </c>
      <c r="AX36" t="s">
        <v>1106</v>
      </c>
    </row>
    <row r="37" customHeight="1" spans="3:36">
      <c r="C37" t="s">
        <v>1186</v>
      </c>
      <c r="D37" t="s">
        <v>1067</v>
      </c>
      <c r="E37" t="s">
        <v>1067</v>
      </c>
      <c r="F37" t="s">
        <v>1068</v>
      </c>
      <c r="G37" t="s">
        <v>1069</v>
      </c>
      <c r="H37" t="s">
        <v>1177</v>
      </c>
      <c r="I37" t="s">
        <v>108</v>
      </c>
      <c r="J37" t="s">
        <v>1187</v>
      </c>
      <c r="K37" t="s">
        <v>107</v>
      </c>
      <c r="L37" t="s">
        <v>1071</v>
      </c>
      <c r="M37" t="s">
        <v>1072</v>
      </c>
      <c r="R37" t="s">
        <v>1193</v>
      </c>
      <c r="S37" t="s">
        <v>1093</v>
      </c>
      <c r="T37" t="s">
        <v>1108</v>
      </c>
      <c r="U37" t="s">
        <v>1109</v>
      </c>
      <c r="V37" t="s">
        <v>1189</v>
      </c>
      <c r="W37" t="s">
        <v>110</v>
      </c>
      <c r="Y37" t="s">
        <v>1194</v>
      </c>
      <c r="Z37" t="s">
        <v>111</v>
      </c>
      <c r="AA37" t="s">
        <v>112</v>
      </c>
      <c r="AB37" t="s">
        <v>113</v>
      </c>
      <c r="AD37" t="s">
        <v>1194</v>
      </c>
      <c r="AJ37" t="s">
        <v>1177</v>
      </c>
    </row>
    <row r="38" customHeight="1" spans="3:54">
      <c r="C38" t="s">
        <v>1195</v>
      </c>
      <c r="D38" t="s">
        <v>1067</v>
      </c>
      <c r="E38" t="s">
        <v>1067</v>
      </c>
      <c r="F38" t="s">
        <v>1068</v>
      </c>
      <c r="G38" t="s">
        <v>1069</v>
      </c>
      <c r="H38" t="s">
        <v>1177</v>
      </c>
      <c r="I38" t="s">
        <v>108</v>
      </c>
      <c r="J38" t="s">
        <v>1196</v>
      </c>
      <c r="K38" t="s">
        <v>107</v>
      </c>
      <c r="L38" t="s">
        <v>1071</v>
      </c>
      <c r="M38" t="s">
        <v>1072</v>
      </c>
      <c r="R38" t="s">
        <v>1197</v>
      </c>
      <c r="S38" t="s">
        <v>113</v>
      </c>
      <c r="T38" t="s">
        <v>1095</v>
      </c>
      <c r="U38" t="s">
        <v>1096</v>
      </c>
      <c r="V38" t="s">
        <v>1198</v>
      </c>
      <c r="W38" t="s">
        <v>110</v>
      </c>
      <c r="X38" t="s">
        <v>1199</v>
      </c>
      <c r="Z38" t="s">
        <v>111</v>
      </c>
      <c r="AA38" t="s">
        <v>112</v>
      </c>
      <c r="AB38" t="s">
        <v>113</v>
      </c>
      <c r="AC38" t="s">
        <v>1199</v>
      </c>
      <c r="AJ38" t="s">
        <v>1177</v>
      </c>
      <c r="BA38" t="s">
        <v>1099</v>
      </c>
      <c r="BB38" t="s">
        <v>1100</v>
      </c>
    </row>
    <row r="39" customHeight="1" spans="3:36">
      <c r="C39" t="s">
        <v>1195</v>
      </c>
      <c r="D39" t="s">
        <v>1067</v>
      </c>
      <c r="E39" t="s">
        <v>1067</v>
      </c>
      <c r="F39" t="s">
        <v>1068</v>
      </c>
      <c r="G39" t="s">
        <v>1069</v>
      </c>
      <c r="H39" t="s">
        <v>1177</v>
      </c>
      <c r="I39" t="s">
        <v>108</v>
      </c>
      <c r="J39" t="s">
        <v>1196</v>
      </c>
      <c r="K39" t="s">
        <v>107</v>
      </c>
      <c r="L39" t="s">
        <v>1071</v>
      </c>
      <c r="M39" t="s">
        <v>1072</v>
      </c>
      <c r="R39" t="s">
        <v>1200</v>
      </c>
      <c r="S39" t="s">
        <v>1080</v>
      </c>
      <c r="T39" t="s">
        <v>1108</v>
      </c>
      <c r="U39" t="s">
        <v>1109</v>
      </c>
      <c r="V39" t="s">
        <v>1198</v>
      </c>
      <c r="W39" t="s">
        <v>110</v>
      </c>
      <c r="Y39" t="s">
        <v>1201</v>
      </c>
      <c r="Z39" t="s">
        <v>111</v>
      </c>
      <c r="AA39" t="s">
        <v>112</v>
      </c>
      <c r="AB39" t="s">
        <v>113</v>
      </c>
      <c r="AD39" t="s">
        <v>1201</v>
      </c>
      <c r="AJ39" t="s">
        <v>1177</v>
      </c>
    </row>
    <row r="40" customHeight="1" spans="3:50">
      <c r="C40" t="s">
        <v>1195</v>
      </c>
      <c r="D40" t="s">
        <v>1067</v>
      </c>
      <c r="E40" t="s">
        <v>1067</v>
      </c>
      <c r="F40" t="s">
        <v>1068</v>
      </c>
      <c r="G40" t="s">
        <v>1069</v>
      </c>
      <c r="H40" t="s">
        <v>1177</v>
      </c>
      <c r="I40" t="s">
        <v>108</v>
      </c>
      <c r="J40" t="s">
        <v>1196</v>
      </c>
      <c r="K40" t="s">
        <v>107</v>
      </c>
      <c r="L40" t="s">
        <v>1071</v>
      </c>
      <c r="M40" t="s">
        <v>1072</v>
      </c>
      <c r="R40" t="s">
        <v>1202</v>
      </c>
      <c r="S40" t="s">
        <v>1093</v>
      </c>
      <c r="T40" t="s">
        <v>1102</v>
      </c>
      <c r="U40" t="s">
        <v>1103</v>
      </c>
      <c r="V40" t="s">
        <v>1198</v>
      </c>
      <c r="W40" t="s">
        <v>110</v>
      </c>
      <c r="Y40" t="s">
        <v>1203</v>
      </c>
      <c r="Z40" t="s">
        <v>111</v>
      </c>
      <c r="AA40" t="s">
        <v>112</v>
      </c>
      <c r="AB40" t="s">
        <v>113</v>
      </c>
      <c r="AD40" t="s">
        <v>1203</v>
      </c>
      <c r="AJ40" t="s">
        <v>1177</v>
      </c>
      <c r="AW40" t="s">
        <v>1105</v>
      </c>
      <c r="AX40" t="s">
        <v>1106</v>
      </c>
    </row>
    <row r="41" customHeight="1" spans="3:54">
      <c r="C41" t="s">
        <v>1204</v>
      </c>
      <c r="D41" t="s">
        <v>1067</v>
      </c>
      <c r="E41" t="s">
        <v>1067</v>
      </c>
      <c r="F41" t="s">
        <v>1068</v>
      </c>
      <c r="G41" t="s">
        <v>1069</v>
      </c>
      <c r="H41" t="s">
        <v>1177</v>
      </c>
      <c r="I41" t="s">
        <v>108</v>
      </c>
      <c r="J41" t="s">
        <v>1205</v>
      </c>
      <c r="K41" t="s">
        <v>107</v>
      </c>
      <c r="L41" t="s">
        <v>1071</v>
      </c>
      <c r="M41" t="s">
        <v>1072</v>
      </c>
      <c r="R41" t="s">
        <v>1206</v>
      </c>
      <c r="S41" t="s">
        <v>113</v>
      </c>
      <c r="T41" t="s">
        <v>1095</v>
      </c>
      <c r="U41" t="s">
        <v>1096</v>
      </c>
      <c r="V41" t="s">
        <v>1207</v>
      </c>
      <c r="W41" t="s">
        <v>110</v>
      </c>
      <c r="X41" t="s">
        <v>1208</v>
      </c>
      <c r="Z41" t="s">
        <v>111</v>
      </c>
      <c r="AA41" t="s">
        <v>112</v>
      </c>
      <c r="AB41" t="s">
        <v>113</v>
      </c>
      <c r="AC41" t="s">
        <v>1208</v>
      </c>
      <c r="AJ41" t="s">
        <v>1177</v>
      </c>
      <c r="BA41" t="s">
        <v>1099</v>
      </c>
      <c r="BB41" t="s">
        <v>1100</v>
      </c>
    </row>
    <row r="42" customHeight="1" spans="3:36">
      <c r="C42" t="s">
        <v>1204</v>
      </c>
      <c r="D42" t="s">
        <v>1067</v>
      </c>
      <c r="E42" t="s">
        <v>1067</v>
      </c>
      <c r="F42" t="s">
        <v>1068</v>
      </c>
      <c r="G42" t="s">
        <v>1069</v>
      </c>
      <c r="H42" t="s">
        <v>1177</v>
      </c>
      <c r="I42" t="s">
        <v>108</v>
      </c>
      <c r="J42" t="s">
        <v>1205</v>
      </c>
      <c r="K42" t="s">
        <v>107</v>
      </c>
      <c r="L42" t="s">
        <v>1071</v>
      </c>
      <c r="M42" t="s">
        <v>1072</v>
      </c>
      <c r="R42" t="s">
        <v>1209</v>
      </c>
      <c r="S42" t="s">
        <v>1080</v>
      </c>
      <c r="T42" t="s">
        <v>1108</v>
      </c>
      <c r="U42" t="s">
        <v>1109</v>
      </c>
      <c r="V42" t="s">
        <v>1207</v>
      </c>
      <c r="W42" t="s">
        <v>110</v>
      </c>
      <c r="Y42" t="s">
        <v>1210</v>
      </c>
      <c r="Z42" t="s">
        <v>111</v>
      </c>
      <c r="AA42" t="s">
        <v>112</v>
      </c>
      <c r="AB42" t="s">
        <v>113</v>
      </c>
      <c r="AD42" t="s">
        <v>1210</v>
      </c>
      <c r="AJ42" t="s">
        <v>1177</v>
      </c>
    </row>
    <row r="43" customHeight="1" spans="3:50">
      <c r="C43" t="s">
        <v>1204</v>
      </c>
      <c r="D43" t="s">
        <v>1067</v>
      </c>
      <c r="E43" t="s">
        <v>1067</v>
      </c>
      <c r="F43" t="s">
        <v>1068</v>
      </c>
      <c r="G43" t="s">
        <v>1069</v>
      </c>
      <c r="H43" t="s">
        <v>1177</v>
      </c>
      <c r="I43" t="s">
        <v>108</v>
      </c>
      <c r="J43" t="s">
        <v>1205</v>
      </c>
      <c r="K43" t="s">
        <v>107</v>
      </c>
      <c r="L43" t="s">
        <v>1071</v>
      </c>
      <c r="M43" t="s">
        <v>1072</v>
      </c>
      <c r="R43" t="s">
        <v>1211</v>
      </c>
      <c r="S43" t="s">
        <v>1093</v>
      </c>
      <c r="T43" t="s">
        <v>1102</v>
      </c>
      <c r="U43" t="s">
        <v>1103</v>
      </c>
      <c r="V43" t="s">
        <v>1207</v>
      </c>
      <c r="W43" t="s">
        <v>110</v>
      </c>
      <c r="Y43" t="s">
        <v>1212</v>
      </c>
      <c r="Z43" t="s">
        <v>111</v>
      </c>
      <c r="AA43" t="s">
        <v>112</v>
      </c>
      <c r="AB43" t="s">
        <v>113</v>
      </c>
      <c r="AD43" t="s">
        <v>1212</v>
      </c>
      <c r="AJ43" t="s">
        <v>1177</v>
      </c>
      <c r="AW43" t="s">
        <v>1105</v>
      </c>
      <c r="AX43" t="s">
        <v>1106</v>
      </c>
    </row>
    <row r="44" customHeight="1" spans="3:56">
      <c r="C44" t="s">
        <v>1213</v>
      </c>
      <c r="D44" t="s">
        <v>1067</v>
      </c>
      <c r="E44" t="s">
        <v>1067</v>
      </c>
      <c r="F44" t="s">
        <v>1068</v>
      </c>
      <c r="G44" t="s">
        <v>1069</v>
      </c>
      <c r="H44" t="s">
        <v>1214</v>
      </c>
      <c r="I44" t="s">
        <v>108</v>
      </c>
      <c r="J44" t="s">
        <v>1215</v>
      </c>
      <c r="K44" t="s">
        <v>107</v>
      </c>
      <c r="L44" t="s">
        <v>1071</v>
      </c>
      <c r="M44" t="s">
        <v>1072</v>
      </c>
      <c r="R44" t="s">
        <v>1216</v>
      </c>
      <c r="S44" t="s">
        <v>113</v>
      </c>
      <c r="T44" t="s">
        <v>1081</v>
      </c>
      <c r="U44" t="s">
        <v>1082</v>
      </c>
      <c r="V44" t="s">
        <v>1217</v>
      </c>
      <c r="W44" t="s">
        <v>110</v>
      </c>
      <c r="X44" t="s">
        <v>1218</v>
      </c>
      <c r="Z44" t="s">
        <v>111</v>
      </c>
      <c r="AA44" t="s">
        <v>112</v>
      </c>
      <c r="AB44" t="s">
        <v>113</v>
      </c>
      <c r="AC44" t="s">
        <v>1218</v>
      </c>
      <c r="AJ44" t="s">
        <v>1214</v>
      </c>
      <c r="AO44" t="s">
        <v>107</v>
      </c>
      <c r="BC44" t="s">
        <v>1219</v>
      </c>
      <c r="BD44" t="s">
        <v>1220</v>
      </c>
    </row>
    <row r="45" customHeight="1" spans="3:36">
      <c r="C45" t="s">
        <v>1213</v>
      </c>
      <c r="D45" t="s">
        <v>1067</v>
      </c>
      <c r="E45" t="s">
        <v>1067</v>
      </c>
      <c r="F45" t="s">
        <v>1068</v>
      </c>
      <c r="G45" t="s">
        <v>1069</v>
      </c>
      <c r="H45" t="s">
        <v>1214</v>
      </c>
      <c r="I45" t="s">
        <v>108</v>
      </c>
      <c r="J45" t="s">
        <v>1215</v>
      </c>
      <c r="K45" t="s">
        <v>107</v>
      </c>
      <c r="L45" t="s">
        <v>1071</v>
      </c>
      <c r="M45" t="s">
        <v>1072</v>
      </c>
      <c r="R45" t="s">
        <v>1221</v>
      </c>
      <c r="S45" t="s">
        <v>1080</v>
      </c>
      <c r="T45" t="s">
        <v>1108</v>
      </c>
      <c r="U45" t="s">
        <v>1109</v>
      </c>
      <c r="V45" t="s">
        <v>1217</v>
      </c>
      <c r="W45" t="s">
        <v>110</v>
      </c>
      <c r="Y45" t="s">
        <v>1222</v>
      </c>
      <c r="Z45" t="s">
        <v>111</v>
      </c>
      <c r="AA45" t="s">
        <v>112</v>
      </c>
      <c r="AB45" t="s">
        <v>113</v>
      </c>
      <c r="AD45" t="s">
        <v>1222</v>
      </c>
      <c r="AJ45" t="s">
        <v>1214</v>
      </c>
    </row>
    <row r="46" customHeight="1" spans="3:50">
      <c r="C46" t="s">
        <v>1213</v>
      </c>
      <c r="D46" t="s">
        <v>1067</v>
      </c>
      <c r="E46" t="s">
        <v>1067</v>
      </c>
      <c r="F46" t="s">
        <v>1068</v>
      </c>
      <c r="G46" t="s">
        <v>1069</v>
      </c>
      <c r="H46" t="s">
        <v>1214</v>
      </c>
      <c r="I46" t="s">
        <v>108</v>
      </c>
      <c r="J46" t="s">
        <v>1215</v>
      </c>
      <c r="K46" t="s">
        <v>107</v>
      </c>
      <c r="L46" t="s">
        <v>1071</v>
      </c>
      <c r="M46" t="s">
        <v>1072</v>
      </c>
      <c r="R46" t="s">
        <v>1223</v>
      </c>
      <c r="S46" t="s">
        <v>1093</v>
      </c>
      <c r="T46" t="s">
        <v>1102</v>
      </c>
      <c r="U46" t="s">
        <v>1103</v>
      </c>
      <c r="V46" t="s">
        <v>1217</v>
      </c>
      <c r="W46" t="s">
        <v>110</v>
      </c>
      <c r="Y46" t="s">
        <v>1224</v>
      </c>
      <c r="Z46" t="s">
        <v>111</v>
      </c>
      <c r="AA46" t="s">
        <v>112</v>
      </c>
      <c r="AB46" t="s">
        <v>113</v>
      </c>
      <c r="AD46" t="s">
        <v>1224</v>
      </c>
      <c r="AJ46" t="s">
        <v>1214</v>
      </c>
      <c r="AW46" t="s">
        <v>1105</v>
      </c>
      <c r="AX46" t="s">
        <v>1106</v>
      </c>
    </row>
    <row r="47" customHeight="1" spans="3:56">
      <c r="C47" t="s">
        <v>1213</v>
      </c>
      <c r="D47" t="s">
        <v>1067</v>
      </c>
      <c r="E47" t="s">
        <v>1067</v>
      </c>
      <c r="F47" t="s">
        <v>1068</v>
      </c>
      <c r="G47" t="s">
        <v>1069</v>
      </c>
      <c r="H47" t="s">
        <v>1214</v>
      </c>
      <c r="I47" t="s">
        <v>108</v>
      </c>
      <c r="J47" t="s">
        <v>1215</v>
      </c>
      <c r="K47" t="s">
        <v>107</v>
      </c>
      <c r="L47" t="s">
        <v>1071</v>
      </c>
      <c r="M47" t="s">
        <v>1072</v>
      </c>
      <c r="R47" t="s">
        <v>1225</v>
      </c>
      <c r="S47" t="s">
        <v>1113</v>
      </c>
      <c r="T47" t="s">
        <v>1081</v>
      </c>
      <c r="U47" t="s">
        <v>1082</v>
      </c>
      <c r="V47" t="s">
        <v>1226</v>
      </c>
      <c r="W47" t="s">
        <v>110</v>
      </c>
      <c r="Y47" t="s">
        <v>1218</v>
      </c>
      <c r="Z47" t="s">
        <v>111</v>
      </c>
      <c r="AA47" t="s">
        <v>112</v>
      </c>
      <c r="AB47" t="s">
        <v>113</v>
      </c>
      <c r="AD47" t="s">
        <v>1218</v>
      </c>
      <c r="AJ47" t="s">
        <v>1214</v>
      </c>
      <c r="AO47" t="s">
        <v>107</v>
      </c>
      <c r="BC47" t="s">
        <v>1219</v>
      </c>
      <c r="BD47" t="s">
        <v>1220</v>
      </c>
    </row>
    <row r="48" customHeight="1" spans="3:50">
      <c r="C48" t="s">
        <v>1213</v>
      </c>
      <c r="D48" t="s">
        <v>1067</v>
      </c>
      <c r="E48" t="s">
        <v>1067</v>
      </c>
      <c r="F48" t="s">
        <v>1068</v>
      </c>
      <c r="G48" t="s">
        <v>1069</v>
      </c>
      <c r="H48" t="s">
        <v>1214</v>
      </c>
      <c r="I48" t="s">
        <v>108</v>
      </c>
      <c r="J48" t="s">
        <v>1215</v>
      </c>
      <c r="K48" t="s">
        <v>107</v>
      </c>
      <c r="L48" t="s">
        <v>1071</v>
      </c>
      <c r="M48" t="s">
        <v>1072</v>
      </c>
      <c r="R48" t="s">
        <v>1227</v>
      </c>
      <c r="S48" t="s">
        <v>1123</v>
      </c>
      <c r="T48" t="s">
        <v>1102</v>
      </c>
      <c r="U48" t="s">
        <v>1103</v>
      </c>
      <c r="V48" t="s">
        <v>1226</v>
      </c>
      <c r="W48" t="s">
        <v>110</v>
      </c>
      <c r="X48" t="s">
        <v>1224</v>
      </c>
      <c r="Z48" t="s">
        <v>111</v>
      </c>
      <c r="AA48" t="s">
        <v>112</v>
      </c>
      <c r="AB48" t="s">
        <v>113</v>
      </c>
      <c r="AC48" t="s">
        <v>1224</v>
      </c>
      <c r="AJ48" t="s">
        <v>1214</v>
      </c>
      <c r="AO48" t="s">
        <v>107</v>
      </c>
      <c r="AW48" t="s">
        <v>1105</v>
      </c>
      <c r="AX48" t="s">
        <v>1106</v>
      </c>
    </row>
    <row r="49" customHeight="1" spans="3:41">
      <c r="C49" t="s">
        <v>1213</v>
      </c>
      <c r="D49" t="s">
        <v>1067</v>
      </c>
      <c r="E49" t="s">
        <v>1067</v>
      </c>
      <c r="F49" t="s">
        <v>1068</v>
      </c>
      <c r="G49" t="s">
        <v>1069</v>
      </c>
      <c r="H49" t="s">
        <v>1214</v>
      </c>
      <c r="I49" t="s">
        <v>108</v>
      </c>
      <c r="J49" t="s">
        <v>1215</v>
      </c>
      <c r="K49" t="s">
        <v>107</v>
      </c>
      <c r="L49" t="s">
        <v>1071</v>
      </c>
      <c r="M49" t="s">
        <v>1072</v>
      </c>
      <c r="R49" t="s">
        <v>1228</v>
      </c>
      <c r="S49" t="s">
        <v>1134</v>
      </c>
      <c r="T49" t="s">
        <v>1108</v>
      </c>
      <c r="U49" t="s">
        <v>1109</v>
      </c>
      <c r="V49" t="s">
        <v>1226</v>
      </c>
      <c r="W49" t="s">
        <v>110</v>
      </c>
      <c r="X49" t="s">
        <v>1222</v>
      </c>
      <c r="Z49" t="s">
        <v>111</v>
      </c>
      <c r="AA49" t="s">
        <v>112</v>
      </c>
      <c r="AB49" t="s">
        <v>113</v>
      </c>
      <c r="AC49" t="s">
        <v>1222</v>
      </c>
      <c r="AJ49" t="s">
        <v>1214</v>
      </c>
      <c r="AO49" t="s">
        <v>107</v>
      </c>
    </row>
    <row r="50" customHeight="1" spans="3:54">
      <c r="C50" t="s">
        <v>1229</v>
      </c>
      <c r="D50" t="s">
        <v>1067</v>
      </c>
      <c r="E50" t="s">
        <v>1067</v>
      </c>
      <c r="F50" t="s">
        <v>1068</v>
      </c>
      <c r="G50" t="s">
        <v>1069</v>
      </c>
      <c r="H50" t="s">
        <v>1214</v>
      </c>
      <c r="I50" t="s">
        <v>108</v>
      </c>
      <c r="J50" t="s">
        <v>1230</v>
      </c>
      <c r="K50" t="s">
        <v>107</v>
      </c>
      <c r="L50" t="s">
        <v>1071</v>
      </c>
      <c r="M50" t="s">
        <v>1072</v>
      </c>
      <c r="R50" t="s">
        <v>1231</v>
      </c>
      <c r="S50" t="s">
        <v>113</v>
      </c>
      <c r="T50" t="s">
        <v>1095</v>
      </c>
      <c r="U50" t="s">
        <v>1096</v>
      </c>
      <c r="V50" t="s">
        <v>1232</v>
      </c>
      <c r="W50" t="s">
        <v>110</v>
      </c>
      <c r="X50" t="s">
        <v>1233</v>
      </c>
      <c r="Z50" t="s">
        <v>111</v>
      </c>
      <c r="AA50" t="s">
        <v>112</v>
      </c>
      <c r="AB50" t="s">
        <v>113</v>
      </c>
      <c r="AC50" t="s">
        <v>1233</v>
      </c>
      <c r="AJ50" t="s">
        <v>1214</v>
      </c>
      <c r="BA50" t="s">
        <v>1099</v>
      </c>
      <c r="BB50" t="s">
        <v>1100</v>
      </c>
    </row>
    <row r="51" customHeight="1" spans="3:36">
      <c r="C51" t="s">
        <v>1229</v>
      </c>
      <c r="D51" t="s">
        <v>1067</v>
      </c>
      <c r="E51" t="s">
        <v>1067</v>
      </c>
      <c r="F51" t="s">
        <v>1068</v>
      </c>
      <c r="G51" t="s">
        <v>1069</v>
      </c>
      <c r="H51" t="s">
        <v>1214</v>
      </c>
      <c r="I51" t="s">
        <v>108</v>
      </c>
      <c r="J51" t="s">
        <v>1230</v>
      </c>
      <c r="K51" t="s">
        <v>107</v>
      </c>
      <c r="L51" t="s">
        <v>1071</v>
      </c>
      <c r="M51" t="s">
        <v>1072</v>
      </c>
      <c r="R51" t="s">
        <v>1234</v>
      </c>
      <c r="S51" t="s">
        <v>1080</v>
      </c>
      <c r="T51" t="s">
        <v>1108</v>
      </c>
      <c r="U51" t="s">
        <v>1109</v>
      </c>
      <c r="V51" t="s">
        <v>1232</v>
      </c>
      <c r="W51" t="s">
        <v>110</v>
      </c>
      <c r="Y51" t="s">
        <v>1235</v>
      </c>
      <c r="Z51" t="s">
        <v>111</v>
      </c>
      <c r="AA51" t="s">
        <v>112</v>
      </c>
      <c r="AB51" t="s">
        <v>113</v>
      </c>
      <c r="AD51" t="s">
        <v>1235</v>
      </c>
      <c r="AJ51" t="s">
        <v>1214</v>
      </c>
    </row>
    <row r="52" customHeight="1" spans="3:50">
      <c r="C52" t="s">
        <v>1229</v>
      </c>
      <c r="D52" t="s">
        <v>1067</v>
      </c>
      <c r="E52" t="s">
        <v>1067</v>
      </c>
      <c r="F52" t="s">
        <v>1068</v>
      </c>
      <c r="G52" t="s">
        <v>1069</v>
      </c>
      <c r="H52" t="s">
        <v>1214</v>
      </c>
      <c r="I52" t="s">
        <v>108</v>
      </c>
      <c r="J52" t="s">
        <v>1230</v>
      </c>
      <c r="K52" t="s">
        <v>107</v>
      </c>
      <c r="L52" t="s">
        <v>1071</v>
      </c>
      <c r="M52" t="s">
        <v>1072</v>
      </c>
      <c r="R52" t="s">
        <v>1236</v>
      </c>
      <c r="S52" t="s">
        <v>1093</v>
      </c>
      <c r="T52" t="s">
        <v>1102</v>
      </c>
      <c r="U52" t="s">
        <v>1103</v>
      </c>
      <c r="V52" t="s">
        <v>1232</v>
      </c>
      <c r="W52" t="s">
        <v>110</v>
      </c>
      <c r="Y52" t="s">
        <v>1237</v>
      </c>
      <c r="Z52" t="s">
        <v>111</v>
      </c>
      <c r="AA52" t="s">
        <v>112</v>
      </c>
      <c r="AB52" t="s">
        <v>113</v>
      </c>
      <c r="AD52" t="s">
        <v>1237</v>
      </c>
      <c r="AJ52" t="s">
        <v>1214</v>
      </c>
      <c r="AW52" t="s">
        <v>1105</v>
      </c>
      <c r="AX52" t="s">
        <v>1106</v>
      </c>
    </row>
    <row r="53" customHeight="1" spans="3:54">
      <c r="C53" t="s">
        <v>1238</v>
      </c>
      <c r="D53" t="s">
        <v>1067</v>
      </c>
      <c r="E53" t="s">
        <v>1067</v>
      </c>
      <c r="F53" t="s">
        <v>1068</v>
      </c>
      <c r="G53" t="s">
        <v>1069</v>
      </c>
      <c r="H53" t="s">
        <v>1214</v>
      </c>
      <c r="I53" t="s">
        <v>108</v>
      </c>
      <c r="J53" t="s">
        <v>1239</v>
      </c>
      <c r="K53" t="s">
        <v>107</v>
      </c>
      <c r="L53" t="s">
        <v>1071</v>
      </c>
      <c r="M53" t="s">
        <v>1072</v>
      </c>
      <c r="R53" t="s">
        <v>1240</v>
      </c>
      <c r="S53" t="s">
        <v>113</v>
      </c>
      <c r="T53" t="s">
        <v>1095</v>
      </c>
      <c r="U53" t="s">
        <v>1096</v>
      </c>
      <c r="V53" t="s">
        <v>1241</v>
      </c>
      <c r="W53" t="s">
        <v>110</v>
      </c>
      <c r="X53" t="s">
        <v>1242</v>
      </c>
      <c r="Z53" t="s">
        <v>111</v>
      </c>
      <c r="AA53" t="s">
        <v>112</v>
      </c>
      <c r="AB53" t="s">
        <v>113</v>
      </c>
      <c r="AC53" t="s">
        <v>1242</v>
      </c>
      <c r="AJ53" t="s">
        <v>1214</v>
      </c>
      <c r="BA53" t="s">
        <v>1099</v>
      </c>
      <c r="BB53" t="s">
        <v>1100</v>
      </c>
    </row>
    <row r="54" customHeight="1" spans="3:36">
      <c r="C54" t="s">
        <v>1238</v>
      </c>
      <c r="D54" t="s">
        <v>1067</v>
      </c>
      <c r="E54" t="s">
        <v>1067</v>
      </c>
      <c r="F54" t="s">
        <v>1068</v>
      </c>
      <c r="G54" t="s">
        <v>1069</v>
      </c>
      <c r="H54" t="s">
        <v>1214</v>
      </c>
      <c r="I54" t="s">
        <v>108</v>
      </c>
      <c r="J54" t="s">
        <v>1239</v>
      </c>
      <c r="K54" t="s">
        <v>107</v>
      </c>
      <c r="L54" t="s">
        <v>1071</v>
      </c>
      <c r="M54" t="s">
        <v>1072</v>
      </c>
      <c r="R54" t="s">
        <v>1243</v>
      </c>
      <c r="S54" t="s">
        <v>1080</v>
      </c>
      <c r="T54" t="s">
        <v>1108</v>
      </c>
      <c r="U54" t="s">
        <v>1109</v>
      </c>
      <c r="V54" t="s">
        <v>1241</v>
      </c>
      <c r="W54" t="s">
        <v>110</v>
      </c>
      <c r="Y54" t="s">
        <v>1244</v>
      </c>
      <c r="Z54" t="s">
        <v>111</v>
      </c>
      <c r="AA54" t="s">
        <v>112</v>
      </c>
      <c r="AB54" t="s">
        <v>113</v>
      </c>
      <c r="AD54" t="s">
        <v>1244</v>
      </c>
      <c r="AJ54" t="s">
        <v>1214</v>
      </c>
    </row>
    <row r="55" customHeight="1" spans="3:50">
      <c r="C55" t="s">
        <v>1238</v>
      </c>
      <c r="D55" t="s">
        <v>1067</v>
      </c>
      <c r="E55" t="s">
        <v>1067</v>
      </c>
      <c r="F55" t="s">
        <v>1068</v>
      </c>
      <c r="G55" t="s">
        <v>1069</v>
      </c>
      <c r="H55" t="s">
        <v>1214</v>
      </c>
      <c r="I55" t="s">
        <v>108</v>
      </c>
      <c r="J55" t="s">
        <v>1239</v>
      </c>
      <c r="K55" t="s">
        <v>107</v>
      </c>
      <c r="L55" t="s">
        <v>1071</v>
      </c>
      <c r="M55" t="s">
        <v>1072</v>
      </c>
      <c r="R55" t="s">
        <v>1245</v>
      </c>
      <c r="S55" t="s">
        <v>1093</v>
      </c>
      <c r="T55" t="s">
        <v>1102</v>
      </c>
      <c r="U55" t="s">
        <v>1103</v>
      </c>
      <c r="V55" t="s">
        <v>1241</v>
      </c>
      <c r="W55" t="s">
        <v>110</v>
      </c>
      <c r="Y55" t="s">
        <v>1246</v>
      </c>
      <c r="Z55" t="s">
        <v>111</v>
      </c>
      <c r="AA55" t="s">
        <v>112</v>
      </c>
      <c r="AB55" t="s">
        <v>113</v>
      </c>
      <c r="AD55" t="s">
        <v>1246</v>
      </c>
      <c r="AJ55" t="s">
        <v>1214</v>
      </c>
      <c r="AW55" t="s">
        <v>1105</v>
      </c>
      <c r="AX55" t="s">
        <v>1106</v>
      </c>
    </row>
    <row r="56" customHeight="1" spans="3:56">
      <c r="C56" t="s">
        <v>1247</v>
      </c>
      <c r="D56" t="s">
        <v>1067</v>
      </c>
      <c r="E56" t="s">
        <v>1067</v>
      </c>
      <c r="F56" t="s">
        <v>1068</v>
      </c>
      <c r="G56" t="s">
        <v>1069</v>
      </c>
      <c r="H56" t="s">
        <v>1214</v>
      </c>
      <c r="I56" t="s">
        <v>108</v>
      </c>
      <c r="J56" t="s">
        <v>1248</v>
      </c>
      <c r="K56" t="s">
        <v>107</v>
      </c>
      <c r="L56" t="s">
        <v>1071</v>
      </c>
      <c r="M56" t="s">
        <v>1072</v>
      </c>
      <c r="R56" t="s">
        <v>1249</v>
      </c>
      <c r="S56" t="s">
        <v>113</v>
      </c>
      <c r="T56" t="s">
        <v>1081</v>
      </c>
      <c r="U56" t="s">
        <v>1082</v>
      </c>
      <c r="V56" t="s">
        <v>1250</v>
      </c>
      <c r="W56" t="s">
        <v>110</v>
      </c>
      <c r="X56" t="s">
        <v>1251</v>
      </c>
      <c r="Z56" t="s">
        <v>111</v>
      </c>
      <c r="AA56" t="s">
        <v>112</v>
      </c>
      <c r="AB56" t="s">
        <v>113</v>
      </c>
      <c r="AC56" t="s">
        <v>1251</v>
      </c>
      <c r="AJ56" t="s">
        <v>1214</v>
      </c>
      <c r="AO56" t="s">
        <v>107</v>
      </c>
      <c r="BC56" t="s">
        <v>1252</v>
      </c>
      <c r="BD56" t="s">
        <v>1253</v>
      </c>
    </row>
    <row r="57" customHeight="1" spans="3:36">
      <c r="C57" t="s">
        <v>1247</v>
      </c>
      <c r="D57" t="s">
        <v>1067</v>
      </c>
      <c r="E57" t="s">
        <v>1067</v>
      </c>
      <c r="F57" t="s">
        <v>1068</v>
      </c>
      <c r="G57" t="s">
        <v>1069</v>
      </c>
      <c r="H57" t="s">
        <v>1214</v>
      </c>
      <c r="I57" t="s">
        <v>108</v>
      </c>
      <c r="J57" t="s">
        <v>1248</v>
      </c>
      <c r="K57" t="s">
        <v>107</v>
      </c>
      <c r="L57" t="s">
        <v>1071</v>
      </c>
      <c r="M57" t="s">
        <v>1072</v>
      </c>
      <c r="R57" t="s">
        <v>1254</v>
      </c>
      <c r="S57" t="s">
        <v>1080</v>
      </c>
      <c r="T57" t="s">
        <v>1108</v>
      </c>
      <c r="U57" t="s">
        <v>1109</v>
      </c>
      <c r="V57" t="s">
        <v>1250</v>
      </c>
      <c r="W57" t="s">
        <v>110</v>
      </c>
      <c r="Y57" t="s">
        <v>1255</v>
      </c>
      <c r="Z57" t="s">
        <v>111</v>
      </c>
      <c r="AA57" t="s">
        <v>112</v>
      </c>
      <c r="AB57" t="s">
        <v>113</v>
      </c>
      <c r="AD57" t="s">
        <v>1255</v>
      </c>
      <c r="AJ57" t="s">
        <v>1214</v>
      </c>
    </row>
    <row r="58" customHeight="1" spans="3:50">
      <c r="C58" t="s">
        <v>1247</v>
      </c>
      <c r="D58" t="s">
        <v>1067</v>
      </c>
      <c r="E58" t="s">
        <v>1067</v>
      </c>
      <c r="F58" t="s">
        <v>1068</v>
      </c>
      <c r="G58" t="s">
        <v>1069</v>
      </c>
      <c r="H58" t="s">
        <v>1214</v>
      </c>
      <c r="I58" t="s">
        <v>108</v>
      </c>
      <c r="J58" t="s">
        <v>1248</v>
      </c>
      <c r="K58" t="s">
        <v>107</v>
      </c>
      <c r="L58" t="s">
        <v>1071</v>
      </c>
      <c r="M58" t="s">
        <v>1072</v>
      </c>
      <c r="R58" t="s">
        <v>1256</v>
      </c>
      <c r="S58" t="s">
        <v>1093</v>
      </c>
      <c r="T58" t="s">
        <v>1102</v>
      </c>
      <c r="U58" t="s">
        <v>1103</v>
      </c>
      <c r="V58" t="s">
        <v>1250</v>
      </c>
      <c r="W58" t="s">
        <v>110</v>
      </c>
      <c r="Y58" t="s">
        <v>1257</v>
      </c>
      <c r="Z58" t="s">
        <v>111</v>
      </c>
      <c r="AA58" t="s">
        <v>112</v>
      </c>
      <c r="AB58" t="s">
        <v>113</v>
      </c>
      <c r="AD58" t="s">
        <v>1257</v>
      </c>
      <c r="AJ58" t="s">
        <v>1214</v>
      </c>
      <c r="AW58" t="s">
        <v>1105</v>
      </c>
      <c r="AX58" t="s">
        <v>1106</v>
      </c>
    </row>
    <row r="59" customHeight="1" spans="3:56">
      <c r="C59" t="s">
        <v>1247</v>
      </c>
      <c r="D59" t="s">
        <v>1067</v>
      </c>
      <c r="E59" t="s">
        <v>1067</v>
      </c>
      <c r="F59" t="s">
        <v>1068</v>
      </c>
      <c r="G59" t="s">
        <v>1069</v>
      </c>
      <c r="H59" t="s">
        <v>1214</v>
      </c>
      <c r="I59" t="s">
        <v>108</v>
      </c>
      <c r="J59" t="s">
        <v>1248</v>
      </c>
      <c r="K59" t="s">
        <v>107</v>
      </c>
      <c r="L59" t="s">
        <v>1071</v>
      </c>
      <c r="M59" t="s">
        <v>1072</v>
      </c>
      <c r="R59" t="s">
        <v>1258</v>
      </c>
      <c r="S59" t="s">
        <v>1113</v>
      </c>
      <c r="T59" t="s">
        <v>1081</v>
      </c>
      <c r="U59" t="s">
        <v>1082</v>
      </c>
      <c r="V59" t="s">
        <v>1259</v>
      </c>
      <c r="W59" t="s">
        <v>110</v>
      </c>
      <c r="Y59" t="s">
        <v>1251</v>
      </c>
      <c r="Z59" t="s">
        <v>111</v>
      </c>
      <c r="AA59" t="s">
        <v>112</v>
      </c>
      <c r="AB59" t="s">
        <v>113</v>
      </c>
      <c r="AD59" t="s">
        <v>1251</v>
      </c>
      <c r="AJ59" t="s">
        <v>1214</v>
      </c>
      <c r="AO59" t="s">
        <v>107</v>
      </c>
      <c r="BC59" t="s">
        <v>1252</v>
      </c>
      <c r="BD59" t="s">
        <v>1253</v>
      </c>
    </row>
    <row r="60" customHeight="1" spans="3:41">
      <c r="C60" t="s">
        <v>1247</v>
      </c>
      <c r="D60" t="s">
        <v>1067</v>
      </c>
      <c r="E60" t="s">
        <v>1067</v>
      </c>
      <c r="F60" t="s">
        <v>1068</v>
      </c>
      <c r="G60" t="s">
        <v>1069</v>
      </c>
      <c r="H60" t="s">
        <v>1214</v>
      </c>
      <c r="I60" t="s">
        <v>108</v>
      </c>
      <c r="J60" t="s">
        <v>1248</v>
      </c>
      <c r="K60" t="s">
        <v>107</v>
      </c>
      <c r="L60" t="s">
        <v>1071</v>
      </c>
      <c r="M60" t="s">
        <v>1072</v>
      </c>
      <c r="R60" t="s">
        <v>1260</v>
      </c>
      <c r="S60" t="s">
        <v>1123</v>
      </c>
      <c r="T60" t="s">
        <v>1108</v>
      </c>
      <c r="U60" t="s">
        <v>1109</v>
      </c>
      <c r="V60" t="s">
        <v>1259</v>
      </c>
      <c r="W60" t="s">
        <v>110</v>
      </c>
      <c r="X60" t="s">
        <v>1261</v>
      </c>
      <c r="Z60" t="s">
        <v>111</v>
      </c>
      <c r="AA60" t="s">
        <v>112</v>
      </c>
      <c r="AB60" t="s">
        <v>113</v>
      </c>
      <c r="AC60" t="s">
        <v>1261</v>
      </c>
      <c r="AJ60" t="s">
        <v>1214</v>
      </c>
      <c r="AO60" t="s">
        <v>107</v>
      </c>
    </row>
    <row r="61" customHeight="1" spans="3:50">
      <c r="C61" t="s">
        <v>1247</v>
      </c>
      <c r="D61" t="s">
        <v>1067</v>
      </c>
      <c r="E61" t="s">
        <v>1067</v>
      </c>
      <c r="F61" t="s">
        <v>1068</v>
      </c>
      <c r="G61" t="s">
        <v>1069</v>
      </c>
      <c r="H61" t="s">
        <v>1214</v>
      </c>
      <c r="I61" t="s">
        <v>108</v>
      </c>
      <c r="J61" t="s">
        <v>1248</v>
      </c>
      <c r="K61" t="s">
        <v>107</v>
      </c>
      <c r="L61" t="s">
        <v>1071</v>
      </c>
      <c r="M61" t="s">
        <v>1072</v>
      </c>
      <c r="R61" t="s">
        <v>1262</v>
      </c>
      <c r="S61" t="s">
        <v>1134</v>
      </c>
      <c r="T61" t="s">
        <v>1102</v>
      </c>
      <c r="U61" t="s">
        <v>1103</v>
      </c>
      <c r="V61" t="s">
        <v>1259</v>
      </c>
      <c r="W61" t="s">
        <v>110</v>
      </c>
      <c r="X61" t="s">
        <v>1263</v>
      </c>
      <c r="Z61" t="s">
        <v>111</v>
      </c>
      <c r="AA61" t="s">
        <v>112</v>
      </c>
      <c r="AB61" t="s">
        <v>113</v>
      </c>
      <c r="AC61" t="s">
        <v>1263</v>
      </c>
      <c r="AJ61" t="s">
        <v>1214</v>
      </c>
      <c r="AO61" t="s">
        <v>107</v>
      </c>
      <c r="AW61" t="s">
        <v>1105</v>
      </c>
      <c r="AX61" t="s">
        <v>1106</v>
      </c>
    </row>
    <row r="62" customHeight="1" spans="3:54">
      <c r="C62" t="s">
        <v>1264</v>
      </c>
      <c r="D62" t="s">
        <v>1067</v>
      </c>
      <c r="E62" t="s">
        <v>1067</v>
      </c>
      <c r="F62" t="s">
        <v>1068</v>
      </c>
      <c r="G62" t="s">
        <v>1069</v>
      </c>
      <c r="H62" t="s">
        <v>1265</v>
      </c>
      <c r="I62" t="s">
        <v>108</v>
      </c>
      <c r="J62" t="s">
        <v>1266</v>
      </c>
      <c r="K62" t="s">
        <v>107</v>
      </c>
      <c r="L62" t="s">
        <v>1071</v>
      </c>
      <c r="M62" t="s">
        <v>1072</v>
      </c>
      <c r="R62" t="s">
        <v>1267</v>
      </c>
      <c r="S62" t="s">
        <v>113</v>
      </c>
      <c r="T62" t="s">
        <v>1095</v>
      </c>
      <c r="U62" t="s">
        <v>1096</v>
      </c>
      <c r="V62" t="s">
        <v>1268</v>
      </c>
      <c r="W62" t="s">
        <v>110</v>
      </c>
      <c r="X62" t="s">
        <v>1269</v>
      </c>
      <c r="Z62" t="s">
        <v>111</v>
      </c>
      <c r="AA62" t="s">
        <v>112</v>
      </c>
      <c r="AB62" t="s">
        <v>113</v>
      </c>
      <c r="AC62" t="s">
        <v>1269</v>
      </c>
      <c r="AJ62" t="s">
        <v>1265</v>
      </c>
      <c r="BA62" t="s">
        <v>1099</v>
      </c>
      <c r="BB62" t="s">
        <v>1100</v>
      </c>
    </row>
    <row r="63" customHeight="1" spans="3:36">
      <c r="C63" t="s">
        <v>1264</v>
      </c>
      <c r="D63" t="s">
        <v>1067</v>
      </c>
      <c r="E63" t="s">
        <v>1067</v>
      </c>
      <c r="F63" t="s">
        <v>1068</v>
      </c>
      <c r="G63" t="s">
        <v>1069</v>
      </c>
      <c r="H63" t="s">
        <v>1265</v>
      </c>
      <c r="I63" t="s">
        <v>108</v>
      </c>
      <c r="J63" t="s">
        <v>1266</v>
      </c>
      <c r="K63" t="s">
        <v>107</v>
      </c>
      <c r="L63" t="s">
        <v>1071</v>
      </c>
      <c r="M63" t="s">
        <v>1072</v>
      </c>
      <c r="R63" t="s">
        <v>1270</v>
      </c>
      <c r="S63" t="s">
        <v>1080</v>
      </c>
      <c r="T63" t="s">
        <v>1108</v>
      </c>
      <c r="U63" t="s">
        <v>1109</v>
      </c>
      <c r="V63" t="s">
        <v>1268</v>
      </c>
      <c r="W63" t="s">
        <v>110</v>
      </c>
      <c r="Y63" t="s">
        <v>1271</v>
      </c>
      <c r="Z63" t="s">
        <v>111</v>
      </c>
      <c r="AA63" t="s">
        <v>112</v>
      </c>
      <c r="AB63" t="s">
        <v>113</v>
      </c>
      <c r="AD63" t="s">
        <v>1271</v>
      </c>
      <c r="AJ63" t="s">
        <v>1265</v>
      </c>
    </row>
    <row r="64" customHeight="1" spans="3:50">
      <c r="C64" t="s">
        <v>1264</v>
      </c>
      <c r="D64" t="s">
        <v>1067</v>
      </c>
      <c r="E64" t="s">
        <v>1067</v>
      </c>
      <c r="F64" t="s">
        <v>1068</v>
      </c>
      <c r="G64" t="s">
        <v>1069</v>
      </c>
      <c r="H64" t="s">
        <v>1265</v>
      </c>
      <c r="I64" t="s">
        <v>108</v>
      </c>
      <c r="J64" t="s">
        <v>1266</v>
      </c>
      <c r="K64" t="s">
        <v>107</v>
      </c>
      <c r="L64" t="s">
        <v>1071</v>
      </c>
      <c r="M64" t="s">
        <v>1072</v>
      </c>
      <c r="R64" t="s">
        <v>1272</v>
      </c>
      <c r="S64" t="s">
        <v>1093</v>
      </c>
      <c r="T64" t="s">
        <v>1102</v>
      </c>
      <c r="U64" t="s">
        <v>1103</v>
      </c>
      <c r="V64" t="s">
        <v>1268</v>
      </c>
      <c r="W64" t="s">
        <v>110</v>
      </c>
      <c r="Y64" t="s">
        <v>1273</v>
      </c>
      <c r="Z64" t="s">
        <v>111</v>
      </c>
      <c r="AA64" t="s">
        <v>112</v>
      </c>
      <c r="AB64" t="s">
        <v>113</v>
      </c>
      <c r="AD64" t="s">
        <v>1273</v>
      </c>
      <c r="AJ64" t="s">
        <v>1265</v>
      </c>
      <c r="AW64" t="s">
        <v>1105</v>
      </c>
      <c r="AX64" t="s">
        <v>1106</v>
      </c>
    </row>
    <row r="65" customHeight="1" spans="3:56">
      <c r="C65" t="s">
        <v>1274</v>
      </c>
      <c r="D65" t="s">
        <v>1067</v>
      </c>
      <c r="E65" t="s">
        <v>1067</v>
      </c>
      <c r="F65" t="s">
        <v>1068</v>
      </c>
      <c r="G65" t="s">
        <v>1069</v>
      </c>
      <c r="H65" t="s">
        <v>1275</v>
      </c>
      <c r="I65" t="s">
        <v>108</v>
      </c>
      <c r="J65" t="s">
        <v>1276</v>
      </c>
      <c r="K65" t="s">
        <v>107</v>
      </c>
      <c r="L65" t="s">
        <v>1071</v>
      </c>
      <c r="M65" t="s">
        <v>1072</v>
      </c>
      <c r="R65" t="s">
        <v>1277</v>
      </c>
      <c r="S65" t="s">
        <v>113</v>
      </c>
      <c r="T65" t="s">
        <v>1081</v>
      </c>
      <c r="U65" t="s">
        <v>1082</v>
      </c>
      <c r="V65" t="s">
        <v>1278</v>
      </c>
      <c r="W65" t="s">
        <v>110</v>
      </c>
      <c r="X65" t="s">
        <v>1279</v>
      </c>
      <c r="Z65" t="s">
        <v>111</v>
      </c>
      <c r="AA65" t="s">
        <v>112</v>
      </c>
      <c r="AB65" t="s">
        <v>113</v>
      </c>
      <c r="AC65" t="s">
        <v>1279</v>
      </c>
      <c r="AJ65" t="s">
        <v>1275</v>
      </c>
      <c r="BC65" t="s">
        <v>1252</v>
      </c>
      <c r="BD65" t="s">
        <v>1253</v>
      </c>
    </row>
    <row r="66" customHeight="1" spans="3:36">
      <c r="C66" t="s">
        <v>1274</v>
      </c>
      <c r="D66" t="s">
        <v>1067</v>
      </c>
      <c r="E66" t="s">
        <v>1067</v>
      </c>
      <c r="F66" t="s">
        <v>1068</v>
      </c>
      <c r="G66" t="s">
        <v>1069</v>
      </c>
      <c r="H66" t="s">
        <v>1275</v>
      </c>
      <c r="I66" t="s">
        <v>108</v>
      </c>
      <c r="J66" t="s">
        <v>1276</v>
      </c>
      <c r="K66" t="s">
        <v>107</v>
      </c>
      <c r="L66" t="s">
        <v>1071</v>
      </c>
      <c r="M66" t="s">
        <v>1072</v>
      </c>
      <c r="R66" t="s">
        <v>1280</v>
      </c>
      <c r="S66" t="s">
        <v>1080</v>
      </c>
      <c r="T66" t="s">
        <v>1108</v>
      </c>
      <c r="U66" t="s">
        <v>1109</v>
      </c>
      <c r="V66" t="s">
        <v>1278</v>
      </c>
      <c r="W66" t="s">
        <v>110</v>
      </c>
      <c r="Y66" t="s">
        <v>1281</v>
      </c>
      <c r="Z66" t="s">
        <v>111</v>
      </c>
      <c r="AA66" t="s">
        <v>112</v>
      </c>
      <c r="AB66" t="s">
        <v>113</v>
      </c>
      <c r="AD66" t="s">
        <v>1281</v>
      </c>
      <c r="AJ66" t="s">
        <v>1275</v>
      </c>
    </row>
    <row r="67" customHeight="1" spans="3:50">
      <c r="C67" t="s">
        <v>1274</v>
      </c>
      <c r="D67" t="s">
        <v>1067</v>
      </c>
      <c r="E67" t="s">
        <v>1067</v>
      </c>
      <c r="F67" t="s">
        <v>1068</v>
      </c>
      <c r="G67" t="s">
        <v>1069</v>
      </c>
      <c r="H67" t="s">
        <v>1275</v>
      </c>
      <c r="I67" t="s">
        <v>108</v>
      </c>
      <c r="J67" t="s">
        <v>1276</v>
      </c>
      <c r="K67" t="s">
        <v>107</v>
      </c>
      <c r="L67" t="s">
        <v>1071</v>
      </c>
      <c r="M67" t="s">
        <v>1072</v>
      </c>
      <c r="R67" t="s">
        <v>1282</v>
      </c>
      <c r="S67" t="s">
        <v>1093</v>
      </c>
      <c r="T67" t="s">
        <v>1102</v>
      </c>
      <c r="U67" t="s">
        <v>1103</v>
      </c>
      <c r="V67" t="s">
        <v>1278</v>
      </c>
      <c r="W67" t="s">
        <v>110</v>
      </c>
      <c r="Y67" t="s">
        <v>1283</v>
      </c>
      <c r="Z67" t="s">
        <v>111</v>
      </c>
      <c r="AA67" t="s">
        <v>112</v>
      </c>
      <c r="AB67" t="s">
        <v>113</v>
      </c>
      <c r="AD67" t="s">
        <v>1283</v>
      </c>
      <c r="AJ67" t="s">
        <v>1275</v>
      </c>
      <c r="AW67" t="s">
        <v>1105</v>
      </c>
      <c r="AX67" t="s">
        <v>1106</v>
      </c>
    </row>
    <row r="68" customHeight="1" spans="3:56">
      <c r="C68" t="s">
        <v>1274</v>
      </c>
      <c r="D68" t="s">
        <v>1067</v>
      </c>
      <c r="E68" t="s">
        <v>1067</v>
      </c>
      <c r="F68" t="s">
        <v>1068</v>
      </c>
      <c r="G68" t="s">
        <v>1069</v>
      </c>
      <c r="H68" t="s">
        <v>1275</v>
      </c>
      <c r="I68" t="s">
        <v>108</v>
      </c>
      <c r="J68" t="s">
        <v>1276</v>
      </c>
      <c r="K68" t="s">
        <v>107</v>
      </c>
      <c r="L68" t="s">
        <v>1071</v>
      </c>
      <c r="M68" t="s">
        <v>1072</v>
      </c>
      <c r="R68" t="s">
        <v>1284</v>
      </c>
      <c r="S68" t="s">
        <v>1113</v>
      </c>
      <c r="T68" t="s">
        <v>1081</v>
      </c>
      <c r="U68" t="s">
        <v>1082</v>
      </c>
      <c r="V68" t="s">
        <v>1259</v>
      </c>
      <c r="W68" t="s">
        <v>110</v>
      </c>
      <c r="Y68" t="s">
        <v>1279</v>
      </c>
      <c r="Z68" t="s">
        <v>111</v>
      </c>
      <c r="AA68" t="s">
        <v>112</v>
      </c>
      <c r="AB68" t="s">
        <v>113</v>
      </c>
      <c r="AD68" t="s">
        <v>1279</v>
      </c>
      <c r="AJ68" t="s">
        <v>1275</v>
      </c>
      <c r="BC68" t="s">
        <v>1252</v>
      </c>
      <c r="BD68" t="s">
        <v>1253</v>
      </c>
    </row>
    <row r="69" customHeight="1" spans="3:36">
      <c r="C69" t="s">
        <v>1274</v>
      </c>
      <c r="D69" t="s">
        <v>1067</v>
      </c>
      <c r="E69" t="s">
        <v>1067</v>
      </c>
      <c r="F69" t="s">
        <v>1068</v>
      </c>
      <c r="G69" t="s">
        <v>1069</v>
      </c>
      <c r="H69" t="s">
        <v>1275</v>
      </c>
      <c r="I69" t="s">
        <v>108</v>
      </c>
      <c r="J69" t="s">
        <v>1276</v>
      </c>
      <c r="K69" t="s">
        <v>107</v>
      </c>
      <c r="L69" t="s">
        <v>1071</v>
      </c>
      <c r="M69" t="s">
        <v>1072</v>
      </c>
      <c r="R69" t="s">
        <v>1285</v>
      </c>
      <c r="S69" t="s">
        <v>1123</v>
      </c>
      <c r="T69" t="s">
        <v>1108</v>
      </c>
      <c r="U69" t="s">
        <v>1109</v>
      </c>
      <c r="V69" t="s">
        <v>1259</v>
      </c>
      <c r="W69" t="s">
        <v>110</v>
      </c>
      <c r="X69" t="s">
        <v>1281</v>
      </c>
      <c r="Z69" t="s">
        <v>111</v>
      </c>
      <c r="AA69" t="s">
        <v>112</v>
      </c>
      <c r="AB69" t="s">
        <v>113</v>
      </c>
      <c r="AC69" t="s">
        <v>1281</v>
      </c>
      <c r="AJ69" t="s">
        <v>1275</v>
      </c>
    </row>
    <row r="70" customHeight="1" spans="3:50">
      <c r="C70" t="s">
        <v>1274</v>
      </c>
      <c r="D70" t="s">
        <v>1067</v>
      </c>
      <c r="E70" t="s">
        <v>1067</v>
      </c>
      <c r="F70" t="s">
        <v>1068</v>
      </c>
      <c r="G70" t="s">
        <v>1069</v>
      </c>
      <c r="H70" t="s">
        <v>1275</v>
      </c>
      <c r="I70" t="s">
        <v>108</v>
      </c>
      <c r="J70" t="s">
        <v>1276</v>
      </c>
      <c r="K70" t="s">
        <v>107</v>
      </c>
      <c r="L70" t="s">
        <v>1071</v>
      </c>
      <c r="M70" t="s">
        <v>1072</v>
      </c>
      <c r="R70" t="s">
        <v>1286</v>
      </c>
      <c r="S70" t="s">
        <v>1134</v>
      </c>
      <c r="T70" t="s">
        <v>1102</v>
      </c>
      <c r="U70" t="s">
        <v>1103</v>
      </c>
      <c r="V70" t="s">
        <v>1259</v>
      </c>
      <c r="W70" t="s">
        <v>110</v>
      </c>
      <c r="X70" t="s">
        <v>1283</v>
      </c>
      <c r="Z70" t="s">
        <v>111</v>
      </c>
      <c r="AA70" t="s">
        <v>112</v>
      </c>
      <c r="AB70" t="s">
        <v>113</v>
      </c>
      <c r="AC70" t="s">
        <v>1283</v>
      </c>
      <c r="AJ70" t="s">
        <v>1275</v>
      </c>
      <c r="AW70" t="s">
        <v>1105</v>
      </c>
      <c r="AX70" t="s">
        <v>1106</v>
      </c>
    </row>
    <row r="71" customHeight="1" spans="3:54">
      <c r="C71" t="s">
        <v>1287</v>
      </c>
      <c r="D71" t="s">
        <v>1067</v>
      </c>
      <c r="E71" t="s">
        <v>1067</v>
      </c>
      <c r="F71" t="s">
        <v>1068</v>
      </c>
      <c r="G71" t="s">
        <v>1069</v>
      </c>
      <c r="H71" t="s">
        <v>1275</v>
      </c>
      <c r="I71" t="s">
        <v>108</v>
      </c>
      <c r="J71" t="s">
        <v>1288</v>
      </c>
      <c r="K71" t="s">
        <v>107</v>
      </c>
      <c r="L71" t="s">
        <v>1071</v>
      </c>
      <c r="M71" t="s">
        <v>1072</v>
      </c>
      <c r="R71" t="s">
        <v>1289</v>
      </c>
      <c r="S71" t="s">
        <v>113</v>
      </c>
      <c r="T71" t="s">
        <v>1095</v>
      </c>
      <c r="U71" t="s">
        <v>1096</v>
      </c>
      <c r="V71" t="s">
        <v>1290</v>
      </c>
      <c r="W71" t="s">
        <v>110</v>
      </c>
      <c r="X71" t="s">
        <v>1291</v>
      </c>
      <c r="Z71" t="s">
        <v>111</v>
      </c>
      <c r="AA71" t="s">
        <v>112</v>
      </c>
      <c r="AB71" t="s">
        <v>113</v>
      </c>
      <c r="AC71" t="s">
        <v>1291</v>
      </c>
      <c r="AJ71" t="s">
        <v>1275</v>
      </c>
      <c r="BA71" t="s">
        <v>1099</v>
      </c>
      <c r="BB71" t="s">
        <v>1100</v>
      </c>
    </row>
    <row r="72" customHeight="1" spans="3:36">
      <c r="C72" t="s">
        <v>1287</v>
      </c>
      <c r="D72" t="s">
        <v>1067</v>
      </c>
      <c r="E72" t="s">
        <v>1067</v>
      </c>
      <c r="F72" t="s">
        <v>1068</v>
      </c>
      <c r="G72" t="s">
        <v>1069</v>
      </c>
      <c r="H72" t="s">
        <v>1275</v>
      </c>
      <c r="I72" t="s">
        <v>108</v>
      </c>
      <c r="J72" t="s">
        <v>1288</v>
      </c>
      <c r="K72" t="s">
        <v>107</v>
      </c>
      <c r="L72" t="s">
        <v>1071</v>
      </c>
      <c r="M72" t="s">
        <v>1072</v>
      </c>
      <c r="R72" t="s">
        <v>1292</v>
      </c>
      <c r="S72" t="s">
        <v>1080</v>
      </c>
      <c r="T72" t="s">
        <v>1108</v>
      </c>
      <c r="U72" t="s">
        <v>1109</v>
      </c>
      <c r="V72" t="s">
        <v>1290</v>
      </c>
      <c r="W72" t="s">
        <v>110</v>
      </c>
      <c r="Y72" t="s">
        <v>1293</v>
      </c>
      <c r="Z72" t="s">
        <v>111</v>
      </c>
      <c r="AA72" t="s">
        <v>112</v>
      </c>
      <c r="AB72" t="s">
        <v>113</v>
      </c>
      <c r="AD72" t="s">
        <v>1293</v>
      </c>
      <c r="AJ72" t="s">
        <v>1275</v>
      </c>
    </row>
    <row r="73" customHeight="1" spans="3:50">
      <c r="C73" t="s">
        <v>1287</v>
      </c>
      <c r="D73" t="s">
        <v>1067</v>
      </c>
      <c r="E73" t="s">
        <v>1067</v>
      </c>
      <c r="F73" t="s">
        <v>1068</v>
      </c>
      <c r="G73" t="s">
        <v>1069</v>
      </c>
      <c r="H73" t="s">
        <v>1275</v>
      </c>
      <c r="I73" t="s">
        <v>108</v>
      </c>
      <c r="J73" t="s">
        <v>1288</v>
      </c>
      <c r="K73" t="s">
        <v>107</v>
      </c>
      <c r="L73" t="s">
        <v>1071</v>
      </c>
      <c r="M73" t="s">
        <v>1072</v>
      </c>
      <c r="R73" t="s">
        <v>1294</v>
      </c>
      <c r="S73" t="s">
        <v>1093</v>
      </c>
      <c r="T73" t="s">
        <v>1102</v>
      </c>
      <c r="U73" t="s">
        <v>1103</v>
      </c>
      <c r="V73" t="s">
        <v>1290</v>
      </c>
      <c r="W73" t="s">
        <v>110</v>
      </c>
      <c r="Y73" t="s">
        <v>1295</v>
      </c>
      <c r="Z73" t="s">
        <v>111</v>
      </c>
      <c r="AA73" t="s">
        <v>112</v>
      </c>
      <c r="AB73" t="s">
        <v>113</v>
      </c>
      <c r="AD73" t="s">
        <v>1295</v>
      </c>
      <c r="AJ73" t="s">
        <v>1275</v>
      </c>
      <c r="AW73" t="s">
        <v>1105</v>
      </c>
      <c r="AX73" t="s">
        <v>1106</v>
      </c>
    </row>
    <row r="74" customHeight="1" spans="3:54">
      <c r="C74" t="s">
        <v>1296</v>
      </c>
      <c r="D74" t="s">
        <v>1067</v>
      </c>
      <c r="E74" t="s">
        <v>1067</v>
      </c>
      <c r="F74" t="s">
        <v>1068</v>
      </c>
      <c r="G74" t="s">
        <v>1069</v>
      </c>
      <c r="H74" t="s">
        <v>1297</v>
      </c>
      <c r="I74" t="s">
        <v>108</v>
      </c>
      <c r="J74" t="s">
        <v>1140</v>
      </c>
      <c r="K74" t="s">
        <v>107</v>
      </c>
      <c r="L74" t="s">
        <v>1071</v>
      </c>
      <c r="M74" t="s">
        <v>1072</v>
      </c>
      <c r="R74" t="s">
        <v>1298</v>
      </c>
      <c r="S74" t="s">
        <v>113</v>
      </c>
      <c r="T74" t="s">
        <v>1299</v>
      </c>
      <c r="U74" t="s">
        <v>1300</v>
      </c>
      <c r="V74" t="s">
        <v>1301</v>
      </c>
      <c r="W74" t="s">
        <v>110</v>
      </c>
      <c r="X74" t="s">
        <v>1166</v>
      </c>
      <c r="Z74" t="s">
        <v>111</v>
      </c>
      <c r="AA74" t="s">
        <v>112</v>
      </c>
      <c r="AB74" t="s">
        <v>113</v>
      </c>
      <c r="AC74" t="s">
        <v>1166</v>
      </c>
      <c r="AJ74" t="s">
        <v>1297</v>
      </c>
      <c r="AO74" t="s">
        <v>107</v>
      </c>
      <c r="BA74" t="s">
        <v>1302</v>
      </c>
      <c r="BB74" t="s">
        <v>1303</v>
      </c>
    </row>
    <row r="75" customHeight="1" spans="3:54">
      <c r="C75" t="s">
        <v>1296</v>
      </c>
      <c r="D75" t="s">
        <v>1067</v>
      </c>
      <c r="E75" t="s">
        <v>1067</v>
      </c>
      <c r="F75" t="s">
        <v>1068</v>
      </c>
      <c r="G75" t="s">
        <v>1069</v>
      </c>
      <c r="H75" t="s">
        <v>1297</v>
      </c>
      <c r="I75" t="s">
        <v>108</v>
      </c>
      <c r="J75" t="s">
        <v>1140</v>
      </c>
      <c r="K75" t="s">
        <v>107</v>
      </c>
      <c r="L75" t="s">
        <v>1071</v>
      </c>
      <c r="M75" t="s">
        <v>1072</v>
      </c>
      <c r="R75" t="s">
        <v>1304</v>
      </c>
      <c r="S75" t="s">
        <v>1080</v>
      </c>
      <c r="T75" t="s">
        <v>1074</v>
      </c>
      <c r="U75" t="s">
        <v>1075</v>
      </c>
      <c r="V75" t="s">
        <v>1301</v>
      </c>
      <c r="W75" t="s">
        <v>110</v>
      </c>
      <c r="Y75" t="s">
        <v>1166</v>
      </c>
      <c r="Z75" t="s">
        <v>111</v>
      </c>
      <c r="AA75" t="s">
        <v>112</v>
      </c>
      <c r="AB75" t="s">
        <v>113</v>
      </c>
      <c r="AD75" t="s">
        <v>1166</v>
      </c>
      <c r="AJ75" t="s">
        <v>1297</v>
      </c>
      <c r="AO75" t="s">
        <v>107</v>
      </c>
      <c r="BA75" t="s">
        <v>1078</v>
      </c>
      <c r="BB75" t="s">
        <v>567</v>
      </c>
    </row>
    <row r="76" customHeight="1" spans="3:41">
      <c r="C76" t="s">
        <v>1305</v>
      </c>
      <c r="D76" t="s">
        <v>1067</v>
      </c>
      <c r="E76" t="s">
        <v>1067</v>
      </c>
      <c r="F76" t="s">
        <v>1068</v>
      </c>
      <c r="G76" t="s">
        <v>1069</v>
      </c>
      <c r="H76" t="s">
        <v>1297</v>
      </c>
      <c r="I76" t="s">
        <v>108</v>
      </c>
      <c r="J76" t="s">
        <v>1306</v>
      </c>
      <c r="K76" t="s">
        <v>107</v>
      </c>
      <c r="L76" t="s">
        <v>1071</v>
      </c>
      <c r="M76" t="s">
        <v>1072</v>
      </c>
      <c r="R76" t="s">
        <v>1307</v>
      </c>
      <c r="S76" t="s">
        <v>113</v>
      </c>
      <c r="T76" t="s">
        <v>1308</v>
      </c>
      <c r="U76" t="s">
        <v>1309</v>
      </c>
      <c r="V76" t="s">
        <v>1310</v>
      </c>
      <c r="W76" t="s">
        <v>110</v>
      </c>
      <c r="X76" t="s">
        <v>1311</v>
      </c>
      <c r="Z76" t="s">
        <v>111</v>
      </c>
      <c r="AA76" t="s">
        <v>112</v>
      </c>
      <c r="AB76" t="s">
        <v>113</v>
      </c>
      <c r="AC76" t="s">
        <v>1311</v>
      </c>
      <c r="AJ76" t="s">
        <v>1297</v>
      </c>
      <c r="AO76" t="s">
        <v>107</v>
      </c>
    </row>
    <row r="77" customHeight="1" spans="3:41">
      <c r="C77" t="s">
        <v>1305</v>
      </c>
      <c r="D77" t="s">
        <v>1067</v>
      </c>
      <c r="E77" t="s">
        <v>1067</v>
      </c>
      <c r="F77" t="s">
        <v>1068</v>
      </c>
      <c r="G77" t="s">
        <v>1069</v>
      </c>
      <c r="H77" t="s">
        <v>1297</v>
      </c>
      <c r="I77" t="s">
        <v>108</v>
      </c>
      <c r="J77" t="s">
        <v>1306</v>
      </c>
      <c r="K77" t="s">
        <v>107</v>
      </c>
      <c r="L77" t="s">
        <v>1071</v>
      </c>
      <c r="M77" t="s">
        <v>1072</v>
      </c>
      <c r="R77" t="s">
        <v>1312</v>
      </c>
      <c r="S77" t="s">
        <v>1080</v>
      </c>
      <c r="T77" t="s">
        <v>1308</v>
      </c>
      <c r="U77" t="s">
        <v>1309</v>
      </c>
      <c r="V77" t="s">
        <v>1313</v>
      </c>
      <c r="W77" t="s">
        <v>110</v>
      </c>
      <c r="X77" t="s">
        <v>1314</v>
      </c>
      <c r="Z77" t="s">
        <v>111</v>
      </c>
      <c r="AA77" t="s">
        <v>112</v>
      </c>
      <c r="AB77" t="s">
        <v>113</v>
      </c>
      <c r="AC77" t="s">
        <v>1314</v>
      </c>
      <c r="AJ77" t="s">
        <v>1297</v>
      </c>
      <c r="AO77" t="s">
        <v>107</v>
      </c>
    </row>
    <row r="78" customHeight="1" spans="3:80">
      <c r="C78" t="s">
        <v>1305</v>
      </c>
      <c r="D78" t="s">
        <v>1067</v>
      </c>
      <c r="E78" t="s">
        <v>1067</v>
      </c>
      <c r="F78" t="s">
        <v>1068</v>
      </c>
      <c r="G78" t="s">
        <v>1069</v>
      </c>
      <c r="H78" t="s">
        <v>1297</v>
      </c>
      <c r="I78" t="s">
        <v>108</v>
      </c>
      <c r="J78" t="s">
        <v>1306</v>
      </c>
      <c r="K78" t="s">
        <v>107</v>
      </c>
      <c r="L78" t="s">
        <v>1071</v>
      </c>
      <c r="M78" t="s">
        <v>1072</v>
      </c>
      <c r="R78" t="s">
        <v>1315</v>
      </c>
      <c r="S78" t="s">
        <v>1093</v>
      </c>
      <c r="T78" t="s">
        <v>1115</v>
      </c>
      <c r="U78" t="s">
        <v>1116</v>
      </c>
      <c r="V78" t="s">
        <v>1316</v>
      </c>
      <c r="W78" t="s">
        <v>110</v>
      </c>
      <c r="X78" t="s">
        <v>1317</v>
      </c>
      <c r="Z78" t="s">
        <v>111</v>
      </c>
      <c r="AA78" t="s">
        <v>112</v>
      </c>
      <c r="AB78" t="s">
        <v>113</v>
      </c>
      <c r="AC78" t="s">
        <v>1317</v>
      </c>
      <c r="AJ78" t="s">
        <v>1297</v>
      </c>
      <c r="AO78" t="s">
        <v>107</v>
      </c>
      <c r="CA78" t="s">
        <v>1318</v>
      </c>
      <c r="CB78" t="s">
        <v>1319</v>
      </c>
    </row>
    <row r="79" customHeight="1" spans="3:54">
      <c r="C79" t="s">
        <v>1305</v>
      </c>
      <c r="D79" t="s">
        <v>1067</v>
      </c>
      <c r="E79" t="s">
        <v>1067</v>
      </c>
      <c r="F79" t="s">
        <v>1068</v>
      </c>
      <c r="G79" t="s">
        <v>1069</v>
      </c>
      <c r="H79" t="s">
        <v>1297</v>
      </c>
      <c r="I79" t="s">
        <v>108</v>
      </c>
      <c r="J79" t="s">
        <v>1306</v>
      </c>
      <c r="K79" t="s">
        <v>107</v>
      </c>
      <c r="L79" t="s">
        <v>1071</v>
      </c>
      <c r="M79" t="s">
        <v>1072</v>
      </c>
      <c r="R79" t="s">
        <v>1320</v>
      </c>
      <c r="S79" t="s">
        <v>1113</v>
      </c>
      <c r="T79" t="s">
        <v>1074</v>
      </c>
      <c r="U79" t="s">
        <v>1075</v>
      </c>
      <c r="V79" t="s">
        <v>1316</v>
      </c>
      <c r="W79" t="s">
        <v>110</v>
      </c>
      <c r="Y79" t="s">
        <v>1321</v>
      </c>
      <c r="Z79" t="s">
        <v>111</v>
      </c>
      <c r="AA79" t="s">
        <v>112</v>
      </c>
      <c r="AB79" t="s">
        <v>113</v>
      </c>
      <c r="AD79" t="s">
        <v>1321</v>
      </c>
      <c r="AJ79" t="s">
        <v>1297</v>
      </c>
      <c r="AO79" t="s">
        <v>107</v>
      </c>
      <c r="BA79" t="s">
        <v>1078</v>
      </c>
      <c r="BB79" t="s">
        <v>567</v>
      </c>
    </row>
    <row r="80" customHeight="1" spans="3:54">
      <c r="C80" t="s">
        <v>1322</v>
      </c>
      <c r="D80" t="s">
        <v>1067</v>
      </c>
      <c r="E80" t="s">
        <v>1067</v>
      </c>
      <c r="F80" t="s">
        <v>1068</v>
      </c>
      <c r="G80" t="s">
        <v>1069</v>
      </c>
      <c r="H80" t="s">
        <v>1323</v>
      </c>
      <c r="I80" t="s">
        <v>108</v>
      </c>
      <c r="J80" t="s">
        <v>1324</v>
      </c>
      <c r="K80" t="s">
        <v>107</v>
      </c>
      <c r="L80" t="s">
        <v>1071</v>
      </c>
      <c r="M80" t="s">
        <v>1072</v>
      </c>
      <c r="R80" t="s">
        <v>1325</v>
      </c>
      <c r="S80" t="s">
        <v>113</v>
      </c>
      <c r="T80" t="s">
        <v>1299</v>
      </c>
      <c r="U80" t="s">
        <v>1300</v>
      </c>
      <c r="V80" t="s">
        <v>1326</v>
      </c>
      <c r="W80" t="s">
        <v>110</v>
      </c>
      <c r="X80" t="s">
        <v>1327</v>
      </c>
      <c r="Z80" t="s">
        <v>111</v>
      </c>
      <c r="AA80" t="s">
        <v>112</v>
      </c>
      <c r="AB80" t="s">
        <v>113</v>
      </c>
      <c r="AC80" t="s">
        <v>1327</v>
      </c>
      <c r="AJ80" t="s">
        <v>1323</v>
      </c>
      <c r="AO80" t="s">
        <v>107</v>
      </c>
      <c r="BA80" t="s">
        <v>1099</v>
      </c>
      <c r="BB80" t="s">
        <v>1100</v>
      </c>
    </row>
    <row r="81" customHeight="1" spans="3:54">
      <c r="C81" t="s">
        <v>1322</v>
      </c>
      <c r="D81" t="s">
        <v>1067</v>
      </c>
      <c r="E81" t="s">
        <v>1067</v>
      </c>
      <c r="F81" t="s">
        <v>1068</v>
      </c>
      <c r="G81" t="s">
        <v>1069</v>
      </c>
      <c r="H81" t="s">
        <v>1323</v>
      </c>
      <c r="I81" t="s">
        <v>108</v>
      </c>
      <c r="J81" t="s">
        <v>1324</v>
      </c>
      <c r="K81" t="s">
        <v>107</v>
      </c>
      <c r="L81" t="s">
        <v>1071</v>
      </c>
      <c r="M81" t="s">
        <v>1072</v>
      </c>
      <c r="R81" t="s">
        <v>1328</v>
      </c>
      <c r="S81" t="s">
        <v>1080</v>
      </c>
      <c r="T81" t="s">
        <v>1329</v>
      </c>
      <c r="U81" t="s">
        <v>1330</v>
      </c>
      <c r="V81" t="s">
        <v>1326</v>
      </c>
      <c r="W81" t="s">
        <v>110</v>
      </c>
      <c r="Y81" t="s">
        <v>1327</v>
      </c>
      <c r="Z81" t="s">
        <v>111</v>
      </c>
      <c r="AA81" t="s">
        <v>112</v>
      </c>
      <c r="AB81" t="s">
        <v>113</v>
      </c>
      <c r="AD81" t="s">
        <v>1327</v>
      </c>
      <c r="AJ81" t="s">
        <v>1323</v>
      </c>
      <c r="AO81" t="s">
        <v>107</v>
      </c>
      <c r="BA81" t="s">
        <v>1331</v>
      </c>
      <c r="BB81" t="s">
        <v>1332</v>
      </c>
    </row>
    <row r="82" customHeight="1" spans="3:54">
      <c r="C82" t="s">
        <v>1333</v>
      </c>
      <c r="D82" t="s">
        <v>1067</v>
      </c>
      <c r="E82" t="s">
        <v>1067</v>
      </c>
      <c r="F82" t="s">
        <v>1068</v>
      </c>
      <c r="G82" t="s">
        <v>1069</v>
      </c>
      <c r="H82" t="s">
        <v>1334</v>
      </c>
      <c r="I82" t="s">
        <v>108</v>
      </c>
      <c r="J82" t="s">
        <v>1335</v>
      </c>
      <c r="K82" t="s">
        <v>107</v>
      </c>
      <c r="L82" t="s">
        <v>1071</v>
      </c>
      <c r="M82" t="s">
        <v>1072</v>
      </c>
      <c r="R82" t="s">
        <v>1336</v>
      </c>
      <c r="S82" t="s">
        <v>113</v>
      </c>
      <c r="T82" t="s">
        <v>1337</v>
      </c>
      <c r="U82" t="s">
        <v>1338</v>
      </c>
      <c r="V82" t="s">
        <v>1339</v>
      </c>
      <c r="W82" t="s">
        <v>110</v>
      </c>
      <c r="X82" t="s">
        <v>1340</v>
      </c>
      <c r="Z82" t="s">
        <v>111</v>
      </c>
      <c r="AA82" t="s">
        <v>112</v>
      </c>
      <c r="AB82" t="s">
        <v>113</v>
      </c>
      <c r="AC82" t="s">
        <v>1340</v>
      </c>
      <c r="AJ82" t="s">
        <v>1334</v>
      </c>
      <c r="AO82" t="s">
        <v>107</v>
      </c>
      <c r="BA82" t="s">
        <v>1341</v>
      </c>
      <c r="BB82" t="s">
        <v>1342</v>
      </c>
    </row>
    <row r="83" customHeight="1" spans="3:80">
      <c r="C83" t="s">
        <v>1333</v>
      </c>
      <c r="D83" t="s">
        <v>1067</v>
      </c>
      <c r="E83" t="s">
        <v>1067</v>
      </c>
      <c r="F83" t="s">
        <v>1068</v>
      </c>
      <c r="G83" t="s">
        <v>1069</v>
      </c>
      <c r="H83" t="s">
        <v>1334</v>
      </c>
      <c r="I83" t="s">
        <v>108</v>
      </c>
      <c r="J83" t="s">
        <v>1335</v>
      </c>
      <c r="K83" t="s">
        <v>107</v>
      </c>
      <c r="L83" t="s">
        <v>1071</v>
      </c>
      <c r="M83" t="s">
        <v>1072</v>
      </c>
      <c r="R83" t="s">
        <v>1343</v>
      </c>
      <c r="S83" t="s">
        <v>1080</v>
      </c>
      <c r="T83" t="s">
        <v>1115</v>
      </c>
      <c r="U83" t="s">
        <v>1116</v>
      </c>
      <c r="V83" t="s">
        <v>1339</v>
      </c>
      <c r="W83" t="s">
        <v>110</v>
      </c>
      <c r="X83" t="s">
        <v>1344</v>
      </c>
      <c r="Z83" t="s">
        <v>111</v>
      </c>
      <c r="AA83" t="s">
        <v>112</v>
      </c>
      <c r="AB83" t="s">
        <v>113</v>
      </c>
      <c r="AC83" t="s">
        <v>1344</v>
      </c>
      <c r="AJ83" t="s">
        <v>1334</v>
      </c>
      <c r="AO83" t="s">
        <v>107</v>
      </c>
      <c r="CA83" t="s">
        <v>1345</v>
      </c>
      <c r="CB83" t="s">
        <v>1346</v>
      </c>
    </row>
    <row r="84" customHeight="1" spans="3:56">
      <c r="C84" t="s">
        <v>1333</v>
      </c>
      <c r="D84" t="s">
        <v>1067</v>
      </c>
      <c r="E84" t="s">
        <v>1067</v>
      </c>
      <c r="F84" t="s">
        <v>1068</v>
      </c>
      <c r="G84" t="s">
        <v>1069</v>
      </c>
      <c r="H84" t="s">
        <v>1334</v>
      </c>
      <c r="I84" t="s">
        <v>108</v>
      </c>
      <c r="J84" t="s">
        <v>1335</v>
      </c>
      <c r="K84" t="s">
        <v>107</v>
      </c>
      <c r="L84" t="s">
        <v>1071</v>
      </c>
      <c r="M84" t="s">
        <v>1072</v>
      </c>
      <c r="R84" t="s">
        <v>1347</v>
      </c>
      <c r="S84" t="s">
        <v>1093</v>
      </c>
      <c r="T84" t="s">
        <v>1348</v>
      </c>
      <c r="U84" t="s">
        <v>1349</v>
      </c>
      <c r="V84" t="s">
        <v>1339</v>
      </c>
      <c r="W84" t="s">
        <v>110</v>
      </c>
      <c r="Y84" t="s">
        <v>1350</v>
      </c>
      <c r="Z84" t="s">
        <v>111</v>
      </c>
      <c r="AA84" t="s">
        <v>112</v>
      </c>
      <c r="AB84" t="s">
        <v>113</v>
      </c>
      <c r="AD84" t="s">
        <v>1350</v>
      </c>
      <c r="AJ84" t="s">
        <v>1334</v>
      </c>
      <c r="AO84" t="s">
        <v>107</v>
      </c>
      <c r="BC84" t="s">
        <v>1078</v>
      </c>
      <c r="BD84" t="s">
        <v>567</v>
      </c>
    </row>
    <row r="85" customHeight="1" spans="3:54">
      <c r="C85" t="s">
        <v>1333</v>
      </c>
      <c r="D85" t="s">
        <v>1067</v>
      </c>
      <c r="E85" t="s">
        <v>1067</v>
      </c>
      <c r="F85" t="s">
        <v>1068</v>
      </c>
      <c r="G85" t="s">
        <v>1069</v>
      </c>
      <c r="H85" t="s">
        <v>1334</v>
      </c>
      <c r="I85" t="s">
        <v>108</v>
      </c>
      <c r="J85" t="s">
        <v>1335</v>
      </c>
      <c r="K85" t="s">
        <v>107</v>
      </c>
      <c r="L85" t="s">
        <v>1071</v>
      </c>
      <c r="M85" t="s">
        <v>1072</v>
      </c>
      <c r="R85" t="s">
        <v>1351</v>
      </c>
      <c r="S85" t="s">
        <v>1113</v>
      </c>
      <c r="T85" t="s">
        <v>1337</v>
      </c>
      <c r="U85" t="s">
        <v>1338</v>
      </c>
      <c r="V85" t="s">
        <v>1352</v>
      </c>
      <c r="W85" t="s">
        <v>110</v>
      </c>
      <c r="X85" t="s">
        <v>113</v>
      </c>
      <c r="Z85" t="s">
        <v>111</v>
      </c>
      <c r="AA85" t="s">
        <v>112</v>
      </c>
      <c r="AB85" t="s">
        <v>113</v>
      </c>
      <c r="AC85" t="s">
        <v>113</v>
      </c>
      <c r="AJ85" t="s">
        <v>1334</v>
      </c>
      <c r="AO85" t="s">
        <v>107</v>
      </c>
      <c r="BA85" t="s">
        <v>1353</v>
      </c>
      <c r="BB85" t="s">
        <v>1354</v>
      </c>
    </row>
    <row r="86" customHeight="1" spans="3:80">
      <c r="C86" t="s">
        <v>1333</v>
      </c>
      <c r="D86" t="s">
        <v>1067</v>
      </c>
      <c r="E86" t="s">
        <v>1067</v>
      </c>
      <c r="F86" t="s">
        <v>1068</v>
      </c>
      <c r="G86" t="s">
        <v>1069</v>
      </c>
      <c r="H86" t="s">
        <v>1334</v>
      </c>
      <c r="I86" t="s">
        <v>108</v>
      </c>
      <c r="J86" t="s">
        <v>1335</v>
      </c>
      <c r="K86" t="s">
        <v>107</v>
      </c>
      <c r="L86" t="s">
        <v>1071</v>
      </c>
      <c r="M86" t="s">
        <v>1072</v>
      </c>
      <c r="R86" t="s">
        <v>1355</v>
      </c>
      <c r="S86" t="s">
        <v>1123</v>
      </c>
      <c r="T86" t="s">
        <v>1115</v>
      </c>
      <c r="U86" t="s">
        <v>1116</v>
      </c>
      <c r="V86" t="s">
        <v>1352</v>
      </c>
      <c r="W86" t="s">
        <v>110</v>
      </c>
      <c r="X86" t="s">
        <v>113</v>
      </c>
      <c r="Z86" t="s">
        <v>111</v>
      </c>
      <c r="AA86" t="s">
        <v>112</v>
      </c>
      <c r="AB86" t="s">
        <v>113</v>
      </c>
      <c r="AC86" t="s">
        <v>113</v>
      </c>
      <c r="AJ86" t="s">
        <v>1334</v>
      </c>
      <c r="AO86" t="s">
        <v>107</v>
      </c>
      <c r="CA86" t="s">
        <v>1356</v>
      </c>
      <c r="CB86" t="s">
        <v>1357</v>
      </c>
    </row>
    <row r="87" customHeight="1" spans="3:54">
      <c r="C87" t="s">
        <v>1333</v>
      </c>
      <c r="D87" t="s">
        <v>1067</v>
      </c>
      <c r="E87" t="s">
        <v>1067</v>
      </c>
      <c r="F87" t="s">
        <v>1068</v>
      </c>
      <c r="G87" t="s">
        <v>1069</v>
      </c>
      <c r="H87" t="s">
        <v>1334</v>
      </c>
      <c r="I87" t="s">
        <v>108</v>
      </c>
      <c r="J87" t="s">
        <v>1335</v>
      </c>
      <c r="K87" t="s">
        <v>107</v>
      </c>
      <c r="L87" t="s">
        <v>1071</v>
      </c>
      <c r="M87" t="s">
        <v>1072</v>
      </c>
      <c r="R87" t="s">
        <v>1358</v>
      </c>
      <c r="S87" t="s">
        <v>1134</v>
      </c>
      <c r="T87" t="s">
        <v>1337</v>
      </c>
      <c r="U87" t="s">
        <v>1338</v>
      </c>
      <c r="V87" t="s">
        <v>1352</v>
      </c>
      <c r="W87" t="s">
        <v>110</v>
      </c>
      <c r="X87" t="s">
        <v>113</v>
      </c>
      <c r="Z87" t="s">
        <v>111</v>
      </c>
      <c r="AA87" t="s">
        <v>112</v>
      </c>
      <c r="AB87" t="s">
        <v>113</v>
      </c>
      <c r="AC87" t="s">
        <v>113</v>
      </c>
      <c r="AJ87" t="s">
        <v>1334</v>
      </c>
      <c r="AO87" t="s">
        <v>107</v>
      </c>
      <c r="BA87" t="s">
        <v>1359</v>
      </c>
      <c r="BB87" t="s">
        <v>1360</v>
      </c>
    </row>
    <row r="88" customHeight="1" spans="3:80">
      <c r="C88" t="s">
        <v>1333</v>
      </c>
      <c r="D88" t="s">
        <v>1067</v>
      </c>
      <c r="E88" t="s">
        <v>1067</v>
      </c>
      <c r="F88" t="s">
        <v>1068</v>
      </c>
      <c r="G88" t="s">
        <v>1069</v>
      </c>
      <c r="H88" t="s">
        <v>1334</v>
      </c>
      <c r="I88" t="s">
        <v>108</v>
      </c>
      <c r="J88" t="s">
        <v>1335</v>
      </c>
      <c r="K88" t="s">
        <v>107</v>
      </c>
      <c r="L88" t="s">
        <v>1071</v>
      </c>
      <c r="M88" t="s">
        <v>1072</v>
      </c>
      <c r="R88" t="s">
        <v>1361</v>
      </c>
      <c r="S88" t="s">
        <v>1146</v>
      </c>
      <c r="T88" t="s">
        <v>1115</v>
      </c>
      <c r="U88" t="s">
        <v>1116</v>
      </c>
      <c r="V88" t="s">
        <v>1352</v>
      </c>
      <c r="W88" t="s">
        <v>110</v>
      </c>
      <c r="X88" t="s">
        <v>113</v>
      </c>
      <c r="Z88" t="s">
        <v>111</v>
      </c>
      <c r="AA88" t="s">
        <v>112</v>
      </c>
      <c r="AB88" t="s">
        <v>113</v>
      </c>
      <c r="AC88" t="s">
        <v>113</v>
      </c>
      <c r="AJ88" t="s">
        <v>1334</v>
      </c>
      <c r="AO88" t="s">
        <v>107</v>
      </c>
      <c r="CA88" t="s">
        <v>1362</v>
      </c>
      <c r="CB88" t="s">
        <v>1363</v>
      </c>
    </row>
    <row r="89" customHeight="1" spans="3:54">
      <c r="C89" t="s">
        <v>1333</v>
      </c>
      <c r="D89" t="s">
        <v>1067</v>
      </c>
      <c r="E89" t="s">
        <v>1067</v>
      </c>
      <c r="F89" t="s">
        <v>1068</v>
      </c>
      <c r="G89" t="s">
        <v>1069</v>
      </c>
      <c r="H89" t="s">
        <v>1334</v>
      </c>
      <c r="I89" t="s">
        <v>108</v>
      </c>
      <c r="J89" t="s">
        <v>1335</v>
      </c>
      <c r="K89" t="s">
        <v>107</v>
      </c>
      <c r="L89" t="s">
        <v>1071</v>
      </c>
      <c r="M89" t="s">
        <v>1072</v>
      </c>
      <c r="R89" t="s">
        <v>1364</v>
      </c>
      <c r="S89" t="s">
        <v>1153</v>
      </c>
      <c r="T89" t="s">
        <v>1337</v>
      </c>
      <c r="U89" t="s">
        <v>1338</v>
      </c>
      <c r="V89" t="s">
        <v>1352</v>
      </c>
      <c r="W89" t="s">
        <v>110</v>
      </c>
      <c r="X89" t="s">
        <v>113</v>
      </c>
      <c r="Z89" t="s">
        <v>111</v>
      </c>
      <c r="AA89" t="s">
        <v>112</v>
      </c>
      <c r="AB89" t="s">
        <v>113</v>
      </c>
      <c r="AC89" t="s">
        <v>113</v>
      </c>
      <c r="AJ89" t="s">
        <v>1334</v>
      </c>
      <c r="AO89" t="s">
        <v>107</v>
      </c>
      <c r="BA89" t="s">
        <v>1365</v>
      </c>
      <c r="BB89" t="s">
        <v>1366</v>
      </c>
    </row>
    <row r="90" customHeight="1" spans="3:80">
      <c r="C90" t="s">
        <v>1333</v>
      </c>
      <c r="D90" t="s">
        <v>1067</v>
      </c>
      <c r="E90" t="s">
        <v>1067</v>
      </c>
      <c r="F90" t="s">
        <v>1068</v>
      </c>
      <c r="G90" t="s">
        <v>1069</v>
      </c>
      <c r="H90" t="s">
        <v>1334</v>
      </c>
      <c r="I90" t="s">
        <v>108</v>
      </c>
      <c r="J90" t="s">
        <v>1335</v>
      </c>
      <c r="K90" t="s">
        <v>107</v>
      </c>
      <c r="L90" t="s">
        <v>1071</v>
      </c>
      <c r="M90" t="s">
        <v>1072</v>
      </c>
      <c r="R90" t="s">
        <v>1367</v>
      </c>
      <c r="S90" t="s">
        <v>1163</v>
      </c>
      <c r="T90" t="s">
        <v>1115</v>
      </c>
      <c r="U90" t="s">
        <v>1116</v>
      </c>
      <c r="V90" t="s">
        <v>1352</v>
      </c>
      <c r="W90" t="s">
        <v>110</v>
      </c>
      <c r="X90" t="s">
        <v>113</v>
      </c>
      <c r="Z90" t="s">
        <v>111</v>
      </c>
      <c r="AA90" t="s">
        <v>112</v>
      </c>
      <c r="AB90" t="s">
        <v>113</v>
      </c>
      <c r="AC90" t="s">
        <v>113</v>
      </c>
      <c r="AJ90" t="s">
        <v>1334</v>
      </c>
      <c r="AO90" t="s">
        <v>107</v>
      </c>
      <c r="CA90" t="s">
        <v>1368</v>
      </c>
      <c r="CB90" t="s">
        <v>1369</v>
      </c>
    </row>
    <row r="91" customHeight="1" spans="3:80">
      <c r="C91" t="s">
        <v>1333</v>
      </c>
      <c r="D91" t="s">
        <v>1067</v>
      </c>
      <c r="E91" t="s">
        <v>1067</v>
      </c>
      <c r="F91" t="s">
        <v>1068</v>
      </c>
      <c r="G91" t="s">
        <v>1069</v>
      </c>
      <c r="H91" t="s">
        <v>1334</v>
      </c>
      <c r="I91" t="s">
        <v>108</v>
      </c>
      <c r="J91" t="s">
        <v>1335</v>
      </c>
      <c r="K91" t="s">
        <v>107</v>
      </c>
      <c r="L91" t="s">
        <v>1071</v>
      </c>
      <c r="M91" t="s">
        <v>1072</v>
      </c>
      <c r="R91" t="s">
        <v>1370</v>
      </c>
      <c r="S91" t="s">
        <v>1171</v>
      </c>
      <c r="T91" t="s">
        <v>1115</v>
      </c>
      <c r="U91" t="s">
        <v>1116</v>
      </c>
      <c r="V91" t="s">
        <v>1352</v>
      </c>
      <c r="W91" t="s">
        <v>110</v>
      </c>
      <c r="X91" t="s">
        <v>1371</v>
      </c>
      <c r="Z91" t="s">
        <v>111</v>
      </c>
      <c r="AA91" t="s">
        <v>112</v>
      </c>
      <c r="AB91" t="s">
        <v>113</v>
      </c>
      <c r="AC91" t="s">
        <v>1371</v>
      </c>
      <c r="AJ91" t="s">
        <v>1334</v>
      </c>
      <c r="AO91" t="s">
        <v>107</v>
      </c>
      <c r="CA91" t="s">
        <v>1372</v>
      </c>
      <c r="CB91" t="s">
        <v>1373</v>
      </c>
    </row>
    <row r="92" customHeight="1" spans="3:54">
      <c r="C92" t="s">
        <v>1333</v>
      </c>
      <c r="D92" t="s">
        <v>1067</v>
      </c>
      <c r="E92" t="s">
        <v>1067</v>
      </c>
      <c r="F92" t="s">
        <v>1068</v>
      </c>
      <c r="G92" t="s">
        <v>1069</v>
      </c>
      <c r="H92" t="s">
        <v>1334</v>
      </c>
      <c r="I92" t="s">
        <v>108</v>
      </c>
      <c r="J92" t="s">
        <v>1335</v>
      </c>
      <c r="K92" t="s">
        <v>107</v>
      </c>
      <c r="L92" t="s">
        <v>1071</v>
      </c>
      <c r="M92" t="s">
        <v>1072</v>
      </c>
      <c r="R92" t="s">
        <v>1374</v>
      </c>
      <c r="S92" t="s">
        <v>1178</v>
      </c>
      <c r="T92" t="s">
        <v>1074</v>
      </c>
      <c r="U92" t="s">
        <v>1075</v>
      </c>
      <c r="V92" t="s">
        <v>1352</v>
      </c>
      <c r="W92" t="s">
        <v>110</v>
      </c>
      <c r="Y92" t="s">
        <v>1375</v>
      </c>
      <c r="Z92" t="s">
        <v>111</v>
      </c>
      <c r="AA92" t="s">
        <v>112</v>
      </c>
      <c r="AB92" t="s">
        <v>113</v>
      </c>
      <c r="AD92" t="s">
        <v>1375</v>
      </c>
      <c r="AJ92" t="s">
        <v>1334</v>
      </c>
      <c r="AO92" t="s">
        <v>107</v>
      </c>
      <c r="BA92" t="s">
        <v>1078</v>
      </c>
      <c r="BB92" t="s">
        <v>567</v>
      </c>
    </row>
    <row r="93" customHeight="1" spans="3:54">
      <c r="C93" t="s">
        <v>1376</v>
      </c>
      <c r="D93" t="s">
        <v>1067</v>
      </c>
      <c r="E93" t="s">
        <v>1067</v>
      </c>
      <c r="F93" t="s">
        <v>1068</v>
      </c>
      <c r="G93" t="s">
        <v>1069</v>
      </c>
      <c r="H93" t="s">
        <v>1334</v>
      </c>
      <c r="I93" t="s">
        <v>108</v>
      </c>
      <c r="J93" t="s">
        <v>1377</v>
      </c>
      <c r="K93" t="s">
        <v>107</v>
      </c>
      <c r="L93" t="s">
        <v>1071</v>
      </c>
      <c r="M93" t="s">
        <v>1072</v>
      </c>
      <c r="R93" t="s">
        <v>1378</v>
      </c>
      <c r="S93" t="s">
        <v>113</v>
      </c>
      <c r="T93" t="s">
        <v>1299</v>
      </c>
      <c r="U93" t="s">
        <v>1300</v>
      </c>
      <c r="V93" t="s">
        <v>1326</v>
      </c>
      <c r="W93" t="s">
        <v>110</v>
      </c>
      <c r="X93" t="s">
        <v>1379</v>
      </c>
      <c r="Z93" t="s">
        <v>111</v>
      </c>
      <c r="AA93" t="s">
        <v>112</v>
      </c>
      <c r="AB93" t="s">
        <v>113</v>
      </c>
      <c r="AC93" t="s">
        <v>1379</v>
      </c>
      <c r="AJ93" t="s">
        <v>1334</v>
      </c>
      <c r="BA93" t="s">
        <v>1099</v>
      </c>
      <c r="BB93" t="s">
        <v>1100</v>
      </c>
    </row>
    <row r="94" customHeight="1" spans="3:54">
      <c r="C94" t="s">
        <v>1376</v>
      </c>
      <c r="D94" t="s">
        <v>1067</v>
      </c>
      <c r="E94" t="s">
        <v>1067</v>
      </c>
      <c r="F94" t="s">
        <v>1068</v>
      </c>
      <c r="G94" t="s">
        <v>1069</v>
      </c>
      <c r="H94" t="s">
        <v>1334</v>
      </c>
      <c r="I94" t="s">
        <v>108</v>
      </c>
      <c r="J94" t="s">
        <v>1377</v>
      </c>
      <c r="K94" t="s">
        <v>107</v>
      </c>
      <c r="L94" t="s">
        <v>1071</v>
      </c>
      <c r="M94" t="s">
        <v>1072</v>
      </c>
      <c r="R94" t="s">
        <v>1380</v>
      </c>
      <c r="S94" t="s">
        <v>1080</v>
      </c>
      <c r="T94" t="s">
        <v>1329</v>
      </c>
      <c r="U94" t="s">
        <v>1330</v>
      </c>
      <c r="V94" t="s">
        <v>1326</v>
      </c>
      <c r="W94" t="s">
        <v>110</v>
      </c>
      <c r="Y94" t="s">
        <v>1379</v>
      </c>
      <c r="Z94" t="s">
        <v>111</v>
      </c>
      <c r="AA94" t="s">
        <v>112</v>
      </c>
      <c r="AB94" t="s">
        <v>113</v>
      </c>
      <c r="AD94" t="s">
        <v>1379</v>
      </c>
      <c r="AJ94" t="s">
        <v>1334</v>
      </c>
      <c r="BA94" t="s">
        <v>1331</v>
      </c>
      <c r="BB94" t="s">
        <v>1332</v>
      </c>
    </row>
    <row r="95" customHeight="1" spans="3:80">
      <c r="C95" t="s">
        <v>1381</v>
      </c>
      <c r="D95" t="s">
        <v>1067</v>
      </c>
      <c r="E95" t="s">
        <v>1067</v>
      </c>
      <c r="F95" t="s">
        <v>1068</v>
      </c>
      <c r="G95" t="s">
        <v>1069</v>
      </c>
      <c r="H95" t="s">
        <v>1334</v>
      </c>
      <c r="I95" t="s">
        <v>108</v>
      </c>
      <c r="J95" t="s">
        <v>1382</v>
      </c>
      <c r="K95" t="s">
        <v>107</v>
      </c>
      <c r="L95" t="s">
        <v>1071</v>
      </c>
      <c r="M95" t="s">
        <v>1072</v>
      </c>
      <c r="R95" t="s">
        <v>1383</v>
      </c>
      <c r="S95" t="s">
        <v>113</v>
      </c>
      <c r="T95" t="s">
        <v>1384</v>
      </c>
      <c r="U95" t="s">
        <v>1385</v>
      </c>
      <c r="V95" t="s">
        <v>1386</v>
      </c>
      <c r="W95" t="s">
        <v>110</v>
      </c>
      <c r="X95" t="s">
        <v>1387</v>
      </c>
      <c r="Z95" t="s">
        <v>111</v>
      </c>
      <c r="AA95" t="s">
        <v>112</v>
      </c>
      <c r="AB95" t="s">
        <v>113</v>
      </c>
      <c r="AC95" t="s">
        <v>1387</v>
      </c>
      <c r="AJ95" t="s">
        <v>1334</v>
      </c>
      <c r="AO95" t="s">
        <v>107</v>
      </c>
      <c r="CA95" t="s">
        <v>1388</v>
      </c>
      <c r="CB95" t="s">
        <v>1389</v>
      </c>
    </row>
    <row r="96" customHeight="1" spans="3:54">
      <c r="C96" t="s">
        <v>1381</v>
      </c>
      <c r="D96" t="s">
        <v>1067</v>
      </c>
      <c r="E96" t="s">
        <v>1067</v>
      </c>
      <c r="F96" t="s">
        <v>1068</v>
      </c>
      <c r="G96" t="s">
        <v>1069</v>
      </c>
      <c r="H96" t="s">
        <v>1334</v>
      </c>
      <c r="I96" t="s">
        <v>108</v>
      </c>
      <c r="J96" t="s">
        <v>1382</v>
      </c>
      <c r="K96" t="s">
        <v>107</v>
      </c>
      <c r="L96" t="s">
        <v>1071</v>
      </c>
      <c r="M96" t="s">
        <v>1072</v>
      </c>
      <c r="R96" t="s">
        <v>1390</v>
      </c>
      <c r="S96" t="s">
        <v>1080</v>
      </c>
      <c r="T96" t="s">
        <v>1329</v>
      </c>
      <c r="U96" t="s">
        <v>1330</v>
      </c>
      <c r="V96" t="s">
        <v>1386</v>
      </c>
      <c r="W96" t="s">
        <v>110</v>
      </c>
      <c r="Y96" t="s">
        <v>1387</v>
      </c>
      <c r="Z96" t="s">
        <v>111</v>
      </c>
      <c r="AA96" t="s">
        <v>112</v>
      </c>
      <c r="AB96" t="s">
        <v>113</v>
      </c>
      <c r="AD96" t="s">
        <v>1387</v>
      </c>
      <c r="AJ96" t="s">
        <v>1334</v>
      </c>
      <c r="AO96" t="s">
        <v>107</v>
      </c>
      <c r="BA96" t="s">
        <v>1391</v>
      </c>
      <c r="BB96" t="s">
        <v>1392</v>
      </c>
    </row>
    <row r="97" customHeight="1" spans="3:80">
      <c r="C97" t="s">
        <v>1393</v>
      </c>
      <c r="D97" t="s">
        <v>1067</v>
      </c>
      <c r="E97" t="s">
        <v>1067</v>
      </c>
      <c r="F97" t="s">
        <v>1068</v>
      </c>
      <c r="G97" t="s">
        <v>1069</v>
      </c>
      <c r="H97" t="s">
        <v>1394</v>
      </c>
      <c r="I97" t="s">
        <v>108</v>
      </c>
      <c r="J97" t="s">
        <v>1395</v>
      </c>
      <c r="K97" t="s">
        <v>107</v>
      </c>
      <c r="L97" t="s">
        <v>1071</v>
      </c>
      <c r="M97" t="s">
        <v>1072</v>
      </c>
      <c r="R97" t="s">
        <v>1396</v>
      </c>
      <c r="S97" t="s">
        <v>113</v>
      </c>
      <c r="T97" t="s">
        <v>1384</v>
      </c>
      <c r="U97" t="s">
        <v>1385</v>
      </c>
      <c r="V97" t="s">
        <v>1386</v>
      </c>
      <c r="W97" t="s">
        <v>110</v>
      </c>
      <c r="X97" t="s">
        <v>1397</v>
      </c>
      <c r="Z97" t="s">
        <v>111</v>
      </c>
      <c r="AA97" t="s">
        <v>112</v>
      </c>
      <c r="AB97" t="s">
        <v>113</v>
      </c>
      <c r="AC97" t="s">
        <v>1397</v>
      </c>
      <c r="AJ97" t="s">
        <v>1394</v>
      </c>
      <c r="CA97" t="s">
        <v>1388</v>
      </c>
      <c r="CB97" t="s">
        <v>1389</v>
      </c>
    </row>
    <row r="98" customHeight="1" spans="3:54">
      <c r="C98" t="s">
        <v>1393</v>
      </c>
      <c r="D98" t="s">
        <v>1067</v>
      </c>
      <c r="E98" t="s">
        <v>1067</v>
      </c>
      <c r="F98" t="s">
        <v>1068</v>
      </c>
      <c r="G98" t="s">
        <v>1069</v>
      </c>
      <c r="H98" t="s">
        <v>1394</v>
      </c>
      <c r="I98" t="s">
        <v>108</v>
      </c>
      <c r="J98" t="s">
        <v>1395</v>
      </c>
      <c r="K98" t="s">
        <v>107</v>
      </c>
      <c r="L98" t="s">
        <v>1071</v>
      </c>
      <c r="M98" t="s">
        <v>1072</v>
      </c>
      <c r="R98" t="s">
        <v>1398</v>
      </c>
      <c r="S98" t="s">
        <v>1080</v>
      </c>
      <c r="T98" t="s">
        <v>1329</v>
      </c>
      <c r="U98" t="s">
        <v>1330</v>
      </c>
      <c r="V98" t="s">
        <v>1386</v>
      </c>
      <c r="W98" t="s">
        <v>110</v>
      </c>
      <c r="Y98" t="s">
        <v>1399</v>
      </c>
      <c r="Z98" t="s">
        <v>111</v>
      </c>
      <c r="AA98" t="s">
        <v>112</v>
      </c>
      <c r="AB98" t="s">
        <v>113</v>
      </c>
      <c r="AD98" t="s">
        <v>1399</v>
      </c>
      <c r="AJ98" t="s">
        <v>1394</v>
      </c>
      <c r="BA98" t="s">
        <v>1391</v>
      </c>
      <c r="BB98" t="s">
        <v>1392</v>
      </c>
    </row>
    <row r="99" customHeight="1" spans="3:54">
      <c r="C99" t="s">
        <v>1393</v>
      </c>
      <c r="D99" t="s">
        <v>1067</v>
      </c>
      <c r="E99" t="s">
        <v>1067</v>
      </c>
      <c r="F99" t="s">
        <v>1068</v>
      </c>
      <c r="G99" t="s">
        <v>1069</v>
      </c>
      <c r="H99" t="s">
        <v>1394</v>
      </c>
      <c r="I99" t="s">
        <v>108</v>
      </c>
      <c r="J99" t="s">
        <v>1395</v>
      </c>
      <c r="K99" t="s">
        <v>107</v>
      </c>
      <c r="L99" t="s">
        <v>1071</v>
      </c>
      <c r="M99" t="s">
        <v>1072</v>
      </c>
      <c r="R99" t="s">
        <v>1400</v>
      </c>
      <c r="S99" t="s">
        <v>1093</v>
      </c>
      <c r="T99" t="s">
        <v>1401</v>
      </c>
      <c r="U99" t="s">
        <v>1402</v>
      </c>
      <c r="V99" t="s">
        <v>1403</v>
      </c>
      <c r="W99" t="s">
        <v>110</v>
      </c>
      <c r="X99" t="s">
        <v>1404</v>
      </c>
      <c r="Z99" t="s">
        <v>111</v>
      </c>
      <c r="AA99" t="s">
        <v>112</v>
      </c>
      <c r="AB99" t="s">
        <v>113</v>
      </c>
      <c r="AC99" t="s">
        <v>1404</v>
      </c>
      <c r="AJ99" t="s">
        <v>1394</v>
      </c>
      <c r="AO99" t="s">
        <v>107</v>
      </c>
      <c r="BA99" t="s">
        <v>1405</v>
      </c>
      <c r="BB99" t="s">
        <v>1406</v>
      </c>
    </row>
    <row r="100" customHeight="1" spans="3:54">
      <c r="C100" t="s">
        <v>1407</v>
      </c>
      <c r="D100" t="s">
        <v>1067</v>
      </c>
      <c r="E100" t="s">
        <v>1067</v>
      </c>
      <c r="F100" t="s">
        <v>1068</v>
      </c>
      <c r="G100" t="s">
        <v>1069</v>
      </c>
      <c r="H100" t="s">
        <v>1408</v>
      </c>
      <c r="I100" t="s">
        <v>108</v>
      </c>
      <c r="J100" t="s">
        <v>1409</v>
      </c>
      <c r="K100" t="s">
        <v>107</v>
      </c>
      <c r="L100" t="s">
        <v>1071</v>
      </c>
      <c r="M100" t="s">
        <v>1072</v>
      </c>
      <c r="R100" t="s">
        <v>1410</v>
      </c>
      <c r="S100" t="s">
        <v>113</v>
      </c>
      <c r="T100" t="s">
        <v>1299</v>
      </c>
      <c r="U100" t="s">
        <v>1300</v>
      </c>
      <c r="V100" t="s">
        <v>1326</v>
      </c>
      <c r="W100" t="s">
        <v>110</v>
      </c>
      <c r="X100" t="s">
        <v>1411</v>
      </c>
      <c r="Z100" t="s">
        <v>111</v>
      </c>
      <c r="AA100" t="s">
        <v>112</v>
      </c>
      <c r="AB100" t="s">
        <v>113</v>
      </c>
      <c r="AC100" t="s">
        <v>1411</v>
      </c>
      <c r="AJ100" t="s">
        <v>1408</v>
      </c>
      <c r="BA100" t="s">
        <v>1099</v>
      </c>
      <c r="BB100" t="s">
        <v>1100</v>
      </c>
    </row>
    <row r="101" customHeight="1" spans="3:54">
      <c r="C101" t="s">
        <v>1407</v>
      </c>
      <c r="D101" t="s">
        <v>1067</v>
      </c>
      <c r="E101" t="s">
        <v>1067</v>
      </c>
      <c r="F101" t="s">
        <v>1068</v>
      </c>
      <c r="G101" t="s">
        <v>1069</v>
      </c>
      <c r="H101" t="s">
        <v>1408</v>
      </c>
      <c r="I101" t="s">
        <v>108</v>
      </c>
      <c r="J101" t="s">
        <v>1409</v>
      </c>
      <c r="K101" t="s">
        <v>107</v>
      </c>
      <c r="L101" t="s">
        <v>1071</v>
      </c>
      <c r="M101" t="s">
        <v>1072</v>
      </c>
      <c r="R101" t="s">
        <v>1412</v>
      </c>
      <c r="S101" t="s">
        <v>1080</v>
      </c>
      <c r="T101" t="s">
        <v>1329</v>
      </c>
      <c r="U101" t="s">
        <v>1330</v>
      </c>
      <c r="V101" t="s">
        <v>1326</v>
      </c>
      <c r="W101" t="s">
        <v>110</v>
      </c>
      <c r="Y101" t="s">
        <v>1411</v>
      </c>
      <c r="Z101" t="s">
        <v>111</v>
      </c>
      <c r="AA101" t="s">
        <v>112</v>
      </c>
      <c r="AB101" t="s">
        <v>113</v>
      </c>
      <c r="AD101" t="s">
        <v>1411</v>
      </c>
      <c r="AJ101" t="s">
        <v>1408</v>
      </c>
      <c r="BA101" t="s">
        <v>1331</v>
      </c>
      <c r="BB101" t="s">
        <v>1332</v>
      </c>
    </row>
    <row r="102" customHeight="1" spans="3:56">
      <c r="C102" t="s">
        <v>1413</v>
      </c>
      <c r="D102" t="s">
        <v>1067</v>
      </c>
      <c r="E102" t="s">
        <v>1067</v>
      </c>
      <c r="F102" t="s">
        <v>1068</v>
      </c>
      <c r="G102" t="s">
        <v>1069</v>
      </c>
      <c r="H102" t="s">
        <v>1408</v>
      </c>
      <c r="I102" t="s">
        <v>108</v>
      </c>
      <c r="J102" t="s">
        <v>1414</v>
      </c>
      <c r="K102" t="s">
        <v>107</v>
      </c>
      <c r="L102" t="s">
        <v>1071</v>
      </c>
      <c r="M102" t="s">
        <v>1072</v>
      </c>
      <c r="R102" t="s">
        <v>1415</v>
      </c>
      <c r="S102" t="s">
        <v>113</v>
      </c>
      <c r="T102" t="s">
        <v>1081</v>
      </c>
      <c r="U102" t="s">
        <v>1082</v>
      </c>
      <c r="V102" t="s">
        <v>1416</v>
      </c>
      <c r="W102" t="s">
        <v>110</v>
      </c>
      <c r="X102" t="s">
        <v>1417</v>
      </c>
      <c r="Z102" t="s">
        <v>111</v>
      </c>
      <c r="AA102" t="s">
        <v>112</v>
      </c>
      <c r="AB102" t="s">
        <v>113</v>
      </c>
      <c r="AC102" t="s">
        <v>1417</v>
      </c>
      <c r="AJ102" t="s">
        <v>1408</v>
      </c>
      <c r="AO102" t="s">
        <v>107</v>
      </c>
      <c r="BC102" t="s">
        <v>1418</v>
      </c>
      <c r="BD102" t="s">
        <v>1419</v>
      </c>
    </row>
    <row r="103" customHeight="1" spans="3:50">
      <c r="C103" t="s">
        <v>1413</v>
      </c>
      <c r="D103" t="s">
        <v>1067</v>
      </c>
      <c r="E103" t="s">
        <v>1067</v>
      </c>
      <c r="F103" t="s">
        <v>1068</v>
      </c>
      <c r="G103" t="s">
        <v>1069</v>
      </c>
      <c r="H103" t="s">
        <v>1408</v>
      </c>
      <c r="I103" t="s">
        <v>108</v>
      </c>
      <c r="J103" t="s">
        <v>1414</v>
      </c>
      <c r="K103" t="s">
        <v>107</v>
      </c>
      <c r="L103" t="s">
        <v>1071</v>
      </c>
      <c r="M103" t="s">
        <v>1072</v>
      </c>
      <c r="R103" t="s">
        <v>1420</v>
      </c>
      <c r="S103" t="s">
        <v>1080</v>
      </c>
      <c r="T103" t="s">
        <v>1421</v>
      </c>
      <c r="U103" t="s">
        <v>1422</v>
      </c>
      <c r="V103" t="s">
        <v>1416</v>
      </c>
      <c r="W103" t="s">
        <v>110</v>
      </c>
      <c r="Y103" t="s">
        <v>1423</v>
      </c>
      <c r="Z103" t="s">
        <v>111</v>
      </c>
      <c r="AA103" t="s">
        <v>112</v>
      </c>
      <c r="AB103" t="s">
        <v>113</v>
      </c>
      <c r="AD103" t="s">
        <v>1423</v>
      </c>
      <c r="AJ103" t="s">
        <v>1408</v>
      </c>
      <c r="AO103" t="s">
        <v>107</v>
      </c>
      <c r="AW103" t="s">
        <v>1424</v>
      </c>
      <c r="AX103" t="s">
        <v>1425</v>
      </c>
    </row>
    <row r="104" customHeight="1" spans="3:41">
      <c r="C104" t="s">
        <v>1413</v>
      </c>
      <c r="D104" t="s">
        <v>1067</v>
      </c>
      <c r="E104" t="s">
        <v>1067</v>
      </c>
      <c r="F104" t="s">
        <v>1068</v>
      </c>
      <c r="G104" t="s">
        <v>1069</v>
      </c>
      <c r="H104" t="s">
        <v>1408</v>
      </c>
      <c r="I104" t="s">
        <v>108</v>
      </c>
      <c r="J104" t="s">
        <v>1414</v>
      </c>
      <c r="K104" t="s">
        <v>107</v>
      </c>
      <c r="L104" t="s">
        <v>1071</v>
      </c>
      <c r="M104" t="s">
        <v>1072</v>
      </c>
      <c r="R104" t="s">
        <v>1426</v>
      </c>
      <c r="S104" t="s">
        <v>1093</v>
      </c>
      <c r="T104" t="s">
        <v>1108</v>
      </c>
      <c r="U104" t="s">
        <v>1109</v>
      </c>
      <c r="V104" t="s">
        <v>1416</v>
      </c>
      <c r="W104" t="s">
        <v>110</v>
      </c>
      <c r="Y104" t="s">
        <v>1427</v>
      </c>
      <c r="Z104" t="s">
        <v>111</v>
      </c>
      <c r="AA104" t="s">
        <v>112</v>
      </c>
      <c r="AB104" t="s">
        <v>113</v>
      </c>
      <c r="AD104" t="s">
        <v>1427</v>
      </c>
      <c r="AJ104" t="s">
        <v>1408</v>
      </c>
      <c r="AO104" t="s">
        <v>107</v>
      </c>
    </row>
    <row r="105" customHeight="1" spans="3:54">
      <c r="C105" t="s">
        <v>1428</v>
      </c>
      <c r="D105" t="s">
        <v>1067</v>
      </c>
      <c r="E105" t="s">
        <v>1067</v>
      </c>
      <c r="F105" t="s">
        <v>1068</v>
      </c>
      <c r="G105" t="s">
        <v>1069</v>
      </c>
      <c r="H105" t="s">
        <v>1429</v>
      </c>
      <c r="I105" t="s">
        <v>108</v>
      </c>
      <c r="J105" t="s">
        <v>1430</v>
      </c>
      <c r="K105" t="s">
        <v>107</v>
      </c>
      <c r="L105" t="s">
        <v>1071</v>
      </c>
      <c r="M105" t="s">
        <v>1072</v>
      </c>
      <c r="R105" t="s">
        <v>1431</v>
      </c>
      <c r="S105" t="s">
        <v>113</v>
      </c>
      <c r="T105" t="s">
        <v>1125</v>
      </c>
      <c r="U105" t="s">
        <v>1126</v>
      </c>
      <c r="V105" t="s">
        <v>1127</v>
      </c>
      <c r="W105" t="s">
        <v>110</v>
      </c>
      <c r="X105" t="s">
        <v>1166</v>
      </c>
      <c r="Z105" t="s">
        <v>111</v>
      </c>
      <c r="AA105" t="s">
        <v>112</v>
      </c>
      <c r="AB105" t="s">
        <v>113</v>
      </c>
      <c r="AC105" t="s">
        <v>1166</v>
      </c>
      <c r="AJ105" t="s">
        <v>1429</v>
      </c>
      <c r="BA105" t="s">
        <v>1129</v>
      </c>
      <c r="BB105" t="s">
        <v>1130</v>
      </c>
    </row>
    <row r="106" customHeight="1" spans="3:54">
      <c r="C106" t="s">
        <v>1428</v>
      </c>
      <c r="D106" t="s">
        <v>1067</v>
      </c>
      <c r="E106" t="s">
        <v>1067</v>
      </c>
      <c r="F106" t="s">
        <v>1068</v>
      </c>
      <c r="G106" t="s">
        <v>1069</v>
      </c>
      <c r="H106" t="s">
        <v>1429</v>
      </c>
      <c r="I106" t="s">
        <v>108</v>
      </c>
      <c r="J106" t="s">
        <v>1430</v>
      </c>
      <c r="K106" t="s">
        <v>107</v>
      </c>
      <c r="L106" t="s">
        <v>1071</v>
      </c>
      <c r="M106" t="s">
        <v>1072</v>
      </c>
      <c r="R106" t="s">
        <v>1432</v>
      </c>
      <c r="S106" t="s">
        <v>1080</v>
      </c>
      <c r="T106" t="s">
        <v>1074</v>
      </c>
      <c r="U106" t="s">
        <v>1075</v>
      </c>
      <c r="V106" t="s">
        <v>1127</v>
      </c>
      <c r="W106" t="s">
        <v>110</v>
      </c>
      <c r="Y106" t="s">
        <v>1166</v>
      </c>
      <c r="Z106" t="s">
        <v>111</v>
      </c>
      <c r="AA106" t="s">
        <v>112</v>
      </c>
      <c r="AB106" t="s">
        <v>113</v>
      </c>
      <c r="AD106" t="s">
        <v>1166</v>
      </c>
      <c r="AJ106" t="s">
        <v>1429</v>
      </c>
      <c r="AO106" t="s">
        <v>107</v>
      </c>
      <c r="BA106" t="s">
        <v>1078</v>
      </c>
      <c r="BB106" t="s">
        <v>567</v>
      </c>
    </row>
    <row r="107" customHeight="1" spans="3:54">
      <c r="C107" t="s">
        <v>1433</v>
      </c>
      <c r="D107" t="s">
        <v>1067</v>
      </c>
      <c r="E107" t="s">
        <v>1067</v>
      </c>
      <c r="F107" t="s">
        <v>1068</v>
      </c>
      <c r="G107" t="s">
        <v>1069</v>
      </c>
      <c r="H107" t="s">
        <v>1434</v>
      </c>
      <c r="I107" t="s">
        <v>108</v>
      </c>
      <c r="J107" t="s">
        <v>1435</v>
      </c>
      <c r="K107" t="s">
        <v>107</v>
      </c>
      <c r="L107" t="s">
        <v>1071</v>
      </c>
      <c r="M107" t="s">
        <v>1072</v>
      </c>
      <c r="R107" t="s">
        <v>1436</v>
      </c>
      <c r="S107" t="s">
        <v>113</v>
      </c>
      <c r="T107" t="s">
        <v>1299</v>
      </c>
      <c r="U107" t="s">
        <v>1300</v>
      </c>
      <c r="V107" t="s">
        <v>1326</v>
      </c>
      <c r="W107" t="s">
        <v>110</v>
      </c>
      <c r="X107" t="s">
        <v>1437</v>
      </c>
      <c r="Z107" t="s">
        <v>111</v>
      </c>
      <c r="AA107" t="s">
        <v>112</v>
      </c>
      <c r="AB107" t="s">
        <v>113</v>
      </c>
      <c r="AC107" t="s">
        <v>1437</v>
      </c>
      <c r="AJ107" t="s">
        <v>1434</v>
      </c>
      <c r="BA107" t="s">
        <v>1099</v>
      </c>
      <c r="BB107" t="s">
        <v>1100</v>
      </c>
    </row>
    <row r="108" customHeight="1" spans="3:54">
      <c r="C108" t="s">
        <v>1433</v>
      </c>
      <c r="D108" t="s">
        <v>1067</v>
      </c>
      <c r="E108" t="s">
        <v>1067</v>
      </c>
      <c r="F108" t="s">
        <v>1068</v>
      </c>
      <c r="G108" t="s">
        <v>1069</v>
      </c>
      <c r="H108" t="s">
        <v>1434</v>
      </c>
      <c r="I108" t="s">
        <v>108</v>
      </c>
      <c r="J108" t="s">
        <v>1435</v>
      </c>
      <c r="K108" t="s">
        <v>107</v>
      </c>
      <c r="L108" t="s">
        <v>1071</v>
      </c>
      <c r="M108" t="s">
        <v>1072</v>
      </c>
      <c r="R108" t="s">
        <v>1438</v>
      </c>
      <c r="S108" t="s">
        <v>1080</v>
      </c>
      <c r="T108" t="s">
        <v>1329</v>
      </c>
      <c r="U108" t="s">
        <v>1330</v>
      </c>
      <c r="V108" t="s">
        <v>1326</v>
      </c>
      <c r="W108" t="s">
        <v>110</v>
      </c>
      <c r="Y108" t="s">
        <v>1437</v>
      </c>
      <c r="Z108" t="s">
        <v>111</v>
      </c>
      <c r="AA108" t="s">
        <v>112</v>
      </c>
      <c r="AB108" t="s">
        <v>113</v>
      </c>
      <c r="AD108" t="s">
        <v>1437</v>
      </c>
      <c r="AJ108" t="s">
        <v>1434</v>
      </c>
      <c r="BA108" t="s">
        <v>1331</v>
      </c>
      <c r="BB108" t="s">
        <v>1332</v>
      </c>
    </row>
    <row r="109" customHeight="1" spans="3:54">
      <c r="C109" t="s">
        <v>1439</v>
      </c>
      <c r="D109" t="s">
        <v>1067</v>
      </c>
      <c r="E109" t="s">
        <v>1067</v>
      </c>
      <c r="F109" t="s">
        <v>1068</v>
      </c>
      <c r="G109" t="s">
        <v>1069</v>
      </c>
      <c r="H109" t="s">
        <v>1440</v>
      </c>
      <c r="I109" t="s">
        <v>108</v>
      </c>
      <c r="J109" t="s">
        <v>1441</v>
      </c>
      <c r="K109" t="s">
        <v>107</v>
      </c>
      <c r="L109" t="s">
        <v>1071</v>
      </c>
      <c r="M109" t="s">
        <v>1072</v>
      </c>
      <c r="R109" t="s">
        <v>1442</v>
      </c>
      <c r="S109" t="s">
        <v>113</v>
      </c>
      <c r="T109" t="s">
        <v>1443</v>
      </c>
      <c r="U109" t="s">
        <v>1444</v>
      </c>
      <c r="V109" t="s">
        <v>1445</v>
      </c>
      <c r="W109" t="s">
        <v>110</v>
      </c>
      <c r="X109" t="s">
        <v>1446</v>
      </c>
      <c r="Z109" t="s">
        <v>111</v>
      </c>
      <c r="AA109" t="s">
        <v>112</v>
      </c>
      <c r="AB109" t="s">
        <v>113</v>
      </c>
      <c r="AC109" t="s">
        <v>1446</v>
      </c>
      <c r="AJ109" t="s">
        <v>1440</v>
      </c>
      <c r="AO109" t="s">
        <v>107</v>
      </c>
      <c r="BA109" t="s">
        <v>1447</v>
      </c>
      <c r="BB109" t="s">
        <v>1448</v>
      </c>
    </row>
    <row r="110" customHeight="1" spans="3:54">
      <c r="C110" t="s">
        <v>1439</v>
      </c>
      <c r="D110" t="s">
        <v>1067</v>
      </c>
      <c r="E110" t="s">
        <v>1067</v>
      </c>
      <c r="F110" t="s">
        <v>1068</v>
      </c>
      <c r="G110" t="s">
        <v>1069</v>
      </c>
      <c r="H110" t="s">
        <v>1440</v>
      </c>
      <c r="I110" t="s">
        <v>108</v>
      </c>
      <c r="J110" t="s">
        <v>1441</v>
      </c>
      <c r="K110" t="s">
        <v>107</v>
      </c>
      <c r="L110" t="s">
        <v>1071</v>
      </c>
      <c r="M110" t="s">
        <v>1072</v>
      </c>
      <c r="R110" t="s">
        <v>1449</v>
      </c>
      <c r="S110" t="s">
        <v>1080</v>
      </c>
      <c r="T110" t="s">
        <v>1074</v>
      </c>
      <c r="U110" t="s">
        <v>1075</v>
      </c>
      <c r="V110" t="s">
        <v>1445</v>
      </c>
      <c r="W110" t="s">
        <v>110</v>
      </c>
      <c r="Y110" t="s">
        <v>1446</v>
      </c>
      <c r="Z110" t="s">
        <v>111</v>
      </c>
      <c r="AA110" t="s">
        <v>112</v>
      </c>
      <c r="AB110" t="s">
        <v>113</v>
      </c>
      <c r="AD110" t="s">
        <v>1446</v>
      </c>
      <c r="AJ110" t="s">
        <v>1440</v>
      </c>
      <c r="AO110" t="s">
        <v>107</v>
      </c>
      <c r="BA110" t="s">
        <v>1078</v>
      </c>
      <c r="BB110" t="s">
        <v>567</v>
      </c>
    </row>
    <row r="111" customHeight="1" spans="3:41">
      <c r="C111" t="s">
        <v>1450</v>
      </c>
      <c r="D111" t="s">
        <v>1067</v>
      </c>
      <c r="E111" t="s">
        <v>1067</v>
      </c>
      <c r="F111" t="s">
        <v>1068</v>
      </c>
      <c r="G111" t="s">
        <v>1069</v>
      </c>
      <c r="H111" t="s">
        <v>1451</v>
      </c>
      <c r="I111" t="s">
        <v>108</v>
      </c>
      <c r="J111" t="s">
        <v>1452</v>
      </c>
      <c r="K111" t="s">
        <v>107</v>
      </c>
      <c r="L111" t="s">
        <v>1071</v>
      </c>
      <c r="M111" t="s">
        <v>1072</v>
      </c>
      <c r="R111" t="s">
        <v>1453</v>
      </c>
      <c r="S111" t="s">
        <v>113</v>
      </c>
      <c r="T111" t="s">
        <v>1308</v>
      </c>
      <c r="U111" t="s">
        <v>1309</v>
      </c>
      <c r="V111" t="s">
        <v>1454</v>
      </c>
      <c r="W111" t="s">
        <v>110</v>
      </c>
      <c r="Y111" t="s">
        <v>1455</v>
      </c>
      <c r="Z111" t="s">
        <v>111</v>
      </c>
      <c r="AA111" t="s">
        <v>112</v>
      </c>
      <c r="AB111" t="s">
        <v>113</v>
      </c>
      <c r="AD111" t="s">
        <v>1455</v>
      </c>
      <c r="AJ111" t="s">
        <v>1451</v>
      </c>
      <c r="AO111" t="s">
        <v>107</v>
      </c>
    </row>
    <row r="112" customHeight="1" spans="3:80">
      <c r="C112" t="s">
        <v>1450</v>
      </c>
      <c r="D112" t="s">
        <v>1067</v>
      </c>
      <c r="E112" t="s">
        <v>1067</v>
      </c>
      <c r="F112" t="s">
        <v>1068</v>
      </c>
      <c r="G112" t="s">
        <v>1069</v>
      </c>
      <c r="H112" t="s">
        <v>1451</v>
      </c>
      <c r="I112" t="s">
        <v>108</v>
      </c>
      <c r="J112" t="s">
        <v>1452</v>
      </c>
      <c r="K112" t="s">
        <v>107</v>
      </c>
      <c r="L112" t="s">
        <v>1071</v>
      </c>
      <c r="M112" t="s">
        <v>1072</v>
      </c>
      <c r="R112" t="s">
        <v>1456</v>
      </c>
      <c r="S112" t="s">
        <v>1080</v>
      </c>
      <c r="T112" t="s">
        <v>1115</v>
      </c>
      <c r="U112" t="s">
        <v>1116</v>
      </c>
      <c r="V112" t="s">
        <v>1454</v>
      </c>
      <c r="W112" t="s">
        <v>110</v>
      </c>
      <c r="X112" t="s">
        <v>1455</v>
      </c>
      <c r="Z112" t="s">
        <v>111</v>
      </c>
      <c r="AA112" t="s">
        <v>112</v>
      </c>
      <c r="AB112" t="s">
        <v>113</v>
      </c>
      <c r="AC112" t="s">
        <v>1455</v>
      </c>
      <c r="AJ112" t="s">
        <v>1451</v>
      </c>
      <c r="CA112" t="s">
        <v>1457</v>
      </c>
      <c r="CB112" t="s">
        <v>1458</v>
      </c>
    </row>
    <row r="113" customHeight="1" spans="3:80">
      <c r="C113" t="s">
        <v>1450</v>
      </c>
      <c r="D113" t="s">
        <v>1067</v>
      </c>
      <c r="E113" t="s">
        <v>1067</v>
      </c>
      <c r="F113" t="s">
        <v>1068</v>
      </c>
      <c r="G113" t="s">
        <v>1069</v>
      </c>
      <c r="H113" t="s">
        <v>1451</v>
      </c>
      <c r="I113" t="s">
        <v>108</v>
      </c>
      <c r="J113" t="s">
        <v>1452</v>
      </c>
      <c r="K113" t="s">
        <v>107</v>
      </c>
      <c r="L113" t="s">
        <v>1071</v>
      </c>
      <c r="M113" t="s">
        <v>1072</v>
      </c>
      <c r="R113" t="s">
        <v>1459</v>
      </c>
      <c r="S113" t="s">
        <v>1093</v>
      </c>
      <c r="T113" t="s">
        <v>1115</v>
      </c>
      <c r="U113" t="s">
        <v>1116</v>
      </c>
      <c r="V113" t="s">
        <v>1454</v>
      </c>
      <c r="W113" t="s">
        <v>110</v>
      </c>
      <c r="X113" t="s">
        <v>1460</v>
      </c>
      <c r="Z113" t="s">
        <v>111</v>
      </c>
      <c r="AA113" t="s">
        <v>112</v>
      </c>
      <c r="AB113" t="s">
        <v>113</v>
      </c>
      <c r="AC113" t="s">
        <v>1460</v>
      </c>
      <c r="AJ113" t="s">
        <v>1451</v>
      </c>
      <c r="AO113" t="s">
        <v>107</v>
      </c>
      <c r="CA113" t="s">
        <v>1318</v>
      </c>
      <c r="CB113" t="s">
        <v>1319</v>
      </c>
    </row>
    <row r="114" customHeight="1" spans="3:41">
      <c r="C114" t="s">
        <v>1450</v>
      </c>
      <c r="D114" t="s">
        <v>1067</v>
      </c>
      <c r="E114" t="s">
        <v>1067</v>
      </c>
      <c r="F114" t="s">
        <v>1068</v>
      </c>
      <c r="G114" t="s">
        <v>1069</v>
      </c>
      <c r="H114" t="s">
        <v>1451</v>
      </c>
      <c r="I114" t="s">
        <v>108</v>
      </c>
      <c r="J114" t="s">
        <v>1452</v>
      </c>
      <c r="K114" t="s">
        <v>107</v>
      </c>
      <c r="L114" t="s">
        <v>1071</v>
      </c>
      <c r="M114" t="s">
        <v>1072</v>
      </c>
      <c r="R114" t="s">
        <v>1461</v>
      </c>
      <c r="S114" t="s">
        <v>1113</v>
      </c>
      <c r="T114" t="s">
        <v>1308</v>
      </c>
      <c r="U114" t="s">
        <v>1309</v>
      </c>
      <c r="V114" t="s">
        <v>1454</v>
      </c>
      <c r="W114" t="s">
        <v>110</v>
      </c>
      <c r="Y114" t="s">
        <v>1460</v>
      </c>
      <c r="Z114" t="s">
        <v>111</v>
      </c>
      <c r="AA114" t="s">
        <v>112</v>
      </c>
      <c r="AB114" t="s">
        <v>113</v>
      </c>
      <c r="AD114" t="s">
        <v>1460</v>
      </c>
      <c r="AJ114" t="s">
        <v>1451</v>
      </c>
      <c r="AO114" t="s">
        <v>107</v>
      </c>
    </row>
    <row r="115" customHeight="1" spans="3:41">
      <c r="C115" t="s">
        <v>1450</v>
      </c>
      <c r="D115" t="s">
        <v>1067</v>
      </c>
      <c r="E115" t="s">
        <v>1067</v>
      </c>
      <c r="F115" t="s">
        <v>1068</v>
      </c>
      <c r="G115" t="s">
        <v>1069</v>
      </c>
      <c r="H115" t="s">
        <v>1451</v>
      </c>
      <c r="I115" t="s">
        <v>108</v>
      </c>
      <c r="J115" t="s">
        <v>1452</v>
      </c>
      <c r="K115" t="s">
        <v>107</v>
      </c>
      <c r="L115" t="s">
        <v>1071</v>
      </c>
      <c r="M115" t="s">
        <v>1072</v>
      </c>
      <c r="R115" t="s">
        <v>1462</v>
      </c>
      <c r="S115" t="s">
        <v>1123</v>
      </c>
      <c r="T115" t="s">
        <v>1308</v>
      </c>
      <c r="U115" t="s">
        <v>1309</v>
      </c>
      <c r="V115" t="s">
        <v>1454</v>
      </c>
      <c r="W115" t="s">
        <v>110</v>
      </c>
      <c r="X115" t="s">
        <v>1455</v>
      </c>
      <c r="Z115" t="s">
        <v>111</v>
      </c>
      <c r="AA115" t="s">
        <v>112</v>
      </c>
      <c r="AB115" t="s">
        <v>113</v>
      </c>
      <c r="AC115" t="s">
        <v>1455</v>
      </c>
      <c r="AJ115" t="s">
        <v>1451</v>
      </c>
      <c r="AO115" t="s">
        <v>107</v>
      </c>
    </row>
    <row r="116" customHeight="1" spans="3:54">
      <c r="C116" t="s">
        <v>1450</v>
      </c>
      <c r="D116" t="s">
        <v>1067</v>
      </c>
      <c r="E116" t="s">
        <v>1067</v>
      </c>
      <c r="F116" t="s">
        <v>1068</v>
      </c>
      <c r="G116" t="s">
        <v>1069</v>
      </c>
      <c r="H116" t="s">
        <v>1451</v>
      </c>
      <c r="I116" t="s">
        <v>108</v>
      </c>
      <c r="J116" t="s">
        <v>1452</v>
      </c>
      <c r="K116" t="s">
        <v>107</v>
      </c>
      <c r="L116" t="s">
        <v>1071</v>
      </c>
      <c r="M116" t="s">
        <v>1072</v>
      </c>
      <c r="R116" t="s">
        <v>1463</v>
      </c>
      <c r="S116" t="s">
        <v>1134</v>
      </c>
      <c r="T116" t="s">
        <v>1337</v>
      </c>
      <c r="U116" t="s">
        <v>1338</v>
      </c>
      <c r="V116" t="s">
        <v>1454</v>
      </c>
      <c r="W116" t="s">
        <v>110</v>
      </c>
      <c r="Y116" t="s">
        <v>1464</v>
      </c>
      <c r="Z116" t="s">
        <v>111</v>
      </c>
      <c r="AA116" t="s">
        <v>112</v>
      </c>
      <c r="AB116" t="s">
        <v>113</v>
      </c>
      <c r="AD116" t="s">
        <v>1464</v>
      </c>
      <c r="AJ116" t="s">
        <v>1451</v>
      </c>
      <c r="AO116" t="s">
        <v>107</v>
      </c>
      <c r="BA116" t="s">
        <v>1353</v>
      </c>
      <c r="BB116" t="s">
        <v>1354</v>
      </c>
    </row>
    <row r="117" customHeight="1" spans="3:54">
      <c r="C117" t="s">
        <v>1450</v>
      </c>
      <c r="D117" t="s">
        <v>1067</v>
      </c>
      <c r="E117" t="s">
        <v>1067</v>
      </c>
      <c r="F117" t="s">
        <v>1068</v>
      </c>
      <c r="G117" t="s">
        <v>1069</v>
      </c>
      <c r="H117" t="s">
        <v>1451</v>
      </c>
      <c r="I117" t="s">
        <v>108</v>
      </c>
      <c r="J117" t="s">
        <v>1452</v>
      </c>
      <c r="K117" t="s">
        <v>107</v>
      </c>
      <c r="L117" t="s">
        <v>1071</v>
      </c>
      <c r="M117" t="s">
        <v>1072</v>
      </c>
      <c r="R117" t="s">
        <v>1465</v>
      </c>
      <c r="S117" t="s">
        <v>1146</v>
      </c>
      <c r="T117" t="s">
        <v>1337</v>
      </c>
      <c r="U117" t="s">
        <v>1338</v>
      </c>
      <c r="V117" t="s">
        <v>1454</v>
      </c>
      <c r="W117" t="s">
        <v>110</v>
      </c>
      <c r="Y117" t="s">
        <v>1466</v>
      </c>
      <c r="Z117" t="s">
        <v>111</v>
      </c>
      <c r="AA117" t="s">
        <v>112</v>
      </c>
      <c r="AB117" t="s">
        <v>113</v>
      </c>
      <c r="AD117" t="s">
        <v>1466</v>
      </c>
      <c r="AJ117" t="s">
        <v>1451</v>
      </c>
      <c r="AO117" t="s">
        <v>107</v>
      </c>
      <c r="BA117" t="s">
        <v>1359</v>
      </c>
      <c r="BB117" t="s">
        <v>1360</v>
      </c>
    </row>
    <row r="118" customHeight="1" spans="3:54">
      <c r="C118" t="s">
        <v>1450</v>
      </c>
      <c r="D118" t="s">
        <v>1067</v>
      </c>
      <c r="E118" t="s">
        <v>1067</v>
      </c>
      <c r="F118" t="s">
        <v>1068</v>
      </c>
      <c r="G118" t="s">
        <v>1069</v>
      </c>
      <c r="H118" t="s">
        <v>1451</v>
      </c>
      <c r="I118" t="s">
        <v>108</v>
      </c>
      <c r="J118" t="s">
        <v>1452</v>
      </c>
      <c r="K118" t="s">
        <v>107</v>
      </c>
      <c r="L118" t="s">
        <v>1071</v>
      </c>
      <c r="M118" t="s">
        <v>1072</v>
      </c>
      <c r="R118" t="s">
        <v>1467</v>
      </c>
      <c r="S118" t="s">
        <v>1153</v>
      </c>
      <c r="T118" t="s">
        <v>1337</v>
      </c>
      <c r="U118" t="s">
        <v>1338</v>
      </c>
      <c r="V118" t="s">
        <v>1454</v>
      </c>
      <c r="W118" t="s">
        <v>110</v>
      </c>
      <c r="Y118" t="s">
        <v>1468</v>
      </c>
      <c r="Z118" t="s">
        <v>111</v>
      </c>
      <c r="AA118" t="s">
        <v>112</v>
      </c>
      <c r="AB118" t="s">
        <v>113</v>
      </c>
      <c r="AD118" t="s">
        <v>1468</v>
      </c>
      <c r="AJ118" t="s">
        <v>1451</v>
      </c>
      <c r="AO118" t="s">
        <v>107</v>
      </c>
      <c r="BA118" t="s">
        <v>1365</v>
      </c>
      <c r="BB118" t="s">
        <v>1366</v>
      </c>
    </row>
    <row r="119" customHeight="1" spans="3:54">
      <c r="C119" t="s">
        <v>1450</v>
      </c>
      <c r="D119" t="s">
        <v>1067</v>
      </c>
      <c r="E119" t="s">
        <v>1067</v>
      </c>
      <c r="F119" t="s">
        <v>1068</v>
      </c>
      <c r="G119" t="s">
        <v>1069</v>
      </c>
      <c r="H119" t="s">
        <v>1451</v>
      </c>
      <c r="I119" t="s">
        <v>108</v>
      </c>
      <c r="J119" t="s">
        <v>1452</v>
      </c>
      <c r="K119" t="s">
        <v>107</v>
      </c>
      <c r="L119" t="s">
        <v>1071</v>
      </c>
      <c r="M119" t="s">
        <v>1072</v>
      </c>
      <c r="R119" t="s">
        <v>1469</v>
      </c>
      <c r="S119" t="s">
        <v>1163</v>
      </c>
      <c r="T119" t="s">
        <v>1337</v>
      </c>
      <c r="U119" t="s">
        <v>1338</v>
      </c>
      <c r="V119" t="s">
        <v>1454</v>
      </c>
      <c r="W119" t="s">
        <v>110</v>
      </c>
      <c r="Y119" t="s">
        <v>1470</v>
      </c>
      <c r="Z119" t="s">
        <v>111</v>
      </c>
      <c r="AA119" t="s">
        <v>112</v>
      </c>
      <c r="AB119" t="s">
        <v>113</v>
      </c>
      <c r="AD119" t="s">
        <v>1470</v>
      </c>
      <c r="AJ119" t="s">
        <v>1451</v>
      </c>
      <c r="AO119" t="s">
        <v>107</v>
      </c>
      <c r="BA119" t="s">
        <v>1341</v>
      </c>
      <c r="BB119" t="s">
        <v>1342</v>
      </c>
    </row>
    <row r="120" customHeight="1" spans="3:54">
      <c r="C120" t="s">
        <v>1450</v>
      </c>
      <c r="D120" t="s">
        <v>1067</v>
      </c>
      <c r="E120" t="s">
        <v>1067</v>
      </c>
      <c r="F120" t="s">
        <v>1068</v>
      </c>
      <c r="G120" t="s">
        <v>1069</v>
      </c>
      <c r="H120" t="s">
        <v>1451</v>
      </c>
      <c r="I120" t="s">
        <v>108</v>
      </c>
      <c r="J120" t="s">
        <v>1452</v>
      </c>
      <c r="K120" t="s">
        <v>107</v>
      </c>
      <c r="L120" t="s">
        <v>1071</v>
      </c>
      <c r="M120" t="s">
        <v>1072</v>
      </c>
      <c r="R120" t="s">
        <v>1471</v>
      </c>
      <c r="S120" t="s">
        <v>1171</v>
      </c>
      <c r="T120" t="s">
        <v>1125</v>
      </c>
      <c r="U120" t="s">
        <v>1126</v>
      </c>
      <c r="V120" t="s">
        <v>1454</v>
      </c>
      <c r="W120" t="s">
        <v>110</v>
      </c>
      <c r="Y120" t="s">
        <v>1472</v>
      </c>
      <c r="Z120" t="s">
        <v>111</v>
      </c>
      <c r="AA120" t="s">
        <v>112</v>
      </c>
      <c r="AB120" t="s">
        <v>113</v>
      </c>
      <c r="AD120" t="s">
        <v>1472</v>
      </c>
      <c r="AJ120" t="s">
        <v>1451</v>
      </c>
      <c r="AO120" t="s">
        <v>107</v>
      </c>
      <c r="BA120" t="s">
        <v>1473</v>
      </c>
      <c r="BB120" t="s">
        <v>1474</v>
      </c>
    </row>
    <row r="121" customHeight="1" spans="3:54">
      <c r="C121" t="s">
        <v>1450</v>
      </c>
      <c r="D121" t="s">
        <v>1067</v>
      </c>
      <c r="E121" t="s">
        <v>1067</v>
      </c>
      <c r="F121" t="s">
        <v>1068</v>
      </c>
      <c r="G121" t="s">
        <v>1069</v>
      </c>
      <c r="H121" t="s">
        <v>1451</v>
      </c>
      <c r="I121" t="s">
        <v>108</v>
      </c>
      <c r="J121" t="s">
        <v>1452</v>
      </c>
      <c r="K121" t="s">
        <v>107</v>
      </c>
      <c r="L121" t="s">
        <v>1071</v>
      </c>
      <c r="M121" t="s">
        <v>1072</v>
      </c>
      <c r="R121" t="s">
        <v>1475</v>
      </c>
      <c r="S121" t="s">
        <v>1178</v>
      </c>
      <c r="T121" t="s">
        <v>1074</v>
      </c>
      <c r="U121" t="s">
        <v>1075</v>
      </c>
      <c r="V121" t="s">
        <v>1454</v>
      </c>
      <c r="W121" t="s">
        <v>110</v>
      </c>
      <c r="Y121" t="s">
        <v>1476</v>
      </c>
      <c r="Z121" t="s">
        <v>111</v>
      </c>
      <c r="AA121" t="s">
        <v>112</v>
      </c>
      <c r="AB121" t="s">
        <v>113</v>
      </c>
      <c r="AD121" t="s">
        <v>1476</v>
      </c>
      <c r="AJ121" t="s">
        <v>1451</v>
      </c>
      <c r="AO121" t="s">
        <v>107</v>
      </c>
      <c r="BA121" t="s">
        <v>1078</v>
      </c>
      <c r="BB121" t="s">
        <v>567</v>
      </c>
    </row>
    <row r="122" customHeight="1" spans="3:80">
      <c r="C122" t="s">
        <v>1477</v>
      </c>
      <c r="D122" t="s">
        <v>1067</v>
      </c>
      <c r="E122" t="s">
        <v>1067</v>
      </c>
      <c r="F122" t="s">
        <v>1068</v>
      </c>
      <c r="G122" t="s">
        <v>1069</v>
      </c>
      <c r="H122" t="s">
        <v>1451</v>
      </c>
      <c r="I122" t="s">
        <v>108</v>
      </c>
      <c r="J122" t="s">
        <v>1478</v>
      </c>
      <c r="K122" t="s">
        <v>107</v>
      </c>
      <c r="L122" t="s">
        <v>1071</v>
      </c>
      <c r="M122" t="s">
        <v>1072</v>
      </c>
      <c r="R122" t="s">
        <v>1479</v>
      </c>
      <c r="S122" t="s">
        <v>113</v>
      </c>
      <c r="T122" t="s">
        <v>1115</v>
      </c>
      <c r="U122" t="s">
        <v>1116</v>
      </c>
      <c r="V122" t="s">
        <v>1480</v>
      </c>
      <c r="W122" t="s">
        <v>110</v>
      </c>
      <c r="X122" t="s">
        <v>1481</v>
      </c>
      <c r="Z122" t="s">
        <v>111</v>
      </c>
      <c r="AA122" t="s">
        <v>112</v>
      </c>
      <c r="AB122" t="s">
        <v>113</v>
      </c>
      <c r="AC122" t="s">
        <v>1481</v>
      </c>
      <c r="AJ122" t="s">
        <v>1451</v>
      </c>
      <c r="AO122" t="s">
        <v>107</v>
      </c>
      <c r="CA122" t="s">
        <v>1482</v>
      </c>
      <c r="CB122" t="s">
        <v>1483</v>
      </c>
    </row>
    <row r="123" customHeight="1" spans="3:54">
      <c r="C123" t="s">
        <v>1477</v>
      </c>
      <c r="D123" t="s">
        <v>1067</v>
      </c>
      <c r="E123" t="s">
        <v>1067</v>
      </c>
      <c r="F123" t="s">
        <v>1068</v>
      </c>
      <c r="G123" t="s">
        <v>1069</v>
      </c>
      <c r="H123" t="s">
        <v>1451</v>
      </c>
      <c r="I123" t="s">
        <v>108</v>
      </c>
      <c r="J123" t="s">
        <v>1478</v>
      </c>
      <c r="K123" t="s">
        <v>107</v>
      </c>
      <c r="L123" t="s">
        <v>1071</v>
      </c>
      <c r="M123" t="s">
        <v>1072</v>
      </c>
      <c r="R123" t="s">
        <v>1484</v>
      </c>
      <c r="S123" t="s">
        <v>1080</v>
      </c>
      <c r="T123" t="s">
        <v>1074</v>
      </c>
      <c r="U123" t="s">
        <v>1075</v>
      </c>
      <c r="V123" t="s">
        <v>1480</v>
      </c>
      <c r="W123" t="s">
        <v>110</v>
      </c>
      <c r="Y123" t="s">
        <v>1481</v>
      </c>
      <c r="Z123" t="s">
        <v>111</v>
      </c>
      <c r="AA123" t="s">
        <v>112</v>
      </c>
      <c r="AB123" t="s">
        <v>113</v>
      </c>
      <c r="AD123" t="s">
        <v>1481</v>
      </c>
      <c r="AJ123" t="s">
        <v>1451</v>
      </c>
      <c r="AO123" t="s">
        <v>107</v>
      </c>
      <c r="BA123" t="s">
        <v>1078</v>
      </c>
      <c r="BB123" t="s">
        <v>567</v>
      </c>
    </row>
    <row r="124" customHeight="1" spans="3:54">
      <c r="C124" t="s">
        <v>1485</v>
      </c>
      <c r="D124" t="s">
        <v>1067</v>
      </c>
      <c r="E124" t="s">
        <v>1067</v>
      </c>
      <c r="F124" t="s">
        <v>1068</v>
      </c>
      <c r="G124" t="s">
        <v>1069</v>
      </c>
      <c r="H124" t="s">
        <v>1451</v>
      </c>
      <c r="I124" t="s">
        <v>108</v>
      </c>
      <c r="J124" t="s">
        <v>1486</v>
      </c>
      <c r="K124" t="s">
        <v>107</v>
      </c>
      <c r="L124" t="s">
        <v>1071</v>
      </c>
      <c r="M124" t="s">
        <v>1072</v>
      </c>
      <c r="R124" t="s">
        <v>1487</v>
      </c>
      <c r="S124" t="s">
        <v>113</v>
      </c>
      <c r="T124" t="s">
        <v>1136</v>
      </c>
      <c r="U124" t="s">
        <v>1137</v>
      </c>
      <c r="V124" t="s">
        <v>1488</v>
      </c>
      <c r="W124" t="s">
        <v>110</v>
      </c>
      <c r="X124" t="s">
        <v>1489</v>
      </c>
      <c r="Z124" t="s">
        <v>111</v>
      </c>
      <c r="AA124" t="s">
        <v>112</v>
      </c>
      <c r="AB124" t="s">
        <v>113</v>
      </c>
      <c r="AC124" t="s">
        <v>1489</v>
      </c>
      <c r="AJ124" t="s">
        <v>1451</v>
      </c>
      <c r="AO124" t="s">
        <v>107</v>
      </c>
      <c r="AW124" t="s">
        <v>1248</v>
      </c>
      <c r="AX124" t="s">
        <v>1490</v>
      </c>
      <c r="BA124" t="s">
        <v>1491</v>
      </c>
      <c r="BB124" t="s">
        <v>1492</v>
      </c>
    </row>
    <row r="125" customHeight="1" spans="3:54">
      <c r="C125" t="s">
        <v>1485</v>
      </c>
      <c r="D125" t="s">
        <v>1067</v>
      </c>
      <c r="E125" t="s">
        <v>1067</v>
      </c>
      <c r="F125" t="s">
        <v>1068</v>
      </c>
      <c r="G125" t="s">
        <v>1069</v>
      </c>
      <c r="H125" t="s">
        <v>1451</v>
      </c>
      <c r="I125" t="s">
        <v>108</v>
      </c>
      <c r="J125" t="s">
        <v>1486</v>
      </c>
      <c r="K125" t="s">
        <v>107</v>
      </c>
      <c r="L125" t="s">
        <v>1071</v>
      </c>
      <c r="M125" t="s">
        <v>1072</v>
      </c>
      <c r="R125" t="s">
        <v>1493</v>
      </c>
      <c r="S125" t="s">
        <v>1080</v>
      </c>
      <c r="T125" t="s">
        <v>1074</v>
      </c>
      <c r="U125" t="s">
        <v>1075</v>
      </c>
      <c r="V125" t="s">
        <v>1488</v>
      </c>
      <c r="W125" t="s">
        <v>110</v>
      </c>
      <c r="Y125" t="s">
        <v>1489</v>
      </c>
      <c r="Z125" t="s">
        <v>111</v>
      </c>
      <c r="AA125" t="s">
        <v>112</v>
      </c>
      <c r="AB125" t="s">
        <v>113</v>
      </c>
      <c r="AD125" t="s">
        <v>1489</v>
      </c>
      <c r="AJ125" t="s">
        <v>1451</v>
      </c>
      <c r="AO125" t="s">
        <v>107</v>
      </c>
      <c r="BA125" t="s">
        <v>1078</v>
      </c>
      <c r="BB125" t="s">
        <v>567</v>
      </c>
    </row>
    <row r="126" customHeight="1" spans="3:80">
      <c r="C126" t="s">
        <v>1494</v>
      </c>
      <c r="D126" t="s">
        <v>1067</v>
      </c>
      <c r="E126" t="s">
        <v>1067</v>
      </c>
      <c r="F126" t="s">
        <v>1068</v>
      </c>
      <c r="G126" t="s">
        <v>1069</v>
      </c>
      <c r="H126" t="s">
        <v>1451</v>
      </c>
      <c r="I126" t="s">
        <v>108</v>
      </c>
      <c r="J126" t="s">
        <v>1495</v>
      </c>
      <c r="K126" t="s">
        <v>107</v>
      </c>
      <c r="L126" t="s">
        <v>1071</v>
      </c>
      <c r="M126" t="s">
        <v>1072</v>
      </c>
      <c r="R126" t="s">
        <v>1496</v>
      </c>
      <c r="S126" t="s">
        <v>113</v>
      </c>
      <c r="T126" t="s">
        <v>1115</v>
      </c>
      <c r="U126" t="s">
        <v>1116</v>
      </c>
      <c r="V126" t="s">
        <v>1497</v>
      </c>
      <c r="W126" t="s">
        <v>110</v>
      </c>
      <c r="X126" t="s">
        <v>1498</v>
      </c>
      <c r="Z126" t="s">
        <v>111</v>
      </c>
      <c r="AA126" t="s">
        <v>112</v>
      </c>
      <c r="AB126" t="s">
        <v>113</v>
      </c>
      <c r="AC126" t="s">
        <v>1498</v>
      </c>
      <c r="AJ126" t="s">
        <v>1451</v>
      </c>
      <c r="AO126" t="s">
        <v>107</v>
      </c>
      <c r="CA126" t="s">
        <v>1119</v>
      </c>
      <c r="CB126" t="s">
        <v>1120</v>
      </c>
    </row>
    <row r="127" customHeight="1" spans="3:54">
      <c r="C127" t="s">
        <v>1494</v>
      </c>
      <c r="D127" t="s">
        <v>1067</v>
      </c>
      <c r="E127" t="s">
        <v>1067</v>
      </c>
      <c r="F127" t="s">
        <v>1068</v>
      </c>
      <c r="G127" t="s">
        <v>1069</v>
      </c>
      <c r="H127" t="s">
        <v>1451</v>
      </c>
      <c r="I127" t="s">
        <v>108</v>
      </c>
      <c r="J127" t="s">
        <v>1495</v>
      </c>
      <c r="K127" t="s">
        <v>107</v>
      </c>
      <c r="L127" t="s">
        <v>1071</v>
      </c>
      <c r="M127" t="s">
        <v>1072</v>
      </c>
      <c r="R127" t="s">
        <v>1499</v>
      </c>
      <c r="S127" t="s">
        <v>1080</v>
      </c>
      <c r="T127" t="s">
        <v>1074</v>
      </c>
      <c r="U127" t="s">
        <v>1075</v>
      </c>
      <c r="V127" t="s">
        <v>1497</v>
      </c>
      <c r="W127" t="s">
        <v>110</v>
      </c>
      <c r="Y127" t="s">
        <v>1498</v>
      </c>
      <c r="Z127" t="s">
        <v>111</v>
      </c>
      <c r="AA127" t="s">
        <v>112</v>
      </c>
      <c r="AB127" t="s">
        <v>113</v>
      </c>
      <c r="AD127" t="s">
        <v>1498</v>
      </c>
      <c r="AJ127" t="s">
        <v>1451</v>
      </c>
      <c r="AO127" t="s">
        <v>107</v>
      </c>
      <c r="BA127" t="s">
        <v>1078</v>
      </c>
      <c r="BB127" t="s">
        <v>567</v>
      </c>
    </row>
    <row r="128" customHeight="1" spans="3:54">
      <c r="C128" t="s">
        <v>1500</v>
      </c>
      <c r="D128" t="s">
        <v>1067</v>
      </c>
      <c r="E128" t="s">
        <v>1067</v>
      </c>
      <c r="F128" t="s">
        <v>1068</v>
      </c>
      <c r="G128" t="s">
        <v>1069</v>
      </c>
      <c r="H128" t="s">
        <v>1451</v>
      </c>
      <c r="I128" t="s">
        <v>108</v>
      </c>
      <c r="J128" t="s">
        <v>1501</v>
      </c>
      <c r="K128" t="s">
        <v>107</v>
      </c>
      <c r="L128" t="s">
        <v>1071</v>
      </c>
      <c r="M128" t="s">
        <v>1072</v>
      </c>
      <c r="R128" t="s">
        <v>1502</v>
      </c>
      <c r="S128" t="s">
        <v>113</v>
      </c>
      <c r="T128" t="s">
        <v>1299</v>
      </c>
      <c r="U128" t="s">
        <v>1300</v>
      </c>
      <c r="V128" t="s">
        <v>1326</v>
      </c>
      <c r="W128" t="s">
        <v>110</v>
      </c>
      <c r="X128" t="s">
        <v>1503</v>
      </c>
      <c r="Z128" t="s">
        <v>111</v>
      </c>
      <c r="AA128" t="s">
        <v>112</v>
      </c>
      <c r="AB128" t="s">
        <v>113</v>
      </c>
      <c r="AC128" t="s">
        <v>1503</v>
      </c>
      <c r="AJ128" t="s">
        <v>1451</v>
      </c>
      <c r="BA128" t="s">
        <v>1099</v>
      </c>
      <c r="BB128" t="s">
        <v>1100</v>
      </c>
    </row>
    <row r="129" customHeight="1" spans="3:54">
      <c r="C129" t="s">
        <v>1500</v>
      </c>
      <c r="D129" t="s">
        <v>1067</v>
      </c>
      <c r="E129" t="s">
        <v>1067</v>
      </c>
      <c r="F129" t="s">
        <v>1068</v>
      </c>
      <c r="G129" t="s">
        <v>1069</v>
      </c>
      <c r="H129" t="s">
        <v>1451</v>
      </c>
      <c r="I129" t="s">
        <v>108</v>
      </c>
      <c r="J129" t="s">
        <v>1501</v>
      </c>
      <c r="K129" t="s">
        <v>107</v>
      </c>
      <c r="L129" t="s">
        <v>1071</v>
      </c>
      <c r="M129" t="s">
        <v>1072</v>
      </c>
      <c r="R129" t="s">
        <v>1504</v>
      </c>
      <c r="S129" t="s">
        <v>1080</v>
      </c>
      <c r="T129" t="s">
        <v>1329</v>
      </c>
      <c r="U129" t="s">
        <v>1330</v>
      </c>
      <c r="V129" t="s">
        <v>1326</v>
      </c>
      <c r="W129" t="s">
        <v>110</v>
      </c>
      <c r="Y129" t="s">
        <v>1505</v>
      </c>
      <c r="Z129" t="s">
        <v>111</v>
      </c>
      <c r="AA129" t="s">
        <v>112</v>
      </c>
      <c r="AB129" t="s">
        <v>113</v>
      </c>
      <c r="AD129" t="s">
        <v>1505</v>
      </c>
      <c r="AJ129" t="s">
        <v>1451</v>
      </c>
      <c r="BA129" t="s">
        <v>1331</v>
      </c>
      <c r="BB129" t="s">
        <v>1332</v>
      </c>
    </row>
    <row r="130" customHeight="1" spans="3:54">
      <c r="C130" t="s">
        <v>1500</v>
      </c>
      <c r="D130" t="s">
        <v>1067</v>
      </c>
      <c r="E130" t="s">
        <v>1067</v>
      </c>
      <c r="F130" t="s">
        <v>1068</v>
      </c>
      <c r="G130" t="s">
        <v>1069</v>
      </c>
      <c r="H130" t="s">
        <v>1451</v>
      </c>
      <c r="I130" t="s">
        <v>108</v>
      </c>
      <c r="J130" t="s">
        <v>1501</v>
      </c>
      <c r="K130" t="s">
        <v>107</v>
      </c>
      <c r="L130" t="s">
        <v>1071</v>
      </c>
      <c r="M130" t="s">
        <v>1072</v>
      </c>
      <c r="R130" t="s">
        <v>1506</v>
      </c>
      <c r="S130" t="s">
        <v>1093</v>
      </c>
      <c r="T130" t="s">
        <v>1401</v>
      </c>
      <c r="U130" t="s">
        <v>1402</v>
      </c>
      <c r="V130" t="s">
        <v>1507</v>
      </c>
      <c r="W130" t="s">
        <v>110</v>
      </c>
      <c r="X130" t="s">
        <v>1508</v>
      </c>
      <c r="Z130" t="s">
        <v>111</v>
      </c>
      <c r="AA130" t="s">
        <v>112</v>
      </c>
      <c r="AB130" t="s">
        <v>113</v>
      </c>
      <c r="AC130" t="s">
        <v>1508</v>
      </c>
      <c r="AJ130" t="s">
        <v>1451</v>
      </c>
      <c r="AO130" t="s">
        <v>107</v>
      </c>
      <c r="BA130" t="s">
        <v>1509</v>
      </c>
      <c r="BB130" t="s">
        <v>1510</v>
      </c>
    </row>
    <row r="131" customHeight="1" spans="3:54">
      <c r="C131" t="s">
        <v>1511</v>
      </c>
      <c r="D131" t="s">
        <v>1067</v>
      </c>
      <c r="E131" t="s">
        <v>1067</v>
      </c>
      <c r="F131" t="s">
        <v>1068</v>
      </c>
      <c r="G131" t="s">
        <v>1069</v>
      </c>
      <c r="H131" t="s">
        <v>1451</v>
      </c>
      <c r="I131" t="s">
        <v>108</v>
      </c>
      <c r="J131" t="s">
        <v>1512</v>
      </c>
      <c r="K131" t="s">
        <v>107</v>
      </c>
      <c r="L131" t="s">
        <v>1071</v>
      </c>
      <c r="M131" t="s">
        <v>1072</v>
      </c>
      <c r="R131" t="s">
        <v>1513</v>
      </c>
      <c r="S131" t="s">
        <v>113</v>
      </c>
      <c r="T131" t="s">
        <v>1136</v>
      </c>
      <c r="U131" t="s">
        <v>1137</v>
      </c>
      <c r="V131" t="s">
        <v>1514</v>
      </c>
      <c r="W131" t="s">
        <v>110</v>
      </c>
      <c r="X131" t="s">
        <v>1515</v>
      </c>
      <c r="Z131" t="s">
        <v>111</v>
      </c>
      <c r="AA131" t="s">
        <v>112</v>
      </c>
      <c r="AB131" t="s">
        <v>113</v>
      </c>
      <c r="AC131" t="s">
        <v>1515</v>
      </c>
      <c r="AJ131" t="s">
        <v>1451</v>
      </c>
      <c r="AO131" t="s">
        <v>107</v>
      </c>
      <c r="AW131" t="s">
        <v>1248</v>
      </c>
      <c r="AX131" t="s">
        <v>1490</v>
      </c>
      <c r="BA131" t="s">
        <v>1491</v>
      </c>
      <c r="BB131" t="s">
        <v>1492</v>
      </c>
    </row>
    <row r="132" customHeight="1" spans="3:54">
      <c r="C132" t="s">
        <v>1511</v>
      </c>
      <c r="D132" t="s">
        <v>1067</v>
      </c>
      <c r="E132" t="s">
        <v>1067</v>
      </c>
      <c r="F132" t="s">
        <v>1068</v>
      </c>
      <c r="G132" t="s">
        <v>1069</v>
      </c>
      <c r="H132" t="s">
        <v>1451</v>
      </c>
      <c r="I132" t="s">
        <v>108</v>
      </c>
      <c r="J132" t="s">
        <v>1512</v>
      </c>
      <c r="K132" t="s">
        <v>107</v>
      </c>
      <c r="L132" t="s">
        <v>1071</v>
      </c>
      <c r="M132" t="s">
        <v>1072</v>
      </c>
      <c r="R132" t="s">
        <v>1516</v>
      </c>
      <c r="S132" t="s">
        <v>1080</v>
      </c>
      <c r="T132" t="s">
        <v>1329</v>
      </c>
      <c r="U132" t="s">
        <v>1330</v>
      </c>
      <c r="V132" t="s">
        <v>1514</v>
      </c>
      <c r="W132" t="s">
        <v>110</v>
      </c>
      <c r="Y132" t="s">
        <v>1515</v>
      </c>
      <c r="Z132" t="s">
        <v>111</v>
      </c>
      <c r="AA132" t="s">
        <v>112</v>
      </c>
      <c r="AB132" t="s">
        <v>113</v>
      </c>
      <c r="AD132" t="s">
        <v>1515</v>
      </c>
      <c r="AJ132" t="s">
        <v>1451</v>
      </c>
      <c r="AO132" t="s">
        <v>107</v>
      </c>
      <c r="BA132" t="s">
        <v>1391</v>
      </c>
      <c r="BB132" t="s">
        <v>1392</v>
      </c>
    </row>
    <row r="133" customHeight="1" spans="3:54">
      <c r="C133" t="s">
        <v>1517</v>
      </c>
      <c r="D133" t="s">
        <v>1067</v>
      </c>
      <c r="E133" t="s">
        <v>1067</v>
      </c>
      <c r="F133" t="s">
        <v>1068</v>
      </c>
      <c r="G133" t="s">
        <v>1069</v>
      </c>
      <c r="H133" t="s">
        <v>1518</v>
      </c>
      <c r="I133" t="s">
        <v>108</v>
      </c>
      <c r="J133" t="s">
        <v>1519</v>
      </c>
      <c r="K133" t="s">
        <v>107</v>
      </c>
      <c r="L133" t="s">
        <v>1071</v>
      </c>
      <c r="M133" t="s">
        <v>1072</v>
      </c>
      <c r="R133" t="s">
        <v>1520</v>
      </c>
      <c r="S133" t="s">
        <v>113</v>
      </c>
      <c r="T133" t="s">
        <v>1125</v>
      </c>
      <c r="U133" t="s">
        <v>1126</v>
      </c>
      <c r="V133" t="s">
        <v>1521</v>
      </c>
      <c r="W133" t="s">
        <v>110</v>
      </c>
      <c r="X133" t="s">
        <v>1522</v>
      </c>
      <c r="Z133" t="s">
        <v>111</v>
      </c>
      <c r="AA133" t="s">
        <v>112</v>
      </c>
      <c r="AB133" t="s">
        <v>113</v>
      </c>
      <c r="AC133" t="s">
        <v>1522</v>
      </c>
      <c r="AJ133" t="s">
        <v>1518</v>
      </c>
      <c r="AO133" t="s">
        <v>107</v>
      </c>
      <c r="BA133" t="s">
        <v>1523</v>
      </c>
      <c r="BB133" t="s">
        <v>1524</v>
      </c>
    </row>
    <row r="134" customHeight="1" spans="3:54">
      <c r="C134" t="s">
        <v>1517</v>
      </c>
      <c r="D134" t="s">
        <v>1067</v>
      </c>
      <c r="E134" t="s">
        <v>1067</v>
      </c>
      <c r="F134" t="s">
        <v>1068</v>
      </c>
      <c r="G134" t="s">
        <v>1069</v>
      </c>
      <c r="H134" t="s">
        <v>1518</v>
      </c>
      <c r="I134" t="s">
        <v>108</v>
      </c>
      <c r="J134" t="s">
        <v>1519</v>
      </c>
      <c r="K134" t="s">
        <v>107</v>
      </c>
      <c r="L134" t="s">
        <v>1071</v>
      </c>
      <c r="M134" t="s">
        <v>1072</v>
      </c>
      <c r="R134" t="s">
        <v>1525</v>
      </c>
      <c r="S134" t="s">
        <v>1080</v>
      </c>
      <c r="T134" t="s">
        <v>1329</v>
      </c>
      <c r="U134" t="s">
        <v>1330</v>
      </c>
      <c r="V134" t="s">
        <v>1521</v>
      </c>
      <c r="W134" t="s">
        <v>110</v>
      </c>
      <c r="Y134" t="s">
        <v>1522</v>
      </c>
      <c r="Z134" t="s">
        <v>111</v>
      </c>
      <c r="AA134" t="s">
        <v>112</v>
      </c>
      <c r="AB134" t="s">
        <v>113</v>
      </c>
      <c r="AD134" t="s">
        <v>1522</v>
      </c>
      <c r="AJ134" t="s">
        <v>1518</v>
      </c>
      <c r="AO134" t="s">
        <v>107</v>
      </c>
      <c r="BA134" t="s">
        <v>1331</v>
      </c>
      <c r="BB134" t="s">
        <v>1332</v>
      </c>
    </row>
    <row r="135" customHeight="1" spans="3:54">
      <c r="C135" t="s">
        <v>1526</v>
      </c>
      <c r="D135" t="s">
        <v>1067</v>
      </c>
      <c r="E135" t="s">
        <v>1067</v>
      </c>
      <c r="F135" t="s">
        <v>1068</v>
      </c>
      <c r="G135" t="s">
        <v>1069</v>
      </c>
      <c r="H135" t="s">
        <v>1518</v>
      </c>
      <c r="I135" t="s">
        <v>108</v>
      </c>
      <c r="J135" t="s">
        <v>1527</v>
      </c>
      <c r="K135" t="s">
        <v>107</v>
      </c>
      <c r="L135" t="s">
        <v>1071</v>
      </c>
      <c r="M135" t="s">
        <v>1072</v>
      </c>
      <c r="R135" t="s">
        <v>1528</v>
      </c>
      <c r="S135" t="s">
        <v>113</v>
      </c>
      <c r="T135" t="s">
        <v>1125</v>
      </c>
      <c r="U135" t="s">
        <v>1126</v>
      </c>
      <c r="V135" t="s">
        <v>1529</v>
      </c>
      <c r="W135" t="s">
        <v>110</v>
      </c>
      <c r="X135" t="s">
        <v>1530</v>
      </c>
      <c r="Z135" t="s">
        <v>111</v>
      </c>
      <c r="AA135" t="s">
        <v>112</v>
      </c>
      <c r="AB135" t="s">
        <v>113</v>
      </c>
      <c r="AC135" t="s">
        <v>1530</v>
      </c>
      <c r="AJ135" t="s">
        <v>1518</v>
      </c>
      <c r="AO135" t="s">
        <v>107</v>
      </c>
      <c r="BA135" t="s">
        <v>1523</v>
      </c>
      <c r="BB135" t="s">
        <v>1524</v>
      </c>
    </row>
    <row r="136" customHeight="1" spans="3:54">
      <c r="C136" t="s">
        <v>1526</v>
      </c>
      <c r="D136" t="s">
        <v>1067</v>
      </c>
      <c r="E136" t="s">
        <v>1067</v>
      </c>
      <c r="F136" t="s">
        <v>1068</v>
      </c>
      <c r="G136" t="s">
        <v>1069</v>
      </c>
      <c r="H136" t="s">
        <v>1518</v>
      </c>
      <c r="I136" t="s">
        <v>108</v>
      </c>
      <c r="J136" t="s">
        <v>1527</v>
      </c>
      <c r="K136" t="s">
        <v>107</v>
      </c>
      <c r="L136" t="s">
        <v>1071</v>
      </c>
      <c r="M136" t="s">
        <v>1072</v>
      </c>
      <c r="R136" t="s">
        <v>1531</v>
      </c>
      <c r="S136" t="s">
        <v>1080</v>
      </c>
      <c r="T136" t="s">
        <v>1136</v>
      </c>
      <c r="U136" t="s">
        <v>1137</v>
      </c>
      <c r="V136" t="s">
        <v>1529</v>
      </c>
      <c r="W136" t="s">
        <v>110</v>
      </c>
      <c r="X136" t="s">
        <v>1532</v>
      </c>
      <c r="Z136" t="s">
        <v>111</v>
      </c>
      <c r="AA136" t="s">
        <v>112</v>
      </c>
      <c r="AB136" t="s">
        <v>113</v>
      </c>
      <c r="AC136" t="s">
        <v>1532</v>
      </c>
      <c r="AJ136" t="s">
        <v>1518</v>
      </c>
      <c r="AO136" t="s">
        <v>107</v>
      </c>
      <c r="AW136" t="s">
        <v>1140</v>
      </c>
      <c r="AX136" t="s">
        <v>1141</v>
      </c>
      <c r="BA136" t="s">
        <v>1523</v>
      </c>
      <c r="BB136" t="s">
        <v>1524</v>
      </c>
    </row>
    <row r="137" customHeight="1" spans="3:54">
      <c r="C137" t="s">
        <v>1526</v>
      </c>
      <c r="D137" t="s">
        <v>1067</v>
      </c>
      <c r="E137" t="s">
        <v>1067</v>
      </c>
      <c r="F137" t="s">
        <v>1068</v>
      </c>
      <c r="G137" t="s">
        <v>1069</v>
      </c>
      <c r="H137" t="s">
        <v>1518</v>
      </c>
      <c r="I137" t="s">
        <v>108</v>
      </c>
      <c r="J137" t="s">
        <v>1527</v>
      </c>
      <c r="K137" t="s">
        <v>107</v>
      </c>
      <c r="L137" t="s">
        <v>1071</v>
      </c>
      <c r="M137" t="s">
        <v>1072</v>
      </c>
      <c r="R137" t="s">
        <v>1533</v>
      </c>
      <c r="S137" t="s">
        <v>1093</v>
      </c>
      <c r="T137" t="s">
        <v>1136</v>
      </c>
      <c r="U137" t="s">
        <v>1137</v>
      </c>
      <c r="V137" t="s">
        <v>1529</v>
      </c>
      <c r="W137" t="s">
        <v>110</v>
      </c>
      <c r="X137" t="s">
        <v>1534</v>
      </c>
      <c r="Z137" t="s">
        <v>111</v>
      </c>
      <c r="AA137" t="s">
        <v>112</v>
      </c>
      <c r="AB137" t="s">
        <v>113</v>
      </c>
      <c r="AC137" t="s">
        <v>1534</v>
      </c>
      <c r="AJ137" t="s">
        <v>1518</v>
      </c>
      <c r="AO137" t="s">
        <v>107</v>
      </c>
      <c r="AW137" t="s">
        <v>1140</v>
      </c>
      <c r="AX137" t="s">
        <v>1141</v>
      </c>
      <c r="BA137" t="s">
        <v>1523</v>
      </c>
      <c r="BB137" t="s">
        <v>1524</v>
      </c>
    </row>
    <row r="138" customHeight="1" spans="3:80">
      <c r="C138" t="s">
        <v>1526</v>
      </c>
      <c r="D138" t="s">
        <v>1067</v>
      </c>
      <c r="E138" t="s">
        <v>1067</v>
      </c>
      <c r="F138" t="s">
        <v>1068</v>
      </c>
      <c r="G138" t="s">
        <v>1069</v>
      </c>
      <c r="H138" t="s">
        <v>1518</v>
      </c>
      <c r="I138" t="s">
        <v>108</v>
      </c>
      <c r="J138" t="s">
        <v>1527</v>
      </c>
      <c r="K138" t="s">
        <v>107</v>
      </c>
      <c r="L138" t="s">
        <v>1071</v>
      </c>
      <c r="M138" t="s">
        <v>1072</v>
      </c>
      <c r="R138" t="s">
        <v>1535</v>
      </c>
      <c r="S138" t="s">
        <v>1113</v>
      </c>
      <c r="T138" t="s">
        <v>1115</v>
      </c>
      <c r="U138" t="s">
        <v>1116</v>
      </c>
      <c r="V138" t="s">
        <v>1529</v>
      </c>
      <c r="W138" t="s">
        <v>110</v>
      </c>
      <c r="X138" t="s">
        <v>1536</v>
      </c>
      <c r="Z138" t="s">
        <v>111</v>
      </c>
      <c r="AA138" t="s">
        <v>112</v>
      </c>
      <c r="AB138" t="s">
        <v>113</v>
      </c>
      <c r="AC138" t="s">
        <v>1536</v>
      </c>
      <c r="AJ138" t="s">
        <v>1518</v>
      </c>
      <c r="AO138" t="s">
        <v>107</v>
      </c>
      <c r="CA138" t="s">
        <v>1482</v>
      </c>
      <c r="CB138" t="s">
        <v>1483</v>
      </c>
    </row>
    <row r="139" customHeight="1" spans="3:54">
      <c r="C139" t="s">
        <v>1526</v>
      </c>
      <c r="D139" t="s">
        <v>1067</v>
      </c>
      <c r="E139" t="s">
        <v>1067</v>
      </c>
      <c r="F139" t="s">
        <v>1068</v>
      </c>
      <c r="G139" t="s">
        <v>1069</v>
      </c>
      <c r="H139" t="s">
        <v>1518</v>
      </c>
      <c r="I139" t="s">
        <v>108</v>
      </c>
      <c r="J139" t="s">
        <v>1527</v>
      </c>
      <c r="K139" t="s">
        <v>107</v>
      </c>
      <c r="L139" t="s">
        <v>1071</v>
      </c>
      <c r="M139" t="s">
        <v>1072</v>
      </c>
      <c r="R139" t="s">
        <v>1537</v>
      </c>
      <c r="S139" t="s">
        <v>1123</v>
      </c>
      <c r="T139" t="s">
        <v>1329</v>
      </c>
      <c r="U139" t="s">
        <v>1330</v>
      </c>
      <c r="V139" t="s">
        <v>1529</v>
      </c>
      <c r="W139" t="s">
        <v>110</v>
      </c>
      <c r="Y139" t="s">
        <v>1538</v>
      </c>
      <c r="Z139" t="s">
        <v>111</v>
      </c>
      <c r="AA139" t="s">
        <v>112</v>
      </c>
      <c r="AB139" t="s">
        <v>113</v>
      </c>
      <c r="AD139" t="s">
        <v>1538</v>
      </c>
      <c r="AJ139" t="s">
        <v>1518</v>
      </c>
      <c r="AO139" t="s">
        <v>107</v>
      </c>
      <c r="BA139" t="s">
        <v>1539</v>
      </c>
      <c r="BB139" t="s">
        <v>287</v>
      </c>
    </row>
    <row r="140" customHeight="1" spans="3:54">
      <c r="C140" t="s">
        <v>1526</v>
      </c>
      <c r="D140" t="s">
        <v>1067</v>
      </c>
      <c r="E140" t="s">
        <v>1067</v>
      </c>
      <c r="F140" t="s">
        <v>1068</v>
      </c>
      <c r="G140" t="s">
        <v>1069</v>
      </c>
      <c r="H140" t="s">
        <v>1518</v>
      </c>
      <c r="I140" t="s">
        <v>108</v>
      </c>
      <c r="J140" t="s">
        <v>1527</v>
      </c>
      <c r="K140" t="s">
        <v>107</v>
      </c>
      <c r="L140" t="s">
        <v>1071</v>
      </c>
      <c r="M140" t="s">
        <v>1072</v>
      </c>
      <c r="R140" t="s">
        <v>1540</v>
      </c>
      <c r="S140" t="s">
        <v>1134</v>
      </c>
      <c r="T140" t="s">
        <v>1125</v>
      </c>
      <c r="U140" t="s">
        <v>1126</v>
      </c>
      <c r="V140" t="s">
        <v>1529</v>
      </c>
      <c r="W140" t="s">
        <v>110</v>
      </c>
      <c r="Y140" t="s">
        <v>1522</v>
      </c>
      <c r="Z140" t="s">
        <v>111</v>
      </c>
      <c r="AA140" t="s">
        <v>112</v>
      </c>
      <c r="AB140" t="s">
        <v>113</v>
      </c>
      <c r="AD140" t="s">
        <v>1522</v>
      </c>
      <c r="AJ140" t="s">
        <v>1518</v>
      </c>
      <c r="AO140" t="s">
        <v>107</v>
      </c>
      <c r="BA140" t="s">
        <v>1541</v>
      </c>
      <c r="BB140" t="s">
        <v>1542</v>
      </c>
    </row>
    <row r="141" customHeight="1" spans="3:54">
      <c r="C141" t="s">
        <v>1543</v>
      </c>
      <c r="D141" t="s">
        <v>1067</v>
      </c>
      <c r="E141" t="s">
        <v>1067</v>
      </c>
      <c r="F141" t="s">
        <v>1068</v>
      </c>
      <c r="G141" t="s">
        <v>1069</v>
      </c>
      <c r="H141" t="s">
        <v>1518</v>
      </c>
      <c r="I141" t="s">
        <v>108</v>
      </c>
      <c r="J141" t="s">
        <v>1544</v>
      </c>
      <c r="K141" t="s">
        <v>107</v>
      </c>
      <c r="L141" t="s">
        <v>1071</v>
      </c>
      <c r="M141" t="s">
        <v>1072</v>
      </c>
      <c r="R141" t="s">
        <v>1545</v>
      </c>
      <c r="S141" t="s">
        <v>113</v>
      </c>
      <c r="T141" t="s">
        <v>1136</v>
      </c>
      <c r="U141" t="s">
        <v>1137</v>
      </c>
      <c r="V141" t="s">
        <v>1546</v>
      </c>
      <c r="W141" t="s">
        <v>110</v>
      </c>
      <c r="X141" t="s">
        <v>1547</v>
      </c>
      <c r="Z141" t="s">
        <v>111</v>
      </c>
      <c r="AA141" t="s">
        <v>112</v>
      </c>
      <c r="AB141" t="s">
        <v>113</v>
      </c>
      <c r="AC141" t="s">
        <v>1547</v>
      </c>
      <c r="AJ141" t="s">
        <v>1518</v>
      </c>
      <c r="AO141" t="s">
        <v>107</v>
      </c>
      <c r="AW141" t="s">
        <v>1248</v>
      </c>
      <c r="AX141" t="s">
        <v>1490</v>
      </c>
      <c r="BA141" t="s">
        <v>1099</v>
      </c>
      <c r="BB141" t="s">
        <v>1100</v>
      </c>
    </row>
    <row r="142" customHeight="1" spans="3:54">
      <c r="C142" t="s">
        <v>1543</v>
      </c>
      <c r="D142" t="s">
        <v>1067</v>
      </c>
      <c r="E142" t="s">
        <v>1067</v>
      </c>
      <c r="F142" t="s">
        <v>1068</v>
      </c>
      <c r="G142" t="s">
        <v>1069</v>
      </c>
      <c r="H142" t="s">
        <v>1518</v>
      </c>
      <c r="I142" t="s">
        <v>108</v>
      </c>
      <c r="J142" t="s">
        <v>1544</v>
      </c>
      <c r="K142" t="s">
        <v>107</v>
      </c>
      <c r="L142" t="s">
        <v>1071</v>
      </c>
      <c r="M142" t="s">
        <v>1072</v>
      </c>
      <c r="R142" t="s">
        <v>1548</v>
      </c>
      <c r="S142" t="s">
        <v>1080</v>
      </c>
      <c r="T142" t="s">
        <v>1329</v>
      </c>
      <c r="U142" t="s">
        <v>1330</v>
      </c>
      <c r="V142" t="s">
        <v>1546</v>
      </c>
      <c r="W142" t="s">
        <v>110</v>
      </c>
      <c r="Y142" t="s">
        <v>1547</v>
      </c>
      <c r="Z142" t="s">
        <v>111</v>
      </c>
      <c r="AA142" t="s">
        <v>112</v>
      </c>
      <c r="AB142" t="s">
        <v>113</v>
      </c>
      <c r="AD142" t="s">
        <v>1547</v>
      </c>
      <c r="AJ142" t="s">
        <v>1518</v>
      </c>
      <c r="AO142" t="s">
        <v>107</v>
      </c>
      <c r="BA142" t="s">
        <v>1331</v>
      </c>
      <c r="BB142" t="s">
        <v>1332</v>
      </c>
    </row>
    <row r="143" customHeight="1" spans="3:82">
      <c r="C143" t="s">
        <v>1549</v>
      </c>
      <c r="D143" t="s">
        <v>1067</v>
      </c>
      <c r="E143" t="s">
        <v>1067</v>
      </c>
      <c r="F143" t="s">
        <v>1068</v>
      </c>
      <c r="G143" t="s">
        <v>1069</v>
      </c>
      <c r="H143" t="s">
        <v>1518</v>
      </c>
      <c r="I143" t="s">
        <v>108</v>
      </c>
      <c r="J143" t="s">
        <v>1550</v>
      </c>
      <c r="K143" t="s">
        <v>107</v>
      </c>
      <c r="L143" t="s">
        <v>1071</v>
      </c>
      <c r="M143" t="s">
        <v>1072</v>
      </c>
      <c r="R143" t="s">
        <v>1551</v>
      </c>
      <c r="S143" t="s">
        <v>113</v>
      </c>
      <c r="T143" t="s">
        <v>1552</v>
      </c>
      <c r="U143" t="s">
        <v>1553</v>
      </c>
      <c r="V143" t="s">
        <v>1554</v>
      </c>
      <c r="W143" t="s">
        <v>110</v>
      </c>
      <c r="X143" t="s">
        <v>1555</v>
      </c>
      <c r="Z143" t="s">
        <v>111</v>
      </c>
      <c r="AA143" t="s">
        <v>112</v>
      </c>
      <c r="AB143" t="s">
        <v>113</v>
      </c>
      <c r="AC143" t="s">
        <v>1555</v>
      </c>
      <c r="AJ143" t="s">
        <v>1518</v>
      </c>
      <c r="AO143" t="s">
        <v>107</v>
      </c>
      <c r="CC143" t="s">
        <v>1556</v>
      </c>
      <c r="CD143" t="s">
        <v>1556</v>
      </c>
    </row>
    <row r="144" customHeight="1" spans="3:80">
      <c r="C144" t="s">
        <v>1549</v>
      </c>
      <c r="D144" t="s">
        <v>1067</v>
      </c>
      <c r="E144" t="s">
        <v>1067</v>
      </c>
      <c r="F144" t="s">
        <v>1068</v>
      </c>
      <c r="G144" t="s">
        <v>1069</v>
      </c>
      <c r="H144" t="s">
        <v>1518</v>
      </c>
      <c r="I144" t="s">
        <v>108</v>
      </c>
      <c r="J144" t="s">
        <v>1550</v>
      </c>
      <c r="K144" t="s">
        <v>107</v>
      </c>
      <c r="L144" t="s">
        <v>1071</v>
      </c>
      <c r="M144" t="s">
        <v>1072</v>
      </c>
      <c r="R144" t="s">
        <v>1557</v>
      </c>
      <c r="S144" t="s">
        <v>1080</v>
      </c>
      <c r="T144" t="s">
        <v>1384</v>
      </c>
      <c r="U144" t="s">
        <v>1385</v>
      </c>
      <c r="V144" t="s">
        <v>1554</v>
      </c>
      <c r="W144" t="s">
        <v>110</v>
      </c>
      <c r="X144" t="s">
        <v>1558</v>
      </c>
      <c r="Z144" t="s">
        <v>111</v>
      </c>
      <c r="AA144" t="s">
        <v>112</v>
      </c>
      <c r="AB144" t="s">
        <v>113</v>
      </c>
      <c r="AC144" t="s">
        <v>1558</v>
      </c>
      <c r="AJ144" t="s">
        <v>1518</v>
      </c>
      <c r="AO144" t="s">
        <v>107</v>
      </c>
      <c r="AQ144" t="s">
        <v>1559</v>
      </c>
      <c r="AS144" t="s">
        <v>1558</v>
      </c>
      <c r="AT144" t="s">
        <v>1558</v>
      </c>
      <c r="CA144" t="s">
        <v>1560</v>
      </c>
      <c r="CB144" t="s">
        <v>1561</v>
      </c>
    </row>
    <row r="145" customHeight="1" spans="3:50">
      <c r="C145" t="s">
        <v>1562</v>
      </c>
      <c r="D145" t="s">
        <v>1067</v>
      </c>
      <c r="E145" t="s">
        <v>1067</v>
      </c>
      <c r="F145" t="s">
        <v>1068</v>
      </c>
      <c r="G145" t="s">
        <v>1069</v>
      </c>
      <c r="H145" t="s">
        <v>1518</v>
      </c>
      <c r="I145" t="s">
        <v>108</v>
      </c>
      <c r="J145" t="s">
        <v>1563</v>
      </c>
      <c r="K145" t="s">
        <v>107</v>
      </c>
      <c r="L145" t="s">
        <v>1564</v>
      </c>
      <c r="M145" t="s">
        <v>1565</v>
      </c>
      <c r="P145" t="s">
        <v>113</v>
      </c>
      <c r="R145" t="s">
        <v>1566</v>
      </c>
      <c r="S145" t="s">
        <v>113</v>
      </c>
      <c r="T145" t="s">
        <v>1102</v>
      </c>
      <c r="U145" t="s">
        <v>1103</v>
      </c>
      <c r="V145" t="s">
        <v>1567</v>
      </c>
      <c r="W145" t="s">
        <v>110</v>
      </c>
      <c r="X145" t="s">
        <v>1568</v>
      </c>
      <c r="Z145" t="s">
        <v>111</v>
      </c>
      <c r="AA145" t="s">
        <v>112</v>
      </c>
      <c r="AB145" t="s">
        <v>113</v>
      </c>
      <c r="AC145" t="s">
        <v>1568</v>
      </c>
      <c r="AJ145" t="s">
        <v>1518</v>
      </c>
      <c r="AW145" t="s">
        <v>1105</v>
      </c>
      <c r="AX145" t="s">
        <v>1106</v>
      </c>
    </row>
    <row r="146" customHeight="1" spans="3:50">
      <c r="C146" t="s">
        <v>1562</v>
      </c>
      <c r="D146" t="s">
        <v>1067</v>
      </c>
      <c r="E146" t="s">
        <v>1067</v>
      </c>
      <c r="F146" t="s">
        <v>1068</v>
      </c>
      <c r="G146" t="s">
        <v>1069</v>
      </c>
      <c r="H146" t="s">
        <v>1518</v>
      </c>
      <c r="I146" t="s">
        <v>108</v>
      </c>
      <c r="J146" t="s">
        <v>1563</v>
      </c>
      <c r="K146" t="s">
        <v>107</v>
      </c>
      <c r="L146" t="s">
        <v>1564</v>
      </c>
      <c r="M146" t="s">
        <v>1565</v>
      </c>
      <c r="P146" t="s">
        <v>113</v>
      </c>
      <c r="R146" t="s">
        <v>1569</v>
      </c>
      <c r="S146" t="s">
        <v>1080</v>
      </c>
      <c r="T146" t="s">
        <v>1421</v>
      </c>
      <c r="U146" t="s">
        <v>1422</v>
      </c>
      <c r="V146" t="s">
        <v>1567</v>
      </c>
      <c r="W146" t="s">
        <v>110</v>
      </c>
      <c r="X146" t="s">
        <v>1423</v>
      </c>
      <c r="Z146" t="s">
        <v>111</v>
      </c>
      <c r="AA146" t="s">
        <v>112</v>
      </c>
      <c r="AB146" t="s">
        <v>113</v>
      </c>
      <c r="AC146" t="s">
        <v>1423</v>
      </c>
      <c r="AJ146" t="s">
        <v>1518</v>
      </c>
      <c r="AW146" t="s">
        <v>1424</v>
      </c>
      <c r="AX146" t="s">
        <v>1425</v>
      </c>
    </row>
    <row r="147" customHeight="1" spans="3:36">
      <c r="C147" t="s">
        <v>1562</v>
      </c>
      <c r="D147" t="s">
        <v>1067</v>
      </c>
      <c r="E147" t="s">
        <v>1067</v>
      </c>
      <c r="F147" t="s">
        <v>1068</v>
      </c>
      <c r="G147" t="s">
        <v>1069</v>
      </c>
      <c r="H147" t="s">
        <v>1518</v>
      </c>
      <c r="I147" t="s">
        <v>108</v>
      </c>
      <c r="J147" t="s">
        <v>1563</v>
      </c>
      <c r="K147" t="s">
        <v>107</v>
      </c>
      <c r="L147" t="s">
        <v>1564</v>
      </c>
      <c r="M147" t="s">
        <v>1565</v>
      </c>
      <c r="P147" t="s">
        <v>113</v>
      </c>
      <c r="R147" t="s">
        <v>1570</v>
      </c>
      <c r="S147" t="s">
        <v>1093</v>
      </c>
      <c r="T147" t="s">
        <v>1571</v>
      </c>
      <c r="U147" t="s">
        <v>1572</v>
      </c>
      <c r="V147" t="s">
        <v>1567</v>
      </c>
      <c r="W147" t="s">
        <v>110</v>
      </c>
      <c r="Y147" t="s">
        <v>1573</v>
      </c>
      <c r="Z147" t="s">
        <v>111</v>
      </c>
      <c r="AA147" t="s">
        <v>112</v>
      </c>
      <c r="AB147" t="s">
        <v>113</v>
      </c>
      <c r="AD147" t="s">
        <v>1573</v>
      </c>
      <c r="AJ147" t="s">
        <v>1518</v>
      </c>
    </row>
    <row r="148" customHeight="1" spans="3:80">
      <c r="C148" t="s">
        <v>1562</v>
      </c>
      <c r="D148" t="s">
        <v>1067</v>
      </c>
      <c r="E148" t="s">
        <v>1067</v>
      </c>
      <c r="F148" t="s">
        <v>1068</v>
      </c>
      <c r="G148" t="s">
        <v>1069</v>
      </c>
      <c r="H148" t="s">
        <v>1518</v>
      </c>
      <c r="I148" t="s">
        <v>108</v>
      </c>
      <c r="J148" t="s">
        <v>1563</v>
      </c>
      <c r="K148" t="s">
        <v>107</v>
      </c>
      <c r="L148" t="s">
        <v>1564</v>
      </c>
      <c r="M148" t="s">
        <v>1565</v>
      </c>
      <c r="P148" t="s">
        <v>113</v>
      </c>
      <c r="R148" t="s">
        <v>1574</v>
      </c>
      <c r="S148" t="s">
        <v>1113</v>
      </c>
      <c r="T148" t="s">
        <v>1115</v>
      </c>
      <c r="U148" t="s">
        <v>1116</v>
      </c>
      <c r="V148" t="s">
        <v>1567</v>
      </c>
      <c r="W148" t="s">
        <v>110</v>
      </c>
      <c r="Y148" t="s">
        <v>1575</v>
      </c>
      <c r="Z148" t="s">
        <v>111</v>
      </c>
      <c r="AA148" t="s">
        <v>112</v>
      </c>
      <c r="AB148" t="s">
        <v>113</v>
      </c>
      <c r="AD148" t="s">
        <v>1575</v>
      </c>
      <c r="AJ148" t="s">
        <v>1518</v>
      </c>
      <c r="CA148" t="s">
        <v>1119</v>
      </c>
      <c r="CB148" t="s">
        <v>1120</v>
      </c>
    </row>
    <row r="149" customHeight="1" spans="3:80">
      <c r="C149" t="s">
        <v>1562</v>
      </c>
      <c r="D149" t="s">
        <v>1067</v>
      </c>
      <c r="E149" t="s">
        <v>1067</v>
      </c>
      <c r="F149" t="s">
        <v>1068</v>
      </c>
      <c r="G149" t="s">
        <v>1069</v>
      </c>
      <c r="H149" t="s">
        <v>1518</v>
      </c>
      <c r="I149" t="s">
        <v>108</v>
      </c>
      <c r="J149" t="s">
        <v>1563</v>
      </c>
      <c r="K149" t="s">
        <v>107</v>
      </c>
      <c r="L149" t="s">
        <v>1564</v>
      </c>
      <c r="M149" t="s">
        <v>1565</v>
      </c>
      <c r="P149" t="s">
        <v>113</v>
      </c>
      <c r="R149" t="s">
        <v>1576</v>
      </c>
      <c r="S149" t="s">
        <v>1123</v>
      </c>
      <c r="T149" t="s">
        <v>1115</v>
      </c>
      <c r="U149" t="s">
        <v>1116</v>
      </c>
      <c r="V149" t="s">
        <v>1567</v>
      </c>
      <c r="W149" t="s">
        <v>110</v>
      </c>
      <c r="Y149" t="s">
        <v>1455</v>
      </c>
      <c r="Z149" t="s">
        <v>111</v>
      </c>
      <c r="AA149" t="s">
        <v>112</v>
      </c>
      <c r="AB149" t="s">
        <v>113</v>
      </c>
      <c r="AD149" t="s">
        <v>1455</v>
      </c>
      <c r="AJ149" t="s">
        <v>1518</v>
      </c>
      <c r="CA149" t="s">
        <v>1457</v>
      </c>
      <c r="CB149" t="s">
        <v>1458</v>
      </c>
    </row>
    <row r="150" customHeight="1" spans="3:80">
      <c r="C150" t="s">
        <v>1562</v>
      </c>
      <c r="D150" t="s">
        <v>1067</v>
      </c>
      <c r="E150" t="s">
        <v>1067</v>
      </c>
      <c r="F150" t="s">
        <v>1068</v>
      </c>
      <c r="G150" t="s">
        <v>1069</v>
      </c>
      <c r="H150" t="s">
        <v>1518</v>
      </c>
      <c r="I150" t="s">
        <v>108</v>
      </c>
      <c r="J150" t="s">
        <v>1563</v>
      </c>
      <c r="K150" t="s">
        <v>107</v>
      </c>
      <c r="L150" t="s">
        <v>1564</v>
      </c>
      <c r="M150" t="s">
        <v>1565</v>
      </c>
      <c r="P150" t="s">
        <v>113</v>
      </c>
      <c r="R150" t="s">
        <v>1577</v>
      </c>
      <c r="S150" t="s">
        <v>1134</v>
      </c>
      <c r="T150" t="s">
        <v>1115</v>
      </c>
      <c r="U150" t="s">
        <v>1116</v>
      </c>
      <c r="V150" t="s">
        <v>1567</v>
      </c>
      <c r="W150" t="s">
        <v>110</v>
      </c>
      <c r="Y150" t="s">
        <v>1578</v>
      </c>
      <c r="Z150" t="s">
        <v>111</v>
      </c>
      <c r="AA150" t="s">
        <v>112</v>
      </c>
      <c r="AB150" t="s">
        <v>113</v>
      </c>
      <c r="AD150" t="s">
        <v>1578</v>
      </c>
      <c r="AJ150" t="s">
        <v>1518</v>
      </c>
      <c r="CA150" t="s">
        <v>1318</v>
      </c>
      <c r="CB150" t="s">
        <v>1319</v>
      </c>
    </row>
    <row r="151" customHeight="1" spans="3:80">
      <c r="C151" t="s">
        <v>1562</v>
      </c>
      <c r="D151" t="s">
        <v>1067</v>
      </c>
      <c r="E151" t="s">
        <v>1067</v>
      </c>
      <c r="F151" t="s">
        <v>1068</v>
      </c>
      <c r="G151" t="s">
        <v>1069</v>
      </c>
      <c r="H151" t="s">
        <v>1518</v>
      </c>
      <c r="I151" t="s">
        <v>108</v>
      </c>
      <c r="J151" t="s">
        <v>1563</v>
      </c>
      <c r="K151" t="s">
        <v>107</v>
      </c>
      <c r="L151" t="s">
        <v>1564</v>
      </c>
      <c r="M151" t="s">
        <v>1565</v>
      </c>
      <c r="P151" t="s">
        <v>113</v>
      </c>
      <c r="R151" t="s">
        <v>1579</v>
      </c>
      <c r="S151" t="s">
        <v>1146</v>
      </c>
      <c r="T151" t="s">
        <v>1115</v>
      </c>
      <c r="U151" t="s">
        <v>1116</v>
      </c>
      <c r="V151" t="s">
        <v>1567</v>
      </c>
      <c r="W151" t="s">
        <v>110</v>
      </c>
      <c r="Y151" t="s">
        <v>1580</v>
      </c>
      <c r="Z151" t="s">
        <v>111</v>
      </c>
      <c r="AA151" t="s">
        <v>112</v>
      </c>
      <c r="AB151" t="s">
        <v>113</v>
      </c>
      <c r="AD151" t="s">
        <v>1580</v>
      </c>
      <c r="AJ151" t="s">
        <v>1518</v>
      </c>
      <c r="CA151" t="s">
        <v>1482</v>
      </c>
      <c r="CB151" t="s">
        <v>1483</v>
      </c>
    </row>
    <row r="152" customHeight="1" spans="3:80">
      <c r="C152" t="s">
        <v>1562</v>
      </c>
      <c r="D152" t="s">
        <v>1067</v>
      </c>
      <c r="E152" t="s">
        <v>1067</v>
      </c>
      <c r="F152" t="s">
        <v>1068</v>
      </c>
      <c r="G152" t="s">
        <v>1069</v>
      </c>
      <c r="H152" t="s">
        <v>1518</v>
      </c>
      <c r="I152" t="s">
        <v>108</v>
      </c>
      <c r="J152" t="s">
        <v>1563</v>
      </c>
      <c r="K152" t="s">
        <v>107</v>
      </c>
      <c r="L152" t="s">
        <v>1564</v>
      </c>
      <c r="M152" t="s">
        <v>1565</v>
      </c>
      <c r="P152" t="s">
        <v>113</v>
      </c>
      <c r="R152" t="s">
        <v>1581</v>
      </c>
      <c r="S152" t="s">
        <v>1153</v>
      </c>
      <c r="T152" t="s">
        <v>1115</v>
      </c>
      <c r="U152" t="s">
        <v>1116</v>
      </c>
      <c r="V152" t="s">
        <v>1567</v>
      </c>
      <c r="W152" t="s">
        <v>110</v>
      </c>
      <c r="Y152" t="s">
        <v>1344</v>
      </c>
      <c r="Z152" t="s">
        <v>111</v>
      </c>
      <c r="AA152" t="s">
        <v>112</v>
      </c>
      <c r="AB152" t="s">
        <v>113</v>
      </c>
      <c r="AD152" t="s">
        <v>1344</v>
      </c>
      <c r="AJ152" t="s">
        <v>1518</v>
      </c>
      <c r="CA152" t="s">
        <v>1345</v>
      </c>
      <c r="CB152" t="s">
        <v>1346</v>
      </c>
    </row>
    <row r="153" customHeight="1" spans="3:80">
      <c r="C153" t="s">
        <v>1562</v>
      </c>
      <c r="D153" t="s">
        <v>1067</v>
      </c>
      <c r="E153" t="s">
        <v>1067</v>
      </c>
      <c r="F153" t="s">
        <v>1068</v>
      </c>
      <c r="G153" t="s">
        <v>1069</v>
      </c>
      <c r="H153" t="s">
        <v>1518</v>
      </c>
      <c r="I153" t="s">
        <v>108</v>
      </c>
      <c r="J153" t="s">
        <v>1563</v>
      </c>
      <c r="K153" t="s">
        <v>107</v>
      </c>
      <c r="L153" t="s">
        <v>1564</v>
      </c>
      <c r="M153" t="s">
        <v>1565</v>
      </c>
      <c r="P153" t="s">
        <v>113</v>
      </c>
      <c r="R153" t="s">
        <v>1582</v>
      </c>
      <c r="S153" t="s">
        <v>1163</v>
      </c>
      <c r="T153" t="s">
        <v>1115</v>
      </c>
      <c r="U153" t="s">
        <v>1116</v>
      </c>
      <c r="V153" t="s">
        <v>1567</v>
      </c>
      <c r="W153" t="s">
        <v>110</v>
      </c>
      <c r="Y153" t="s">
        <v>113</v>
      </c>
      <c r="Z153" t="s">
        <v>111</v>
      </c>
      <c r="AA153" t="s">
        <v>112</v>
      </c>
      <c r="AB153" t="s">
        <v>113</v>
      </c>
      <c r="AD153" t="s">
        <v>113</v>
      </c>
      <c r="AJ153" t="s">
        <v>1518</v>
      </c>
      <c r="CA153" t="s">
        <v>1356</v>
      </c>
      <c r="CB153" t="s">
        <v>1357</v>
      </c>
    </row>
    <row r="154" customHeight="1" spans="3:80">
      <c r="C154" t="s">
        <v>1562</v>
      </c>
      <c r="D154" t="s">
        <v>1067</v>
      </c>
      <c r="E154" t="s">
        <v>1067</v>
      </c>
      <c r="F154" t="s">
        <v>1068</v>
      </c>
      <c r="G154" t="s">
        <v>1069</v>
      </c>
      <c r="H154" t="s">
        <v>1518</v>
      </c>
      <c r="I154" t="s">
        <v>108</v>
      </c>
      <c r="J154" t="s">
        <v>1563</v>
      </c>
      <c r="K154" t="s">
        <v>107</v>
      </c>
      <c r="L154" t="s">
        <v>1564</v>
      </c>
      <c r="M154" t="s">
        <v>1565</v>
      </c>
      <c r="P154" t="s">
        <v>113</v>
      </c>
      <c r="R154" t="s">
        <v>1583</v>
      </c>
      <c r="S154" t="s">
        <v>1171</v>
      </c>
      <c r="T154" t="s">
        <v>1115</v>
      </c>
      <c r="U154" t="s">
        <v>1116</v>
      </c>
      <c r="V154" t="s">
        <v>1567</v>
      </c>
      <c r="W154" t="s">
        <v>110</v>
      </c>
      <c r="Y154" t="s">
        <v>113</v>
      </c>
      <c r="Z154" t="s">
        <v>111</v>
      </c>
      <c r="AA154" t="s">
        <v>112</v>
      </c>
      <c r="AB154" t="s">
        <v>113</v>
      </c>
      <c r="AD154" t="s">
        <v>113</v>
      </c>
      <c r="AJ154" t="s">
        <v>1518</v>
      </c>
      <c r="CA154" t="s">
        <v>1362</v>
      </c>
      <c r="CB154" t="s">
        <v>1363</v>
      </c>
    </row>
    <row r="155" customHeight="1" spans="3:80">
      <c r="C155" t="s">
        <v>1562</v>
      </c>
      <c r="D155" t="s">
        <v>1067</v>
      </c>
      <c r="E155" t="s">
        <v>1067</v>
      </c>
      <c r="F155" t="s">
        <v>1068</v>
      </c>
      <c r="G155" t="s">
        <v>1069</v>
      </c>
      <c r="H155" t="s">
        <v>1518</v>
      </c>
      <c r="I155" t="s">
        <v>108</v>
      </c>
      <c r="J155" t="s">
        <v>1563</v>
      </c>
      <c r="K155" t="s">
        <v>107</v>
      </c>
      <c r="L155" t="s">
        <v>1564</v>
      </c>
      <c r="M155" t="s">
        <v>1565</v>
      </c>
      <c r="P155" t="s">
        <v>113</v>
      </c>
      <c r="R155" t="s">
        <v>1584</v>
      </c>
      <c r="S155" t="s">
        <v>1178</v>
      </c>
      <c r="T155" t="s">
        <v>1115</v>
      </c>
      <c r="U155" t="s">
        <v>1116</v>
      </c>
      <c r="V155" t="s">
        <v>1567</v>
      </c>
      <c r="W155" t="s">
        <v>110</v>
      </c>
      <c r="Y155" t="s">
        <v>113</v>
      </c>
      <c r="Z155" t="s">
        <v>111</v>
      </c>
      <c r="AA155" t="s">
        <v>112</v>
      </c>
      <c r="AB155" t="s">
        <v>113</v>
      </c>
      <c r="AD155" t="s">
        <v>113</v>
      </c>
      <c r="AJ155" t="s">
        <v>1518</v>
      </c>
      <c r="CA155" t="s">
        <v>1368</v>
      </c>
      <c r="CB155" t="s">
        <v>1369</v>
      </c>
    </row>
    <row r="156" customHeight="1" spans="3:80">
      <c r="C156" t="s">
        <v>1562</v>
      </c>
      <c r="D156" t="s">
        <v>1067</v>
      </c>
      <c r="E156" t="s">
        <v>1067</v>
      </c>
      <c r="F156" t="s">
        <v>1068</v>
      </c>
      <c r="G156" t="s">
        <v>1069</v>
      </c>
      <c r="H156" t="s">
        <v>1518</v>
      </c>
      <c r="I156" t="s">
        <v>108</v>
      </c>
      <c r="J156" t="s">
        <v>1563</v>
      </c>
      <c r="K156" t="s">
        <v>107</v>
      </c>
      <c r="L156" t="s">
        <v>1564</v>
      </c>
      <c r="M156" t="s">
        <v>1565</v>
      </c>
      <c r="P156" t="s">
        <v>113</v>
      </c>
      <c r="R156" t="s">
        <v>1585</v>
      </c>
      <c r="S156" t="s">
        <v>1187</v>
      </c>
      <c r="T156" t="s">
        <v>1115</v>
      </c>
      <c r="U156" t="s">
        <v>1116</v>
      </c>
      <c r="V156" t="s">
        <v>1567</v>
      </c>
      <c r="W156" t="s">
        <v>110</v>
      </c>
      <c r="Y156" t="s">
        <v>1371</v>
      </c>
      <c r="Z156" t="s">
        <v>111</v>
      </c>
      <c r="AA156" t="s">
        <v>112</v>
      </c>
      <c r="AB156" t="s">
        <v>113</v>
      </c>
      <c r="AD156" t="s">
        <v>1371</v>
      </c>
      <c r="AJ156" t="s">
        <v>1518</v>
      </c>
      <c r="CA156" t="s">
        <v>1372</v>
      </c>
      <c r="CB156" t="s">
        <v>1373</v>
      </c>
    </row>
    <row r="157" customHeight="1" spans="3:80">
      <c r="C157" t="s">
        <v>1562</v>
      </c>
      <c r="D157" t="s">
        <v>1067</v>
      </c>
      <c r="E157" t="s">
        <v>1067</v>
      </c>
      <c r="F157" t="s">
        <v>1068</v>
      </c>
      <c r="G157" t="s">
        <v>1069</v>
      </c>
      <c r="H157" t="s">
        <v>1518</v>
      </c>
      <c r="I157" t="s">
        <v>108</v>
      </c>
      <c r="J157" t="s">
        <v>1563</v>
      </c>
      <c r="K157" t="s">
        <v>107</v>
      </c>
      <c r="L157" t="s">
        <v>1564</v>
      </c>
      <c r="M157" t="s">
        <v>1565</v>
      </c>
      <c r="P157" t="s">
        <v>113</v>
      </c>
      <c r="R157" t="s">
        <v>1586</v>
      </c>
      <c r="S157" t="s">
        <v>1196</v>
      </c>
      <c r="T157" t="s">
        <v>1384</v>
      </c>
      <c r="U157" t="s">
        <v>1385</v>
      </c>
      <c r="V157" t="s">
        <v>1567</v>
      </c>
      <c r="W157" t="s">
        <v>110</v>
      </c>
      <c r="Y157" t="s">
        <v>1587</v>
      </c>
      <c r="Z157" t="s">
        <v>111</v>
      </c>
      <c r="AA157" t="s">
        <v>112</v>
      </c>
      <c r="AB157" t="s">
        <v>113</v>
      </c>
      <c r="AD157" t="s">
        <v>1587</v>
      </c>
      <c r="AJ157" t="s">
        <v>1518</v>
      </c>
      <c r="CA157" t="s">
        <v>1388</v>
      </c>
      <c r="CB157" t="s">
        <v>1389</v>
      </c>
    </row>
    <row r="158" customHeight="1" spans="3:80">
      <c r="C158" t="s">
        <v>1562</v>
      </c>
      <c r="D158" t="s">
        <v>1067</v>
      </c>
      <c r="E158" t="s">
        <v>1067</v>
      </c>
      <c r="F158" t="s">
        <v>1068</v>
      </c>
      <c r="G158" t="s">
        <v>1069</v>
      </c>
      <c r="H158" t="s">
        <v>1518</v>
      </c>
      <c r="I158" t="s">
        <v>108</v>
      </c>
      <c r="J158" t="s">
        <v>1563</v>
      </c>
      <c r="K158" t="s">
        <v>107</v>
      </c>
      <c r="L158" t="s">
        <v>1564</v>
      </c>
      <c r="M158" t="s">
        <v>1565</v>
      </c>
      <c r="P158" t="s">
        <v>113</v>
      </c>
      <c r="R158" t="s">
        <v>1588</v>
      </c>
      <c r="S158" t="s">
        <v>1205</v>
      </c>
      <c r="T158" t="s">
        <v>1384</v>
      </c>
      <c r="U158" t="s">
        <v>1385</v>
      </c>
      <c r="V158" t="s">
        <v>1567</v>
      </c>
      <c r="W158" t="s">
        <v>110</v>
      </c>
      <c r="Y158" t="s">
        <v>1558</v>
      </c>
      <c r="Z158" t="s">
        <v>111</v>
      </c>
      <c r="AA158" t="s">
        <v>112</v>
      </c>
      <c r="AB158" t="s">
        <v>113</v>
      </c>
      <c r="AD158" t="s">
        <v>1558</v>
      </c>
      <c r="AJ158" t="s">
        <v>1518</v>
      </c>
      <c r="CA158" t="s">
        <v>1560</v>
      </c>
      <c r="CB158" t="s">
        <v>1561</v>
      </c>
    </row>
    <row r="159" customHeight="1" spans="3:82">
      <c r="C159" t="s">
        <v>1589</v>
      </c>
      <c r="D159" t="s">
        <v>1067</v>
      </c>
      <c r="E159" t="s">
        <v>1067</v>
      </c>
      <c r="F159" t="s">
        <v>1068</v>
      </c>
      <c r="G159" t="s">
        <v>1069</v>
      </c>
      <c r="H159" t="s">
        <v>1394</v>
      </c>
      <c r="I159" t="s">
        <v>108</v>
      </c>
      <c r="J159" t="s">
        <v>1590</v>
      </c>
      <c r="K159" t="s">
        <v>107</v>
      </c>
      <c r="L159" t="s">
        <v>1564</v>
      </c>
      <c r="M159" t="s">
        <v>1565</v>
      </c>
      <c r="R159" t="s">
        <v>1591</v>
      </c>
      <c r="S159" t="s">
        <v>113</v>
      </c>
      <c r="T159" t="s">
        <v>1552</v>
      </c>
      <c r="U159" t="s">
        <v>1553</v>
      </c>
      <c r="V159" t="s">
        <v>1592</v>
      </c>
      <c r="W159" t="s">
        <v>110</v>
      </c>
      <c r="X159" t="s">
        <v>1593</v>
      </c>
      <c r="Z159" t="s">
        <v>111</v>
      </c>
      <c r="AA159" t="s">
        <v>112</v>
      </c>
      <c r="AB159" t="s">
        <v>113</v>
      </c>
      <c r="AC159" t="s">
        <v>1593</v>
      </c>
      <c r="AJ159" t="s">
        <v>1394</v>
      </c>
      <c r="AO159" t="s">
        <v>107</v>
      </c>
      <c r="CC159" t="s">
        <v>1594</v>
      </c>
      <c r="CD159" t="s">
        <v>1594</v>
      </c>
    </row>
    <row r="160" customHeight="1" spans="3:46">
      <c r="C160" t="s">
        <v>1589</v>
      </c>
      <c r="D160" t="s">
        <v>1067</v>
      </c>
      <c r="E160" t="s">
        <v>1067</v>
      </c>
      <c r="F160" t="s">
        <v>1068</v>
      </c>
      <c r="G160" t="s">
        <v>1069</v>
      </c>
      <c r="H160" t="s">
        <v>1394</v>
      </c>
      <c r="I160" t="s">
        <v>108</v>
      </c>
      <c r="J160" t="s">
        <v>1590</v>
      </c>
      <c r="K160" t="s">
        <v>107</v>
      </c>
      <c r="L160" t="s">
        <v>1564</v>
      </c>
      <c r="M160" t="s">
        <v>1565</v>
      </c>
      <c r="R160" t="s">
        <v>1595</v>
      </c>
      <c r="S160" t="s">
        <v>1080</v>
      </c>
      <c r="T160" t="s">
        <v>1596</v>
      </c>
      <c r="U160" t="s">
        <v>1597</v>
      </c>
      <c r="V160" t="s">
        <v>1592</v>
      </c>
      <c r="W160" t="s">
        <v>110</v>
      </c>
      <c r="Y160" t="s">
        <v>1593</v>
      </c>
      <c r="Z160" t="s">
        <v>111</v>
      </c>
      <c r="AA160" t="s">
        <v>112</v>
      </c>
      <c r="AB160" t="s">
        <v>113</v>
      </c>
      <c r="AD160" t="s">
        <v>1593</v>
      </c>
      <c r="AJ160" t="s">
        <v>1394</v>
      </c>
      <c r="AO160" t="s">
        <v>107</v>
      </c>
      <c r="AQ160" t="s">
        <v>1598</v>
      </c>
      <c r="AS160" t="s">
        <v>1593</v>
      </c>
      <c r="AT160" t="s">
        <v>1593</v>
      </c>
    </row>
    <row r="161" customHeight="1" spans="3:82">
      <c r="C161" t="s">
        <v>1599</v>
      </c>
      <c r="D161" t="s">
        <v>1067</v>
      </c>
      <c r="E161" t="s">
        <v>1067</v>
      </c>
      <c r="F161" t="s">
        <v>1068</v>
      </c>
      <c r="G161" t="s">
        <v>1069</v>
      </c>
      <c r="H161" t="s">
        <v>1600</v>
      </c>
      <c r="I161" t="s">
        <v>108</v>
      </c>
      <c r="J161" t="s">
        <v>1601</v>
      </c>
      <c r="K161" t="s">
        <v>107</v>
      </c>
      <c r="L161" t="s">
        <v>1564</v>
      </c>
      <c r="M161" t="s">
        <v>1565</v>
      </c>
      <c r="R161" t="s">
        <v>1602</v>
      </c>
      <c r="S161" t="s">
        <v>113</v>
      </c>
      <c r="T161" t="s">
        <v>1552</v>
      </c>
      <c r="U161" t="s">
        <v>1553</v>
      </c>
      <c r="V161" t="s">
        <v>1603</v>
      </c>
      <c r="W161" t="s">
        <v>110</v>
      </c>
      <c r="X161" t="s">
        <v>1604</v>
      </c>
      <c r="Z161" t="s">
        <v>111</v>
      </c>
      <c r="AA161" t="s">
        <v>112</v>
      </c>
      <c r="AB161" t="s">
        <v>113</v>
      </c>
      <c r="AC161" t="s">
        <v>1604</v>
      </c>
      <c r="AJ161" t="s">
        <v>1600</v>
      </c>
      <c r="AO161" t="s">
        <v>107</v>
      </c>
      <c r="CC161" t="s">
        <v>1594</v>
      </c>
      <c r="CD161" t="s">
        <v>1594</v>
      </c>
    </row>
    <row r="162" customHeight="1" spans="3:56">
      <c r="C162" t="s">
        <v>1599</v>
      </c>
      <c r="D162" t="s">
        <v>1067</v>
      </c>
      <c r="E162" t="s">
        <v>1067</v>
      </c>
      <c r="F162" t="s">
        <v>1068</v>
      </c>
      <c r="G162" t="s">
        <v>1069</v>
      </c>
      <c r="H162" t="s">
        <v>1600</v>
      </c>
      <c r="I162" t="s">
        <v>108</v>
      </c>
      <c r="J162" t="s">
        <v>1601</v>
      </c>
      <c r="K162" t="s">
        <v>107</v>
      </c>
      <c r="L162" t="s">
        <v>1564</v>
      </c>
      <c r="M162" t="s">
        <v>1565</v>
      </c>
      <c r="R162" t="s">
        <v>1605</v>
      </c>
      <c r="S162" t="s">
        <v>1080</v>
      </c>
      <c r="T162" t="s">
        <v>1081</v>
      </c>
      <c r="U162" t="s">
        <v>1082</v>
      </c>
      <c r="V162" t="s">
        <v>1603</v>
      </c>
      <c r="W162" t="s">
        <v>110</v>
      </c>
      <c r="Y162" t="s">
        <v>1604</v>
      </c>
      <c r="Z162" t="s">
        <v>111</v>
      </c>
      <c r="AA162" t="s">
        <v>112</v>
      </c>
      <c r="AB162" t="s">
        <v>113</v>
      </c>
      <c r="AD162" t="s">
        <v>1604</v>
      </c>
      <c r="AJ162" t="s">
        <v>1600</v>
      </c>
      <c r="AO162" t="s">
        <v>107</v>
      </c>
      <c r="AQ162" t="s">
        <v>1606</v>
      </c>
      <c r="AS162" t="s">
        <v>1604</v>
      </c>
      <c r="AT162" t="s">
        <v>1604</v>
      </c>
      <c r="BC162" t="s">
        <v>1418</v>
      </c>
      <c r="BD162" t="s">
        <v>1419</v>
      </c>
    </row>
    <row r="163" customHeight="1" spans="3:82">
      <c r="C163" t="s">
        <v>1607</v>
      </c>
      <c r="D163" t="s">
        <v>1067</v>
      </c>
      <c r="E163" t="s">
        <v>1067</v>
      </c>
      <c r="F163" t="s">
        <v>1068</v>
      </c>
      <c r="G163" t="s">
        <v>1069</v>
      </c>
      <c r="H163" t="s">
        <v>1451</v>
      </c>
      <c r="I163" t="s">
        <v>108</v>
      </c>
      <c r="J163" t="s">
        <v>1608</v>
      </c>
      <c r="K163" t="s">
        <v>107</v>
      </c>
      <c r="L163" t="s">
        <v>1564</v>
      </c>
      <c r="M163" t="s">
        <v>1565</v>
      </c>
      <c r="R163" t="s">
        <v>1609</v>
      </c>
      <c r="S163" t="s">
        <v>113</v>
      </c>
      <c r="T163" t="s">
        <v>1552</v>
      </c>
      <c r="U163" t="s">
        <v>1553</v>
      </c>
      <c r="V163" t="s">
        <v>1610</v>
      </c>
      <c r="W163" t="s">
        <v>110</v>
      </c>
      <c r="X163" t="s">
        <v>1611</v>
      </c>
      <c r="Z163" t="s">
        <v>111</v>
      </c>
      <c r="AA163" t="s">
        <v>112</v>
      </c>
      <c r="AB163" t="s">
        <v>113</v>
      </c>
      <c r="AC163" t="s">
        <v>1611</v>
      </c>
      <c r="AJ163" t="s">
        <v>1451</v>
      </c>
      <c r="AO163" t="s">
        <v>107</v>
      </c>
      <c r="CC163" t="s">
        <v>1594</v>
      </c>
      <c r="CD163" t="s">
        <v>1594</v>
      </c>
    </row>
    <row r="164" customHeight="1" spans="3:56">
      <c r="C164" t="s">
        <v>1607</v>
      </c>
      <c r="D164" t="s">
        <v>1067</v>
      </c>
      <c r="E164" t="s">
        <v>1067</v>
      </c>
      <c r="F164" t="s">
        <v>1068</v>
      </c>
      <c r="G164" t="s">
        <v>1069</v>
      </c>
      <c r="H164" t="s">
        <v>1451</v>
      </c>
      <c r="I164" t="s">
        <v>108</v>
      </c>
      <c r="J164" t="s">
        <v>1608</v>
      </c>
      <c r="K164" t="s">
        <v>107</v>
      </c>
      <c r="L164" t="s">
        <v>1564</v>
      </c>
      <c r="M164" t="s">
        <v>1565</v>
      </c>
      <c r="R164" t="s">
        <v>1612</v>
      </c>
      <c r="S164" t="s">
        <v>1080</v>
      </c>
      <c r="T164" t="s">
        <v>1081</v>
      </c>
      <c r="U164" t="s">
        <v>1082</v>
      </c>
      <c r="V164" t="s">
        <v>1610</v>
      </c>
      <c r="W164" t="s">
        <v>110</v>
      </c>
      <c r="Y164" t="s">
        <v>1611</v>
      </c>
      <c r="Z164" t="s">
        <v>111</v>
      </c>
      <c r="AA164" t="s">
        <v>112</v>
      </c>
      <c r="AB164" t="s">
        <v>113</v>
      </c>
      <c r="AD164" t="s">
        <v>1611</v>
      </c>
      <c r="AJ164" t="s">
        <v>1451</v>
      </c>
      <c r="AO164" t="s">
        <v>107</v>
      </c>
      <c r="AQ164" t="s">
        <v>1606</v>
      </c>
      <c r="AS164" t="s">
        <v>1611</v>
      </c>
      <c r="AT164" t="s">
        <v>1611</v>
      </c>
      <c r="BC164" t="s">
        <v>1613</v>
      </c>
      <c r="BD164" t="s">
        <v>1614</v>
      </c>
    </row>
    <row r="165" customHeight="1" spans="3:80">
      <c r="C165" t="s">
        <v>1615</v>
      </c>
      <c r="D165" t="s">
        <v>1616</v>
      </c>
      <c r="E165" t="s">
        <v>1616</v>
      </c>
      <c r="F165" t="s">
        <v>1617</v>
      </c>
      <c r="G165" t="s">
        <v>1069</v>
      </c>
      <c r="H165" t="s">
        <v>1070</v>
      </c>
      <c r="I165" t="s">
        <v>108</v>
      </c>
      <c r="J165" t="s">
        <v>113</v>
      </c>
      <c r="K165" t="s">
        <v>107</v>
      </c>
      <c r="L165" t="s">
        <v>1618</v>
      </c>
      <c r="M165" t="s">
        <v>1619</v>
      </c>
      <c r="R165" t="s">
        <v>1620</v>
      </c>
      <c r="S165" t="s">
        <v>113</v>
      </c>
      <c r="T165" t="s">
        <v>1384</v>
      </c>
      <c r="U165" t="s">
        <v>1385</v>
      </c>
      <c r="V165" t="s">
        <v>1621</v>
      </c>
      <c r="W165" t="s">
        <v>110</v>
      </c>
      <c r="X165" t="s">
        <v>1148</v>
      </c>
      <c r="Z165" t="s">
        <v>111</v>
      </c>
      <c r="AA165" t="s">
        <v>112</v>
      </c>
      <c r="AB165" t="s">
        <v>113</v>
      </c>
      <c r="AC165" t="s">
        <v>1148</v>
      </c>
      <c r="AJ165" t="s">
        <v>1070</v>
      </c>
      <c r="AO165" t="s">
        <v>107</v>
      </c>
      <c r="CA165" t="s">
        <v>1622</v>
      </c>
      <c r="CB165" t="s">
        <v>192</v>
      </c>
    </row>
    <row r="166" customHeight="1" spans="3:82">
      <c r="C166" t="s">
        <v>1615</v>
      </c>
      <c r="D166" t="s">
        <v>1616</v>
      </c>
      <c r="E166" t="s">
        <v>1616</v>
      </c>
      <c r="F166" t="s">
        <v>1617</v>
      </c>
      <c r="G166" t="s">
        <v>1069</v>
      </c>
      <c r="H166" t="s">
        <v>1070</v>
      </c>
      <c r="I166" t="s">
        <v>108</v>
      </c>
      <c r="J166" t="s">
        <v>113</v>
      </c>
      <c r="K166" t="s">
        <v>107</v>
      </c>
      <c r="L166" t="s">
        <v>1618</v>
      </c>
      <c r="M166" t="s">
        <v>1619</v>
      </c>
      <c r="R166" t="s">
        <v>1623</v>
      </c>
      <c r="S166" t="s">
        <v>1080</v>
      </c>
      <c r="T166" t="s">
        <v>1552</v>
      </c>
      <c r="U166" t="s">
        <v>1553</v>
      </c>
      <c r="V166" t="s">
        <v>1621</v>
      </c>
      <c r="W166" t="s">
        <v>110</v>
      </c>
      <c r="Y166" t="s">
        <v>1148</v>
      </c>
      <c r="Z166" t="s">
        <v>111</v>
      </c>
      <c r="AA166" t="s">
        <v>112</v>
      </c>
      <c r="AB166" t="s">
        <v>113</v>
      </c>
      <c r="AD166" t="s">
        <v>1148</v>
      </c>
      <c r="AJ166" t="s">
        <v>1070</v>
      </c>
      <c r="AO166" t="s">
        <v>107</v>
      </c>
      <c r="CC166" t="s">
        <v>1624</v>
      </c>
      <c r="CD166" t="s">
        <v>1624</v>
      </c>
    </row>
    <row r="167" customHeight="1" spans="3:82">
      <c r="C167" t="s">
        <v>1625</v>
      </c>
      <c r="D167" t="s">
        <v>1616</v>
      </c>
      <c r="E167" t="s">
        <v>1616</v>
      </c>
      <c r="F167" t="s">
        <v>1617</v>
      </c>
      <c r="G167" t="s">
        <v>1069</v>
      </c>
      <c r="H167" t="s">
        <v>1070</v>
      </c>
      <c r="I167" t="s">
        <v>108</v>
      </c>
      <c r="J167" t="s">
        <v>1080</v>
      </c>
      <c r="K167" t="s">
        <v>107</v>
      </c>
      <c r="L167" t="s">
        <v>1618</v>
      </c>
      <c r="M167" t="s">
        <v>1619</v>
      </c>
      <c r="R167" t="s">
        <v>1626</v>
      </c>
      <c r="S167" t="s">
        <v>113</v>
      </c>
      <c r="T167" t="s">
        <v>1552</v>
      </c>
      <c r="U167" t="s">
        <v>1553</v>
      </c>
      <c r="V167" t="s">
        <v>1627</v>
      </c>
      <c r="W167" t="s">
        <v>110</v>
      </c>
      <c r="X167" t="s">
        <v>1628</v>
      </c>
      <c r="Z167" t="s">
        <v>111</v>
      </c>
      <c r="AA167" t="s">
        <v>112</v>
      </c>
      <c r="AB167" t="s">
        <v>113</v>
      </c>
      <c r="AC167" t="s">
        <v>1628</v>
      </c>
      <c r="AJ167" t="s">
        <v>1070</v>
      </c>
      <c r="AO167" t="s">
        <v>107</v>
      </c>
      <c r="CC167" t="s">
        <v>1624</v>
      </c>
      <c r="CD167" t="s">
        <v>1624</v>
      </c>
    </row>
    <row r="168" customHeight="1" spans="3:54">
      <c r="C168" t="s">
        <v>1625</v>
      </c>
      <c r="D168" t="s">
        <v>1616</v>
      </c>
      <c r="E168" t="s">
        <v>1616</v>
      </c>
      <c r="F168" t="s">
        <v>1617</v>
      </c>
      <c r="G168" t="s">
        <v>1069</v>
      </c>
      <c r="H168" t="s">
        <v>1070</v>
      </c>
      <c r="I168" t="s">
        <v>108</v>
      </c>
      <c r="J168" t="s">
        <v>1080</v>
      </c>
      <c r="K168" t="s">
        <v>107</v>
      </c>
      <c r="L168" t="s">
        <v>1618</v>
      </c>
      <c r="M168" t="s">
        <v>1619</v>
      </c>
      <c r="R168" t="s">
        <v>1629</v>
      </c>
      <c r="S168" t="s">
        <v>1080</v>
      </c>
      <c r="T168" t="s">
        <v>1329</v>
      </c>
      <c r="U168" t="s">
        <v>1330</v>
      </c>
      <c r="V168" t="s">
        <v>1627</v>
      </c>
      <c r="W168" t="s">
        <v>110</v>
      </c>
      <c r="Y168" t="s">
        <v>1628</v>
      </c>
      <c r="Z168" t="s">
        <v>111</v>
      </c>
      <c r="AA168" t="s">
        <v>112</v>
      </c>
      <c r="AB168" t="s">
        <v>113</v>
      </c>
      <c r="AD168" t="s">
        <v>1628</v>
      </c>
      <c r="AJ168" t="s">
        <v>1070</v>
      </c>
      <c r="AO168" t="s">
        <v>107</v>
      </c>
      <c r="BA168" t="s">
        <v>1630</v>
      </c>
      <c r="BB168" t="s">
        <v>1631</v>
      </c>
    </row>
    <row r="169" customHeight="1" spans="3:56">
      <c r="C169" t="s">
        <v>1632</v>
      </c>
      <c r="D169" t="s">
        <v>1616</v>
      </c>
      <c r="E169" t="s">
        <v>1616</v>
      </c>
      <c r="F169" t="s">
        <v>1617</v>
      </c>
      <c r="G169" t="s">
        <v>1069</v>
      </c>
      <c r="H169" t="s">
        <v>1070</v>
      </c>
      <c r="I169" t="s">
        <v>108</v>
      </c>
      <c r="J169" t="s">
        <v>1093</v>
      </c>
      <c r="K169" t="s">
        <v>107</v>
      </c>
      <c r="L169" t="s">
        <v>1618</v>
      </c>
      <c r="M169" t="s">
        <v>1619</v>
      </c>
      <c r="R169" t="s">
        <v>1633</v>
      </c>
      <c r="S169" t="s">
        <v>113</v>
      </c>
      <c r="T169" t="s">
        <v>1634</v>
      </c>
      <c r="U169" t="s">
        <v>1635</v>
      </c>
      <c r="V169" t="s">
        <v>1636</v>
      </c>
      <c r="W169" t="s">
        <v>110</v>
      </c>
      <c r="X169" t="s">
        <v>1637</v>
      </c>
      <c r="Z169" t="s">
        <v>111</v>
      </c>
      <c r="AA169" t="s">
        <v>112</v>
      </c>
      <c r="AB169" t="s">
        <v>113</v>
      </c>
      <c r="AC169" t="s">
        <v>1637</v>
      </c>
      <c r="AJ169" t="s">
        <v>1070</v>
      </c>
      <c r="AO169" t="s">
        <v>107</v>
      </c>
      <c r="BC169" t="s">
        <v>1638</v>
      </c>
      <c r="BD169" t="s">
        <v>1639</v>
      </c>
    </row>
    <row r="170" customHeight="1" spans="3:82">
      <c r="C170" t="s">
        <v>1632</v>
      </c>
      <c r="D170" t="s">
        <v>1616</v>
      </c>
      <c r="E170" t="s">
        <v>1616</v>
      </c>
      <c r="F170" t="s">
        <v>1617</v>
      </c>
      <c r="G170" t="s">
        <v>1069</v>
      </c>
      <c r="H170" t="s">
        <v>1070</v>
      </c>
      <c r="I170" t="s">
        <v>108</v>
      </c>
      <c r="J170" t="s">
        <v>1093</v>
      </c>
      <c r="K170" t="s">
        <v>107</v>
      </c>
      <c r="L170" t="s">
        <v>1618</v>
      </c>
      <c r="M170" t="s">
        <v>1619</v>
      </c>
      <c r="R170" t="s">
        <v>1640</v>
      </c>
      <c r="S170" t="s">
        <v>1080</v>
      </c>
      <c r="T170" t="s">
        <v>1552</v>
      </c>
      <c r="U170" t="s">
        <v>1553</v>
      </c>
      <c r="V170" t="s">
        <v>1636</v>
      </c>
      <c r="W170" t="s">
        <v>110</v>
      </c>
      <c r="Y170" t="s">
        <v>1637</v>
      </c>
      <c r="Z170" t="s">
        <v>111</v>
      </c>
      <c r="AA170" t="s">
        <v>112</v>
      </c>
      <c r="AB170" t="s">
        <v>113</v>
      </c>
      <c r="AD170" t="s">
        <v>1637</v>
      </c>
      <c r="AJ170" t="s">
        <v>1070</v>
      </c>
      <c r="AO170" t="s">
        <v>107</v>
      </c>
      <c r="CC170" t="s">
        <v>1624</v>
      </c>
      <c r="CD170" t="s">
        <v>1624</v>
      </c>
    </row>
    <row r="171" customHeight="1" spans="3:82">
      <c r="C171" t="s">
        <v>1641</v>
      </c>
      <c r="D171" t="s">
        <v>1616</v>
      </c>
      <c r="E171" t="s">
        <v>1616</v>
      </c>
      <c r="F171" t="s">
        <v>1617</v>
      </c>
      <c r="G171" t="s">
        <v>1069</v>
      </c>
      <c r="H171" t="s">
        <v>1070</v>
      </c>
      <c r="I171" t="s">
        <v>108</v>
      </c>
      <c r="J171" t="s">
        <v>1113</v>
      </c>
      <c r="K171" t="s">
        <v>107</v>
      </c>
      <c r="L171" t="s">
        <v>1618</v>
      </c>
      <c r="M171" t="s">
        <v>1619</v>
      </c>
      <c r="R171" t="s">
        <v>1642</v>
      </c>
      <c r="S171" t="s">
        <v>113</v>
      </c>
      <c r="T171" t="s">
        <v>1552</v>
      </c>
      <c r="U171" t="s">
        <v>1553</v>
      </c>
      <c r="V171" t="s">
        <v>1643</v>
      </c>
      <c r="W171" t="s">
        <v>110</v>
      </c>
      <c r="X171" t="s">
        <v>1166</v>
      </c>
      <c r="Z171" t="s">
        <v>111</v>
      </c>
      <c r="AA171" t="s">
        <v>112</v>
      </c>
      <c r="AB171" t="s">
        <v>113</v>
      </c>
      <c r="AC171" t="s">
        <v>1166</v>
      </c>
      <c r="AJ171" t="s">
        <v>1070</v>
      </c>
      <c r="AO171" t="s">
        <v>107</v>
      </c>
      <c r="CC171" t="s">
        <v>1624</v>
      </c>
      <c r="CD171" t="s">
        <v>1624</v>
      </c>
    </row>
    <row r="172" customHeight="1" spans="3:54">
      <c r="C172" t="s">
        <v>1641</v>
      </c>
      <c r="D172" t="s">
        <v>1616</v>
      </c>
      <c r="E172" t="s">
        <v>1616</v>
      </c>
      <c r="F172" t="s">
        <v>1617</v>
      </c>
      <c r="G172" t="s">
        <v>1069</v>
      </c>
      <c r="H172" t="s">
        <v>1070</v>
      </c>
      <c r="I172" t="s">
        <v>108</v>
      </c>
      <c r="J172" t="s">
        <v>1113</v>
      </c>
      <c r="K172" t="s">
        <v>107</v>
      </c>
      <c r="L172" t="s">
        <v>1618</v>
      </c>
      <c r="M172" t="s">
        <v>1619</v>
      </c>
      <c r="R172" t="s">
        <v>1644</v>
      </c>
      <c r="S172" t="s">
        <v>1080</v>
      </c>
      <c r="T172" t="s">
        <v>1329</v>
      </c>
      <c r="U172" t="s">
        <v>1330</v>
      </c>
      <c r="V172" t="s">
        <v>1643</v>
      </c>
      <c r="W172" t="s">
        <v>110</v>
      </c>
      <c r="Y172" t="s">
        <v>1166</v>
      </c>
      <c r="Z172" t="s">
        <v>111</v>
      </c>
      <c r="AA172" t="s">
        <v>112</v>
      </c>
      <c r="AB172" t="s">
        <v>113</v>
      </c>
      <c r="AD172" t="s">
        <v>1166</v>
      </c>
      <c r="AJ172" t="s">
        <v>1070</v>
      </c>
      <c r="AO172" t="s">
        <v>107</v>
      </c>
      <c r="AP172" t="s">
        <v>1391</v>
      </c>
      <c r="AQ172" t="s">
        <v>1559</v>
      </c>
      <c r="AS172" t="s">
        <v>1645</v>
      </c>
      <c r="AT172" t="s">
        <v>1645</v>
      </c>
      <c r="BA172" t="s">
        <v>1391</v>
      </c>
      <c r="BB172" t="s">
        <v>1392</v>
      </c>
    </row>
    <row r="173" customHeight="1" spans="3:80">
      <c r="C173" t="s">
        <v>1646</v>
      </c>
      <c r="D173" t="s">
        <v>1616</v>
      </c>
      <c r="E173" t="s">
        <v>1616</v>
      </c>
      <c r="F173" t="s">
        <v>1617</v>
      </c>
      <c r="G173" t="s">
        <v>1069</v>
      </c>
      <c r="H173" t="s">
        <v>1086</v>
      </c>
      <c r="I173" t="s">
        <v>108</v>
      </c>
      <c r="J173" t="s">
        <v>1123</v>
      </c>
      <c r="K173" t="s">
        <v>107</v>
      </c>
      <c r="L173" t="s">
        <v>1618</v>
      </c>
      <c r="M173" t="s">
        <v>1619</v>
      </c>
      <c r="R173" t="s">
        <v>1647</v>
      </c>
      <c r="S173" t="s">
        <v>113</v>
      </c>
      <c r="T173" t="s">
        <v>1384</v>
      </c>
      <c r="U173" t="s">
        <v>1385</v>
      </c>
      <c r="V173" t="s">
        <v>1621</v>
      </c>
      <c r="W173" t="s">
        <v>110</v>
      </c>
      <c r="X173" t="s">
        <v>1648</v>
      </c>
      <c r="Z173" t="s">
        <v>111</v>
      </c>
      <c r="AA173" t="s">
        <v>112</v>
      </c>
      <c r="AB173" t="s">
        <v>113</v>
      </c>
      <c r="AC173" t="s">
        <v>1648</v>
      </c>
      <c r="AJ173" t="s">
        <v>1086</v>
      </c>
      <c r="CA173" t="s">
        <v>1622</v>
      </c>
      <c r="CB173" t="s">
        <v>192</v>
      </c>
    </row>
    <row r="174" customHeight="1" spans="3:82">
      <c r="C174" t="s">
        <v>1646</v>
      </c>
      <c r="D174" t="s">
        <v>1616</v>
      </c>
      <c r="E174" t="s">
        <v>1616</v>
      </c>
      <c r="F174" t="s">
        <v>1617</v>
      </c>
      <c r="G174" t="s">
        <v>1069</v>
      </c>
      <c r="H174" t="s">
        <v>1086</v>
      </c>
      <c r="I174" t="s">
        <v>108</v>
      </c>
      <c r="J174" t="s">
        <v>1123</v>
      </c>
      <c r="K174" t="s">
        <v>107</v>
      </c>
      <c r="L174" t="s">
        <v>1618</v>
      </c>
      <c r="M174" t="s">
        <v>1619</v>
      </c>
      <c r="R174" t="s">
        <v>1649</v>
      </c>
      <c r="S174" t="s">
        <v>1080</v>
      </c>
      <c r="T174" t="s">
        <v>1552</v>
      </c>
      <c r="U174" t="s">
        <v>1553</v>
      </c>
      <c r="V174" t="s">
        <v>1621</v>
      </c>
      <c r="W174" t="s">
        <v>110</v>
      </c>
      <c r="Y174" t="s">
        <v>1648</v>
      </c>
      <c r="Z174" t="s">
        <v>111</v>
      </c>
      <c r="AA174" t="s">
        <v>112</v>
      </c>
      <c r="AB174" t="s">
        <v>113</v>
      </c>
      <c r="AD174" t="s">
        <v>1648</v>
      </c>
      <c r="AJ174" t="s">
        <v>1086</v>
      </c>
      <c r="CC174" t="s">
        <v>1624</v>
      </c>
      <c r="CD174" t="s">
        <v>1624</v>
      </c>
    </row>
    <row r="175" customHeight="1" spans="3:56">
      <c r="C175" t="s">
        <v>1650</v>
      </c>
      <c r="D175" t="s">
        <v>1616</v>
      </c>
      <c r="E175" t="s">
        <v>1616</v>
      </c>
      <c r="F175" t="s">
        <v>1617</v>
      </c>
      <c r="G175" t="s">
        <v>1069</v>
      </c>
      <c r="H175" t="s">
        <v>1086</v>
      </c>
      <c r="I175" t="s">
        <v>108</v>
      </c>
      <c r="J175" t="s">
        <v>1134</v>
      </c>
      <c r="K175" t="s">
        <v>107</v>
      </c>
      <c r="L175" t="s">
        <v>1618</v>
      </c>
      <c r="M175" t="s">
        <v>1619</v>
      </c>
      <c r="R175" t="s">
        <v>1651</v>
      </c>
      <c r="S175" t="s">
        <v>113</v>
      </c>
      <c r="T175" t="s">
        <v>1634</v>
      </c>
      <c r="U175" t="s">
        <v>1635</v>
      </c>
      <c r="V175" t="s">
        <v>1636</v>
      </c>
      <c r="W175" t="s">
        <v>110</v>
      </c>
      <c r="X175" t="s">
        <v>1637</v>
      </c>
      <c r="Z175" t="s">
        <v>111</v>
      </c>
      <c r="AA175" t="s">
        <v>112</v>
      </c>
      <c r="AB175" t="s">
        <v>113</v>
      </c>
      <c r="AC175" t="s">
        <v>1637</v>
      </c>
      <c r="AJ175" t="s">
        <v>1086</v>
      </c>
      <c r="BC175" t="s">
        <v>1638</v>
      </c>
      <c r="BD175" t="s">
        <v>1639</v>
      </c>
    </row>
    <row r="176" customHeight="1" spans="3:82">
      <c r="C176" t="s">
        <v>1650</v>
      </c>
      <c r="D176" t="s">
        <v>1616</v>
      </c>
      <c r="E176" t="s">
        <v>1616</v>
      </c>
      <c r="F176" t="s">
        <v>1617</v>
      </c>
      <c r="G176" t="s">
        <v>1069</v>
      </c>
      <c r="H176" t="s">
        <v>1086</v>
      </c>
      <c r="I176" t="s">
        <v>108</v>
      </c>
      <c r="J176" t="s">
        <v>1134</v>
      </c>
      <c r="K176" t="s">
        <v>107</v>
      </c>
      <c r="L176" t="s">
        <v>1618</v>
      </c>
      <c r="M176" t="s">
        <v>1619</v>
      </c>
      <c r="R176" t="s">
        <v>1652</v>
      </c>
      <c r="S176" t="s">
        <v>1080</v>
      </c>
      <c r="T176" t="s">
        <v>1552</v>
      </c>
      <c r="U176" t="s">
        <v>1553</v>
      </c>
      <c r="V176" t="s">
        <v>1636</v>
      </c>
      <c r="W176" t="s">
        <v>110</v>
      </c>
      <c r="Y176" t="s">
        <v>1637</v>
      </c>
      <c r="Z176" t="s">
        <v>111</v>
      </c>
      <c r="AA176" t="s">
        <v>112</v>
      </c>
      <c r="AB176" t="s">
        <v>113</v>
      </c>
      <c r="AD176" t="s">
        <v>1637</v>
      </c>
      <c r="AJ176" t="s">
        <v>1086</v>
      </c>
      <c r="CC176" t="s">
        <v>1624</v>
      </c>
      <c r="CD176" t="s">
        <v>1624</v>
      </c>
    </row>
    <row r="177" customHeight="1" spans="3:82">
      <c r="C177" t="s">
        <v>1653</v>
      </c>
      <c r="D177" t="s">
        <v>1616</v>
      </c>
      <c r="E177" t="s">
        <v>1616</v>
      </c>
      <c r="F177" t="s">
        <v>1617</v>
      </c>
      <c r="G177" t="s">
        <v>1069</v>
      </c>
      <c r="H177" t="s">
        <v>1086</v>
      </c>
      <c r="I177" t="s">
        <v>108</v>
      </c>
      <c r="J177" t="s">
        <v>1146</v>
      </c>
      <c r="K177" t="s">
        <v>107</v>
      </c>
      <c r="L177" t="s">
        <v>1618</v>
      </c>
      <c r="M177" t="s">
        <v>1619</v>
      </c>
      <c r="R177" t="s">
        <v>1654</v>
      </c>
      <c r="S177" t="s">
        <v>113</v>
      </c>
      <c r="T177" t="s">
        <v>1552</v>
      </c>
      <c r="U177" t="s">
        <v>1553</v>
      </c>
      <c r="V177" t="s">
        <v>1643</v>
      </c>
      <c r="W177" t="s">
        <v>110</v>
      </c>
      <c r="X177" t="s">
        <v>1166</v>
      </c>
      <c r="Z177" t="s">
        <v>111</v>
      </c>
      <c r="AA177" t="s">
        <v>112</v>
      </c>
      <c r="AB177" t="s">
        <v>113</v>
      </c>
      <c r="AC177" t="s">
        <v>1166</v>
      </c>
      <c r="AJ177" t="s">
        <v>1086</v>
      </c>
      <c r="CC177" t="s">
        <v>1624</v>
      </c>
      <c r="CD177" t="s">
        <v>1624</v>
      </c>
    </row>
    <row r="178" customHeight="1" spans="3:54">
      <c r="C178" t="s">
        <v>1653</v>
      </c>
      <c r="D178" t="s">
        <v>1616</v>
      </c>
      <c r="E178" t="s">
        <v>1616</v>
      </c>
      <c r="F178" t="s">
        <v>1617</v>
      </c>
      <c r="G178" t="s">
        <v>1069</v>
      </c>
      <c r="H178" t="s">
        <v>1086</v>
      </c>
      <c r="I178" t="s">
        <v>108</v>
      </c>
      <c r="J178" t="s">
        <v>1146</v>
      </c>
      <c r="K178" t="s">
        <v>107</v>
      </c>
      <c r="L178" t="s">
        <v>1618</v>
      </c>
      <c r="M178" t="s">
        <v>1619</v>
      </c>
      <c r="R178" t="s">
        <v>1655</v>
      </c>
      <c r="S178" t="s">
        <v>1080</v>
      </c>
      <c r="T178" t="s">
        <v>1329</v>
      </c>
      <c r="U178" t="s">
        <v>1330</v>
      </c>
      <c r="V178" t="s">
        <v>1643</v>
      </c>
      <c r="W178" t="s">
        <v>110</v>
      </c>
      <c r="Y178" t="s">
        <v>1166</v>
      </c>
      <c r="Z178" t="s">
        <v>111</v>
      </c>
      <c r="AA178" t="s">
        <v>112</v>
      </c>
      <c r="AB178" t="s">
        <v>113</v>
      </c>
      <c r="AD178" t="s">
        <v>1166</v>
      </c>
      <c r="AJ178" t="s">
        <v>1086</v>
      </c>
      <c r="AP178" t="s">
        <v>1391</v>
      </c>
      <c r="AQ178" t="s">
        <v>1559</v>
      </c>
      <c r="AS178" t="s">
        <v>1645</v>
      </c>
      <c r="AT178" t="s">
        <v>1645</v>
      </c>
      <c r="BA178" t="s">
        <v>1391</v>
      </c>
      <c r="BB178" t="s">
        <v>1392</v>
      </c>
    </row>
    <row r="179" customHeight="1" spans="3:82">
      <c r="C179" t="s">
        <v>1656</v>
      </c>
      <c r="D179" t="s">
        <v>1616</v>
      </c>
      <c r="E179" t="s">
        <v>1616</v>
      </c>
      <c r="F179" t="s">
        <v>1617</v>
      </c>
      <c r="G179" t="s">
        <v>1069</v>
      </c>
      <c r="H179" t="s">
        <v>1086</v>
      </c>
      <c r="I179" t="s">
        <v>108</v>
      </c>
      <c r="J179" t="s">
        <v>1153</v>
      </c>
      <c r="K179" t="s">
        <v>107</v>
      </c>
      <c r="L179" t="s">
        <v>1618</v>
      </c>
      <c r="M179" t="s">
        <v>1619</v>
      </c>
      <c r="R179" t="s">
        <v>1657</v>
      </c>
      <c r="S179" t="s">
        <v>113</v>
      </c>
      <c r="T179" t="s">
        <v>1552</v>
      </c>
      <c r="U179" t="s">
        <v>1553</v>
      </c>
      <c r="V179" t="s">
        <v>1658</v>
      </c>
      <c r="W179" t="s">
        <v>110</v>
      </c>
      <c r="X179" t="s">
        <v>1628</v>
      </c>
      <c r="Z179" t="s">
        <v>111</v>
      </c>
      <c r="AA179" t="s">
        <v>112</v>
      </c>
      <c r="AB179" t="s">
        <v>113</v>
      </c>
      <c r="AC179" t="s">
        <v>1628</v>
      </c>
      <c r="AJ179" t="s">
        <v>1086</v>
      </c>
      <c r="AO179" t="s">
        <v>107</v>
      </c>
      <c r="CC179" t="s">
        <v>1624</v>
      </c>
      <c r="CD179" t="s">
        <v>1624</v>
      </c>
    </row>
    <row r="180" customHeight="1" spans="3:54">
      <c r="C180" t="s">
        <v>1656</v>
      </c>
      <c r="D180" t="s">
        <v>1616</v>
      </c>
      <c r="E180" t="s">
        <v>1616</v>
      </c>
      <c r="F180" t="s">
        <v>1617</v>
      </c>
      <c r="G180" t="s">
        <v>1069</v>
      </c>
      <c r="H180" t="s">
        <v>1086</v>
      </c>
      <c r="I180" t="s">
        <v>108</v>
      </c>
      <c r="J180" t="s">
        <v>1153</v>
      </c>
      <c r="K180" t="s">
        <v>107</v>
      </c>
      <c r="L180" t="s">
        <v>1618</v>
      </c>
      <c r="M180" t="s">
        <v>1619</v>
      </c>
      <c r="R180" t="s">
        <v>1659</v>
      </c>
      <c r="S180" t="s">
        <v>1080</v>
      </c>
      <c r="T180" t="s">
        <v>1329</v>
      </c>
      <c r="U180" t="s">
        <v>1330</v>
      </c>
      <c r="V180" t="s">
        <v>1658</v>
      </c>
      <c r="W180" t="s">
        <v>110</v>
      </c>
      <c r="Y180" t="s">
        <v>1628</v>
      </c>
      <c r="Z180" t="s">
        <v>111</v>
      </c>
      <c r="AA180" t="s">
        <v>112</v>
      </c>
      <c r="AB180" t="s">
        <v>113</v>
      </c>
      <c r="AD180" t="s">
        <v>1628</v>
      </c>
      <c r="AJ180" t="s">
        <v>1086</v>
      </c>
      <c r="AO180" t="s">
        <v>107</v>
      </c>
      <c r="AP180" t="s">
        <v>1660</v>
      </c>
      <c r="AQ180" t="s">
        <v>1559</v>
      </c>
      <c r="AS180" t="s">
        <v>1661</v>
      </c>
      <c r="AT180" t="s">
        <v>1661</v>
      </c>
      <c r="BA180" t="s">
        <v>1660</v>
      </c>
      <c r="BB180" t="s">
        <v>1662</v>
      </c>
    </row>
    <row r="181" customHeight="1" spans="3:56">
      <c r="C181" t="s">
        <v>1663</v>
      </c>
      <c r="D181" t="s">
        <v>1616</v>
      </c>
      <c r="E181" t="s">
        <v>1616</v>
      </c>
      <c r="F181" t="s">
        <v>1617</v>
      </c>
      <c r="G181" t="s">
        <v>1069</v>
      </c>
      <c r="H181" t="s">
        <v>1112</v>
      </c>
      <c r="I181" t="s">
        <v>108</v>
      </c>
      <c r="J181" t="s">
        <v>1163</v>
      </c>
      <c r="K181" t="s">
        <v>107</v>
      </c>
      <c r="L181" t="s">
        <v>1618</v>
      </c>
      <c r="M181" t="s">
        <v>1619</v>
      </c>
      <c r="R181" t="s">
        <v>1664</v>
      </c>
      <c r="S181" t="s">
        <v>113</v>
      </c>
      <c r="T181" t="s">
        <v>1634</v>
      </c>
      <c r="U181" t="s">
        <v>1635</v>
      </c>
      <c r="V181" t="s">
        <v>1636</v>
      </c>
      <c r="W181" t="s">
        <v>110</v>
      </c>
      <c r="X181" t="s">
        <v>1637</v>
      </c>
      <c r="Z181" t="s">
        <v>111</v>
      </c>
      <c r="AA181" t="s">
        <v>112</v>
      </c>
      <c r="AB181" t="s">
        <v>113</v>
      </c>
      <c r="AC181" t="s">
        <v>1637</v>
      </c>
      <c r="AJ181" t="s">
        <v>1112</v>
      </c>
      <c r="BC181" t="s">
        <v>1638</v>
      </c>
      <c r="BD181" t="s">
        <v>1639</v>
      </c>
    </row>
    <row r="182" customHeight="1" spans="3:82">
      <c r="C182" t="s">
        <v>1663</v>
      </c>
      <c r="D182" t="s">
        <v>1616</v>
      </c>
      <c r="E182" t="s">
        <v>1616</v>
      </c>
      <c r="F182" t="s">
        <v>1617</v>
      </c>
      <c r="G182" t="s">
        <v>1069</v>
      </c>
      <c r="H182" t="s">
        <v>1112</v>
      </c>
      <c r="I182" t="s">
        <v>108</v>
      </c>
      <c r="J182" t="s">
        <v>1163</v>
      </c>
      <c r="K182" t="s">
        <v>107</v>
      </c>
      <c r="L182" t="s">
        <v>1618</v>
      </c>
      <c r="M182" t="s">
        <v>1619</v>
      </c>
      <c r="R182" t="s">
        <v>1665</v>
      </c>
      <c r="S182" t="s">
        <v>1080</v>
      </c>
      <c r="T182" t="s">
        <v>1552</v>
      </c>
      <c r="U182" t="s">
        <v>1553</v>
      </c>
      <c r="V182" t="s">
        <v>1636</v>
      </c>
      <c r="W182" t="s">
        <v>110</v>
      </c>
      <c r="Y182" t="s">
        <v>1637</v>
      </c>
      <c r="Z182" t="s">
        <v>111</v>
      </c>
      <c r="AA182" t="s">
        <v>112</v>
      </c>
      <c r="AB182" t="s">
        <v>113</v>
      </c>
      <c r="AD182" t="s">
        <v>1637</v>
      </c>
      <c r="AJ182" t="s">
        <v>1112</v>
      </c>
      <c r="CC182" t="s">
        <v>1624</v>
      </c>
      <c r="CD182" t="s">
        <v>1624</v>
      </c>
    </row>
    <row r="183" customHeight="1" spans="3:82">
      <c r="C183" t="s">
        <v>1666</v>
      </c>
      <c r="D183" t="s">
        <v>1616</v>
      </c>
      <c r="E183" t="s">
        <v>1616</v>
      </c>
      <c r="F183" t="s">
        <v>1617</v>
      </c>
      <c r="G183" t="s">
        <v>1069</v>
      </c>
      <c r="H183" t="s">
        <v>1112</v>
      </c>
      <c r="I183" t="s">
        <v>108</v>
      </c>
      <c r="J183" t="s">
        <v>1171</v>
      </c>
      <c r="K183" t="s">
        <v>107</v>
      </c>
      <c r="L183" t="s">
        <v>1618</v>
      </c>
      <c r="M183" t="s">
        <v>1619</v>
      </c>
      <c r="R183" t="s">
        <v>1667</v>
      </c>
      <c r="S183" t="s">
        <v>113</v>
      </c>
      <c r="T183" t="s">
        <v>1552</v>
      </c>
      <c r="U183" t="s">
        <v>1553</v>
      </c>
      <c r="V183" t="s">
        <v>1668</v>
      </c>
      <c r="W183" t="s">
        <v>110</v>
      </c>
      <c r="X183" t="s">
        <v>1637</v>
      </c>
      <c r="Z183" t="s">
        <v>111</v>
      </c>
      <c r="AA183" t="s">
        <v>112</v>
      </c>
      <c r="AB183" t="s">
        <v>113</v>
      </c>
      <c r="AC183" t="s">
        <v>1637</v>
      </c>
      <c r="AJ183" t="s">
        <v>1112</v>
      </c>
      <c r="AO183" t="s">
        <v>107</v>
      </c>
      <c r="CC183" t="s">
        <v>1624</v>
      </c>
      <c r="CD183" t="s">
        <v>1624</v>
      </c>
    </row>
    <row r="184" customHeight="1" spans="3:54">
      <c r="C184" t="s">
        <v>1666</v>
      </c>
      <c r="D184" t="s">
        <v>1616</v>
      </c>
      <c r="E184" t="s">
        <v>1616</v>
      </c>
      <c r="F184" t="s">
        <v>1617</v>
      </c>
      <c r="G184" t="s">
        <v>1069</v>
      </c>
      <c r="H184" t="s">
        <v>1112</v>
      </c>
      <c r="I184" t="s">
        <v>108</v>
      </c>
      <c r="J184" t="s">
        <v>1171</v>
      </c>
      <c r="K184" t="s">
        <v>107</v>
      </c>
      <c r="L184" t="s">
        <v>1618</v>
      </c>
      <c r="M184" t="s">
        <v>1619</v>
      </c>
      <c r="R184" t="s">
        <v>1669</v>
      </c>
      <c r="S184" t="s">
        <v>1080</v>
      </c>
      <c r="T184" t="s">
        <v>1329</v>
      </c>
      <c r="U184" t="s">
        <v>1330</v>
      </c>
      <c r="V184" t="s">
        <v>1668</v>
      </c>
      <c r="W184" t="s">
        <v>110</v>
      </c>
      <c r="Y184" t="s">
        <v>1637</v>
      </c>
      <c r="Z184" t="s">
        <v>111</v>
      </c>
      <c r="AA184" t="s">
        <v>112</v>
      </c>
      <c r="AB184" t="s">
        <v>113</v>
      </c>
      <c r="AD184" t="s">
        <v>1637</v>
      </c>
      <c r="AJ184" t="s">
        <v>1112</v>
      </c>
      <c r="AO184" t="s">
        <v>107</v>
      </c>
      <c r="AP184" t="s">
        <v>1539</v>
      </c>
      <c r="AQ184" t="s">
        <v>1559</v>
      </c>
      <c r="AS184" t="s">
        <v>1670</v>
      </c>
      <c r="AT184" t="s">
        <v>1670</v>
      </c>
      <c r="BA184" t="s">
        <v>1539</v>
      </c>
      <c r="BB184" t="s">
        <v>287</v>
      </c>
    </row>
    <row r="185" customHeight="1" spans="3:80">
      <c r="C185" t="s">
        <v>1671</v>
      </c>
      <c r="D185" t="s">
        <v>1616</v>
      </c>
      <c r="E185" t="s">
        <v>1616</v>
      </c>
      <c r="F185" t="s">
        <v>1617</v>
      </c>
      <c r="G185" t="s">
        <v>1069</v>
      </c>
      <c r="H185" t="s">
        <v>1112</v>
      </c>
      <c r="I185" t="s">
        <v>108</v>
      </c>
      <c r="J185" t="s">
        <v>1178</v>
      </c>
      <c r="K185" t="s">
        <v>107</v>
      </c>
      <c r="L185" t="s">
        <v>1618</v>
      </c>
      <c r="M185" t="s">
        <v>1619</v>
      </c>
      <c r="R185" t="s">
        <v>1672</v>
      </c>
      <c r="S185" t="s">
        <v>113</v>
      </c>
      <c r="T185" t="s">
        <v>1384</v>
      </c>
      <c r="U185" t="s">
        <v>1385</v>
      </c>
      <c r="V185" t="s">
        <v>1621</v>
      </c>
      <c r="W185" t="s">
        <v>110</v>
      </c>
      <c r="X185" t="s">
        <v>1148</v>
      </c>
      <c r="Z185" t="s">
        <v>111</v>
      </c>
      <c r="AA185" t="s">
        <v>112</v>
      </c>
      <c r="AB185" t="s">
        <v>113</v>
      </c>
      <c r="AC185" t="s">
        <v>1148</v>
      </c>
      <c r="AJ185" t="s">
        <v>1112</v>
      </c>
      <c r="AQ185" t="s">
        <v>1559</v>
      </c>
      <c r="AS185" t="s">
        <v>1148</v>
      </c>
      <c r="AT185" t="s">
        <v>1148</v>
      </c>
      <c r="CA185" t="s">
        <v>1622</v>
      </c>
      <c r="CB185" t="s">
        <v>192</v>
      </c>
    </row>
    <row r="186" customHeight="1" spans="3:82">
      <c r="C186" t="s">
        <v>1671</v>
      </c>
      <c r="D186" t="s">
        <v>1616</v>
      </c>
      <c r="E186" t="s">
        <v>1616</v>
      </c>
      <c r="F186" t="s">
        <v>1617</v>
      </c>
      <c r="G186" t="s">
        <v>1069</v>
      </c>
      <c r="H186" t="s">
        <v>1112</v>
      </c>
      <c r="I186" t="s">
        <v>108</v>
      </c>
      <c r="J186" t="s">
        <v>1178</v>
      </c>
      <c r="K186" t="s">
        <v>107</v>
      </c>
      <c r="L186" t="s">
        <v>1618</v>
      </c>
      <c r="M186" t="s">
        <v>1619</v>
      </c>
      <c r="R186" t="s">
        <v>1673</v>
      </c>
      <c r="S186" t="s">
        <v>1080</v>
      </c>
      <c r="T186" t="s">
        <v>1552</v>
      </c>
      <c r="U186" t="s">
        <v>1553</v>
      </c>
      <c r="V186" t="s">
        <v>1621</v>
      </c>
      <c r="W186" t="s">
        <v>110</v>
      </c>
      <c r="Y186" t="s">
        <v>1148</v>
      </c>
      <c r="Z186" t="s">
        <v>111</v>
      </c>
      <c r="AA186" t="s">
        <v>112</v>
      </c>
      <c r="AB186" t="s">
        <v>113</v>
      </c>
      <c r="AD186" t="s">
        <v>1148</v>
      </c>
      <c r="AJ186" t="s">
        <v>1112</v>
      </c>
      <c r="CC186" t="s">
        <v>1624</v>
      </c>
      <c r="CD186" t="s">
        <v>1624</v>
      </c>
    </row>
    <row r="187" customHeight="1" spans="3:80">
      <c r="C187" t="s">
        <v>1674</v>
      </c>
      <c r="D187" t="s">
        <v>1616</v>
      </c>
      <c r="E187" t="s">
        <v>1616</v>
      </c>
      <c r="F187" t="s">
        <v>1617</v>
      </c>
      <c r="G187" t="s">
        <v>1069</v>
      </c>
      <c r="H187" t="s">
        <v>1133</v>
      </c>
      <c r="I187" t="s">
        <v>108</v>
      </c>
      <c r="J187" t="s">
        <v>1187</v>
      </c>
      <c r="K187" t="s">
        <v>107</v>
      </c>
      <c r="L187" t="s">
        <v>1618</v>
      </c>
      <c r="M187" t="s">
        <v>1619</v>
      </c>
      <c r="R187" t="s">
        <v>1675</v>
      </c>
      <c r="S187" t="s">
        <v>113</v>
      </c>
      <c r="T187" t="s">
        <v>1384</v>
      </c>
      <c r="U187" t="s">
        <v>1385</v>
      </c>
      <c r="V187" t="s">
        <v>1621</v>
      </c>
      <c r="W187" t="s">
        <v>110</v>
      </c>
      <c r="X187" t="s">
        <v>1676</v>
      </c>
      <c r="Z187" t="s">
        <v>111</v>
      </c>
      <c r="AA187" t="s">
        <v>112</v>
      </c>
      <c r="AB187" t="s">
        <v>113</v>
      </c>
      <c r="AC187" t="s">
        <v>1676</v>
      </c>
      <c r="AJ187" t="s">
        <v>1133</v>
      </c>
      <c r="AQ187" t="s">
        <v>1559</v>
      </c>
      <c r="AS187" t="s">
        <v>1676</v>
      </c>
      <c r="AT187" t="s">
        <v>1676</v>
      </c>
      <c r="CA187" t="s">
        <v>1622</v>
      </c>
      <c r="CB187" t="s">
        <v>192</v>
      </c>
    </row>
    <row r="188" customHeight="1" spans="3:82">
      <c r="C188" t="s">
        <v>1674</v>
      </c>
      <c r="D188" t="s">
        <v>1616</v>
      </c>
      <c r="E188" t="s">
        <v>1616</v>
      </c>
      <c r="F188" t="s">
        <v>1617</v>
      </c>
      <c r="G188" t="s">
        <v>1069</v>
      </c>
      <c r="H188" t="s">
        <v>1133</v>
      </c>
      <c r="I188" t="s">
        <v>108</v>
      </c>
      <c r="J188" t="s">
        <v>1187</v>
      </c>
      <c r="K188" t="s">
        <v>107</v>
      </c>
      <c r="L188" t="s">
        <v>1618</v>
      </c>
      <c r="M188" t="s">
        <v>1619</v>
      </c>
      <c r="R188" t="s">
        <v>1677</v>
      </c>
      <c r="S188" t="s">
        <v>1080</v>
      </c>
      <c r="T188" t="s">
        <v>1552</v>
      </c>
      <c r="U188" t="s">
        <v>1553</v>
      </c>
      <c r="V188" t="s">
        <v>1621</v>
      </c>
      <c r="W188" t="s">
        <v>110</v>
      </c>
      <c r="Y188" t="s">
        <v>1676</v>
      </c>
      <c r="Z188" t="s">
        <v>111</v>
      </c>
      <c r="AA188" t="s">
        <v>112</v>
      </c>
      <c r="AB188" t="s">
        <v>113</v>
      </c>
      <c r="AD188" t="s">
        <v>1676</v>
      </c>
      <c r="AJ188" t="s">
        <v>1133</v>
      </c>
      <c r="CC188" t="s">
        <v>1624</v>
      </c>
      <c r="CD188" t="s">
        <v>1624</v>
      </c>
    </row>
    <row r="189" customHeight="1" spans="3:82">
      <c r="C189" t="s">
        <v>1678</v>
      </c>
      <c r="D189" t="s">
        <v>1616</v>
      </c>
      <c r="E189" t="s">
        <v>1616</v>
      </c>
      <c r="F189" t="s">
        <v>1617</v>
      </c>
      <c r="G189" t="s">
        <v>1069</v>
      </c>
      <c r="H189" t="s">
        <v>1133</v>
      </c>
      <c r="I189" t="s">
        <v>108</v>
      </c>
      <c r="J189" t="s">
        <v>1196</v>
      </c>
      <c r="K189" t="s">
        <v>107</v>
      </c>
      <c r="L189" t="s">
        <v>1618</v>
      </c>
      <c r="M189" t="s">
        <v>1619</v>
      </c>
      <c r="R189" t="s">
        <v>1679</v>
      </c>
      <c r="S189" t="s">
        <v>113</v>
      </c>
      <c r="T189" t="s">
        <v>1552</v>
      </c>
      <c r="U189" t="s">
        <v>1553</v>
      </c>
      <c r="V189" t="s">
        <v>1668</v>
      </c>
      <c r="W189" t="s">
        <v>110</v>
      </c>
      <c r="X189" t="s">
        <v>1680</v>
      </c>
      <c r="Z189" t="s">
        <v>111</v>
      </c>
      <c r="AA189" t="s">
        <v>112</v>
      </c>
      <c r="AB189" t="s">
        <v>113</v>
      </c>
      <c r="AC189" t="s">
        <v>1680</v>
      </c>
      <c r="AJ189" t="s">
        <v>1133</v>
      </c>
      <c r="CC189" t="s">
        <v>1624</v>
      </c>
      <c r="CD189" t="s">
        <v>1624</v>
      </c>
    </row>
    <row r="190" customHeight="1" spans="3:54">
      <c r="C190" t="s">
        <v>1678</v>
      </c>
      <c r="D190" t="s">
        <v>1616</v>
      </c>
      <c r="E190" t="s">
        <v>1616</v>
      </c>
      <c r="F190" t="s">
        <v>1617</v>
      </c>
      <c r="G190" t="s">
        <v>1069</v>
      </c>
      <c r="H190" t="s">
        <v>1133</v>
      </c>
      <c r="I190" t="s">
        <v>108</v>
      </c>
      <c r="J190" t="s">
        <v>1196</v>
      </c>
      <c r="K190" t="s">
        <v>107</v>
      </c>
      <c r="L190" t="s">
        <v>1618</v>
      </c>
      <c r="M190" t="s">
        <v>1619</v>
      </c>
      <c r="R190" t="s">
        <v>1681</v>
      </c>
      <c r="S190" t="s">
        <v>1080</v>
      </c>
      <c r="T190" t="s">
        <v>1329</v>
      </c>
      <c r="U190" t="s">
        <v>1330</v>
      </c>
      <c r="V190" t="s">
        <v>1668</v>
      </c>
      <c r="W190" t="s">
        <v>110</v>
      </c>
      <c r="Y190" t="s">
        <v>1680</v>
      </c>
      <c r="Z190" t="s">
        <v>111</v>
      </c>
      <c r="AA190" t="s">
        <v>112</v>
      </c>
      <c r="AB190" t="s">
        <v>113</v>
      </c>
      <c r="AD190" t="s">
        <v>1680</v>
      </c>
      <c r="AJ190" t="s">
        <v>1133</v>
      </c>
      <c r="AP190" t="s">
        <v>1539</v>
      </c>
      <c r="AQ190" t="s">
        <v>1559</v>
      </c>
      <c r="AS190" t="s">
        <v>1682</v>
      </c>
      <c r="AT190" t="s">
        <v>1682</v>
      </c>
      <c r="BA190" t="s">
        <v>1539</v>
      </c>
      <c r="BB190" t="s">
        <v>287</v>
      </c>
    </row>
    <row r="191" customHeight="1" spans="3:82">
      <c r="C191" t="s">
        <v>1683</v>
      </c>
      <c r="D191" t="s">
        <v>1616</v>
      </c>
      <c r="E191" t="s">
        <v>1616</v>
      </c>
      <c r="F191" t="s">
        <v>1617</v>
      </c>
      <c r="G191" t="s">
        <v>1069</v>
      </c>
      <c r="H191" t="s">
        <v>1133</v>
      </c>
      <c r="I191" t="s">
        <v>108</v>
      </c>
      <c r="J191" t="s">
        <v>1205</v>
      </c>
      <c r="K191" t="s">
        <v>107</v>
      </c>
      <c r="L191" t="s">
        <v>1618</v>
      </c>
      <c r="M191" t="s">
        <v>1619</v>
      </c>
      <c r="R191" t="s">
        <v>1684</v>
      </c>
      <c r="S191" t="s">
        <v>113</v>
      </c>
      <c r="T191" t="s">
        <v>1552</v>
      </c>
      <c r="U191" t="s">
        <v>1553</v>
      </c>
      <c r="V191" t="s">
        <v>1685</v>
      </c>
      <c r="W191" t="s">
        <v>110</v>
      </c>
      <c r="X191" t="s">
        <v>1686</v>
      </c>
      <c r="Z191" t="s">
        <v>111</v>
      </c>
      <c r="AA191" t="s">
        <v>112</v>
      </c>
      <c r="AB191" t="s">
        <v>113</v>
      </c>
      <c r="AC191" t="s">
        <v>1686</v>
      </c>
      <c r="AJ191" t="s">
        <v>1133</v>
      </c>
      <c r="AO191" t="s">
        <v>107</v>
      </c>
      <c r="CC191" t="s">
        <v>1624</v>
      </c>
      <c r="CD191" t="s">
        <v>1624</v>
      </c>
    </row>
    <row r="192" customHeight="1" spans="3:54">
      <c r="C192" t="s">
        <v>1683</v>
      </c>
      <c r="D192" t="s">
        <v>1616</v>
      </c>
      <c r="E192" t="s">
        <v>1616</v>
      </c>
      <c r="F192" t="s">
        <v>1617</v>
      </c>
      <c r="G192" t="s">
        <v>1069</v>
      </c>
      <c r="H192" t="s">
        <v>1133</v>
      </c>
      <c r="I192" t="s">
        <v>108</v>
      </c>
      <c r="J192" t="s">
        <v>1205</v>
      </c>
      <c r="K192" t="s">
        <v>107</v>
      </c>
      <c r="L192" t="s">
        <v>1618</v>
      </c>
      <c r="M192" t="s">
        <v>1619</v>
      </c>
      <c r="R192" t="s">
        <v>1687</v>
      </c>
      <c r="S192" t="s">
        <v>1080</v>
      </c>
      <c r="T192" t="s">
        <v>1329</v>
      </c>
      <c r="U192" t="s">
        <v>1330</v>
      </c>
      <c r="V192" t="s">
        <v>1685</v>
      </c>
      <c r="W192" t="s">
        <v>110</v>
      </c>
      <c r="Y192" t="s">
        <v>1686</v>
      </c>
      <c r="Z192" t="s">
        <v>111</v>
      </c>
      <c r="AA192" t="s">
        <v>112</v>
      </c>
      <c r="AB192" t="s">
        <v>113</v>
      </c>
      <c r="AD192" t="s">
        <v>1686</v>
      </c>
      <c r="AJ192" t="s">
        <v>1133</v>
      </c>
      <c r="AO192" t="s">
        <v>107</v>
      </c>
      <c r="AP192" t="s">
        <v>1688</v>
      </c>
      <c r="AQ192" t="s">
        <v>1559</v>
      </c>
      <c r="AS192" t="s">
        <v>1689</v>
      </c>
      <c r="AT192" t="s">
        <v>1689</v>
      </c>
      <c r="BA192" t="s">
        <v>1688</v>
      </c>
      <c r="BB192" t="s">
        <v>1690</v>
      </c>
    </row>
    <row r="193" customHeight="1" spans="3:56">
      <c r="C193" t="s">
        <v>1691</v>
      </c>
      <c r="D193" t="s">
        <v>1616</v>
      </c>
      <c r="E193" t="s">
        <v>1616</v>
      </c>
      <c r="F193" t="s">
        <v>1617</v>
      </c>
      <c r="G193" t="s">
        <v>1069</v>
      </c>
      <c r="H193" t="s">
        <v>1133</v>
      </c>
      <c r="I193" t="s">
        <v>108</v>
      </c>
      <c r="J193" t="s">
        <v>1215</v>
      </c>
      <c r="K193" t="s">
        <v>107</v>
      </c>
      <c r="L193" t="s">
        <v>1618</v>
      </c>
      <c r="M193" t="s">
        <v>1619</v>
      </c>
      <c r="R193" t="s">
        <v>1692</v>
      </c>
      <c r="S193" t="s">
        <v>113</v>
      </c>
      <c r="T193" t="s">
        <v>1634</v>
      </c>
      <c r="U193" t="s">
        <v>1635</v>
      </c>
      <c r="V193" t="s">
        <v>1636</v>
      </c>
      <c r="W193" t="s">
        <v>110</v>
      </c>
      <c r="X193" t="s">
        <v>1693</v>
      </c>
      <c r="Z193" t="s">
        <v>111</v>
      </c>
      <c r="AA193" t="s">
        <v>112</v>
      </c>
      <c r="AB193" t="s">
        <v>113</v>
      </c>
      <c r="AC193" t="s">
        <v>1693</v>
      </c>
      <c r="AJ193" t="s">
        <v>1133</v>
      </c>
      <c r="AQ193" t="s">
        <v>1694</v>
      </c>
      <c r="AS193" t="s">
        <v>1693</v>
      </c>
      <c r="AT193" t="s">
        <v>1693</v>
      </c>
      <c r="BC193" t="s">
        <v>1638</v>
      </c>
      <c r="BD193" t="s">
        <v>1639</v>
      </c>
    </row>
    <row r="194" customHeight="1" spans="3:82">
      <c r="C194" t="s">
        <v>1691</v>
      </c>
      <c r="D194" t="s">
        <v>1616</v>
      </c>
      <c r="E194" t="s">
        <v>1616</v>
      </c>
      <c r="F194" t="s">
        <v>1617</v>
      </c>
      <c r="G194" t="s">
        <v>1069</v>
      </c>
      <c r="H194" t="s">
        <v>1133</v>
      </c>
      <c r="I194" t="s">
        <v>108</v>
      </c>
      <c r="J194" t="s">
        <v>1215</v>
      </c>
      <c r="K194" t="s">
        <v>107</v>
      </c>
      <c r="L194" t="s">
        <v>1618</v>
      </c>
      <c r="M194" t="s">
        <v>1619</v>
      </c>
      <c r="R194" t="s">
        <v>1695</v>
      </c>
      <c r="S194" t="s">
        <v>1080</v>
      </c>
      <c r="T194" t="s">
        <v>1552</v>
      </c>
      <c r="U194" t="s">
        <v>1553</v>
      </c>
      <c r="V194" t="s">
        <v>1636</v>
      </c>
      <c r="W194" t="s">
        <v>110</v>
      </c>
      <c r="Y194" t="s">
        <v>1693</v>
      </c>
      <c r="Z194" t="s">
        <v>111</v>
      </c>
      <c r="AA194" t="s">
        <v>112</v>
      </c>
      <c r="AB194" t="s">
        <v>113</v>
      </c>
      <c r="AD194" t="s">
        <v>1693</v>
      </c>
      <c r="AJ194" t="s">
        <v>1133</v>
      </c>
      <c r="CC194" t="s">
        <v>1624</v>
      </c>
      <c r="CD194" t="s">
        <v>1624</v>
      </c>
    </row>
    <row r="195" customHeight="1" spans="3:54">
      <c r="C195" t="s">
        <v>1696</v>
      </c>
      <c r="D195" t="s">
        <v>1616</v>
      </c>
      <c r="E195" t="s">
        <v>1616</v>
      </c>
      <c r="F195" t="s">
        <v>1617</v>
      </c>
      <c r="G195" t="s">
        <v>1069</v>
      </c>
      <c r="H195" t="s">
        <v>1133</v>
      </c>
      <c r="I195" t="s">
        <v>108</v>
      </c>
      <c r="J195" t="s">
        <v>1230</v>
      </c>
      <c r="K195" t="s">
        <v>107</v>
      </c>
      <c r="L195" t="s">
        <v>1618</v>
      </c>
      <c r="M195" t="s">
        <v>1619</v>
      </c>
      <c r="R195" t="s">
        <v>1697</v>
      </c>
      <c r="S195" t="s">
        <v>113</v>
      </c>
      <c r="T195" t="s">
        <v>1125</v>
      </c>
      <c r="U195" t="s">
        <v>1126</v>
      </c>
      <c r="V195" t="s">
        <v>1698</v>
      </c>
      <c r="W195" t="s">
        <v>110</v>
      </c>
      <c r="X195" t="s">
        <v>1699</v>
      </c>
      <c r="Z195" t="s">
        <v>111</v>
      </c>
      <c r="AA195" t="s">
        <v>112</v>
      </c>
      <c r="AB195" t="s">
        <v>113</v>
      </c>
      <c r="AC195" t="s">
        <v>1699</v>
      </c>
      <c r="AJ195" t="s">
        <v>1133</v>
      </c>
      <c r="AO195" t="s">
        <v>107</v>
      </c>
      <c r="AQ195" t="s">
        <v>1559</v>
      </c>
      <c r="AS195" t="s">
        <v>1699</v>
      </c>
      <c r="AT195" t="s">
        <v>1699</v>
      </c>
      <c r="BA195" t="s">
        <v>1700</v>
      </c>
      <c r="BB195" t="s">
        <v>1701</v>
      </c>
    </row>
    <row r="196" customHeight="1" spans="3:82">
      <c r="C196" t="s">
        <v>1696</v>
      </c>
      <c r="D196" t="s">
        <v>1616</v>
      </c>
      <c r="E196" t="s">
        <v>1616</v>
      </c>
      <c r="F196" t="s">
        <v>1617</v>
      </c>
      <c r="G196" t="s">
        <v>1069</v>
      </c>
      <c r="H196" t="s">
        <v>1133</v>
      </c>
      <c r="I196" t="s">
        <v>108</v>
      </c>
      <c r="J196" t="s">
        <v>1230</v>
      </c>
      <c r="K196" t="s">
        <v>107</v>
      </c>
      <c r="L196" t="s">
        <v>1618</v>
      </c>
      <c r="M196" t="s">
        <v>1619</v>
      </c>
      <c r="R196" t="s">
        <v>1702</v>
      </c>
      <c r="S196" t="s">
        <v>1080</v>
      </c>
      <c r="T196" t="s">
        <v>1552</v>
      </c>
      <c r="U196" t="s">
        <v>1553</v>
      </c>
      <c r="V196" t="s">
        <v>1698</v>
      </c>
      <c r="W196" t="s">
        <v>110</v>
      </c>
      <c r="Y196" t="s">
        <v>1699</v>
      </c>
      <c r="Z196" t="s">
        <v>111</v>
      </c>
      <c r="AA196" t="s">
        <v>112</v>
      </c>
      <c r="AB196" t="s">
        <v>113</v>
      </c>
      <c r="AD196" t="s">
        <v>1699</v>
      </c>
      <c r="AJ196" t="s">
        <v>1133</v>
      </c>
      <c r="AO196" t="s">
        <v>107</v>
      </c>
      <c r="CC196" t="s">
        <v>1624</v>
      </c>
      <c r="CD196" t="s">
        <v>1624</v>
      </c>
    </row>
    <row r="197" customHeight="1" spans="3:80">
      <c r="C197" t="s">
        <v>1703</v>
      </c>
      <c r="D197" t="s">
        <v>1616</v>
      </c>
      <c r="E197" t="s">
        <v>1616</v>
      </c>
      <c r="F197" t="s">
        <v>1617</v>
      </c>
      <c r="G197" t="s">
        <v>1069</v>
      </c>
      <c r="H197" t="s">
        <v>1162</v>
      </c>
      <c r="I197" t="s">
        <v>108</v>
      </c>
      <c r="J197" t="s">
        <v>1239</v>
      </c>
      <c r="K197" t="s">
        <v>107</v>
      </c>
      <c r="L197" t="s">
        <v>1618</v>
      </c>
      <c r="M197" t="s">
        <v>1619</v>
      </c>
      <c r="R197" t="s">
        <v>1704</v>
      </c>
      <c r="S197" t="s">
        <v>113</v>
      </c>
      <c r="T197" t="s">
        <v>1384</v>
      </c>
      <c r="U197" t="s">
        <v>1385</v>
      </c>
      <c r="V197" t="s">
        <v>1621</v>
      </c>
      <c r="W197" t="s">
        <v>110</v>
      </c>
      <c r="X197" t="s">
        <v>1705</v>
      </c>
      <c r="Z197" t="s">
        <v>111</v>
      </c>
      <c r="AA197" t="s">
        <v>112</v>
      </c>
      <c r="AB197" t="s">
        <v>113</v>
      </c>
      <c r="AC197" t="s">
        <v>1705</v>
      </c>
      <c r="AJ197" t="s">
        <v>1162</v>
      </c>
      <c r="AQ197" t="s">
        <v>1559</v>
      </c>
      <c r="AS197" t="s">
        <v>1705</v>
      </c>
      <c r="AT197" t="s">
        <v>1705</v>
      </c>
      <c r="CA197" t="s">
        <v>1622</v>
      </c>
      <c r="CB197" t="s">
        <v>192</v>
      </c>
    </row>
    <row r="198" customHeight="1" spans="3:82">
      <c r="C198" t="s">
        <v>1703</v>
      </c>
      <c r="D198" t="s">
        <v>1616</v>
      </c>
      <c r="E198" t="s">
        <v>1616</v>
      </c>
      <c r="F198" t="s">
        <v>1617</v>
      </c>
      <c r="G198" t="s">
        <v>1069</v>
      </c>
      <c r="H198" t="s">
        <v>1162</v>
      </c>
      <c r="I198" t="s">
        <v>108</v>
      </c>
      <c r="J198" t="s">
        <v>1239</v>
      </c>
      <c r="K198" t="s">
        <v>107</v>
      </c>
      <c r="L198" t="s">
        <v>1618</v>
      </c>
      <c r="M198" t="s">
        <v>1619</v>
      </c>
      <c r="R198" t="s">
        <v>1706</v>
      </c>
      <c r="S198" t="s">
        <v>1080</v>
      </c>
      <c r="T198" t="s">
        <v>1552</v>
      </c>
      <c r="U198" t="s">
        <v>1553</v>
      </c>
      <c r="V198" t="s">
        <v>1621</v>
      </c>
      <c r="W198" t="s">
        <v>110</v>
      </c>
      <c r="Y198" t="s">
        <v>1705</v>
      </c>
      <c r="Z198" t="s">
        <v>111</v>
      </c>
      <c r="AA198" t="s">
        <v>112</v>
      </c>
      <c r="AB198" t="s">
        <v>113</v>
      </c>
      <c r="AD198" t="s">
        <v>1705</v>
      </c>
      <c r="AJ198" t="s">
        <v>1162</v>
      </c>
      <c r="CC198" t="s">
        <v>1624</v>
      </c>
      <c r="CD198" t="s">
        <v>1624</v>
      </c>
    </row>
    <row r="199" customHeight="1" spans="3:82">
      <c r="C199" t="s">
        <v>1707</v>
      </c>
      <c r="D199" t="s">
        <v>1616</v>
      </c>
      <c r="E199" t="s">
        <v>1616</v>
      </c>
      <c r="F199" t="s">
        <v>1617</v>
      </c>
      <c r="G199" t="s">
        <v>1069</v>
      </c>
      <c r="H199" t="s">
        <v>1162</v>
      </c>
      <c r="I199" t="s">
        <v>108</v>
      </c>
      <c r="J199" t="s">
        <v>1248</v>
      </c>
      <c r="K199" t="s">
        <v>107</v>
      </c>
      <c r="L199" t="s">
        <v>1618</v>
      </c>
      <c r="M199" t="s">
        <v>1619</v>
      </c>
      <c r="R199" t="s">
        <v>1708</v>
      </c>
      <c r="S199" t="s">
        <v>113</v>
      </c>
      <c r="T199" t="s">
        <v>1552</v>
      </c>
      <c r="U199" t="s">
        <v>1553</v>
      </c>
      <c r="V199" t="s">
        <v>1668</v>
      </c>
      <c r="W199" t="s">
        <v>110</v>
      </c>
      <c r="X199" t="s">
        <v>1709</v>
      </c>
      <c r="Z199" t="s">
        <v>111</v>
      </c>
      <c r="AA199" t="s">
        <v>112</v>
      </c>
      <c r="AB199" t="s">
        <v>113</v>
      </c>
      <c r="AC199" t="s">
        <v>1709</v>
      </c>
      <c r="AJ199" t="s">
        <v>1162</v>
      </c>
      <c r="CC199" t="s">
        <v>1624</v>
      </c>
      <c r="CD199" t="s">
        <v>1624</v>
      </c>
    </row>
    <row r="200" customHeight="1" spans="3:54">
      <c r="C200" t="s">
        <v>1707</v>
      </c>
      <c r="D200" t="s">
        <v>1616</v>
      </c>
      <c r="E200" t="s">
        <v>1616</v>
      </c>
      <c r="F200" t="s">
        <v>1617</v>
      </c>
      <c r="G200" t="s">
        <v>1069</v>
      </c>
      <c r="H200" t="s">
        <v>1162</v>
      </c>
      <c r="I200" t="s">
        <v>108</v>
      </c>
      <c r="J200" t="s">
        <v>1248</v>
      </c>
      <c r="K200" t="s">
        <v>107</v>
      </c>
      <c r="L200" t="s">
        <v>1618</v>
      </c>
      <c r="M200" t="s">
        <v>1619</v>
      </c>
      <c r="R200" t="s">
        <v>1710</v>
      </c>
      <c r="S200" t="s">
        <v>1080</v>
      </c>
      <c r="T200" t="s">
        <v>1329</v>
      </c>
      <c r="U200" t="s">
        <v>1330</v>
      </c>
      <c r="V200" t="s">
        <v>1668</v>
      </c>
      <c r="W200" t="s">
        <v>110</v>
      </c>
      <c r="Y200" t="s">
        <v>1709</v>
      </c>
      <c r="Z200" t="s">
        <v>111</v>
      </c>
      <c r="AA200" t="s">
        <v>112</v>
      </c>
      <c r="AB200" t="s">
        <v>113</v>
      </c>
      <c r="AD200" t="s">
        <v>1709</v>
      </c>
      <c r="AJ200" t="s">
        <v>1162</v>
      </c>
      <c r="AP200" t="s">
        <v>1539</v>
      </c>
      <c r="AQ200" t="s">
        <v>1559</v>
      </c>
      <c r="AS200" t="s">
        <v>1711</v>
      </c>
      <c r="AT200" t="s">
        <v>1711</v>
      </c>
      <c r="BA200" t="s">
        <v>1539</v>
      </c>
      <c r="BB200" t="s">
        <v>287</v>
      </c>
    </row>
    <row r="201" customHeight="1" spans="3:82">
      <c r="C201" t="s">
        <v>1712</v>
      </c>
      <c r="D201" t="s">
        <v>1616</v>
      </c>
      <c r="E201" t="s">
        <v>1616</v>
      </c>
      <c r="F201" t="s">
        <v>1617</v>
      </c>
      <c r="G201" t="s">
        <v>1069</v>
      </c>
      <c r="H201" t="s">
        <v>1162</v>
      </c>
      <c r="I201" t="s">
        <v>108</v>
      </c>
      <c r="J201" t="s">
        <v>1266</v>
      </c>
      <c r="K201" t="s">
        <v>107</v>
      </c>
      <c r="L201" t="s">
        <v>1618</v>
      </c>
      <c r="M201" t="s">
        <v>1619</v>
      </c>
      <c r="R201" t="s">
        <v>1713</v>
      </c>
      <c r="S201" t="s">
        <v>113</v>
      </c>
      <c r="T201" t="s">
        <v>1552</v>
      </c>
      <c r="U201" t="s">
        <v>1553</v>
      </c>
      <c r="V201" t="s">
        <v>1714</v>
      </c>
      <c r="W201" t="s">
        <v>110</v>
      </c>
      <c r="X201" t="s">
        <v>1715</v>
      </c>
      <c r="Z201" t="s">
        <v>111</v>
      </c>
      <c r="AA201" t="s">
        <v>112</v>
      </c>
      <c r="AB201" t="s">
        <v>113</v>
      </c>
      <c r="AC201" t="s">
        <v>1715</v>
      </c>
      <c r="AJ201" t="s">
        <v>1162</v>
      </c>
      <c r="AO201" t="s">
        <v>107</v>
      </c>
      <c r="CC201" t="s">
        <v>1624</v>
      </c>
      <c r="CD201" t="s">
        <v>1624</v>
      </c>
    </row>
    <row r="202" customHeight="1" spans="3:54">
      <c r="C202" t="s">
        <v>1712</v>
      </c>
      <c r="D202" t="s">
        <v>1616</v>
      </c>
      <c r="E202" t="s">
        <v>1616</v>
      </c>
      <c r="F202" t="s">
        <v>1617</v>
      </c>
      <c r="G202" t="s">
        <v>1069</v>
      </c>
      <c r="H202" t="s">
        <v>1162</v>
      </c>
      <c r="I202" t="s">
        <v>108</v>
      </c>
      <c r="J202" t="s">
        <v>1266</v>
      </c>
      <c r="K202" t="s">
        <v>107</v>
      </c>
      <c r="L202" t="s">
        <v>1618</v>
      </c>
      <c r="M202" t="s">
        <v>1619</v>
      </c>
      <c r="R202" t="s">
        <v>1716</v>
      </c>
      <c r="S202" t="s">
        <v>1080</v>
      </c>
      <c r="T202" t="s">
        <v>1125</v>
      </c>
      <c r="U202" t="s">
        <v>1126</v>
      </c>
      <c r="V202" t="s">
        <v>1714</v>
      </c>
      <c r="W202" t="s">
        <v>110</v>
      </c>
      <c r="Y202" t="s">
        <v>1715</v>
      </c>
      <c r="Z202" t="s">
        <v>111</v>
      </c>
      <c r="AA202" t="s">
        <v>112</v>
      </c>
      <c r="AB202" t="s">
        <v>113</v>
      </c>
      <c r="AD202" t="s">
        <v>1715</v>
      </c>
      <c r="AJ202" t="s">
        <v>1162</v>
      </c>
      <c r="AO202" t="s">
        <v>107</v>
      </c>
      <c r="AQ202" t="s">
        <v>1559</v>
      </c>
      <c r="AS202" t="s">
        <v>1717</v>
      </c>
      <c r="AT202" t="s">
        <v>1717</v>
      </c>
      <c r="BA202" t="s">
        <v>1718</v>
      </c>
      <c r="BB202" t="s">
        <v>1719</v>
      </c>
    </row>
    <row r="203" customHeight="1" spans="3:82">
      <c r="C203" t="s">
        <v>1720</v>
      </c>
      <c r="D203" t="s">
        <v>1616</v>
      </c>
      <c r="E203" t="s">
        <v>1616</v>
      </c>
      <c r="F203" t="s">
        <v>1617</v>
      </c>
      <c r="G203" t="s">
        <v>1069</v>
      </c>
      <c r="H203" t="s">
        <v>1162</v>
      </c>
      <c r="I203" t="s">
        <v>108</v>
      </c>
      <c r="J203" t="s">
        <v>1276</v>
      </c>
      <c r="K203" t="s">
        <v>107</v>
      </c>
      <c r="L203" t="s">
        <v>1618</v>
      </c>
      <c r="M203" t="s">
        <v>1619</v>
      </c>
      <c r="R203" t="s">
        <v>1721</v>
      </c>
      <c r="S203" t="s">
        <v>113</v>
      </c>
      <c r="T203" t="s">
        <v>1552</v>
      </c>
      <c r="U203" t="s">
        <v>1553</v>
      </c>
      <c r="V203" t="s">
        <v>1722</v>
      </c>
      <c r="W203" t="s">
        <v>110</v>
      </c>
      <c r="X203" t="s">
        <v>1723</v>
      </c>
      <c r="Z203" t="s">
        <v>111</v>
      </c>
      <c r="AA203" t="s">
        <v>112</v>
      </c>
      <c r="AB203" t="s">
        <v>113</v>
      </c>
      <c r="AC203" t="s">
        <v>1723</v>
      </c>
      <c r="AJ203" t="s">
        <v>1162</v>
      </c>
      <c r="AO203" t="s">
        <v>107</v>
      </c>
      <c r="CC203" t="s">
        <v>1624</v>
      </c>
      <c r="CD203" t="s">
        <v>1624</v>
      </c>
    </row>
    <row r="204" customHeight="1" spans="3:54">
      <c r="C204" t="s">
        <v>1720</v>
      </c>
      <c r="D204" t="s">
        <v>1616</v>
      </c>
      <c r="E204" t="s">
        <v>1616</v>
      </c>
      <c r="F204" t="s">
        <v>1617</v>
      </c>
      <c r="G204" t="s">
        <v>1069</v>
      </c>
      <c r="H204" t="s">
        <v>1162</v>
      </c>
      <c r="I204" t="s">
        <v>108</v>
      </c>
      <c r="J204" t="s">
        <v>1276</v>
      </c>
      <c r="K204" t="s">
        <v>107</v>
      </c>
      <c r="L204" t="s">
        <v>1618</v>
      </c>
      <c r="M204" t="s">
        <v>1619</v>
      </c>
      <c r="R204" t="s">
        <v>1724</v>
      </c>
      <c r="S204" t="s">
        <v>1080</v>
      </c>
      <c r="T204" t="s">
        <v>1329</v>
      </c>
      <c r="U204" t="s">
        <v>1330</v>
      </c>
      <c r="V204" t="s">
        <v>1722</v>
      </c>
      <c r="W204" t="s">
        <v>110</v>
      </c>
      <c r="Y204" t="s">
        <v>1723</v>
      </c>
      <c r="Z204" t="s">
        <v>111</v>
      </c>
      <c r="AA204" t="s">
        <v>112</v>
      </c>
      <c r="AB204" t="s">
        <v>113</v>
      </c>
      <c r="AD204" t="s">
        <v>1723</v>
      </c>
      <c r="AJ204" t="s">
        <v>1162</v>
      </c>
      <c r="AO204" t="s">
        <v>107</v>
      </c>
      <c r="AP204" t="s">
        <v>1725</v>
      </c>
      <c r="AQ204" t="s">
        <v>1559</v>
      </c>
      <c r="AS204" t="s">
        <v>1726</v>
      </c>
      <c r="AT204" t="s">
        <v>1726</v>
      </c>
      <c r="BA204" t="s">
        <v>1725</v>
      </c>
      <c r="BB204" t="s">
        <v>1727</v>
      </c>
    </row>
    <row r="205" customHeight="1" spans="3:56">
      <c r="C205" t="s">
        <v>1728</v>
      </c>
      <c r="D205" t="s">
        <v>1616</v>
      </c>
      <c r="E205" t="s">
        <v>1616</v>
      </c>
      <c r="F205" t="s">
        <v>1617</v>
      </c>
      <c r="G205" t="s">
        <v>1069</v>
      </c>
      <c r="H205" t="s">
        <v>1162</v>
      </c>
      <c r="I205" t="s">
        <v>108</v>
      </c>
      <c r="J205" t="s">
        <v>1288</v>
      </c>
      <c r="K205" t="s">
        <v>107</v>
      </c>
      <c r="L205" t="s">
        <v>1618</v>
      </c>
      <c r="M205" t="s">
        <v>1619</v>
      </c>
      <c r="R205" t="s">
        <v>1729</v>
      </c>
      <c r="S205" t="s">
        <v>113</v>
      </c>
      <c r="T205" t="s">
        <v>1634</v>
      </c>
      <c r="U205" t="s">
        <v>1635</v>
      </c>
      <c r="V205" t="s">
        <v>1636</v>
      </c>
      <c r="W205" t="s">
        <v>110</v>
      </c>
      <c r="X205" t="s">
        <v>1715</v>
      </c>
      <c r="Z205" t="s">
        <v>111</v>
      </c>
      <c r="AA205" t="s">
        <v>112</v>
      </c>
      <c r="AB205" t="s">
        <v>113</v>
      </c>
      <c r="AC205" t="s">
        <v>1715</v>
      </c>
      <c r="AJ205" t="s">
        <v>1162</v>
      </c>
      <c r="AQ205" t="s">
        <v>1694</v>
      </c>
      <c r="AS205" t="s">
        <v>1715</v>
      </c>
      <c r="AT205" t="s">
        <v>1715</v>
      </c>
      <c r="BC205" t="s">
        <v>1638</v>
      </c>
      <c r="BD205" t="s">
        <v>1639</v>
      </c>
    </row>
    <row r="206" customHeight="1" spans="3:82">
      <c r="C206" t="s">
        <v>1728</v>
      </c>
      <c r="D206" t="s">
        <v>1616</v>
      </c>
      <c r="E206" t="s">
        <v>1616</v>
      </c>
      <c r="F206" t="s">
        <v>1617</v>
      </c>
      <c r="G206" t="s">
        <v>1069</v>
      </c>
      <c r="H206" t="s">
        <v>1162</v>
      </c>
      <c r="I206" t="s">
        <v>108</v>
      </c>
      <c r="J206" t="s">
        <v>1288</v>
      </c>
      <c r="K206" t="s">
        <v>107</v>
      </c>
      <c r="L206" t="s">
        <v>1618</v>
      </c>
      <c r="M206" t="s">
        <v>1619</v>
      </c>
      <c r="R206" t="s">
        <v>1730</v>
      </c>
      <c r="S206" t="s">
        <v>1080</v>
      </c>
      <c r="T206" t="s">
        <v>1552</v>
      </c>
      <c r="U206" t="s">
        <v>1553</v>
      </c>
      <c r="V206" t="s">
        <v>1636</v>
      </c>
      <c r="W206" t="s">
        <v>110</v>
      </c>
      <c r="Y206" t="s">
        <v>1715</v>
      </c>
      <c r="Z206" t="s">
        <v>111</v>
      </c>
      <c r="AA206" t="s">
        <v>112</v>
      </c>
      <c r="AB206" t="s">
        <v>113</v>
      </c>
      <c r="AD206" t="s">
        <v>1715</v>
      </c>
      <c r="AJ206" t="s">
        <v>1162</v>
      </c>
      <c r="CC206" t="s">
        <v>1624</v>
      </c>
      <c r="CD206" t="s">
        <v>1624</v>
      </c>
    </row>
    <row r="207" customHeight="1" spans="3:54">
      <c r="C207" t="s">
        <v>1731</v>
      </c>
      <c r="D207" t="s">
        <v>1616</v>
      </c>
      <c r="E207" t="s">
        <v>1616</v>
      </c>
      <c r="F207" t="s">
        <v>1617</v>
      </c>
      <c r="G207" t="s">
        <v>1069</v>
      </c>
      <c r="H207" t="s">
        <v>1162</v>
      </c>
      <c r="I207" t="s">
        <v>108</v>
      </c>
      <c r="J207" t="s">
        <v>1140</v>
      </c>
      <c r="K207" t="s">
        <v>107</v>
      </c>
      <c r="L207" t="s">
        <v>1618</v>
      </c>
      <c r="M207" t="s">
        <v>1619</v>
      </c>
      <c r="R207" t="s">
        <v>1732</v>
      </c>
      <c r="S207" t="s">
        <v>113</v>
      </c>
      <c r="T207" t="s">
        <v>1329</v>
      </c>
      <c r="U207" t="s">
        <v>1330</v>
      </c>
      <c r="V207" t="s">
        <v>1733</v>
      </c>
      <c r="W207" t="s">
        <v>110</v>
      </c>
      <c r="X207" t="s">
        <v>1734</v>
      </c>
      <c r="Z207" t="s">
        <v>111</v>
      </c>
      <c r="AA207" t="s">
        <v>112</v>
      </c>
      <c r="AB207" t="s">
        <v>113</v>
      </c>
      <c r="AC207" t="s">
        <v>1734</v>
      </c>
      <c r="AJ207" t="s">
        <v>1162</v>
      </c>
      <c r="AO207" t="s">
        <v>107</v>
      </c>
      <c r="AP207" t="s">
        <v>1539</v>
      </c>
      <c r="AQ207" t="s">
        <v>1559</v>
      </c>
      <c r="AS207" t="s">
        <v>1734</v>
      </c>
      <c r="AT207" t="s">
        <v>1734</v>
      </c>
      <c r="BA207" t="s">
        <v>1539</v>
      </c>
      <c r="BB207" t="s">
        <v>287</v>
      </c>
    </row>
    <row r="208" customHeight="1" spans="3:82">
      <c r="C208" t="s">
        <v>1731</v>
      </c>
      <c r="D208" t="s">
        <v>1616</v>
      </c>
      <c r="E208" t="s">
        <v>1616</v>
      </c>
      <c r="F208" t="s">
        <v>1617</v>
      </c>
      <c r="G208" t="s">
        <v>1069</v>
      </c>
      <c r="H208" t="s">
        <v>1162</v>
      </c>
      <c r="I208" t="s">
        <v>108</v>
      </c>
      <c r="J208" t="s">
        <v>1140</v>
      </c>
      <c r="K208" t="s">
        <v>107</v>
      </c>
      <c r="L208" t="s">
        <v>1618</v>
      </c>
      <c r="M208" t="s">
        <v>1619</v>
      </c>
      <c r="R208" t="s">
        <v>1735</v>
      </c>
      <c r="S208" t="s">
        <v>1080</v>
      </c>
      <c r="T208" t="s">
        <v>1552</v>
      </c>
      <c r="U208" t="s">
        <v>1553</v>
      </c>
      <c r="V208" t="s">
        <v>1733</v>
      </c>
      <c r="W208" t="s">
        <v>110</v>
      </c>
      <c r="Y208" t="s">
        <v>1734</v>
      </c>
      <c r="Z208" t="s">
        <v>111</v>
      </c>
      <c r="AA208" t="s">
        <v>112</v>
      </c>
      <c r="AB208" t="s">
        <v>113</v>
      </c>
      <c r="AD208" t="s">
        <v>1734</v>
      </c>
      <c r="AJ208" t="s">
        <v>1162</v>
      </c>
      <c r="AO208" t="s">
        <v>107</v>
      </c>
      <c r="CC208" t="s">
        <v>1624</v>
      </c>
      <c r="CD208" t="s">
        <v>1624</v>
      </c>
    </row>
    <row r="209" customHeight="1" spans="3:80">
      <c r="C209" t="s">
        <v>1736</v>
      </c>
      <c r="D209" t="s">
        <v>1616</v>
      </c>
      <c r="E209" t="s">
        <v>1616</v>
      </c>
      <c r="F209" t="s">
        <v>1617</v>
      </c>
      <c r="G209" t="s">
        <v>1069</v>
      </c>
      <c r="H209" t="s">
        <v>1162</v>
      </c>
      <c r="I209" t="s">
        <v>108</v>
      </c>
      <c r="J209" t="s">
        <v>1306</v>
      </c>
      <c r="K209" t="s">
        <v>107</v>
      </c>
      <c r="L209" t="s">
        <v>1618</v>
      </c>
      <c r="M209" t="s">
        <v>1619</v>
      </c>
      <c r="R209" t="s">
        <v>1737</v>
      </c>
      <c r="S209" t="s">
        <v>113</v>
      </c>
      <c r="T209" t="s">
        <v>1115</v>
      </c>
      <c r="U209" t="s">
        <v>1116</v>
      </c>
      <c r="V209" t="s">
        <v>1738</v>
      </c>
      <c r="W209" t="s">
        <v>110</v>
      </c>
      <c r="X209" t="s">
        <v>1739</v>
      </c>
      <c r="Z209" t="s">
        <v>111</v>
      </c>
      <c r="AA209" t="s">
        <v>112</v>
      </c>
      <c r="AB209" t="s">
        <v>113</v>
      </c>
      <c r="AC209" t="s">
        <v>1739</v>
      </c>
      <c r="AJ209" t="s">
        <v>1162</v>
      </c>
      <c r="AQ209" t="s">
        <v>1559</v>
      </c>
      <c r="AS209" t="s">
        <v>1739</v>
      </c>
      <c r="AT209" t="s">
        <v>1739</v>
      </c>
      <c r="CA209" t="s">
        <v>1740</v>
      </c>
      <c r="CB209" t="s">
        <v>1741</v>
      </c>
    </row>
    <row r="210" customHeight="1" spans="3:46">
      <c r="C210" t="s">
        <v>1736</v>
      </c>
      <c r="D210" t="s">
        <v>1616</v>
      </c>
      <c r="E210" t="s">
        <v>1616</v>
      </c>
      <c r="F210" t="s">
        <v>1617</v>
      </c>
      <c r="G210" t="s">
        <v>1069</v>
      </c>
      <c r="H210" t="s">
        <v>1162</v>
      </c>
      <c r="I210" t="s">
        <v>108</v>
      </c>
      <c r="J210" t="s">
        <v>1306</v>
      </c>
      <c r="K210" t="s">
        <v>107</v>
      </c>
      <c r="L210" t="s">
        <v>1618</v>
      </c>
      <c r="M210" t="s">
        <v>1619</v>
      </c>
      <c r="R210" t="s">
        <v>1742</v>
      </c>
      <c r="S210" t="s">
        <v>1080</v>
      </c>
      <c r="T210" t="s">
        <v>1743</v>
      </c>
      <c r="U210" t="s">
        <v>1744</v>
      </c>
      <c r="V210" t="s">
        <v>1738</v>
      </c>
      <c r="W210" t="s">
        <v>110</v>
      </c>
      <c r="X210" t="s">
        <v>1745</v>
      </c>
      <c r="Z210" t="s">
        <v>111</v>
      </c>
      <c r="AA210" t="s">
        <v>112</v>
      </c>
      <c r="AB210" t="s">
        <v>113</v>
      </c>
      <c r="AC210" t="s">
        <v>1745</v>
      </c>
      <c r="AJ210" t="s">
        <v>1162</v>
      </c>
      <c r="AO210" t="s">
        <v>107</v>
      </c>
      <c r="AQ210" t="s">
        <v>1136</v>
      </c>
      <c r="AS210" t="s">
        <v>1745</v>
      </c>
      <c r="AT210" t="s">
        <v>1745</v>
      </c>
    </row>
    <row r="211" customHeight="1" spans="3:80">
      <c r="C211" t="s">
        <v>1736</v>
      </c>
      <c r="D211" t="s">
        <v>1616</v>
      </c>
      <c r="E211" t="s">
        <v>1616</v>
      </c>
      <c r="F211" t="s">
        <v>1617</v>
      </c>
      <c r="G211" t="s">
        <v>1069</v>
      </c>
      <c r="H211" t="s">
        <v>1162</v>
      </c>
      <c r="I211" t="s">
        <v>108</v>
      </c>
      <c r="J211" t="s">
        <v>1306</v>
      </c>
      <c r="K211" t="s">
        <v>107</v>
      </c>
      <c r="L211" t="s">
        <v>1618</v>
      </c>
      <c r="M211" t="s">
        <v>1619</v>
      </c>
      <c r="R211" t="s">
        <v>1746</v>
      </c>
      <c r="S211" t="s">
        <v>1093</v>
      </c>
      <c r="T211" t="s">
        <v>1115</v>
      </c>
      <c r="U211" t="s">
        <v>1116</v>
      </c>
      <c r="V211" t="s">
        <v>1747</v>
      </c>
      <c r="W211" t="s">
        <v>110</v>
      </c>
      <c r="X211" t="s">
        <v>1748</v>
      </c>
      <c r="Z211" t="s">
        <v>111</v>
      </c>
      <c r="AA211" t="s">
        <v>112</v>
      </c>
      <c r="AB211" t="s">
        <v>113</v>
      </c>
      <c r="AC211" t="s">
        <v>1748</v>
      </c>
      <c r="AJ211" t="s">
        <v>1162</v>
      </c>
      <c r="CA211" t="s">
        <v>1740</v>
      </c>
      <c r="CB211" t="s">
        <v>1741</v>
      </c>
    </row>
    <row r="212" customHeight="1" spans="3:46">
      <c r="C212" t="s">
        <v>1736</v>
      </c>
      <c r="D212" t="s">
        <v>1616</v>
      </c>
      <c r="E212" t="s">
        <v>1616</v>
      </c>
      <c r="F212" t="s">
        <v>1617</v>
      </c>
      <c r="G212" t="s">
        <v>1069</v>
      </c>
      <c r="H212" t="s">
        <v>1162</v>
      </c>
      <c r="I212" t="s">
        <v>108</v>
      </c>
      <c r="J212" t="s">
        <v>1306</v>
      </c>
      <c r="K212" t="s">
        <v>107</v>
      </c>
      <c r="L212" t="s">
        <v>1618</v>
      </c>
      <c r="M212" t="s">
        <v>1619</v>
      </c>
      <c r="R212" t="s">
        <v>1749</v>
      </c>
      <c r="S212" t="s">
        <v>1113</v>
      </c>
      <c r="T212" t="s">
        <v>1743</v>
      </c>
      <c r="U212" t="s">
        <v>1744</v>
      </c>
      <c r="V212" t="s">
        <v>1747</v>
      </c>
      <c r="W212" t="s">
        <v>110</v>
      </c>
      <c r="X212" t="s">
        <v>1750</v>
      </c>
      <c r="Z212" t="s">
        <v>111</v>
      </c>
      <c r="AA212" t="s">
        <v>112</v>
      </c>
      <c r="AB212" t="s">
        <v>113</v>
      </c>
      <c r="AC212" t="s">
        <v>1750</v>
      </c>
      <c r="AJ212" t="s">
        <v>1162</v>
      </c>
      <c r="AO212" t="s">
        <v>107</v>
      </c>
      <c r="AQ212" t="s">
        <v>1136</v>
      </c>
      <c r="AS212" t="s">
        <v>1750</v>
      </c>
      <c r="AT212" t="s">
        <v>1750</v>
      </c>
    </row>
    <row r="213" customHeight="1" spans="3:82">
      <c r="C213" t="s">
        <v>1736</v>
      </c>
      <c r="D213" t="s">
        <v>1616</v>
      </c>
      <c r="E213" t="s">
        <v>1616</v>
      </c>
      <c r="F213" t="s">
        <v>1617</v>
      </c>
      <c r="G213" t="s">
        <v>1069</v>
      </c>
      <c r="H213" t="s">
        <v>1162</v>
      </c>
      <c r="I213" t="s">
        <v>108</v>
      </c>
      <c r="J213" t="s">
        <v>1306</v>
      </c>
      <c r="K213" t="s">
        <v>107</v>
      </c>
      <c r="L213" t="s">
        <v>1618</v>
      </c>
      <c r="M213" t="s">
        <v>1619</v>
      </c>
      <c r="R213" t="s">
        <v>1751</v>
      </c>
      <c r="S213" t="s">
        <v>1123</v>
      </c>
      <c r="T213" t="s">
        <v>1552</v>
      </c>
      <c r="U213" t="s">
        <v>1553</v>
      </c>
      <c r="V213" t="s">
        <v>1752</v>
      </c>
      <c r="W213" t="s">
        <v>110</v>
      </c>
      <c r="Y213" t="s">
        <v>1753</v>
      </c>
      <c r="Z213" t="s">
        <v>111</v>
      </c>
      <c r="AA213" t="s">
        <v>112</v>
      </c>
      <c r="AB213" t="s">
        <v>113</v>
      </c>
      <c r="AD213" t="s">
        <v>1753</v>
      </c>
      <c r="AJ213" t="s">
        <v>1162</v>
      </c>
      <c r="CC213" t="s">
        <v>1624</v>
      </c>
      <c r="CD213" t="s">
        <v>1624</v>
      </c>
    </row>
    <row r="214" customHeight="1" spans="3:82">
      <c r="C214" t="s">
        <v>1754</v>
      </c>
      <c r="D214" t="s">
        <v>1616</v>
      </c>
      <c r="E214" t="s">
        <v>1616</v>
      </c>
      <c r="F214" t="s">
        <v>1617</v>
      </c>
      <c r="G214" t="s">
        <v>1069</v>
      </c>
      <c r="H214" t="s">
        <v>1177</v>
      </c>
      <c r="I214" t="s">
        <v>108</v>
      </c>
      <c r="J214" t="s">
        <v>1324</v>
      </c>
      <c r="K214" t="s">
        <v>107</v>
      </c>
      <c r="L214" t="s">
        <v>1618</v>
      </c>
      <c r="M214" t="s">
        <v>1619</v>
      </c>
      <c r="R214" t="s">
        <v>1755</v>
      </c>
      <c r="S214" t="s">
        <v>113</v>
      </c>
      <c r="T214" t="s">
        <v>1552</v>
      </c>
      <c r="U214" t="s">
        <v>1553</v>
      </c>
      <c r="V214" t="s">
        <v>1756</v>
      </c>
      <c r="W214" t="s">
        <v>110</v>
      </c>
      <c r="X214" t="s">
        <v>1757</v>
      </c>
      <c r="Z214" t="s">
        <v>111</v>
      </c>
      <c r="AA214" t="s">
        <v>112</v>
      </c>
      <c r="AB214" t="s">
        <v>113</v>
      </c>
      <c r="AC214" t="s">
        <v>1757</v>
      </c>
      <c r="AJ214" t="s">
        <v>1177</v>
      </c>
      <c r="AO214" t="s">
        <v>107</v>
      </c>
      <c r="CC214" t="s">
        <v>1758</v>
      </c>
      <c r="CD214" t="s">
        <v>1758</v>
      </c>
    </row>
    <row r="215" customHeight="1" spans="3:80">
      <c r="C215" t="s">
        <v>1754</v>
      </c>
      <c r="D215" t="s">
        <v>1616</v>
      </c>
      <c r="E215" t="s">
        <v>1616</v>
      </c>
      <c r="F215" t="s">
        <v>1617</v>
      </c>
      <c r="G215" t="s">
        <v>1069</v>
      </c>
      <c r="H215" t="s">
        <v>1177</v>
      </c>
      <c r="I215" t="s">
        <v>108</v>
      </c>
      <c r="J215" t="s">
        <v>1324</v>
      </c>
      <c r="K215" t="s">
        <v>107</v>
      </c>
      <c r="L215" t="s">
        <v>1618</v>
      </c>
      <c r="M215" t="s">
        <v>1619</v>
      </c>
      <c r="R215" t="s">
        <v>1759</v>
      </c>
      <c r="S215" t="s">
        <v>1080</v>
      </c>
      <c r="T215" t="s">
        <v>1384</v>
      </c>
      <c r="U215" t="s">
        <v>1385</v>
      </c>
      <c r="V215" t="s">
        <v>1756</v>
      </c>
      <c r="W215" t="s">
        <v>110</v>
      </c>
      <c r="Y215" t="s">
        <v>1757</v>
      </c>
      <c r="Z215" t="s">
        <v>111</v>
      </c>
      <c r="AA215" t="s">
        <v>112</v>
      </c>
      <c r="AB215" t="s">
        <v>113</v>
      </c>
      <c r="AD215" t="s">
        <v>1757</v>
      </c>
      <c r="AJ215" t="s">
        <v>1177</v>
      </c>
      <c r="AO215" t="s">
        <v>107</v>
      </c>
      <c r="AQ215" t="s">
        <v>1559</v>
      </c>
      <c r="AS215" t="s">
        <v>1760</v>
      </c>
      <c r="AT215" t="s">
        <v>1760</v>
      </c>
      <c r="CA215" t="s">
        <v>1560</v>
      </c>
      <c r="CB215" t="s">
        <v>1561</v>
      </c>
    </row>
    <row r="216" customHeight="1" spans="3:82">
      <c r="C216" t="s">
        <v>1761</v>
      </c>
      <c r="D216" t="s">
        <v>1616</v>
      </c>
      <c r="E216" t="s">
        <v>1616</v>
      </c>
      <c r="F216" t="s">
        <v>1617</v>
      </c>
      <c r="G216" t="s">
        <v>1069</v>
      </c>
      <c r="H216" t="s">
        <v>1762</v>
      </c>
      <c r="I216" t="s">
        <v>108</v>
      </c>
      <c r="J216" t="s">
        <v>1335</v>
      </c>
      <c r="K216" t="s">
        <v>107</v>
      </c>
      <c r="L216" t="s">
        <v>1618</v>
      </c>
      <c r="M216" t="s">
        <v>1619</v>
      </c>
      <c r="R216" t="s">
        <v>1763</v>
      </c>
      <c r="S216" t="s">
        <v>113</v>
      </c>
      <c r="T216" t="s">
        <v>1552</v>
      </c>
      <c r="U216" t="s">
        <v>1553</v>
      </c>
      <c r="V216" t="s">
        <v>1756</v>
      </c>
      <c r="W216" t="s">
        <v>110</v>
      </c>
      <c r="X216" t="s">
        <v>1764</v>
      </c>
      <c r="Z216" t="s">
        <v>111</v>
      </c>
      <c r="AA216" t="s">
        <v>112</v>
      </c>
      <c r="AB216" t="s">
        <v>113</v>
      </c>
      <c r="AC216" t="s">
        <v>1764</v>
      </c>
      <c r="AJ216" t="s">
        <v>1762</v>
      </c>
      <c r="CC216" t="s">
        <v>1758</v>
      </c>
      <c r="CD216" t="s">
        <v>1758</v>
      </c>
    </row>
    <row r="217" customHeight="1" spans="3:80">
      <c r="C217" t="s">
        <v>1761</v>
      </c>
      <c r="D217" t="s">
        <v>1616</v>
      </c>
      <c r="E217" t="s">
        <v>1616</v>
      </c>
      <c r="F217" t="s">
        <v>1617</v>
      </c>
      <c r="G217" t="s">
        <v>1069</v>
      </c>
      <c r="H217" t="s">
        <v>1762</v>
      </c>
      <c r="I217" t="s">
        <v>108</v>
      </c>
      <c r="J217" t="s">
        <v>1335</v>
      </c>
      <c r="K217" t="s">
        <v>107</v>
      </c>
      <c r="L217" t="s">
        <v>1618</v>
      </c>
      <c r="M217" t="s">
        <v>1619</v>
      </c>
      <c r="R217" t="s">
        <v>1765</v>
      </c>
      <c r="S217" t="s">
        <v>1080</v>
      </c>
      <c r="T217" t="s">
        <v>1384</v>
      </c>
      <c r="U217" t="s">
        <v>1385</v>
      </c>
      <c r="V217" t="s">
        <v>1756</v>
      </c>
      <c r="W217" t="s">
        <v>110</v>
      </c>
      <c r="Y217" t="s">
        <v>1764</v>
      </c>
      <c r="Z217" t="s">
        <v>111</v>
      </c>
      <c r="AA217" t="s">
        <v>112</v>
      </c>
      <c r="AB217" t="s">
        <v>113</v>
      </c>
      <c r="AD217" t="s">
        <v>1764</v>
      </c>
      <c r="AJ217" t="s">
        <v>1762</v>
      </c>
      <c r="AQ217" t="s">
        <v>1559</v>
      </c>
      <c r="AS217" t="s">
        <v>1766</v>
      </c>
      <c r="AT217" t="s">
        <v>1766</v>
      </c>
      <c r="CA217" t="s">
        <v>1560</v>
      </c>
      <c r="CB217" t="s">
        <v>1561</v>
      </c>
    </row>
    <row r="218" customHeight="1" spans="3:80">
      <c r="C218" t="s">
        <v>1767</v>
      </c>
      <c r="D218" t="s">
        <v>1616</v>
      </c>
      <c r="E218" t="s">
        <v>1616</v>
      </c>
      <c r="F218" t="s">
        <v>1617</v>
      </c>
      <c r="G218" t="s">
        <v>1069</v>
      </c>
      <c r="H218" t="s">
        <v>1214</v>
      </c>
      <c r="I218" t="s">
        <v>108</v>
      </c>
      <c r="J218" t="s">
        <v>1377</v>
      </c>
      <c r="K218" t="s">
        <v>107</v>
      </c>
      <c r="L218" t="s">
        <v>1618</v>
      </c>
      <c r="M218" t="s">
        <v>1619</v>
      </c>
      <c r="R218" t="s">
        <v>1768</v>
      </c>
      <c r="S218" t="s">
        <v>113</v>
      </c>
      <c r="T218" t="s">
        <v>1384</v>
      </c>
      <c r="U218" t="s">
        <v>1385</v>
      </c>
      <c r="V218" t="s">
        <v>1621</v>
      </c>
      <c r="W218" t="s">
        <v>110</v>
      </c>
      <c r="X218" t="s">
        <v>1769</v>
      </c>
      <c r="Z218" t="s">
        <v>111</v>
      </c>
      <c r="AA218" t="s">
        <v>112</v>
      </c>
      <c r="AB218" t="s">
        <v>113</v>
      </c>
      <c r="AC218" t="s">
        <v>1769</v>
      </c>
      <c r="AJ218" t="s">
        <v>1214</v>
      </c>
      <c r="AQ218" t="s">
        <v>1559</v>
      </c>
      <c r="AS218" t="s">
        <v>1769</v>
      </c>
      <c r="AT218" t="s">
        <v>1769</v>
      </c>
      <c r="CA218" t="s">
        <v>1622</v>
      </c>
      <c r="CB218" t="s">
        <v>192</v>
      </c>
    </row>
    <row r="219" customHeight="1" spans="3:82">
      <c r="C219" t="s">
        <v>1767</v>
      </c>
      <c r="D219" t="s">
        <v>1616</v>
      </c>
      <c r="E219" t="s">
        <v>1616</v>
      </c>
      <c r="F219" t="s">
        <v>1617</v>
      </c>
      <c r="G219" t="s">
        <v>1069</v>
      </c>
      <c r="H219" t="s">
        <v>1214</v>
      </c>
      <c r="I219" t="s">
        <v>108</v>
      </c>
      <c r="J219" t="s">
        <v>1377</v>
      </c>
      <c r="K219" t="s">
        <v>107</v>
      </c>
      <c r="L219" t="s">
        <v>1618</v>
      </c>
      <c r="M219" t="s">
        <v>1619</v>
      </c>
      <c r="R219" t="s">
        <v>1770</v>
      </c>
      <c r="S219" t="s">
        <v>1080</v>
      </c>
      <c r="T219" t="s">
        <v>1552</v>
      </c>
      <c r="U219" t="s">
        <v>1553</v>
      </c>
      <c r="V219" t="s">
        <v>1621</v>
      </c>
      <c r="W219" t="s">
        <v>110</v>
      </c>
      <c r="Y219" t="s">
        <v>1769</v>
      </c>
      <c r="Z219" t="s">
        <v>111</v>
      </c>
      <c r="AA219" t="s">
        <v>112</v>
      </c>
      <c r="AB219" t="s">
        <v>113</v>
      </c>
      <c r="AD219" t="s">
        <v>1769</v>
      </c>
      <c r="AJ219" t="s">
        <v>1214</v>
      </c>
      <c r="CC219" t="s">
        <v>1624</v>
      </c>
      <c r="CD219" t="s">
        <v>1624</v>
      </c>
    </row>
    <row r="220" customHeight="1" spans="3:82">
      <c r="C220" t="s">
        <v>1771</v>
      </c>
      <c r="D220" t="s">
        <v>1616</v>
      </c>
      <c r="E220" t="s">
        <v>1616</v>
      </c>
      <c r="F220" t="s">
        <v>1617</v>
      </c>
      <c r="G220" t="s">
        <v>1069</v>
      </c>
      <c r="H220" t="s">
        <v>1214</v>
      </c>
      <c r="I220" t="s">
        <v>108</v>
      </c>
      <c r="J220" t="s">
        <v>1382</v>
      </c>
      <c r="K220" t="s">
        <v>107</v>
      </c>
      <c r="L220" t="s">
        <v>1618</v>
      </c>
      <c r="M220" t="s">
        <v>1619</v>
      </c>
      <c r="R220" t="s">
        <v>1772</v>
      </c>
      <c r="S220" t="s">
        <v>113</v>
      </c>
      <c r="T220" t="s">
        <v>1552</v>
      </c>
      <c r="U220" t="s">
        <v>1553</v>
      </c>
      <c r="V220" t="s">
        <v>1668</v>
      </c>
      <c r="W220" t="s">
        <v>110</v>
      </c>
      <c r="X220" t="s">
        <v>1773</v>
      </c>
      <c r="Z220" t="s">
        <v>111</v>
      </c>
      <c r="AA220" t="s">
        <v>112</v>
      </c>
      <c r="AB220" t="s">
        <v>113</v>
      </c>
      <c r="AC220" t="s">
        <v>1773</v>
      </c>
      <c r="AJ220" t="s">
        <v>1214</v>
      </c>
      <c r="CC220" t="s">
        <v>1624</v>
      </c>
      <c r="CD220" t="s">
        <v>1624</v>
      </c>
    </row>
    <row r="221" customHeight="1" spans="3:54">
      <c r="C221" t="s">
        <v>1771</v>
      </c>
      <c r="D221" t="s">
        <v>1616</v>
      </c>
      <c r="E221" t="s">
        <v>1616</v>
      </c>
      <c r="F221" t="s">
        <v>1617</v>
      </c>
      <c r="G221" t="s">
        <v>1069</v>
      </c>
      <c r="H221" t="s">
        <v>1214</v>
      </c>
      <c r="I221" t="s">
        <v>108</v>
      </c>
      <c r="J221" t="s">
        <v>1382</v>
      </c>
      <c r="K221" t="s">
        <v>107</v>
      </c>
      <c r="L221" t="s">
        <v>1618</v>
      </c>
      <c r="M221" t="s">
        <v>1619</v>
      </c>
      <c r="R221" t="s">
        <v>1774</v>
      </c>
      <c r="S221" t="s">
        <v>1080</v>
      </c>
      <c r="T221" t="s">
        <v>1329</v>
      </c>
      <c r="U221" t="s">
        <v>1330</v>
      </c>
      <c r="V221" t="s">
        <v>1668</v>
      </c>
      <c r="W221" t="s">
        <v>110</v>
      </c>
      <c r="Y221" t="s">
        <v>1773</v>
      </c>
      <c r="Z221" t="s">
        <v>111</v>
      </c>
      <c r="AA221" t="s">
        <v>112</v>
      </c>
      <c r="AB221" t="s">
        <v>113</v>
      </c>
      <c r="AD221" t="s">
        <v>1773</v>
      </c>
      <c r="AJ221" t="s">
        <v>1214</v>
      </c>
      <c r="AP221" t="s">
        <v>1539</v>
      </c>
      <c r="AQ221" t="s">
        <v>1559</v>
      </c>
      <c r="AS221" t="s">
        <v>1775</v>
      </c>
      <c r="AT221" t="s">
        <v>1775</v>
      </c>
      <c r="BA221" t="s">
        <v>1539</v>
      </c>
      <c r="BB221" t="s">
        <v>287</v>
      </c>
    </row>
    <row r="222" customHeight="1" spans="3:82">
      <c r="C222" t="s">
        <v>1776</v>
      </c>
      <c r="D222" t="s">
        <v>1616</v>
      </c>
      <c r="E222" t="s">
        <v>1616</v>
      </c>
      <c r="F222" t="s">
        <v>1617</v>
      </c>
      <c r="G222" t="s">
        <v>1069</v>
      </c>
      <c r="H222" t="s">
        <v>1214</v>
      </c>
      <c r="I222" t="s">
        <v>108</v>
      </c>
      <c r="J222" t="s">
        <v>1395</v>
      </c>
      <c r="K222" t="s">
        <v>107</v>
      </c>
      <c r="L222" t="s">
        <v>1618</v>
      </c>
      <c r="M222" t="s">
        <v>1619</v>
      </c>
      <c r="R222" t="s">
        <v>1777</v>
      </c>
      <c r="S222" t="s">
        <v>113</v>
      </c>
      <c r="T222" t="s">
        <v>1552</v>
      </c>
      <c r="U222" t="s">
        <v>1553</v>
      </c>
      <c r="V222" t="s">
        <v>1668</v>
      </c>
      <c r="W222" t="s">
        <v>110</v>
      </c>
      <c r="X222" t="s">
        <v>1778</v>
      </c>
      <c r="Z222" t="s">
        <v>111</v>
      </c>
      <c r="AA222" t="s">
        <v>112</v>
      </c>
      <c r="AB222" t="s">
        <v>113</v>
      </c>
      <c r="AC222" t="s">
        <v>1778</v>
      </c>
      <c r="AJ222" t="s">
        <v>1214</v>
      </c>
      <c r="CC222" t="s">
        <v>1624</v>
      </c>
      <c r="CD222" t="s">
        <v>1624</v>
      </c>
    </row>
    <row r="223" customHeight="1" spans="3:54">
      <c r="C223" t="s">
        <v>1776</v>
      </c>
      <c r="D223" t="s">
        <v>1616</v>
      </c>
      <c r="E223" t="s">
        <v>1616</v>
      </c>
      <c r="F223" t="s">
        <v>1617</v>
      </c>
      <c r="G223" t="s">
        <v>1069</v>
      </c>
      <c r="H223" t="s">
        <v>1214</v>
      </c>
      <c r="I223" t="s">
        <v>108</v>
      </c>
      <c r="J223" t="s">
        <v>1395</v>
      </c>
      <c r="K223" t="s">
        <v>107</v>
      </c>
      <c r="L223" t="s">
        <v>1618</v>
      </c>
      <c r="M223" t="s">
        <v>1619</v>
      </c>
      <c r="R223" t="s">
        <v>1779</v>
      </c>
      <c r="S223" t="s">
        <v>1080</v>
      </c>
      <c r="T223" t="s">
        <v>1329</v>
      </c>
      <c r="U223" t="s">
        <v>1330</v>
      </c>
      <c r="V223" t="s">
        <v>1668</v>
      </c>
      <c r="W223" t="s">
        <v>110</v>
      </c>
      <c r="Y223" t="s">
        <v>1778</v>
      </c>
      <c r="Z223" t="s">
        <v>111</v>
      </c>
      <c r="AA223" t="s">
        <v>112</v>
      </c>
      <c r="AB223" t="s">
        <v>113</v>
      </c>
      <c r="AD223" t="s">
        <v>1778</v>
      </c>
      <c r="AJ223" t="s">
        <v>1214</v>
      </c>
      <c r="AP223" t="s">
        <v>1539</v>
      </c>
      <c r="AQ223" t="s">
        <v>1559</v>
      </c>
      <c r="AS223" t="s">
        <v>1780</v>
      </c>
      <c r="AT223" t="s">
        <v>1780</v>
      </c>
      <c r="BA223" t="s">
        <v>1539</v>
      </c>
      <c r="BB223" t="s">
        <v>287</v>
      </c>
    </row>
    <row r="224" customHeight="1" spans="3:82">
      <c r="C224" t="s">
        <v>1781</v>
      </c>
      <c r="D224" t="s">
        <v>1616</v>
      </c>
      <c r="E224" t="s">
        <v>1616</v>
      </c>
      <c r="F224" t="s">
        <v>1617</v>
      </c>
      <c r="G224" t="s">
        <v>1069</v>
      </c>
      <c r="H224" t="s">
        <v>1214</v>
      </c>
      <c r="I224" t="s">
        <v>108</v>
      </c>
      <c r="J224" t="s">
        <v>1409</v>
      </c>
      <c r="K224" t="s">
        <v>107</v>
      </c>
      <c r="L224" t="s">
        <v>1618</v>
      </c>
      <c r="M224" t="s">
        <v>1619</v>
      </c>
      <c r="R224" t="s">
        <v>1782</v>
      </c>
      <c r="S224" t="s">
        <v>113</v>
      </c>
      <c r="T224" t="s">
        <v>1552</v>
      </c>
      <c r="U224" t="s">
        <v>1553</v>
      </c>
      <c r="V224" t="s">
        <v>1783</v>
      </c>
      <c r="W224" t="s">
        <v>110</v>
      </c>
      <c r="X224" t="s">
        <v>1784</v>
      </c>
      <c r="Z224" t="s">
        <v>111</v>
      </c>
      <c r="AA224" t="s">
        <v>112</v>
      </c>
      <c r="AB224" t="s">
        <v>113</v>
      </c>
      <c r="AC224" t="s">
        <v>1784</v>
      </c>
      <c r="AJ224" t="s">
        <v>1214</v>
      </c>
      <c r="AO224" t="s">
        <v>107</v>
      </c>
      <c r="CC224" t="s">
        <v>1624</v>
      </c>
      <c r="CD224" t="s">
        <v>1624</v>
      </c>
    </row>
    <row r="225" customHeight="1" spans="3:82">
      <c r="C225" t="s">
        <v>1781</v>
      </c>
      <c r="D225" t="s">
        <v>1616</v>
      </c>
      <c r="E225" t="s">
        <v>1616</v>
      </c>
      <c r="F225" t="s">
        <v>1617</v>
      </c>
      <c r="G225" t="s">
        <v>1069</v>
      </c>
      <c r="H225" t="s">
        <v>1214</v>
      </c>
      <c r="I225" t="s">
        <v>108</v>
      </c>
      <c r="J225" t="s">
        <v>1409</v>
      </c>
      <c r="K225" t="s">
        <v>107</v>
      </c>
      <c r="L225" t="s">
        <v>1618</v>
      </c>
      <c r="M225" t="s">
        <v>1619</v>
      </c>
      <c r="R225" t="s">
        <v>1785</v>
      </c>
      <c r="S225" t="s">
        <v>1080</v>
      </c>
      <c r="T225" t="s">
        <v>1552</v>
      </c>
      <c r="U225" t="s">
        <v>1553</v>
      </c>
      <c r="V225" t="s">
        <v>1786</v>
      </c>
      <c r="W225" t="s">
        <v>110</v>
      </c>
      <c r="X225" t="s">
        <v>1787</v>
      </c>
      <c r="Z225" t="s">
        <v>111</v>
      </c>
      <c r="AA225" t="s">
        <v>112</v>
      </c>
      <c r="AB225" t="s">
        <v>113</v>
      </c>
      <c r="AC225" t="s">
        <v>1787</v>
      </c>
      <c r="AJ225" t="s">
        <v>1214</v>
      </c>
      <c r="AO225" t="s">
        <v>107</v>
      </c>
      <c r="CC225" t="s">
        <v>1624</v>
      </c>
      <c r="CD225" t="s">
        <v>1624</v>
      </c>
    </row>
    <row r="226" customHeight="1" spans="3:82">
      <c r="C226" t="s">
        <v>1781</v>
      </c>
      <c r="D226" t="s">
        <v>1616</v>
      </c>
      <c r="E226" t="s">
        <v>1616</v>
      </c>
      <c r="F226" t="s">
        <v>1617</v>
      </c>
      <c r="G226" t="s">
        <v>1069</v>
      </c>
      <c r="H226" t="s">
        <v>1214</v>
      </c>
      <c r="I226" t="s">
        <v>108</v>
      </c>
      <c r="J226" t="s">
        <v>1409</v>
      </c>
      <c r="K226" t="s">
        <v>107</v>
      </c>
      <c r="L226" t="s">
        <v>1618</v>
      </c>
      <c r="M226" t="s">
        <v>1619</v>
      </c>
      <c r="R226" t="s">
        <v>1788</v>
      </c>
      <c r="S226" t="s">
        <v>1093</v>
      </c>
      <c r="T226" t="s">
        <v>1552</v>
      </c>
      <c r="U226" t="s">
        <v>1553</v>
      </c>
      <c r="V226" t="s">
        <v>1789</v>
      </c>
      <c r="W226" t="s">
        <v>110</v>
      </c>
      <c r="X226" t="s">
        <v>1790</v>
      </c>
      <c r="Z226" t="s">
        <v>111</v>
      </c>
      <c r="AA226" t="s">
        <v>112</v>
      </c>
      <c r="AB226" t="s">
        <v>113</v>
      </c>
      <c r="AC226" t="s">
        <v>1790</v>
      </c>
      <c r="AJ226" t="s">
        <v>1214</v>
      </c>
      <c r="AO226" t="s">
        <v>107</v>
      </c>
      <c r="CC226" t="s">
        <v>1624</v>
      </c>
      <c r="CD226" t="s">
        <v>1624</v>
      </c>
    </row>
    <row r="227" customHeight="1" spans="3:54">
      <c r="C227" t="s">
        <v>1781</v>
      </c>
      <c r="D227" t="s">
        <v>1616</v>
      </c>
      <c r="E227" t="s">
        <v>1616</v>
      </c>
      <c r="F227" t="s">
        <v>1617</v>
      </c>
      <c r="G227" t="s">
        <v>1069</v>
      </c>
      <c r="H227" t="s">
        <v>1214</v>
      </c>
      <c r="I227" t="s">
        <v>108</v>
      </c>
      <c r="J227" t="s">
        <v>1409</v>
      </c>
      <c r="K227" t="s">
        <v>107</v>
      </c>
      <c r="L227" t="s">
        <v>1618</v>
      </c>
      <c r="M227" t="s">
        <v>1619</v>
      </c>
      <c r="R227" t="s">
        <v>1791</v>
      </c>
      <c r="S227" t="s">
        <v>1113</v>
      </c>
      <c r="T227" t="s">
        <v>1329</v>
      </c>
      <c r="U227" t="s">
        <v>1330</v>
      </c>
      <c r="V227" t="s">
        <v>1792</v>
      </c>
      <c r="W227" t="s">
        <v>110</v>
      </c>
      <c r="Y227" t="s">
        <v>1793</v>
      </c>
      <c r="Z227" t="s">
        <v>111</v>
      </c>
      <c r="AA227" t="s">
        <v>112</v>
      </c>
      <c r="AB227" t="s">
        <v>113</v>
      </c>
      <c r="AD227" t="s">
        <v>1793</v>
      </c>
      <c r="AJ227" t="s">
        <v>1214</v>
      </c>
      <c r="AO227" t="s">
        <v>107</v>
      </c>
      <c r="AP227" t="s">
        <v>1660</v>
      </c>
      <c r="AQ227" t="s">
        <v>1559</v>
      </c>
      <c r="AS227" t="s">
        <v>1794</v>
      </c>
      <c r="AT227" t="s">
        <v>1794</v>
      </c>
      <c r="BA227" t="s">
        <v>1660</v>
      </c>
      <c r="BB227" t="s">
        <v>1662</v>
      </c>
    </row>
    <row r="228" customHeight="1" spans="3:56">
      <c r="C228" t="s">
        <v>1795</v>
      </c>
      <c r="D228" t="s">
        <v>1616</v>
      </c>
      <c r="E228" t="s">
        <v>1616</v>
      </c>
      <c r="F228" t="s">
        <v>1617</v>
      </c>
      <c r="G228" t="s">
        <v>1069</v>
      </c>
      <c r="H228" t="s">
        <v>1214</v>
      </c>
      <c r="I228" t="s">
        <v>108</v>
      </c>
      <c r="J228" t="s">
        <v>1414</v>
      </c>
      <c r="K228" t="s">
        <v>107</v>
      </c>
      <c r="L228" t="s">
        <v>1618</v>
      </c>
      <c r="M228" t="s">
        <v>1619</v>
      </c>
      <c r="R228" t="s">
        <v>1796</v>
      </c>
      <c r="S228" t="s">
        <v>113</v>
      </c>
      <c r="T228" t="s">
        <v>1634</v>
      </c>
      <c r="U228" t="s">
        <v>1635</v>
      </c>
      <c r="V228" t="s">
        <v>1636</v>
      </c>
      <c r="W228" t="s">
        <v>110</v>
      </c>
      <c r="X228" t="s">
        <v>1773</v>
      </c>
      <c r="Z228" t="s">
        <v>111</v>
      </c>
      <c r="AA228" t="s">
        <v>112</v>
      </c>
      <c r="AB228" t="s">
        <v>113</v>
      </c>
      <c r="AC228" t="s">
        <v>1773</v>
      </c>
      <c r="AJ228" t="s">
        <v>1214</v>
      </c>
      <c r="AO228" t="s">
        <v>107</v>
      </c>
      <c r="AQ228" t="s">
        <v>1694</v>
      </c>
      <c r="AS228" t="s">
        <v>1773</v>
      </c>
      <c r="AT228" t="s">
        <v>1773</v>
      </c>
      <c r="BC228" t="s">
        <v>1638</v>
      </c>
      <c r="BD228" t="s">
        <v>1639</v>
      </c>
    </row>
    <row r="229" customHeight="1" spans="3:82">
      <c r="C229" t="s">
        <v>1795</v>
      </c>
      <c r="D229" t="s">
        <v>1616</v>
      </c>
      <c r="E229" t="s">
        <v>1616</v>
      </c>
      <c r="F229" t="s">
        <v>1617</v>
      </c>
      <c r="G229" t="s">
        <v>1069</v>
      </c>
      <c r="H229" t="s">
        <v>1214</v>
      </c>
      <c r="I229" t="s">
        <v>108</v>
      </c>
      <c r="J229" t="s">
        <v>1414</v>
      </c>
      <c r="K229" t="s">
        <v>107</v>
      </c>
      <c r="L229" t="s">
        <v>1618</v>
      </c>
      <c r="M229" t="s">
        <v>1619</v>
      </c>
      <c r="R229" t="s">
        <v>1797</v>
      </c>
      <c r="S229" t="s">
        <v>1080</v>
      </c>
      <c r="T229" t="s">
        <v>1552</v>
      </c>
      <c r="U229" t="s">
        <v>1553</v>
      </c>
      <c r="V229" t="s">
        <v>1636</v>
      </c>
      <c r="W229" t="s">
        <v>110</v>
      </c>
      <c r="Y229" t="s">
        <v>1773</v>
      </c>
      <c r="Z229" t="s">
        <v>111</v>
      </c>
      <c r="AA229" t="s">
        <v>112</v>
      </c>
      <c r="AB229" t="s">
        <v>113</v>
      </c>
      <c r="AD229" t="s">
        <v>1773</v>
      </c>
      <c r="AJ229" t="s">
        <v>1214</v>
      </c>
      <c r="AO229" t="s">
        <v>107</v>
      </c>
      <c r="CC229" t="s">
        <v>1624</v>
      </c>
      <c r="CD229" t="s">
        <v>1624</v>
      </c>
    </row>
    <row r="230" customHeight="1" spans="3:54">
      <c r="C230" t="s">
        <v>1798</v>
      </c>
      <c r="D230" t="s">
        <v>1616</v>
      </c>
      <c r="E230" t="s">
        <v>1616</v>
      </c>
      <c r="F230" t="s">
        <v>1617</v>
      </c>
      <c r="G230" t="s">
        <v>1069</v>
      </c>
      <c r="H230" t="s">
        <v>1275</v>
      </c>
      <c r="I230" t="s">
        <v>108</v>
      </c>
      <c r="J230" t="s">
        <v>1430</v>
      </c>
      <c r="K230" t="s">
        <v>107</v>
      </c>
      <c r="L230" t="s">
        <v>1618</v>
      </c>
      <c r="M230" t="s">
        <v>1619</v>
      </c>
      <c r="R230" t="s">
        <v>1799</v>
      </c>
      <c r="S230" t="s">
        <v>113</v>
      </c>
      <c r="T230" t="s">
        <v>1125</v>
      </c>
      <c r="U230" t="s">
        <v>1126</v>
      </c>
      <c r="V230" t="s">
        <v>1800</v>
      </c>
      <c r="W230" t="s">
        <v>110</v>
      </c>
      <c r="X230" t="s">
        <v>1801</v>
      </c>
      <c r="Z230" t="s">
        <v>111</v>
      </c>
      <c r="AA230" t="s">
        <v>112</v>
      </c>
      <c r="AB230" t="s">
        <v>113</v>
      </c>
      <c r="AC230" t="s">
        <v>1801</v>
      </c>
      <c r="AJ230" t="s">
        <v>1275</v>
      </c>
      <c r="AO230" t="s">
        <v>107</v>
      </c>
      <c r="BA230" t="s">
        <v>1802</v>
      </c>
      <c r="BB230" t="s">
        <v>1803</v>
      </c>
    </row>
    <row r="231" customHeight="1" spans="3:54">
      <c r="C231" t="s">
        <v>1798</v>
      </c>
      <c r="D231" t="s">
        <v>1616</v>
      </c>
      <c r="E231" t="s">
        <v>1616</v>
      </c>
      <c r="F231" t="s">
        <v>1617</v>
      </c>
      <c r="G231" t="s">
        <v>1069</v>
      </c>
      <c r="H231" t="s">
        <v>1275</v>
      </c>
      <c r="I231" t="s">
        <v>108</v>
      </c>
      <c r="J231" t="s">
        <v>1430</v>
      </c>
      <c r="K231" t="s">
        <v>107</v>
      </c>
      <c r="L231" t="s">
        <v>1618</v>
      </c>
      <c r="M231" t="s">
        <v>1619</v>
      </c>
      <c r="R231" t="s">
        <v>1804</v>
      </c>
      <c r="S231" t="s">
        <v>1080</v>
      </c>
      <c r="T231" t="s">
        <v>1125</v>
      </c>
      <c r="U231" t="s">
        <v>1126</v>
      </c>
      <c r="V231" t="s">
        <v>1800</v>
      </c>
      <c r="W231" t="s">
        <v>110</v>
      </c>
      <c r="X231" t="s">
        <v>1805</v>
      </c>
      <c r="Z231" t="s">
        <v>111</v>
      </c>
      <c r="AA231" t="s">
        <v>112</v>
      </c>
      <c r="AB231" t="s">
        <v>113</v>
      </c>
      <c r="AC231" t="s">
        <v>1805</v>
      </c>
      <c r="AJ231" t="s">
        <v>1275</v>
      </c>
      <c r="AO231" t="s">
        <v>107</v>
      </c>
      <c r="BA231" t="s">
        <v>1802</v>
      </c>
      <c r="BB231" t="s">
        <v>1803</v>
      </c>
    </row>
    <row r="232" customHeight="1" spans="3:54">
      <c r="C232" t="s">
        <v>1798</v>
      </c>
      <c r="D232" t="s">
        <v>1616</v>
      </c>
      <c r="E232" t="s">
        <v>1616</v>
      </c>
      <c r="F232" t="s">
        <v>1617</v>
      </c>
      <c r="G232" t="s">
        <v>1069</v>
      </c>
      <c r="H232" t="s">
        <v>1275</v>
      </c>
      <c r="I232" t="s">
        <v>108</v>
      </c>
      <c r="J232" t="s">
        <v>1430</v>
      </c>
      <c r="K232" t="s">
        <v>107</v>
      </c>
      <c r="L232" t="s">
        <v>1618</v>
      </c>
      <c r="M232" t="s">
        <v>1619</v>
      </c>
      <c r="R232" t="s">
        <v>1806</v>
      </c>
      <c r="S232" t="s">
        <v>1093</v>
      </c>
      <c r="T232" t="s">
        <v>1125</v>
      </c>
      <c r="U232" t="s">
        <v>1126</v>
      </c>
      <c r="V232" t="s">
        <v>1800</v>
      </c>
      <c r="W232" t="s">
        <v>110</v>
      </c>
      <c r="X232" t="s">
        <v>1807</v>
      </c>
      <c r="Z232" t="s">
        <v>111</v>
      </c>
      <c r="AA232" t="s">
        <v>112</v>
      </c>
      <c r="AB232" t="s">
        <v>113</v>
      </c>
      <c r="AC232" t="s">
        <v>1807</v>
      </c>
      <c r="AJ232" t="s">
        <v>1275</v>
      </c>
      <c r="AO232" t="s">
        <v>107</v>
      </c>
      <c r="BA232" t="s">
        <v>1802</v>
      </c>
      <c r="BB232" t="s">
        <v>1803</v>
      </c>
    </row>
    <row r="233" customHeight="1" spans="3:54">
      <c r="C233" t="s">
        <v>1798</v>
      </c>
      <c r="D233" t="s">
        <v>1616</v>
      </c>
      <c r="E233" t="s">
        <v>1616</v>
      </c>
      <c r="F233" t="s">
        <v>1617</v>
      </c>
      <c r="G233" t="s">
        <v>1069</v>
      </c>
      <c r="H233" t="s">
        <v>1275</v>
      </c>
      <c r="I233" t="s">
        <v>108</v>
      </c>
      <c r="J233" t="s">
        <v>1430</v>
      </c>
      <c r="K233" t="s">
        <v>107</v>
      </c>
      <c r="L233" t="s">
        <v>1618</v>
      </c>
      <c r="M233" t="s">
        <v>1619</v>
      </c>
      <c r="R233" t="s">
        <v>1808</v>
      </c>
      <c r="S233" t="s">
        <v>1113</v>
      </c>
      <c r="T233" t="s">
        <v>1329</v>
      </c>
      <c r="U233" t="s">
        <v>1330</v>
      </c>
      <c r="V233" t="s">
        <v>1800</v>
      </c>
      <c r="W233" t="s">
        <v>110</v>
      </c>
      <c r="Y233" t="s">
        <v>1809</v>
      </c>
      <c r="Z233" t="s">
        <v>111</v>
      </c>
      <c r="AA233" t="s">
        <v>112</v>
      </c>
      <c r="AB233" t="s">
        <v>113</v>
      </c>
      <c r="AD233" t="s">
        <v>1809</v>
      </c>
      <c r="AJ233" t="s">
        <v>1275</v>
      </c>
      <c r="BA233" t="s">
        <v>1810</v>
      </c>
      <c r="BB233" t="s">
        <v>863</v>
      </c>
    </row>
    <row r="234" customHeight="1" spans="3:54">
      <c r="C234" t="s">
        <v>1811</v>
      </c>
      <c r="D234" t="s">
        <v>1616</v>
      </c>
      <c r="E234" t="s">
        <v>1616</v>
      </c>
      <c r="F234" t="s">
        <v>1617</v>
      </c>
      <c r="G234" t="s">
        <v>1069</v>
      </c>
      <c r="H234" t="s">
        <v>1812</v>
      </c>
      <c r="I234" t="s">
        <v>108</v>
      </c>
      <c r="J234" t="s">
        <v>1435</v>
      </c>
      <c r="K234" t="s">
        <v>107</v>
      </c>
      <c r="L234" t="s">
        <v>1618</v>
      </c>
      <c r="M234" t="s">
        <v>1619</v>
      </c>
      <c r="R234" t="s">
        <v>1813</v>
      </c>
      <c r="S234" t="s">
        <v>113</v>
      </c>
      <c r="T234" t="s">
        <v>1329</v>
      </c>
      <c r="U234" t="s">
        <v>1330</v>
      </c>
      <c r="V234" t="s">
        <v>1814</v>
      </c>
      <c r="W234" t="s">
        <v>110</v>
      </c>
      <c r="X234" t="s">
        <v>1815</v>
      </c>
      <c r="Z234" t="s">
        <v>111</v>
      </c>
      <c r="AA234" t="s">
        <v>112</v>
      </c>
      <c r="AB234" t="s">
        <v>113</v>
      </c>
      <c r="AC234" t="s">
        <v>1815</v>
      </c>
      <c r="AJ234" t="s">
        <v>1812</v>
      </c>
      <c r="AO234" t="s">
        <v>107</v>
      </c>
      <c r="AP234" t="s">
        <v>1816</v>
      </c>
      <c r="AQ234" t="s">
        <v>1559</v>
      </c>
      <c r="AS234" t="s">
        <v>1815</v>
      </c>
      <c r="AT234" t="s">
        <v>1815</v>
      </c>
      <c r="BA234" t="s">
        <v>1817</v>
      </c>
      <c r="BB234" t="s">
        <v>1818</v>
      </c>
    </row>
    <row r="235" customHeight="1" spans="3:82">
      <c r="C235" t="s">
        <v>1811</v>
      </c>
      <c r="D235" t="s">
        <v>1616</v>
      </c>
      <c r="E235" t="s">
        <v>1616</v>
      </c>
      <c r="F235" t="s">
        <v>1617</v>
      </c>
      <c r="G235" t="s">
        <v>1069</v>
      </c>
      <c r="H235" t="s">
        <v>1812</v>
      </c>
      <c r="I235" t="s">
        <v>108</v>
      </c>
      <c r="J235" t="s">
        <v>1435</v>
      </c>
      <c r="K235" t="s">
        <v>107</v>
      </c>
      <c r="L235" t="s">
        <v>1618</v>
      </c>
      <c r="M235" t="s">
        <v>1619</v>
      </c>
      <c r="R235" t="s">
        <v>1819</v>
      </c>
      <c r="S235" t="s">
        <v>1080</v>
      </c>
      <c r="T235" t="s">
        <v>1552</v>
      </c>
      <c r="U235" t="s">
        <v>1553</v>
      </c>
      <c r="V235" t="s">
        <v>1814</v>
      </c>
      <c r="W235" t="s">
        <v>110</v>
      </c>
      <c r="Y235" t="s">
        <v>1815</v>
      </c>
      <c r="Z235" t="s">
        <v>111</v>
      </c>
      <c r="AA235" t="s">
        <v>112</v>
      </c>
      <c r="AB235" t="s">
        <v>113</v>
      </c>
      <c r="AD235" t="s">
        <v>1815</v>
      </c>
      <c r="AJ235" t="s">
        <v>1812</v>
      </c>
      <c r="AO235" t="s">
        <v>107</v>
      </c>
      <c r="CC235" t="s">
        <v>1758</v>
      </c>
      <c r="CD235" t="s">
        <v>1758</v>
      </c>
    </row>
    <row r="236" customHeight="1" spans="3:82">
      <c r="C236" t="s">
        <v>1820</v>
      </c>
      <c r="D236" t="s">
        <v>1616</v>
      </c>
      <c r="E236" t="s">
        <v>1616</v>
      </c>
      <c r="F236" t="s">
        <v>1617</v>
      </c>
      <c r="G236" t="s">
        <v>1069</v>
      </c>
      <c r="H236" t="s">
        <v>1297</v>
      </c>
      <c r="I236" t="s">
        <v>108</v>
      </c>
      <c r="J236" t="s">
        <v>1441</v>
      </c>
      <c r="K236" t="s">
        <v>107</v>
      </c>
      <c r="L236" t="s">
        <v>1618</v>
      </c>
      <c r="M236" t="s">
        <v>1619</v>
      </c>
      <c r="R236" t="s">
        <v>1821</v>
      </c>
      <c r="S236" t="s">
        <v>113</v>
      </c>
      <c r="T236" t="s">
        <v>1552</v>
      </c>
      <c r="U236" t="s">
        <v>1553</v>
      </c>
      <c r="V236" t="s">
        <v>1822</v>
      </c>
      <c r="W236" t="s">
        <v>110</v>
      </c>
      <c r="X236" t="s">
        <v>1823</v>
      </c>
      <c r="Z236" t="s">
        <v>111</v>
      </c>
      <c r="AA236" t="s">
        <v>112</v>
      </c>
      <c r="AB236" t="s">
        <v>113</v>
      </c>
      <c r="AC236" t="s">
        <v>1823</v>
      </c>
      <c r="AJ236" t="s">
        <v>1297</v>
      </c>
      <c r="AO236" t="s">
        <v>107</v>
      </c>
      <c r="CC236" t="s">
        <v>1624</v>
      </c>
      <c r="CD236" t="s">
        <v>1624</v>
      </c>
    </row>
    <row r="237" customHeight="1" spans="3:54">
      <c r="C237" t="s">
        <v>1820</v>
      </c>
      <c r="D237" t="s">
        <v>1616</v>
      </c>
      <c r="E237" t="s">
        <v>1616</v>
      </c>
      <c r="F237" t="s">
        <v>1617</v>
      </c>
      <c r="G237" t="s">
        <v>1069</v>
      </c>
      <c r="H237" t="s">
        <v>1297</v>
      </c>
      <c r="I237" t="s">
        <v>108</v>
      </c>
      <c r="J237" t="s">
        <v>1441</v>
      </c>
      <c r="K237" t="s">
        <v>107</v>
      </c>
      <c r="L237" t="s">
        <v>1618</v>
      </c>
      <c r="M237" t="s">
        <v>1619</v>
      </c>
      <c r="R237" t="s">
        <v>1824</v>
      </c>
      <c r="S237" t="s">
        <v>1080</v>
      </c>
      <c r="T237" t="s">
        <v>1329</v>
      </c>
      <c r="U237" t="s">
        <v>1330</v>
      </c>
      <c r="V237" t="s">
        <v>1825</v>
      </c>
      <c r="W237" t="s">
        <v>110</v>
      </c>
      <c r="Y237" t="s">
        <v>1826</v>
      </c>
      <c r="Z237" t="s">
        <v>111</v>
      </c>
      <c r="AA237" t="s">
        <v>112</v>
      </c>
      <c r="AB237" t="s">
        <v>113</v>
      </c>
      <c r="AD237" t="s">
        <v>1826</v>
      </c>
      <c r="AJ237" t="s">
        <v>1297</v>
      </c>
      <c r="AO237" t="s">
        <v>107</v>
      </c>
      <c r="AP237" t="s">
        <v>1827</v>
      </c>
      <c r="AQ237" t="s">
        <v>1559</v>
      </c>
      <c r="AS237" t="s">
        <v>1828</v>
      </c>
      <c r="AT237" t="s">
        <v>1828</v>
      </c>
      <c r="BA237" t="s">
        <v>1827</v>
      </c>
      <c r="BB237" t="s">
        <v>1829</v>
      </c>
    </row>
    <row r="238" customHeight="1" spans="3:54">
      <c r="C238" t="s">
        <v>1820</v>
      </c>
      <c r="D238" t="s">
        <v>1616</v>
      </c>
      <c r="E238" t="s">
        <v>1616</v>
      </c>
      <c r="F238" t="s">
        <v>1617</v>
      </c>
      <c r="G238" t="s">
        <v>1069</v>
      </c>
      <c r="H238" t="s">
        <v>1297</v>
      </c>
      <c r="I238" t="s">
        <v>108</v>
      </c>
      <c r="J238" t="s">
        <v>1441</v>
      </c>
      <c r="K238" t="s">
        <v>107</v>
      </c>
      <c r="L238" t="s">
        <v>1618</v>
      </c>
      <c r="M238" t="s">
        <v>1619</v>
      </c>
      <c r="R238" t="s">
        <v>1830</v>
      </c>
      <c r="S238" t="s">
        <v>1093</v>
      </c>
      <c r="T238" t="s">
        <v>1329</v>
      </c>
      <c r="U238" t="s">
        <v>1330</v>
      </c>
      <c r="V238" t="s">
        <v>1831</v>
      </c>
      <c r="W238" t="s">
        <v>110</v>
      </c>
      <c r="Y238" t="s">
        <v>1832</v>
      </c>
      <c r="Z238" t="s">
        <v>111</v>
      </c>
      <c r="AA238" t="s">
        <v>112</v>
      </c>
      <c r="AB238" t="s">
        <v>113</v>
      </c>
      <c r="AD238" t="s">
        <v>1832</v>
      </c>
      <c r="AJ238" t="s">
        <v>1297</v>
      </c>
      <c r="AO238" t="s">
        <v>107</v>
      </c>
      <c r="AP238" t="s">
        <v>1827</v>
      </c>
      <c r="AQ238" t="s">
        <v>1559</v>
      </c>
      <c r="AS238" t="s">
        <v>1833</v>
      </c>
      <c r="AT238" t="s">
        <v>1833</v>
      </c>
      <c r="BA238" t="s">
        <v>1827</v>
      </c>
      <c r="BB238" t="s">
        <v>1829</v>
      </c>
    </row>
    <row r="239" customHeight="1" spans="3:54">
      <c r="C239" t="s">
        <v>1820</v>
      </c>
      <c r="D239" t="s">
        <v>1616</v>
      </c>
      <c r="E239" t="s">
        <v>1616</v>
      </c>
      <c r="F239" t="s">
        <v>1617</v>
      </c>
      <c r="G239" t="s">
        <v>1069</v>
      </c>
      <c r="H239" t="s">
        <v>1297</v>
      </c>
      <c r="I239" t="s">
        <v>108</v>
      </c>
      <c r="J239" t="s">
        <v>1441</v>
      </c>
      <c r="K239" t="s">
        <v>107</v>
      </c>
      <c r="L239" t="s">
        <v>1618</v>
      </c>
      <c r="M239" t="s">
        <v>1619</v>
      </c>
      <c r="R239" t="s">
        <v>1834</v>
      </c>
      <c r="S239" t="s">
        <v>1113</v>
      </c>
      <c r="T239" t="s">
        <v>1329</v>
      </c>
      <c r="U239" t="s">
        <v>1330</v>
      </c>
      <c r="V239" t="s">
        <v>1835</v>
      </c>
      <c r="W239" t="s">
        <v>110</v>
      </c>
      <c r="Y239" t="s">
        <v>1836</v>
      </c>
      <c r="Z239" t="s">
        <v>111</v>
      </c>
      <c r="AA239" t="s">
        <v>112</v>
      </c>
      <c r="AB239" t="s">
        <v>113</v>
      </c>
      <c r="AD239" t="s">
        <v>1836</v>
      </c>
      <c r="AJ239" t="s">
        <v>1297</v>
      </c>
      <c r="AO239" t="s">
        <v>107</v>
      </c>
      <c r="AP239" t="s">
        <v>1827</v>
      </c>
      <c r="AQ239" t="s">
        <v>1559</v>
      </c>
      <c r="AS239" t="s">
        <v>1837</v>
      </c>
      <c r="AT239" t="s">
        <v>1837</v>
      </c>
      <c r="BA239" t="s">
        <v>1827</v>
      </c>
      <c r="BB239" t="s">
        <v>1829</v>
      </c>
    </row>
    <row r="240" customHeight="1" spans="3:80">
      <c r="C240" t="s">
        <v>1838</v>
      </c>
      <c r="D240" t="s">
        <v>1616</v>
      </c>
      <c r="E240" t="s">
        <v>1616</v>
      </c>
      <c r="F240" t="s">
        <v>1617</v>
      </c>
      <c r="G240" t="s">
        <v>1069</v>
      </c>
      <c r="H240" t="s">
        <v>1297</v>
      </c>
      <c r="I240" t="s">
        <v>108</v>
      </c>
      <c r="J240" t="s">
        <v>1452</v>
      </c>
      <c r="K240" t="s">
        <v>107</v>
      </c>
      <c r="L240" t="s">
        <v>1618</v>
      </c>
      <c r="M240" t="s">
        <v>1619</v>
      </c>
      <c r="R240" t="s">
        <v>1839</v>
      </c>
      <c r="S240" t="s">
        <v>113</v>
      </c>
      <c r="T240" t="s">
        <v>1384</v>
      </c>
      <c r="U240" t="s">
        <v>1385</v>
      </c>
      <c r="V240" t="s">
        <v>1621</v>
      </c>
      <c r="W240" t="s">
        <v>110</v>
      </c>
      <c r="X240" t="s">
        <v>1382</v>
      </c>
      <c r="Z240" t="s">
        <v>111</v>
      </c>
      <c r="AA240" t="s">
        <v>112</v>
      </c>
      <c r="AB240" t="s">
        <v>113</v>
      </c>
      <c r="AC240" t="s">
        <v>1382</v>
      </c>
      <c r="AJ240" t="s">
        <v>1297</v>
      </c>
      <c r="AQ240" t="s">
        <v>1559</v>
      </c>
      <c r="AS240" t="s">
        <v>1382</v>
      </c>
      <c r="AT240" t="s">
        <v>1382</v>
      </c>
      <c r="CA240" t="s">
        <v>1622</v>
      </c>
      <c r="CB240" t="s">
        <v>192</v>
      </c>
    </row>
    <row r="241" customHeight="1" spans="3:82">
      <c r="C241" t="s">
        <v>1838</v>
      </c>
      <c r="D241" t="s">
        <v>1616</v>
      </c>
      <c r="E241" t="s">
        <v>1616</v>
      </c>
      <c r="F241" t="s">
        <v>1617</v>
      </c>
      <c r="G241" t="s">
        <v>1069</v>
      </c>
      <c r="H241" t="s">
        <v>1297</v>
      </c>
      <c r="I241" t="s">
        <v>108</v>
      </c>
      <c r="J241" t="s">
        <v>1452</v>
      </c>
      <c r="K241" t="s">
        <v>107</v>
      </c>
      <c r="L241" t="s">
        <v>1618</v>
      </c>
      <c r="M241" t="s">
        <v>1619</v>
      </c>
      <c r="R241" t="s">
        <v>1840</v>
      </c>
      <c r="S241" t="s">
        <v>1080</v>
      </c>
      <c r="T241" t="s">
        <v>1552</v>
      </c>
      <c r="U241" t="s">
        <v>1553</v>
      </c>
      <c r="V241" t="s">
        <v>1621</v>
      </c>
      <c r="W241" t="s">
        <v>110</v>
      </c>
      <c r="Y241" t="s">
        <v>1382</v>
      </c>
      <c r="Z241" t="s">
        <v>111</v>
      </c>
      <c r="AA241" t="s">
        <v>112</v>
      </c>
      <c r="AB241" t="s">
        <v>113</v>
      </c>
      <c r="AD241" t="s">
        <v>1382</v>
      </c>
      <c r="AJ241" t="s">
        <v>1297</v>
      </c>
      <c r="CC241" t="s">
        <v>1624</v>
      </c>
      <c r="CD241" t="s">
        <v>1624</v>
      </c>
    </row>
    <row r="242" customHeight="1" spans="3:82">
      <c r="C242" t="s">
        <v>1841</v>
      </c>
      <c r="D242" t="s">
        <v>1616</v>
      </c>
      <c r="E242" t="s">
        <v>1616</v>
      </c>
      <c r="F242" t="s">
        <v>1617</v>
      </c>
      <c r="G242" t="s">
        <v>1069</v>
      </c>
      <c r="H242" t="s">
        <v>1297</v>
      </c>
      <c r="I242" t="s">
        <v>108</v>
      </c>
      <c r="J242" t="s">
        <v>1478</v>
      </c>
      <c r="K242" t="s">
        <v>107</v>
      </c>
      <c r="L242" t="s">
        <v>1618</v>
      </c>
      <c r="M242" t="s">
        <v>1619</v>
      </c>
      <c r="R242" t="s">
        <v>1842</v>
      </c>
      <c r="S242" t="s">
        <v>113</v>
      </c>
      <c r="T242" t="s">
        <v>1552</v>
      </c>
      <c r="U242" t="s">
        <v>1553</v>
      </c>
      <c r="V242" t="s">
        <v>1843</v>
      </c>
      <c r="W242" t="s">
        <v>110</v>
      </c>
      <c r="X242" t="s">
        <v>1311</v>
      </c>
      <c r="Z242" t="s">
        <v>111</v>
      </c>
      <c r="AA242" t="s">
        <v>112</v>
      </c>
      <c r="AB242" t="s">
        <v>113</v>
      </c>
      <c r="AC242" t="s">
        <v>1311</v>
      </c>
      <c r="AJ242" t="s">
        <v>1297</v>
      </c>
      <c r="AO242" t="s">
        <v>107</v>
      </c>
      <c r="CC242" t="s">
        <v>1624</v>
      </c>
      <c r="CD242" t="s">
        <v>1624</v>
      </c>
    </row>
    <row r="243" customHeight="1" spans="3:82">
      <c r="C243" t="s">
        <v>1841</v>
      </c>
      <c r="D243" t="s">
        <v>1616</v>
      </c>
      <c r="E243" t="s">
        <v>1616</v>
      </c>
      <c r="F243" t="s">
        <v>1617</v>
      </c>
      <c r="G243" t="s">
        <v>1069</v>
      </c>
      <c r="H243" t="s">
        <v>1297</v>
      </c>
      <c r="I243" t="s">
        <v>108</v>
      </c>
      <c r="J243" t="s">
        <v>1478</v>
      </c>
      <c r="K243" t="s">
        <v>107</v>
      </c>
      <c r="L243" t="s">
        <v>1618</v>
      </c>
      <c r="M243" t="s">
        <v>1619</v>
      </c>
      <c r="R243" t="s">
        <v>1844</v>
      </c>
      <c r="S243" t="s">
        <v>1080</v>
      </c>
      <c r="T243" t="s">
        <v>1552</v>
      </c>
      <c r="U243" t="s">
        <v>1553</v>
      </c>
      <c r="V243" t="s">
        <v>1845</v>
      </c>
      <c r="W243" t="s">
        <v>110</v>
      </c>
      <c r="X243" t="s">
        <v>1314</v>
      </c>
      <c r="Z243" t="s">
        <v>111</v>
      </c>
      <c r="AA243" t="s">
        <v>112</v>
      </c>
      <c r="AB243" t="s">
        <v>113</v>
      </c>
      <c r="AC243" t="s">
        <v>1314</v>
      </c>
      <c r="AJ243" t="s">
        <v>1297</v>
      </c>
      <c r="AO243" t="s">
        <v>107</v>
      </c>
      <c r="CC243" t="s">
        <v>1624</v>
      </c>
      <c r="CD243" t="s">
        <v>1624</v>
      </c>
    </row>
    <row r="244" customHeight="1" spans="3:82">
      <c r="C244" t="s">
        <v>1841</v>
      </c>
      <c r="D244" t="s">
        <v>1616</v>
      </c>
      <c r="E244" t="s">
        <v>1616</v>
      </c>
      <c r="F244" t="s">
        <v>1617</v>
      </c>
      <c r="G244" t="s">
        <v>1069</v>
      </c>
      <c r="H244" t="s">
        <v>1297</v>
      </c>
      <c r="I244" t="s">
        <v>108</v>
      </c>
      <c r="J244" t="s">
        <v>1478</v>
      </c>
      <c r="K244" t="s">
        <v>107</v>
      </c>
      <c r="L244" t="s">
        <v>1618</v>
      </c>
      <c r="M244" t="s">
        <v>1619</v>
      </c>
      <c r="R244" t="s">
        <v>1846</v>
      </c>
      <c r="S244" t="s">
        <v>1093</v>
      </c>
      <c r="T244" t="s">
        <v>1552</v>
      </c>
      <c r="U244" t="s">
        <v>1553</v>
      </c>
      <c r="V244" t="s">
        <v>1847</v>
      </c>
      <c r="W244" t="s">
        <v>110</v>
      </c>
      <c r="X244" t="s">
        <v>1317</v>
      </c>
      <c r="Z244" t="s">
        <v>111</v>
      </c>
      <c r="AA244" t="s">
        <v>112</v>
      </c>
      <c r="AB244" t="s">
        <v>113</v>
      </c>
      <c r="AC244" t="s">
        <v>1317</v>
      </c>
      <c r="AJ244" t="s">
        <v>1297</v>
      </c>
      <c r="AO244" t="s">
        <v>107</v>
      </c>
      <c r="CC244" t="s">
        <v>1624</v>
      </c>
      <c r="CD244" t="s">
        <v>1624</v>
      </c>
    </row>
    <row r="245" customHeight="1" spans="3:54">
      <c r="C245" t="s">
        <v>1841</v>
      </c>
      <c r="D245" t="s">
        <v>1616</v>
      </c>
      <c r="E245" t="s">
        <v>1616</v>
      </c>
      <c r="F245" t="s">
        <v>1617</v>
      </c>
      <c r="G245" t="s">
        <v>1069</v>
      </c>
      <c r="H245" t="s">
        <v>1297</v>
      </c>
      <c r="I245" t="s">
        <v>108</v>
      </c>
      <c r="J245" t="s">
        <v>1478</v>
      </c>
      <c r="K245" t="s">
        <v>107</v>
      </c>
      <c r="L245" t="s">
        <v>1618</v>
      </c>
      <c r="M245" t="s">
        <v>1619</v>
      </c>
      <c r="R245" t="s">
        <v>1848</v>
      </c>
      <c r="S245" t="s">
        <v>1113</v>
      </c>
      <c r="T245" t="s">
        <v>1329</v>
      </c>
      <c r="U245" t="s">
        <v>1330</v>
      </c>
      <c r="V245" t="s">
        <v>1847</v>
      </c>
      <c r="W245" t="s">
        <v>110</v>
      </c>
      <c r="Y245" t="s">
        <v>1321</v>
      </c>
      <c r="Z245" t="s">
        <v>111</v>
      </c>
      <c r="AA245" t="s">
        <v>112</v>
      </c>
      <c r="AB245" t="s">
        <v>113</v>
      </c>
      <c r="AD245" t="s">
        <v>1321</v>
      </c>
      <c r="AJ245" t="s">
        <v>1297</v>
      </c>
      <c r="AO245" t="s">
        <v>107</v>
      </c>
      <c r="AP245" t="s">
        <v>1067</v>
      </c>
      <c r="AQ245" t="s">
        <v>1559</v>
      </c>
      <c r="AS245" t="s">
        <v>1849</v>
      </c>
      <c r="AT245" t="s">
        <v>1849</v>
      </c>
      <c r="BA245" t="s">
        <v>1067</v>
      </c>
      <c r="BB245" t="s">
        <v>1068</v>
      </c>
    </row>
    <row r="246" customHeight="1" spans="3:82">
      <c r="C246" t="s">
        <v>1850</v>
      </c>
      <c r="D246" t="s">
        <v>1616</v>
      </c>
      <c r="E246" t="s">
        <v>1616</v>
      </c>
      <c r="F246" t="s">
        <v>1617</v>
      </c>
      <c r="G246" t="s">
        <v>1069</v>
      </c>
      <c r="H246" t="s">
        <v>1297</v>
      </c>
      <c r="I246" t="s">
        <v>108</v>
      </c>
      <c r="J246" t="s">
        <v>1486</v>
      </c>
      <c r="K246" t="s">
        <v>107</v>
      </c>
      <c r="L246" t="s">
        <v>1618</v>
      </c>
      <c r="M246" t="s">
        <v>1619</v>
      </c>
      <c r="R246" t="s">
        <v>1851</v>
      </c>
      <c r="S246" t="s">
        <v>113</v>
      </c>
      <c r="T246" t="s">
        <v>1552</v>
      </c>
      <c r="U246" t="s">
        <v>1553</v>
      </c>
      <c r="V246" t="s">
        <v>1852</v>
      </c>
      <c r="W246" t="s">
        <v>110</v>
      </c>
      <c r="X246" t="s">
        <v>1853</v>
      </c>
      <c r="Z246" t="s">
        <v>111</v>
      </c>
      <c r="AA246" t="s">
        <v>112</v>
      </c>
      <c r="AB246" t="s">
        <v>113</v>
      </c>
      <c r="AC246" t="s">
        <v>1853</v>
      </c>
      <c r="AJ246" t="s">
        <v>1297</v>
      </c>
      <c r="AO246" t="s">
        <v>107</v>
      </c>
      <c r="CC246" t="s">
        <v>1624</v>
      </c>
      <c r="CD246" t="s">
        <v>1624</v>
      </c>
    </row>
    <row r="247" customHeight="1" spans="3:82">
      <c r="C247" t="s">
        <v>1850</v>
      </c>
      <c r="D247" t="s">
        <v>1616</v>
      </c>
      <c r="E247" t="s">
        <v>1616</v>
      </c>
      <c r="F247" t="s">
        <v>1617</v>
      </c>
      <c r="G247" t="s">
        <v>1069</v>
      </c>
      <c r="H247" t="s">
        <v>1297</v>
      </c>
      <c r="I247" t="s">
        <v>108</v>
      </c>
      <c r="J247" t="s">
        <v>1486</v>
      </c>
      <c r="K247" t="s">
        <v>107</v>
      </c>
      <c r="L247" t="s">
        <v>1618</v>
      </c>
      <c r="M247" t="s">
        <v>1619</v>
      </c>
      <c r="R247" t="s">
        <v>1854</v>
      </c>
      <c r="S247" t="s">
        <v>1080</v>
      </c>
      <c r="T247" t="s">
        <v>1552</v>
      </c>
      <c r="U247" t="s">
        <v>1553</v>
      </c>
      <c r="V247" t="s">
        <v>1855</v>
      </c>
      <c r="W247" t="s">
        <v>110</v>
      </c>
      <c r="X247" t="s">
        <v>1856</v>
      </c>
      <c r="Z247" t="s">
        <v>111</v>
      </c>
      <c r="AA247" t="s">
        <v>112</v>
      </c>
      <c r="AB247" t="s">
        <v>113</v>
      </c>
      <c r="AC247" t="s">
        <v>1856</v>
      </c>
      <c r="AJ247" t="s">
        <v>1297</v>
      </c>
      <c r="AO247" t="s">
        <v>107</v>
      </c>
      <c r="CC247" t="s">
        <v>1624</v>
      </c>
      <c r="CD247" t="s">
        <v>1624</v>
      </c>
    </row>
    <row r="248" customHeight="1" spans="3:82">
      <c r="C248" t="s">
        <v>1850</v>
      </c>
      <c r="D248" t="s">
        <v>1616</v>
      </c>
      <c r="E248" t="s">
        <v>1616</v>
      </c>
      <c r="F248" t="s">
        <v>1617</v>
      </c>
      <c r="G248" t="s">
        <v>1069</v>
      </c>
      <c r="H248" t="s">
        <v>1297</v>
      </c>
      <c r="I248" t="s">
        <v>108</v>
      </c>
      <c r="J248" t="s">
        <v>1486</v>
      </c>
      <c r="K248" t="s">
        <v>107</v>
      </c>
      <c r="L248" t="s">
        <v>1618</v>
      </c>
      <c r="M248" t="s">
        <v>1619</v>
      </c>
      <c r="R248" t="s">
        <v>1857</v>
      </c>
      <c r="S248" t="s">
        <v>1093</v>
      </c>
      <c r="T248" t="s">
        <v>1552</v>
      </c>
      <c r="U248" t="s">
        <v>1553</v>
      </c>
      <c r="V248" t="s">
        <v>1858</v>
      </c>
      <c r="W248" t="s">
        <v>110</v>
      </c>
      <c r="X248" t="s">
        <v>1859</v>
      </c>
      <c r="Z248" t="s">
        <v>111</v>
      </c>
      <c r="AA248" t="s">
        <v>112</v>
      </c>
      <c r="AB248" t="s">
        <v>113</v>
      </c>
      <c r="AC248" t="s">
        <v>1859</v>
      </c>
      <c r="AJ248" t="s">
        <v>1297</v>
      </c>
      <c r="AO248" t="s">
        <v>107</v>
      </c>
      <c r="CC248" t="s">
        <v>1624</v>
      </c>
      <c r="CD248" t="s">
        <v>1624</v>
      </c>
    </row>
    <row r="249" customHeight="1" spans="3:54">
      <c r="C249" t="s">
        <v>1850</v>
      </c>
      <c r="D249" t="s">
        <v>1616</v>
      </c>
      <c r="E249" t="s">
        <v>1616</v>
      </c>
      <c r="F249" t="s">
        <v>1617</v>
      </c>
      <c r="G249" t="s">
        <v>1069</v>
      </c>
      <c r="H249" t="s">
        <v>1297</v>
      </c>
      <c r="I249" t="s">
        <v>108</v>
      </c>
      <c r="J249" t="s">
        <v>1486</v>
      </c>
      <c r="K249" t="s">
        <v>107</v>
      </c>
      <c r="L249" t="s">
        <v>1618</v>
      </c>
      <c r="M249" t="s">
        <v>1619</v>
      </c>
      <c r="R249" t="s">
        <v>1860</v>
      </c>
      <c r="S249" t="s">
        <v>1113</v>
      </c>
      <c r="T249" t="s">
        <v>1074</v>
      </c>
      <c r="U249" t="s">
        <v>1075</v>
      </c>
      <c r="V249" t="s">
        <v>1858</v>
      </c>
      <c r="W249" t="s">
        <v>110</v>
      </c>
      <c r="Y249" t="s">
        <v>1861</v>
      </c>
      <c r="Z249" t="s">
        <v>111</v>
      </c>
      <c r="AA249" t="s">
        <v>112</v>
      </c>
      <c r="AB249" t="s">
        <v>113</v>
      </c>
      <c r="AD249" t="s">
        <v>1861</v>
      </c>
      <c r="AJ249" t="s">
        <v>1297</v>
      </c>
      <c r="AO249" t="s">
        <v>107</v>
      </c>
      <c r="AP249" t="s">
        <v>1862</v>
      </c>
      <c r="AQ249" t="s">
        <v>1598</v>
      </c>
      <c r="AS249" t="s">
        <v>1861</v>
      </c>
      <c r="AT249" t="s">
        <v>1861</v>
      </c>
      <c r="BA249" t="s">
        <v>1862</v>
      </c>
      <c r="BB249" t="s">
        <v>1863</v>
      </c>
    </row>
    <row r="250" customHeight="1" spans="3:82">
      <c r="C250" t="s">
        <v>1864</v>
      </c>
      <c r="D250" t="s">
        <v>1616</v>
      </c>
      <c r="E250" t="s">
        <v>1616</v>
      </c>
      <c r="F250" t="s">
        <v>1617</v>
      </c>
      <c r="G250" t="s">
        <v>1069</v>
      </c>
      <c r="H250" t="s">
        <v>1297</v>
      </c>
      <c r="I250" t="s">
        <v>108</v>
      </c>
      <c r="J250" t="s">
        <v>1495</v>
      </c>
      <c r="K250" t="s">
        <v>107</v>
      </c>
      <c r="L250" t="s">
        <v>1618</v>
      </c>
      <c r="M250" t="s">
        <v>1619</v>
      </c>
      <c r="R250" t="s">
        <v>1865</v>
      </c>
      <c r="S250" t="s">
        <v>113</v>
      </c>
      <c r="T250" t="s">
        <v>1552</v>
      </c>
      <c r="U250" t="s">
        <v>1553</v>
      </c>
      <c r="V250" t="s">
        <v>1866</v>
      </c>
      <c r="W250" t="s">
        <v>110</v>
      </c>
      <c r="X250" t="s">
        <v>1867</v>
      </c>
      <c r="Z250" t="s">
        <v>111</v>
      </c>
      <c r="AA250" t="s">
        <v>112</v>
      </c>
      <c r="AB250" t="s">
        <v>113</v>
      </c>
      <c r="AC250" t="s">
        <v>1867</v>
      </c>
      <c r="AJ250" t="s">
        <v>1297</v>
      </c>
      <c r="AO250" t="s">
        <v>107</v>
      </c>
      <c r="CC250" t="s">
        <v>1624</v>
      </c>
      <c r="CD250" t="s">
        <v>1624</v>
      </c>
    </row>
    <row r="251" customHeight="1" spans="3:56">
      <c r="C251" t="s">
        <v>1864</v>
      </c>
      <c r="D251" t="s">
        <v>1616</v>
      </c>
      <c r="E251" t="s">
        <v>1616</v>
      </c>
      <c r="F251" t="s">
        <v>1617</v>
      </c>
      <c r="G251" t="s">
        <v>1069</v>
      </c>
      <c r="H251" t="s">
        <v>1297</v>
      </c>
      <c r="I251" t="s">
        <v>108</v>
      </c>
      <c r="J251" t="s">
        <v>1495</v>
      </c>
      <c r="K251" t="s">
        <v>107</v>
      </c>
      <c r="L251" t="s">
        <v>1618</v>
      </c>
      <c r="M251" t="s">
        <v>1619</v>
      </c>
      <c r="R251" t="s">
        <v>1868</v>
      </c>
      <c r="S251" t="s">
        <v>1080</v>
      </c>
      <c r="T251" t="s">
        <v>1869</v>
      </c>
      <c r="U251" t="s">
        <v>1870</v>
      </c>
      <c r="V251" t="s">
        <v>1866</v>
      </c>
      <c r="W251" t="s">
        <v>110</v>
      </c>
      <c r="Y251" t="s">
        <v>1867</v>
      </c>
      <c r="Z251" t="s">
        <v>111</v>
      </c>
      <c r="AA251" t="s">
        <v>112</v>
      </c>
      <c r="AB251" t="s">
        <v>113</v>
      </c>
      <c r="AD251" t="s">
        <v>1867</v>
      </c>
      <c r="AJ251" t="s">
        <v>1297</v>
      </c>
      <c r="AO251" t="s">
        <v>107</v>
      </c>
      <c r="AQ251" t="s">
        <v>1598</v>
      </c>
      <c r="AS251" t="s">
        <v>1867</v>
      </c>
      <c r="AT251" t="s">
        <v>1867</v>
      </c>
      <c r="BC251" t="s">
        <v>1871</v>
      </c>
      <c r="BD251" t="s">
        <v>1872</v>
      </c>
    </row>
    <row r="252" customHeight="1" spans="3:46">
      <c r="C252" t="s">
        <v>1873</v>
      </c>
      <c r="D252" t="s">
        <v>1616</v>
      </c>
      <c r="E252" t="s">
        <v>1616</v>
      </c>
      <c r="F252" t="s">
        <v>1617</v>
      </c>
      <c r="G252" t="s">
        <v>1069</v>
      </c>
      <c r="H252" t="s">
        <v>1297</v>
      </c>
      <c r="I252" t="s">
        <v>108</v>
      </c>
      <c r="J252" t="s">
        <v>1501</v>
      </c>
      <c r="K252" t="s">
        <v>107</v>
      </c>
      <c r="L252" t="s">
        <v>1618</v>
      </c>
      <c r="M252" t="s">
        <v>1619</v>
      </c>
      <c r="R252" t="s">
        <v>1874</v>
      </c>
      <c r="S252" t="s">
        <v>113</v>
      </c>
      <c r="T252" t="s">
        <v>1875</v>
      </c>
      <c r="U252" t="s">
        <v>1876</v>
      </c>
      <c r="V252" t="s">
        <v>1877</v>
      </c>
      <c r="W252" t="s">
        <v>110</v>
      </c>
      <c r="X252" t="s">
        <v>1878</v>
      </c>
      <c r="Z252" t="s">
        <v>111</v>
      </c>
      <c r="AA252" t="s">
        <v>112</v>
      </c>
      <c r="AB252" t="s">
        <v>113</v>
      </c>
      <c r="AC252" t="s">
        <v>1878</v>
      </c>
      <c r="AJ252" t="s">
        <v>1297</v>
      </c>
      <c r="AO252" t="s">
        <v>107</v>
      </c>
      <c r="AQ252" t="s">
        <v>1136</v>
      </c>
      <c r="AS252" t="s">
        <v>1878</v>
      </c>
      <c r="AT252" t="s">
        <v>1878</v>
      </c>
    </row>
    <row r="253" customHeight="1" spans="3:82">
      <c r="C253" t="s">
        <v>1873</v>
      </c>
      <c r="D253" t="s">
        <v>1616</v>
      </c>
      <c r="E253" t="s">
        <v>1616</v>
      </c>
      <c r="F253" t="s">
        <v>1617</v>
      </c>
      <c r="G253" t="s">
        <v>1069</v>
      </c>
      <c r="H253" t="s">
        <v>1297</v>
      </c>
      <c r="I253" t="s">
        <v>108</v>
      </c>
      <c r="J253" t="s">
        <v>1501</v>
      </c>
      <c r="K253" t="s">
        <v>107</v>
      </c>
      <c r="L253" t="s">
        <v>1618</v>
      </c>
      <c r="M253" t="s">
        <v>1619</v>
      </c>
      <c r="R253" t="s">
        <v>1879</v>
      </c>
      <c r="S253" t="s">
        <v>1080</v>
      </c>
      <c r="T253" t="s">
        <v>1552</v>
      </c>
      <c r="U253" t="s">
        <v>1553</v>
      </c>
      <c r="V253" t="s">
        <v>1877</v>
      </c>
      <c r="W253" t="s">
        <v>110</v>
      </c>
      <c r="Y253" t="s">
        <v>1878</v>
      </c>
      <c r="Z253" t="s">
        <v>111</v>
      </c>
      <c r="AA253" t="s">
        <v>112</v>
      </c>
      <c r="AB253" t="s">
        <v>113</v>
      </c>
      <c r="AD253" t="s">
        <v>1878</v>
      </c>
      <c r="AJ253" t="s">
        <v>1297</v>
      </c>
      <c r="AO253" t="s">
        <v>107</v>
      </c>
      <c r="CC253" t="s">
        <v>1624</v>
      </c>
      <c r="CD253" t="s">
        <v>1624</v>
      </c>
    </row>
    <row r="254" customHeight="1" spans="3:54">
      <c r="C254" t="s">
        <v>1880</v>
      </c>
      <c r="D254" t="s">
        <v>1616</v>
      </c>
      <c r="E254" t="s">
        <v>1616</v>
      </c>
      <c r="F254" t="s">
        <v>1617</v>
      </c>
      <c r="G254" t="s">
        <v>1069</v>
      </c>
      <c r="H254" t="s">
        <v>1297</v>
      </c>
      <c r="I254" t="s">
        <v>108</v>
      </c>
      <c r="J254" t="s">
        <v>1512</v>
      </c>
      <c r="K254" t="s">
        <v>107</v>
      </c>
      <c r="L254" t="s">
        <v>1618</v>
      </c>
      <c r="M254" t="s">
        <v>1619</v>
      </c>
      <c r="R254" t="s">
        <v>1881</v>
      </c>
      <c r="S254" t="s">
        <v>113</v>
      </c>
      <c r="T254" t="s">
        <v>1329</v>
      </c>
      <c r="U254" t="s">
        <v>1330</v>
      </c>
      <c r="V254" t="s">
        <v>1882</v>
      </c>
      <c r="W254" t="s">
        <v>110</v>
      </c>
      <c r="X254" t="s">
        <v>1883</v>
      </c>
      <c r="Z254" t="s">
        <v>111</v>
      </c>
      <c r="AA254" t="s">
        <v>112</v>
      </c>
      <c r="AB254" t="s">
        <v>113</v>
      </c>
      <c r="AC254" t="s">
        <v>1883</v>
      </c>
      <c r="AJ254" t="s">
        <v>1297</v>
      </c>
      <c r="AO254" t="s">
        <v>107</v>
      </c>
      <c r="AP254" t="s">
        <v>1827</v>
      </c>
      <c r="AQ254" t="s">
        <v>1559</v>
      </c>
      <c r="AS254" t="s">
        <v>1883</v>
      </c>
      <c r="AT254" t="s">
        <v>1883</v>
      </c>
      <c r="BA254" t="s">
        <v>1827</v>
      </c>
      <c r="BB254" t="s">
        <v>1829</v>
      </c>
    </row>
    <row r="255" customHeight="1" spans="3:82">
      <c r="C255" t="s">
        <v>1880</v>
      </c>
      <c r="D255" t="s">
        <v>1616</v>
      </c>
      <c r="E255" t="s">
        <v>1616</v>
      </c>
      <c r="F255" t="s">
        <v>1617</v>
      </c>
      <c r="G255" t="s">
        <v>1069</v>
      </c>
      <c r="H255" t="s">
        <v>1297</v>
      </c>
      <c r="I255" t="s">
        <v>108</v>
      </c>
      <c r="J255" t="s">
        <v>1512</v>
      </c>
      <c r="K255" t="s">
        <v>107</v>
      </c>
      <c r="L255" t="s">
        <v>1618</v>
      </c>
      <c r="M255" t="s">
        <v>1619</v>
      </c>
      <c r="R255" t="s">
        <v>1884</v>
      </c>
      <c r="S255" t="s">
        <v>1080</v>
      </c>
      <c r="T255" t="s">
        <v>1552</v>
      </c>
      <c r="U255" t="s">
        <v>1553</v>
      </c>
      <c r="V255" t="s">
        <v>1882</v>
      </c>
      <c r="W255" t="s">
        <v>110</v>
      </c>
      <c r="Y255" t="s">
        <v>1883</v>
      </c>
      <c r="Z255" t="s">
        <v>111</v>
      </c>
      <c r="AA255" t="s">
        <v>112</v>
      </c>
      <c r="AB255" t="s">
        <v>113</v>
      </c>
      <c r="AD255" t="s">
        <v>1883</v>
      </c>
      <c r="AJ255" t="s">
        <v>1297</v>
      </c>
      <c r="AO255" t="s">
        <v>107</v>
      </c>
      <c r="CC255" t="s">
        <v>1624</v>
      </c>
      <c r="CD255" t="s">
        <v>1624</v>
      </c>
    </row>
    <row r="256" customHeight="1" spans="3:54">
      <c r="C256" t="s">
        <v>1885</v>
      </c>
      <c r="D256" t="s">
        <v>1616</v>
      </c>
      <c r="E256" t="s">
        <v>1616</v>
      </c>
      <c r="F256" t="s">
        <v>1617</v>
      </c>
      <c r="G256" t="s">
        <v>1069</v>
      </c>
      <c r="H256" t="s">
        <v>1297</v>
      </c>
      <c r="I256" t="s">
        <v>108</v>
      </c>
      <c r="J256" t="s">
        <v>1519</v>
      </c>
      <c r="K256" t="s">
        <v>107</v>
      </c>
      <c r="L256" t="s">
        <v>1618</v>
      </c>
      <c r="M256" t="s">
        <v>1619</v>
      </c>
      <c r="R256" t="s">
        <v>1886</v>
      </c>
      <c r="S256" t="s">
        <v>113</v>
      </c>
      <c r="T256" t="s">
        <v>1329</v>
      </c>
      <c r="U256" t="s">
        <v>1330</v>
      </c>
      <c r="V256" t="s">
        <v>1887</v>
      </c>
      <c r="W256" t="s">
        <v>110</v>
      </c>
      <c r="X256" t="s">
        <v>1888</v>
      </c>
      <c r="Z256" t="s">
        <v>111</v>
      </c>
      <c r="AA256" t="s">
        <v>112</v>
      </c>
      <c r="AB256" t="s">
        <v>113</v>
      </c>
      <c r="AC256" t="s">
        <v>1888</v>
      </c>
      <c r="AJ256" t="s">
        <v>1297</v>
      </c>
      <c r="AO256" t="s">
        <v>107</v>
      </c>
      <c r="AP256" t="s">
        <v>1889</v>
      </c>
      <c r="AQ256" t="s">
        <v>1559</v>
      </c>
      <c r="AS256" t="s">
        <v>1888</v>
      </c>
      <c r="AT256" t="s">
        <v>1888</v>
      </c>
      <c r="BA256" t="s">
        <v>1889</v>
      </c>
      <c r="BB256" t="s">
        <v>1890</v>
      </c>
    </row>
    <row r="257" customHeight="1" spans="3:54">
      <c r="C257" t="s">
        <v>1885</v>
      </c>
      <c r="D257" t="s">
        <v>1616</v>
      </c>
      <c r="E257" t="s">
        <v>1616</v>
      </c>
      <c r="F257" t="s">
        <v>1617</v>
      </c>
      <c r="G257" t="s">
        <v>1069</v>
      </c>
      <c r="H257" t="s">
        <v>1297</v>
      </c>
      <c r="I257" t="s">
        <v>108</v>
      </c>
      <c r="J257" t="s">
        <v>1519</v>
      </c>
      <c r="K257" t="s">
        <v>107</v>
      </c>
      <c r="L257" t="s">
        <v>1618</v>
      </c>
      <c r="M257" t="s">
        <v>1619</v>
      </c>
      <c r="R257" t="s">
        <v>1891</v>
      </c>
      <c r="S257" t="s">
        <v>1080</v>
      </c>
      <c r="T257" t="s">
        <v>1329</v>
      </c>
      <c r="U257" t="s">
        <v>1330</v>
      </c>
      <c r="V257" t="s">
        <v>1892</v>
      </c>
      <c r="W257" t="s">
        <v>110</v>
      </c>
      <c r="X257" t="s">
        <v>1893</v>
      </c>
      <c r="Z257" t="s">
        <v>111</v>
      </c>
      <c r="AA257" t="s">
        <v>112</v>
      </c>
      <c r="AB257" t="s">
        <v>113</v>
      </c>
      <c r="AC257" t="s">
        <v>1893</v>
      </c>
      <c r="AJ257" t="s">
        <v>1297</v>
      </c>
      <c r="AO257" t="s">
        <v>107</v>
      </c>
      <c r="AP257" t="s">
        <v>1889</v>
      </c>
      <c r="AQ257" t="s">
        <v>1559</v>
      </c>
      <c r="AS257" t="s">
        <v>1893</v>
      </c>
      <c r="AT257" t="s">
        <v>1893</v>
      </c>
      <c r="BA257" t="s">
        <v>1889</v>
      </c>
      <c r="BB257" t="s">
        <v>1890</v>
      </c>
    </row>
    <row r="258" customHeight="1" spans="3:82">
      <c r="C258" t="s">
        <v>1885</v>
      </c>
      <c r="D258" t="s">
        <v>1616</v>
      </c>
      <c r="E258" t="s">
        <v>1616</v>
      </c>
      <c r="F258" t="s">
        <v>1617</v>
      </c>
      <c r="G258" t="s">
        <v>1069</v>
      </c>
      <c r="H258" t="s">
        <v>1297</v>
      </c>
      <c r="I258" t="s">
        <v>108</v>
      </c>
      <c r="J258" t="s">
        <v>1519</v>
      </c>
      <c r="K258" t="s">
        <v>107</v>
      </c>
      <c r="L258" t="s">
        <v>1618</v>
      </c>
      <c r="M258" t="s">
        <v>1619</v>
      </c>
      <c r="R258" t="s">
        <v>1894</v>
      </c>
      <c r="S258" t="s">
        <v>1093</v>
      </c>
      <c r="T258" t="s">
        <v>1552</v>
      </c>
      <c r="U258" t="s">
        <v>1553</v>
      </c>
      <c r="V258" t="s">
        <v>1895</v>
      </c>
      <c r="W258" t="s">
        <v>110</v>
      </c>
      <c r="Y258" t="s">
        <v>1896</v>
      </c>
      <c r="Z258" t="s">
        <v>111</v>
      </c>
      <c r="AA258" t="s">
        <v>112</v>
      </c>
      <c r="AB258" t="s">
        <v>113</v>
      </c>
      <c r="AD258" t="s">
        <v>1896</v>
      </c>
      <c r="AJ258" t="s">
        <v>1297</v>
      </c>
      <c r="AO258" t="s">
        <v>107</v>
      </c>
      <c r="CC258" t="s">
        <v>1624</v>
      </c>
      <c r="CD258" t="s">
        <v>1624</v>
      </c>
    </row>
    <row r="259" customHeight="1" spans="3:80">
      <c r="C259" t="s">
        <v>1897</v>
      </c>
      <c r="D259" t="s">
        <v>1616</v>
      </c>
      <c r="E259" t="s">
        <v>1616</v>
      </c>
      <c r="F259" t="s">
        <v>1617</v>
      </c>
      <c r="G259" t="s">
        <v>1069</v>
      </c>
      <c r="H259" t="s">
        <v>1297</v>
      </c>
      <c r="I259" t="s">
        <v>108</v>
      </c>
      <c r="J259" t="s">
        <v>1527</v>
      </c>
      <c r="K259" t="s">
        <v>107</v>
      </c>
      <c r="L259" t="s">
        <v>1898</v>
      </c>
      <c r="M259" t="s">
        <v>1899</v>
      </c>
      <c r="R259" t="s">
        <v>1900</v>
      </c>
      <c r="S259" t="s">
        <v>113</v>
      </c>
      <c r="T259" t="s">
        <v>1115</v>
      </c>
      <c r="U259" t="s">
        <v>1116</v>
      </c>
      <c r="V259" t="s">
        <v>1901</v>
      </c>
      <c r="W259" t="s">
        <v>110</v>
      </c>
      <c r="X259" t="s">
        <v>1902</v>
      </c>
      <c r="Z259" t="s">
        <v>111</v>
      </c>
      <c r="AA259" t="s">
        <v>112</v>
      </c>
      <c r="AB259" t="s">
        <v>113</v>
      </c>
      <c r="AC259" t="s">
        <v>1902</v>
      </c>
      <c r="AJ259" t="s">
        <v>1297</v>
      </c>
      <c r="AQ259" t="s">
        <v>1559</v>
      </c>
      <c r="AS259" t="s">
        <v>1902</v>
      </c>
      <c r="AT259" t="s">
        <v>1902</v>
      </c>
      <c r="CA259" t="s">
        <v>1903</v>
      </c>
      <c r="CB259" t="s">
        <v>1904</v>
      </c>
    </row>
    <row r="260" customHeight="1" spans="3:82">
      <c r="C260" t="s">
        <v>1897</v>
      </c>
      <c r="D260" t="s">
        <v>1616</v>
      </c>
      <c r="E260" t="s">
        <v>1616</v>
      </c>
      <c r="F260" t="s">
        <v>1617</v>
      </c>
      <c r="G260" t="s">
        <v>1069</v>
      </c>
      <c r="H260" t="s">
        <v>1297</v>
      </c>
      <c r="I260" t="s">
        <v>108</v>
      </c>
      <c r="J260" t="s">
        <v>1527</v>
      </c>
      <c r="K260" t="s">
        <v>107</v>
      </c>
      <c r="L260" t="s">
        <v>1898</v>
      </c>
      <c r="M260" t="s">
        <v>1899</v>
      </c>
      <c r="R260" t="s">
        <v>1905</v>
      </c>
      <c r="S260" t="s">
        <v>1080</v>
      </c>
      <c r="T260" t="s">
        <v>1552</v>
      </c>
      <c r="U260" t="s">
        <v>1553</v>
      </c>
      <c r="V260" t="s">
        <v>1901</v>
      </c>
      <c r="W260" t="s">
        <v>110</v>
      </c>
      <c r="Y260" t="s">
        <v>1902</v>
      </c>
      <c r="Z260" t="s">
        <v>111</v>
      </c>
      <c r="AA260" t="s">
        <v>112</v>
      </c>
      <c r="AB260" t="s">
        <v>113</v>
      </c>
      <c r="AD260" t="s">
        <v>1902</v>
      </c>
      <c r="AJ260" t="s">
        <v>1297</v>
      </c>
      <c r="CC260" t="s">
        <v>1624</v>
      </c>
      <c r="CD260" t="s">
        <v>1624</v>
      </c>
    </row>
    <row r="261" customHeight="1" spans="3:80">
      <c r="C261" t="s">
        <v>1906</v>
      </c>
      <c r="D261" t="s">
        <v>1616</v>
      </c>
      <c r="E261" t="s">
        <v>1616</v>
      </c>
      <c r="F261" t="s">
        <v>1617</v>
      </c>
      <c r="G261" t="s">
        <v>1069</v>
      </c>
      <c r="H261" t="s">
        <v>1297</v>
      </c>
      <c r="I261" t="s">
        <v>108</v>
      </c>
      <c r="J261" t="s">
        <v>1544</v>
      </c>
      <c r="K261" t="s">
        <v>107</v>
      </c>
      <c r="L261" t="s">
        <v>1898</v>
      </c>
      <c r="M261" t="s">
        <v>1899</v>
      </c>
      <c r="R261" t="s">
        <v>1907</v>
      </c>
      <c r="S261" t="s">
        <v>113</v>
      </c>
      <c r="T261" t="s">
        <v>1115</v>
      </c>
      <c r="U261" t="s">
        <v>1116</v>
      </c>
      <c r="V261" t="s">
        <v>1908</v>
      </c>
      <c r="W261" t="s">
        <v>110</v>
      </c>
      <c r="X261" t="s">
        <v>1909</v>
      </c>
      <c r="Z261" t="s">
        <v>111</v>
      </c>
      <c r="AA261" t="s">
        <v>112</v>
      </c>
      <c r="AB261" t="s">
        <v>113</v>
      </c>
      <c r="AC261" t="s">
        <v>1909</v>
      </c>
      <c r="AJ261" t="s">
        <v>1297</v>
      </c>
      <c r="AQ261" t="s">
        <v>1559</v>
      </c>
      <c r="AS261" t="s">
        <v>1909</v>
      </c>
      <c r="AT261" t="s">
        <v>1909</v>
      </c>
      <c r="CA261" t="s">
        <v>1740</v>
      </c>
      <c r="CB261" t="s">
        <v>1741</v>
      </c>
    </row>
    <row r="262" customHeight="1" spans="3:80">
      <c r="C262" t="s">
        <v>1906</v>
      </c>
      <c r="D262" t="s">
        <v>1616</v>
      </c>
      <c r="E262" t="s">
        <v>1616</v>
      </c>
      <c r="F262" t="s">
        <v>1617</v>
      </c>
      <c r="G262" t="s">
        <v>1069</v>
      </c>
      <c r="H262" t="s">
        <v>1297</v>
      </c>
      <c r="I262" t="s">
        <v>108</v>
      </c>
      <c r="J262" t="s">
        <v>1544</v>
      </c>
      <c r="K262" t="s">
        <v>107</v>
      </c>
      <c r="L262" t="s">
        <v>1898</v>
      </c>
      <c r="M262" t="s">
        <v>1899</v>
      </c>
      <c r="R262" t="s">
        <v>1910</v>
      </c>
      <c r="S262" t="s">
        <v>1080</v>
      </c>
      <c r="T262" t="s">
        <v>1115</v>
      </c>
      <c r="U262" t="s">
        <v>1116</v>
      </c>
      <c r="V262" t="s">
        <v>1911</v>
      </c>
      <c r="W262" t="s">
        <v>110</v>
      </c>
      <c r="X262" t="s">
        <v>1912</v>
      </c>
      <c r="Z262" t="s">
        <v>111</v>
      </c>
      <c r="AA262" t="s">
        <v>112</v>
      </c>
      <c r="AB262" t="s">
        <v>113</v>
      </c>
      <c r="AC262" t="s">
        <v>1912</v>
      </c>
      <c r="AJ262" t="s">
        <v>1297</v>
      </c>
      <c r="AQ262" t="s">
        <v>1559</v>
      </c>
      <c r="AS262" t="s">
        <v>1912</v>
      </c>
      <c r="AT262" t="s">
        <v>1912</v>
      </c>
      <c r="CA262" t="s">
        <v>1740</v>
      </c>
      <c r="CB262" t="s">
        <v>1741</v>
      </c>
    </row>
    <row r="263" customHeight="1" spans="3:80">
      <c r="C263" t="s">
        <v>1906</v>
      </c>
      <c r="D263" t="s">
        <v>1616</v>
      </c>
      <c r="E263" t="s">
        <v>1616</v>
      </c>
      <c r="F263" t="s">
        <v>1617</v>
      </c>
      <c r="G263" t="s">
        <v>1069</v>
      </c>
      <c r="H263" t="s">
        <v>1297</v>
      </c>
      <c r="I263" t="s">
        <v>108</v>
      </c>
      <c r="J263" t="s">
        <v>1544</v>
      </c>
      <c r="K263" t="s">
        <v>107</v>
      </c>
      <c r="L263" t="s">
        <v>1898</v>
      </c>
      <c r="M263" t="s">
        <v>1899</v>
      </c>
      <c r="R263" t="s">
        <v>1913</v>
      </c>
      <c r="S263" t="s">
        <v>1093</v>
      </c>
      <c r="T263" t="s">
        <v>1115</v>
      </c>
      <c r="U263" t="s">
        <v>1116</v>
      </c>
      <c r="V263" t="s">
        <v>1911</v>
      </c>
      <c r="W263" t="s">
        <v>110</v>
      </c>
      <c r="X263" t="s">
        <v>1914</v>
      </c>
      <c r="Z263" t="s">
        <v>111</v>
      </c>
      <c r="AA263" t="s">
        <v>112</v>
      </c>
      <c r="AB263" t="s">
        <v>113</v>
      </c>
      <c r="AC263" t="s">
        <v>1914</v>
      </c>
      <c r="AJ263" t="s">
        <v>1297</v>
      </c>
      <c r="AQ263" t="s">
        <v>1559</v>
      </c>
      <c r="AS263" t="s">
        <v>1914</v>
      </c>
      <c r="AT263" t="s">
        <v>1914</v>
      </c>
      <c r="CA263" t="s">
        <v>1740</v>
      </c>
      <c r="CB263" t="s">
        <v>1741</v>
      </c>
    </row>
    <row r="264" customHeight="1" spans="3:80">
      <c r="C264" t="s">
        <v>1906</v>
      </c>
      <c r="D264" t="s">
        <v>1616</v>
      </c>
      <c r="E264" t="s">
        <v>1616</v>
      </c>
      <c r="F264" t="s">
        <v>1617</v>
      </c>
      <c r="G264" t="s">
        <v>1069</v>
      </c>
      <c r="H264" t="s">
        <v>1297</v>
      </c>
      <c r="I264" t="s">
        <v>108</v>
      </c>
      <c r="J264" t="s">
        <v>1544</v>
      </c>
      <c r="K264" t="s">
        <v>107</v>
      </c>
      <c r="L264" t="s">
        <v>1898</v>
      </c>
      <c r="M264" t="s">
        <v>1899</v>
      </c>
      <c r="R264" t="s">
        <v>1915</v>
      </c>
      <c r="S264" t="s">
        <v>1113</v>
      </c>
      <c r="T264" t="s">
        <v>1115</v>
      </c>
      <c r="U264" t="s">
        <v>1116</v>
      </c>
      <c r="V264" t="s">
        <v>1911</v>
      </c>
      <c r="W264" t="s">
        <v>110</v>
      </c>
      <c r="X264" t="s">
        <v>1916</v>
      </c>
      <c r="Z264" t="s">
        <v>111</v>
      </c>
      <c r="AA264" t="s">
        <v>112</v>
      </c>
      <c r="AB264" t="s">
        <v>113</v>
      </c>
      <c r="AC264" t="s">
        <v>1916</v>
      </c>
      <c r="AJ264" t="s">
        <v>1297</v>
      </c>
      <c r="AQ264" t="s">
        <v>1559</v>
      </c>
      <c r="AS264" t="s">
        <v>1916</v>
      </c>
      <c r="AT264" t="s">
        <v>1916</v>
      </c>
      <c r="CA264" t="s">
        <v>1740</v>
      </c>
      <c r="CB264" t="s">
        <v>1741</v>
      </c>
    </row>
    <row r="265" customHeight="1" spans="3:82">
      <c r="C265" t="s">
        <v>1906</v>
      </c>
      <c r="D265" t="s">
        <v>1616</v>
      </c>
      <c r="E265" t="s">
        <v>1616</v>
      </c>
      <c r="F265" t="s">
        <v>1617</v>
      </c>
      <c r="G265" t="s">
        <v>1069</v>
      </c>
      <c r="H265" t="s">
        <v>1297</v>
      </c>
      <c r="I265" t="s">
        <v>108</v>
      </c>
      <c r="J265" t="s">
        <v>1544</v>
      </c>
      <c r="K265" t="s">
        <v>107</v>
      </c>
      <c r="L265" t="s">
        <v>1898</v>
      </c>
      <c r="M265" t="s">
        <v>1899</v>
      </c>
      <c r="R265" t="s">
        <v>1917</v>
      </c>
      <c r="S265" t="s">
        <v>1123</v>
      </c>
      <c r="T265" t="s">
        <v>1552</v>
      </c>
      <c r="U265" t="s">
        <v>1553</v>
      </c>
      <c r="V265" t="s">
        <v>1918</v>
      </c>
      <c r="W265" t="s">
        <v>110</v>
      </c>
      <c r="Y265" t="s">
        <v>1919</v>
      </c>
      <c r="Z265" t="s">
        <v>111</v>
      </c>
      <c r="AA265" t="s">
        <v>112</v>
      </c>
      <c r="AB265" t="s">
        <v>113</v>
      </c>
      <c r="AD265" t="s">
        <v>1919</v>
      </c>
      <c r="AJ265" t="s">
        <v>1297</v>
      </c>
      <c r="CC265" t="s">
        <v>1624</v>
      </c>
      <c r="CD265" t="s">
        <v>1624</v>
      </c>
    </row>
    <row r="266" customHeight="1" spans="3:80">
      <c r="C266" t="s">
        <v>1920</v>
      </c>
      <c r="D266" t="s">
        <v>1616</v>
      </c>
      <c r="E266" t="s">
        <v>1616</v>
      </c>
      <c r="F266" t="s">
        <v>1617</v>
      </c>
      <c r="G266" t="s">
        <v>1069</v>
      </c>
      <c r="H266" t="s">
        <v>1297</v>
      </c>
      <c r="I266" t="s">
        <v>108</v>
      </c>
      <c r="J266" t="s">
        <v>1550</v>
      </c>
      <c r="K266" t="s">
        <v>107</v>
      </c>
      <c r="L266" t="s">
        <v>1898</v>
      </c>
      <c r="M266" t="s">
        <v>1899</v>
      </c>
      <c r="R266" t="s">
        <v>1921</v>
      </c>
      <c r="S266" t="s">
        <v>113</v>
      </c>
      <c r="T266" t="s">
        <v>1115</v>
      </c>
      <c r="U266" t="s">
        <v>1116</v>
      </c>
      <c r="V266" t="s">
        <v>1922</v>
      </c>
      <c r="W266" t="s">
        <v>110</v>
      </c>
      <c r="X266" t="s">
        <v>1923</v>
      </c>
      <c r="Z266" t="s">
        <v>111</v>
      </c>
      <c r="AA266" t="s">
        <v>112</v>
      </c>
      <c r="AB266" t="s">
        <v>113</v>
      </c>
      <c r="AC266" t="s">
        <v>1923</v>
      </c>
      <c r="AJ266" t="s">
        <v>1297</v>
      </c>
      <c r="AO266" t="s">
        <v>107</v>
      </c>
      <c r="AQ266" t="s">
        <v>1559</v>
      </c>
      <c r="AS266" t="s">
        <v>1923</v>
      </c>
      <c r="AT266" t="s">
        <v>1923</v>
      </c>
      <c r="CA266" t="s">
        <v>1924</v>
      </c>
      <c r="CB266" t="s">
        <v>1925</v>
      </c>
    </row>
    <row r="267" customHeight="1" spans="3:82">
      <c r="C267" t="s">
        <v>1920</v>
      </c>
      <c r="D267" t="s">
        <v>1616</v>
      </c>
      <c r="E267" t="s">
        <v>1616</v>
      </c>
      <c r="F267" t="s">
        <v>1617</v>
      </c>
      <c r="G267" t="s">
        <v>1069</v>
      </c>
      <c r="H267" t="s">
        <v>1297</v>
      </c>
      <c r="I267" t="s">
        <v>108</v>
      </c>
      <c r="J267" t="s">
        <v>1550</v>
      </c>
      <c r="K267" t="s">
        <v>107</v>
      </c>
      <c r="L267" t="s">
        <v>1898</v>
      </c>
      <c r="M267" t="s">
        <v>1899</v>
      </c>
      <c r="R267" t="s">
        <v>1926</v>
      </c>
      <c r="S267" t="s">
        <v>1080</v>
      </c>
      <c r="T267" t="s">
        <v>1552</v>
      </c>
      <c r="U267" t="s">
        <v>1553</v>
      </c>
      <c r="V267" t="s">
        <v>1922</v>
      </c>
      <c r="W267" t="s">
        <v>110</v>
      </c>
      <c r="Y267" t="s">
        <v>1923</v>
      </c>
      <c r="Z267" t="s">
        <v>111</v>
      </c>
      <c r="AA267" t="s">
        <v>112</v>
      </c>
      <c r="AB267" t="s">
        <v>113</v>
      </c>
      <c r="AD267" t="s">
        <v>1923</v>
      </c>
      <c r="AJ267" t="s">
        <v>1297</v>
      </c>
      <c r="AO267" t="s">
        <v>107</v>
      </c>
      <c r="CC267" t="s">
        <v>1624</v>
      </c>
      <c r="CD267" t="s">
        <v>1624</v>
      </c>
    </row>
    <row r="268" customHeight="1" spans="3:80">
      <c r="C268" t="s">
        <v>1927</v>
      </c>
      <c r="D268" t="s">
        <v>1616</v>
      </c>
      <c r="E268" t="s">
        <v>1616</v>
      </c>
      <c r="F268" t="s">
        <v>1617</v>
      </c>
      <c r="G268" t="s">
        <v>1069</v>
      </c>
      <c r="H268" t="s">
        <v>1297</v>
      </c>
      <c r="I268" t="s">
        <v>108</v>
      </c>
      <c r="J268" t="s">
        <v>1563</v>
      </c>
      <c r="K268" t="s">
        <v>107</v>
      </c>
      <c r="L268" t="s">
        <v>1898</v>
      </c>
      <c r="M268" t="s">
        <v>1899</v>
      </c>
      <c r="R268" t="s">
        <v>1928</v>
      </c>
      <c r="S268" t="s">
        <v>113</v>
      </c>
      <c r="T268" t="s">
        <v>1115</v>
      </c>
      <c r="U268" t="s">
        <v>1116</v>
      </c>
      <c r="V268" t="s">
        <v>1929</v>
      </c>
      <c r="W268" t="s">
        <v>110</v>
      </c>
      <c r="X268" t="s">
        <v>1930</v>
      </c>
      <c r="Z268" t="s">
        <v>111</v>
      </c>
      <c r="AA268" t="s">
        <v>112</v>
      </c>
      <c r="AB268" t="s">
        <v>113</v>
      </c>
      <c r="AC268" t="s">
        <v>1930</v>
      </c>
      <c r="AJ268" t="s">
        <v>1297</v>
      </c>
      <c r="AQ268" t="s">
        <v>1559</v>
      </c>
      <c r="AS268" t="s">
        <v>1930</v>
      </c>
      <c r="AT268" t="s">
        <v>1930</v>
      </c>
      <c r="CA268" t="s">
        <v>1931</v>
      </c>
      <c r="CB268" t="s">
        <v>1932</v>
      </c>
    </row>
    <row r="269" customHeight="1" spans="3:80">
      <c r="C269" t="s">
        <v>1927</v>
      </c>
      <c r="D269" t="s">
        <v>1616</v>
      </c>
      <c r="E269" t="s">
        <v>1616</v>
      </c>
      <c r="F269" t="s">
        <v>1617</v>
      </c>
      <c r="G269" t="s">
        <v>1069</v>
      </c>
      <c r="H269" t="s">
        <v>1297</v>
      </c>
      <c r="I269" t="s">
        <v>108</v>
      </c>
      <c r="J269" t="s">
        <v>1563</v>
      </c>
      <c r="K269" t="s">
        <v>107</v>
      </c>
      <c r="L269" t="s">
        <v>1898</v>
      </c>
      <c r="M269" t="s">
        <v>1899</v>
      </c>
      <c r="R269" t="s">
        <v>1933</v>
      </c>
      <c r="S269" t="s">
        <v>1080</v>
      </c>
      <c r="T269" t="s">
        <v>1115</v>
      </c>
      <c r="U269" t="s">
        <v>1116</v>
      </c>
      <c r="V269" t="s">
        <v>1934</v>
      </c>
      <c r="W269" t="s">
        <v>110</v>
      </c>
      <c r="X269" t="s">
        <v>1935</v>
      </c>
      <c r="Z269" t="s">
        <v>111</v>
      </c>
      <c r="AA269" t="s">
        <v>112</v>
      </c>
      <c r="AB269" t="s">
        <v>113</v>
      </c>
      <c r="AC269" t="s">
        <v>1935</v>
      </c>
      <c r="AJ269" t="s">
        <v>1297</v>
      </c>
      <c r="AQ269" t="s">
        <v>1559</v>
      </c>
      <c r="AS269" t="s">
        <v>1935</v>
      </c>
      <c r="AT269" t="s">
        <v>1935</v>
      </c>
      <c r="CA269" t="s">
        <v>1936</v>
      </c>
      <c r="CB269" t="s">
        <v>1932</v>
      </c>
    </row>
    <row r="270" customHeight="1" spans="3:82">
      <c r="C270" t="s">
        <v>1927</v>
      </c>
      <c r="D270" t="s">
        <v>1616</v>
      </c>
      <c r="E270" t="s">
        <v>1616</v>
      </c>
      <c r="F270" t="s">
        <v>1617</v>
      </c>
      <c r="G270" t="s">
        <v>1069</v>
      </c>
      <c r="H270" t="s">
        <v>1297</v>
      </c>
      <c r="I270" t="s">
        <v>108</v>
      </c>
      <c r="J270" t="s">
        <v>1563</v>
      </c>
      <c r="K270" t="s">
        <v>107</v>
      </c>
      <c r="L270" t="s">
        <v>1898</v>
      </c>
      <c r="M270" t="s">
        <v>1899</v>
      </c>
      <c r="R270" t="s">
        <v>1937</v>
      </c>
      <c r="S270" t="s">
        <v>1093</v>
      </c>
      <c r="T270" t="s">
        <v>1552</v>
      </c>
      <c r="U270" t="s">
        <v>1553</v>
      </c>
      <c r="V270" t="s">
        <v>1938</v>
      </c>
      <c r="W270" t="s">
        <v>110</v>
      </c>
      <c r="Y270" t="s">
        <v>1939</v>
      </c>
      <c r="Z270" t="s">
        <v>111</v>
      </c>
      <c r="AA270" t="s">
        <v>112</v>
      </c>
      <c r="AB270" t="s">
        <v>113</v>
      </c>
      <c r="AD270" t="s">
        <v>1939</v>
      </c>
      <c r="AJ270" t="s">
        <v>1297</v>
      </c>
      <c r="CC270" t="s">
        <v>1624</v>
      </c>
      <c r="CD270" t="s">
        <v>1624</v>
      </c>
    </row>
    <row r="271" customHeight="1" spans="3:80">
      <c r="C271" t="s">
        <v>1940</v>
      </c>
      <c r="D271" t="s">
        <v>1616</v>
      </c>
      <c r="E271" t="s">
        <v>1616</v>
      </c>
      <c r="F271" t="s">
        <v>1617</v>
      </c>
      <c r="G271" t="s">
        <v>1069</v>
      </c>
      <c r="H271" t="s">
        <v>1297</v>
      </c>
      <c r="I271" t="s">
        <v>108</v>
      </c>
      <c r="J271" t="s">
        <v>1590</v>
      </c>
      <c r="K271" t="s">
        <v>107</v>
      </c>
      <c r="L271" t="s">
        <v>1898</v>
      </c>
      <c r="M271" t="s">
        <v>1899</v>
      </c>
      <c r="R271" t="s">
        <v>1941</v>
      </c>
      <c r="S271" t="s">
        <v>113</v>
      </c>
      <c r="T271" t="s">
        <v>1115</v>
      </c>
      <c r="U271" t="s">
        <v>1116</v>
      </c>
      <c r="V271" t="s">
        <v>1942</v>
      </c>
      <c r="W271" t="s">
        <v>110</v>
      </c>
      <c r="X271" t="s">
        <v>1943</v>
      </c>
      <c r="Z271" t="s">
        <v>111</v>
      </c>
      <c r="AA271" t="s">
        <v>112</v>
      </c>
      <c r="AB271" t="s">
        <v>113</v>
      </c>
      <c r="AC271" t="s">
        <v>1943</v>
      </c>
      <c r="AJ271" t="s">
        <v>1297</v>
      </c>
      <c r="AQ271" t="s">
        <v>1559</v>
      </c>
      <c r="AS271" t="s">
        <v>1943</v>
      </c>
      <c r="AT271" t="s">
        <v>1943</v>
      </c>
      <c r="CA271" t="s">
        <v>1924</v>
      </c>
      <c r="CB271" t="s">
        <v>1925</v>
      </c>
    </row>
    <row r="272" customHeight="1" spans="3:41">
      <c r="C272" t="s">
        <v>1940</v>
      </c>
      <c r="D272" t="s">
        <v>1616</v>
      </c>
      <c r="E272" t="s">
        <v>1616</v>
      </c>
      <c r="F272" t="s">
        <v>1617</v>
      </c>
      <c r="G272" t="s">
        <v>1069</v>
      </c>
      <c r="H272" t="s">
        <v>1297</v>
      </c>
      <c r="I272" t="s">
        <v>108</v>
      </c>
      <c r="J272" t="s">
        <v>1590</v>
      </c>
      <c r="K272" t="s">
        <v>107</v>
      </c>
      <c r="L272" t="s">
        <v>1898</v>
      </c>
      <c r="M272" t="s">
        <v>1899</v>
      </c>
      <c r="R272" t="s">
        <v>1944</v>
      </c>
      <c r="S272" t="s">
        <v>1080</v>
      </c>
      <c r="T272" t="s">
        <v>1945</v>
      </c>
      <c r="U272" t="s">
        <v>1946</v>
      </c>
      <c r="V272" t="s">
        <v>1942</v>
      </c>
      <c r="W272" t="s">
        <v>110</v>
      </c>
      <c r="X272" t="s">
        <v>1947</v>
      </c>
      <c r="Z272" t="s">
        <v>111</v>
      </c>
      <c r="AA272" t="s">
        <v>112</v>
      </c>
      <c r="AB272" t="s">
        <v>113</v>
      </c>
      <c r="AC272" t="s">
        <v>1947</v>
      </c>
      <c r="AJ272" t="s">
        <v>1297</v>
      </c>
      <c r="AO272" t="s">
        <v>107</v>
      </c>
    </row>
    <row r="273" customHeight="1" spans="3:82">
      <c r="C273" t="s">
        <v>1940</v>
      </c>
      <c r="D273" t="s">
        <v>1616</v>
      </c>
      <c r="E273" t="s">
        <v>1616</v>
      </c>
      <c r="F273" t="s">
        <v>1617</v>
      </c>
      <c r="G273" t="s">
        <v>1069</v>
      </c>
      <c r="H273" t="s">
        <v>1297</v>
      </c>
      <c r="I273" t="s">
        <v>108</v>
      </c>
      <c r="J273" t="s">
        <v>1590</v>
      </c>
      <c r="K273" t="s">
        <v>107</v>
      </c>
      <c r="L273" t="s">
        <v>1898</v>
      </c>
      <c r="M273" t="s">
        <v>1899</v>
      </c>
      <c r="R273" t="s">
        <v>1948</v>
      </c>
      <c r="S273" t="s">
        <v>1093</v>
      </c>
      <c r="T273" t="s">
        <v>1552</v>
      </c>
      <c r="U273" t="s">
        <v>1553</v>
      </c>
      <c r="V273" t="s">
        <v>1942</v>
      </c>
      <c r="W273" t="s">
        <v>110</v>
      </c>
      <c r="Y273" t="s">
        <v>1949</v>
      </c>
      <c r="Z273" t="s">
        <v>111</v>
      </c>
      <c r="AA273" t="s">
        <v>112</v>
      </c>
      <c r="AB273" t="s">
        <v>113</v>
      </c>
      <c r="AD273" t="s">
        <v>1949</v>
      </c>
      <c r="AJ273" t="s">
        <v>1297</v>
      </c>
      <c r="CC273" t="s">
        <v>1624</v>
      </c>
      <c r="CD273" t="s">
        <v>1624</v>
      </c>
    </row>
    <row r="274" customHeight="1" spans="3:82">
      <c r="C274" t="s">
        <v>1950</v>
      </c>
      <c r="D274" t="s">
        <v>1616</v>
      </c>
      <c r="E274" t="s">
        <v>1616</v>
      </c>
      <c r="F274" t="s">
        <v>1617</v>
      </c>
      <c r="G274" t="s">
        <v>1069</v>
      </c>
      <c r="H274" t="s">
        <v>1323</v>
      </c>
      <c r="I274" t="s">
        <v>108</v>
      </c>
      <c r="J274" t="s">
        <v>1601</v>
      </c>
      <c r="K274" t="s">
        <v>107</v>
      </c>
      <c r="L274" t="s">
        <v>1898</v>
      </c>
      <c r="M274" t="s">
        <v>1899</v>
      </c>
      <c r="R274" t="s">
        <v>1951</v>
      </c>
      <c r="S274" t="s">
        <v>113</v>
      </c>
      <c r="T274" t="s">
        <v>1552</v>
      </c>
      <c r="U274" t="s">
        <v>1553</v>
      </c>
      <c r="V274" t="s">
        <v>1668</v>
      </c>
      <c r="W274" t="s">
        <v>110</v>
      </c>
      <c r="X274" t="s">
        <v>1952</v>
      </c>
      <c r="Z274" t="s">
        <v>111</v>
      </c>
      <c r="AA274" t="s">
        <v>112</v>
      </c>
      <c r="AB274" t="s">
        <v>113</v>
      </c>
      <c r="AC274" t="s">
        <v>1952</v>
      </c>
      <c r="AJ274" t="s">
        <v>1323</v>
      </c>
      <c r="CC274" t="s">
        <v>1624</v>
      </c>
      <c r="CD274" t="s">
        <v>1624</v>
      </c>
    </row>
    <row r="275" customHeight="1" spans="3:54">
      <c r="C275" t="s">
        <v>1950</v>
      </c>
      <c r="D275" t="s">
        <v>1616</v>
      </c>
      <c r="E275" t="s">
        <v>1616</v>
      </c>
      <c r="F275" t="s">
        <v>1617</v>
      </c>
      <c r="G275" t="s">
        <v>1069</v>
      </c>
      <c r="H275" t="s">
        <v>1323</v>
      </c>
      <c r="I275" t="s">
        <v>108</v>
      </c>
      <c r="J275" t="s">
        <v>1601</v>
      </c>
      <c r="K275" t="s">
        <v>107</v>
      </c>
      <c r="L275" t="s">
        <v>1898</v>
      </c>
      <c r="M275" t="s">
        <v>1899</v>
      </c>
      <c r="R275" t="s">
        <v>1953</v>
      </c>
      <c r="S275" t="s">
        <v>1080</v>
      </c>
      <c r="T275" t="s">
        <v>1329</v>
      </c>
      <c r="U275" t="s">
        <v>1330</v>
      </c>
      <c r="V275" t="s">
        <v>1668</v>
      </c>
      <c r="W275" t="s">
        <v>110</v>
      </c>
      <c r="Y275" t="s">
        <v>1952</v>
      </c>
      <c r="Z275" t="s">
        <v>111</v>
      </c>
      <c r="AA275" t="s">
        <v>112</v>
      </c>
      <c r="AB275" t="s">
        <v>113</v>
      </c>
      <c r="AD275" t="s">
        <v>1952</v>
      </c>
      <c r="AJ275" t="s">
        <v>1323</v>
      </c>
      <c r="AP275" t="s">
        <v>1539</v>
      </c>
      <c r="AQ275" t="s">
        <v>1598</v>
      </c>
      <c r="AS275" t="s">
        <v>1952</v>
      </c>
      <c r="AT275" t="s">
        <v>1952</v>
      </c>
      <c r="BA275" t="s">
        <v>1539</v>
      </c>
      <c r="BB275" t="s">
        <v>287</v>
      </c>
    </row>
    <row r="276" customHeight="1" spans="3:80">
      <c r="C276" t="s">
        <v>1954</v>
      </c>
      <c r="D276" t="s">
        <v>1616</v>
      </c>
      <c r="E276" t="s">
        <v>1616</v>
      </c>
      <c r="F276" t="s">
        <v>1617</v>
      </c>
      <c r="G276" t="s">
        <v>1069</v>
      </c>
      <c r="H276" t="s">
        <v>1323</v>
      </c>
      <c r="I276" t="s">
        <v>108</v>
      </c>
      <c r="J276" t="s">
        <v>1608</v>
      </c>
      <c r="K276" t="s">
        <v>107</v>
      </c>
      <c r="L276" t="s">
        <v>1618</v>
      </c>
      <c r="M276" t="s">
        <v>1619</v>
      </c>
      <c r="R276" t="s">
        <v>1955</v>
      </c>
      <c r="S276" t="s">
        <v>113</v>
      </c>
      <c r="T276" t="s">
        <v>1384</v>
      </c>
      <c r="U276" t="s">
        <v>1385</v>
      </c>
      <c r="V276" t="s">
        <v>1621</v>
      </c>
      <c r="W276" t="s">
        <v>110</v>
      </c>
      <c r="X276" t="s">
        <v>1276</v>
      </c>
      <c r="Z276" t="s">
        <v>111</v>
      </c>
      <c r="AA276" t="s">
        <v>112</v>
      </c>
      <c r="AB276" t="s">
        <v>113</v>
      </c>
      <c r="AC276" t="s">
        <v>1276</v>
      </c>
      <c r="AJ276" t="s">
        <v>1323</v>
      </c>
      <c r="AO276" t="s">
        <v>107</v>
      </c>
      <c r="AQ276" t="s">
        <v>1559</v>
      </c>
      <c r="AS276" t="s">
        <v>1276</v>
      </c>
      <c r="AT276" t="s">
        <v>1276</v>
      </c>
      <c r="CA276" t="s">
        <v>1622</v>
      </c>
      <c r="CB276" t="s">
        <v>192</v>
      </c>
    </row>
    <row r="277" customHeight="1" spans="3:82">
      <c r="C277" t="s">
        <v>1954</v>
      </c>
      <c r="D277" t="s">
        <v>1616</v>
      </c>
      <c r="E277" t="s">
        <v>1616</v>
      </c>
      <c r="F277" t="s">
        <v>1617</v>
      </c>
      <c r="G277" t="s">
        <v>1069</v>
      </c>
      <c r="H277" t="s">
        <v>1323</v>
      </c>
      <c r="I277" t="s">
        <v>108</v>
      </c>
      <c r="J277" t="s">
        <v>1608</v>
      </c>
      <c r="K277" t="s">
        <v>107</v>
      </c>
      <c r="L277" t="s">
        <v>1618</v>
      </c>
      <c r="M277" t="s">
        <v>1619</v>
      </c>
      <c r="R277" t="s">
        <v>1956</v>
      </c>
      <c r="S277" t="s">
        <v>1080</v>
      </c>
      <c r="T277" t="s">
        <v>1552</v>
      </c>
      <c r="U277" t="s">
        <v>1553</v>
      </c>
      <c r="V277" t="s">
        <v>1621</v>
      </c>
      <c r="W277" t="s">
        <v>110</v>
      </c>
      <c r="Y277" t="s">
        <v>1276</v>
      </c>
      <c r="Z277" t="s">
        <v>111</v>
      </c>
      <c r="AA277" t="s">
        <v>112</v>
      </c>
      <c r="AB277" t="s">
        <v>113</v>
      </c>
      <c r="AD277" t="s">
        <v>1276</v>
      </c>
      <c r="AJ277" t="s">
        <v>1323</v>
      </c>
      <c r="AO277" t="s">
        <v>107</v>
      </c>
      <c r="CC277" t="s">
        <v>1624</v>
      </c>
      <c r="CD277" t="s">
        <v>1624</v>
      </c>
    </row>
    <row r="278" customHeight="1" spans="3:46">
      <c r="C278" t="s">
        <v>1957</v>
      </c>
      <c r="D278" t="s">
        <v>1616</v>
      </c>
      <c r="E278" t="s">
        <v>1616</v>
      </c>
      <c r="F278" t="s">
        <v>1617</v>
      </c>
      <c r="G278" t="s">
        <v>1069</v>
      </c>
      <c r="H278" t="s">
        <v>1323</v>
      </c>
      <c r="I278" t="s">
        <v>108</v>
      </c>
      <c r="J278" t="s">
        <v>1958</v>
      </c>
      <c r="K278" t="s">
        <v>107</v>
      </c>
      <c r="L278" t="s">
        <v>1618</v>
      </c>
      <c r="M278" t="s">
        <v>1619</v>
      </c>
      <c r="R278" t="s">
        <v>1959</v>
      </c>
      <c r="S278" t="s">
        <v>113</v>
      </c>
      <c r="T278" t="s">
        <v>1743</v>
      </c>
      <c r="U278" t="s">
        <v>1744</v>
      </c>
      <c r="V278" t="s">
        <v>1960</v>
      </c>
      <c r="W278" t="s">
        <v>110</v>
      </c>
      <c r="X278" t="s">
        <v>1961</v>
      </c>
      <c r="Z278" t="s">
        <v>111</v>
      </c>
      <c r="AA278" t="s">
        <v>112</v>
      </c>
      <c r="AB278" t="s">
        <v>113</v>
      </c>
      <c r="AC278" t="s">
        <v>1961</v>
      </c>
      <c r="AJ278" t="s">
        <v>1323</v>
      </c>
      <c r="AQ278" t="s">
        <v>1136</v>
      </c>
      <c r="AS278" t="s">
        <v>1961</v>
      </c>
      <c r="AT278" t="s">
        <v>1961</v>
      </c>
    </row>
    <row r="279" customHeight="1" spans="3:80">
      <c r="C279" t="s">
        <v>1957</v>
      </c>
      <c r="D279" t="s">
        <v>1616</v>
      </c>
      <c r="E279" t="s">
        <v>1616</v>
      </c>
      <c r="F279" t="s">
        <v>1617</v>
      </c>
      <c r="G279" t="s">
        <v>1069</v>
      </c>
      <c r="H279" t="s">
        <v>1323</v>
      </c>
      <c r="I279" t="s">
        <v>108</v>
      </c>
      <c r="J279" t="s">
        <v>1958</v>
      </c>
      <c r="K279" t="s">
        <v>107</v>
      </c>
      <c r="L279" t="s">
        <v>1618</v>
      </c>
      <c r="M279" t="s">
        <v>1619</v>
      </c>
      <c r="R279" t="s">
        <v>1962</v>
      </c>
      <c r="S279" t="s">
        <v>1080</v>
      </c>
      <c r="T279" t="s">
        <v>1115</v>
      </c>
      <c r="U279" t="s">
        <v>1116</v>
      </c>
      <c r="V279" t="s">
        <v>1960</v>
      </c>
      <c r="W279" t="s">
        <v>110</v>
      </c>
      <c r="X279" t="s">
        <v>1963</v>
      </c>
      <c r="Z279" t="s">
        <v>111</v>
      </c>
      <c r="AA279" t="s">
        <v>112</v>
      </c>
      <c r="AB279" t="s">
        <v>113</v>
      </c>
      <c r="AC279" t="s">
        <v>1963</v>
      </c>
      <c r="AJ279" t="s">
        <v>1323</v>
      </c>
      <c r="AQ279" t="s">
        <v>1559</v>
      </c>
      <c r="AS279" t="s">
        <v>1963</v>
      </c>
      <c r="AT279" t="s">
        <v>1963</v>
      </c>
      <c r="CA279" t="s">
        <v>1964</v>
      </c>
      <c r="CB279" t="s">
        <v>1965</v>
      </c>
    </row>
    <row r="280" customHeight="1" spans="3:82">
      <c r="C280" t="s">
        <v>1957</v>
      </c>
      <c r="D280" t="s">
        <v>1616</v>
      </c>
      <c r="E280" t="s">
        <v>1616</v>
      </c>
      <c r="F280" t="s">
        <v>1617</v>
      </c>
      <c r="G280" t="s">
        <v>1069</v>
      </c>
      <c r="H280" t="s">
        <v>1323</v>
      </c>
      <c r="I280" t="s">
        <v>108</v>
      </c>
      <c r="J280" t="s">
        <v>1958</v>
      </c>
      <c r="K280" t="s">
        <v>107</v>
      </c>
      <c r="L280" t="s">
        <v>1618</v>
      </c>
      <c r="M280" t="s">
        <v>1619</v>
      </c>
      <c r="R280" t="s">
        <v>1966</v>
      </c>
      <c r="S280" t="s">
        <v>1093</v>
      </c>
      <c r="T280" t="s">
        <v>1552</v>
      </c>
      <c r="U280" t="s">
        <v>1553</v>
      </c>
      <c r="V280" t="s">
        <v>1960</v>
      </c>
      <c r="W280" t="s">
        <v>110</v>
      </c>
      <c r="Y280" t="s">
        <v>1967</v>
      </c>
      <c r="Z280" t="s">
        <v>111</v>
      </c>
      <c r="AA280" t="s">
        <v>112</v>
      </c>
      <c r="AB280" t="s">
        <v>113</v>
      </c>
      <c r="AD280" t="s">
        <v>1967</v>
      </c>
      <c r="AJ280" t="s">
        <v>1323</v>
      </c>
      <c r="AO280" t="s">
        <v>107</v>
      </c>
      <c r="CC280" t="s">
        <v>1624</v>
      </c>
      <c r="CD280" t="s">
        <v>1624</v>
      </c>
    </row>
    <row r="281" customHeight="1" spans="3:54">
      <c r="C281" t="s">
        <v>1968</v>
      </c>
      <c r="D281" t="s">
        <v>1616</v>
      </c>
      <c r="E281" t="s">
        <v>1616</v>
      </c>
      <c r="F281" t="s">
        <v>1617</v>
      </c>
      <c r="G281" t="s">
        <v>1069</v>
      </c>
      <c r="H281" t="s">
        <v>1323</v>
      </c>
      <c r="I281" t="s">
        <v>108</v>
      </c>
      <c r="J281" t="s">
        <v>1969</v>
      </c>
      <c r="K281" t="s">
        <v>107</v>
      </c>
      <c r="L281" t="s">
        <v>1618</v>
      </c>
      <c r="M281" t="s">
        <v>1619</v>
      </c>
      <c r="R281" t="s">
        <v>1970</v>
      </c>
      <c r="S281" t="s">
        <v>113</v>
      </c>
      <c r="T281" t="s">
        <v>1329</v>
      </c>
      <c r="U281" t="s">
        <v>1330</v>
      </c>
      <c r="V281" t="s">
        <v>1971</v>
      </c>
      <c r="W281" t="s">
        <v>110</v>
      </c>
      <c r="X281" t="s">
        <v>1972</v>
      </c>
      <c r="Z281" t="s">
        <v>111</v>
      </c>
      <c r="AA281" t="s">
        <v>112</v>
      </c>
      <c r="AB281" t="s">
        <v>113</v>
      </c>
      <c r="AC281" t="s">
        <v>1972</v>
      </c>
      <c r="AJ281" t="s">
        <v>1323</v>
      </c>
      <c r="AO281" t="s">
        <v>107</v>
      </c>
      <c r="AP281" t="s">
        <v>1889</v>
      </c>
      <c r="AQ281" t="s">
        <v>1559</v>
      </c>
      <c r="AS281" t="s">
        <v>1972</v>
      </c>
      <c r="AT281" t="s">
        <v>1972</v>
      </c>
      <c r="BA281" t="s">
        <v>1889</v>
      </c>
      <c r="BB281" t="s">
        <v>1890</v>
      </c>
    </row>
    <row r="282" customHeight="1" spans="3:82">
      <c r="C282" t="s">
        <v>1968</v>
      </c>
      <c r="D282" t="s">
        <v>1616</v>
      </c>
      <c r="E282" t="s">
        <v>1616</v>
      </c>
      <c r="F282" t="s">
        <v>1617</v>
      </c>
      <c r="G282" t="s">
        <v>1069</v>
      </c>
      <c r="H282" t="s">
        <v>1323</v>
      </c>
      <c r="I282" t="s">
        <v>108</v>
      </c>
      <c r="J282" t="s">
        <v>1969</v>
      </c>
      <c r="K282" t="s">
        <v>107</v>
      </c>
      <c r="L282" t="s">
        <v>1618</v>
      </c>
      <c r="M282" t="s">
        <v>1619</v>
      </c>
      <c r="R282" t="s">
        <v>1973</v>
      </c>
      <c r="S282" t="s">
        <v>1080</v>
      </c>
      <c r="T282" t="s">
        <v>1552</v>
      </c>
      <c r="U282" t="s">
        <v>1553</v>
      </c>
      <c r="V282" t="s">
        <v>1971</v>
      </c>
      <c r="W282" t="s">
        <v>110</v>
      </c>
      <c r="Y282" t="s">
        <v>1972</v>
      </c>
      <c r="Z282" t="s">
        <v>111</v>
      </c>
      <c r="AA282" t="s">
        <v>112</v>
      </c>
      <c r="AB282" t="s">
        <v>113</v>
      </c>
      <c r="AD282" t="s">
        <v>1972</v>
      </c>
      <c r="AJ282" t="s">
        <v>1323</v>
      </c>
      <c r="AO282" t="s">
        <v>107</v>
      </c>
      <c r="CC282" t="s">
        <v>1624</v>
      </c>
      <c r="CD282" t="s">
        <v>1624</v>
      </c>
    </row>
    <row r="283" customHeight="1" spans="3:80">
      <c r="C283" t="s">
        <v>1974</v>
      </c>
      <c r="D283" t="s">
        <v>1616</v>
      </c>
      <c r="E283" t="s">
        <v>1616</v>
      </c>
      <c r="F283" t="s">
        <v>1617</v>
      </c>
      <c r="G283" t="s">
        <v>1069</v>
      </c>
      <c r="H283" t="s">
        <v>1334</v>
      </c>
      <c r="I283" t="s">
        <v>108</v>
      </c>
      <c r="J283" t="s">
        <v>1481</v>
      </c>
      <c r="K283" t="s">
        <v>107</v>
      </c>
      <c r="L283" t="s">
        <v>1618</v>
      </c>
      <c r="M283" t="s">
        <v>1619</v>
      </c>
      <c r="R283" t="s">
        <v>1975</v>
      </c>
      <c r="S283" t="s">
        <v>113</v>
      </c>
      <c r="T283" t="s">
        <v>1384</v>
      </c>
      <c r="U283" t="s">
        <v>1385</v>
      </c>
      <c r="V283" t="s">
        <v>1621</v>
      </c>
      <c r="W283" t="s">
        <v>110</v>
      </c>
      <c r="X283" t="s">
        <v>1976</v>
      </c>
      <c r="Z283" t="s">
        <v>111</v>
      </c>
      <c r="AA283" t="s">
        <v>112</v>
      </c>
      <c r="AB283" t="s">
        <v>113</v>
      </c>
      <c r="AC283" t="s">
        <v>1976</v>
      </c>
      <c r="AJ283" t="s">
        <v>1334</v>
      </c>
      <c r="AQ283" t="s">
        <v>1559</v>
      </c>
      <c r="AS283" t="s">
        <v>1976</v>
      </c>
      <c r="AT283" t="s">
        <v>1976</v>
      </c>
      <c r="CA283" t="s">
        <v>1622</v>
      </c>
      <c r="CB283" t="s">
        <v>192</v>
      </c>
    </row>
    <row r="284" customHeight="1" spans="3:82">
      <c r="C284" t="s">
        <v>1974</v>
      </c>
      <c r="D284" t="s">
        <v>1616</v>
      </c>
      <c r="E284" t="s">
        <v>1616</v>
      </c>
      <c r="F284" t="s">
        <v>1617</v>
      </c>
      <c r="G284" t="s">
        <v>1069</v>
      </c>
      <c r="H284" t="s">
        <v>1334</v>
      </c>
      <c r="I284" t="s">
        <v>108</v>
      </c>
      <c r="J284" t="s">
        <v>1481</v>
      </c>
      <c r="K284" t="s">
        <v>107</v>
      </c>
      <c r="L284" t="s">
        <v>1618</v>
      </c>
      <c r="M284" t="s">
        <v>1619</v>
      </c>
      <c r="R284" t="s">
        <v>1977</v>
      </c>
      <c r="S284" t="s">
        <v>1080</v>
      </c>
      <c r="T284" t="s">
        <v>1552</v>
      </c>
      <c r="U284" t="s">
        <v>1553</v>
      </c>
      <c r="V284" t="s">
        <v>1621</v>
      </c>
      <c r="W284" t="s">
        <v>110</v>
      </c>
      <c r="Y284" t="s">
        <v>1976</v>
      </c>
      <c r="Z284" t="s">
        <v>111</v>
      </c>
      <c r="AA284" t="s">
        <v>112</v>
      </c>
      <c r="AB284" t="s">
        <v>113</v>
      </c>
      <c r="AD284" t="s">
        <v>1976</v>
      </c>
      <c r="AJ284" t="s">
        <v>1334</v>
      </c>
      <c r="CC284" t="s">
        <v>1624</v>
      </c>
      <c r="CD284" t="s">
        <v>1624</v>
      </c>
    </row>
    <row r="285" customHeight="1" spans="3:54">
      <c r="C285" t="s">
        <v>1978</v>
      </c>
      <c r="D285" t="s">
        <v>1616</v>
      </c>
      <c r="E285" t="s">
        <v>1616</v>
      </c>
      <c r="F285" t="s">
        <v>1617</v>
      </c>
      <c r="G285" t="s">
        <v>1069</v>
      </c>
      <c r="H285" t="s">
        <v>1334</v>
      </c>
      <c r="I285" t="s">
        <v>108</v>
      </c>
      <c r="J285" t="s">
        <v>1979</v>
      </c>
      <c r="K285" t="s">
        <v>107</v>
      </c>
      <c r="L285" t="s">
        <v>1618</v>
      </c>
      <c r="M285" t="s">
        <v>1619</v>
      </c>
      <c r="R285" t="s">
        <v>1980</v>
      </c>
      <c r="S285" t="s">
        <v>113</v>
      </c>
      <c r="T285" t="s">
        <v>1329</v>
      </c>
      <c r="U285" t="s">
        <v>1330</v>
      </c>
      <c r="V285" t="s">
        <v>1981</v>
      </c>
      <c r="W285" t="s">
        <v>110</v>
      </c>
      <c r="X285" t="s">
        <v>1982</v>
      </c>
      <c r="Z285" t="s">
        <v>111</v>
      </c>
      <c r="AA285" t="s">
        <v>112</v>
      </c>
      <c r="AB285" t="s">
        <v>113</v>
      </c>
      <c r="AC285" t="s">
        <v>1982</v>
      </c>
      <c r="AJ285" t="s">
        <v>1334</v>
      </c>
      <c r="AO285" t="s">
        <v>107</v>
      </c>
      <c r="AP285" t="s">
        <v>1810</v>
      </c>
      <c r="AQ285" t="s">
        <v>1559</v>
      </c>
      <c r="AS285" t="s">
        <v>1982</v>
      </c>
      <c r="AT285" t="s">
        <v>1982</v>
      </c>
      <c r="BA285" t="s">
        <v>1810</v>
      </c>
      <c r="BB285" t="s">
        <v>863</v>
      </c>
    </row>
    <row r="286" customHeight="1" spans="3:82">
      <c r="C286" t="s">
        <v>1978</v>
      </c>
      <c r="D286" t="s">
        <v>1616</v>
      </c>
      <c r="E286" t="s">
        <v>1616</v>
      </c>
      <c r="F286" t="s">
        <v>1617</v>
      </c>
      <c r="G286" t="s">
        <v>1069</v>
      </c>
      <c r="H286" t="s">
        <v>1334</v>
      </c>
      <c r="I286" t="s">
        <v>108</v>
      </c>
      <c r="J286" t="s">
        <v>1979</v>
      </c>
      <c r="K286" t="s">
        <v>107</v>
      </c>
      <c r="L286" t="s">
        <v>1618</v>
      </c>
      <c r="M286" t="s">
        <v>1619</v>
      </c>
      <c r="R286" t="s">
        <v>1983</v>
      </c>
      <c r="S286" t="s">
        <v>1080</v>
      </c>
      <c r="T286" t="s">
        <v>1552</v>
      </c>
      <c r="U286" t="s">
        <v>1553</v>
      </c>
      <c r="V286" t="s">
        <v>1981</v>
      </c>
      <c r="W286" t="s">
        <v>110</v>
      </c>
      <c r="Y286" t="s">
        <v>1982</v>
      </c>
      <c r="Z286" t="s">
        <v>111</v>
      </c>
      <c r="AA286" t="s">
        <v>112</v>
      </c>
      <c r="AB286" t="s">
        <v>113</v>
      </c>
      <c r="AD286" t="s">
        <v>1982</v>
      </c>
      <c r="AJ286" t="s">
        <v>1334</v>
      </c>
      <c r="AO286" t="s">
        <v>107</v>
      </c>
      <c r="CC286" t="s">
        <v>1624</v>
      </c>
      <c r="CD286" t="s">
        <v>1624</v>
      </c>
    </row>
    <row r="287" customHeight="1" spans="3:54">
      <c r="C287" t="s">
        <v>1984</v>
      </c>
      <c r="D287" t="s">
        <v>1616</v>
      </c>
      <c r="E287" t="s">
        <v>1616</v>
      </c>
      <c r="F287" t="s">
        <v>1617</v>
      </c>
      <c r="G287" t="s">
        <v>1069</v>
      </c>
      <c r="H287" t="s">
        <v>1334</v>
      </c>
      <c r="I287" t="s">
        <v>108</v>
      </c>
      <c r="J287" t="s">
        <v>1985</v>
      </c>
      <c r="K287" t="s">
        <v>107</v>
      </c>
      <c r="L287" t="s">
        <v>1618</v>
      </c>
      <c r="M287" t="s">
        <v>1619</v>
      </c>
      <c r="R287" t="s">
        <v>1986</v>
      </c>
      <c r="S287" t="s">
        <v>113</v>
      </c>
      <c r="T287" t="s">
        <v>1329</v>
      </c>
      <c r="U287" t="s">
        <v>1330</v>
      </c>
      <c r="V287" t="s">
        <v>1987</v>
      </c>
      <c r="W287" t="s">
        <v>110</v>
      </c>
      <c r="X287" t="s">
        <v>1988</v>
      </c>
      <c r="Z287" t="s">
        <v>111</v>
      </c>
      <c r="AA287" t="s">
        <v>112</v>
      </c>
      <c r="AB287" t="s">
        <v>113</v>
      </c>
      <c r="AC287" t="s">
        <v>1988</v>
      </c>
      <c r="AJ287" t="s">
        <v>1334</v>
      </c>
      <c r="AP287" t="s">
        <v>1989</v>
      </c>
      <c r="AQ287" t="s">
        <v>1559</v>
      </c>
      <c r="AS287" t="s">
        <v>1988</v>
      </c>
      <c r="AT287" t="s">
        <v>1988</v>
      </c>
      <c r="BA287" t="s">
        <v>1989</v>
      </c>
      <c r="BB287" t="s">
        <v>714</v>
      </c>
    </row>
    <row r="288" customHeight="1" spans="3:82">
      <c r="C288" t="s">
        <v>1984</v>
      </c>
      <c r="D288" t="s">
        <v>1616</v>
      </c>
      <c r="E288" t="s">
        <v>1616</v>
      </c>
      <c r="F288" t="s">
        <v>1617</v>
      </c>
      <c r="G288" t="s">
        <v>1069</v>
      </c>
      <c r="H288" t="s">
        <v>1334</v>
      </c>
      <c r="I288" t="s">
        <v>108</v>
      </c>
      <c r="J288" t="s">
        <v>1985</v>
      </c>
      <c r="K288" t="s">
        <v>107</v>
      </c>
      <c r="L288" t="s">
        <v>1618</v>
      </c>
      <c r="M288" t="s">
        <v>1619</v>
      </c>
      <c r="R288" t="s">
        <v>1990</v>
      </c>
      <c r="S288" t="s">
        <v>1080</v>
      </c>
      <c r="T288" t="s">
        <v>1552</v>
      </c>
      <c r="U288" t="s">
        <v>1553</v>
      </c>
      <c r="V288" t="s">
        <v>1987</v>
      </c>
      <c r="W288" t="s">
        <v>110</v>
      </c>
      <c r="Y288" t="s">
        <v>1988</v>
      </c>
      <c r="Z288" t="s">
        <v>111</v>
      </c>
      <c r="AA288" t="s">
        <v>112</v>
      </c>
      <c r="AB288" t="s">
        <v>113</v>
      </c>
      <c r="AD288" t="s">
        <v>1988</v>
      </c>
      <c r="AJ288" t="s">
        <v>1334</v>
      </c>
      <c r="CC288" t="s">
        <v>1624</v>
      </c>
      <c r="CD288" t="s">
        <v>1624</v>
      </c>
    </row>
    <row r="289" customHeight="1" spans="3:54">
      <c r="C289" t="s">
        <v>1991</v>
      </c>
      <c r="D289" t="s">
        <v>1616</v>
      </c>
      <c r="E289" t="s">
        <v>1616</v>
      </c>
      <c r="F289" t="s">
        <v>1617</v>
      </c>
      <c r="G289" t="s">
        <v>1069</v>
      </c>
      <c r="H289" t="s">
        <v>1334</v>
      </c>
      <c r="I289" t="s">
        <v>108</v>
      </c>
      <c r="J289" t="s">
        <v>1992</v>
      </c>
      <c r="K289" t="s">
        <v>107</v>
      </c>
      <c r="L289" t="s">
        <v>1618</v>
      </c>
      <c r="M289" t="s">
        <v>1619</v>
      </c>
      <c r="R289" t="s">
        <v>1993</v>
      </c>
      <c r="S289" t="s">
        <v>113</v>
      </c>
      <c r="T289" t="s">
        <v>1329</v>
      </c>
      <c r="U289" t="s">
        <v>1330</v>
      </c>
      <c r="V289" t="s">
        <v>1994</v>
      </c>
      <c r="W289" t="s">
        <v>110</v>
      </c>
      <c r="X289" t="s">
        <v>1995</v>
      </c>
      <c r="Z289" t="s">
        <v>111</v>
      </c>
      <c r="AA289" t="s">
        <v>112</v>
      </c>
      <c r="AB289" t="s">
        <v>113</v>
      </c>
      <c r="AC289" t="s">
        <v>1995</v>
      </c>
      <c r="AJ289" t="s">
        <v>1334</v>
      </c>
      <c r="AO289" t="s">
        <v>107</v>
      </c>
      <c r="AP289" t="s">
        <v>1996</v>
      </c>
      <c r="AQ289" t="s">
        <v>1559</v>
      </c>
      <c r="AS289" t="s">
        <v>1995</v>
      </c>
      <c r="AT289" t="s">
        <v>1995</v>
      </c>
      <c r="BA289" t="s">
        <v>1996</v>
      </c>
      <c r="BB289" t="s">
        <v>279</v>
      </c>
    </row>
    <row r="290" customHeight="1" spans="3:82">
      <c r="C290" t="s">
        <v>1991</v>
      </c>
      <c r="D290" t="s">
        <v>1616</v>
      </c>
      <c r="E290" t="s">
        <v>1616</v>
      </c>
      <c r="F290" t="s">
        <v>1617</v>
      </c>
      <c r="G290" t="s">
        <v>1069</v>
      </c>
      <c r="H290" t="s">
        <v>1334</v>
      </c>
      <c r="I290" t="s">
        <v>108</v>
      </c>
      <c r="J290" t="s">
        <v>1992</v>
      </c>
      <c r="K290" t="s">
        <v>107</v>
      </c>
      <c r="L290" t="s">
        <v>1618</v>
      </c>
      <c r="M290" t="s">
        <v>1619</v>
      </c>
      <c r="R290" t="s">
        <v>1997</v>
      </c>
      <c r="S290" t="s">
        <v>1080</v>
      </c>
      <c r="T290" t="s">
        <v>1552</v>
      </c>
      <c r="U290" t="s">
        <v>1553</v>
      </c>
      <c r="V290" t="s">
        <v>1994</v>
      </c>
      <c r="W290" t="s">
        <v>110</v>
      </c>
      <c r="Y290" t="s">
        <v>1995</v>
      </c>
      <c r="Z290" t="s">
        <v>111</v>
      </c>
      <c r="AA290" t="s">
        <v>112</v>
      </c>
      <c r="AB290" t="s">
        <v>113</v>
      </c>
      <c r="AD290" t="s">
        <v>1995</v>
      </c>
      <c r="AJ290" t="s">
        <v>1334</v>
      </c>
      <c r="AO290" t="s">
        <v>107</v>
      </c>
      <c r="CC290" t="s">
        <v>1624</v>
      </c>
      <c r="CD290" t="s">
        <v>1624</v>
      </c>
    </row>
    <row r="291" customHeight="1" spans="3:54">
      <c r="C291" t="s">
        <v>1998</v>
      </c>
      <c r="D291" t="s">
        <v>1616</v>
      </c>
      <c r="E291" t="s">
        <v>1616</v>
      </c>
      <c r="F291" t="s">
        <v>1617</v>
      </c>
      <c r="G291" t="s">
        <v>1069</v>
      </c>
      <c r="H291" t="s">
        <v>1334</v>
      </c>
      <c r="I291" t="s">
        <v>108</v>
      </c>
      <c r="J291" t="s">
        <v>1999</v>
      </c>
      <c r="K291" t="s">
        <v>107</v>
      </c>
      <c r="L291" t="s">
        <v>1618</v>
      </c>
      <c r="M291" t="s">
        <v>1619</v>
      </c>
      <c r="R291" t="s">
        <v>2000</v>
      </c>
      <c r="S291" t="s">
        <v>113</v>
      </c>
      <c r="T291" t="s">
        <v>1329</v>
      </c>
      <c r="U291" t="s">
        <v>1330</v>
      </c>
      <c r="V291" t="s">
        <v>2001</v>
      </c>
      <c r="W291" t="s">
        <v>110</v>
      </c>
      <c r="X291" t="s">
        <v>2002</v>
      </c>
      <c r="Z291" t="s">
        <v>111</v>
      </c>
      <c r="AA291" t="s">
        <v>112</v>
      </c>
      <c r="AB291" t="s">
        <v>113</v>
      </c>
      <c r="AC291" t="s">
        <v>2002</v>
      </c>
      <c r="AJ291" t="s">
        <v>1334</v>
      </c>
      <c r="AO291" t="s">
        <v>107</v>
      </c>
      <c r="AP291" t="s">
        <v>2003</v>
      </c>
      <c r="AQ291" t="s">
        <v>1559</v>
      </c>
      <c r="AS291" t="s">
        <v>2002</v>
      </c>
      <c r="AT291" t="s">
        <v>2002</v>
      </c>
      <c r="BA291" t="s">
        <v>2003</v>
      </c>
      <c r="BB291" t="s">
        <v>2004</v>
      </c>
    </row>
    <row r="292" customHeight="1" spans="3:82">
      <c r="C292" t="s">
        <v>1998</v>
      </c>
      <c r="D292" t="s">
        <v>1616</v>
      </c>
      <c r="E292" t="s">
        <v>1616</v>
      </c>
      <c r="F292" t="s">
        <v>1617</v>
      </c>
      <c r="G292" t="s">
        <v>1069</v>
      </c>
      <c r="H292" t="s">
        <v>1334</v>
      </c>
      <c r="I292" t="s">
        <v>108</v>
      </c>
      <c r="J292" t="s">
        <v>1999</v>
      </c>
      <c r="K292" t="s">
        <v>107</v>
      </c>
      <c r="L292" t="s">
        <v>1618</v>
      </c>
      <c r="M292" t="s">
        <v>1619</v>
      </c>
      <c r="R292" t="s">
        <v>2005</v>
      </c>
      <c r="S292" t="s">
        <v>1080</v>
      </c>
      <c r="T292" t="s">
        <v>1552</v>
      </c>
      <c r="U292" t="s">
        <v>1553</v>
      </c>
      <c r="V292" t="s">
        <v>2001</v>
      </c>
      <c r="W292" t="s">
        <v>110</v>
      </c>
      <c r="Y292" t="s">
        <v>2002</v>
      </c>
      <c r="Z292" t="s">
        <v>111</v>
      </c>
      <c r="AA292" t="s">
        <v>112</v>
      </c>
      <c r="AB292" t="s">
        <v>113</v>
      </c>
      <c r="AD292" t="s">
        <v>2002</v>
      </c>
      <c r="AJ292" t="s">
        <v>1334</v>
      </c>
      <c r="AO292" t="s">
        <v>107</v>
      </c>
      <c r="CC292" t="s">
        <v>1624</v>
      </c>
      <c r="CD292" t="s">
        <v>1624</v>
      </c>
    </row>
    <row r="293" customHeight="1" spans="3:54">
      <c r="C293" t="s">
        <v>2006</v>
      </c>
      <c r="D293" t="s">
        <v>1616</v>
      </c>
      <c r="E293" t="s">
        <v>1616</v>
      </c>
      <c r="F293" t="s">
        <v>1617</v>
      </c>
      <c r="G293" t="s">
        <v>1069</v>
      </c>
      <c r="H293" t="s">
        <v>1334</v>
      </c>
      <c r="I293" t="s">
        <v>108</v>
      </c>
      <c r="J293" t="s">
        <v>2007</v>
      </c>
      <c r="K293" t="s">
        <v>107</v>
      </c>
      <c r="L293" t="s">
        <v>1618</v>
      </c>
      <c r="M293" t="s">
        <v>1619</v>
      </c>
      <c r="R293" t="s">
        <v>2008</v>
      </c>
      <c r="S293" t="s">
        <v>113</v>
      </c>
      <c r="T293" t="s">
        <v>1329</v>
      </c>
      <c r="U293" t="s">
        <v>1330</v>
      </c>
      <c r="V293" t="s">
        <v>2009</v>
      </c>
      <c r="W293" t="s">
        <v>110</v>
      </c>
      <c r="X293" t="s">
        <v>1995</v>
      </c>
      <c r="Z293" t="s">
        <v>111</v>
      </c>
      <c r="AA293" t="s">
        <v>112</v>
      </c>
      <c r="AB293" t="s">
        <v>113</v>
      </c>
      <c r="AC293" t="s">
        <v>1995</v>
      </c>
      <c r="AJ293" t="s">
        <v>1334</v>
      </c>
      <c r="AO293" t="s">
        <v>107</v>
      </c>
      <c r="AP293" t="s">
        <v>2010</v>
      </c>
      <c r="AQ293" t="s">
        <v>1559</v>
      </c>
      <c r="AS293" t="s">
        <v>1995</v>
      </c>
      <c r="AT293" t="s">
        <v>1995</v>
      </c>
      <c r="BA293" t="s">
        <v>2010</v>
      </c>
      <c r="BB293" t="s">
        <v>762</v>
      </c>
    </row>
    <row r="294" customHeight="1" spans="3:82">
      <c r="C294" t="s">
        <v>2006</v>
      </c>
      <c r="D294" t="s">
        <v>1616</v>
      </c>
      <c r="E294" t="s">
        <v>1616</v>
      </c>
      <c r="F294" t="s">
        <v>1617</v>
      </c>
      <c r="G294" t="s">
        <v>1069</v>
      </c>
      <c r="H294" t="s">
        <v>1334</v>
      </c>
      <c r="I294" t="s">
        <v>108</v>
      </c>
      <c r="J294" t="s">
        <v>2007</v>
      </c>
      <c r="K294" t="s">
        <v>107</v>
      </c>
      <c r="L294" t="s">
        <v>1618</v>
      </c>
      <c r="M294" t="s">
        <v>1619</v>
      </c>
      <c r="R294" t="s">
        <v>2011</v>
      </c>
      <c r="S294" t="s">
        <v>1080</v>
      </c>
      <c r="T294" t="s">
        <v>1552</v>
      </c>
      <c r="U294" t="s">
        <v>1553</v>
      </c>
      <c r="V294" t="s">
        <v>2009</v>
      </c>
      <c r="W294" t="s">
        <v>110</v>
      </c>
      <c r="Y294" t="s">
        <v>1995</v>
      </c>
      <c r="Z294" t="s">
        <v>111</v>
      </c>
      <c r="AA294" t="s">
        <v>112</v>
      </c>
      <c r="AB294" t="s">
        <v>113</v>
      </c>
      <c r="AD294" t="s">
        <v>1995</v>
      </c>
      <c r="AJ294" t="s">
        <v>1334</v>
      </c>
      <c r="AO294" t="s">
        <v>107</v>
      </c>
      <c r="CC294" t="s">
        <v>1624</v>
      </c>
      <c r="CD294" t="s">
        <v>1624</v>
      </c>
    </row>
    <row r="295" customHeight="1" spans="3:54">
      <c r="C295" t="s">
        <v>2012</v>
      </c>
      <c r="D295" t="s">
        <v>1616</v>
      </c>
      <c r="E295" t="s">
        <v>1616</v>
      </c>
      <c r="F295" t="s">
        <v>1617</v>
      </c>
      <c r="G295" t="s">
        <v>1069</v>
      </c>
      <c r="H295" t="s">
        <v>1334</v>
      </c>
      <c r="I295" t="s">
        <v>108</v>
      </c>
      <c r="J295" t="s">
        <v>2013</v>
      </c>
      <c r="K295" t="s">
        <v>107</v>
      </c>
      <c r="L295" t="s">
        <v>1618</v>
      </c>
      <c r="M295" t="s">
        <v>1619</v>
      </c>
      <c r="R295" t="s">
        <v>2014</v>
      </c>
      <c r="S295" t="s">
        <v>113</v>
      </c>
      <c r="T295" t="s">
        <v>1329</v>
      </c>
      <c r="U295" t="s">
        <v>1330</v>
      </c>
      <c r="V295" t="s">
        <v>2015</v>
      </c>
      <c r="W295" t="s">
        <v>110</v>
      </c>
      <c r="X295" t="s">
        <v>2016</v>
      </c>
      <c r="Z295" t="s">
        <v>111</v>
      </c>
      <c r="AA295" t="s">
        <v>112</v>
      </c>
      <c r="AB295" t="s">
        <v>113</v>
      </c>
      <c r="AC295" t="s">
        <v>2016</v>
      </c>
      <c r="AJ295" t="s">
        <v>1334</v>
      </c>
      <c r="AO295" t="s">
        <v>107</v>
      </c>
      <c r="AQ295" t="s">
        <v>1559</v>
      </c>
      <c r="AS295" t="s">
        <v>2016</v>
      </c>
      <c r="AT295" t="s">
        <v>2016</v>
      </c>
      <c r="BA295" t="s">
        <v>2017</v>
      </c>
      <c r="BB295" t="s">
        <v>2018</v>
      </c>
    </row>
    <row r="296" customHeight="1" spans="3:82">
      <c r="C296" t="s">
        <v>2012</v>
      </c>
      <c r="D296" t="s">
        <v>1616</v>
      </c>
      <c r="E296" t="s">
        <v>1616</v>
      </c>
      <c r="F296" t="s">
        <v>1617</v>
      </c>
      <c r="G296" t="s">
        <v>1069</v>
      </c>
      <c r="H296" t="s">
        <v>1334</v>
      </c>
      <c r="I296" t="s">
        <v>108</v>
      </c>
      <c r="J296" t="s">
        <v>2013</v>
      </c>
      <c r="K296" t="s">
        <v>107</v>
      </c>
      <c r="L296" t="s">
        <v>1618</v>
      </c>
      <c r="M296" t="s">
        <v>1619</v>
      </c>
      <c r="R296" t="s">
        <v>2019</v>
      </c>
      <c r="S296" t="s">
        <v>1080</v>
      </c>
      <c r="T296" t="s">
        <v>1552</v>
      </c>
      <c r="U296" t="s">
        <v>1553</v>
      </c>
      <c r="V296" t="s">
        <v>2015</v>
      </c>
      <c r="W296" t="s">
        <v>110</v>
      </c>
      <c r="Y296" t="s">
        <v>2016</v>
      </c>
      <c r="Z296" t="s">
        <v>111</v>
      </c>
      <c r="AA296" t="s">
        <v>112</v>
      </c>
      <c r="AB296" t="s">
        <v>113</v>
      </c>
      <c r="AD296" t="s">
        <v>2016</v>
      </c>
      <c r="AJ296" t="s">
        <v>1334</v>
      </c>
      <c r="AO296" t="s">
        <v>107</v>
      </c>
      <c r="CC296" t="s">
        <v>1624</v>
      </c>
      <c r="CD296" t="s">
        <v>1624</v>
      </c>
    </row>
    <row r="297" customHeight="1" spans="3:54">
      <c r="C297" t="s">
        <v>2020</v>
      </c>
      <c r="D297" t="s">
        <v>1616</v>
      </c>
      <c r="E297" t="s">
        <v>1616</v>
      </c>
      <c r="F297" t="s">
        <v>1617</v>
      </c>
      <c r="G297" t="s">
        <v>1069</v>
      </c>
      <c r="H297" t="s">
        <v>1334</v>
      </c>
      <c r="I297" t="s">
        <v>108</v>
      </c>
      <c r="J297" t="s">
        <v>2021</v>
      </c>
      <c r="K297" t="s">
        <v>107</v>
      </c>
      <c r="L297" t="s">
        <v>1618</v>
      </c>
      <c r="M297" t="s">
        <v>1619</v>
      </c>
      <c r="R297" t="s">
        <v>2022</v>
      </c>
      <c r="S297" t="s">
        <v>113</v>
      </c>
      <c r="T297" t="s">
        <v>1136</v>
      </c>
      <c r="U297" t="s">
        <v>1137</v>
      </c>
      <c r="V297" t="s">
        <v>2023</v>
      </c>
      <c r="W297" t="s">
        <v>110</v>
      </c>
      <c r="X297" t="s">
        <v>2024</v>
      </c>
      <c r="Z297" t="s">
        <v>111</v>
      </c>
      <c r="AA297" t="s">
        <v>112</v>
      </c>
      <c r="AB297" t="s">
        <v>113</v>
      </c>
      <c r="AC297" t="s">
        <v>2024</v>
      </c>
      <c r="AJ297" t="s">
        <v>1334</v>
      </c>
      <c r="AO297" t="s">
        <v>107</v>
      </c>
      <c r="AQ297" t="s">
        <v>2025</v>
      </c>
      <c r="AS297" t="s">
        <v>2024</v>
      </c>
      <c r="AT297" t="s">
        <v>2024</v>
      </c>
      <c r="AW297" t="s">
        <v>1140</v>
      </c>
      <c r="AX297" t="s">
        <v>1141</v>
      </c>
      <c r="BA297" t="s">
        <v>2026</v>
      </c>
      <c r="BB297" t="s">
        <v>2027</v>
      </c>
    </row>
    <row r="298" customHeight="1" spans="3:82">
      <c r="C298" t="s">
        <v>2020</v>
      </c>
      <c r="D298" t="s">
        <v>1616</v>
      </c>
      <c r="E298" t="s">
        <v>1616</v>
      </c>
      <c r="F298" t="s">
        <v>1617</v>
      </c>
      <c r="G298" t="s">
        <v>1069</v>
      </c>
      <c r="H298" t="s">
        <v>1334</v>
      </c>
      <c r="I298" t="s">
        <v>108</v>
      </c>
      <c r="J298" t="s">
        <v>2021</v>
      </c>
      <c r="K298" t="s">
        <v>107</v>
      </c>
      <c r="L298" t="s">
        <v>1618</v>
      </c>
      <c r="M298" t="s">
        <v>1619</v>
      </c>
      <c r="R298" t="s">
        <v>2028</v>
      </c>
      <c r="S298" t="s">
        <v>1080</v>
      </c>
      <c r="T298" t="s">
        <v>1552</v>
      </c>
      <c r="U298" t="s">
        <v>1553</v>
      </c>
      <c r="V298" t="s">
        <v>2023</v>
      </c>
      <c r="W298" t="s">
        <v>110</v>
      </c>
      <c r="Y298" t="s">
        <v>2024</v>
      </c>
      <c r="Z298" t="s">
        <v>111</v>
      </c>
      <c r="AA298" t="s">
        <v>112</v>
      </c>
      <c r="AB298" t="s">
        <v>113</v>
      </c>
      <c r="AD298" t="s">
        <v>2024</v>
      </c>
      <c r="AJ298" t="s">
        <v>1334</v>
      </c>
      <c r="AO298" t="s">
        <v>107</v>
      </c>
      <c r="CC298" t="s">
        <v>1624</v>
      </c>
      <c r="CD298" t="s">
        <v>1624</v>
      </c>
    </row>
    <row r="299" customHeight="1" spans="3:54">
      <c r="C299" t="s">
        <v>2029</v>
      </c>
      <c r="D299" t="s">
        <v>1616</v>
      </c>
      <c r="E299" t="s">
        <v>1616</v>
      </c>
      <c r="F299" t="s">
        <v>1617</v>
      </c>
      <c r="G299" t="s">
        <v>1069</v>
      </c>
      <c r="H299" t="s">
        <v>1334</v>
      </c>
      <c r="I299" t="s">
        <v>108</v>
      </c>
      <c r="J299" t="s">
        <v>2030</v>
      </c>
      <c r="K299" t="s">
        <v>107</v>
      </c>
      <c r="L299" t="s">
        <v>1618</v>
      </c>
      <c r="M299" t="s">
        <v>1619</v>
      </c>
      <c r="R299" t="s">
        <v>2031</v>
      </c>
      <c r="S299" t="s">
        <v>113</v>
      </c>
      <c r="T299" t="s">
        <v>1136</v>
      </c>
      <c r="U299" t="s">
        <v>1137</v>
      </c>
      <c r="V299" t="s">
        <v>2032</v>
      </c>
      <c r="W299" t="s">
        <v>110</v>
      </c>
      <c r="X299" t="s">
        <v>2033</v>
      </c>
      <c r="Z299" t="s">
        <v>111</v>
      </c>
      <c r="AA299" t="s">
        <v>112</v>
      </c>
      <c r="AB299" t="s">
        <v>113</v>
      </c>
      <c r="AC299" t="s">
        <v>2033</v>
      </c>
      <c r="AJ299" t="s">
        <v>1334</v>
      </c>
      <c r="AO299" t="s">
        <v>107</v>
      </c>
      <c r="AQ299" t="s">
        <v>2025</v>
      </c>
      <c r="AS299" t="s">
        <v>2033</v>
      </c>
      <c r="AT299" t="s">
        <v>2033</v>
      </c>
      <c r="AW299" t="s">
        <v>1140</v>
      </c>
      <c r="AX299" t="s">
        <v>1141</v>
      </c>
      <c r="BA299" t="s">
        <v>2034</v>
      </c>
      <c r="BB299" t="s">
        <v>2035</v>
      </c>
    </row>
    <row r="300" customHeight="1" spans="3:82">
      <c r="C300" t="s">
        <v>2029</v>
      </c>
      <c r="D300" t="s">
        <v>1616</v>
      </c>
      <c r="E300" t="s">
        <v>1616</v>
      </c>
      <c r="F300" t="s">
        <v>1617</v>
      </c>
      <c r="G300" t="s">
        <v>1069</v>
      </c>
      <c r="H300" t="s">
        <v>1334</v>
      </c>
      <c r="I300" t="s">
        <v>108</v>
      </c>
      <c r="J300" t="s">
        <v>2030</v>
      </c>
      <c r="K300" t="s">
        <v>107</v>
      </c>
      <c r="L300" t="s">
        <v>1618</v>
      </c>
      <c r="M300" t="s">
        <v>1619</v>
      </c>
      <c r="R300" t="s">
        <v>2036</v>
      </c>
      <c r="S300" t="s">
        <v>1080</v>
      </c>
      <c r="T300" t="s">
        <v>1552</v>
      </c>
      <c r="U300" t="s">
        <v>1553</v>
      </c>
      <c r="V300" t="s">
        <v>2032</v>
      </c>
      <c r="W300" t="s">
        <v>110</v>
      </c>
      <c r="Y300" t="s">
        <v>2033</v>
      </c>
      <c r="Z300" t="s">
        <v>111</v>
      </c>
      <c r="AA300" t="s">
        <v>112</v>
      </c>
      <c r="AB300" t="s">
        <v>113</v>
      </c>
      <c r="AD300" t="s">
        <v>2033</v>
      </c>
      <c r="AJ300" t="s">
        <v>1334</v>
      </c>
      <c r="AO300" t="s">
        <v>107</v>
      </c>
      <c r="CC300" t="s">
        <v>1624</v>
      </c>
      <c r="CD300" t="s">
        <v>1624</v>
      </c>
    </row>
    <row r="301" customHeight="1" spans="3:54">
      <c r="C301" t="s">
        <v>2037</v>
      </c>
      <c r="D301" t="s">
        <v>1616</v>
      </c>
      <c r="E301" t="s">
        <v>1616</v>
      </c>
      <c r="F301" t="s">
        <v>1617</v>
      </c>
      <c r="G301" t="s">
        <v>1069</v>
      </c>
      <c r="H301" t="s">
        <v>1334</v>
      </c>
      <c r="I301" t="s">
        <v>108</v>
      </c>
      <c r="J301" t="s">
        <v>2038</v>
      </c>
      <c r="K301" t="s">
        <v>107</v>
      </c>
      <c r="L301" t="s">
        <v>1618</v>
      </c>
      <c r="M301" t="s">
        <v>1619</v>
      </c>
      <c r="R301" t="s">
        <v>2039</v>
      </c>
      <c r="S301" t="s">
        <v>113</v>
      </c>
      <c r="T301" t="s">
        <v>1136</v>
      </c>
      <c r="U301" t="s">
        <v>1137</v>
      </c>
      <c r="V301" t="s">
        <v>2040</v>
      </c>
      <c r="W301" t="s">
        <v>110</v>
      </c>
      <c r="X301" t="s">
        <v>1166</v>
      </c>
      <c r="Z301" t="s">
        <v>111</v>
      </c>
      <c r="AA301" t="s">
        <v>112</v>
      </c>
      <c r="AB301" t="s">
        <v>113</v>
      </c>
      <c r="AC301" t="s">
        <v>1166</v>
      </c>
      <c r="AJ301" t="s">
        <v>1334</v>
      </c>
      <c r="AO301" t="s">
        <v>107</v>
      </c>
      <c r="AQ301" t="s">
        <v>2025</v>
      </c>
      <c r="AS301" t="s">
        <v>1166</v>
      </c>
      <c r="AT301" t="s">
        <v>1166</v>
      </c>
      <c r="AW301" t="s">
        <v>1140</v>
      </c>
      <c r="AX301" t="s">
        <v>1141</v>
      </c>
      <c r="BA301" t="s">
        <v>2041</v>
      </c>
      <c r="BB301" t="s">
        <v>2042</v>
      </c>
    </row>
    <row r="302" customHeight="1" spans="3:82">
      <c r="C302" t="s">
        <v>2037</v>
      </c>
      <c r="D302" t="s">
        <v>1616</v>
      </c>
      <c r="E302" t="s">
        <v>1616</v>
      </c>
      <c r="F302" t="s">
        <v>1617</v>
      </c>
      <c r="G302" t="s">
        <v>1069</v>
      </c>
      <c r="H302" t="s">
        <v>1334</v>
      </c>
      <c r="I302" t="s">
        <v>108</v>
      </c>
      <c r="J302" t="s">
        <v>2038</v>
      </c>
      <c r="K302" t="s">
        <v>107</v>
      </c>
      <c r="L302" t="s">
        <v>1618</v>
      </c>
      <c r="M302" t="s">
        <v>1619</v>
      </c>
      <c r="R302" t="s">
        <v>2043</v>
      </c>
      <c r="S302" t="s">
        <v>1080</v>
      </c>
      <c r="T302" t="s">
        <v>1552</v>
      </c>
      <c r="U302" t="s">
        <v>1553</v>
      </c>
      <c r="V302" t="s">
        <v>2040</v>
      </c>
      <c r="W302" t="s">
        <v>110</v>
      </c>
      <c r="Y302" t="s">
        <v>1166</v>
      </c>
      <c r="Z302" t="s">
        <v>111</v>
      </c>
      <c r="AA302" t="s">
        <v>112</v>
      </c>
      <c r="AB302" t="s">
        <v>113</v>
      </c>
      <c r="AD302" t="s">
        <v>1166</v>
      </c>
      <c r="AJ302" t="s">
        <v>1334</v>
      </c>
      <c r="AO302" t="s">
        <v>107</v>
      </c>
      <c r="CC302" t="s">
        <v>1624</v>
      </c>
      <c r="CD302" t="s">
        <v>1624</v>
      </c>
    </row>
    <row r="303" customHeight="1" spans="3:80">
      <c r="C303" t="s">
        <v>2044</v>
      </c>
      <c r="D303" t="s">
        <v>1616</v>
      </c>
      <c r="E303" t="s">
        <v>1616</v>
      </c>
      <c r="F303" t="s">
        <v>1617</v>
      </c>
      <c r="G303" t="s">
        <v>1069</v>
      </c>
      <c r="H303" t="s">
        <v>1334</v>
      </c>
      <c r="I303" t="s">
        <v>108</v>
      </c>
      <c r="J303" t="s">
        <v>2045</v>
      </c>
      <c r="K303" t="s">
        <v>107</v>
      </c>
      <c r="L303" t="s">
        <v>1618</v>
      </c>
      <c r="M303" t="s">
        <v>1619</v>
      </c>
      <c r="R303" t="s">
        <v>2046</v>
      </c>
      <c r="S303" t="s">
        <v>113</v>
      </c>
      <c r="T303" t="s">
        <v>1384</v>
      </c>
      <c r="U303" t="s">
        <v>1385</v>
      </c>
      <c r="V303" t="s">
        <v>2047</v>
      </c>
      <c r="W303" t="s">
        <v>110</v>
      </c>
      <c r="X303" t="s">
        <v>2048</v>
      </c>
      <c r="Z303" t="s">
        <v>111</v>
      </c>
      <c r="AA303" t="s">
        <v>112</v>
      </c>
      <c r="AB303" t="s">
        <v>113</v>
      </c>
      <c r="AC303" t="s">
        <v>2048</v>
      </c>
      <c r="AJ303" t="s">
        <v>1334</v>
      </c>
      <c r="AO303" t="s">
        <v>107</v>
      </c>
      <c r="AQ303" t="s">
        <v>1559</v>
      </c>
      <c r="AS303" t="s">
        <v>2048</v>
      </c>
      <c r="AT303" t="s">
        <v>2048</v>
      </c>
      <c r="CA303" t="s">
        <v>1388</v>
      </c>
      <c r="CB303" t="s">
        <v>1389</v>
      </c>
    </row>
    <row r="304" customHeight="1" spans="3:82">
      <c r="C304" t="s">
        <v>2044</v>
      </c>
      <c r="D304" t="s">
        <v>1616</v>
      </c>
      <c r="E304" t="s">
        <v>1616</v>
      </c>
      <c r="F304" t="s">
        <v>1617</v>
      </c>
      <c r="G304" t="s">
        <v>1069</v>
      </c>
      <c r="H304" t="s">
        <v>1334</v>
      </c>
      <c r="I304" t="s">
        <v>108</v>
      </c>
      <c r="J304" t="s">
        <v>2045</v>
      </c>
      <c r="K304" t="s">
        <v>107</v>
      </c>
      <c r="L304" t="s">
        <v>1618</v>
      </c>
      <c r="M304" t="s">
        <v>1619</v>
      </c>
      <c r="R304" t="s">
        <v>2049</v>
      </c>
      <c r="S304" t="s">
        <v>1080</v>
      </c>
      <c r="T304" t="s">
        <v>1552</v>
      </c>
      <c r="U304" t="s">
        <v>1553</v>
      </c>
      <c r="V304" t="s">
        <v>2047</v>
      </c>
      <c r="W304" t="s">
        <v>110</v>
      </c>
      <c r="Y304" t="s">
        <v>2048</v>
      </c>
      <c r="Z304" t="s">
        <v>111</v>
      </c>
      <c r="AA304" t="s">
        <v>112</v>
      </c>
      <c r="AB304" t="s">
        <v>113</v>
      </c>
      <c r="AD304" t="s">
        <v>2048</v>
      </c>
      <c r="AJ304" t="s">
        <v>1334</v>
      </c>
      <c r="AO304" t="s">
        <v>107</v>
      </c>
      <c r="CC304" t="s">
        <v>1624</v>
      </c>
      <c r="CD304" t="s">
        <v>1624</v>
      </c>
    </row>
    <row r="305" customHeight="1" spans="3:80">
      <c r="C305" t="s">
        <v>2050</v>
      </c>
      <c r="D305" t="s">
        <v>1616</v>
      </c>
      <c r="E305" t="s">
        <v>1616</v>
      </c>
      <c r="F305" t="s">
        <v>1617</v>
      </c>
      <c r="G305" t="s">
        <v>1069</v>
      </c>
      <c r="H305" t="s">
        <v>1334</v>
      </c>
      <c r="I305" t="s">
        <v>108</v>
      </c>
      <c r="J305" t="s">
        <v>2051</v>
      </c>
      <c r="K305" t="s">
        <v>107</v>
      </c>
      <c r="L305" t="s">
        <v>1618</v>
      </c>
      <c r="M305" t="s">
        <v>1619</v>
      </c>
      <c r="R305" t="s">
        <v>2052</v>
      </c>
      <c r="S305" t="s">
        <v>113</v>
      </c>
      <c r="T305" t="s">
        <v>1384</v>
      </c>
      <c r="U305" t="s">
        <v>1385</v>
      </c>
      <c r="V305" t="s">
        <v>2053</v>
      </c>
      <c r="W305" t="s">
        <v>110</v>
      </c>
      <c r="X305" t="s">
        <v>2054</v>
      </c>
      <c r="Z305" t="s">
        <v>111</v>
      </c>
      <c r="AA305" t="s">
        <v>112</v>
      </c>
      <c r="AB305" t="s">
        <v>113</v>
      </c>
      <c r="AC305" t="s">
        <v>2054</v>
      </c>
      <c r="AJ305" t="s">
        <v>1334</v>
      </c>
      <c r="AO305" t="s">
        <v>107</v>
      </c>
      <c r="AQ305" t="s">
        <v>1559</v>
      </c>
      <c r="AS305" t="s">
        <v>2054</v>
      </c>
      <c r="AT305" t="s">
        <v>2054</v>
      </c>
      <c r="CA305" t="s">
        <v>1388</v>
      </c>
      <c r="CB305" t="s">
        <v>1389</v>
      </c>
    </row>
    <row r="306" customHeight="1" spans="3:82">
      <c r="C306" t="s">
        <v>2050</v>
      </c>
      <c r="D306" t="s">
        <v>1616</v>
      </c>
      <c r="E306" t="s">
        <v>1616</v>
      </c>
      <c r="F306" t="s">
        <v>1617</v>
      </c>
      <c r="G306" t="s">
        <v>1069</v>
      </c>
      <c r="H306" t="s">
        <v>1334</v>
      </c>
      <c r="I306" t="s">
        <v>108</v>
      </c>
      <c r="J306" t="s">
        <v>2051</v>
      </c>
      <c r="K306" t="s">
        <v>107</v>
      </c>
      <c r="L306" t="s">
        <v>1618</v>
      </c>
      <c r="M306" t="s">
        <v>1619</v>
      </c>
      <c r="R306" t="s">
        <v>2055</v>
      </c>
      <c r="S306" t="s">
        <v>1080</v>
      </c>
      <c r="T306" t="s">
        <v>1552</v>
      </c>
      <c r="U306" t="s">
        <v>1553</v>
      </c>
      <c r="V306" t="s">
        <v>2053</v>
      </c>
      <c r="W306" t="s">
        <v>110</v>
      </c>
      <c r="Y306" t="s">
        <v>2054</v>
      </c>
      <c r="Z306" t="s">
        <v>111</v>
      </c>
      <c r="AA306" t="s">
        <v>112</v>
      </c>
      <c r="AB306" t="s">
        <v>113</v>
      </c>
      <c r="AD306" t="s">
        <v>2054</v>
      </c>
      <c r="AJ306" t="s">
        <v>1334</v>
      </c>
      <c r="AO306" t="s">
        <v>107</v>
      </c>
      <c r="CC306" t="s">
        <v>1624</v>
      </c>
      <c r="CD306" t="s">
        <v>1624</v>
      </c>
    </row>
    <row r="307" customHeight="1" spans="3:54">
      <c r="C307" t="s">
        <v>2056</v>
      </c>
      <c r="D307" t="s">
        <v>1616</v>
      </c>
      <c r="E307" t="s">
        <v>1616</v>
      </c>
      <c r="F307" t="s">
        <v>1617</v>
      </c>
      <c r="G307" t="s">
        <v>1069</v>
      </c>
      <c r="H307" t="s">
        <v>1334</v>
      </c>
      <c r="I307" t="s">
        <v>108</v>
      </c>
      <c r="J307" t="s">
        <v>2057</v>
      </c>
      <c r="K307" t="s">
        <v>107</v>
      </c>
      <c r="L307" t="s">
        <v>1618</v>
      </c>
      <c r="M307" t="s">
        <v>1619</v>
      </c>
      <c r="R307" t="s">
        <v>2058</v>
      </c>
      <c r="S307" t="s">
        <v>113</v>
      </c>
      <c r="T307" t="s">
        <v>1337</v>
      </c>
      <c r="U307" t="s">
        <v>1338</v>
      </c>
      <c r="V307" t="s">
        <v>2059</v>
      </c>
      <c r="W307" t="s">
        <v>110</v>
      </c>
      <c r="X307" t="s">
        <v>2060</v>
      </c>
      <c r="Z307" t="s">
        <v>111</v>
      </c>
      <c r="AA307" t="s">
        <v>112</v>
      </c>
      <c r="AB307" t="s">
        <v>113</v>
      </c>
      <c r="AC307" t="s">
        <v>2060</v>
      </c>
      <c r="AJ307" t="s">
        <v>1334</v>
      </c>
      <c r="AQ307" t="s">
        <v>1559</v>
      </c>
      <c r="AS307" t="s">
        <v>2060</v>
      </c>
      <c r="AT307" t="s">
        <v>2060</v>
      </c>
      <c r="BA307" t="s">
        <v>1353</v>
      </c>
      <c r="BB307" t="s">
        <v>1354</v>
      </c>
    </row>
    <row r="308" customHeight="1" spans="3:54">
      <c r="C308" t="s">
        <v>2056</v>
      </c>
      <c r="D308" t="s">
        <v>1616</v>
      </c>
      <c r="E308" t="s">
        <v>1616</v>
      </c>
      <c r="F308" t="s">
        <v>1617</v>
      </c>
      <c r="G308" t="s">
        <v>1069</v>
      </c>
      <c r="H308" t="s">
        <v>1334</v>
      </c>
      <c r="I308" t="s">
        <v>108</v>
      </c>
      <c r="J308" t="s">
        <v>2057</v>
      </c>
      <c r="K308" t="s">
        <v>107</v>
      </c>
      <c r="L308" t="s">
        <v>1618</v>
      </c>
      <c r="M308" t="s">
        <v>1619</v>
      </c>
      <c r="R308" t="s">
        <v>2061</v>
      </c>
      <c r="S308" t="s">
        <v>1080</v>
      </c>
      <c r="T308" t="s">
        <v>1337</v>
      </c>
      <c r="U308" t="s">
        <v>1338</v>
      </c>
      <c r="V308" t="s">
        <v>2059</v>
      </c>
      <c r="W308" t="s">
        <v>110</v>
      </c>
      <c r="X308" t="s">
        <v>2062</v>
      </c>
      <c r="Z308" t="s">
        <v>111</v>
      </c>
      <c r="AA308" t="s">
        <v>112</v>
      </c>
      <c r="AB308" t="s">
        <v>113</v>
      </c>
      <c r="AC308" t="s">
        <v>2062</v>
      </c>
      <c r="AJ308" t="s">
        <v>1334</v>
      </c>
      <c r="AQ308" t="s">
        <v>1559</v>
      </c>
      <c r="AS308" t="s">
        <v>2062</v>
      </c>
      <c r="AT308" t="s">
        <v>2062</v>
      </c>
      <c r="BA308" t="s">
        <v>1365</v>
      </c>
      <c r="BB308" t="s">
        <v>1366</v>
      </c>
    </row>
    <row r="309" customHeight="1" spans="3:54">
      <c r="C309" t="s">
        <v>2056</v>
      </c>
      <c r="D309" t="s">
        <v>1616</v>
      </c>
      <c r="E309" t="s">
        <v>1616</v>
      </c>
      <c r="F309" t="s">
        <v>1617</v>
      </c>
      <c r="G309" t="s">
        <v>1069</v>
      </c>
      <c r="H309" t="s">
        <v>1334</v>
      </c>
      <c r="I309" t="s">
        <v>108</v>
      </c>
      <c r="J309" t="s">
        <v>2057</v>
      </c>
      <c r="K309" t="s">
        <v>107</v>
      </c>
      <c r="L309" t="s">
        <v>1618</v>
      </c>
      <c r="M309" t="s">
        <v>1619</v>
      </c>
      <c r="R309" t="s">
        <v>2063</v>
      </c>
      <c r="S309" t="s">
        <v>1093</v>
      </c>
      <c r="T309" t="s">
        <v>1337</v>
      </c>
      <c r="U309" t="s">
        <v>1338</v>
      </c>
      <c r="V309" t="s">
        <v>2059</v>
      </c>
      <c r="W309" t="s">
        <v>110</v>
      </c>
      <c r="X309" t="s">
        <v>2064</v>
      </c>
      <c r="Z309" t="s">
        <v>111</v>
      </c>
      <c r="AA309" t="s">
        <v>112</v>
      </c>
      <c r="AB309" t="s">
        <v>113</v>
      </c>
      <c r="AC309" t="s">
        <v>2064</v>
      </c>
      <c r="AJ309" t="s">
        <v>1334</v>
      </c>
      <c r="AQ309" t="s">
        <v>1559</v>
      </c>
      <c r="AS309" t="s">
        <v>2064</v>
      </c>
      <c r="AT309" t="s">
        <v>2064</v>
      </c>
      <c r="BA309" t="s">
        <v>1359</v>
      </c>
      <c r="BB309" t="s">
        <v>1360</v>
      </c>
    </row>
    <row r="310" customHeight="1" spans="3:80">
      <c r="C310" t="s">
        <v>2056</v>
      </c>
      <c r="D310" t="s">
        <v>1616</v>
      </c>
      <c r="E310" t="s">
        <v>1616</v>
      </c>
      <c r="F310" t="s">
        <v>1617</v>
      </c>
      <c r="G310" t="s">
        <v>1069</v>
      </c>
      <c r="H310" t="s">
        <v>1334</v>
      </c>
      <c r="I310" t="s">
        <v>108</v>
      </c>
      <c r="J310" t="s">
        <v>2057</v>
      </c>
      <c r="K310" t="s">
        <v>107</v>
      </c>
      <c r="L310" t="s">
        <v>1618</v>
      </c>
      <c r="M310" t="s">
        <v>1619</v>
      </c>
      <c r="R310" t="s">
        <v>2065</v>
      </c>
      <c r="S310" t="s">
        <v>1113</v>
      </c>
      <c r="T310" t="s">
        <v>1115</v>
      </c>
      <c r="U310" t="s">
        <v>1116</v>
      </c>
      <c r="V310" t="s">
        <v>2059</v>
      </c>
      <c r="W310" t="s">
        <v>110</v>
      </c>
      <c r="X310" t="s">
        <v>2066</v>
      </c>
      <c r="Z310" t="s">
        <v>111</v>
      </c>
      <c r="AA310" t="s">
        <v>112</v>
      </c>
      <c r="AB310" t="s">
        <v>113</v>
      </c>
      <c r="AC310" t="s">
        <v>2066</v>
      </c>
      <c r="AJ310" t="s">
        <v>1334</v>
      </c>
      <c r="AQ310" t="s">
        <v>1559</v>
      </c>
      <c r="AS310" t="s">
        <v>2066</v>
      </c>
      <c r="AT310" t="s">
        <v>2066</v>
      </c>
      <c r="CA310" t="s">
        <v>1356</v>
      </c>
      <c r="CB310" t="s">
        <v>1357</v>
      </c>
    </row>
    <row r="311" customHeight="1" spans="3:80">
      <c r="C311" t="s">
        <v>2056</v>
      </c>
      <c r="D311" t="s">
        <v>1616</v>
      </c>
      <c r="E311" t="s">
        <v>1616</v>
      </c>
      <c r="F311" t="s">
        <v>1617</v>
      </c>
      <c r="G311" t="s">
        <v>1069</v>
      </c>
      <c r="H311" t="s">
        <v>1334</v>
      </c>
      <c r="I311" t="s">
        <v>108</v>
      </c>
      <c r="J311" t="s">
        <v>2057</v>
      </c>
      <c r="K311" t="s">
        <v>107</v>
      </c>
      <c r="L311" t="s">
        <v>1618</v>
      </c>
      <c r="M311" t="s">
        <v>1619</v>
      </c>
      <c r="R311" t="s">
        <v>2067</v>
      </c>
      <c r="S311" t="s">
        <v>1123</v>
      </c>
      <c r="T311" t="s">
        <v>1115</v>
      </c>
      <c r="U311" t="s">
        <v>1116</v>
      </c>
      <c r="V311" t="s">
        <v>2059</v>
      </c>
      <c r="W311" t="s">
        <v>110</v>
      </c>
      <c r="X311" t="s">
        <v>2060</v>
      </c>
      <c r="Z311" t="s">
        <v>111</v>
      </c>
      <c r="AA311" t="s">
        <v>112</v>
      </c>
      <c r="AB311" t="s">
        <v>113</v>
      </c>
      <c r="AC311" t="s">
        <v>2060</v>
      </c>
      <c r="AJ311" t="s">
        <v>1334</v>
      </c>
      <c r="AQ311" t="s">
        <v>1559</v>
      </c>
      <c r="AS311" t="s">
        <v>2060</v>
      </c>
      <c r="AT311" t="s">
        <v>2060</v>
      </c>
      <c r="CA311" t="s">
        <v>1362</v>
      </c>
      <c r="CB311" t="s">
        <v>1363</v>
      </c>
    </row>
    <row r="312" customHeight="1" spans="3:80">
      <c r="C312" t="s">
        <v>2056</v>
      </c>
      <c r="D312" t="s">
        <v>1616</v>
      </c>
      <c r="E312" t="s">
        <v>1616</v>
      </c>
      <c r="F312" t="s">
        <v>1617</v>
      </c>
      <c r="G312" t="s">
        <v>1069</v>
      </c>
      <c r="H312" t="s">
        <v>1334</v>
      </c>
      <c r="I312" t="s">
        <v>108</v>
      </c>
      <c r="J312" t="s">
        <v>2057</v>
      </c>
      <c r="K312" t="s">
        <v>107</v>
      </c>
      <c r="L312" t="s">
        <v>1618</v>
      </c>
      <c r="M312" t="s">
        <v>1619</v>
      </c>
      <c r="R312" t="s">
        <v>2068</v>
      </c>
      <c r="S312" t="s">
        <v>1134</v>
      </c>
      <c r="T312" t="s">
        <v>1115</v>
      </c>
      <c r="U312" t="s">
        <v>1116</v>
      </c>
      <c r="V312" t="s">
        <v>2059</v>
      </c>
      <c r="W312" t="s">
        <v>110</v>
      </c>
      <c r="X312" t="s">
        <v>2069</v>
      </c>
      <c r="Z312" t="s">
        <v>111</v>
      </c>
      <c r="AA312" t="s">
        <v>112</v>
      </c>
      <c r="AB312" t="s">
        <v>113</v>
      </c>
      <c r="AC312" t="s">
        <v>2069</v>
      </c>
      <c r="AJ312" t="s">
        <v>1334</v>
      </c>
      <c r="AQ312" t="s">
        <v>1559</v>
      </c>
      <c r="AS312" t="s">
        <v>2069</v>
      </c>
      <c r="AT312" t="s">
        <v>2069</v>
      </c>
      <c r="CA312" t="s">
        <v>1368</v>
      </c>
      <c r="CB312" t="s">
        <v>1369</v>
      </c>
    </row>
    <row r="313" customHeight="1" spans="3:80">
      <c r="C313" t="s">
        <v>2056</v>
      </c>
      <c r="D313" t="s">
        <v>1616</v>
      </c>
      <c r="E313" t="s">
        <v>1616</v>
      </c>
      <c r="F313" t="s">
        <v>1617</v>
      </c>
      <c r="G313" t="s">
        <v>1069</v>
      </c>
      <c r="H313" t="s">
        <v>1334</v>
      </c>
      <c r="I313" t="s">
        <v>108</v>
      </c>
      <c r="J313" t="s">
        <v>2057</v>
      </c>
      <c r="K313" t="s">
        <v>107</v>
      </c>
      <c r="L313" t="s">
        <v>1618</v>
      </c>
      <c r="M313" t="s">
        <v>1619</v>
      </c>
      <c r="R313" t="s">
        <v>2070</v>
      </c>
      <c r="S313" t="s">
        <v>1146</v>
      </c>
      <c r="T313" t="s">
        <v>1115</v>
      </c>
      <c r="U313" t="s">
        <v>1116</v>
      </c>
      <c r="V313" t="s">
        <v>2059</v>
      </c>
      <c r="W313" t="s">
        <v>110</v>
      </c>
      <c r="X313" t="s">
        <v>2071</v>
      </c>
      <c r="Z313" t="s">
        <v>111</v>
      </c>
      <c r="AA313" t="s">
        <v>112</v>
      </c>
      <c r="AB313" t="s">
        <v>113</v>
      </c>
      <c r="AC313" t="s">
        <v>2071</v>
      </c>
      <c r="AJ313" t="s">
        <v>1334</v>
      </c>
      <c r="AO313" t="s">
        <v>107</v>
      </c>
      <c r="AQ313" t="s">
        <v>1559</v>
      </c>
      <c r="AS313" t="s">
        <v>2071</v>
      </c>
      <c r="AT313" t="s">
        <v>2071</v>
      </c>
      <c r="CA313" t="s">
        <v>1362</v>
      </c>
      <c r="CB313" t="s">
        <v>1363</v>
      </c>
    </row>
    <row r="314" customHeight="1" spans="3:80">
      <c r="C314" t="s">
        <v>2056</v>
      </c>
      <c r="D314" t="s">
        <v>1616</v>
      </c>
      <c r="E314" t="s">
        <v>1616</v>
      </c>
      <c r="F314" t="s">
        <v>1617</v>
      </c>
      <c r="G314" t="s">
        <v>1069</v>
      </c>
      <c r="H314" t="s">
        <v>1334</v>
      </c>
      <c r="I314" t="s">
        <v>108</v>
      </c>
      <c r="J314" t="s">
        <v>2057</v>
      </c>
      <c r="K314" t="s">
        <v>107</v>
      </c>
      <c r="L314" t="s">
        <v>1618</v>
      </c>
      <c r="M314" t="s">
        <v>1619</v>
      </c>
      <c r="R314" t="s">
        <v>2072</v>
      </c>
      <c r="S314" t="s">
        <v>1153</v>
      </c>
      <c r="T314" t="s">
        <v>1115</v>
      </c>
      <c r="U314" t="s">
        <v>1116</v>
      </c>
      <c r="V314" t="s">
        <v>2059</v>
      </c>
      <c r="W314" t="s">
        <v>110</v>
      </c>
      <c r="X314" t="s">
        <v>2073</v>
      </c>
      <c r="Z314" t="s">
        <v>111</v>
      </c>
      <c r="AA314" t="s">
        <v>112</v>
      </c>
      <c r="AB314" t="s">
        <v>113</v>
      </c>
      <c r="AC314" t="s">
        <v>2073</v>
      </c>
      <c r="AJ314" t="s">
        <v>1334</v>
      </c>
      <c r="AQ314" t="s">
        <v>1559</v>
      </c>
      <c r="AS314" t="s">
        <v>2073</v>
      </c>
      <c r="AT314" t="s">
        <v>2073</v>
      </c>
      <c r="CA314" t="s">
        <v>1372</v>
      </c>
      <c r="CB314" t="s">
        <v>1373</v>
      </c>
    </row>
    <row r="315" customHeight="1" spans="3:82">
      <c r="C315" t="s">
        <v>2056</v>
      </c>
      <c r="D315" t="s">
        <v>1616</v>
      </c>
      <c r="E315" t="s">
        <v>1616</v>
      </c>
      <c r="F315" t="s">
        <v>1617</v>
      </c>
      <c r="G315" t="s">
        <v>1069</v>
      </c>
      <c r="H315" t="s">
        <v>1334</v>
      </c>
      <c r="I315" t="s">
        <v>108</v>
      </c>
      <c r="J315" t="s">
        <v>2057</v>
      </c>
      <c r="K315" t="s">
        <v>107</v>
      </c>
      <c r="L315" t="s">
        <v>1618</v>
      </c>
      <c r="M315" t="s">
        <v>1619</v>
      </c>
      <c r="R315" t="s">
        <v>2074</v>
      </c>
      <c r="S315" t="s">
        <v>1163</v>
      </c>
      <c r="T315" t="s">
        <v>1552</v>
      </c>
      <c r="U315" t="s">
        <v>1553</v>
      </c>
      <c r="V315" t="s">
        <v>2059</v>
      </c>
      <c r="W315" t="s">
        <v>110</v>
      </c>
      <c r="Y315" t="s">
        <v>2075</v>
      </c>
      <c r="Z315" t="s">
        <v>111</v>
      </c>
      <c r="AA315" t="s">
        <v>112</v>
      </c>
      <c r="AB315" t="s">
        <v>113</v>
      </c>
      <c r="AD315" t="s">
        <v>2075</v>
      </c>
      <c r="AJ315" t="s">
        <v>1334</v>
      </c>
      <c r="AO315" t="s">
        <v>107</v>
      </c>
      <c r="CC315" t="s">
        <v>1624</v>
      </c>
      <c r="CD315" t="s">
        <v>1624</v>
      </c>
    </row>
    <row r="316" customHeight="1" spans="3:54">
      <c r="C316" t="s">
        <v>2056</v>
      </c>
      <c r="D316" t="s">
        <v>1616</v>
      </c>
      <c r="E316" t="s">
        <v>1616</v>
      </c>
      <c r="F316" t="s">
        <v>1617</v>
      </c>
      <c r="G316" t="s">
        <v>1069</v>
      </c>
      <c r="H316" t="s">
        <v>1334</v>
      </c>
      <c r="I316" t="s">
        <v>108</v>
      </c>
      <c r="J316" t="s">
        <v>2057</v>
      </c>
      <c r="K316" t="s">
        <v>107</v>
      </c>
      <c r="L316" t="s">
        <v>1618</v>
      </c>
      <c r="M316" t="s">
        <v>1619</v>
      </c>
      <c r="R316" t="s">
        <v>2076</v>
      </c>
      <c r="S316" t="s">
        <v>1171</v>
      </c>
      <c r="T316" t="s">
        <v>1337</v>
      </c>
      <c r="U316" t="s">
        <v>1338</v>
      </c>
      <c r="V316" t="s">
        <v>1339</v>
      </c>
      <c r="W316" t="s">
        <v>110</v>
      </c>
      <c r="X316" t="s">
        <v>2077</v>
      </c>
      <c r="Z316" t="s">
        <v>111</v>
      </c>
      <c r="AA316" t="s">
        <v>112</v>
      </c>
      <c r="AB316" t="s">
        <v>113</v>
      </c>
      <c r="AC316" t="s">
        <v>2077</v>
      </c>
      <c r="AJ316" t="s">
        <v>1334</v>
      </c>
      <c r="BA316" t="s">
        <v>1341</v>
      </c>
      <c r="BB316" t="s">
        <v>1342</v>
      </c>
    </row>
    <row r="317" customHeight="1" spans="3:80">
      <c r="C317" t="s">
        <v>2056</v>
      </c>
      <c r="D317" t="s">
        <v>1616</v>
      </c>
      <c r="E317" t="s">
        <v>1616</v>
      </c>
      <c r="F317" t="s">
        <v>1617</v>
      </c>
      <c r="G317" t="s">
        <v>1069</v>
      </c>
      <c r="H317" t="s">
        <v>1334</v>
      </c>
      <c r="I317" t="s">
        <v>108</v>
      </c>
      <c r="J317" t="s">
        <v>2057</v>
      </c>
      <c r="K317" t="s">
        <v>107</v>
      </c>
      <c r="L317" t="s">
        <v>1618</v>
      </c>
      <c r="M317" t="s">
        <v>1619</v>
      </c>
      <c r="R317" t="s">
        <v>2078</v>
      </c>
      <c r="S317" t="s">
        <v>1178</v>
      </c>
      <c r="T317" t="s">
        <v>1115</v>
      </c>
      <c r="U317" t="s">
        <v>1116</v>
      </c>
      <c r="V317" t="s">
        <v>1339</v>
      </c>
      <c r="W317" t="s">
        <v>110</v>
      </c>
      <c r="X317" t="s">
        <v>2079</v>
      </c>
      <c r="Z317" t="s">
        <v>111</v>
      </c>
      <c r="AA317" t="s">
        <v>112</v>
      </c>
      <c r="AB317" t="s">
        <v>113</v>
      </c>
      <c r="AC317" t="s">
        <v>2079</v>
      </c>
      <c r="AJ317" t="s">
        <v>1334</v>
      </c>
      <c r="AQ317" t="s">
        <v>1559</v>
      </c>
      <c r="AS317" t="s">
        <v>2079</v>
      </c>
      <c r="AT317" t="s">
        <v>2079</v>
      </c>
      <c r="CA317" t="s">
        <v>1345</v>
      </c>
      <c r="CB317" t="s">
        <v>1346</v>
      </c>
    </row>
    <row r="318" customHeight="1" spans="3:82">
      <c r="C318" t="s">
        <v>2056</v>
      </c>
      <c r="D318" t="s">
        <v>1616</v>
      </c>
      <c r="E318" t="s">
        <v>1616</v>
      </c>
      <c r="F318" t="s">
        <v>1617</v>
      </c>
      <c r="G318" t="s">
        <v>1069</v>
      </c>
      <c r="H318" t="s">
        <v>1334</v>
      </c>
      <c r="I318" t="s">
        <v>108</v>
      </c>
      <c r="J318" t="s">
        <v>2057</v>
      </c>
      <c r="K318" t="s">
        <v>107</v>
      </c>
      <c r="L318" t="s">
        <v>1618</v>
      </c>
      <c r="M318" t="s">
        <v>1619</v>
      </c>
      <c r="R318" t="s">
        <v>2080</v>
      </c>
      <c r="S318" t="s">
        <v>1187</v>
      </c>
      <c r="T318" t="s">
        <v>1552</v>
      </c>
      <c r="U318" t="s">
        <v>1553</v>
      </c>
      <c r="V318" t="s">
        <v>1339</v>
      </c>
      <c r="W318" t="s">
        <v>110</v>
      </c>
      <c r="Y318" t="s">
        <v>2081</v>
      </c>
      <c r="Z318" t="s">
        <v>111</v>
      </c>
      <c r="AA318" t="s">
        <v>112</v>
      </c>
      <c r="AB318" t="s">
        <v>113</v>
      </c>
      <c r="AD318" t="s">
        <v>2081</v>
      </c>
      <c r="AJ318" t="s">
        <v>1334</v>
      </c>
      <c r="CC318" t="s">
        <v>1624</v>
      </c>
      <c r="CD318" t="s">
        <v>1624</v>
      </c>
    </row>
    <row r="319" customHeight="1" spans="3:82">
      <c r="C319" t="s">
        <v>2082</v>
      </c>
      <c r="D319" t="s">
        <v>1616</v>
      </c>
      <c r="E319" t="s">
        <v>1616</v>
      </c>
      <c r="F319" t="s">
        <v>1617</v>
      </c>
      <c r="G319" t="s">
        <v>1069</v>
      </c>
      <c r="H319" t="s">
        <v>1334</v>
      </c>
      <c r="I319" t="s">
        <v>108</v>
      </c>
      <c r="J319" t="s">
        <v>2083</v>
      </c>
      <c r="K319" t="s">
        <v>107</v>
      </c>
      <c r="L319" t="s">
        <v>1618</v>
      </c>
      <c r="M319" t="s">
        <v>1619</v>
      </c>
      <c r="R319" t="s">
        <v>2084</v>
      </c>
      <c r="S319" t="s">
        <v>113</v>
      </c>
      <c r="T319" t="s">
        <v>1552</v>
      </c>
      <c r="U319" t="s">
        <v>1553</v>
      </c>
      <c r="V319" t="s">
        <v>1668</v>
      </c>
      <c r="W319" t="s">
        <v>110</v>
      </c>
      <c r="X319" t="s">
        <v>2085</v>
      </c>
      <c r="Z319" t="s">
        <v>111</v>
      </c>
      <c r="AA319" t="s">
        <v>112</v>
      </c>
      <c r="AB319" t="s">
        <v>113</v>
      </c>
      <c r="AC319" t="s">
        <v>2085</v>
      </c>
      <c r="AJ319" t="s">
        <v>1334</v>
      </c>
      <c r="CC319" t="s">
        <v>1624</v>
      </c>
      <c r="CD319" t="s">
        <v>1624</v>
      </c>
    </row>
    <row r="320" customHeight="1" spans="3:54">
      <c r="C320" t="s">
        <v>2082</v>
      </c>
      <c r="D320" t="s">
        <v>1616</v>
      </c>
      <c r="E320" t="s">
        <v>1616</v>
      </c>
      <c r="F320" t="s">
        <v>1617</v>
      </c>
      <c r="G320" t="s">
        <v>1069</v>
      </c>
      <c r="H320" t="s">
        <v>1334</v>
      </c>
      <c r="I320" t="s">
        <v>108</v>
      </c>
      <c r="J320" t="s">
        <v>2083</v>
      </c>
      <c r="K320" t="s">
        <v>107</v>
      </c>
      <c r="L320" t="s">
        <v>1618</v>
      </c>
      <c r="M320" t="s">
        <v>1619</v>
      </c>
      <c r="R320" t="s">
        <v>2086</v>
      </c>
      <c r="S320" t="s">
        <v>1080</v>
      </c>
      <c r="T320" t="s">
        <v>1329</v>
      </c>
      <c r="U320" t="s">
        <v>1330</v>
      </c>
      <c r="V320" t="s">
        <v>1668</v>
      </c>
      <c r="W320" t="s">
        <v>110</v>
      </c>
      <c r="Y320" t="s">
        <v>2085</v>
      </c>
      <c r="Z320" t="s">
        <v>111</v>
      </c>
      <c r="AA320" t="s">
        <v>112</v>
      </c>
      <c r="AB320" t="s">
        <v>113</v>
      </c>
      <c r="AD320" t="s">
        <v>2085</v>
      </c>
      <c r="AJ320" t="s">
        <v>1334</v>
      </c>
      <c r="AP320" t="s">
        <v>1539</v>
      </c>
      <c r="AQ320" t="s">
        <v>1559</v>
      </c>
      <c r="AS320" t="s">
        <v>2087</v>
      </c>
      <c r="AT320" t="s">
        <v>2087</v>
      </c>
      <c r="BA320" t="s">
        <v>1539</v>
      </c>
      <c r="BB320" t="s">
        <v>287</v>
      </c>
    </row>
    <row r="321" customHeight="1" spans="3:54">
      <c r="C321" t="s">
        <v>2088</v>
      </c>
      <c r="D321" t="s">
        <v>1616</v>
      </c>
      <c r="E321" t="s">
        <v>1616</v>
      </c>
      <c r="F321" t="s">
        <v>1617</v>
      </c>
      <c r="G321" t="s">
        <v>1069</v>
      </c>
      <c r="H321" t="s">
        <v>1334</v>
      </c>
      <c r="I321" t="s">
        <v>108</v>
      </c>
      <c r="J321" t="s">
        <v>2089</v>
      </c>
      <c r="K321" t="s">
        <v>107</v>
      </c>
      <c r="L321" t="s">
        <v>1618</v>
      </c>
      <c r="M321" t="s">
        <v>1619</v>
      </c>
      <c r="R321" t="s">
        <v>2090</v>
      </c>
      <c r="S321" t="s">
        <v>113</v>
      </c>
      <c r="T321" t="s">
        <v>1329</v>
      </c>
      <c r="U321" t="s">
        <v>1330</v>
      </c>
      <c r="V321" t="s">
        <v>2091</v>
      </c>
      <c r="W321" t="s">
        <v>110</v>
      </c>
      <c r="X321" t="s">
        <v>2092</v>
      </c>
      <c r="Z321" t="s">
        <v>111</v>
      </c>
      <c r="AA321" t="s">
        <v>112</v>
      </c>
      <c r="AB321" t="s">
        <v>113</v>
      </c>
      <c r="AC321" t="s">
        <v>2092</v>
      </c>
      <c r="AJ321" t="s">
        <v>1334</v>
      </c>
      <c r="AO321" t="s">
        <v>107</v>
      </c>
      <c r="AP321" t="s">
        <v>1630</v>
      </c>
      <c r="AQ321" t="s">
        <v>1559</v>
      </c>
      <c r="AS321" t="s">
        <v>2092</v>
      </c>
      <c r="AT321" t="s">
        <v>2092</v>
      </c>
      <c r="BA321" t="s">
        <v>1630</v>
      </c>
      <c r="BB321" t="s">
        <v>1631</v>
      </c>
    </row>
    <row r="322" customHeight="1" spans="3:82">
      <c r="C322" t="s">
        <v>2088</v>
      </c>
      <c r="D322" t="s">
        <v>1616</v>
      </c>
      <c r="E322" t="s">
        <v>1616</v>
      </c>
      <c r="F322" t="s">
        <v>1617</v>
      </c>
      <c r="G322" t="s">
        <v>1069</v>
      </c>
      <c r="H322" t="s">
        <v>1334</v>
      </c>
      <c r="I322" t="s">
        <v>108</v>
      </c>
      <c r="J322" t="s">
        <v>2089</v>
      </c>
      <c r="K322" t="s">
        <v>107</v>
      </c>
      <c r="L322" t="s">
        <v>1618</v>
      </c>
      <c r="M322" t="s">
        <v>1619</v>
      </c>
      <c r="R322" t="s">
        <v>2093</v>
      </c>
      <c r="S322" t="s">
        <v>1080</v>
      </c>
      <c r="T322" t="s">
        <v>1552</v>
      </c>
      <c r="U322" t="s">
        <v>1553</v>
      </c>
      <c r="V322" t="s">
        <v>2091</v>
      </c>
      <c r="W322" t="s">
        <v>110</v>
      </c>
      <c r="Y322" t="s">
        <v>2092</v>
      </c>
      <c r="Z322" t="s">
        <v>111</v>
      </c>
      <c r="AA322" t="s">
        <v>112</v>
      </c>
      <c r="AB322" t="s">
        <v>113</v>
      </c>
      <c r="AD322" t="s">
        <v>2092</v>
      </c>
      <c r="AJ322" t="s">
        <v>1334</v>
      </c>
      <c r="AO322" t="s">
        <v>107</v>
      </c>
      <c r="CC322" t="s">
        <v>1624</v>
      </c>
      <c r="CD322" t="s">
        <v>1624</v>
      </c>
    </row>
    <row r="323" customHeight="1" spans="3:80">
      <c r="C323" t="s">
        <v>2094</v>
      </c>
      <c r="D323" t="s">
        <v>1616</v>
      </c>
      <c r="E323" t="s">
        <v>1616</v>
      </c>
      <c r="F323" t="s">
        <v>1617</v>
      </c>
      <c r="G323" t="s">
        <v>1069</v>
      </c>
      <c r="H323" t="s">
        <v>1394</v>
      </c>
      <c r="I323" t="s">
        <v>108</v>
      </c>
      <c r="J323" t="s">
        <v>2095</v>
      </c>
      <c r="K323" t="s">
        <v>107</v>
      </c>
      <c r="L323" t="s">
        <v>1618</v>
      </c>
      <c r="M323" t="s">
        <v>1619</v>
      </c>
      <c r="R323" t="s">
        <v>2096</v>
      </c>
      <c r="S323" t="s">
        <v>113</v>
      </c>
      <c r="T323" t="s">
        <v>1384</v>
      </c>
      <c r="U323" t="s">
        <v>1385</v>
      </c>
      <c r="V323" t="s">
        <v>1621</v>
      </c>
      <c r="W323" t="s">
        <v>110</v>
      </c>
      <c r="X323" t="s">
        <v>2097</v>
      </c>
      <c r="Z323" t="s">
        <v>111</v>
      </c>
      <c r="AA323" t="s">
        <v>112</v>
      </c>
      <c r="AB323" t="s">
        <v>113</v>
      </c>
      <c r="AC323" t="s">
        <v>2097</v>
      </c>
      <c r="AJ323" t="s">
        <v>1394</v>
      </c>
      <c r="AQ323" t="s">
        <v>1559</v>
      </c>
      <c r="AS323" t="s">
        <v>2097</v>
      </c>
      <c r="AT323" t="s">
        <v>2097</v>
      </c>
      <c r="CA323" t="s">
        <v>1622</v>
      </c>
      <c r="CB323" t="s">
        <v>192</v>
      </c>
    </row>
    <row r="324" customHeight="1" spans="3:82">
      <c r="C324" t="s">
        <v>2094</v>
      </c>
      <c r="D324" t="s">
        <v>1616</v>
      </c>
      <c r="E324" t="s">
        <v>1616</v>
      </c>
      <c r="F324" t="s">
        <v>1617</v>
      </c>
      <c r="G324" t="s">
        <v>1069</v>
      </c>
      <c r="H324" t="s">
        <v>1394</v>
      </c>
      <c r="I324" t="s">
        <v>108</v>
      </c>
      <c r="J324" t="s">
        <v>2095</v>
      </c>
      <c r="K324" t="s">
        <v>107</v>
      </c>
      <c r="L324" t="s">
        <v>1618</v>
      </c>
      <c r="M324" t="s">
        <v>1619</v>
      </c>
      <c r="R324" t="s">
        <v>2098</v>
      </c>
      <c r="S324" t="s">
        <v>1080</v>
      </c>
      <c r="T324" t="s">
        <v>1552</v>
      </c>
      <c r="U324" t="s">
        <v>1553</v>
      </c>
      <c r="V324" t="s">
        <v>1621</v>
      </c>
      <c r="W324" t="s">
        <v>110</v>
      </c>
      <c r="Y324" t="s">
        <v>2097</v>
      </c>
      <c r="Z324" t="s">
        <v>111</v>
      </c>
      <c r="AA324" t="s">
        <v>112</v>
      </c>
      <c r="AB324" t="s">
        <v>113</v>
      </c>
      <c r="AD324" t="s">
        <v>2097</v>
      </c>
      <c r="AJ324" t="s">
        <v>1394</v>
      </c>
      <c r="CC324" t="s">
        <v>1624</v>
      </c>
      <c r="CD324" t="s">
        <v>1624</v>
      </c>
    </row>
    <row r="325" customHeight="1" spans="3:82">
      <c r="C325" t="s">
        <v>2099</v>
      </c>
      <c r="D325" t="s">
        <v>1616</v>
      </c>
      <c r="E325" t="s">
        <v>1616</v>
      </c>
      <c r="F325" t="s">
        <v>1617</v>
      </c>
      <c r="G325" t="s">
        <v>1069</v>
      </c>
      <c r="H325" t="s">
        <v>1394</v>
      </c>
      <c r="I325" t="s">
        <v>108</v>
      </c>
      <c r="J325" t="s">
        <v>2100</v>
      </c>
      <c r="K325" t="s">
        <v>107</v>
      </c>
      <c r="L325" t="s">
        <v>1618</v>
      </c>
      <c r="M325" t="s">
        <v>1619</v>
      </c>
      <c r="R325" t="s">
        <v>2101</v>
      </c>
      <c r="S325" t="s">
        <v>113</v>
      </c>
      <c r="T325" t="s">
        <v>1552</v>
      </c>
      <c r="U325" t="s">
        <v>1553</v>
      </c>
      <c r="V325" t="s">
        <v>2102</v>
      </c>
      <c r="W325" t="s">
        <v>110</v>
      </c>
      <c r="X325" t="s">
        <v>2103</v>
      </c>
      <c r="Z325" t="s">
        <v>111</v>
      </c>
      <c r="AA325" t="s">
        <v>112</v>
      </c>
      <c r="AB325" t="s">
        <v>113</v>
      </c>
      <c r="AC325" t="s">
        <v>2103</v>
      </c>
      <c r="AJ325" t="s">
        <v>1394</v>
      </c>
      <c r="AO325" t="s">
        <v>107</v>
      </c>
      <c r="CC325" t="s">
        <v>2104</v>
      </c>
      <c r="CD325" t="s">
        <v>2104</v>
      </c>
    </row>
    <row r="326" customHeight="1" spans="3:80">
      <c r="C326" t="s">
        <v>2099</v>
      </c>
      <c r="D326" t="s">
        <v>1616</v>
      </c>
      <c r="E326" t="s">
        <v>1616</v>
      </c>
      <c r="F326" t="s">
        <v>1617</v>
      </c>
      <c r="G326" t="s">
        <v>1069</v>
      </c>
      <c r="H326" t="s">
        <v>1394</v>
      </c>
      <c r="I326" t="s">
        <v>108</v>
      </c>
      <c r="J326" t="s">
        <v>2100</v>
      </c>
      <c r="K326" t="s">
        <v>107</v>
      </c>
      <c r="L326" t="s">
        <v>1618</v>
      </c>
      <c r="M326" t="s">
        <v>1619</v>
      </c>
      <c r="R326" t="s">
        <v>2105</v>
      </c>
      <c r="S326" t="s">
        <v>1080</v>
      </c>
      <c r="T326" t="s">
        <v>1384</v>
      </c>
      <c r="U326" t="s">
        <v>1385</v>
      </c>
      <c r="V326" t="s">
        <v>2102</v>
      </c>
      <c r="W326" t="s">
        <v>110</v>
      </c>
      <c r="Y326" t="s">
        <v>2103</v>
      </c>
      <c r="Z326" t="s">
        <v>111</v>
      </c>
      <c r="AA326" t="s">
        <v>112</v>
      </c>
      <c r="AB326" t="s">
        <v>113</v>
      </c>
      <c r="AD326" t="s">
        <v>2103</v>
      </c>
      <c r="AJ326" t="s">
        <v>1394</v>
      </c>
      <c r="AO326" t="s">
        <v>107</v>
      </c>
      <c r="AQ326" t="s">
        <v>1559</v>
      </c>
      <c r="AS326" t="s">
        <v>2106</v>
      </c>
      <c r="AT326" t="s">
        <v>2106</v>
      </c>
      <c r="CA326" t="s">
        <v>1560</v>
      </c>
      <c r="CB326" t="s">
        <v>1561</v>
      </c>
    </row>
    <row r="327" customHeight="1" spans="3:54">
      <c r="C327" t="s">
        <v>2107</v>
      </c>
      <c r="D327" t="s">
        <v>1616</v>
      </c>
      <c r="E327" t="s">
        <v>1616</v>
      </c>
      <c r="F327" t="s">
        <v>1617</v>
      </c>
      <c r="G327" t="s">
        <v>1069</v>
      </c>
      <c r="H327" t="s">
        <v>1394</v>
      </c>
      <c r="I327" t="s">
        <v>108</v>
      </c>
      <c r="J327" t="s">
        <v>2108</v>
      </c>
      <c r="K327" t="s">
        <v>107</v>
      </c>
      <c r="L327" t="s">
        <v>1618</v>
      </c>
      <c r="M327" t="s">
        <v>1619</v>
      </c>
      <c r="R327" t="s">
        <v>2109</v>
      </c>
      <c r="S327" t="s">
        <v>113</v>
      </c>
      <c r="T327" t="s">
        <v>1329</v>
      </c>
      <c r="U327" t="s">
        <v>1330</v>
      </c>
      <c r="V327" t="s">
        <v>1981</v>
      </c>
      <c r="W327" t="s">
        <v>110</v>
      </c>
      <c r="X327" t="s">
        <v>2110</v>
      </c>
      <c r="Z327" t="s">
        <v>111</v>
      </c>
      <c r="AA327" t="s">
        <v>112</v>
      </c>
      <c r="AB327" t="s">
        <v>113</v>
      </c>
      <c r="AC327" t="s">
        <v>2110</v>
      </c>
      <c r="AJ327" t="s">
        <v>1394</v>
      </c>
      <c r="AP327" t="s">
        <v>1810</v>
      </c>
      <c r="AQ327" t="s">
        <v>1559</v>
      </c>
      <c r="AS327" t="s">
        <v>2110</v>
      </c>
      <c r="AT327" t="s">
        <v>2110</v>
      </c>
      <c r="BA327" t="s">
        <v>1810</v>
      </c>
      <c r="BB327" t="s">
        <v>863</v>
      </c>
    </row>
    <row r="328" customHeight="1" spans="3:82">
      <c r="C328" t="s">
        <v>2107</v>
      </c>
      <c r="D328" t="s">
        <v>1616</v>
      </c>
      <c r="E328" t="s">
        <v>1616</v>
      </c>
      <c r="F328" t="s">
        <v>1617</v>
      </c>
      <c r="G328" t="s">
        <v>1069</v>
      </c>
      <c r="H328" t="s">
        <v>1394</v>
      </c>
      <c r="I328" t="s">
        <v>108</v>
      </c>
      <c r="J328" t="s">
        <v>2108</v>
      </c>
      <c r="K328" t="s">
        <v>107</v>
      </c>
      <c r="L328" t="s">
        <v>1618</v>
      </c>
      <c r="M328" t="s">
        <v>1619</v>
      </c>
      <c r="R328" t="s">
        <v>2111</v>
      </c>
      <c r="S328" t="s">
        <v>1080</v>
      </c>
      <c r="T328" t="s">
        <v>1552</v>
      </c>
      <c r="U328" t="s">
        <v>1553</v>
      </c>
      <c r="V328" t="s">
        <v>1981</v>
      </c>
      <c r="W328" t="s">
        <v>110</v>
      </c>
      <c r="Y328" t="s">
        <v>2110</v>
      </c>
      <c r="Z328" t="s">
        <v>111</v>
      </c>
      <c r="AA328" t="s">
        <v>112</v>
      </c>
      <c r="AB328" t="s">
        <v>113</v>
      </c>
      <c r="AD328" t="s">
        <v>2110</v>
      </c>
      <c r="AJ328" t="s">
        <v>1394</v>
      </c>
      <c r="AO328" t="s">
        <v>107</v>
      </c>
      <c r="CC328" t="s">
        <v>1624</v>
      </c>
      <c r="CD328" t="s">
        <v>1624</v>
      </c>
    </row>
    <row r="329" customHeight="1" spans="3:54">
      <c r="C329" t="s">
        <v>2112</v>
      </c>
      <c r="D329" t="s">
        <v>1616</v>
      </c>
      <c r="E329" t="s">
        <v>1616</v>
      </c>
      <c r="F329" t="s">
        <v>1617</v>
      </c>
      <c r="G329" t="s">
        <v>1069</v>
      </c>
      <c r="H329" t="s">
        <v>1394</v>
      </c>
      <c r="I329" t="s">
        <v>108</v>
      </c>
      <c r="J329" t="s">
        <v>2113</v>
      </c>
      <c r="K329" t="s">
        <v>107</v>
      </c>
      <c r="L329" t="s">
        <v>1618</v>
      </c>
      <c r="M329" t="s">
        <v>1619</v>
      </c>
      <c r="R329" t="s">
        <v>2114</v>
      </c>
      <c r="S329" t="s">
        <v>113</v>
      </c>
      <c r="T329" t="s">
        <v>1329</v>
      </c>
      <c r="U329" t="s">
        <v>1330</v>
      </c>
      <c r="V329" t="s">
        <v>1987</v>
      </c>
      <c r="W329" t="s">
        <v>110</v>
      </c>
      <c r="X329" t="s">
        <v>2115</v>
      </c>
      <c r="Z329" t="s">
        <v>111</v>
      </c>
      <c r="AA329" t="s">
        <v>112</v>
      </c>
      <c r="AB329" t="s">
        <v>113</v>
      </c>
      <c r="AC329" t="s">
        <v>2115</v>
      </c>
      <c r="AJ329" t="s">
        <v>1394</v>
      </c>
      <c r="AO329" t="s">
        <v>107</v>
      </c>
      <c r="AP329" t="s">
        <v>1989</v>
      </c>
      <c r="AQ329" t="s">
        <v>1559</v>
      </c>
      <c r="AS329" t="s">
        <v>2115</v>
      </c>
      <c r="AT329" t="s">
        <v>2115</v>
      </c>
      <c r="BA329" t="s">
        <v>1989</v>
      </c>
      <c r="BB329" t="s">
        <v>714</v>
      </c>
    </row>
    <row r="330" customHeight="1" spans="3:82">
      <c r="C330" t="s">
        <v>2112</v>
      </c>
      <c r="D330" t="s">
        <v>1616</v>
      </c>
      <c r="E330" t="s">
        <v>1616</v>
      </c>
      <c r="F330" t="s">
        <v>1617</v>
      </c>
      <c r="G330" t="s">
        <v>1069</v>
      </c>
      <c r="H330" t="s">
        <v>1394</v>
      </c>
      <c r="I330" t="s">
        <v>108</v>
      </c>
      <c r="J330" t="s">
        <v>2113</v>
      </c>
      <c r="K330" t="s">
        <v>107</v>
      </c>
      <c r="L330" t="s">
        <v>1618</v>
      </c>
      <c r="M330" t="s">
        <v>1619</v>
      </c>
      <c r="R330" t="s">
        <v>2116</v>
      </c>
      <c r="S330" t="s">
        <v>1080</v>
      </c>
      <c r="T330" t="s">
        <v>1552</v>
      </c>
      <c r="U330" t="s">
        <v>1553</v>
      </c>
      <c r="V330" t="s">
        <v>1987</v>
      </c>
      <c r="W330" t="s">
        <v>110</v>
      </c>
      <c r="Y330" t="s">
        <v>2115</v>
      </c>
      <c r="Z330" t="s">
        <v>111</v>
      </c>
      <c r="AA330" t="s">
        <v>112</v>
      </c>
      <c r="AB330" t="s">
        <v>113</v>
      </c>
      <c r="AD330" t="s">
        <v>2115</v>
      </c>
      <c r="AJ330" t="s">
        <v>1394</v>
      </c>
      <c r="AO330" t="s">
        <v>107</v>
      </c>
      <c r="CC330" t="s">
        <v>1624</v>
      </c>
      <c r="CD330" t="s">
        <v>1624</v>
      </c>
    </row>
    <row r="331" customHeight="1" spans="3:54">
      <c r="C331" t="s">
        <v>2117</v>
      </c>
      <c r="D331" t="s">
        <v>1616</v>
      </c>
      <c r="E331" t="s">
        <v>1616</v>
      </c>
      <c r="F331" t="s">
        <v>1617</v>
      </c>
      <c r="G331" t="s">
        <v>1069</v>
      </c>
      <c r="H331" t="s">
        <v>1394</v>
      </c>
      <c r="I331" t="s">
        <v>108</v>
      </c>
      <c r="J331" t="s">
        <v>2118</v>
      </c>
      <c r="K331" t="s">
        <v>107</v>
      </c>
      <c r="L331" t="s">
        <v>1618</v>
      </c>
      <c r="M331" t="s">
        <v>1619</v>
      </c>
      <c r="R331" t="s">
        <v>2119</v>
      </c>
      <c r="S331" t="s">
        <v>113</v>
      </c>
      <c r="T331" t="s">
        <v>1329</v>
      </c>
      <c r="U331" t="s">
        <v>1330</v>
      </c>
      <c r="V331" t="s">
        <v>1994</v>
      </c>
      <c r="W331" t="s">
        <v>110</v>
      </c>
      <c r="X331" t="s">
        <v>2120</v>
      </c>
      <c r="Z331" t="s">
        <v>111</v>
      </c>
      <c r="AA331" t="s">
        <v>112</v>
      </c>
      <c r="AB331" t="s">
        <v>113</v>
      </c>
      <c r="AC331" t="s">
        <v>2120</v>
      </c>
      <c r="AJ331" t="s">
        <v>1394</v>
      </c>
      <c r="AP331" t="s">
        <v>1996</v>
      </c>
      <c r="AQ331" t="s">
        <v>1559</v>
      </c>
      <c r="AS331" t="s">
        <v>2120</v>
      </c>
      <c r="AT331" t="s">
        <v>2120</v>
      </c>
      <c r="BA331" t="s">
        <v>1996</v>
      </c>
      <c r="BB331" t="s">
        <v>279</v>
      </c>
    </row>
    <row r="332" customHeight="1" spans="3:82">
      <c r="C332" t="s">
        <v>2117</v>
      </c>
      <c r="D332" t="s">
        <v>1616</v>
      </c>
      <c r="E332" t="s">
        <v>1616</v>
      </c>
      <c r="F332" t="s">
        <v>1617</v>
      </c>
      <c r="G332" t="s">
        <v>1069</v>
      </c>
      <c r="H332" t="s">
        <v>1394</v>
      </c>
      <c r="I332" t="s">
        <v>108</v>
      </c>
      <c r="J332" t="s">
        <v>2118</v>
      </c>
      <c r="K332" t="s">
        <v>107</v>
      </c>
      <c r="L332" t="s">
        <v>1618</v>
      </c>
      <c r="M332" t="s">
        <v>1619</v>
      </c>
      <c r="R332" t="s">
        <v>2121</v>
      </c>
      <c r="S332" t="s">
        <v>1080</v>
      </c>
      <c r="T332" t="s">
        <v>1552</v>
      </c>
      <c r="U332" t="s">
        <v>1553</v>
      </c>
      <c r="V332" t="s">
        <v>1994</v>
      </c>
      <c r="W332" t="s">
        <v>110</v>
      </c>
      <c r="Y332" t="s">
        <v>2120</v>
      </c>
      <c r="Z332" t="s">
        <v>111</v>
      </c>
      <c r="AA332" t="s">
        <v>112</v>
      </c>
      <c r="AB332" t="s">
        <v>113</v>
      </c>
      <c r="AD332" t="s">
        <v>2120</v>
      </c>
      <c r="AJ332" t="s">
        <v>1394</v>
      </c>
      <c r="CC332" t="s">
        <v>1624</v>
      </c>
      <c r="CD332" t="s">
        <v>1624</v>
      </c>
    </row>
    <row r="333" customHeight="1" spans="3:54">
      <c r="C333" t="s">
        <v>2122</v>
      </c>
      <c r="D333" t="s">
        <v>1616</v>
      </c>
      <c r="E333" t="s">
        <v>1616</v>
      </c>
      <c r="F333" t="s">
        <v>1617</v>
      </c>
      <c r="G333" t="s">
        <v>1069</v>
      </c>
      <c r="H333" t="s">
        <v>1394</v>
      </c>
      <c r="I333" t="s">
        <v>108</v>
      </c>
      <c r="J333" t="s">
        <v>2123</v>
      </c>
      <c r="K333" t="s">
        <v>107</v>
      </c>
      <c r="L333" t="s">
        <v>1618</v>
      </c>
      <c r="M333" t="s">
        <v>1619</v>
      </c>
      <c r="R333" t="s">
        <v>2124</v>
      </c>
      <c r="S333" t="s">
        <v>113</v>
      </c>
      <c r="T333" t="s">
        <v>1329</v>
      </c>
      <c r="U333" t="s">
        <v>1330</v>
      </c>
      <c r="V333" t="s">
        <v>2125</v>
      </c>
      <c r="W333" t="s">
        <v>110</v>
      </c>
      <c r="X333" t="s">
        <v>2126</v>
      </c>
      <c r="Z333" t="s">
        <v>111</v>
      </c>
      <c r="AA333" t="s">
        <v>112</v>
      </c>
      <c r="AB333" t="s">
        <v>113</v>
      </c>
      <c r="AC333" t="s">
        <v>2126</v>
      </c>
      <c r="AJ333" t="s">
        <v>1394</v>
      </c>
      <c r="AO333" t="s">
        <v>107</v>
      </c>
      <c r="AP333" t="s">
        <v>2127</v>
      </c>
      <c r="AQ333" t="s">
        <v>1559</v>
      </c>
      <c r="AS333" t="s">
        <v>2126</v>
      </c>
      <c r="AT333" t="s">
        <v>2126</v>
      </c>
      <c r="BA333" t="s">
        <v>2127</v>
      </c>
      <c r="BB333" t="s">
        <v>195</v>
      </c>
    </row>
    <row r="334" customHeight="1" spans="3:82">
      <c r="C334" t="s">
        <v>2122</v>
      </c>
      <c r="D334" t="s">
        <v>1616</v>
      </c>
      <c r="E334" t="s">
        <v>1616</v>
      </c>
      <c r="F334" t="s">
        <v>1617</v>
      </c>
      <c r="G334" t="s">
        <v>1069</v>
      </c>
      <c r="H334" t="s">
        <v>1394</v>
      </c>
      <c r="I334" t="s">
        <v>108</v>
      </c>
      <c r="J334" t="s">
        <v>2123</v>
      </c>
      <c r="K334" t="s">
        <v>107</v>
      </c>
      <c r="L334" t="s">
        <v>1618</v>
      </c>
      <c r="M334" t="s">
        <v>1619</v>
      </c>
      <c r="R334" t="s">
        <v>2128</v>
      </c>
      <c r="S334" t="s">
        <v>1080</v>
      </c>
      <c r="T334" t="s">
        <v>1552</v>
      </c>
      <c r="U334" t="s">
        <v>1553</v>
      </c>
      <c r="V334" t="s">
        <v>2125</v>
      </c>
      <c r="W334" t="s">
        <v>110</v>
      </c>
      <c r="Y334" t="s">
        <v>2126</v>
      </c>
      <c r="Z334" t="s">
        <v>111</v>
      </c>
      <c r="AA334" t="s">
        <v>112</v>
      </c>
      <c r="AB334" t="s">
        <v>113</v>
      </c>
      <c r="AD334" t="s">
        <v>2126</v>
      </c>
      <c r="AJ334" t="s">
        <v>1394</v>
      </c>
      <c r="AO334" t="s">
        <v>107</v>
      </c>
      <c r="CC334" t="s">
        <v>1624</v>
      </c>
      <c r="CD334" t="s">
        <v>1624</v>
      </c>
    </row>
    <row r="335" customHeight="1" spans="3:82">
      <c r="C335" t="s">
        <v>2129</v>
      </c>
      <c r="D335" t="s">
        <v>1616</v>
      </c>
      <c r="E335" t="s">
        <v>1616</v>
      </c>
      <c r="F335" t="s">
        <v>1617</v>
      </c>
      <c r="G335" t="s">
        <v>1069</v>
      </c>
      <c r="H335" t="s">
        <v>1394</v>
      </c>
      <c r="I335" t="s">
        <v>108</v>
      </c>
      <c r="J335" t="s">
        <v>2130</v>
      </c>
      <c r="K335" t="s">
        <v>107</v>
      </c>
      <c r="L335" t="s">
        <v>1618</v>
      </c>
      <c r="M335" t="s">
        <v>1619</v>
      </c>
      <c r="R335" t="s">
        <v>2131</v>
      </c>
      <c r="S335" t="s">
        <v>113</v>
      </c>
      <c r="T335" t="s">
        <v>1552</v>
      </c>
      <c r="U335" t="s">
        <v>1553</v>
      </c>
      <c r="V335" t="s">
        <v>2132</v>
      </c>
      <c r="W335" t="s">
        <v>110</v>
      </c>
      <c r="X335" t="s">
        <v>2133</v>
      </c>
      <c r="Z335" t="s">
        <v>111</v>
      </c>
      <c r="AA335" t="s">
        <v>112</v>
      </c>
      <c r="AB335" t="s">
        <v>113</v>
      </c>
      <c r="AC335" t="s">
        <v>2133</v>
      </c>
      <c r="AJ335" t="s">
        <v>1394</v>
      </c>
      <c r="AO335" t="s">
        <v>107</v>
      </c>
      <c r="CC335" t="s">
        <v>1624</v>
      </c>
      <c r="CD335" t="s">
        <v>1624</v>
      </c>
    </row>
    <row r="336" customHeight="1" spans="3:54">
      <c r="C336" t="s">
        <v>2129</v>
      </c>
      <c r="D336" t="s">
        <v>1616</v>
      </c>
      <c r="E336" t="s">
        <v>1616</v>
      </c>
      <c r="F336" t="s">
        <v>1617</v>
      </c>
      <c r="G336" t="s">
        <v>1069</v>
      </c>
      <c r="H336" t="s">
        <v>1394</v>
      </c>
      <c r="I336" t="s">
        <v>108</v>
      </c>
      <c r="J336" t="s">
        <v>2130</v>
      </c>
      <c r="K336" t="s">
        <v>107</v>
      </c>
      <c r="L336" t="s">
        <v>1618</v>
      </c>
      <c r="M336" t="s">
        <v>1619</v>
      </c>
      <c r="R336" t="s">
        <v>2134</v>
      </c>
      <c r="S336" t="s">
        <v>1080</v>
      </c>
      <c r="T336" t="s">
        <v>1329</v>
      </c>
      <c r="U336" t="s">
        <v>1330</v>
      </c>
      <c r="V336" t="s">
        <v>2135</v>
      </c>
      <c r="W336" t="s">
        <v>110</v>
      </c>
      <c r="Y336" t="s">
        <v>2136</v>
      </c>
      <c r="Z336" t="s">
        <v>111</v>
      </c>
      <c r="AA336" t="s">
        <v>112</v>
      </c>
      <c r="AB336" t="s">
        <v>113</v>
      </c>
      <c r="AD336" t="s">
        <v>2136</v>
      </c>
      <c r="AJ336" t="s">
        <v>1394</v>
      </c>
      <c r="AO336" t="s">
        <v>107</v>
      </c>
      <c r="AQ336" t="s">
        <v>1559</v>
      </c>
      <c r="AS336" t="s">
        <v>2137</v>
      </c>
      <c r="AT336" t="s">
        <v>2137</v>
      </c>
      <c r="BA336" t="s">
        <v>2138</v>
      </c>
      <c r="BB336" t="s">
        <v>2139</v>
      </c>
    </row>
    <row r="337" customHeight="1" spans="3:54">
      <c r="C337" t="s">
        <v>2129</v>
      </c>
      <c r="D337" t="s">
        <v>1616</v>
      </c>
      <c r="E337" t="s">
        <v>1616</v>
      </c>
      <c r="F337" t="s">
        <v>1617</v>
      </c>
      <c r="G337" t="s">
        <v>1069</v>
      </c>
      <c r="H337" t="s">
        <v>1394</v>
      </c>
      <c r="I337" t="s">
        <v>108</v>
      </c>
      <c r="J337" t="s">
        <v>2130</v>
      </c>
      <c r="K337" t="s">
        <v>107</v>
      </c>
      <c r="L337" t="s">
        <v>1618</v>
      </c>
      <c r="M337" t="s">
        <v>1619</v>
      </c>
      <c r="R337" t="s">
        <v>2140</v>
      </c>
      <c r="S337" t="s">
        <v>1093</v>
      </c>
      <c r="T337" t="s">
        <v>1074</v>
      </c>
      <c r="U337" t="s">
        <v>1075</v>
      </c>
      <c r="V337" t="s">
        <v>2141</v>
      </c>
      <c r="W337" t="s">
        <v>110</v>
      </c>
      <c r="Y337" t="s">
        <v>2142</v>
      </c>
      <c r="Z337" t="s">
        <v>111</v>
      </c>
      <c r="AA337" t="s">
        <v>112</v>
      </c>
      <c r="AB337" t="s">
        <v>113</v>
      </c>
      <c r="AD337" t="s">
        <v>2142</v>
      </c>
      <c r="AJ337" t="s">
        <v>1394</v>
      </c>
      <c r="AO337" t="s">
        <v>107</v>
      </c>
      <c r="AQ337" t="s">
        <v>1598</v>
      </c>
      <c r="AS337" t="s">
        <v>2142</v>
      </c>
      <c r="AT337" t="s">
        <v>2142</v>
      </c>
      <c r="BA337" t="s">
        <v>2138</v>
      </c>
      <c r="BB337" t="s">
        <v>2139</v>
      </c>
    </row>
    <row r="338" customHeight="1" spans="3:82">
      <c r="C338" t="s">
        <v>2143</v>
      </c>
      <c r="D338" t="s">
        <v>1616</v>
      </c>
      <c r="E338" t="s">
        <v>1616</v>
      </c>
      <c r="F338" t="s">
        <v>1617</v>
      </c>
      <c r="G338" t="s">
        <v>1069</v>
      </c>
      <c r="H338" t="s">
        <v>1394</v>
      </c>
      <c r="I338" t="s">
        <v>108</v>
      </c>
      <c r="J338" t="s">
        <v>2144</v>
      </c>
      <c r="K338" t="s">
        <v>107</v>
      </c>
      <c r="L338" t="s">
        <v>1618</v>
      </c>
      <c r="M338" t="s">
        <v>1619</v>
      </c>
      <c r="R338" t="s">
        <v>2145</v>
      </c>
      <c r="S338" t="s">
        <v>113</v>
      </c>
      <c r="T338" t="s">
        <v>1552</v>
      </c>
      <c r="U338" t="s">
        <v>1553</v>
      </c>
      <c r="V338" t="s">
        <v>1668</v>
      </c>
      <c r="W338" t="s">
        <v>110</v>
      </c>
      <c r="X338" t="s">
        <v>2146</v>
      </c>
      <c r="Z338" t="s">
        <v>111</v>
      </c>
      <c r="AA338" t="s">
        <v>112</v>
      </c>
      <c r="AB338" t="s">
        <v>113</v>
      </c>
      <c r="AC338" t="s">
        <v>2146</v>
      </c>
      <c r="AJ338" t="s">
        <v>1394</v>
      </c>
      <c r="CC338" t="s">
        <v>1624</v>
      </c>
      <c r="CD338" t="s">
        <v>1624</v>
      </c>
    </row>
    <row r="339" customHeight="1" spans="3:54">
      <c r="C339" t="s">
        <v>2143</v>
      </c>
      <c r="D339" t="s">
        <v>1616</v>
      </c>
      <c r="E339" t="s">
        <v>1616</v>
      </c>
      <c r="F339" t="s">
        <v>1617</v>
      </c>
      <c r="G339" t="s">
        <v>1069</v>
      </c>
      <c r="H339" t="s">
        <v>1394</v>
      </c>
      <c r="I339" t="s">
        <v>108</v>
      </c>
      <c r="J339" t="s">
        <v>2144</v>
      </c>
      <c r="K339" t="s">
        <v>107</v>
      </c>
      <c r="L339" t="s">
        <v>1618</v>
      </c>
      <c r="M339" t="s">
        <v>1619</v>
      </c>
      <c r="R339" t="s">
        <v>2147</v>
      </c>
      <c r="S339" t="s">
        <v>1080</v>
      </c>
      <c r="T339" t="s">
        <v>1329</v>
      </c>
      <c r="U339" t="s">
        <v>1330</v>
      </c>
      <c r="V339" t="s">
        <v>1668</v>
      </c>
      <c r="W339" t="s">
        <v>110</v>
      </c>
      <c r="Y339" t="s">
        <v>2146</v>
      </c>
      <c r="Z339" t="s">
        <v>111</v>
      </c>
      <c r="AA339" t="s">
        <v>112</v>
      </c>
      <c r="AB339" t="s">
        <v>113</v>
      </c>
      <c r="AD339" t="s">
        <v>2146</v>
      </c>
      <c r="AJ339" t="s">
        <v>1394</v>
      </c>
      <c r="AP339" t="s">
        <v>1539</v>
      </c>
      <c r="AQ339" t="s">
        <v>1559</v>
      </c>
      <c r="AS339" t="s">
        <v>2148</v>
      </c>
      <c r="AT339" t="s">
        <v>2148</v>
      </c>
      <c r="BA339" t="s">
        <v>1539</v>
      </c>
      <c r="BB339" t="s">
        <v>287</v>
      </c>
    </row>
    <row r="340" customHeight="1" spans="3:82">
      <c r="C340" t="s">
        <v>2149</v>
      </c>
      <c r="D340" t="s">
        <v>1616</v>
      </c>
      <c r="E340" t="s">
        <v>1616</v>
      </c>
      <c r="F340" t="s">
        <v>1617</v>
      </c>
      <c r="G340" t="s">
        <v>1069</v>
      </c>
      <c r="H340" t="s">
        <v>1600</v>
      </c>
      <c r="I340" t="s">
        <v>108</v>
      </c>
      <c r="J340" t="s">
        <v>2150</v>
      </c>
      <c r="K340" t="s">
        <v>107</v>
      </c>
      <c r="L340" t="s">
        <v>1618</v>
      </c>
      <c r="M340" t="s">
        <v>1619</v>
      </c>
      <c r="R340" t="s">
        <v>2151</v>
      </c>
      <c r="S340" t="s">
        <v>113</v>
      </c>
      <c r="T340" t="s">
        <v>1552</v>
      </c>
      <c r="U340" t="s">
        <v>1553</v>
      </c>
      <c r="V340" t="s">
        <v>2152</v>
      </c>
      <c r="W340" t="s">
        <v>110</v>
      </c>
      <c r="X340" t="s">
        <v>2153</v>
      </c>
      <c r="Z340" t="s">
        <v>111</v>
      </c>
      <c r="AA340" t="s">
        <v>112</v>
      </c>
      <c r="AB340" t="s">
        <v>113</v>
      </c>
      <c r="AC340" t="s">
        <v>2153</v>
      </c>
      <c r="AJ340" t="s">
        <v>1600</v>
      </c>
      <c r="AO340" t="s">
        <v>107</v>
      </c>
      <c r="CC340" t="s">
        <v>1624</v>
      </c>
      <c r="CD340" t="s">
        <v>1624</v>
      </c>
    </row>
    <row r="341" customHeight="1" spans="3:46">
      <c r="C341" t="s">
        <v>2149</v>
      </c>
      <c r="D341" t="s">
        <v>1616</v>
      </c>
      <c r="E341" t="s">
        <v>1616</v>
      </c>
      <c r="F341" t="s">
        <v>1617</v>
      </c>
      <c r="G341" t="s">
        <v>1069</v>
      </c>
      <c r="H341" t="s">
        <v>1600</v>
      </c>
      <c r="I341" t="s">
        <v>108</v>
      </c>
      <c r="J341" t="s">
        <v>2150</v>
      </c>
      <c r="K341" t="s">
        <v>107</v>
      </c>
      <c r="L341" t="s">
        <v>1618</v>
      </c>
      <c r="M341" t="s">
        <v>1619</v>
      </c>
      <c r="R341" t="s">
        <v>2154</v>
      </c>
      <c r="S341" t="s">
        <v>1080</v>
      </c>
      <c r="T341" t="s">
        <v>2155</v>
      </c>
      <c r="U341" t="s">
        <v>2156</v>
      </c>
      <c r="V341" t="s">
        <v>2152</v>
      </c>
      <c r="W341" t="s">
        <v>110</v>
      </c>
      <c r="Y341" t="s">
        <v>2153</v>
      </c>
      <c r="Z341" t="s">
        <v>111</v>
      </c>
      <c r="AA341" t="s">
        <v>112</v>
      </c>
      <c r="AB341" t="s">
        <v>113</v>
      </c>
      <c r="AD341" t="s">
        <v>2153</v>
      </c>
      <c r="AJ341" t="s">
        <v>1600</v>
      </c>
      <c r="AO341" t="s">
        <v>107</v>
      </c>
      <c r="AQ341" t="s">
        <v>2157</v>
      </c>
      <c r="AS341" t="s">
        <v>2153</v>
      </c>
      <c r="AT341" t="s">
        <v>2153</v>
      </c>
    </row>
    <row r="342" customHeight="1" spans="3:54">
      <c r="C342" t="s">
        <v>2158</v>
      </c>
      <c r="D342" t="s">
        <v>1616</v>
      </c>
      <c r="E342" t="s">
        <v>1616</v>
      </c>
      <c r="F342" t="s">
        <v>1617</v>
      </c>
      <c r="G342" t="s">
        <v>1069</v>
      </c>
      <c r="H342" t="s">
        <v>1600</v>
      </c>
      <c r="I342" t="s">
        <v>108</v>
      </c>
      <c r="J342" t="s">
        <v>2159</v>
      </c>
      <c r="K342" t="s">
        <v>107</v>
      </c>
      <c r="L342" t="s">
        <v>1618</v>
      </c>
      <c r="M342" t="s">
        <v>1619</v>
      </c>
      <c r="R342" t="s">
        <v>2160</v>
      </c>
      <c r="S342" t="s">
        <v>113</v>
      </c>
      <c r="T342" t="s">
        <v>1125</v>
      </c>
      <c r="U342" t="s">
        <v>1126</v>
      </c>
      <c r="V342" t="s">
        <v>2161</v>
      </c>
      <c r="W342" t="s">
        <v>110</v>
      </c>
      <c r="X342" t="s">
        <v>2162</v>
      </c>
      <c r="Z342" t="s">
        <v>111</v>
      </c>
      <c r="AA342" t="s">
        <v>112</v>
      </c>
      <c r="AB342" t="s">
        <v>113</v>
      </c>
      <c r="AC342" t="s">
        <v>2162</v>
      </c>
      <c r="AJ342" t="s">
        <v>1600</v>
      </c>
      <c r="AO342" t="s">
        <v>107</v>
      </c>
      <c r="AQ342" t="s">
        <v>1559</v>
      </c>
      <c r="AS342" t="s">
        <v>2162</v>
      </c>
      <c r="AT342" t="s">
        <v>2162</v>
      </c>
      <c r="BA342" t="s">
        <v>1700</v>
      </c>
      <c r="BB342" t="s">
        <v>1701</v>
      </c>
    </row>
    <row r="343" customHeight="1" spans="3:82">
      <c r="C343" t="s">
        <v>2158</v>
      </c>
      <c r="D343" t="s">
        <v>1616</v>
      </c>
      <c r="E343" t="s">
        <v>1616</v>
      </c>
      <c r="F343" t="s">
        <v>1617</v>
      </c>
      <c r="G343" t="s">
        <v>1069</v>
      </c>
      <c r="H343" t="s">
        <v>1600</v>
      </c>
      <c r="I343" t="s">
        <v>108</v>
      </c>
      <c r="J343" t="s">
        <v>2159</v>
      </c>
      <c r="K343" t="s">
        <v>107</v>
      </c>
      <c r="L343" t="s">
        <v>1618</v>
      </c>
      <c r="M343" t="s">
        <v>1619</v>
      </c>
      <c r="R343" t="s">
        <v>2163</v>
      </c>
      <c r="S343" t="s">
        <v>1080</v>
      </c>
      <c r="T343" t="s">
        <v>1552</v>
      </c>
      <c r="U343" t="s">
        <v>1553</v>
      </c>
      <c r="V343" t="s">
        <v>2161</v>
      </c>
      <c r="W343" t="s">
        <v>110</v>
      </c>
      <c r="Y343" t="s">
        <v>2162</v>
      </c>
      <c r="Z343" t="s">
        <v>111</v>
      </c>
      <c r="AA343" t="s">
        <v>112</v>
      </c>
      <c r="AB343" t="s">
        <v>113</v>
      </c>
      <c r="AD343" t="s">
        <v>2162</v>
      </c>
      <c r="AJ343" t="s">
        <v>1600</v>
      </c>
      <c r="AO343" t="s">
        <v>107</v>
      </c>
      <c r="CC343" t="s">
        <v>1624</v>
      </c>
      <c r="CD343" t="s">
        <v>1624</v>
      </c>
    </row>
    <row r="344" customHeight="1" spans="3:56">
      <c r="C344" t="s">
        <v>2164</v>
      </c>
      <c r="D344" t="s">
        <v>1616</v>
      </c>
      <c r="E344" t="s">
        <v>1616</v>
      </c>
      <c r="F344" t="s">
        <v>1617</v>
      </c>
      <c r="G344" t="s">
        <v>1069</v>
      </c>
      <c r="H344" t="s">
        <v>1600</v>
      </c>
      <c r="I344" t="s">
        <v>108</v>
      </c>
      <c r="J344" t="s">
        <v>2165</v>
      </c>
      <c r="K344" t="s">
        <v>107</v>
      </c>
      <c r="L344" t="s">
        <v>1618</v>
      </c>
      <c r="M344" t="s">
        <v>1619</v>
      </c>
      <c r="R344" t="s">
        <v>2166</v>
      </c>
      <c r="S344" t="s">
        <v>113</v>
      </c>
      <c r="T344" t="s">
        <v>2167</v>
      </c>
      <c r="U344" t="s">
        <v>2168</v>
      </c>
      <c r="V344" t="s">
        <v>2169</v>
      </c>
      <c r="W344" t="s">
        <v>110</v>
      </c>
      <c r="X344" t="s">
        <v>2170</v>
      </c>
      <c r="Z344" t="s">
        <v>111</v>
      </c>
      <c r="AA344" t="s">
        <v>112</v>
      </c>
      <c r="AB344" t="s">
        <v>113</v>
      </c>
      <c r="AC344" t="s">
        <v>2170</v>
      </c>
      <c r="AJ344" t="s">
        <v>1600</v>
      </c>
      <c r="AO344" t="s">
        <v>107</v>
      </c>
      <c r="AQ344" t="s">
        <v>1559</v>
      </c>
      <c r="AS344" t="s">
        <v>2170</v>
      </c>
      <c r="AT344" t="s">
        <v>2170</v>
      </c>
      <c r="BC344" t="s">
        <v>2171</v>
      </c>
      <c r="BD344" t="s">
        <v>2172</v>
      </c>
    </row>
    <row r="345" customHeight="1" spans="3:82">
      <c r="C345" t="s">
        <v>2164</v>
      </c>
      <c r="D345" t="s">
        <v>1616</v>
      </c>
      <c r="E345" t="s">
        <v>1616</v>
      </c>
      <c r="F345" t="s">
        <v>1617</v>
      </c>
      <c r="G345" t="s">
        <v>1069</v>
      </c>
      <c r="H345" t="s">
        <v>1600</v>
      </c>
      <c r="I345" t="s">
        <v>108</v>
      </c>
      <c r="J345" t="s">
        <v>2165</v>
      </c>
      <c r="K345" t="s">
        <v>107</v>
      </c>
      <c r="L345" t="s">
        <v>1618</v>
      </c>
      <c r="M345" t="s">
        <v>1619</v>
      </c>
      <c r="R345" t="s">
        <v>2173</v>
      </c>
      <c r="S345" t="s">
        <v>1080</v>
      </c>
      <c r="T345" t="s">
        <v>1552</v>
      </c>
      <c r="U345" t="s">
        <v>1553</v>
      </c>
      <c r="V345" t="s">
        <v>2169</v>
      </c>
      <c r="W345" t="s">
        <v>110</v>
      </c>
      <c r="Y345" t="s">
        <v>2170</v>
      </c>
      <c r="Z345" t="s">
        <v>111</v>
      </c>
      <c r="AA345" t="s">
        <v>112</v>
      </c>
      <c r="AB345" t="s">
        <v>113</v>
      </c>
      <c r="AD345" t="s">
        <v>2170</v>
      </c>
      <c r="AJ345" t="s">
        <v>1600</v>
      </c>
      <c r="AO345" t="s">
        <v>107</v>
      </c>
      <c r="CC345" t="s">
        <v>1624</v>
      </c>
      <c r="CD345" t="s">
        <v>1624</v>
      </c>
    </row>
    <row r="346" customHeight="1" spans="3:80">
      <c r="C346" t="s">
        <v>2174</v>
      </c>
      <c r="D346" t="s">
        <v>1616</v>
      </c>
      <c r="E346" t="s">
        <v>1616</v>
      </c>
      <c r="F346" t="s">
        <v>1617</v>
      </c>
      <c r="G346" t="s">
        <v>1069</v>
      </c>
      <c r="H346" t="s">
        <v>1600</v>
      </c>
      <c r="I346" t="s">
        <v>108</v>
      </c>
      <c r="J346" t="s">
        <v>2175</v>
      </c>
      <c r="K346" t="s">
        <v>107</v>
      </c>
      <c r="L346" t="s">
        <v>1618</v>
      </c>
      <c r="M346" t="s">
        <v>1619</v>
      </c>
      <c r="R346" t="s">
        <v>2176</v>
      </c>
      <c r="S346" t="s">
        <v>113</v>
      </c>
      <c r="T346" t="s">
        <v>1384</v>
      </c>
      <c r="U346" t="s">
        <v>1385</v>
      </c>
      <c r="V346" t="s">
        <v>1621</v>
      </c>
      <c r="W346" t="s">
        <v>110</v>
      </c>
      <c r="X346" t="s">
        <v>2177</v>
      </c>
      <c r="Z346" t="s">
        <v>111</v>
      </c>
      <c r="AA346" t="s">
        <v>112</v>
      </c>
      <c r="AB346" t="s">
        <v>113</v>
      </c>
      <c r="AC346" t="s">
        <v>2177</v>
      </c>
      <c r="AJ346" t="s">
        <v>1600</v>
      </c>
      <c r="AQ346" t="s">
        <v>1559</v>
      </c>
      <c r="AS346" t="s">
        <v>2177</v>
      </c>
      <c r="AT346" t="s">
        <v>2177</v>
      </c>
      <c r="CA346" t="s">
        <v>1622</v>
      </c>
      <c r="CB346" t="s">
        <v>192</v>
      </c>
    </row>
    <row r="347" customHeight="1" spans="3:82">
      <c r="C347" t="s">
        <v>2174</v>
      </c>
      <c r="D347" t="s">
        <v>1616</v>
      </c>
      <c r="E347" t="s">
        <v>1616</v>
      </c>
      <c r="F347" t="s">
        <v>1617</v>
      </c>
      <c r="G347" t="s">
        <v>1069</v>
      </c>
      <c r="H347" t="s">
        <v>1600</v>
      </c>
      <c r="I347" t="s">
        <v>108</v>
      </c>
      <c r="J347" t="s">
        <v>2175</v>
      </c>
      <c r="K347" t="s">
        <v>107</v>
      </c>
      <c r="L347" t="s">
        <v>1618</v>
      </c>
      <c r="M347" t="s">
        <v>1619</v>
      </c>
      <c r="R347" t="s">
        <v>2178</v>
      </c>
      <c r="S347" t="s">
        <v>1080</v>
      </c>
      <c r="T347" t="s">
        <v>1552</v>
      </c>
      <c r="U347" t="s">
        <v>1553</v>
      </c>
      <c r="V347" t="s">
        <v>1621</v>
      </c>
      <c r="W347" t="s">
        <v>110</v>
      </c>
      <c r="Y347" t="s">
        <v>2177</v>
      </c>
      <c r="Z347" t="s">
        <v>111</v>
      </c>
      <c r="AA347" t="s">
        <v>112</v>
      </c>
      <c r="AB347" t="s">
        <v>113</v>
      </c>
      <c r="AD347" t="s">
        <v>2177</v>
      </c>
      <c r="AJ347" t="s">
        <v>1600</v>
      </c>
      <c r="CC347" t="s">
        <v>1624</v>
      </c>
      <c r="CD347" t="s">
        <v>1624</v>
      </c>
    </row>
    <row r="348" customHeight="1" spans="3:82">
      <c r="C348" t="s">
        <v>2179</v>
      </c>
      <c r="D348" t="s">
        <v>1616</v>
      </c>
      <c r="E348" t="s">
        <v>1616</v>
      </c>
      <c r="F348" t="s">
        <v>1617</v>
      </c>
      <c r="G348" t="s">
        <v>1069</v>
      </c>
      <c r="H348" t="s">
        <v>1600</v>
      </c>
      <c r="I348" t="s">
        <v>108</v>
      </c>
      <c r="J348" t="s">
        <v>2180</v>
      </c>
      <c r="K348" t="s">
        <v>107</v>
      </c>
      <c r="L348" t="s">
        <v>1618</v>
      </c>
      <c r="M348" t="s">
        <v>1619</v>
      </c>
      <c r="R348" t="s">
        <v>2181</v>
      </c>
      <c r="S348" t="s">
        <v>113</v>
      </c>
      <c r="T348" t="s">
        <v>1552</v>
      </c>
      <c r="U348" t="s">
        <v>1553</v>
      </c>
      <c r="V348" t="s">
        <v>1668</v>
      </c>
      <c r="W348" t="s">
        <v>110</v>
      </c>
      <c r="X348" t="s">
        <v>2182</v>
      </c>
      <c r="Z348" t="s">
        <v>111</v>
      </c>
      <c r="AA348" t="s">
        <v>112</v>
      </c>
      <c r="AB348" t="s">
        <v>113</v>
      </c>
      <c r="AC348" t="s">
        <v>2182</v>
      </c>
      <c r="AJ348" t="s">
        <v>1600</v>
      </c>
      <c r="CC348" t="s">
        <v>1624</v>
      </c>
      <c r="CD348" t="s">
        <v>1624</v>
      </c>
    </row>
    <row r="349" customHeight="1" spans="3:54">
      <c r="C349" t="s">
        <v>2179</v>
      </c>
      <c r="D349" t="s">
        <v>1616</v>
      </c>
      <c r="E349" t="s">
        <v>1616</v>
      </c>
      <c r="F349" t="s">
        <v>1617</v>
      </c>
      <c r="G349" t="s">
        <v>1069</v>
      </c>
      <c r="H349" t="s">
        <v>1600</v>
      </c>
      <c r="I349" t="s">
        <v>108</v>
      </c>
      <c r="J349" t="s">
        <v>2180</v>
      </c>
      <c r="K349" t="s">
        <v>107</v>
      </c>
      <c r="L349" t="s">
        <v>1618</v>
      </c>
      <c r="M349" t="s">
        <v>1619</v>
      </c>
      <c r="R349" t="s">
        <v>2183</v>
      </c>
      <c r="S349" t="s">
        <v>1080</v>
      </c>
      <c r="T349" t="s">
        <v>1329</v>
      </c>
      <c r="U349" t="s">
        <v>1330</v>
      </c>
      <c r="V349" t="s">
        <v>1668</v>
      </c>
      <c r="W349" t="s">
        <v>110</v>
      </c>
      <c r="Y349" t="s">
        <v>2182</v>
      </c>
      <c r="Z349" t="s">
        <v>111</v>
      </c>
      <c r="AA349" t="s">
        <v>112</v>
      </c>
      <c r="AB349" t="s">
        <v>113</v>
      </c>
      <c r="AD349" t="s">
        <v>2182</v>
      </c>
      <c r="AJ349" t="s">
        <v>1600</v>
      </c>
      <c r="AP349" t="s">
        <v>1539</v>
      </c>
      <c r="AQ349" t="s">
        <v>1559</v>
      </c>
      <c r="AS349" t="s">
        <v>2184</v>
      </c>
      <c r="AT349" t="s">
        <v>2184</v>
      </c>
      <c r="BA349" t="s">
        <v>1539</v>
      </c>
      <c r="BB349" t="s">
        <v>287</v>
      </c>
    </row>
    <row r="350" customHeight="1" spans="3:82">
      <c r="C350" t="s">
        <v>2185</v>
      </c>
      <c r="D350" t="s">
        <v>1616</v>
      </c>
      <c r="E350" t="s">
        <v>1616</v>
      </c>
      <c r="F350" t="s">
        <v>1617</v>
      </c>
      <c r="G350" t="s">
        <v>1069</v>
      </c>
      <c r="H350" t="s">
        <v>1600</v>
      </c>
      <c r="I350" t="s">
        <v>108</v>
      </c>
      <c r="J350" t="s">
        <v>2186</v>
      </c>
      <c r="K350" t="s">
        <v>107</v>
      </c>
      <c r="L350" t="s">
        <v>1618</v>
      </c>
      <c r="M350" t="s">
        <v>1619</v>
      </c>
      <c r="R350" t="s">
        <v>2187</v>
      </c>
      <c r="S350" t="s">
        <v>113</v>
      </c>
      <c r="T350" t="s">
        <v>1552</v>
      </c>
      <c r="U350" t="s">
        <v>1553</v>
      </c>
      <c r="V350" t="s">
        <v>2188</v>
      </c>
      <c r="W350" t="s">
        <v>110</v>
      </c>
      <c r="X350" t="s">
        <v>2189</v>
      </c>
      <c r="Z350" t="s">
        <v>111</v>
      </c>
      <c r="AA350" t="s">
        <v>112</v>
      </c>
      <c r="AB350" t="s">
        <v>113</v>
      </c>
      <c r="AC350" t="s">
        <v>2189</v>
      </c>
      <c r="AJ350" t="s">
        <v>1600</v>
      </c>
      <c r="AO350" t="s">
        <v>107</v>
      </c>
      <c r="CC350" t="s">
        <v>1624</v>
      </c>
      <c r="CD350" t="s">
        <v>1624</v>
      </c>
    </row>
    <row r="351" customHeight="1" spans="3:54">
      <c r="C351" t="s">
        <v>2185</v>
      </c>
      <c r="D351" t="s">
        <v>1616</v>
      </c>
      <c r="E351" t="s">
        <v>1616</v>
      </c>
      <c r="F351" t="s">
        <v>1617</v>
      </c>
      <c r="G351" t="s">
        <v>1069</v>
      </c>
      <c r="H351" t="s">
        <v>1600</v>
      </c>
      <c r="I351" t="s">
        <v>108</v>
      </c>
      <c r="J351" t="s">
        <v>2186</v>
      </c>
      <c r="K351" t="s">
        <v>107</v>
      </c>
      <c r="L351" t="s">
        <v>1618</v>
      </c>
      <c r="M351" t="s">
        <v>1619</v>
      </c>
      <c r="R351" t="s">
        <v>2190</v>
      </c>
      <c r="S351" t="s">
        <v>1080</v>
      </c>
      <c r="T351" t="s">
        <v>1329</v>
      </c>
      <c r="U351" t="s">
        <v>1330</v>
      </c>
      <c r="V351" t="s">
        <v>2188</v>
      </c>
      <c r="W351" t="s">
        <v>110</v>
      </c>
      <c r="Y351" t="s">
        <v>2189</v>
      </c>
      <c r="Z351" t="s">
        <v>111</v>
      </c>
      <c r="AA351" t="s">
        <v>112</v>
      </c>
      <c r="AB351" t="s">
        <v>113</v>
      </c>
      <c r="AD351" t="s">
        <v>2189</v>
      </c>
      <c r="AJ351" t="s">
        <v>1600</v>
      </c>
      <c r="AO351" t="s">
        <v>107</v>
      </c>
      <c r="AP351" t="s">
        <v>2010</v>
      </c>
      <c r="AQ351" t="s">
        <v>1559</v>
      </c>
      <c r="AS351" t="s">
        <v>2191</v>
      </c>
      <c r="AT351" t="s">
        <v>2191</v>
      </c>
      <c r="BA351" t="s">
        <v>2010</v>
      </c>
      <c r="BB351" t="s">
        <v>762</v>
      </c>
    </row>
    <row r="352" customHeight="1" spans="3:80">
      <c r="C352" t="s">
        <v>2192</v>
      </c>
      <c r="D352" t="s">
        <v>1616</v>
      </c>
      <c r="E352" t="s">
        <v>1616</v>
      </c>
      <c r="F352" t="s">
        <v>1617</v>
      </c>
      <c r="G352" t="s">
        <v>1069</v>
      </c>
      <c r="H352" t="s">
        <v>1429</v>
      </c>
      <c r="I352" t="s">
        <v>108</v>
      </c>
      <c r="J352" t="s">
        <v>2193</v>
      </c>
      <c r="K352" t="s">
        <v>107</v>
      </c>
      <c r="L352" t="s">
        <v>1618</v>
      </c>
      <c r="M352" t="s">
        <v>1619</v>
      </c>
      <c r="R352" t="s">
        <v>2194</v>
      </c>
      <c r="S352" t="s">
        <v>113</v>
      </c>
      <c r="T352" t="s">
        <v>1384</v>
      </c>
      <c r="U352" t="s">
        <v>1385</v>
      </c>
      <c r="V352" t="s">
        <v>1621</v>
      </c>
      <c r="W352" t="s">
        <v>110</v>
      </c>
      <c r="X352" t="s">
        <v>1153</v>
      </c>
      <c r="Z352" t="s">
        <v>111</v>
      </c>
      <c r="AA352" t="s">
        <v>112</v>
      </c>
      <c r="AB352" t="s">
        <v>113</v>
      </c>
      <c r="AC352" t="s">
        <v>1153</v>
      </c>
      <c r="AJ352" t="s">
        <v>1429</v>
      </c>
      <c r="AO352" t="s">
        <v>107</v>
      </c>
      <c r="AQ352" t="s">
        <v>1559</v>
      </c>
      <c r="AS352" t="s">
        <v>1153</v>
      </c>
      <c r="AT352" t="s">
        <v>1153</v>
      </c>
      <c r="CA352" t="s">
        <v>1622</v>
      </c>
      <c r="CB352" t="s">
        <v>192</v>
      </c>
    </row>
    <row r="353" customHeight="1" spans="3:82">
      <c r="C353" t="s">
        <v>2192</v>
      </c>
      <c r="D353" t="s">
        <v>1616</v>
      </c>
      <c r="E353" t="s">
        <v>1616</v>
      </c>
      <c r="F353" t="s">
        <v>1617</v>
      </c>
      <c r="G353" t="s">
        <v>1069</v>
      </c>
      <c r="H353" t="s">
        <v>1429</v>
      </c>
      <c r="I353" t="s">
        <v>108</v>
      </c>
      <c r="J353" t="s">
        <v>2193</v>
      </c>
      <c r="K353" t="s">
        <v>107</v>
      </c>
      <c r="L353" t="s">
        <v>1618</v>
      </c>
      <c r="M353" t="s">
        <v>1619</v>
      </c>
      <c r="R353" t="s">
        <v>2195</v>
      </c>
      <c r="S353" t="s">
        <v>1080</v>
      </c>
      <c r="T353" t="s">
        <v>1552</v>
      </c>
      <c r="U353" t="s">
        <v>1553</v>
      </c>
      <c r="V353" t="s">
        <v>1621</v>
      </c>
      <c r="W353" t="s">
        <v>110</v>
      </c>
      <c r="Y353" t="s">
        <v>1153</v>
      </c>
      <c r="Z353" t="s">
        <v>111</v>
      </c>
      <c r="AA353" t="s">
        <v>112</v>
      </c>
      <c r="AB353" t="s">
        <v>113</v>
      </c>
      <c r="AD353" t="s">
        <v>1153</v>
      </c>
      <c r="AJ353" t="s">
        <v>1429</v>
      </c>
      <c r="AO353" t="s">
        <v>107</v>
      </c>
      <c r="CC353" t="s">
        <v>1624</v>
      </c>
      <c r="CD353" t="s">
        <v>1624</v>
      </c>
    </row>
    <row r="354" customHeight="1" spans="3:54">
      <c r="C354" t="s">
        <v>2196</v>
      </c>
      <c r="D354" t="s">
        <v>1616</v>
      </c>
      <c r="E354" t="s">
        <v>1616</v>
      </c>
      <c r="F354" t="s">
        <v>1617</v>
      </c>
      <c r="G354" t="s">
        <v>1069</v>
      </c>
      <c r="H354" t="s">
        <v>1429</v>
      </c>
      <c r="I354" t="s">
        <v>108</v>
      </c>
      <c r="J354" t="s">
        <v>1909</v>
      </c>
      <c r="K354" t="s">
        <v>107</v>
      </c>
      <c r="L354" t="s">
        <v>1618</v>
      </c>
      <c r="M354" t="s">
        <v>1619</v>
      </c>
      <c r="R354" t="s">
        <v>2197</v>
      </c>
      <c r="S354" t="s">
        <v>113</v>
      </c>
      <c r="T354" t="s">
        <v>1329</v>
      </c>
      <c r="U354" t="s">
        <v>1330</v>
      </c>
      <c r="V354" t="s">
        <v>2009</v>
      </c>
      <c r="W354" t="s">
        <v>110</v>
      </c>
      <c r="X354" t="s">
        <v>2198</v>
      </c>
      <c r="Z354" t="s">
        <v>111</v>
      </c>
      <c r="AA354" t="s">
        <v>112</v>
      </c>
      <c r="AB354" t="s">
        <v>113</v>
      </c>
      <c r="AC354" t="s">
        <v>2198</v>
      </c>
      <c r="AJ354" t="s">
        <v>1429</v>
      </c>
      <c r="AO354" t="s">
        <v>107</v>
      </c>
      <c r="AP354" t="s">
        <v>2010</v>
      </c>
      <c r="AQ354" t="s">
        <v>1559</v>
      </c>
      <c r="AS354" t="s">
        <v>2198</v>
      </c>
      <c r="AT354" t="s">
        <v>2198</v>
      </c>
      <c r="BA354" t="s">
        <v>2010</v>
      </c>
      <c r="BB354" t="s">
        <v>762</v>
      </c>
    </row>
    <row r="355" customHeight="1" spans="3:82">
      <c r="C355" t="s">
        <v>2196</v>
      </c>
      <c r="D355" t="s">
        <v>1616</v>
      </c>
      <c r="E355" t="s">
        <v>1616</v>
      </c>
      <c r="F355" t="s">
        <v>1617</v>
      </c>
      <c r="G355" t="s">
        <v>1069</v>
      </c>
      <c r="H355" t="s">
        <v>1429</v>
      </c>
      <c r="I355" t="s">
        <v>108</v>
      </c>
      <c r="J355" t="s">
        <v>1909</v>
      </c>
      <c r="K355" t="s">
        <v>107</v>
      </c>
      <c r="L355" t="s">
        <v>1618</v>
      </c>
      <c r="M355" t="s">
        <v>1619</v>
      </c>
      <c r="R355" t="s">
        <v>2199</v>
      </c>
      <c r="S355" t="s">
        <v>1080</v>
      </c>
      <c r="T355" t="s">
        <v>1552</v>
      </c>
      <c r="U355" t="s">
        <v>1553</v>
      </c>
      <c r="V355" t="s">
        <v>2009</v>
      </c>
      <c r="W355" t="s">
        <v>110</v>
      </c>
      <c r="Y355" t="s">
        <v>2198</v>
      </c>
      <c r="Z355" t="s">
        <v>111</v>
      </c>
      <c r="AA355" t="s">
        <v>112</v>
      </c>
      <c r="AB355" t="s">
        <v>113</v>
      </c>
      <c r="AD355" t="s">
        <v>2198</v>
      </c>
      <c r="AJ355" t="s">
        <v>1429</v>
      </c>
      <c r="AO355" t="s">
        <v>107</v>
      </c>
      <c r="CC355" t="s">
        <v>1624</v>
      </c>
      <c r="CD355" t="s">
        <v>1624</v>
      </c>
    </row>
    <row r="356" customHeight="1" spans="3:80">
      <c r="C356" t="s">
        <v>2200</v>
      </c>
      <c r="D356" t="s">
        <v>1616</v>
      </c>
      <c r="E356" t="s">
        <v>1616</v>
      </c>
      <c r="F356" t="s">
        <v>1617</v>
      </c>
      <c r="G356" t="s">
        <v>1069</v>
      </c>
      <c r="H356" t="s">
        <v>1429</v>
      </c>
      <c r="I356" t="s">
        <v>108</v>
      </c>
      <c r="J356" t="s">
        <v>2201</v>
      </c>
      <c r="K356" t="s">
        <v>107</v>
      </c>
      <c r="L356" t="s">
        <v>1618</v>
      </c>
      <c r="M356" t="s">
        <v>1619</v>
      </c>
      <c r="R356" t="s">
        <v>2202</v>
      </c>
      <c r="S356" t="s">
        <v>113</v>
      </c>
      <c r="T356" t="s">
        <v>1115</v>
      </c>
      <c r="U356" t="s">
        <v>1116</v>
      </c>
      <c r="V356" t="s">
        <v>1908</v>
      </c>
      <c r="W356" t="s">
        <v>110</v>
      </c>
      <c r="X356" t="s">
        <v>2203</v>
      </c>
      <c r="Z356" t="s">
        <v>111</v>
      </c>
      <c r="AA356" t="s">
        <v>112</v>
      </c>
      <c r="AB356" t="s">
        <v>113</v>
      </c>
      <c r="AC356" t="s">
        <v>2203</v>
      </c>
      <c r="AJ356" t="s">
        <v>1429</v>
      </c>
      <c r="AO356" t="s">
        <v>107</v>
      </c>
      <c r="AQ356" t="s">
        <v>1559</v>
      </c>
      <c r="AS356" t="s">
        <v>2203</v>
      </c>
      <c r="AT356" t="s">
        <v>2203</v>
      </c>
      <c r="CA356" t="s">
        <v>1740</v>
      </c>
      <c r="CB356" t="s">
        <v>1741</v>
      </c>
    </row>
    <row r="357" customHeight="1" spans="3:80">
      <c r="C357" t="s">
        <v>2200</v>
      </c>
      <c r="D357" t="s">
        <v>1616</v>
      </c>
      <c r="E357" t="s">
        <v>1616</v>
      </c>
      <c r="F357" t="s">
        <v>1617</v>
      </c>
      <c r="G357" t="s">
        <v>1069</v>
      </c>
      <c r="H357" t="s">
        <v>1429</v>
      </c>
      <c r="I357" t="s">
        <v>108</v>
      </c>
      <c r="J357" t="s">
        <v>2201</v>
      </c>
      <c r="K357" t="s">
        <v>107</v>
      </c>
      <c r="L357" t="s">
        <v>1618</v>
      </c>
      <c r="M357" t="s">
        <v>1619</v>
      </c>
      <c r="R357" t="s">
        <v>2204</v>
      </c>
      <c r="S357" t="s">
        <v>1080</v>
      </c>
      <c r="T357" t="s">
        <v>1115</v>
      </c>
      <c r="U357" t="s">
        <v>1116</v>
      </c>
      <c r="V357" t="s">
        <v>2205</v>
      </c>
      <c r="W357" t="s">
        <v>110</v>
      </c>
      <c r="X357" t="s">
        <v>2206</v>
      </c>
      <c r="Z357" t="s">
        <v>111</v>
      </c>
      <c r="AA357" t="s">
        <v>112</v>
      </c>
      <c r="AB357" t="s">
        <v>113</v>
      </c>
      <c r="AC357" t="s">
        <v>2206</v>
      </c>
      <c r="AJ357" t="s">
        <v>1429</v>
      </c>
      <c r="AO357" t="s">
        <v>107</v>
      </c>
      <c r="AQ357" t="s">
        <v>1559</v>
      </c>
      <c r="AS357" t="s">
        <v>2206</v>
      </c>
      <c r="AT357" t="s">
        <v>2206</v>
      </c>
      <c r="CA357" t="s">
        <v>1740</v>
      </c>
      <c r="CB357" t="s">
        <v>1741</v>
      </c>
    </row>
    <row r="358" customHeight="1" spans="3:46">
      <c r="C358" t="s">
        <v>2200</v>
      </c>
      <c r="D358" t="s">
        <v>1616</v>
      </c>
      <c r="E358" t="s">
        <v>1616</v>
      </c>
      <c r="F358" t="s">
        <v>1617</v>
      </c>
      <c r="G358" t="s">
        <v>1069</v>
      </c>
      <c r="H358" t="s">
        <v>1429</v>
      </c>
      <c r="I358" t="s">
        <v>108</v>
      </c>
      <c r="J358" t="s">
        <v>2201</v>
      </c>
      <c r="K358" t="s">
        <v>107</v>
      </c>
      <c r="L358" t="s">
        <v>1618</v>
      </c>
      <c r="M358" t="s">
        <v>1619</v>
      </c>
      <c r="R358" t="s">
        <v>2207</v>
      </c>
      <c r="S358" t="s">
        <v>1093</v>
      </c>
      <c r="T358" t="s">
        <v>1743</v>
      </c>
      <c r="U358" t="s">
        <v>1744</v>
      </c>
      <c r="V358" t="s">
        <v>2205</v>
      </c>
      <c r="W358" t="s">
        <v>110</v>
      </c>
      <c r="X358" t="s">
        <v>2208</v>
      </c>
      <c r="Z358" t="s">
        <v>111</v>
      </c>
      <c r="AA358" t="s">
        <v>112</v>
      </c>
      <c r="AB358" t="s">
        <v>113</v>
      </c>
      <c r="AC358" t="s">
        <v>2208</v>
      </c>
      <c r="AJ358" t="s">
        <v>1429</v>
      </c>
      <c r="AO358" t="s">
        <v>107</v>
      </c>
      <c r="AQ358" t="s">
        <v>1136</v>
      </c>
      <c r="AS358" t="s">
        <v>2208</v>
      </c>
      <c r="AT358" t="s">
        <v>2208</v>
      </c>
    </row>
    <row r="359" customHeight="1" spans="3:80">
      <c r="C359" t="s">
        <v>2200</v>
      </c>
      <c r="D359" t="s">
        <v>1616</v>
      </c>
      <c r="E359" t="s">
        <v>1616</v>
      </c>
      <c r="F359" t="s">
        <v>1617</v>
      </c>
      <c r="G359" t="s">
        <v>1069</v>
      </c>
      <c r="H359" t="s">
        <v>1429</v>
      </c>
      <c r="I359" t="s">
        <v>108</v>
      </c>
      <c r="J359" t="s">
        <v>2201</v>
      </c>
      <c r="K359" t="s">
        <v>107</v>
      </c>
      <c r="L359" t="s">
        <v>1618</v>
      </c>
      <c r="M359" t="s">
        <v>1619</v>
      </c>
      <c r="R359" t="s">
        <v>2209</v>
      </c>
      <c r="S359" t="s">
        <v>1113</v>
      </c>
      <c r="T359" t="s">
        <v>1115</v>
      </c>
      <c r="U359" t="s">
        <v>1116</v>
      </c>
      <c r="V359" t="s">
        <v>2210</v>
      </c>
      <c r="W359" t="s">
        <v>110</v>
      </c>
      <c r="X359" t="s">
        <v>1909</v>
      </c>
      <c r="Z359" t="s">
        <v>111</v>
      </c>
      <c r="AA359" t="s">
        <v>112</v>
      </c>
      <c r="AB359" t="s">
        <v>113</v>
      </c>
      <c r="AC359" t="s">
        <v>1909</v>
      </c>
      <c r="AJ359" t="s">
        <v>1429</v>
      </c>
      <c r="AO359" t="s">
        <v>107</v>
      </c>
      <c r="AQ359" t="s">
        <v>1559</v>
      </c>
      <c r="AS359" t="s">
        <v>1909</v>
      </c>
      <c r="AT359" t="s">
        <v>1909</v>
      </c>
      <c r="CA359" t="s">
        <v>1740</v>
      </c>
      <c r="CB359" t="s">
        <v>1741</v>
      </c>
    </row>
    <row r="360" customHeight="1" spans="3:80">
      <c r="C360" t="s">
        <v>2200</v>
      </c>
      <c r="D360" t="s">
        <v>1616</v>
      </c>
      <c r="E360" t="s">
        <v>1616</v>
      </c>
      <c r="F360" t="s">
        <v>1617</v>
      </c>
      <c r="G360" t="s">
        <v>1069</v>
      </c>
      <c r="H360" t="s">
        <v>1429</v>
      </c>
      <c r="I360" t="s">
        <v>108</v>
      </c>
      <c r="J360" t="s">
        <v>2201</v>
      </c>
      <c r="K360" t="s">
        <v>107</v>
      </c>
      <c r="L360" t="s">
        <v>1618</v>
      </c>
      <c r="M360" t="s">
        <v>1619</v>
      </c>
      <c r="R360" t="s">
        <v>2211</v>
      </c>
      <c r="S360" t="s">
        <v>1123</v>
      </c>
      <c r="T360" t="s">
        <v>1115</v>
      </c>
      <c r="U360" t="s">
        <v>1116</v>
      </c>
      <c r="V360" t="s">
        <v>1911</v>
      </c>
      <c r="W360" t="s">
        <v>110</v>
      </c>
      <c r="X360" t="s">
        <v>1912</v>
      </c>
      <c r="Z360" t="s">
        <v>111</v>
      </c>
      <c r="AA360" t="s">
        <v>112</v>
      </c>
      <c r="AB360" t="s">
        <v>113</v>
      </c>
      <c r="AC360" t="s">
        <v>1912</v>
      </c>
      <c r="AJ360" t="s">
        <v>1429</v>
      </c>
      <c r="AO360" t="s">
        <v>107</v>
      </c>
      <c r="AQ360" t="s">
        <v>1559</v>
      </c>
      <c r="AS360" t="s">
        <v>1912</v>
      </c>
      <c r="AT360" t="s">
        <v>1912</v>
      </c>
      <c r="CA360" t="s">
        <v>1740</v>
      </c>
      <c r="CB360" t="s">
        <v>1741</v>
      </c>
    </row>
    <row r="361" customHeight="1" spans="3:80">
      <c r="C361" t="s">
        <v>2200</v>
      </c>
      <c r="D361" t="s">
        <v>1616</v>
      </c>
      <c r="E361" t="s">
        <v>1616</v>
      </c>
      <c r="F361" t="s">
        <v>1617</v>
      </c>
      <c r="G361" t="s">
        <v>1069</v>
      </c>
      <c r="H361" t="s">
        <v>1429</v>
      </c>
      <c r="I361" t="s">
        <v>108</v>
      </c>
      <c r="J361" t="s">
        <v>2201</v>
      </c>
      <c r="K361" t="s">
        <v>107</v>
      </c>
      <c r="L361" t="s">
        <v>1618</v>
      </c>
      <c r="M361" t="s">
        <v>1619</v>
      </c>
      <c r="R361" t="s">
        <v>2212</v>
      </c>
      <c r="S361" t="s">
        <v>1134</v>
      </c>
      <c r="T361" t="s">
        <v>1115</v>
      </c>
      <c r="U361" t="s">
        <v>1116</v>
      </c>
      <c r="V361" t="s">
        <v>1911</v>
      </c>
      <c r="W361" t="s">
        <v>110</v>
      </c>
      <c r="X361" t="s">
        <v>1916</v>
      </c>
      <c r="Z361" t="s">
        <v>111</v>
      </c>
      <c r="AA361" t="s">
        <v>112</v>
      </c>
      <c r="AB361" t="s">
        <v>113</v>
      </c>
      <c r="AC361" t="s">
        <v>1916</v>
      </c>
      <c r="AJ361" t="s">
        <v>1429</v>
      </c>
      <c r="AO361" t="s">
        <v>107</v>
      </c>
      <c r="AQ361" t="s">
        <v>1559</v>
      </c>
      <c r="AS361" t="s">
        <v>1916</v>
      </c>
      <c r="AT361" t="s">
        <v>1916</v>
      </c>
      <c r="CA361" t="s">
        <v>1740</v>
      </c>
      <c r="CB361" t="s">
        <v>1741</v>
      </c>
    </row>
    <row r="362" customHeight="1" spans="3:82">
      <c r="C362" t="s">
        <v>2200</v>
      </c>
      <c r="D362" t="s">
        <v>1616</v>
      </c>
      <c r="E362" t="s">
        <v>1616</v>
      </c>
      <c r="F362" t="s">
        <v>1617</v>
      </c>
      <c r="G362" t="s">
        <v>1069</v>
      </c>
      <c r="H362" t="s">
        <v>1429</v>
      </c>
      <c r="I362" t="s">
        <v>108</v>
      </c>
      <c r="J362" t="s">
        <v>2201</v>
      </c>
      <c r="K362" t="s">
        <v>107</v>
      </c>
      <c r="L362" t="s">
        <v>1618</v>
      </c>
      <c r="M362" t="s">
        <v>1619</v>
      </c>
      <c r="R362" t="s">
        <v>2213</v>
      </c>
      <c r="S362" t="s">
        <v>1146</v>
      </c>
      <c r="T362" t="s">
        <v>1552</v>
      </c>
      <c r="U362" t="s">
        <v>1553</v>
      </c>
      <c r="V362" t="s">
        <v>1918</v>
      </c>
      <c r="W362" t="s">
        <v>110</v>
      </c>
      <c r="Y362" t="s">
        <v>2214</v>
      </c>
      <c r="Z362" t="s">
        <v>111</v>
      </c>
      <c r="AA362" t="s">
        <v>112</v>
      </c>
      <c r="AB362" t="s">
        <v>113</v>
      </c>
      <c r="AD362" t="s">
        <v>2214</v>
      </c>
      <c r="AJ362" t="s">
        <v>1429</v>
      </c>
      <c r="AO362" t="s">
        <v>107</v>
      </c>
      <c r="CC362" t="s">
        <v>1624</v>
      </c>
      <c r="CD362" t="s">
        <v>1624</v>
      </c>
    </row>
    <row r="363" customHeight="1" spans="3:80">
      <c r="C363" t="s">
        <v>2215</v>
      </c>
      <c r="D363" t="s">
        <v>1616</v>
      </c>
      <c r="E363" t="s">
        <v>1616</v>
      </c>
      <c r="F363" t="s">
        <v>1617</v>
      </c>
      <c r="G363" t="s">
        <v>1069</v>
      </c>
      <c r="H363" t="s">
        <v>1429</v>
      </c>
      <c r="I363" t="s">
        <v>108</v>
      </c>
      <c r="J363" t="s">
        <v>2216</v>
      </c>
      <c r="K363" t="s">
        <v>107</v>
      </c>
      <c r="L363" t="s">
        <v>1618</v>
      </c>
      <c r="M363" t="s">
        <v>1619</v>
      </c>
      <c r="R363" t="s">
        <v>2217</v>
      </c>
      <c r="S363" t="s">
        <v>113</v>
      </c>
      <c r="T363" t="s">
        <v>1115</v>
      </c>
      <c r="U363" t="s">
        <v>1116</v>
      </c>
      <c r="V363" t="s">
        <v>2218</v>
      </c>
      <c r="W363" t="s">
        <v>110</v>
      </c>
      <c r="X363" t="s">
        <v>2219</v>
      </c>
      <c r="Z363" t="s">
        <v>111</v>
      </c>
      <c r="AA363" t="s">
        <v>112</v>
      </c>
      <c r="AB363" t="s">
        <v>113</v>
      </c>
      <c r="AC363" t="s">
        <v>2219</v>
      </c>
      <c r="AJ363" t="s">
        <v>1429</v>
      </c>
      <c r="AO363" t="s">
        <v>107</v>
      </c>
      <c r="AQ363" t="s">
        <v>1559</v>
      </c>
      <c r="AS363" t="s">
        <v>2219</v>
      </c>
      <c r="AT363" t="s">
        <v>2219</v>
      </c>
      <c r="CA363" t="s">
        <v>1931</v>
      </c>
      <c r="CB363" t="s">
        <v>1932</v>
      </c>
    </row>
    <row r="364" customHeight="1" spans="3:82">
      <c r="C364" t="s">
        <v>2215</v>
      </c>
      <c r="D364" t="s">
        <v>1616</v>
      </c>
      <c r="E364" t="s">
        <v>1616</v>
      </c>
      <c r="F364" t="s">
        <v>1617</v>
      </c>
      <c r="G364" t="s">
        <v>1069</v>
      </c>
      <c r="H364" t="s">
        <v>1429</v>
      </c>
      <c r="I364" t="s">
        <v>108</v>
      </c>
      <c r="J364" t="s">
        <v>2216</v>
      </c>
      <c r="K364" t="s">
        <v>107</v>
      </c>
      <c r="L364" t="s">
        <v>1618</v>
      </c>
      <c r="M364" t="s">
        <v>1619</v>
      </c>
      <c r="R364" t="s">
        <v>2220</v>
      </c>
      <c r="S364" t="s">
        <v>1080</v>
      </c>
      <c r="T364" t="s">
        <v>1552</v>
      </c>
      <c r="U364" t="s">
        <v>1553</v>
      </c>
      <c r="V364" t="s">
        <v>2218</v>
      </c>
      <c r="W364" t="s">
        <v>110</v>
      </c>
      <c r="Y364" t="s">
        <v>2219</v>
      </c>
      <c r="Z364" t="s">
        <v>111</v>
      </c>
      <c r="AA364" t="s">
        <v>112</v>
      </c>
      <c r="AB364" t="s">
        <v>113</v>
      </c>
      <c r="AD364" t="s">
        <v>2219</v>
      </c>
      <c r="AJ364" t="s">
        <v>1429</v>
      </c>
      <c r="AO364" t="s">
        <v>107</v>
      </c>
      <c r="CC364" t="s">
        <v>1624</v>
      </c>
      <c r="CD364" t="s">
        <v>1624</v>
      </c>
    </row>
    <row r="365" customHeight="1" spans="3:80">
      <c r="C365" t="s">
        <v>2221</v>
      </c>
      <c r="D365" t="s">
        <v>1616</v>
      </c>
      <c r="E365" t="s">
        <v>1616</v>
      </c>
      <c r="F365" t="s">
        <v>1617</v>
      </c>
      <c r="G365" t="s">
        <v>1069</v>
      </c>
      <c r="H365" t="s">
        <v>1434</v>
      </c>
      <c r="I365" t="s">
        <v>108</v>
      </c>
      <c r="J365" t="s">
        <v>2222</v>
      </c>
      <c r="K365" t="s">
        <v>107</v>
      </c>
      <c r="L365" t="s">
        <v>1618</v>
      </c>
      <c r="M365" t="s">
        <v>1619</v>
      </c>
      <c r="R365" t="s">
        <v>2223</v>
      </c>
      <c r="S365" t="s">
        <v>113</v>
      </c>
      <c r="T365" t="s">
        <v>1384</v>
      </c>
      <c r="U365" t="s">
        <v>1385</v>
      </c>
      <c r="V365" t="s">
        <v>1621</v>
      </c>
      <c r="W365" t="s">
        <v>110</v>
      </c>
      <c r="X365" t="s">
        <v>113</v>
      </c>
      <c r="Z365" t="s">
        <v>111</v>
      </c>
      <c r="AA365" t="s">
        <v>112</v>
      </c>
      <c r="AB365" t="s">
        <v>113</v>
      </c>
      <c r="AC365" t="s">
        <v>113</v>
      </c>
      <c r="AJ365" t="s">
        <v>1434</v>
      </c>
      <c r="AQ365" t="s">
        <v>1559</v>
      </c>
      <c r="AS365" t="s">
        <v>113</v>
      </c>
      <c r="AT365" t="s">
        <v>113</v>
      </c>
      <c r="CA365" t="s">
        <v>1622</v>
      </c>
      <c r="CB365" t="s">
        <v>192</v>
      </c>
    </row>
    <row r="366" customHeight="1" spans="3:82">
      <c r="C366" t="s">
        <v>2221</v>
      </c>
      <c r="D366" t="s">
        <v>1616</v>
      </c>
      <c r="E366" t="s">
        <v>1616</v>
      </c>
      <c r="F366" t="s">
        <v>1617</v>
      </c>
      <c r="G366" t="s">
        <v>1069</v>
      </c>
      <c r="H366" t="s">
        <v>1434</v>
      </c>
      <c r="I366" t="s">
        <v>108</v>
      </c>
      <c r="J366" t="s">
        <v>2222</v>
      </c>
      <c r="K366" t="s">
        <v>107</v>
      </c>
      <c r="L366" t="s">
        <v>1618</v>
      </c>
      <c r="M366" t="s">
        <v>1619</v>
      </c>
      <c r="R366" t="s">
        <v>2224</v>
      </c>
      <c r="S366" t="s">
        <v>1080</v>
      </c>
      <c r="T366" t="s">
        <v>1552</v>
      </c>
      <c r="U366" t="s">
        <v>1553</v>
      </c>
      <c r="V366" t="s">
        <v>1621</v>
      </c>
      <c r="W366" t="s">
        <v>110</v>
      </c>
      <c r="Y366" t="s">
        <v>113</v>
      </c>
      <c r="Z366" t="s">
        <v>111</v>
      </c>
      <c r="AA366" t="s">
        <v>112</v>
      </c>
      <c r="AB366" t="s">
        <v>113</v>
      </c>
      <c r="AD366" t="s">
        <v>113</v>
      </c>
      <c r="AJ366" t="s">
        <v>1434</v>
      </c>
      <c r="CC366" t="s">
        <v>1624</v>
      </c>
      <c r="CD366" t="s">
        <v>1624</v>
      </c>
    </row>
    <row r="367" customHeight="1" spans="3:80">
      <c r="C367" t="s">
        <v>2225</v>
      </c>
      <c r="D367" t="s">
        <v>1616</v>
      </c>
      <c r="E367" t="s">
        <v>1616</v>
      </c>
      <c r="F367" t="s">
        <v>1617</v>
      </c>
      <c r="G367" t="s">
        <v>1069</v>
      </c>
      <c r="H367" t="s">
        <v>1434</v>
      </c>
      <c r="I367" t="s">
        <v>108</v>
      </c>
      <c r="J367" t="s">
        <v>2226</v>
      </c>
      <c r="K367" t="s">
        <v>107</v>
      </c>
      <c r="L367" t="s">
        <v>1618</v>
      </c>
      <c r="M367" t="s">
        <v>1619</v>
      </c>
      <c r="R367" t="s">
        <v>2227</v>
      </c>
      <c r="S367" t="s">
        <v>113</v>
      </c>
      <c r="T367" t="s">
        <v>1115</v>
      </c>
      <c r="U367" t="s">
        <v>1116</v>
      </c>
      <c r="V367" t="s">
        <v>2228</v>
      </c>
      <c r="W367" t="s">
        <v>110</v>
      </c>
      <c r="X367" t="s">
        <v>2229</v>
      </c>
      <c r="Z367" t="s">
        <v>111</v>
      </c>
      <c r="AA367" t="s">
        <v>112</v>
      </c>
      <c r="AB367" t="s">
        <v>113</v>
      </c>
      <c r="AC367" t="s">
        <v>2229</v>
      </c>
      <c r="AJ367" t="s">
        <v>1434</v>
      </c>
      <c r="AO367" t="s">
        <v>107</v>
      </c>
      <c r="AQ367" t="s">
        <v>1559</v>
      </c>
      <c r="AS367" t="s">
        <v>2229</v>
      </c>
      <c r="AT367" t="s">
        <v>2229</v>
      </c>
      <c r="CA367" t="s">
        <v>1119</v>
      </c>
      <c r="CB367" t="s">
        <v>1120</v>
      </c>
    </row>
    <row r="368" customHeight="1" spans="3:46">
      <c r="C368" t="s">
        <v>2225</v>
      </c>
      <c r="D368" t="s">
        <v>1616</v>
      </c>
      <c r="E368" t="s">
        <v>1616</v>
      </c>
      <c r="F368" t="s">
        <v>1617</v>
      </c>
      <c r="G368" t="s">
        <v>1069</v>
      </c>
      <c r="H368" t="s">
        <v>1434</v>
      </c>
      <c r="I368" t="s">
        <v>108</v>
      </c>
      <c r="J368" t="s">
        <v>2226</v>
      </c>
      <c r="K368" t="s">
        <v>107</v>
      </c>
      <c r="L368" t="s">
        <v>1618</v>
      </c>
      <c r="M368" t="s">
        <v>1619</v>
      </c>
      <c r="R368" t="s">
        <v>2230</v>
      </c>
      <c r="S368" t="s">
        <v>1080</v>
      </c>
      <c r="T368" t="s">
        <v>1743</v>
      </c>
      <c r="U368" t="s">
        <v>1744</v>
      </c>
      <c r="V368" t="s">
        <v>2228</v>
      </c>
      <c r="W368" t="s">
        <v>110</v>
      </c>
      <c r="X368" t="s">
        <v>2231</v>
      </c>
      <c r="Z368" t="s">
        <v>111</v>
      </c>
      <c r="AA368" t="s">
        <v>112</v>
      </c>
      <c r="AB368" t="s">
        <v>113</v>
      </c>
      <c r="AC368" t="s">
        <v>2231</v>
      </c>
      <c r="AJ368" t="s">
        <v>1434</v>
      </c>
      <c r="AO368" t="s">
        <v>107</v>
      </c>
      <c r="AQ368" t="s">
        <v>1136</v>
      </c>
      <c r="AS368" t="s">
        <v>2231</v>
      </c>
      <c r="AT368" t="s">
        <v>2231</v>
      </c>
    </row>
    <row r="369" customHeight="1" spans="3:82">
      <c r="C369" t="s">
        <v>2225</v>
      </c>
      <c r="D369" t="s">
        <v>1616</v>
      </c>
      <c r="E369" t="s">
        <v>1616</v>
      </c>
      <c r="F369" t="s">
        <v>1617</v>
      </c>
      <c r="G369" t="s">
        <v>1069</v>
      </c>
      <c r="H369" t="s">
        <v>1434</v>
      </c>
      <c r="I369" t="s">
        <v>108</v>
      </c>
      <c r="J369" t="s">
        <v>2226</v>
      </c>
      <c r="K369" t="s">
        <v>107</v>
      </c>
      <c r="L369" t="s">
        <v>1618</v>
      </c>
      <c r="M369" t="s">
        <v>1619</v>
      </c>
      <c r="R369" t="s">
        <v>2232</v>
      </c>
      <c r="S369" t="s">
        <v>1093</v>
      </c>
      <c r="T369" t="s">
        <v>1552</v>
      </c>
      <c r="U369" t="s">
        <v>1553</v>
      </c>
      <c r="V369" t="s">
        <v>2228</v>
      </c>
      <c r="W369" t="s">
        <v>110</v>
      </c>
      <c r="Y369" t="s">
        <v>2233</v>
      </c>
      <c r="Z369" t="s">
        <v>111</v>
      </c>
      <c r="AA369" t="s">
        <v>112</v>
      </c>
      <c r="AB369" t="s">
        <v>113</v>
      </c>
      <c r="AD369" t="s">
        <v>2233</v>
      </c>
      <c r="AJ369" t="s">
        <v>1434</v>
      </c>
      <c r="AO369" t="s">
        <v>107</v>
      </c>
      <c r="CC369" t="s">
        <v>1624</v>
      </c>
      <c r="CD369" t="s">
        <v>1624</v>
      </c>
    </row>
    <row r="370" customHeight="1" spans="3:80">
      <c r="C370" t="s">
        <v>2234</v>
      </c>
      <c r="D370" t="s">
        <v>1616</v>
      </c>
      <c r="E370" t="s">
        <v>1616</v>
      </c>
      <c r="F370" t="s">
        <v>1617</v>
      </c>
      <c r="G370" t="s">
        <v>1069</v>
      </c>
      <c r="H370" t="s">
        <v>1440</v>
      </c>
      <c r="I370" t="s">
        <v>108</v>
      </c>
      <c r="J370" t="s">
        <v>2235</v>
      </c>
      <c r="K370" t="s">
        <v>107</v>
      </c>
      <c r="L370" t="s">
        <v>1618</v>
      </c>
      <c r="M370" t="s">
        <v>1619</v>
      </c>
      <c r="R370" t="s">
        <v>2236</v>
      </c>
      <c r="S370" t="s">
        <v>113</v>
      </c>
      <c r="T370" t="s">
        <v>1384</v>
      </c>
      <c r="U370" t="s">
        <v>1385</v>
      </c>
      <c r="V370" t="s">
        <v>1621</v>
      </c>
      <c r="W370" t="s">
        <v>110</v>
      </c>
      <c r="X370" t="s">
        <v>2237</v>
      </c>
      <c r="Z370" t="s">
        <v>111</v>
      </c>
      <c r="AA370" t="s">
        <v>112</v>
      </c>
      <c r="AB370" t="s">
        <v>113</v>
      </c>
      <c r="AC370" t="s">
        <v>2237</v>
      </c>
      <c r="AJ370" t="s">
        <v>1440</v>
      </c>
      <c r="AQ370" t="s">
        <v>1559</v>
      </c>
      <c r="AS370" t="s">
        <v>2237</v>
      </c>
      <c r="AT370" t="s">
        <v>2237</v>
      </c>
      <c r="CA370" t="s">
        <v>1622</v>
      </c>
      <c r="CB370" t="s">
        <v>192</v>
      </c>
    </row>
    <row r="371" customHeight="1" spans="3:82">
      <c r="C371" t="s">
        <v>2234</v>
      </c>
      <c r="D371" t="s">
        <v>1616</v>
      </c>
      <c r="E371" t="s">
        <v>1616</v>
      </c>
      <c r="F371" t="s">
        <v>1617</v>
      </c>
      <c r="G371" t="s">
        <v>1069</v>
      </c>
      <c r="H371" t="s">
        <v>1440</v>
      </c>
      <c r="I371" t="s">
        <v>108</v>
      </c>
      <c r="J371" t="s">
        <v>2235</v>
      </c>
      <c r="K371" t="s">
        <v>107</v>
      </c>
      <c r="L371" t="s">
        <v>1618</v>
      </c>
      <c r="M371" t="s">
        <v>1619</v>
      </c>
      <c r="R371" t="s">
        <v>2238</v>
      </c>
      <c r="S371" t="s">
        <v>1080</v>
      </c>
      <c r="T371" t="s">
        <v>1552</v>
      </c>
      <c r="U371" t="s">
        <v>1553</v>
      </c>
      <c r="V371" t="s">
        <v>1621</v>
      </c>
      <c r="W371" t="s">
        <v>110</v>
      </c>
      <c r="Y371" t="s">
        <v>2237</v>
      </c>
      <c r="Z371" t="s">
        <v>111</v>
      </c>
      <c r="AA371" t="s">
        <v>112</v>
      </c>
      <c r="AB371" t="s">
        <v>113</v>
      </c>
      <c r="AD371" t="s">
        <v>2237</v>
      </c>
      <c r="AJ371" t="s">
        <v>1440</v>
      </c>
      <c r="CC371" t="s">
        <v>1624</v>
      </c>
      <c r="CD371" t="s">
        <v>1624</v>
      </c>
    </row>
    <row r="372" customHeight="1" spans="3:74">
      <c r="C372" t="s">
        <v>2239</v>
      </c>
      <c r="D372" t="s">
        <v>1616</v>
      </c>
      <c r="E372" t="s">
        <v>1616</v>
      </c>
      <c r="F372" t="s">
        <v>1617</v>
      </c>
      <c r="G372" t="s">
        <v>1069</v>
      </c>
      <c r="H372" t="s">
        <v>1440</v>
      </c>
      <c r="I372" t="s">
        <v>108</v>
      </c>
      <c r="J372" t="s">
        <v>2240</v>
      </c>
      <c r="K372" t="s">
        <v>107</v>
      </c>
      <c r="L372" t="s">
        <v>1618</v>
      </c>
      <c r="M372" t="s">
        <v>1619</v>
      </c>
      <c r="R372" t="s">
        <v>2241</v>
      </c>
      <c r="S372" t="s">
        <v>113</v>
      </c>
      <c r="T372" t="s">
        <v>2242</v>
      </c>
      <c r="U372" t="s">
        <v>2243</v>
      </c>
      <c r="V372" t="s">
        <v>2244</v>
      </c>
      <c r="W372" t="s">
        <v>110</v>
      </c>
      <c r="X372" t="s">
        <v>2245</v>
      </c>
      <c r="Z372" t="s">
        <v>111</v>
      </c>
      <c r="AA372" t="s">
        <v>112</v>
      </c>
      <c r="AB372" t="s">
        <v>113</v>
      </c>
      <c r="AC372" t="s">
        <v>2245</v>
      </c>
      <c r="AJ372" t="s">
        <v>1440</v>
      </c>
      <c r="AO372" t="s">
        <v>107</v>
      </c>
      <c r="AQ372" t="s">
        <v>1559</v>
      </c>
      <c r="AS372" t="s">
        <v>2245</v>
      </c>
      <c r="AT372" t="s">
        <v>2245</v>
      </c>
      <c r="BU372" t="s">
        <v>2246</v>
      </c>
      <c r="BV372" t="s">
        <v>2247</v>
      </c>
    </row>
    <row r="373" customHeight="1" spans="3:82">
      <c r="C373" t="s">
        <v>2239</v>
      </c>
      <c r="D373" t="s">
        <v>1616</v>
      </c>
      <c r="E373" t="s">
        <v>1616</v>
      </c>
      <c r="F373" t="s">
        <v>1617</v>
      </c>
      <c r="G373" t="s">
        <v>1069</v>
      </c>
      <c r="H373" t="s">
        <v>1440</v>
      </c>
      <c r="I373" t="s">
        <v>108</v>
      </c>
      <c r="J373" t="s">
        <v>2240</v>
      </c>
      <c r="K373" t="s">
        <v>107</v>
      </c>
      <c r="L373" t="s">
        <v>1618</v>
      </c>
      <c r="M373" t="s">
        <v>1619</v>
      </c>
      <c r="R373" t="s">
        <v>2248</v>
      </c>
      <c r="S373" t="s">
        <v>1080</v>
      </c>
      <c r="T373" t="s">
        <v>1552</v>
      </c>
      <c r="U373" t="s">
        <v>1553</v>
      </c>
      <c r="V373" t="s">
        <v>2244</v>
      </c>
      <c r="W373" t="s">
        <v>110</v>
      </c>
      <c r="Y373" t="s">
        <v>2245</v>
      </c>
      <c r="Z373" t="s">
        <v>111</v>
      </c>
      <c r="AA373" t="s">
        <v>112</v>
      </c>
      <c r="AB373" t="s">
        <v>113</v>
      </c>
      <c r="AD373" t="s">
        <v>2245</v>
      </c>
      <c r="AJ373" t="s">
        <v>1440</v>
      </c>
      <c r="AO373" t="s">
        <v>107</v>
      </c>
      <c r="CC373" t="s">
        <v>1624</v>
      </c>
      <c r="CD373" t="s">
        <v>1624</v>
      </c>
    </row>
    <row r="374" customHeight="1" spans="3:54">
      <c r="C374" t="s">
        <v>2249</v>
      </c>
      <c r="D374" t="s">
        <v>1616</v>
      </c>
      <c r="E374" t="s">
        <v>1616</v>
      </c>
      <c r="F374" t="s">
        <v>1617</v>
      </c>
      <c r="G374" t="s">
        <v>1069</v>
      </c>
      <c r="H374" t="s">
        <v>1440</v>
      </c>
      <c r="I374" t="s">
        <v>108</v>
      </c>
      <c r="J374" t="s">
        <v>2250</v>
      </c>
      <c r="K374" t="s">
        <v>107</v>
      </c>
      <c r="L374" t="s">
        <v>1618</v>
      </c>
      <c r="M374" t="s">
        <v>1619</v>
      </c>
      <c r="R374" t="s">
        <v>2251</v>
      </c>
      <c r="S374" t="s">
        <v>113</v>
      </c>
      <c r="T374" t="s">
        <v>1136</v>
      </c>
      <c r="U374" t="s">
        <v>1137</v>
      </c>
      <c r="V374" t="s">
        <v>2252</v>
      </c>
      <c r="W374" t="s">
        <v>110</v>
      </c>
      <c r="X374" t="s">
        <v>2253</v>
      </c>
      <c r="Z374" t="s">
        <v>111</v>
      </c>
      <c r="AA374" t="s">
        <v>112</v>
      </c>
      <c r="AB374" t="s">
        <v>113</v>
      </c>
      <c r="AC374" t="s">
        <v>2253</v>
      </c>
      <c r="AJ374" t="s">
        <v>1440</v>
      </c>
      <c r="AO374" t="s">
        <v>107</v>
      </c>
      <c r="AQ374" t="s">
        <v>2025</v>
      </c>
      <c r="AS374" t="s">
        <v>2253</v>
      </c>
      <c r="AT374" t="s">
        <v>2253</v>
      </c>
      <c r="BA374" t="s">
        <v>1491</v>
      </c>
      <c r="BB374" t="s">
        <v>1492</v>
      </c>
    </row>
    <row r="375" customHeight="1" spans="3:82">
      <c r="C375" t="s">
        <v>2249</v>
      </c>
      <c r="D375" t="s">
        <v>1616</v>
      </c>
      <c r="E375" t="s">
        <v>1616</v>
      </c>
      <c r="F375" t="s">
        <v>1617</v>
      </c>
      <c r="G375" t="s">
        <v>1069</v>
      </c>
      <c r="H375" t="s">
        <v>1440</v>
      </c>
      <c r="I375" t="s">
        <v>108</v>
      </c>
      <c r="J375" t="s">
        <v>2250</v>
      </c>
      <c r="K375" t="s">
        <v>107</v>
      </c>
      <c r="L375" t="s">
        <v>1618</v>
      </c>
      <c r="M375" t="s">
        <v>1619</v>
      </c>
      <c r="R375" t="s">
        <v>2254</v>
      </c>
      <c r="S375" t="s">
        <v>1080</v>
      </c>
      <c r="T375" t="s">
        <v>1552</v>
      </c>
      <c r="U375" t="s">
        <v>1553</v>
      </c>
      <c r="V375" t="s">
        <v>2252</v>
      </c>
      <c r="W375" t="s">
        <v>110</v>
      </c>
      <c r="Y375" t="s">
        <v>2253</v>
      </c>
      <c r="Z375" t="s">
        <v>111</v>
      </c>
      <c r="AA375" t="s">
        <v>112</v>
      </c>
      <c r="AB375" t="s">
        <v>113</v>
      </c>
      <c r="AD375" t="s">
        <v>2253</v>
      </c>
      <c r="AJ375" t="s">
        <v>1440</v>
      </c>
      <c r="AO375" t="s">
        <v>107</v>
      </c>
      <c r="CC375" t="s">
        <v>1624</v>
      </c>
      <c r="CD375" t="s">
        <v>1624</v>
      </c>
    </row>
    <row r="376" customHeight="1" spans="3:80">
      <c r="C376" t="s">
        <v>2255</v>
      </c>
      <c r="D376" t="s">
        <v>1616</v>
      </c>
      <c r="E376" t="s">
        <v>1616</v>
      </c>
      <c r="F376" t="s">
        <v>1617</v>
      </c>
      <c r="G376" t="s">
        <v>1069</v>
      </c>
      <c r="H376" t="s">
        <v>1451</v>
      </c>
      <c r="I376" t="s">
        <v>108</v>
      </c>
      <c r="J376" t="s">
        <v>2256</v>
      </c>
      <c r="K376" t="s">
        <v>107</v>
      </c>
      <c r="L376" t="s">
        <v>1618</v>
      </c>
      <c r="M376" t="s">
        <v>1619</v>
      </c>
      <c r="R376" t="s">
        <v>2257</v>
      </c>
      <c r="S376" t="s">
        <v>113</v>
      </c>
      <c r="T376" t="s">
        <v>1384</v>
      </c>
      <c r="U376" t="s">
        <v>1385</v>
      </c>
      <c r="V376" t="s">
        <v>1621</v>
      </c>
      <c r="W376" t="s">
        <v>110</v>
      </c>
      <c r="X376" t="s">
        <v>2108</v>
      </c>
      <c r="Z376" t="s">
        <v>111</v>
      </c>
      <c r="AA376" t="s">
        <v>112</v>
      </c>
      <c r="AB376" t="s">
        <v>113</v>
      </c>
      <c r="AC376" t="s">
        <v>2108</v>
      </c>
      <c r="AJ376" t="s">
        <v>1451</v>
      </c>
      <c r="AQ376" t="s">
        <v>1559</v>
      </c>
      <c r="AS376" t="s">
        <v>2108</v>
      </c>
      <c r="AT376" t="s">
        <v>2108</v>
      </c>
      <c r="CA376" t="s">
        <v>1622</v>
      </c>
      <c r="CB376" t="s">
        <v>192</v>
      </c>
    </row>
    <row r="377" customHeight="1" spans="3:82">
      <c r="C377" t="s">
        <v>2255</v>
      </c>
      <c r="D377" t="s">
        <v>1616</v>
      </c>
      <c r="E377" t="s">
        <v>1616</v>
      </c>
      <c r="F377" t="s">
        <v>1617</v>
      </c>
      <c r="G377" t="s">
        <v>1069</v>
      </c>
      <c r="H377" t="s">
        <v>1451</v>
      </c>
      <c r="I377" t="s">
        <v>108</v>
      </c>
      <c r="J377" t="s">
        <v>2256</v>
      </c>
      <c r="K377" t="s">
        <v>107</v>
      </c>
      <c r="L377" t="s">
        <v>1618</v>
      </c>
      <c r="M377" t="s">
        <v>1619</v>
      </c>
      <c r="R377" t="s">
        <v>2258</v>
      </c>
      <c r="S377" t="s">
        <v>1080</v>
      </c>
      <c r="T377" t="s">
        <v>1552</v>
      </c>
      <c r="U377" t="s">
        <v>1553</v>
      </c>
      <c r="V377" t="s">
        <v>1621</v>
      </c>
      <c r="W377" t="s">
        <v>110</v>
      </c>
      <c r="Y377" t="s">
        <v>2108</v>
      </c>
      <c r="Z377" t="s">
        <v>111</v>
      </c>
      <c r="AA377" t="s">
        <v>112</v>
      </c>
      <c r="AB377" t="s">
        <v>113</v>
      </c>
      <c r="AD377" t="s">
        <v>2108</v>
      </c>
      <c r="AJ377" t="s">
        <v>1451</v>
      </c>
      <c r="CC377" t="s">
        <v>1624</v>
      </c>
      <c r="CD377" t="s">
        <v>1624</v>
      </c>
    </row>
    <row r="378" customHeight="1" spans="3:82">
      <c r="C378" t="s">
        <v>2259</v>
      </c>
      <c r="D378" t="s">
        <v>1616</v>
      </c>
      <c r="E378" t="s">
        <v>1616</v>
      </c>
      <c r="F378" t="s">
        <v>1617</v>
      </c>
      <c r="G378" t="s">
        <v>1069</v>
      </c>
      <c r="H378" t="s">
        <v>1451</v>
      </c>
      <c r="I378" t="s">
        <v>108</v>
      </c>
      <c r="J378" t="s">
        <v>2260</v>
      </c>
      <c r="K378" t="s">
        <v>107</v>
      </c>
      <c r="L378" t="s">
        <v>1618</v>
      </c>
      <c r="M378" t="s">
        <v>1619</v>
      </c>
      <c r="R378" t="s">
        <v>2261</v>
      </c>
      <c r="S378" t="s">
        <v>113</v>
      </c>
      <c r="T378" t="s">
        <v>1552</v>
      </c>
      <c r="U378" t="s">
        <v>1553</v>
      </c>
      <c r="V378" t="s">
        <v>1668</v>
      </c>
      <c r="W378" t="s">
        <v>110</v>
      </c>
      <c r="X378" t="s">
        <v>2262</v>
      </c>
      <c r="Z378" t="s">
        <v>111</v>
      </c>
      <c r="AA378" t="s">
        <v>112</v>
      </c>
      <c r="AB378" t="s">
        <v>113</v>
      </c>
      <c r="AC378" t="s">
        <v>2262</v>
      </c>
      <c r="AJ378" t="s">
        <v>1451</v>
      </c>
      <c r="AO378" t="s">
        <v>107</v>
      </c>
      <c r="CC378" t="s">
        <v>1624</v>
      </c>
      <c r="CD378" t="s">
        <v>1624</v>
      </c>
    </row>
    <row r="379" customHeight="1" spans="3:54">
      <c r="C379" t="s">
        <v>2259</v>
      </c>
      <c r="D379" t="s">
        <v>1616</v>
      </c>
      <c r="E379" t="s">
        <v>1616</v>
      </c>
      <c r="F379" t="s">
        <v>1617</v>
      </c>
      <c r="G379" t="s">
        <v>1069</v>
      </c>
      <c r="H379" t="s">
        <v>1451</v>
      </c>
      <c r="I379" t="s">
        <v>108</v>
      </c>
      <c r="J379" t="s">
        <v>2260</v>
      </c>
      <c r="K379" t="s">
        <v>107</v>
      </c>
      <c r="L379" t="s">
        <v>1618</v>
      </c>
      <c r="M379" t="s">
        <v>1619</v>
      </c>
      <c r="R379" t="s">
        <v>2263</v>
      </c>
      <c r="S379" t="s">
        <v>1080</v>
      </c>
      <c r="T379" t="s">
        <v>1329</v>
      </c>
      <c r="U379" t="s">
        <v>1330</v>
      </c>
      <c r="V379" t="s">
        <v>1668</v>
      </c>
      <c r="W379" t="s">
        <v>110</v>
      </c>
      <c r="Y379" t="s">
        <v>2262</v>
      </c>
      <c r="Z379" t="s">
        <v>111</v>
      </c>
      <c r="AA379" t="s">
        <v>112</v>
      </c>
      <c r="AB379" t="s">
        <v>113</v>
      </c>
      <c r="AD379" t="s">
        <v>2262</v>
      </c>
      <c r="AJ379" t="s">
        <v>1451</v>
      </c>
      <c r="AO379" t="s">
        <v>107</v>
      </c>
      <c r="AP379" t="s">
        <v>1539</v>
      </c>
      <c r="AQ379" t="s">
        <v>1559</v>
      </c>
      <c r="AS379" t="s">
        <v>2264</v>
      </c>
      <c r="AT379" t="s">
        <v>2264</v>
      </c>
      <c r="BA379" t="s">
        <v>1539</v>
      </c>
      <c r="BB379" t="s">
        <v>287</v>
      </c>
    </row>
    <row r="380" customHeight="1" spans="3:54">
      <c r="C380" t="s">
        <v>2265</v>
      </c>
      <c r="D380" t="s">
        <v>1616</v>
      </c>
      <c r="E380" t="s">
        <v>1616</v>
      </c>
      <c r="F380" t="s">
        <v>1617</v>
      </c>
      <c r="G380" t="s">
        <v>1069</v>
      </c>
      <c r="H380" t="s">
        <v>1451</v>
      </c>
      <c r="I380" t="s">
        <v>108</v>
      </c>
      <c r="J380" t="s">
        <v>2266</v>
      </c>
      <c r="K380" t="s">
        <v>107</v>
      </c>
      <c r="L380" t="s">
        <v>1618</v>
      </c>
      <c r="M380" t="s">
        <v>1619</v>
      </c>
      <c r="R380" t="s">
        <v>2267</v>
      </c>
      <c r="S380" t="s">
        <v>113</v>
      </c>
      <c r="T380" t="s">
        <v>1136</v>
      </c>
      <c r="U380" t="s">
        <v>1137</v>
      </c>
      <c r="V380" t="s">
        <v>2268</v>
      </c>
      <c r="W380" t="s">
        <v>110</v>
      </c>
      <c r="X380" t="s">
        <v>2269</v>
      </c>
      <c r="Z380" t="s">
        <v>111</v>
      </c>
      <c r="AA380" t="s">
        <v>112</v>
      </c>
      <c r="AB380" t="s">
        <v>113</v>
      </c>
      <c r="AC380" t="s">
        <v>2269</v>
      </c>
      <c r="AJ380" t="s">
        <v>1451</v>
      </c>
      <c r="AO380" t="s">
        <v>107</v>
      </c>
      <c r="AQ380" t="s">
        <v>2025</v>
      </c>
      <c r="AS380" t="s">
        <v>2269</v>
      </c>
      <c r="AT380" t="s">
        <v>2269</v>
      </c>
      <c r="BA380" t="s">
        <v>1491</v>
      </c>
      <c r="BB380" t="s">
        <v>1492</v>
      </c>
    </row>
    <row r="381" customHeight="1" spans="3:54">
      <c r="C381" t="s">
        <v>2265</v>
      </c>
      <c r="D381" t="s">
        <v>1616</v>
      </c>
      <c r="E381" t="s">
        <v>1616</v>
      </c>
      <c r="F381" t="s">
        <v>1617</v>
      </c>
      <c r="G381" t="s">
        <v>1069</v>
      </c>
      <c r="H381" t="s">
        <v>1451</v>
      </c>
      <c r="I381" t="s">
        <v>108</v>
      </c>
      <c r="J381" t="s">
        <v>2266</v>
      </c>
      <c r="K381" t="s">
        <v>107</v>
      </c>
      <c r="L381" t="s">
        <v>1618</v>
      </c>
      <c r="M381" t="s">
        <v>1619</v>
      </c>
      <c r="R381" t="s">
        <v>2270</v>
      </c>
      <c r="S381" t="s">
        <v>1080</v>
      </c>
      <c r="T381" t="s">
        <v>1136</v>
      </c>
      <c r="U381" t="s">
        <v>1137</v>
      </c>
      <c r="V381" t="s">
        <v>2271</v>
      </c>
      <c r="W381" t="s">
        <v>110</v>
      </c>
      <c r="X381" t="s">
        <v>2016</v>
      </c>
      <c r="Z381" t="s">
        <v>111</v>
      </c>
      <c r="AA381" t="s">
        <v>112</v>
      </c>
      <c r="AB381" t="s">
        <v>113</v>
      </c>
      <c r="AC381" t="s">
        <v>2016</v>
      </c>
      <c r="AJ381" t="s">
        <v>1451</v>
      </c>
      <c r="AO381" t="s">
        <v>107</v>
      </c>
      <c r="AQ381" t="s">
        <v>2025</v>
      </c>
      <c r="AS381" t="s">
        <v>2016</v>
      </c>
      <c r="AT381" t="s">
        <v>2016</v>
      </c>
      <c r="BA381" t="s">
        <v>1491</v>
      </c>
      <c r="BB381" t="s">
        <v>1492</v>
      </c>
    </row>
    <row r="382" customHeight="1" spans="3:54">
      <c r="C382" t="s">
        <v>2265</v>
      </c>
      <c r="D382" t="s">
        <v>1616</v>
      </c>
      <c r="E382" t="s">
        <v>1616</v>
      </c>
      <c r="F382" t="s">
        <v>1617</v>
      </c>
      <c r="G382" t="s">
        <v>1069</v>
      </c>
      <c r="H382" t="s">
        <v>1451</v>
      </c>
      <c r="I382" t="s">
        <v>108</v>
      </c>
      <c r="J382" t="s">
        <v>2266</v>
      </c>
      <c r="K382" t="s">
        <v>107</v>
      </c>
      <c r="L382" t="s">
        <v>1618</v>
      </c>
      <c r="M382" t="s">
        <v>1619</v>
      </c>
      <c r="R382" t="s">
        <v>2272</v>
      </c>
      <c r="S382" t="s">
        <v>1093</v>
      </c>
      <c r="T382" t="s">
        <v>1136</v>
      </c>
      <c r="U382" t="s">
        <v>1137</v>
      </c>
      <c r="V382" t="s">
        <v>2273</v>
      </c>
      <c r="W382" t="s">
        <v>110</v>
      </c>
      <c r="X382" t="s">
        <v>2274</v>
      </c>
      <c r="Z382" t="s">
        <v>111</v>
      </c>
      <c r="AA382" t="s">
        <v>112</v>
      </c>
      <c r="AB382" t="s">
        <v>113</v>
      </c>
      <c r="AC382" t="s">
        <v>2274</v>
      </c>
      <c r="AJ382" t="s">
        <v>1451</v>
      </c>
      <c r="AO382" t="s">
        <v>107</v>
      </c>
      <c r="AQ382" t="s">
        <v>2025</v>
      </c>
      <c r="AS382" t="s">
        <v>2274</v>
      </c>
      <c r="AT382" t="s">
        <v>2274</v>
      </c>
      <c r="BA382" t="s">
        <v>1491</v>
      </c>
      <c r="BB382" t="s">
        <v>1492</v>
      </c>
    </row>
    <row r="383" customHeight="1" spans="3:54">
      <c r="C383" t="s">
        <v>2265</v>
      </c>
      <c r="D383" t="s">
        <v>1616</v>
      </c>
      <c r="E383" t="s">
        <v>1616</v>
      </c>
      <c r="F383" t="s">
        <v>1617</v>
      </c>
      <c r="G383" t="s">
        <v>1069</v>
      </c>
      <c r="H383" t="s">
        <v>1451</v>
      </c>
      <c r="I383" t="s">
        <v>108</v>
      </c>
      <c r="J383" t="s">
        <v>2266</v>
      </c>
      <c r="K383" t="s">
        <v>107</v>
      </c>
      <c r="L383" t="s">
        <v>1618</v>
      </c>
      <c r="M383" t="s">
        <v>1619</v>
      </c>
      <c r="R383" t="s">
        <v>2275</v>
      </c>
      <c r="S383" t="s">
        <v>1113</v>
      </c>
      <c r="T383" t="s">
        <v>1136</v>
      </c>
      <c r="U383" t="s">
        <v>1137</v>
      </c>
      <c r="V383" t="s">
        <v>2276</v>
      </c>
      <c r="W383" t="s">
        <v>110</v>
      </c>
      <c r="X383" t="s">
        <v>2277</v>
      </c>
      <c r="Z383" t="s">
        <v>111</v>
      </c>
      <c r="AA383" t="s">
        <v>112</v>
      </c>
      <c r="AB383" t="s">
        <v>113</v>
      </c>
      <c r="AC383" t="s">
        <v>2277</v>
      </c>
      <c r="AJ383" t="s">
        <v>1451</v>
      </c>
      <c r="AO383" t="s">
        <v>107</v>
      </c>
      <c r="AQ383" t="s">
        <v>2025</v>
      </c>
      <c r="AS383" t="s">
        <v>2277</v>
      </c>
      <c r="AT383" t="s">
        <v>2277</v>
      </c>
      <c r="BA383" t="s">
        <v>1491</v>
      </c>
      <c r="BB383" t="s">
        <v>1492</v>
      </c>
    </row>
    <row r="384" customHeight="1" spans="3:54">
      <c r="C384" t="s">
        <v>2265</v>
      </c>
      <c r="D384" t="s">
        <v>1616</v>
      </c>
      <c r="E384" t="s">
        <v>1616</v>
      </c>
      <c r="F384" t="s">
        <v>1617</v>
      </c>
      <c r="G384" t="s">
        <v>1069</v>
      </c>
      <c r="H384" t="s">
        <v>1451</v>
      </c>
      <c r="I384" t="s">
        <v>108</v>
      </c>
      <c r="J384" t="s">
        <v>2266</v>
      </c>
      <c r="K384" t="s">
        <v>107</v>
      </c>
      <c r="L384" t="s">
        <v>1618</v>
      </c>
      <c r="M384" t="s">
        <v>1619</v>
      </c>
      <c r="R384" t="s">
        <v>2278</v>
      </c>
      <c r="S384" t="s">
        <v>1123</v>
      </c>
      <c r="T384" t="s">
        <v>1136</v>
      </c>
      <c r="U384" t="s">
        <v>1137</v>
      </c>
      <c r="V384" t="s">
        <v>2279</v>
      </c>
      <c r="W384" t="s">
        <v>110</v>
      </c>
      <c r="X384" t="s">
        <v>2280</v>
      </c>
      <c r="Z384" t="s">
        <v>111</v>
      </c>
      <c r="AA384" t="s">
        <v>112</v>
      </c>
      <c r="AB384" t="s">
        <v>113</v>
      </c>
      <c r="AC384" t="s">
        <v>2280</v>
      </c>
      <c r="AJ384" t="s">
        <v>1451</v>
      </c>
      <c r="AO384" t="s">
        <v>107</v>
      </c>
      <c r="AQ384" t="s">
        <v>2025</v>
      </c>
      <c r="AS384" t="s">
        <v>2280</v>
      </c>
      <c r="AT384" t="s">
        <v>2280</v>
      </c>
      <c r="BA384" t="s">
        <v>2281</v>
      </c>
      <c r="BB384" t="s">
        <v>2282</v>
      </c>
    </row>
    <row r="385" customHeight="1" spans="3:82">
      <c r="C385" t="s">
        <v>2265</v>
      </c>
      <c r="D385" t="s">
        <v>1616</v>
      </c>
      <c r="E385" t="s">
        <v>1616</v>
      </c>
      <c r="F385" t="s">
        <v>1617</v>
      </c>
      <c r="G385" t="s">
        <v>1069</v>
      </c>
      <c r="H385" t="s">
        <v>1451</v>
      </c>
      <c r="I385" t="s">
        <v>108</v>
      </c>
      <c r="J385" t="s">
        <v>2266</v>
      </c>
      <c r="K385" t="s">
        <v>107</v>
      </c>
      <c r="L385" t="s">
        <v>1618</v>
      </c>
      <c r="M385" t="s">
        <v>1619</v>
      </c>
      <c r="R385" t="s">
        <v>2283</v>
      </c>
      <c r="S385" t="s">
        <v>1134</v>
      </c>
      <c r="T385" t="s">
        <v>1552</v>
      </c>
      <c r="U385" t="s">
        <v>1553</v>
      </c>
      <c r="V385" t="s">
        <v>2284</v>
      </c>
      <c r="W385" t="s">
        <v>110</v>
      </c>
      <c r="Y385" t="s">
        <v>2285</v>
      </c>
      <c r="Z385" t="s">
        <v>111</v>
      </c>
      <c r="AA385" t="s">
        <v>112</v>
      </c>
      <c r="AB385" t="s">
        <v>113</v>
      </c>
      <c r="AD385" t="s">
        <v>2285</v>
      </c>
      <c r="AJ385" t="s">
        <v>1451</v>
      </c>
      <c r="AO385" t="s">
        <v>107</v>
      </c>
      <c r="CC385" t="s">
        <v>1624</v>
      </c>
      <c r="CD385" t="s">
        <v>1624</v>
      </c>
    </row>
    <row r="386" customHeight="1" spans="3:54">
      <c r="C386" t="s">
        <v>2286</v>
      </c>
      <c r="D386" t="s">
        <v>1616</v>
      </c>
      <c r="E386" t="s">
        <v>1616</v>
      </c>
      <c r="F386" t="s">
        <v>1617</v>
      </c>
      <c r="G386" t="s">
        <v>1069</v>
      </c>
      <c r="H386" t="s">
        <v>1451</v>
      </c>
      <c r="I386" t="s">
        <v>108</v>
      </c>
      <c r="J386" t="s">
        <v>2287</v>
      </c>
      <c r="K386" t="s">
        <v>107</v>
      </c>
      <c r="L386" t="s">
        <v>1618</v>
      </c>
      <c r="M386" t="s">
        <v>1619</v>
      </c>
      <c r="R386" t="s">
        <v>2288</v>
      </c>
      <c r="S386" t="s">
        <v>113</v>
      </c>
      <c r="T386" t="s">
        <v>1136</v>
      </c>
      <c r="U386" t="s">
        <v>1137</v>
      </c>
      <c r="V386" t="s">
        <v>2289</v>
      </c>
      <c r="W386" t="s">
        <v>110</v>
      </c>
      <c r="X386" t="s">
        <v>2290</v>
      </c>
      <c r="Z386" t="s">
        <v>111</v>
      </c>
      <c r="AA386" t="s">
        <v>112</v>
      </c>
      <c r="AB386" t="s">
        <v>113</v>
      </c>
      <c r="AC386" t="s">
        <v>2290</v>
      </c>
      <c r="AJ386" t="s">
        <v>1451</v>
      </c>
      <c r="AO386" t="s">
        <v>107</v>
      </c>
      <c r="AQ386" t="s">
        <v>2025</v>
      </c>
      <c r="AS386" t="s">
        <v>2290</v>
      </c>
      <c r="AT386" t="s">
        <v>2290</v>
      </c>
      <c r="BA386" t="s">
        <v>2291</v>
      </c>
      <c r="BB386" t="s">
        <v>2292</v>
      </c>
    </row>
    <row r="387" customHeight="1" spans="3:82">
      <c r="C387" t="s">
        <v>2286</v>
      </c>
      <c r="D387" t="s">
        <v>1616</v>
      </c>
      <c r="E387" t="s">
        <v>1616</v>
      </c>
      <c r="F387" t="s">
        <v>1617</v>
      </c>
      <c r="G387" t="s">
        <v>1069</v>
      </c>
      <c r="H387" t="s">
        <v>1451</v>
      </c>
      <c r="I387" t="s">
        <v>108</v>
      </c>
      <c r="J387" t="s">
        <v>2287</v>
      </c>
      <c r="K387" t="s">
        <v>107</v>
      </c>
      <c r="L387" t="s">
        <v>1618</v>
      </c>
      <c r="M387" t="s">
        <v>1619</v>
      </c>
      <c r="R387" t="s">
        <v>2293</v>
      </c>
      <c r="S387" t="s">
        <v>1080</v>
      </c>
      <c r="T387" t="s">
        <v>1552</v>
      </c>
      <c r="U387" t="s">
        <v>1553</v>
      </c>
      <c r="V387" t="s">
        <v>2289</v>
      </c>
      <c r="W387" t="s">
        <v>110</v>
      </c>
      <c r="Y387" t="s">
        <v>2290</v>
      </c>
      <c r="Z387" t="s">
        <v>111</v>
      </c>
      <c r="AA387" t="s">
        <v>112</v>
      </c>
      <c r="AB387" t="s">
        <v>113</v>
      </c>
      <c r="AD387" t="s">
        <v>2290</v>
      </c>
      <c r="AJ387" t="s">
        <v>1451</v>
      </c>
      <c r="AO387" t="s">
        <v>107</v>
      </c>
      <c r="CC387" t="s">
        <v>1624</v>
      </c>
      <c r="CD387" t="s">
        <v>1624</v>
      </c>
    </row>
    <row r="388" customHeight="1" spans="3:54">
      <c r="C388" t="s">
        <v>2294</v>
      </c>
      <c r="D388" t="s">
        <v>1616</v>
      </c>
      <c r="E388" t="s">
        <v>1616</v>
      </c>
      <c r="F388" t="s">
        <v>1617</v>
      </c>
      <c r="G388" t="s">
        <v>1069</v>
      </c>
      <c r="H388" t="s">
        <v>1451</v>
      </c>
      <c r="I388" t="s">
        <v>108</v>
      </c>
      <c r="J388" t="s">
        <v>2295</v>
      </c>
      <c r="K388" t="s">
        <v>107</v>
      </c>
      <c r="L388" t="s">
        <v>1618</v>
      </c>
      <c r="M388" t="s">
        <v>1619</v>
      </c>
      <c r="R388" t="s">
        <v>2296</v>
      </c>
      <c r="S388" t="s">
        <v>113</v>
      </c>
      <c r="T388" t="s">
        <v>1136</v>
      </c>
      <c r="U388" t="s">
        <v>1137</v>
      </c>
      <c r="V388" t="s">
        <v>2297</v>
      </c>
      <c r="W388" t="s">
        <v>110</v>
      </c>
      <c r="X388" t="s">
        <v>2298</v>
      </c>
      <c r="Z388" t="s">
        <v>111</v>
      </c>
      <c r="AA388" t="s">
        <v>112</v>
      </c>
      <c r="AB388" t="s">
        <v>113</v>
      </c>
      <c r="AC388" t="s">
        <v>2298</v>
      </c>
      <c r="AJ388" t="s">
        <v>1451</v>
      </c>
      <c r="AO388" t="s">
        <v>107</v>
      </c>
      <c r="AQ388" t="s">
        <v>2025</v>
      </c>
      <c r="AS388" t="s">
        <v>2298</v>
      </c>
      <c r="AT388" t="s">
        <v>2298</v>
      </c>
      <c r="BA388" t="s">
        <v>2299</v>
      </c>
      <c r="BB388" t="s">
        <v>2300</v>
      </c>
    </row>
    <row r="389" customHeight="1" spans="3:82">
      <c r="C389" t="s">
        <v>2294</v>
      </c>
      <c r="D389" t="s">
        <v>1616</v>
      </c>
      <c r="E389" t="s">
        <v>1616</v>
      </c>
      <c r="F389" t="s">
        <v>1617</v>
      </c>
      <c r="G389" t="s">
        <v>1069</v>
      </c>
      <c r="H389" t="s">
        <v>1451</v>
      </c>
      <c r="I389" t="s">
        <v>108</v>
      </c>
      <c r="J389" t="s">
        <v>2295</v>
      </c>
      <c r="K389" t="s">
        <v>107</v>
      </c>
      <c r="L389" t="s">
        <v>1618</v>
      </c>
      <c r="M389" t="s">
        <v>1619</v>
      </c>
      <c r="R389" t="s">
        <v>2301</v>
      </c>
      <c r="S389" t="s">
        <v>1080</v>
      </c>
      <c r="T389" t="s">
        <v>1552</v>
      </c>
      <c r="U389" t="s">
        <v>1553</v>
      </c>
      <c r="V389" t="s">
        <v>2297</v>
      </c>
      <c r="W389" t="s">
        <v>110</v>
      </c>
      <c r="Y389" t="s">
        <v>2298</v>
      </c>
      <c r="Z389" t="s">
        <v>111</v>
      </c>
      <c r="AA389" t="s">
        <v>112</v>
      </c>
      <c r="AB389" t="s">
        <v>113</v>
      </c>
      <c r="AD389" t="s">
        <v>2298</v>
      </c>
      <c r="AJ389" t="s">
        <v>1451</v>
      </c>
      <c r="AO389" t="s">
        <v>107</v>
      </c>
      <c r="CC389" t="s">
        <v>1624</v>
      </c>
      <c r="CD389" t="s">
        <v>1624</v>
      </c>
    </row>
    <row r="390" customHeight="1" spans="3:54">
      <c r="C390" t="s">
        <v>2302</v>
      </c>
      <c r="D390" t="s">
        <v>1616</v>
      </c>
      <c r="E390" t="s">
        <v>1616</v>
      </c>
      <c r="F390" t="s">
        <v>1617</v>
      </c>
      <c r="G390" t="s">
        <v>1069</v>
      </c>
      <c r="H390" t="s">
        <v>1451</v>
      </c>
      <c r="I390" t="s">
        <v>108</v>
      </c>
      <c r="J390" t="s">
        <v>2303</v>
      </c>
      <c r="K390" t="s">
        <v>107</v>
      </c>
      <c r="L390" t="s">
        <v>1618</v>
      </c>
      <c r="M390" t="s">
        <v>1619</v>
      </c>
      <c r="R390" t="s">
        <v>2304</v>
      </c>
      <c r="S390" t="s">
        <v>113</v>
      </c>
      <c r="T390" t="s">
        <v>1136</v>
      </c>
      <c r="U390" t="s">
        <v>1137</v>
      </c>
      <c r="V390" t="s">
        <v>2305</v>
      </c>
      <c r="W390" t="s">
        <v>110</v>
      </c>
      <c r="X390" t="s">
        <v>2306</v>
      </c>
      <c r="Z390" t="s">
        <v>111</v>
      </c>
      <c r="AA390" t="s">
        <v>112</v>
      </c>
      <c r="AB390" t="s">
        <v>113</v>
      </c>
      <c r="AC390" t="s">
        <v>2306</v>
      </c>
      <c r="AJ390" t="s">
        <v>1451</v>
      </c>
      <c r="AO390" t="s">
        <v>107</v>
      </c>
      <c r="AQ390" t="s">
        <v>2025</v>
      </c>
      <c r="AS390" t="s">
        <v>2306</v>
      </c>
      <c r="AT390" t="s">
        <v>2306</v>
      </c>
      <c r="BA390" t="s">
        <v>2307</v>
      </c>
      <c r="BB390" t="s">
        <v>2308</v>
      </c>
    </row>
    <row r="391" customHeight="1" spans="3:54">
      <c r="C391" t="s">
        <v>2302</v>
      </c>
      <c r="D391" t="s">
        <v>1616</v>
      </c>
      <c r="E391" t="s">
        <v>1616</v>
      </c>
      <c r="F391" t="s">
        <v>1617</v>
      </c>
      <c r="G391" t="s">
        <v>1069</v>
      </c>
      <c r="H391" t="s">
        <v>1451</v>
      </c>
      <c r="I391" t="s">
        <v>108</v>
      </c>
      <c r="J391" t="s">
        <v>2303</v>
      </c>
      <c r="K391" t="s">
        <v>107</v>
      </c>
      <c r="L391" t="s">
        <v>1618</v>
      </c>
      <c r="M391" t="s">
        <v>1619</v>
      </c>
      <c r="R391" t="s">
        <v>2309</v>
      </c>
      <c r="S391" t="s">
        <v>1080</v>
      </c>
      <c r="T391" t="s">
        <v>1125</v>
      </c>
      <c r="U391" t="s">
        <v>1126</v>
      </c>
      <c r="V391" t="s">
        <v>2305</v>
      </c>
      <c r="W391" t="s">
        <v>110</v>
      </c>
      <c r="X391" t="s">
        <v>2310</v>
      </c>
      <c r="Z391" t="s">
        <v>111</v>
      </c>
      <c r="AA391" t="s">
        <v>112</v>
      </c>
      <c r="AB391" t="s">
        <v>113</v>
      </c>
      <c r="AC391" t="s">
        <v>2310</v>
      </c>
      <c r="AJ391" t="s">
        <v>1451</v>
      </c>
      <c r="AO391" t="s">
        <v>107</v>
      </c>
      <c r="AQ391" t="s">
        <v>1559</v>
      </c>
      <c r="AS391" t="s">
        <v>2310</v>
      </c>
      <c r="AT391" t="s">
        <v>2310</v>
      </c>
      <c r="BA391" t="s">
        <v>2307</v>
      </c>
      <c r="BB391" t="s">
        <v>2308</v>
      </c>
    </row>
    <row r="392" customHeight="1" spans="3:82">
      <c r="C392" t="s">
        <v>2302</v>
      </c>
      <c r="D392" t="s">
        <v>1616</v>
      </c>
      <c r="E392" t="s">
        <v>1616</v>
      </c>
      <c r="F392" t="s">
        <v>1617</v>
      </c>
      <c r="G392" t="s">
        <v>1069</v>
      </c>
      <c r="H392" t="s">
        <v>1451</v>
      </c>
      <c r="I392" t="s">
        <v>108</v>
      </c>
      <c r="J392" t="s">
        <v>2303</v>
      </c>
      <c r="K392" t="s">
        <v>107</v>
      </c>
      <c r="L392" t="s">
        <v>1618</v>
      </c>
      <c r="M392" t="s">
        <v>1619</v>
      </c>
      <c r="R392" t="s">
        <v>2311</v>
      </c>
      <c r="S392" t="s">
        <v>1093</v>
      </c>
      <c r="T392" t="s">
        <v>1552</v>
      </c>
      <c r="U392" t="s">
        <v>1553</v>
      </c>
      <c r="V392" t="s">
        <v>2305</v>
      </c>
      <c r="W392" t="s">
        <v>110</v>
      </c>
      <c r="Y392" t="s">
        <v>2312</v>
      </c>
      <c r="Z392" t="s">
        <v>111</v>
      </c>
      <c r="AA392" t="s">
        <v>112</v>
      </c>
      <c r="AB392" t="s">
        <v>113</v>
      </c>
      <c r="AD392" t="s">
        <v>2312</v>
      </c>
      <c r="AJ392" t="s">
        <v>1451</v>
      </c>
      <c r="AO392" t="s">
        <v>107</v>
      </c>
      <c r="CC392" t="s">
        <v>1624</v>
      </c>
      <c r="CD392" t="s">
        <v>1624</v>
      </c>
    </row>
    <row r="393" customHeight="1" spans="3:80">
      <c r="C393" t="s">
        <v>2313</v>
      </c>
      <c r="D393" t="s">
        <v>1616</v>
      </c>
      <c r="E393" t="s">
        <v>1616</v>
      </c>
      <c r="F393" t="s">
        <v>1617</v>
      </c>
      <c r="G393" t="s">
        <v>1069</v>
      </c>
      <c r="H393" t="s">
        <v>1451</v>
      </c>
      <c r="I393" t="s">
        <v>108</v>
      </c>
      <c r="J393" t="s">
        <v>2203</v>
      </c>
      <c r="K393" t="s">
        <v>107</v>
      </c>
      <c r="L393" t="s">
        <v>1618</v>
      </c>
      <c r="M393" t="s">
        <v>1619</v>
      </c>
      <c r="R393" t="s">
        <v>2314</v>
      </c>
      <c r="S393" t="s">
        <v>113</v>
      </c>
      <c r="T393" t="s">
        <v>1115</v>
      </c>
      <c r="U393" t="s">
        <v>1116</v>
      </c>
      <c r="V393" t="s">
        <v>2315</v>
      </c>
      <c r="W393" t="s">
        <v>110</v>
      </c>
      <c r="X393" t="s">
        <v>2316</v>
      </c>
      <c r="Z393" t="s">
        <v>111</v>
      </c>
      <c r="AA393" t="s">
        <v>112</v>
      </c>
      <c r="AB393" t="s">
        <v>113</v>
      </c>
      <c r="AC393" t="s">
        <v>2316</v>
      </c>
      <c r="AJ393" t="s">
        <v>1451</v>
      </c>
      <c r="AO393" t="s">
        <v>107</v>
      </c>
      <c r="AQ393" t="s">
        <v>1559</v>
      </c>
      <c r="AS393" t="s">
        <v>2316</v>
      </c>
      <c r="AT393" t="s">
        <v>2316</v>
      </c>
      <c r="CA393" t="s">
        <v>1457</v>
      </c>
      <c r="CB393" t="s">
        <v>1458</v>
      </c>
    </row>
    <row r="394" customHeight="1" spans="3:46">
      <c r="C394" t="s">
        <v>2313</v>
      </c>
      <c r="D394" t="s">
        <v>1616</v>
      </c>
      <c r="E394" t="s">
        <v>1616</v>
      </c>
      <c r="F394" t="s">
        <v>1617</v>
      </c>
      <c r="G394" t="s">
        <v>1069</v>
      </c>
      <c r="H394" t="s">
        <v>1451</v>
      </c>
      <c r="I394" t="s">
        <v>108</v>
      </c>
      <c r="J394" t="s">
        <v>2203</v>
      </c>
      <c r="K394" t="s">
        <v>107</v>
      </c>
      <c r="L394" t="s">
        <v>1618</v>
      </c>
      <c r="M394" t="s">
        <v>1619</v>
      </c>
      <c r="R394" t="s">
        <v>2317</v>
      </c>
      <c r="S394" t="s">
        <v>1080</v>
      </c>
      <c r="T394" t="s">
        <v>1308</v>
      </c>
      <c r="U394" t="s">
        <v>1309</v>
      </c>
      <c r="V394" t="s">
        <v>2315</v>
      </c>
      <c r="W394" t="s">
        <v>110</v>
      </c>
      <c r="Y394" t="s">
        <v>2316</v>
      </c>
      <c r="Z394" t="s">
        <v>111</v>
      </c>
      <c r="AA394" t="s">
        <v>112</v>
      </c>
      <c r="AB394" t="s">
        <v>113</v>
      </c>
      <c r="AD394" t="s">
        <v>2316</v>
      </c>
      <c r="AJ394" t="s">
        <v>1451</v>
      </c>
      <c r="AO394" t="s">
        <v>107</v>
      </c>
      <c r="AQ394" t="s">
        <v>2318</v>
      </c>
      <c r="AS394" t="s">
        <v>2319</v>
      </c>
      <c r="AT394" t="s">
        <v>2319</v>
      </c>
    </row>
    <row r="395" customHeight="1" spans="3:80">
      <c r="C395" t="s">
        <v>2313</v>
      </c>
      <c r="D395" t="s">
        <v>1616</v>
      </c>
      <c r="E395" t="s">
        <v>1616</v>
      </c>
      <c r="F395" t="s">
        <v>1617</v>
      </c>
      <c r="G395" t="s">
        <v>1069</v>
      </c>
      <c r="H395" t="s">
        <v>1451</v>
      </c>
      <c r="I395" t="s">
        <v>108</v>
      </c>
      <c r="J395" t="s">
        <v>2203</v>
      </c>
      <c r="K395" t="s">
        <v>107</v>
      </c>
      <c r="L395" t="s">
        <v>1618</v>
      </c>
      <c r="M395" t="s">
        <v>1619</v>
      </c>
      <c r="R395" t="s">
        <v>2320</v>
      </c>
      <c r="S395" t="s">
        <v>1093</v>
      </c>
      <c r="T395" t="s">
        <v>1115</v>
      </c>
      <c r="U395" t="s">
        <v>1116</v>
      </c>
      <c r="V395" t="s">
        <v>2321</v>
      </c>
      <c r="W395" t="s">
        <v>110</v>
      </c>
      <c r="X395" t="s">
        <v>2322</v>
      </c>
      <c r="Z395" t="s">
        <v>111</v>
      </c>
      <c r="AA395" t="s">
        <v>112</v>
      </c>
      <c r="AB395" t="s">
        <v>113</v>
      </c>
      <c r="AC395" t="s">
        <v>2322</v>
      </c>
      <c r="AJ395" t="s">
        <v>1451</v>
      </c>
      <c r="AO395" t="s">
        <v>107</v>
      </c>
      <c r="AQ395" t="s">
        <v>1559</v>
      </c>
      <c r="AS395" t="s">
        <v>2322</v>
      </c>
      <c r="AT395" t="s">
        <v>2322</v>
      </c>
      <c r="CA395" t="s">
        <v>1318</v>
      </c>
      <c r="CB395" t="s">
        <v>1319</v>
      </c>
    </row>
    <row r="396" customHeight="1" spans="3:46">
      <c r="C396" t="s">
        <v>2313</v>
      </c>
      <c r="D396" t="s">
        <v>1616</v>
      </c>
      <c r="E396" t="s">
        <v>1616</v>
      </c>
      <c r="F396" t="s">
        <v>1617</v>
      </c>
      <c r="G396" t="s">
        <v>1069</v>
      </c>
      <c r="H396" t="s">
        <v>1451</v>
      </c>
      <c r="I396" t="s">
        <v>108</v>
      </c>
      <c r="J396" t="s">
        <v>2203</v>
      </c>
      <c r="K396" t="s">
        <v>107</v>
      </c>
      <c r="L396" t="s">
        <v>1618</v>
      </c>
      <c r="M396" t="s">
        <v>1619</v>
      </c>
      <c r="R396" t="s">
        <v>2323</v>
      </c>
      <c r="S396" t="s">
        <v>1113</v>
      </c>
      <c r="T396" t="s">
        <v>2324</v>
      </c>
      <c r="U396" t="s">
        <v>2325</v>
      </c>
      <c r="V396" t="s">
        <v>2321</v>
      </c>
      <c r="W396" t="s">
        <v>110</v>
      </c>
      <c r="Y396" t="s">
        <v>2322</v>
      </c>
      <c r="Z396" t="s">
        <v>111</v>
      </c>
      <c r="AA396" t="s">
        <v>112</v>
      </c>
      <c r="AB396" t="s">
        <v>113</v>
      </c>
      <c r="AD396" t="s">
        <v>2322</v>
      </c>
      <c r="AJ396" t="s">
        <v>1451</v>
      </c>
      <c r="AO396" t="s">
        <v>107</v>
      </c>
      <c r="AQ396" t="s">
        <v>2318</v>
      </c>
      <c r="AS396" t="s">
        <v>2326</v>
      </c>
      <c r="AT396" t="s">
        <v>2326</v>
      </c>
    </row>
    <row r="397" customHeight="1" spans="3:46">
      <c r="C397" t="s">
        <v>2313</v>
      </c>
      <c r="D397" t="s">
        <v>1616</v>
      </c>
      <c r="E397" t="s">
        <v>1616</v>
      </c>
      <c r="F397" t="s">
        <v>1617</v>
      </c>
      <c r="G397" t="s">
        <v>1069</v>
      </c>
      <c r="H397" t="s">
        <v>1451</v>
      </c>
      <c r="I397" t="s">
        <v>108</v>
      </c>
      <c r="J397" t="s">
        <v>2203</v>
      </c>
      <c r="K397" t="s">
        <v>107</v>
      </c>
      <c r="L397" t="s">
        <v>1618</v>
      </c>
      <c r="M397" t="s">
        <v>1619</v>
      </c>
      <c r="R397" t="s">
        <v>2327</v>
      </c>
      <c r="S397" t="s">
        <v>1123</v>
      </c>
      <c r="T397" t="s">
        <v>1308</v>
      </c>
      <c r="U397" t="s">
        <v>1309</v>
      </c>
      <c r="V397" t="s">
        <v>2328</v>
      </c>
      <c r="W397" t="s">
        <v>110</v>
      </c>
      <c r="X397" t="s">
        <v>2316</v>
      </c>
      <c r="Z397" t="s">
        <v>111</v>
      </c>
      <c r="AA397" t="s">
        <v>112</v>
      </c>
      <c r="AB397" t="s">
        <v>113</v>
      </c>
      <c r="AC397" t="s">
        <v>2316</v>
      </c>
      <c r="AJ397" t="s">
        <v>1451</v>
      </c>
      <c r="AO397" t="s">
        <v>107</v>
      </c>
      <c r="AQ397" t="s">
        <v>2318</v>
      </c>
      <c r="AS397" t="s">
        <v>2316</v>
      </c>
      <c r="AT397" t="s">
        <v>2316</v>
      </c>
    </row>
    <row r="398" customHeight="1" spans="3:46">
      <c r="C398" t="s">
        <v>2313</v>
      </c>
      <c r="D398" t="s">
        <v>1616</v>
      </c>
      <c r="E398" t="s">
        <v>1616</v>
      </c>
      <c r="F398" t="s">
        <v>1617</v>
      </c>
      <c r="G398" t="s">
        <v>1069</v>
      </c>
      <c r="H398" t="s">
        <v>1451</v>
      </c>
      <c r="I398" t="s">
        <v>108</v>
      </c>
      <c r="J398" t="s">
        <v>2203</v>
      </c>
      <c r="K398" t="s">
        <v>107</v>
      </c>
      <c r="L398" t="s">
        <v>1618</v>
      </c>
      <c r="M398" t="s">
        <v>1619</v>
      </c>
      <c r="R398" t="s">
        <v>2329</v>
      </c>
      <c r="S398" t="s">
        <v>1134</v>
      </c>
      <c r="T398" t="s">
        <v>1308</v>
      </c>
      <c r="U398" t="s">
        <v>1309</v>
      </c>
      <c r="V398" t="s">
        <v>2328</v>
      </c>
      <c r="W398" t="s">
        <v>110</v>
      </c>
      <c r="X398" t="s">
        <v>2330</v>
      </c>
      <c r="Z398" t="s">
        <v>111</v>
      </c>
      <c r="AA398" t="s">
        <v>112</v>
      </c>
      <c r="AB398" t="s">
        <v>113</v>
      </c>
      <c r="AC398" t="s">
        <v>2330</v>
      </c>
      <c r="AJ398" t="s">
        <v>1451</v>
      </c>
      <c r="AO398" t="s">
        <v>107</v>
      </c>
      <c r="AQ398" t="s">
        <v>2318</v>
      </c>
      <c r="AS398" t="s">
        <v>2330</v>
      </c>
      <c r="AT398" t="s">
        <v>2330</v>
      </c>
    </row>
    <row r="399" customHeight="1" spans="3:54">
      <c r="C399" t="s">
        <v>2313</v>
      </c>
      <c r="D399" t="s">
        <v>1616</v>
      </c>
      <c r="E399" t="s">
        <v>1616</v>
      </c>
      <c r="F399" t="s">
        <v>1617</v>
      </c>
      <c r="G399" t="s">
        <v>1069</v>
      </c>
      <c r="H399" t="s">
        <v>1451</v>
      </c>
      <c r="I399" t="s">
        <v>108</v>
      </c>
      <c r="J399" t="s">
        <v>2203</v>
      </c>
      <c r="K399" t="s">
        <v>107</v>
      </c>
      <c r="L399" t="s">
        <v>1618</v>
      </c>
      <c r="M399" t="s">
        <v>1619</v>
      </c>
      <c r="R399" t="s">
        <v>2331</v>
      </c>
      <c r="S399" t="s">
        <v>1146</v>
      </c>
      <c r="T399" t="s">
        <v>1337</v>
      </c>
      <c r="U399" t="s">
        <v>1338</v>
      </c>
      <c r="V399" t="s">
        <v>2328</v>
      </c>
      <c r="W399" t="s">
        <v>110</v>
      </c>
      <c r="Y399" t="s">
        <v>2060</v>
      </c>
      <c r="Z399" t="s">
        <v>111</v>
      </c>
      <c r="AA399" t="s">
        <v>112</v>
      </c>
      <c r="AB399" t="s">
        <v>113</v>
      </c>
      <c r="AD399" t="s">
        <v>2060</v>
      </c>
      <c r="AJ399" t="s">
        <v>1451</v>
      </c>
      <c r="AO399" t="s">
        <v>107</v>
      </c>
      <c r="AQ399" t="s">
        <v>1559</v>
      </c>
      <c r="AS399" t="s">
        <v>2332</v>
      </c>
      <c r="AT399" t="s">
        <v>2332</v>
      </c>
      <c r="BA399" t="s">
        <v>1353</v>
      </c>
      <c r="BB399" t="s">
        <v>1354</v>
      </c>
    </row>
    <row r="400" customHeight="1" spans="3:54">
      <c r="C400" t="s">
        <v>2313</v>
      </c>
      <c r="D400" t="s">
        <v>1616</v>
      </c>
      <c r="E400" t="s">
        <v>1616</v>
      </c>
      <c r="F400" t="s">
        <v>1617</v>
      </c>
      <c r="G400" t="s">
        <v>1069</v>
      </c>
      <c r="H400" t="s">
        <v>1451</v>
      </c>
      <c r="I400" t="s">
        <v>108</v>
      </c>
      <c r="J400" t="s">
        <v>2203</v>
      </c>
      <c r="K400" t="s">
        <v>107</v>
      </c>
      <c r="L400" t="s">
        <v>1618</v>
      </c>
      <c r="M400" t="s">
        <v>1619</v>
      </c>
      <c r="R400" t="s">
        <v>2333</v>
      </c>
      <c r="S400" t="s">
        <v>1153</v>
      </c>
      <c r="T400" t="s">
        <v>1337</v>
      </c>
      <c r="U400" t="s">
        <v>1338</v>
      </c>
      <c r="V400" t="s">
        <v>2328</v>
      </c>
      <c r="W400" t="s">
        <v>110</v>
      </c>
      <c r="Y400" t="s">
        <v>2064</v>
      </c>
      <c r="Z400" t="s">
        <v>111</v>
      </c>
      <c r="AA400" t="s">
        <v>112</v>
      </c>
      <c r="AB400" t="s">
        <v>113</v>
      </c>
      <c r="AD400" t="s">
        <v>2064</v>
      </c>
      <c r="AJ400" t="s">
        <v>1451</v>
      </c>
      <c r="AO400" t="s">
        <v>107</v>
      </c>
      <c r="AQ400" t="s">
        <v>1559</v>
      </c>
      <c r="AS400" t="s">
        <v>2334</v>
      </c>
      <c r="AT400" t="s">
        <v>2334</v>
      </c>
      <c r="BA400" t="s">
        <v>1359</v>
      </c>
      <c r="BB400" t="s">
        <v>1360</v>
      </c>
    </row>
    <row r="401" customHeight="1" spans="3:54">
      <c r="C401" t="s">
        <v>2313</v>
      </c>
      <c r="D401" t="s">
        <v>1616</v>
      </c>
      <c r="E401" t="s">
        <v>1616</v>
      </c>
      <c r="F401" t="s">
        <v>1617</v>
      </c>
      <c r="G401" t="s">
        <v>1069</v>
      </c>
      <c r="H401" t="s">
        <v>1451</v>
      </c>
      <c r="I401" t="s">
        <v>108</v>
      </c>
      <c r="J401" t="s">
        <v>2203</v>
      </c>
      <c r="K401" t="s">
        <v>107</v>
      </c>
      <c r="L401" t="s">
        <v>1618</v>
      </c>
      <c r="M401" t="s">
        <v>1619</v>
      </c>
      <c r="R401" t="s">
        <v>2335</v>
      </c>
      <c r="S401" t="s">
        <v>1163</v>
      </c>
      <c r="T401" t="s">
        <v>1337</v>
      </c>
      <c r="U401" t="s">
        <v>1338</v>
      </c>
      <c r="V401" t="s">
        <v>2328</v>
      </c>
      <c r="W401" t="s">
        <v>110</v>
      </c>
      <c r="Y401" t="s">
        <v>2062</v>
      </c>
      <c r="Z401" t="s">
        <v>111</v>
      </c>
      <c r="AA401" t="s">
        <v>112</v>
      </c>
      <c r="AB401" t="s">
        <v>113</v>
      </c>
      <c r="AD401" t="s">
        <v>2062</v>
      </c>
      <c r="AJ401" t="s">
        <v>1451</v>
      </c>
      <c r="AO401" t="s">
        <v>107</v>
      </c>
      <c r="AQ401" t="s">
        <v>1559</v>
      </c>
      <c r="AS401" t="s">
        <v>2336</v>
      </c>
      <c r="AT401" t="s">
        <v>2336</v>
      </c>
      <c r="BA401" t="s">
        <v>1365</v>
      </c>
      <c r="BB401" t="s">
        <v>1366</v>
      </c>
    </row>
    <row r="402" customHeight="1" spans="3:54">
      <c r="C402" t="s">
        <v>2313</v>
      </c>
      <c r="D402" t="s">
        <v>1616</v>
      </c>
      <c r="E402" t="s">
        <v>1616</v>
      </c>
      <c r="F402" t="s">
        <v>1617</v>
      </c>
      <c r="G402" t="s">
        <v>1069</v>
      </c>
      <c r="H402" t="s">
        <v>1451</v>
      </c>
      <c r="I402" t="s">
        <v>108</v>
      </c>
      <c r="J402" t="s">
        <v>2203</v>
      </c>
      <c r="K402" t="s">
        <v>107</v>
      </c>
      <c r="L402" t="s">
        <v>1618</v>
      </c>
      <c r="M402" t="s">
        <v>1619</v>
      </c>
      <c r="R402" t="s">
        <v>2337</v>
      </c>
      <c r="S402" t="s">
        <v>1171</v>
      </c>
      <c r="T402" t="s">
        <v>1337</v>
      </c>
      <c r="U402" t="s">
        <v>1338</v>
      </c>
      <c r="V402" t="s">
        <v>2328</v>
      </c>
      <c r="W402" t="s">
        <v>110</v>
      </c>
      <c r="Y402" t="s">
        <v>2338</v>
      </c>
      <c r="Z402" t="s">
        <v>111</v>
      </c>
      <c r="AA402" t="s">
        <v>112</v>
      </c>
      <c r="AB402" t="s">
        <v>113</v>
      </c>
      <c r="AD402" t="s">
        <v>2338</v>
      </c>
      <c r="AJ402" t="s">
        <v>1451</v>
      </c>
      <c r="AO402" t="s">
        <v>107</v>
      </c>
      <c r="AQ402" t="s">
        <v>1559</v>
      </c>
      <c r="AS402" t="s">
        <v>2339</v>
      </c>
      <c r="AT402" t="s">
        <v>2339</v>
      </c>
      <c r="BA402" t="s">
        <v>1341</v>
      </c>
      <c r="BB402" t="s">
        <v>1342</v>
      </c>
    </row>
    <row r="403" customHeight="1" spans="3:54">
      <c r="C403" t="s">
        <v>2313</v>
      </c>
      <c r="D403" t="s">
        <v>1616</v>
      </c>
      <c r="E403" t="s">
        <v>1616</v>
      </c>
      <c r="F403" t="s">
        <v>1617</v>
      </c>
      <c r="G403" t="s">
        <v>1069</v>
      </c>
      <c r="H403" t="s">
        <v>1451</v>
      </c>
      <c r="I403" t="s">
        <v>108</v>
      </c>
      <c r="J403" t="s">
        <v>2203</v>
      </c>
      <c r="K403" t="s">
        <v>107</v>
      </c>
      <c r="L403" t="s">
        <v>1618</v>
      </c>
      <c r="M403" t="s">
        <v>1619</v>
      </c>
      <c r="R403" t="s">
        <v>2340</v>
      </c>
      <c r="S403" t="s">
        <v>1178</v>
      </c>
      <c r="T403" t="s">
        <v>1337</v>
      </c>
      <c r="U403" t="s">
        <v>1338</v>
      </c>
      <c r="V403" t="s">
        <v>2328</v>
      </c>
      <c r="W403" t="s">
        <v>110</v>
      </c>
      <c r="Y403" t="s">
        <v>2341</v>
      </c>
      <c r="Z403" t="s">
        <v>111</v>
      </c>
      <c r="AA403" t="s">
        <v>112</v>
      </c>
      <c r="AB403" t="s">
        <v>113</v>
      </c>
      <c r="AD403" t="s">
        <v>2341</v>
      </c>
      <c r="AJ403" t="s">
        <v>1451</v>
      </c>
      <c r="AO403" t="s">
        <v>107</v>
      </c>
      <c r="AQ403" t="s">
        <v>1559</v>
      </c>
      <c r="AS403" t="s">
        <v>2342</v>
      </c>
      <c r="AT403" t="s">
        <v>2342</v>
      </c>
      <c r="BA403" t="s">
        <v>1473</v>
      </c>
      <c r="BB403" t="s">
        <v>1474</v>
      </c>
    </row>
    <row r="404" customHeight="1" spans="3:46">
      <c r="C404" t="s">
        <v>2313</v>
      </c>
      <c r="D404" t="s">
        <v>1616</v>
      </c>
      <c r="E404" t="s">
        <v>1616</v>
      </c>
      <c r="F404" t="s">
        <v>1617</v>
      </c>
      <c r="G404" t="s">
        <v>1069</v>
      </c>
      <c r="H404" t="s">
        <v>1451</v>
      </c>
      <c r="I404" t="s">
        <v>108</v>
      </c>
      <c r="J404" t="s">
        <v>2203</v>
      </c>
      <c r="K404" t="s">
        <v>107</v>
      </c>
      <c r="L404" t="s">
        <v>1618</v>
      </c>
      <c r="M404" t="s">
        <v>1619</v>
      </c>
      <c r="R404" t="s">
        <v>2343</v>
      </c>
      <c r="S404" t="s">
        <v>1187</v>
      </c>
      <c r="T404" t="s">
        <v>1875</v>
      </c>
      <c r="U404" t="s">
        <v>1876</v>
      </c>
      <c r="V404" t="s">
        <v>2328</v>
      </c>
      <c r="W404" t="s">
        <v>110</v>
      </c>
      <c r="Y404" t="s">
        <v>2344</v>
      </c>
      <c r="Z404" t="s">
        <v>111</v>
      </c>
      <c r="AA404" t="s">
        <v>112</v>
      </c>
      <c r="AB404" t="s">
        <v>113</v>
      </c>
      <c r="AD404" t="s">
        <v>2344</v>
      </c>
      <c r="AJ404" t="s">
        <v>1451</v>
      </c>
      <c r="AO404" t="s">
        <v>107</v>
      </c>
      <c r="AQ404" t="s">
        <v>1136</v>
      </c>
      <c r="AS404" t="s">
        <v>2345</v>
      </c>
      <c r="AT404" t="s">
        <v>2345</v>
      </c>
    </row>
    <row r="405" customHeight="1" spans="3:82">
      <c r="C405" t="s">
        <v>2313</v>
      </c>
      <c r="D405" t="s">
        <v>1616</v>
      </c>
      <c r="E405" t="s">
        <v>1616</v>
      </c>
      <c r="F405" t="s">
        <v>1617</v>
      </c>
      <c r="G405" t="s">
        <v>1069</v>
      </c>
      <c r="H405" t="s">
        <v>1451</v>
      </c>
      <c r="I405" t="s">
        <v>108</v>
      </c>
      <c r="J405" t="s">
        <v>2203</v>
      </c>
      <c r="K405" t="s">
        <v>107</v>
      </c>
      <c r="L405" t="s">
        <v>1618</v>
      </c>
      <c r="M405" t="s">
        <v>1619</v>
      </c>
      <c r="R405" t="s">
        <v>2346</v>
      </c>
      <c r="S405" t="s">
        <v>1196</v>
      </c>
      <c r="T405" t="s">
        <v>1552</v>
      </c>
      <c r="U405" t="s">
        <v>1553</v>
      </c>
      <c r="V405" t="s">
        <v>2328</v>
      </c>
      <c r="W405" t="s">
        <v>110</v>
      </c>
      <c r="Y405" t="s">
        <v>2347</v>
      </c>
      <c r="Z405" t="s">
        <v>111</v>
      </c>
      <c r="AA405" t="s">
        <v>112</v>
      </c>
      <c r="AB405" t="s">
        <v>113</v>
      </c>
      <c r="AD405" t="s">
        <v>2347</v>
      </c>
      <c r="AJ405" t="s">
        <v>1451</v>
      </c>
      <c r="AO405" t="s">
        <v>107</v>
      </c>
      <c r="CC405" t="s">
        <v>1624</v>
      </c>
      <c r="CD405" t="s">
        <v>1624</v>
      </c>
    </row>
    <row r="406" customHeight="1" spans="3:82">
      <c r="C406" t="s">
        <v>2348</v>
      </c>
      <c r="D406" t="s">
        <v>1616</v>
      </c>
      <c r="E406" t="s">
        <v>1616</v>
      </c>
      <c r="F406" t="s">
        <v>1617</v>
      </c>
      <c r="G406" t="s">
        <v>1069</v>
      </c>
      <c r="H406" t="s">
        <v>1451</v>
      </c>
      <c r="I406" t="s">
        <v>108</v>
      </c>
      <c r="J406" t="s">
        <v>2349</v>
      </c>
      <c r="K406" t="s">
        <v>107</v>
      </c>
      <c r="L406" t="s">
        <v>1618</v>
      </c>
      <c r="M406" t="s">
        <v>1619</v>
      </c>
      <c r="R406" t="s">
        <v>2350</v>
      </c>
      <c r="S406" t="s">
        <v>113</v>
      </c>
      <c r="T406" t="s">
        <v>1552</v>
      </c>
      <c r="U406" t="s">
        <v>1553</v>
      </c>
      <c r="V406" t="s">
        <v>1756</v>
      </c>
      <c r="W406" t="s">
        <v>110</v>
      </c>
      <c r="X406" t="s">
        <v>2351</v>
      </c>
      <c r="Z406" t="s">
        <v>111</v>
      </c>
      <c r="AA406" t="s">
        <v>112</v>
      </c>
      <c r="AB406" t="s">
        <v>113</v>
      </c>
      <c r="AC406" t="s">
        <v>2351</v>
      </c>
      <c r="AJ406" t="s">
        <v>1451</v>
      </c>
      <c r="CC406" t="s">
        <v>1758</v>
      </c>
      <c r="CD406" t="s">
        <v>1758</v>
      </c>
    </row>
    <row r="407" customHeight="1" spans="3:80">
      <c r="C407" t="s">
        <v>2348</v>
      </c>
      <c r="D407" t="s">
        <v>1616</v>
      </c>
      <c r="E407" t="s">
        <v>1616</v>
      </c>
      <c r="F407" t="s">
        <v>1617</v>
      </c>
      <c r="G407" t="s">
        <v>1069</v>
      </c>
      <c r="H407" t="s">
        <v>1451</v>
      </c>
      <c r="I407" t="s">
        <v>108</v>
      </c>
      <c r="J407" t="s">
        <v>2349</v>
      </c>
      <c r="K407" t="s">
        <v>107</v>
      </c>
      <c r="L407" t="s">
        <v>1618</v>
      </c>
      <c r="M407" t="s">
        <v>1619</v>
      </c>
      <c r="R407" t="s">
        <v>2352</v>
      </c>
      <c r="S407" t="s">
        <v>1080</v>
      </c>
      <c r="T407" t="s">
        <v>1384</v>
      </c>
      <c r="U407" t="s">
        <v>1385</v>
      </c>
      <c r="V407" t="s">
        <v>1756</v>
      </c>
      <c r="W407" t="s">
        <v>110</v>
      </c>
      <c r="Y407" t="s">
        <v>2351</v>
      </c>
      <c r="Z407" t="s">
        <v>111</v>
      </c>
      <c r="AA407" t="s">
        <v>112</v>
      </c>
      <c r="AB407" t="s">
        <v>113</v>
      </c>
      <c r="AD407" t="s">
        <v>2351</v>
      </c>
      <c r="AJ407" t="s">
        <v>1451</v>
      </c>
      <c r="AQ407" t="s">
        <v>1559</v>
      </c>
      <c r="AS407" t="s">
        <v>2353</v>
      </c>
      <c r="AT407" t="s">
        <v>2353</v>
      </c>
      <c r="CA407" t="s">
        <v>1560</v>
      </c>
      <c r="CB407" t="s">
        <v>1561</v>
      </c>
    </row>
    <row r="408" customHeight="1" spans="3:80">
      <c r="C408" t="s">
        <v>2354</v>
      </c>
      <c r="D408" t="s">
        <v>1616</v>
      </c>
      <c r="E408" t="s">
        <v>1616</v>
      </c>
      <c r="F408" t="s">
        <v>1617</v>
      </c>
      <c r="G408" t="s">
        <v>1069</v>
      </c>
      <c r="H408" t="s">
        <v>1518</v>
      </c>
      <c r="I408" t="s">
        <v>108</v>
      </c>
      <c r="J408" t="s">
        <v>2355</v>
      </c>
      <c r="K408" t="s">
        <v>107</v>
      </c>
      <c r="L408" t="s">
        <v>1618</v>
      </c>
      <c r="M408" t="s">
        <v>1619</v>
      </c>
      <c r="R408" t="s">
        <v>2356</v>
      </c>
      <c r="S408" t="s">
        <v>113</v>
      </c>
      <c r="T408" t="s">
        <v>1115</v>
      </c>
      <c r="U408" t="s">
        <v>1116</v>
      </c>
      <c r="V408" t="s">
        <v>2357</v>
      </c>
      <c r="W408" t="s">
        <v>110</v>
      </c>
      <c r="X408" t="s">
        <v>2358</v>
      </c>
      <c r="Z408" t="s">
        <v>111</v>
      </c>
      <c r="AA408" t="s">
        <v>112</v>
      </c>
      <c r="AB408" t="s">
        <v>113</v>
      </c>
      <c r="AC408" t="s">
        <v>2358</v>
      </c>
      <c r="AJ408" t="s">
        <v>1518</v>
      </c>
      <c r="AO408" t="s">
        <v>107</v>
      </c>
      <c r="CA408" t="s">
        <v>1482</v>
      </c>
      <c r="CB408" t="s">
        <v>1483</v>
      </c>
    </row>
    <row r="409" customHeight="1" spans="3:54">
      <c r="C409" t="s">
        <v>2354</v>
      </c>
      <c r="D409" t="s">
        <v>1616</v>
      </c>
      <c r="E409" t="s">
        <v>1616</v>
      </c>
      <c r="F409" t="s">
        <v>1617</v>
      </c>
      <c r="G409" t="s">
        <v>1069</v>
      </c>
      <c r="H409" t="s">
        <v>1518</v>
      </c>
      <c r="I409" t="s">
        <v>108</v>
      </c>
      <c r="J409" t="s">
        <v>2355</v>
      </c>
      <c r="K409" t="s">
        <v>107</v>
      </c>
      <c r="L409" t="s">
        <v>1618</v>
      </c>
      <c r="M409" t="s">
        <v>1619</v>
      </c>
      <c r="R409" t="s">
        <v>2359</v>
      </c>
      <c r="S409" t="s">
        <v>1080</v>
      </c>
      <c r="T409" t="s">
        <v>1095</v>
      </c>
      <c r="U409" t="s">
        <v>1096</v>
      </c>
      <c r="V409" t="s">
        <v>2357</v>
      </c>
      <c r="W409" t="s">
        <v>110</v>
      </c>
      <c r="Y409" t="s">
        <v>2306</v>
      </c>
      <c r="Z409" t="s">
        <v>111</v>
      </c>
      <c r="AA409" t="s">
        <v>112</v>
      </c>
      <c r="AB409" t="s">
        <v>113</v>
      </c>
      <c r="AD409" t="s">
        <v>2306</v>
      </c>
      <c r="AJ409" t="s">
        <v>1518</v>
      </c>
      <c r="AO409" t="s">
        <v>107</v>
      </c>
      <c r="BA409" t="s">
        <v>1616</v>
      </c>
      <c r="BB409" t="s">
        <v>1617</v>
      </c>
    </row>
    <row r="410" customHeight="1" spans="3:54">
      <c r="C410" t="s">
        <v>2354</v>
      </c>
      <c r="D410" t="s">
        <v>1616</v>
      </c>
      <c r="E410" t="s">
        <v>1616</v>
      </c>
      <c r="F410" t="s">
        <v>1617</v>
      </c>
      <c r="G410" t="s">
        <v>1069</v>
      </c>
      <c r="H410" t="s">
        <v>1518</v>
      </c>
      <c r="I410" t="s">
        <v>108</v>
      </c>
      <c r="J410" t="s">
        <v>2355</v>
      </c>
      <c r="K410" t="s">
        <v>107</v>
      </c>
      <c r="L410" t="s">
        <v>1618</v>
      </c>
      <c r="M410" t="s">
        <v>1619</v>
      </c>
      <c r="R410" t="s">
        <v>2360</v>
      </c>
      <c r="S410" t="s">
        <v>1093</v>
      </c>
      <c r="T410" t="s">
        <v>1095</v>
      </c>
      <c r="U410" t="s">
        <v>1096</v>
      </c>
      <c r="V410" t="s">
        <v>2357</v>
      </c>
      <c r="W410" t="s">
        <v>110</v>
      </c>
      <c r="Y410" t="s">
        <v>2306</v>
      </c>
      <c r="Z410" t="s">
        <v>111</v>
      </c>
      <c r="AA410" t="s">
        <v>112</v>
      </c>
      <c r="AB410" t="s">
        <v>113</v>
      </c>
      <c r="AD410" t="s">
        <v>2306</v>
      </c>
      <c r="AJ410" t="s">
        <v>1518</v>
      </c>
      <c r="AO410" t="s">
        <v>107</v>
      </c>
      <c r="BA410" t="s">
        <v>1616</v>
      </c>
      <c r="BB410" t="s">
        <v>1617</v>
      </c>
    </row>
    <row r="411" customHeight="1" spans="3:80">
      <c r="C411" t="s">
        <v>2361</v>
      </c>
      <c r="D411" t="s">
        <v>1616</v>
      </c>
      <c r="E411" t="s">
        <v>1616</v>
      </c>
      <c r="F411" t="s">
        <v>1617</v>
      </c>
      <c r="G411" t="s">
        <v>1069</v>
      </c>
      <c r="H411" t="s">
        <v>1518</v>
      </c>
      <c r="I411" t="s">
        <v>108</v>
      </c>
      <c r="J411" t="s">
        <v>2362</v>
      </c>
      <c r="K411" t="s">
        <v>107</v>
      </c>
      <c r="L411" t="s">
        <v>1898</v>
      </c>
      <c r="M411" t="s">
        <v>1899</v>
      </c>
      <c r="R411" t="s">
        <v>2363</v>
      </c>
      <c r="S411" t="s">
        <v>113</v>
      </c>
      <c r="T411" t="s">
        <v>1115</v>
      </c>
      <c r="U411" t="s">
        <v>1116</v>
      </c>
      <c r="V411" t="s">
        <v>2364</v>
      </c>
      <c r="W411" t="s">
        <v>110</v>
      </c>
      <c r="X411" t="s">
        <v>2365</v>
      </c>
      <c r="Z411" t="s">
        <v>111</v>
      </c>
      <c r="AA411" t="s">
        <v>112</v>
      </c>
      <c r="AB411" t="s">
        <v>113</v>
      </c>
      <c r="AC411" t="s">
        <v>2365</v>
      </c>
      <c r="AJ411" t="s">
        <v>1518</v>
      </c>
      <c r="CA411" t="s">
        <v>2366</v>
      </c>
      <c r="CB411" t="s">
        <v>1425</v>
      </c>
    </row>
    <row r="412" customHeight="1" spans="3:36">
      <c r="C412" t="s">
        <v>2361</v>
      </c>
      <c r="D412" t="s">
        <v>1616</v>
      </c>
      <c r="E412" t="s">
        <v>1616</v>
      </c>
      <c r="F412" t="s">
        <v>1617</v>
      </c>
      <c r="G412" t="s">
        <v>1069</v>
      </c>
      <c r="H412" t="s">
        <v>1518</v>
      </c>
      <c r="I412" t="s">
        <v>108</v>
      </c>
      <c r="J412" t="s">
        <v>2362</v>
      </c>
      <c r="K412" t="s">
        <v>107</v>
      </c>
      <c r="L412" t="s">
        <v>1898</v>
      </c>
      <c r="M412" t="s">
        <v>1899</v>
      </c>
      <c r="R412" t="s">
        <v>2367</v>
      </c>
      <c r="S412" t="s">
        <v>1080</v>
      </c>
      <c r="T412" t="s">
        <v>1945</v>
      </c>
      <c r="U412" t="s">
        <v>1946</v>
      </c>
      <c r="V412" t="s">
        <v>2364</v>
      </c>
      <c r="W412" t="s">
        <v>110</v>
      </c>
      <c r="X412" t="s">
        <v>2368</v>
      </c>
      <c r="Z412" t="s">
        <v>111</v>
      </c>
      <c r="AA412" t="s">
        <v>112</v>
      </c>
      <c r="AB412" t="s">
        <v>113</v>
      </c>
      <c r="AC412" t="s">
        <v>2368</v>
      </c>
      <c r="AJ412" t="s">
        <v>1518</v>
      </c>
    </row>
    <row r="413" customHeight="1" spans="3:54">
      <c r="C413" t="s">
        <v>2361</v>
      </c>
      <c r="D413" t="s">
        <v>1616</v>
      </c>
      <c r="E413" t="s">
        <v>1616</v>
      </c>
      <c r="F413" t="s">
        <v>1617</v>
      </c>
      <c r="G413" t="s">
        <v>1069</v>
      </c>
      <c r="H413" t="s">
        <v>1518</v>
      </c>
      <c r="I413" t="s">
        <v>108</v>
      </c>
      <c r="J413" t="s">
        <v>2362</v>
      </c>
      <c r="K413" t="s">
        <v>107</v>
      </c>
      <c r="L413" t="s">
        <v>1898</v>
      </c>
      <c r="M413" t="s">
        <v>1899</v>
      </c>
      <c r="R413" t="s">
        <v>2369</v>
      </c>
      <c r="S413" t="s">
        <v>1093</v>
      </c>
      <c r="T413" t="s">
        <v>1136</v>
      </c>
      <c r="U413" t="s">
        <v>1137</v>
      </c>
      <c r="V413" t="s">
        <v>2364</v>
      </c>
      <c r="W413" t="s">
        <v>110</v>
      </c>
      <c r="Y413" t="s">
        <v>2370</v>
      </c>
      <c r="Z413" t="s">
        <v>111</v>
      </c>
      <c r="AA413" t="s">
        <v>112</v>
      </c>
      <c r="AB413" t="s">
        <v>113</v>
      </c>
      <c r="AD413" t="s">
        <v>2370</v>
      </c>
      <c r="AJ413" t="s">
        <v>1518</v>
      </c>
      <c r="AW413" t="s">
        <v>1140</v>
      </c>
      <c r="AX413" t="s">
        <v>1141</v>
      </c>
      <c r="BA413" t="s">
        <v>1491</v>
      </c>
      <c r="BB413" t="s">
        <v>1492</v>
      </c>
    </row>
    <row r="414" customHeight="1" spans="3:36">
      <c r="C414" t="s">
        <v>2371</v>
      </c>
      <c r="D414" t="s">
        <v>1616</v>
      </c>
      <c r="E414" t="s">
        <v>1616</v>
      </c>
      <c r="F414" t="s">
        <v>1617</v>
      </c>
      <c r="G414" t="s">
        <v>1069</v>
      </c>
      <c r="H414" t="s">
        <v>1518</v>
      </c>
      <c r="I414" t="s">
        <v>108</v>
      </c>
      <c r="J414" t="s">
        <v>2372</v>
      </c>
      <c r="K414" t="s">
        <v>107</v>
      </c>
      <c r="L414" t="s">
        <v>1898</v>
      </c>
      <c r="M414" t="s">
        <v>1899</v>
      </c>
      <c r="P414" t="s">
        <v>113</v>
      </c>
      <c r="R414" t="s">
        <v>2373</v>
      </c>
      <c r="S414" t="s">
        <v>113</v>
      </c>
      <c r="T414" t="s">
        <v>2155</v>
      </c>
      <c r="U414" t="s">
        <v>2156</v>
      </c>
      <c r="V414" t="s">
        <v>1567</v>
      </c>
      <c r="W414" t="s">
        <v>110</v>
      </c>
      <c r="X414" t="s">
        <v>2153</v>
      </c>
      <c r="Z414" t="s">
        <v>111</v>
      </c>
      <c r="AA414" t="s">
        <v>112</v>
      </c>
      <c r="AB414" t="s">
        <v>113</v>
      </c>
      <c r="AC414" t="s">
        <v>2153</v>
      </c>
      <c r="AJ414" t="s">
        <v>1518</v>
      </c>
    </row>
    <row r="415" customHeight="1" spans="3:36">
      <c r="C415" t="s">
        <v>2371</v>
      </c>
      <c r="D415" t="s">
        <v>1616</v>
      </c>
      <c r="E415" t="s">
        <v>1616</v>
      </c>
      <c r="F415" t="s">
        <v>1617</v>
      </c>
      <c r="G415" t="s">
        <v>1069</v>
      </c>
      <c r="H415" t="s">
        <v>1518</v>
      </c>
      <c r="I415" t="s">
        <v>108</v>
      </c>
      <c r="J415" t="s">
        <v>2372</v>
      </c>
      <c r="K415" t="s">
        <v>107</v>
      </c>
      <c r="L415" t="s">
        <v>1898</v>
      </c>
      <c r="M415" t="s">
        <v>1899</v>
      </c>
      <c r="P415" t="s">
        <v>113</v>
      </c>
      <c r="R415" t="s">
        <v>2374</v>
      </c>
      <c r="S415" t="s">
        <v>1080</v>
      </c>
      <c r="T415" t="s">
        <v>1571</v>
      </c>
      <c r="U415" t="s">
        <v>1572</v>
      </c>
      <c r="V415" t="s">
        <v>1567</v>
      </c>
      <c r="W415" t="s">
        <v>110</v>
      </c>
      <c r="Y415" t="s">
        <v>2375</v>
      </c>
      <c r="Z415" t="s">
        <v>111</v>
      </c>
      <c r="AA415" t="s">
        <v>112</v>
      </c>
      <c r="AB415" t="s">
        <v>113</v>
      </c>
      <c r="AD415" t="s">
        <v>2375</v>
      </c>
      <c r="AJ415" t="s">
        <v>1518</v>
      </c>
    </row>
    <row r="416" customHeight="1" spans="3:80">
      <c r="C416" t="s">
        <v>2371</v>
      </c>
      <c r="D416" t="s">
        <v>1616</v>
      </c>
      <c r="E416" t="s">
        <v>1616</v>
      </c>
      <c r="F416" t="s">
        <v>1617</v>
      </c>
      <c r="G416" t="s">
        <v>1069</v>
      </c>
      <c r="H416" t="s">
        <v>1518</v>
      </c>
      <c r="I416" t="s">
        <v>108</v>
      </c>
      <c r="J416" t="s">
        <v>2372</v>
      </c>
      <c r="K416" t="s">
        <v>107</v>
      </c>
      <c r="L416" t="s">
        <v>1898</v>
      </c>
      <c r="M416" t="s">
        <v>1899</v>
      </c>
      <c r="P416" t="s">
        <v>113</v>
      </c>
      <c r="R416" t="s">
        <v>2376</v>
      </c>
      <c r="S416" t="s">
        <v>1093</v>
      </c>
      <c r="T416" t="s">
        <v>1115</v>
      </c>
      <c r="U416" t="s">
        <v>1116</v>
      </c>
      <c r="V416" t="s">
        <v>1567</v>
      </c>
      <c r="W416" t="s">
        <v>110</v>
      </c>
      <c r="Y416" t="s">
        <v>1935</v>
      </c>
      <c r="Z416" t="s">
        <v>111</v>
      </c>
      <c r="AA416" t="s">
        <v>112</v>
      </c>
      <c r="AB416" t="s">
        <v>113</v>
      </c>
      <c r="AD416" t="s">
        <v>1935</v>
      </c>
      <c r="AJ416" t="s">
        <v>1518</v>
      </c>
      <c r="CA416" t="s">
        <v>1936</v>
      </c>
      <c r="CB416" t="s">
        <v>1932</v>
      </c>
    </row>
    <row r="417" customHeight="1" spans="3:80">
      <c r="C417" t="s">
        <v>2371</v>
      </c>
      <c r="D417" t="s">
        <v>1616</v>
      </c>
      <c r="E417" t="s">
        <v>1616</v>
      </c>
      <c r="F417" t="s">
        <v>1617</v>
      </c>
      <c r="G417" t="s">
        <v>1069</v>
      </c>
      <c r="H417" t="s">
        <v>1518</v>
      </c>
      <c r="I417" t="s">
        <v>108</v>
      </c>
      <c r="J417" t="s">
        <v>2372</v>
      </c>
      <c r="K417" t="s">
        <v>107</v>
      </c>
      <c r="L417" t="s">
        <v>1898</v>
      </c>
      <c r="M417" t="s">
        <v>1899</v>
      </c>
      <c r="P417" t="s">
        <v>113</v>
      </c>
      <c r="R417" t="s">
        <v>2377</v>
      </c>
      <c r="S417" t="s">
        <v>1113</v>
      </c>
      <c r="T417" t="s">
        <v>1115</v>
      </c>
      <c r="U417" t="s">
        <v>1116</v>
      </c>
      <c r="V417" t="s">
        <v>1567</v>
      </c>
      <c r="W417" t="s">
        <v>110</v>
      </c>
      <c r="Y417" t="s">
        <v>2378</v>
      </c>
      <c r="Z417" t="s">
        <v>111</v>
      </c>
      <c r="AA417" t="s">
        <v>112</v>
      </c>
      <c r="AB417" t="s">
        <v>113</v>
      </c>
      <c r="AD417" t="s">
        <v>2378</v>
      </c>
      <c r="AJ417" t="s">
        <v>1518</v>
      </c>
      <c r="CA417" t="s">
        <v>1924</v>
      </c>
      <c r="CB417" t="s">
        <v>1925</v>
      </c>
    </row>
    <row r="418" customHeight="1" spans="3:80">
      <c r="C418" t="s">
        <v>2371</v>
      </c>
      <c r="D418" t="s">
        <v>1616</v>
      </c>
      <c r="E418" t="s">
        <v>1616</v>
      </c>
      <c r="F418" t="s">
        <v>1617</v>
      </c>
      <c r="G418" t="s">
        <v>1069</v>
      </c>
      <c r="H418" t="s">
        <v>1518</v>
      </c>
      <c r="I418" t="s">
        <v>108</v>
      </c>
      <c r="J418" t="s">
        <v>2372</v>
      </c>
      <c r="K418" t="s">
        <v>107</v>
      </c>
      <c r="L418" t="s">
        <v>1898</v>
      </c>
      <c r="M418" t="s">
        <v>1899</v>
      </c>
      <c r="P418" t="s">
        <v>113</v>
      </c>
      <c r="R418" t="s">
        <v>2379</v>
      </c>
      <c r="S418" t="s">
        <v>1123</v>
      </c>
      <c r="T418" t="s">
        <v>1115</v>
      </c>
      <c r="U418" t="s">
        <v>1116</v>
      </c>
      <c r="V418" t="s">
        <v>1567</v>
      </c>
      <c r="W418" t="s">
        <v>110</v>
      </c>
      <c r="Y418" t="s">
        <v>1902</v>
      </c>
      <c r="Z418" t="s">
        <v>111</v>
      </c>
      <c r="AA418" t="s">
        <v>112</v>
      </c>
      <c r="AB418" t="s">
        <v>113</v>
      </c>
      <c r="AD418" t="s">
        <v>1902</v>
      </c>
      <c r="AJ418" t="s">
        <v>1518</v>
      </c>
      <c r="CA418" t="s">
        <v>1903</v>
      </c>
      <c r="CB418" t="s">
        <v>1904</v>
      </c>
    </row>
    <row r="419" customHeight="1" spans="3:80">
      <c r="C419" t="s">
        <v>2371</v>
      </c>
      <c r="D419" t="s">
        <v>1616</v>
      </c>
      <c r="E419" t="s">
        <v>1616</v>
      </c>
      <c r="F419" t="s">
        <v>1617</v>
      </c>
      <c r="G419" t="s">
        <v>1069</v>
      </c>
      <c r="H419" t="s">
        <v>1518</v>
      </c>
      <c r="I419" t="s">
        <v>108</v>
      </c>
      <c r="J419" t="s">
        <v>2372</v>
      </c>
      <c r="K419" t="s">
        <v>107</v>
      </c>
      <c r="L419" t="s">
        <v>1898</v>
      </c>
      <c r="M419" t="s">
        <v>1899</v>
      </c>
      <c r="P419" t="s">
        <v>113</v>
      </c>
      <c r="R419" t="s">
        <v>2380</v>
      </c>
      <c r="S419" t="s">
        <v>1134</v>
      </c>
      <c r="T419" t="s">
        <v>1115</v>
      </c>
      <c r="U419" t="s">
        <v>1116</v>
      </c>
      <c r="V419" t="s">
        <v>1567</v>
      </c>
      <c r="W419" t="s">
        <v>110</v>
      </c>
      <c r="Y419" t="s">
        <v>2365</v>
      </c>
      <c r="Z419" t="s">
        <v>111</v>
      </c>
      <c r="AA419" t="s">
        <v>112</v>
      </c>
      <c r="AB419" t="s">
        <v>113</v>
      </c>
      <c r="AD419" t="s">
        <v>2365</v>
      </c>
      <c r="AJ419" t="s">
        <v>1518</v>
      </c>
      <c r="CA419" t="s">
        <v>2366</v>
      </c>
      <c r="CB419" t="s">
        <v>1425</v>
      </c>
    </row>
    <row r="420" customHeight="1" spans="3:80">
      <c r="C420" t="s">
        <v>2371</v>
      </c>
      <c r="D420" t="s">
        <v>1616</v>
      </c>
      <c r="E420" t="s">
        <v>1616</v>
      </c>
      <c r="F420" t="s">
        <v>1617</v>
      </c>
      <c r="G420" t="s">
        <v>1069</v>
      </c>
      <c r="H420" t="s">
        <v>1518</v>
      </c>
      <c r="I420" t="s">
        <v>108</v>
      </c>
      <c r="J420" t="s">
        <v>2372</v>
      </c>
      <c r="K420" t="s">
        <v>107</v>
      </c>
      <c r="L420" t="s">
        <v>1898</v>
      </c>
      <c r="M420" t="s">
        <v>1899</v>
      </c>
      <c r="P420" t="s">
        <v>113</v>
      </c>
      <c r="R420" t="s">
        <v>2381</v>
      </c>
      <c r="S420" t="s">
        <v>1146</v>
      </c>
      <c r="T420" t="s">
        <v>1115</v>
      </c>
      <c r="U420" t="s">
        <v>1116</v>
      </c>
      <c r="V420" t="s">
        <v>1567</v>
      </c>
      <c r="W420" t="s">
        <v>110</v>
      </c>
      <c r="Y420" t="s">
        <v>2079</v>
      </c>
      <c r="Z420" t="s">
        <v>111</v>
      </c>
      <c r="AA420" t="s">
        <v>112</v>
      </c>
      <c r="AB420" t="s">
        <v>113</v>
      </c>
      <c r="AD420" t="s">
        <v>2079</v>
      </c>
      <c r="AJ420" t="s">
        <v>1518</v>
      </c>
      <c r="CA420" t="s">
        <v>1345</v>
      </c>
      <c r="CB420" t="s">
        <v>1346</v>
      </c>
    </row>
    <row r="421" customHeight="1" spans="3:80">
      <c r="C421" t="s">
        <v>2371</v>
      </c>
      <c r="D421" t="s">
        <v>1616</v>
      </c>
      <c r="E421" t="s">
        <v>1616</v>
      </c>
      <c r="F421" t="s">
        <v>1617</v>
      </c>
      <c r="G421" t="s">
        <v>1069</v>
      </c>
      <c r="H421" t="s">
        <v>1518</v>
      </c>
      <c r="I421" t="s">
        <v>108</v>
      </c>
      <c r="J421" t="s">
        <v>2372</v>
      </c>
      <c r="K421" t="s">
        <v>107</v>
      </c>
      <c r="L421" t="s">
        <v>1898</v>
      </c>
      <c r="M421" t="s">
        <v>1899</v>
      </c>
      <c r="P421" t="s">
        <v>113</v>
      </c>
      <c r="R421" t="s">
        <v>2382</v>
      </c>
      <c r="S421" t="s">
        <v>1153</v>
      </c>
      <c r="T421" t="s">
        <v>1115</v>
      </c>
      <c r="U421" t="s">
        <v>1116</v>
      </c>
      <c r="V421" t="s">
        <v>1567</v>
      </c>
      <c r="W421" t="s">
        <v>110</v>
      </c>
      <c r="Y421" t="s">
        <v>2073</v>
      </c>
      <c r="Z421" t="s">
        <v>111</v>
      </c>
      <c r="AA421" t="s">
        <v>112</v>
      </c>
      <c r="AB421" t="s">
        <v>113</v>
      </c>
      <c r="AD421" t="s">
        <v>2073</v>
      </c>
      <c r="AJ421" t="s">
        <v>1518</v>
      </c>
      <c r="CA421" t="s">
        <v>1372</v>
      </c>
      <c r="CB421" t="s">
        <v>1373</v>
      </c>
    </row>
    <row r="422" customHeight="1" spans="3:80">
      <c r="C422" t="s">
        <v>2371</v>
      </c>
      <c r="D422" t="s">
        <v>1616</v>
      </c>
      <c r="E422" t="s">
        <v>1616</v>
      </c>
      <c r="F422" t="s">
        <v>1617</v>
      </c>
      <c r="G422" t="s">
        <v>1069</v>
      </c>
      <c r="H422" t="s">
        <v>1518</v>
      </c>
      <c r="I422" t="s">
        <v>108</v>
      </c>
      <c r="J422" t="s">
        <v>2372</v>
      </c>
      <c r="K422" t="s">
        <v>107</v>
      </c>
      <c r="L422" t="s">
        <v>1898</v>
      </c>
      <c r="M422" t="s">
        <v>1899</v>
      </c>
      <c r="P422" t="s">
        <v>113</v>
      </c>
      <c r="R422" t="s">
        <v>2383</v>
      </c>
      <c r="S422" t="s">
        <v>1163</v>
      </c>
      <c r="T422" t="s">
        <v>1115</v>
      </c>
      <c r="U422" t="s">
        <v>1116</v>
      </c>
      <c r="V422" t="s">
        <v>1567</v>
      </c>
      <c r="W422" t="s">
        <v>110</v>
      </c>
      <c r="Y422" t="s">
        <v>2069</v>
      </c>
      <c r="Z422" t="s">
        <v>111</v>
      </c>
      <c r="AA422" t="s">
        <v>112</v>
      </c>
      <c r="AB422" t="s">
        <v>113</v>
      </c>
      <c r="AD422" t="s">
        <v>2069</v>
      </c>
      <c r="AJ422" t="s">
        <v>1518</v>
      </c>
      <c r="CA422" t="s">
        <v>1368</v>
      </c>
      <c r="CB422" t="s">
        <v>1369</v>
      </c>
    </row>
    <row r="423" customHeight="1" spans="3:80">
      <c r="C423" t="s">
        <v>2371</v>
      </c>
      <c r="D423" t="s">
        <v>1616</v>
      </c>
      <c r="E423" t="s">
        <v>1616</v>
      </c>
      <c r="F423" t="s">
        <v>1617</v>
      </c>
      <c r="G423" t="s">
        <v>1069</v>
      </c>
      <c r="H423" t="s">
        <v>1518</v>
      </c>
      <c r="I423" t="s">
        <v>108</v>
      </c>
      <c r="J423" t="s">
        <v>2372</v>
      </c>
      <c r="K423" t="s">
        <v>107</v>
      </c>
      <c r="L423" t="s">
        <v>1898</v>
      </c>
      <c r="M423" t="s">
        <v>1899</v>
      </c>
      <c r="P423" t="s">
        <v>113</v>
      </c>
      <c r="R423" t="s">
        <v>2384</v>
      </c>
      <c r="S423" t="s">
        <v>1171</v>
      </c>
      <c r="T423" t="s">
        <v>1115</v>
      </c>
      <c r="U423" t="s">
        <v>1116</v>
      </c>
      <c r="V423" t="s">
        <v>1567</v>
      </c>
      <c r="W423" t="s">
        <v>110</v>
      </c>
      <c r="Y423" t="s">
        <v>2385</v>
      </c>
      <c r="Z423" t="s">
        <v>111</v>
      </c>
      <c r="AA423" t="s">
        <v>112</v>
      </c>
      <c r="AB423" t="s">
        <v>113</v>
      </c>
      <c r="AD423" t="s">
        <v>2385</v>
      </c>
      <c r="AJ423" t="s">
        <v>1518</v>
      </c>
      <c r="CA423" t="s">
        <v>1362</v>
      </c>
      <c r="CB423" t="s">
        <v>1363</v>
      </c>
    </row>
    <row r="424" customHeight="1" spans="3:80">
      <c r="C424" t="s">
        <v>2371</v>
      </c>
      <c r="D424" t="s">
        <v>1616</v>
      </c>
      <c r="E424" t="s">
        <v>1616</v>
      </c>
      <c r="F424" t="s">
        <v>1617</v>
      </c>
      <c r="G424" t="s">
        <v>1069</v>
      </c>
      <c r="H424" t="s">
        <v>1518</v>
      </c>
      <c r="I424" t="s">
        <v>108</v>
      </c>
      <c r="J424" t="s">
        <v>2372</v>
      </c>
      <c r="K424" t="s">
        <v>107</v>
      </c>
      <c r="L424" t="s">
        <v>1898</v>
      </c>
      <c r="M424" t="s">
        <v>1899</v>
      </c>
      <c r="P424" t="s">
        <v>113</v>
      </c>
      <c r="R424" t="s">
        <v>2386</v>
      </c>
      <c r="S424" t="s">
        <v>1178</v>
      </c>
      <c r="T424" t="s">
        <v>1115</v>
      </c>
      <c r="U424" t="s">
        <v>1116</v>
      </c>
      <c r="V424" t="s">
        <v>1567</v>
      </c>
      <c r="W424" t="s">
        <v>110</v>
      </c>
      <c r="Y424" t="s">
        <v>2066</v>
      </c>
      <c r="Z424" t="s">
        <v>111</v>
      </c>
      <c r="AA424" t="s">
        <v>112</v>
      </c>
      <c r="AB424" t="s">
        <v>113</v>
      </c>
      <c r="AD424" t="s">
        <v>2066</v>
      </c>
      <c r="AJ424" t="s">
        <v>1518</v>
      </c>
      <c r="CA424" t="s">
        <v>1356</v>
      </c>
      <c r="CB424" t="s">
        <v>1357</v>
      </c>
    </row>
    <row r="425" customHeight="1" spans="3:80">
      <c r="C425" t="s">
        <v>2371</v>
      </c>
      <c r="D425" t="s">
        <v>1616</v>
      </c>
      <c r="E425" t="s">
        <v>1616</v>
      </c>
      <c r="F425" t="s">
        <v>1617</v>
      </c>
      <c r="G425" t="s">
        <v>1069</v>
      </c>
      <c r="H425" t="s">
        <v>1518</v>
      </c>
      <c r="I425" t="s">
        <v>108</v>
      </c>
      <c r="J425" t="s">
        <v>2372</v>
      </c>
      <c r="K425" t="s">
        <v>107</v>
      </c>
      <c r="L425" t="s">
        <v>1898</v>
      </c>
      <c r="M425" t="s">
        <v>1899</v>
      </c>
      <c r="P425" t="s">
        <v>113</v>
      </c>
      <c r="R425" t="s">
        <v>2387</v>
      </c>
      <c r="S425" t="s">
        <v>1187</v>
      </c>
      <c r="T425" t="s">
        <v>1115</v>
      </c>
      <c r="U425" t="s">
        <v>1116</v>
      </c>
      <c r="V425" t="s">
        <v>1567</v>
      </c>
      <c r="W425" t="s">
        <v>110</v>
      </c>
      <c r="Y425" t="s">
        <v>1963</v>
      </c>
      <c r="Z425" t="s">
        <v>111</v>
      </c>
      <c r="AA425" t="s">
        <v>112</v>
      </c>
      <c r="AB425" t="s">
        <v>113</v>
      </c>
      <c r="AD425" t="s">
        <v>1963</v>
      </c>
      <c r="AJ425" t="s">
        <v>1518</v>
      </c>
      <c r="CA425" t="s">
        <v>1964</v>
      </c>
      <c r="CB425" t="s">
        <v>1965</v>
      </c>
    </row>
    <row r="426" customHeight="1" spans="3:80">
      <c r="C426" t="s">
        <v>2371</v>
      </c>
      <c r="D426" t="s">
        <v>1616</v>
      </c>
      <c r="E426" t="s">
        <v>1616</v>
      </c>
      <c r="F426" t="s">
        <v>1617</v>
      </c>
      <c r="G426" t="s">
        <v>1069</v>
      </c>
      <c r="H426" t="s">
        <v>1518</v>
      </c>
      <c r="I426" t="s">
        <v>108</v>
      </c>
      <c r="J426" t="s">
        <v>2372</v>
      </c>
      <c r="K426" t="s">
        <v>107</v>
      </c>
      <c r="L426" t="s">
        <v>1898</v>
      </c>
      <c r="M426" t="s">
        <v>1899</v>
      </c>
      <c r="P426" t="s">
        <v>113</v>
      </c>
      <c r="R426" t="s">
        <v>2388</v>
      </c>
      <c r="S426" t="s">
        <v>1196</v>
      </c>
      <c r="T426" t="s">
        <v>1115</v>
      </c>
      <c r="U426" t="s">
        <v>1116</v>
      </c>
      <c r="V426" t="s">
        <v>1567</v>
      </c>
      <c r="W426" t="s">
        <v>110</v>
      </c>
      <c r="Y426" t="s">
        <v>2322</v>
      </c>
      <c r="Z426" t="s">
        <v>111</v>
      </c>
      <c r="AA426" t="s">
        <v>112</v>
      </c>
      <c r="AB426" t="s">
        <v>113</v>
      </c>
      <c r="AD426" t="s">
        <v>2322</v>
      </c>
      <c r="AJ426" t="s">
        <v>1518</v>
      </c>
      <c r="CA426" t="s">
        <v>1318</v>
      </c>
      <c r="CB426" t="s">
        <v>1319</v>
      </c>
    </row>
    <row r="427" customHeight="1" spans="3:80">
      <c r="C427" t="s">
        <v>2371</v>
      </c>
      <c r="D427" t="s">
        <v>1616</v>
      </c>
      <c r="E427" t="s">
        <v>1616</v>
      </c>
      <c r="F427" t="s">
        <v>1617</v>
      </c>
      <c r="G427" t="s">
        <v>1069</v>
      </c>
      <c r="H427" t="s">
        <v>1518</v>
      </c>
      <c r="I427" t="s">
        <v>108</v>
      </c>
      <c r="J427" t="s">
        <v>2372</v>
      </c>
      <c r="K427" t="s">
        <v>107</v>
      </c>
      <c r="L427" t="s">
        <v>1898</v>
      </c>
      <c r="M427" t="s">
        <v>1899</v>
      </c>
      <c r="P427" t="s">
        <v>113</v>
      </c>
      <c r="R427" t="s">
        <v>2389</v>
      </c>
      <c r="S427" t="s">
        <v>1205</v>
      </c>
      <c r="T427" t="s">
        <v>1115</v>
      </c>
      <c r="U427" t="s">
        <v>1116</v>
      </c>
      <c r="V427" t="s">
        <v>1567</v>
      </c>
      <c r="W427" t="s">
        <v>110</v>
      </c>
      <c r="Y427" t="s">
        <v>2316</v>
      </c>
      <c r="Z427" t="s">
        <v>111</v>
      </c>
      <c r="AA427" t="s">
        <v>112</v>
      </c>
      <c r="AB427" t="s">
        <v>113</v>
      </c>
      <c r="AD427" t="s">
        <v>2316</v>
      </c>
      <c r="AJ427" t="s">
        <v>1518</v>
      </c>
      <c r="CA427" t="s">
        <v>1457</v>
      </c>
      <c r="CB427" t="s">
        <v>1458</v>
      </c>
    </row>
    <row r="428" customHeight="1" spans="3:80">
      <c r="C428" t="s">
        <v>2371</v>
      </c>
      <c r="D428" t="s">
        <v>1616</v>
      </c>
      <c r="E428" t="s">
        <v>1616</v>
      </c>
      <c r="F428" t="s">
        <v>1617</v>
      </c>
      <c r="G428" t="s">
        <v>1069</v>
      </c>
      <c r="H428" t="s">
        <v>1518</v>
      </c>
      <c r="I428" t="s">
        <v>108</v>
      </c>
      <c r="J428" t="s">
        <v>2372</v>
      </c>
      <c r="K428" t="s">
        <v>107</v>
      </c>
      <c r="L428" t="s">
        <v>1898</v>
      </c>
      <c r="M428" t="s">
        <v>1899</v>
      </c>
      <c r="P428" t="s">
        <v>113</v>
      </c>
      <c r="R428" t="s">
        <v>2390</v>
      </c>
      <c r="S428" t="s">
        <v>1215</v>
      </c>
      <c r="T428" t="s">
        <v>1115</v>
      </c>
      <c r="U428" t="s">
        <v>1116</v>
      </c>
      <c r="V428" t="s">
        <v>1567</v>
      </c>
      <c r="W428" t="s">
        <v>110</v>
      </c>
      <c r="Y428" t="s">
        <v>2391</v>
      </c>
      <c r="Z428" t="s">
        <v>111</v>
      </c>
      <c r="AA428" t="s">
        <v>112</v>
      </c>
      <c r="AB428" t="s">
        <v>113</v>
      </c>
      <c r="AD428" t="s">
        <v>2391</v>
      </c>
      <c r="AJ428" t="s">
        <v>1518</v>
      </c>
      <c r="CA428" t="s">
        <v>1740</v>
      </c>
      <c r="CB428" t="s">
        <v>1741</v>
      </c>
    </row>
    <row r="429" customHeight="1" spans="3:80">
      <c r="C429" t="s">
        <v>2371</v>
      </c>
      <c r="D429" t="s">
        <v>1616</v>
      </c>
      <c r="E429" t="s">
        <v>1616</v>
      </c>
      <c r="F429" t="s">
        <v>1617</v>
      </c>
      <c r="G429" t="s">
        <v>1069</v>
      </c>
      <c r="H429" t="s">
        <v>1518</v>
      </c>
      <c r="I429" t="s">
        <v>108</v>
      </c>
      <c r="J429" t="s">
        <v>2372</v>
      </c>
      <c r="K429" t="s">
        <v>107</v>
      </c>
      <c r="L429" t="s">
        <v>1898</v>
      </c>
      <c r="M429" t="s">
        <v>1899</v>
      </c>
      <c r="P429" t="s">
        <v>113</v>
      </c>
      <c r="R429" t="s">
        <v>2392</v>
      </c>
      <c r="S429" t="s">
        <v>1230</v>
      </c>
      <c r="T429" t="s">
        <v>1115</v>
      </c>
      <c r="U429" t="s">
        <v>1116</v>
      </c>
      <c r="V429" t="s">
        <v>1567</v>
      </c>
      <c r="W429" t="s">
        <v>110</v>
      </c>
      <c r="Y429" t="s">
        <v>2393</v>
      </c>
      <c r="Z429" t="s">
        <v>111</v>
      </c>
      <c r="AA429" t="s">
        <v>112</v>
      </c>
      <c r="AB429" t="s">
        <v>113</v>
      </c>
      <c r="AD429" t="s">
        <v>2393</v>
      </c>
      <c r="AJ429" t="s">
        <v>1518</v>
      </c>
      <c r="CA429" t="s">
        <v>1931</v>
      </c>
      <c r="CB429" t="s">
        <v>1932</v>
      </c>
    </row>
    <row r="430" customHeight="1" spans="3:80">
      <c r="C430" t="s">
        <v>2371</v>
      </c>
      <c r="D430" t="s">
        <v>1616</v>
      </c>
      <c r="E430" t="s">
        <v>1616</v>
      </c>
      <c r="F430" t="s">
        <v>1617</v>
      </c>
      <c r="G430" t="s">
        <v>1069</v>
      </c>
      <c r="H430" t="s">
        <v>1518</v>
      </c>
      <c r="I430" t="s">
        <v>108</v>
      </c>
      <c r="J430" t="s">
        <v>2372</v>
      </c>
      <c r="K430" t="s">
        <v>107</v>
      </c>
      <c r="L430" t="s">
        <v>1898</v>
      </c>
      <c r="M430" t="s">
        <v>1899</v>
      </c>
      <c r="P430" t="s">
        <v>113</v>
      </c>
      <c r="R430" t="s">
        <v>2394</v>
      </c>
      <c r="S430" t="s">
        <v>1239</v>
      </c>
      <c r="T430" t="s">
        <v>1115</v>
      </c>
      <c r="U430" t="s">
        <v>1116</v>
      </c>
      <c r="V430" t="s">
        <v>1567</v>
      </c>
      <c r="W430" t="s">
        <v>110</v>
      </c>
      <c r="Y430" t="s">
        <v>2229</v>
      </c>
      <c r="Z430" t="s">
        <v>111</v>
      </c>
      <c r="AA430" t="s">
        <v>112</v>
      </c>
      <c r="AB430" t="s">
        <v>113</v>
      </c>
      <c r="AD430" t="s">
        <v>2229</v>
      </c>
      <c r="AJ430" t="s">
        <v>1518</v>
      </c>
      <c r="CA430" t="s">
        <v>1119</v>
      </c>
      <c r="CB430" t="s">
        <v>1120</v>
      </c>
    </row>
    <row r="431" customHeight="1" spans="3:80">
      <c r="C431" t="s">
        <v>2371</v>
      </c>
      <c r="D431" t="s">
        <v>1616</v>
      </c>
      <c r="E431" t="s">
        <v>1616</v>
      </c>
      <c r="F431" t="s">
        <v>1617</v>
      </c>
      <c r="G431" t="s">
        <v>1069</v>
      </c>
      <c r="H431" t="s">
        <v>1518</v>
      </c>
      <c r="I431" t="s">
        <v>108</v>
      </c>
      <c r="J431" t="s">
        <v>2372</v>
      </c>
      <c r="K431" t="s">
        <v>107</v>
      </c>
      <c r="L431" t="s">
        <v>1898</v>
      </c>
      <c r="M431" t="s">
        <v>1899</v>
      </c>
      <c r="P431" t="s">
        <v>113</v>
      </c>
      <c r="R431" t="s">
        <v>2395</v>
      </c>
      <c r="S431" t="s">
        <v>1248</v>
      </c>
      <c r="T431" t="s">
        <v>1115</v>
      </c>
      <c r="U431" t="s">
        <v>1116</v>
      </c>
      <c r="V431" t="s">
        <v>1567</v>
      </c>
      <c r="W431" t="s">
        <v>110</v>
      </c>
      <c r="Y431" t="s">
        <v>2358</v>
      </c>
      <c r="Z431" t="s">
        <v>111</v>
      </c>
      <c r="AA431" t="s">
        <v>112</v>
      </c>
      <c r="AB431" t="s">
        <v>113</v>
      </c>
      <c r="AD431" t="s">
        <v>2358</v>
      </c>
      <c r="AJ431" t="s">
        <v>1518</v>
      </c>
      <c r="CA431" t="s">
        <v>1482</v>
      </c>
      <c r="CB431" t="s">
        <v>1483</v>
      </c>
    </row>
    <row r="432" customHeight="1" spans="3:80">
      <c r="C432" t="s">
        <v>2371</v>
      </c>
      <c r="D432" t="s">
        <v>1616</v>
      </c>
      <c r="E432" t="s">
        <v>1616</v>
      </c>
      <c r="F432" t="s">
        <v>1617</v>
      </c>
      <c r="G432" t="s">
        <v>1069</v>
      </c>
      <c r="H432" t="s">
        <v>1518</v>
      </c>
      <c r="I432" t="s">
        <v>108</v>
      </c>
      <c r="J432" t="s">
        <v>2372</v>
      </c>
      <c r="K432" t="s">
        <v>107</v>
      </c>
      <c r="L432" t="s">
        <v>1898</v>
      </c>
      <c r="M432" t="s">
        <v>1899</v>
      </c>
      <c r="P432" t="s">
        <v>113</v>
      </c>
      <c r="R432" t="s">
        <v>2396</v>
      </c>
      <c r="S432" t="s">
        <v>1266</v>
      </c>
      <c r="T432" t="s">
        <v>1384</v>
      </c>
      <c r="U432" t="s">
        <v>1385</v>
      </c>
      <c r="V432" t="s">
        <v>1567</v>
      </c>
      <c r="W432" t="s">
        <v>110</v>
      </c>
      <c r="Y432" t="s">
        <v>2397</v>
      </c>
      <c r="Z432" t="s">
        <v>111</v>
      </c>
      <c r="AA432" t="s">
        <v>112</v>
      </c>
      <c r="AB432" t="s">
        <v>113</v>
      </c>
      <c r="AD432" t="s">
        <v>2397</v>
      </c>
      <c r="AJ432" t="s">
        <v>1518</v>
      </c>
      <c r="CA432" t="s">
        <v>1388</v>
      </c>
      <c r="CB432" t="s">
        <v>1389</v>
      </c>
    </row>
    <row r="433" customHeight="1" spans="3:80">
      <c r="C433" t="s">
        <v>2371</v>
      </c>
      <c r="D433" t="s">
        <v>1616</v>
      </c>
      <c r="E433" t="s">
        <v>1616</v>
      </c>
      <c r="F433" t="s">
        <v>1617</v>
      </c>
      <c r="G433" t="s">
        <v>1069</v>
      </c>
      <c r="H433" t="s">
        <v>1518</v>
      </c>
      <c r="I433" t="s">
        <v>108</v>
      </c>
      <c r="J433" t="s">
        <v>2372</v>
      </c>
      <c r="K433" t="s">
        <v>107</v>
      </c>
      <c r="L433" t="s">
        <v>1898</v>
      </c>
      <c r="M433" t="s">
        <v>1899</v>
      </c>
      <c r="P433" t="s">
        <v>113</v>
      </c>
      <c r="R433" t="s">
        <v>2398</v>
      </c>
      <c r="S433" t="s">
        <v>1276</v>
      </c>
      <c r="T433" t="s">
        <v>1384</v>
      </c>
      <c r="U433" t="s">
        <v>1385</v>
      </c>
      <c r="V433" t="s">
        <v>1567</v>
      </c>
      <c r="W433" t="s">
        <v>110</v>
      </c>
      <c r="Y433" t="s">
        <v>2399</v>
      </c>
      <c r="Z433" t="s">
        <v>111</v>
      </c>
      <c r="AA433" t="s">
        <v>112</v>
      </c>
      <c r="AB433" t="s">
        <v>113</v>
      </c>
      <c r="AD433" t="s">
        <v>2399</v>
      </c>
      <c r="AJ433" t="s">
        <v>1518</v>
      </c>
      <c r="CA433" t="s">
        <v>1622</v>
      </c>
      <c r="CB433" t="s">
        <v>192</v>
      </c>
    </row>
    <row r="434" customHeight="1" spans="3:80">
      <c r="C434" t="s">
        <v>2371</v>
      </c>
      <c r="D434" t="s">
        <v>1616</v>
      </c>
      <c r="E434" t="s">
        <v>1616</v>
      </c>
      <c r="F434" t="s">
        <v>1617</v>
      </c>
      <c r="G434" t="s">
        <v>1069</v>
      </c>
      <c r="H434" t="s">
        <v>1518</v>
      </c>
      <c r="I434" t="s">
        <v>108</v>
      </c>
      <c r="J434" t="s">
        <v>2372</v>
      </c>
      <c r="K434" t="s">
        <v>107</v>
      </c>
      <c r="L434" t="s">
        <v>1898</v>
      </c>
      <c r="M434" t="s">
        <v>1899</v>
      </c>
      <c r="P434" t="s">
        <v>113</v>
      </c>
      <c r="R434" t="s">
        <v>2400</v>
      </c>
      <c r="S434" t="s">
        <v>1288</v>
      </c>
      <c r="T434" t="s">
        <v>1384</v>
      </c>
      <c r="U434" t="s">
        <v>1385</v>
      </c>
      <c r="V434" t="s">
        <v>1567</v>
      </c>
      <c r="W434" t="s">
        <v>110</v>
      </c>
      <c r="Y434" t="s">
        <v>2401</v>
      </c>
      <c r="Z434" t="s">
        <v>111</v>
      </c>
      <c r="AA434" t="s">
        <v>112</v>
      </c>
      <c r="AB434" t="s">
        <v>113</v>
      </c>
      <c r="AD434" t="s">
        <v>2401</v>
      </c>
      <c r="AJ434" t="s">
        <v>1518</v>
      </c>
      <c r="CA434" t="s">
        <v>1560</v>
      </c>
      <c r="CB434" t="s">
        <v>1561</v>
      </c>
    </row>
  </sheetData>
  <dataValidations count="5">
    <dataValidation type="list" allowBlank="1" sqref="L10:L1048576">
      <formula1>refer_bip_usercenter.bip_user_ref3</formula1>
    </dataValidation>
    <dataValidation type="list" allowBlank="1" sqref="O10:O1048576">
      <formula1>enum_gl_standard_import_voucher_status</formula1>
    </dataValidation>
    <dataValidation type="list" allowBlank="1" sqref="W10:W1048576">
      <formula1>refer_ucfbasedoc.bd_currencytenantref4</formula1>
    </dataValidation>
    <dataValidation type="list" allowBlank="1" sqref="AA10:AA1048576">
      <formula1>enum_ExchangeRateMethod</formula1>
    </dataValidation>
    <dataValidation type="list" allowBlank="1" sqref="AK10:AK1048576">
      <formula1>refer_productcenter.aa_settlemethodref7</formula1>
    </dataValidation>
  </dataValidations>
  <hyperlinks>
    <hyperlink ref="D6" location="'参照'!A1" display="*会计主体"/>
    <hyperlink ref="E6" location="'参照'!E1" display="*账簿"/>
    <hyperlink ref="I6" location="'参照'!I1" display="*凭证类型"/>
    <hyperlink ref="L6" location="'参照'!M1" display="制单人"/>
    <hyperlink ref="W6" location="'参照'!Q1" display="*币种"/>
    <hyperlink ref="Z6" location="'参照'!U1" display="本币汇率类型"/>
    <hyperlink ref="AE6" location="'参照'!Y1" display="计量单位"/>
    <hyperlink ref="AK6" location="'参照'!AC1" display="结算方式"/>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B5"/>
  <sheetViews>
    <sheetView workbookViewId="0">
      <selection activeCell="A1" sqref="A1"/>
    </sheetView>
  </sheetViews>
  <sheetFormatPr defaultColWidth="9" defaultRowHeight="12.75" outlineLevelRow="4" outlineLevelCol="1"/>
  <cols>
    <col min="1" max="2" width="29.8761904761905" customWidth="1"/>
  </cols>
  <sheetData>
    <row r="1" ht="25.5" spans="1:2">
      <c r="A1" t="s">
        <v>2402</v>
      </c>
      <c r="B1" t="s">
        <v>2403</v>
      </c>
    </row>
    <row r="2" spans="1:2">
      <c r="A2" t="s">
        <v>112</v>
      </c>
      <c r="B2" t="s">
        <v>2404</v>
      </c>
    </row>
    <row r="3" spans="1:2">
      <c r="A3" t="s">
        <v>2405</v>
      </c>
      <c r="B3" t="s">
        <v>2406</v>
      </c>
    </row>
    <row r="4" spans="2:2">
      <c r="B4" t="s">
        <v>2407</v>
      </c>
    </row>
    <row r="5" spans="2:2">
      <c r="B5" t="s">
        <v>2408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E95"/>
  <sheetViews>
    <sheetView workbookViewId="0">
      <selection activeCell="A1" sqref="A1"/>
    </sheetView>
  </sheetViews>
  <sheetFormatPr defaultColWidth="18" defaultRowHeight="18" customHeight="1"/>
  <cols>
    <col min="3" max="3" width="17" hidden="1"/>
    <col min="7" max="7" width="17" hidden="1"/>
    <col min="11" max="11" width="17" hidden="1"/>
    <col min="15" max="15" width="17" hidden="1"/>
    <col min="19" max="19" width="17" hidden="1"/>
    <col min="23" max="23" width="17" hidden="1"/>
    <col min="27" max="27" width="17" hidden="1"/>
    <col min="31" max="31" width="17" hidden="1"/>
  </cols>
  <sheetData>
    <row r="1" customHeight="1" spans="1:29">
      <c r="A1" s="21" t="s">
        <v>2409</v>
      </c>
      <c r="E1" s="21" t="s">
        <v>2410</v>
      </c>
      <c r="I1" s="21" t="s">
        <v>2411</v>
      </c>
      <c r="M1" s="21" t="s">
        <v>31</v>
      </c>
      <c r="Q1" s="21" t="s">
        <v>2412</v>
      </c>
      <c r="U1" s="21" t="s">
        <v>45</v>
      </c>
      <c r="Y1" s="21" t="s">
        <v>50</v>
      </c>
      <c r="AC1" s="21" t="s">
        <v>56</v>
      </c>
    </row>
    <row r="2" customHeight="1" spans="1:31">
      <c r="A2" s="21" t="s">
        <v>36</v>
      </c>
      <c r="B2" s="21" t="s">
        <v>2413</v>
      </c>
      <c r="C2" s="21" t="s">
        <v>2414</v>
      </c>
      <c r="E2" s="21" t="s">
        <v>36</v>
      </c>
      <c r="F2" s="21" t="s">
        <v>2413</v>
      </c>
      <c r="G2" s="21" t="s">
        <v>2414</v>
      </c>
      <c r="I2" s="21" t="s">
        <v>36</v>
      </c>
      <c r="J2" s="21" t="s">
        <v>2413</v>
      </c>
      <c r="K2" s="21" t="s">
        <v>2414</v>
      </c>
      <c r="M2" s="21" t="s">
        <v>36</v>
      </c>
      <c r="N2" s="21" t="s">
        <v>2413</v>
      </c>
      <c r="O2" s="21" t="s">
        <v>2414</v>
      </c>
      <c r="Q2" s="21" t="s">
        <v>36</v>
      </c>
      <c r="R2" s="21" t="s">
        <v>2413</v>
      </c>
      <c r="S2" s="21" t="s">
        <v>2414</v>
      </c>
      <c r="U2" s="21" t="s">
        <v>36</v>
      </c>
      <c r="V2" s="21" t="s">
        <v>2413</v>
      </c>
      <c r="W2" s="21" t="s">
        <v>2414</v>
      </c>
      <c r="Y2" s="21" t="s">
        <v>36</v>
      </c>
      <c r="Z2" s="21" t="s">
        <v>2413</v>
      </c>
      <c r="AA2" s="21" t="s">
        <v>2414</v>
      </c>
      <c r="AC2" s="21" t="s">
        <v>36</v>
      </c>
      <c r="AD2" s="21" t="s">
        <v>2413</v>
      </c>
      <c r="AE2" s="21" t="s">
        <v>2414</v>
      </c>
    </row>
    <row r="3" customHeight="1" spans="1:31">
      <c r="A3" t="s">
        <v>2415</v>
      </c>
      <c r="B3" t="s">
        <v>2416</v>
      </c>
      <c r="C3" t="s">
        <v>2417</v>
      </c>
      <c r="E3" t="s">
        <v>2418</v>
      </c>
      <c r="F3" t="s">
        <v>2419</v>
      </c>
      <c r="G3" t="s">
        <v>2420</v>
      </c>
      <c r="I3" t="s">
        <v>113</v>
      </c>
      <c r="J3" t="s">
        <v>2421</v>
      </c>
      <c r="K3" t="s">
        <v>2422</v>
      </c>
      <c r="M3" t="s">
        <v>2423</v>
      </c>
      <c r="N3" t="s">
        <v>2424</v>
      </c>
      <c r="O3" t="s">
        <v>2425</v>
      </c>
      <c r="Q3" t="s">
        <v>110</v>
      </c>
      <c r="R3" t="s">
        <v>2426</v>
      </c>
      <c r="S3" t="s">
        <v>2427</v>
      </c>
      <c r="U3" t="s">
        <v>111</v>
      </c>
      <c r="V3" t="s">
        <v>2428</v>
      </c>
      <c r="W3" t="s">
        <v>2429</v>
      </c>
      <c r="Y3" t="s">
        <v>2430</v>
      </c>
      <c r="Z3" t="s">
        <v>2431</v>
      </c>
      <c r="AA3" t="s">
        <v>2432</v>
      </c>
      <c r="AC3" t="s">
        <v>2433</v>
      </c>
      <c r="AD3" t="s">
        <v>2434</v>
      </c>
      <c r="AE3" t="s">
        <v>2435</v>
      </c>
    </row>
    <row r="4" customHeight="1" spans="1:31">
      <c r="A4" t="s">
        <v>2418</v>
      </c>
      <c r="B4" t="s">
        <v>2419</v>
      </c>
      <c r="C4" t="s">
        <v>2420</v>
      </c>
      <c r="E4" t="s">
        <v>1067</v>
      </c>
      <c r="F4" t="s">
        <v>1068</v>
      </c>
      <c r="G4" t="s">
        <v>2436</v>
      </c>
      <c r="I4" t="s">
        <v>1080</v>
      </c>
      <c r="J4" t="s">
        <v>2437</v>
      </c>
      <c r="K4" t="s">
        <v>2438</v>
      </c>
      <c r="M4" t="s">
        <v>2439</v>
      </c>
      <c r="N4" t="s">
        <v>2440</v>
      </c>
      <c r="O4" t="s">
        <v>2441</v>
      </c>
      <c r="U4" t="s">
        <v>2442</v>
      </c>
      <c r="V4" t="s">
        <v>2443</v>
      </c>
      <c r="W4" t="s">
        <v>2444</v>
      </c>
      <c r="Y4" t="s">
        <v>2445</v>
      </c>
      <c r="Z4" t="s">
        <v>2446</v>
      </c>
      <c r="AA4" t="s">
        <v>2447</v>
      </c>
      <c r="AC4" t="s">
        <v>2448</v>
      </c>
      <c r="AD4" t="s">
        <v>2449</v>
      </c>
      <c r="AE4" t="s">
        <v>2450</v>
      </c>
    </row>
    <row r="5" customHeight="1" spans="1:31">
      <c r="A5" t="s">
        <v>2451</v>
      </c>
      <c r="B5" t="s">
        <v>2452</v>
      </c>
      <c r="C5" t="s">
        <v>2453</v>
      </c>
      <c r="E5" t="s">
        <v>2003</v>
      </c>
      <c r="F5" t="s">
        <v>2004</v>
      </c>
      <c r="G5" t="s">
        <v>2454</v>
      </c>
      <c r="I5" t="s">
        <v>1093</v>
      </c>
      <c r="J5" t="s">
        <v>2455</v>
      </c>
      <c r="K5" t="s">
        <v>2456</v>
      </c>
      <c r="M5" t="s">
        <v>2457</v>
      </c>
      <c r="N5" t="s">
        <v>2458</v>
      </c>
      <c r="O5" t="s">
        <v>2459</v>
      </c>
      <c r="Y5" t="s">
        <v>2460</v>
      </c>
      <c r="Z5" t="s">
        <v>2461</v>
      </c>
      <c r="AA5" t="s">
        <v>2462</v>
      </c>
      <c r="AC5" t="s">
        <v>113</v>
      </c>
      <c r="AD5" t="s">
        <v>2463</v>
      </c>
      <c r="AE5" t="s">
        <v>2464</v>
      </c>
    </row>
    <row r="6" customHeight="1" spans="1:31">
      <c r="A6" t="s">
        <v>1827</v>
      </c>
      <c r="B6" t="s">
        <v>1829</v>
      </c>
      <c r="C6" t="s">
        <v>2465</v>
      </c>
      <c r="E6" t="s">
        <v>2466</v>
      </c>
      <c r="F6" t="s">
        <v>581</v>
      </c>
      <c r="G6" t="s">
        <v>2467</v>
      </c>
      <c r="I6" t="s">
        <v>1113</v>
      </c>
      <c r="J6" t="s">
        <v>2468</v>
      </c>
      <c r="K6" t="s">
        <v>2469</v>
      </c>
      <c r="M6" t="s">
        <v>2470</v>
      </c>
      <c r="N6" t="s">
        <v>2471</v>
      </c>
      <c r="O6" t="s">
        <v>2472</v>
      </c>
      <c r="Y6" t="s">
        <v>2473</v>
      </c>
      <c r="Z6" t="s">
        <v>2474</v>
      </c>
      <c r="AA6" t="s">
        <v>2475</v>
      </c>
      <c r="AC6" t="s">
        <v>2476</v>
      </c>
      <c r="AD6" t="s">
        <v>2477</v>
      </c>
      <c r="AE6" t="s">
        <v>2478</v>
      </c>
    </row>
    <row r="7" customHeight="1" spans="1:31">
      <c r="A7" t="s">
        <v>1616</v>
      </c>
      <c r="B7" t="s">
        <v>1617</v>
      </c>
      <c r="C7" t="s">
        <v>2479</v>
      </c>
      <c r="E7" t="s">
        <v>1331</v>
      </c>
      <c r="F7" t="s">
        <v>1332</v>
      </c>
      <c r="G7" t="s">
        <v>2480</v>
      </c>
      <c r="M7" t="s">
        <v>2481</v>
      </c>
      <c r="N7" t="s">
        <v>2482</v>
      </c>
      <c r="O7" t="s">
        <v>2483</v>
      </c>
      <c r="Y7" t="s">
        <v>2484</v>
      </c>
      <c r="Z7" t="s">
        <v>2485</v>
      </c>
      <c r="AA7" t="s">
        <v>2486</v>
      </c>
      <c r="AC7" t="s">
        <v>2487</v>
      </c>
      <c r="AD7" t="s">
        <v>2488</v>
      </c>
      <c r="AE7" t="s">
        <v>2489</v>
      </c>
    </row>
    <row r="8" customHeight="1" spans="1:31">
      <c r="A8" t="s">
        <v>1067</v>
      </c>
      <c r="B8" t="s">
        <v>1068</v>
      </c>
      <c r="C8" t="s">
        <v>2436</v>
      </c>
      <c r="E8" t="s">
        <v>1391</v>
      </c>
      <c r="F8" t="s">
        <v>1392</v>
      </c>
      <c r="G8" t="s">
        <v>2490</v>
      </c>
      <c r="M8" t="s">
        <v>2491</v>
      </c>
      <c r="N8" t="s">
        <v>2492</v>
      </c>
      <c r="O8" t="s">
        <v>2493</v>
      </c>
      <c r="Y8" t="s">
        <v>2494</v>
      </c>
      <c r="Z8" t="s">
        <v>2495</v>
      </c>
      <c r="AA8" t="s">
        <v>2496</v>
      </c>
      <c r="AC8" t="s">
        <v>2497</v>
      </c>
      <c r="AD8" t="s">
        <v>2498</v>
      </c>
      <c r="AE8" t="s">
        <v>2499</v>
      </c>
    </row>
    <row r="9" customHeight="1" spans="1:31">
      <c r="A9" t="s">
        <v>1725</v>
      </c>
      <c r="B9" t="s">
        <v>1727</v>
      </c>
      <c r="C9" t="s">
        <v>2500</v>
      </c>
      <c r="E9" t="s">
        <v>2501</v>
      </c>
      <c r="F9" t="s">
        <v>2502</v>
      </c>
      <c r="G9" t="s">
        <v>2503</v>
      </c>
      <c r="M9" t="s">
        <v>2504</v>
      </c>
      <c r="N9" t="s">
        <v>2505</v>
      </c>
      <c r="O9" t="s">
        <v>2506</v>
      </c>
      <c r="Y9" t="s">
        <v>2507</v>
      </c>
      <c r="Z9" t="s">
        <v>2508</v>
      </c>
      <c r="AA9" t="s">
        <v>2509</v>
      </c>
      <c r="AC9" t="s">
        <v>2510</v>
      </c>
      <c r="AD9" t="s">
        <v>2511</v>
      </c>
      <c r="AE9" t="s">
        <v>2512</v>
      </c>
    </row>
    <row r="10" customHeight="1" spans="1:27">
      <c r="A10" t="s">
        <v>2513</v>
      </c>
      <c r="B10" t="s">
        <v>802</v>
      </c>
      <c r="C10" t="s">
        <v>2514</v>
      </c>
      <c r="E10" t="s">
        <v>1630</v>
      </c>
      <c r="F10" t="s">
        <v>1631</v>
      </c>
      <c r="G10" t="s">
        <v>2515</v>
      </c>
      <c r="M10" t="s">
        <v>2516</v>
      </c>
      <c r="N10" t="s">
        <v>2517</v>
      </c>
      <c r="O10" t="s">
        <v>2518</v>
      </c>
      <c r="Y10" t="s">
        <v>2519</v>
      </c>
      <c r="Z10" t="s">
        <v>2520</v>
      </c>
      <c r="AA10" t="s">
        <v>2521</v>
      </c>
    </row>
    <row r="11" customHeight="1" spans="1:27">
      <c r="A11" t="s">
        <v>2522</v>
      </c>
      <c r="B11" t="s">
        <v>657</v>
      </c>
      <c r="C11" t="s">
        <v>2523</v>
      </c>
      <c r="E11" t="s">
        <v>1660</v>
      </c>
      <c r="F11" t="s">
        <v>1662</v>
      </c>
      <c r="G11" t="s">
        <v>2524</v>
      </c>
      <c r="M11" t="s">
        <v>2525</v>
      </c>
      <c r="N11" t="s">
        <v>2526</v>
      </c>
      <c r="O11" t="s">
        <v>2527</v>
      </c>
      <c r="Y11" t="s">
        <v>2528</v>
      </c>
      <c r="Z11" t="s">
        <v>2529</v>
      </c>
      <c r="AA11" t="s">
        <v>2530</v>
      </c>
    </row>
    <row r="12" customHeight="1" spans="1:27">
      <c r="A12" t="s">
        <v>2531</v>
      </c>
      <c r="B12" t="s">
        <v>162</v>
      </c>
      <c r="C12" t="s">
        <v>2532</v>
      </c>
      <c r="E12" t="s">
        <v>2533</v>
      </c>
      <c r="F12" t="s">
        <v>2534</v>
      </c>
      <c r="G12" t="s">
        <v>2535</v>
      </c>
      <c r="M12" t="s">
        <v>2536</v>
      </c>
      <c r="N12" t="s">
        <v>2537</v>
      </c>
      <c r="O12" t="s">
        <v>2538</v>
      </c>
      <c r="Y12" t="s">
        <v>2539</v>
      </c>
      <c r="Z12" t="s">
        <v>2540</v>
      </c>
      <c r="AA12" t="s">
        <v>2541</v>
      </c>
    </row>
    <row r="13" customHeight="1" spans="1:27">
      <c r="A13" t="s">
        <v>2542</v>
      </c>
      <c r="B13" t="s">
        <v>857</v>
      </c>
      <c r="C13" t="s">
        <v>2543</v>
      </c>
      <c r="E13" t="s">
        <v>2544</v>
      </c>
      <c r="F13" t="s">
        <v>2545</v>
      </c>
      <c r="G13" t="s">
        <v>2546</v>
      </c>
      <c r="M13" t="s">
        <v>2547</v>
      </c>
      <c r="N13" t="s">
        <v>2548</v>
      </c>
      <c r="O13" t="s">
        <v>2549</v>
      </c>
      <c r="Y13" t="s">
        <v>2550</v>
      </c>
      <c r="Z13" t="s">
        <v>2551</v>
      </c>
      <c r="AA13" t="s">
        <v>2552</v>
      </c>
    </row>
    <row r="14" customHeight="1" spans="1:27">
      <c r="A14" t="s">
        <v>2553</v>
      </c>
      <c r="B14" t="s">
        <v>757</v>
      </c>
      <c r="C14" t="s">
        <v>2554</v>
      </c>
      <c r="E14" t="s">
        <v>2555</v>
      </c>
      <c r="F14" t="s">
        <v>843</v>
      </c>
      <c r="G14" t="s">
        <v>2556</v>
      </c>
      <c r="M14" t="s">
        <v>2557</v>
      </c>
      <c r="N14" t="s">
        <v>2558</v>
      </c>
      <c r="O14" t="s">
        <v>2559</v>
      </c>
      <c r="Y14" t="s">
        <v>2560</v>
      </c>
      <c r="Z14" t="s">
        <v>2561</v>
      </c>
      <c r="AA14" t="s">
        <v>2562</v>
      </c>
    </row>
    <row r="15" customHeight="1" spans="1:27">
      <c r="A15" t="s">
        <v>2563</v>
      </c>
      <c r="B15" t="s">
        <v>805</v>
      </c>
      <c r="C15" t="s">
        <v>2564</v>
      </c>
      <c r="E15" t="s">
        <v>2513</v>
      </c>
      <c r="F15" t="s">
        <v>802</v>
      </c>
      <c r="G15" t="s">
        <v>2514</v>
      </c>
      <c r="M15" t="s">
        <v>2565</v>
      </c>
      <c r="N15" t="s">
        <v>2566</v>
      </c>
      <c r="O15" t="s">
        <v>2567</v>
      </c>
      <c r="Y15" t="s">
        <v>2568</v>
      </c>
      <c r="Z15" t="s">
        <v>2569</v>
      </c>
      <c r="AA15" t="s">
        <v>2570</v>
      </c>
    </row>
    <row r="16" customHeight="1" spans="1:27">
      <c r="A16" t="s">
        <v>2571</v>
      </c>
      <c r="B16" t="s">
        <v>209</v>
      </c>
      <c r="C16" t="s">
        <v>2572</v>
      </c>
      <c r="E16" t="s">
        <v>1616</v>
      </c>
      <c r="F16" t="s">
        <v>1617</v>
      </c>
      <c r="G16" t="s">
        <v>2479</v>
      </c>
      <c r="M16" t="s">
        <v>2573</v>
      </c>
      <c r="N16" t="s">
        <v>2574</v>
      </c>
      <c r="O16" t="s">
        <v>2575</v>
      </c>
      <c r="Y16" t="s">
        <v>2576</v>
      </c>
      <c r="Z16" t="s">
        <v>2577</v>
      </c>
      <c r="AA16" t="s">
        <v>2578</v>
      </c>
    </row>
    <row r="17" customHeight="1" spans="1:27">
      <c r="A17" t="s">
        <v>2579</v>
      </c>
      <c r="B17" t="s">
        <v>2580</v>
      </c>
      <c r="C17" t="s">
        <v>2581</v>
      </c>
      <c r="E17" t="s">
        <v>2127</v>
      </c>
      <c r="F17" t="s">
        <v>195</v>
      </c>
      <c r="G17" t="s">
        <v>2582</v>
      </c>
      <c r="M17" t="s">
        <v>2583</v>
      </c>
      <c r="N17" t="s">
        <v>2584</v>
      </c>
      <c r="O17" t="s">
        <v>2585</v>
      </c>
      <c r="Y17" t="s">
        <v>2586</v>
      </c>
      <c r="Z17" t="s">
        <v>2587</v>
      </c>
      <c r="AA17" t="s">
        <v>2588</v>
      </c>
    </row>
    <row r="18" customHeight="1" spans="1:27">
      <c r="A18" t="s">
        <v>2589</v>
      </c>
      <c r="B18" t="s">
        <v>833</v>
      </c>
      <c r="C18" t="s">
        <v>2590</v>
      </c>
      <c r="E18" t="s">
        <v>2010</v>
      </c>
      <c r="F18" t="s">
        <v>762</v>
      </c>
      <c r="G18" t="s">
        <v>2591</v>
      </c>
      <c r="M18" t="s">
        <v>2592</v>
      </c>
      <c r="N18" t="s">
        <v>2593</v>
      </c>
      <c r="O18" t="s">
        <v>2594</v>
      </c>
      <c r="Y18" t="s">
        <v>2595</v>
      </c>
      <c r="Z18" t="s">
        <v>2596</v>
      </c>
      <c r="AA18" t="s">
        <v>2597</v>
      </c>
    </row>
    <row r="19" customHeight="1" spans="1:27">
      <c r="A19" t="s">
        <v>2598</v>
      </c>
      <c r="B19" t="s">
        <v>2599</v>
      </c>
      <c r="C19" t="s">
        <v>2600</v>
      </c>
      <c r="E19" t="s">
        <v>1725</v>
      </c>
      <c r="F19" t="s">
        <v>1727</v>
      </c>
      <c r="G19" t="s">
        <v>2500</v>
      </c>
      <c r="M19" t="s">
        <v>2601</v>
      </c>
      <c r="N19" t="s">
        <v>2602</v>
      </c>
      <c r="O19" t="s">
        <v>2603</v>
      </c>
      <c r="Y19" t="s">
        <v>2604</v>
      </c>
      <c r="Z19" t="s">
        <v>2605</v>
      </c>
      <c r="AA19" t="s">
        <v>2606</v>
      </c>
    </row>
    <row r="20" customHeight="1" spans="1:27">
      <c r="A20" t="s">
        <v>2607</v>
      </c>
      <c r="B20" t="s">
        <v>810</v>
      </c>
      <c r="C20" t="s">
        <v>2608</v>
      </c>
      <c r="E20" t="s">
        <v>2609</v>
      </c>
      <c r="F20" t="s">
        <v>736</v>
      </c>
      <c r="G20" t="s">
        <v>2610</v>
      </c>
      <c r="M20" t="s">
        <v>2611</v>
      </c>
      <c r="N20" t="s">
        <v>2612</v>
      </c>
      <c r="O20" t="s">
        <v>2613</v>
      </c>
      <c r="Y20" t="s">
        <v>2614</v>
      </c>
      <c r="Z20" t="s">
        <v>2615</v>
      </c>
      <c r="AA20" t="s">
        <v>2616</v>
      </c>
    </row>
    <row r="21" customHeight="1" spans="1:27">
      <c r="A21" t="s">
        <v>2617</v>
      </c>
      <c r="B21" t="s">
        <v>853</v>
      </c>
      <c r="C21" t="s">
        <v>2618</v>
      </c>
      <c r="E21" t="s">
        <v>2619</v>
      </c>
      <c r="F21" t="s">
        <v>2620</v>
      </c>
      <c r="G21" t="s">
        <v>2621</v>
      </c>
      <c r="M21" t="s">
        <v>2622</v>
      </c>
      <c r="N21" t="s">
        <v>2623</v>
      </c>
      <c r="O21" t="s">
        <v>2624</v>
      </c>
      <c r="Y21" t="s">
        <v>2625</v>
      </c>
      <c r="Z21" t="s">
        <v>2626</v>
      </c>
      <c r="AA21" t="s">
        <v>2627</v>
      </c>
    </row>
    <row r="22" customHeight="1" spans="1:27">
      <c r="A22" t="s">
        <v>2628</v>
      </c>
      <c r="B22" t="s">
        <v>746</v>
      </c>
      <c r="C22" t="s">
        <v>2629</v>
      </c>
      <c r="E22" t="s">
        <v>2630</v>
      </c>
      <c r="F22" t="s">
        <v>2631</v>
      </c>
      <c r="G22" t="s">
        <v>2632</v>
      </c>
      <c r="M22" t="s">
        <v>2633</v>
      </c>
      <c r="N22" t="s">
        <v>2634</v>
      </c>
      <c r="O22" t="s">
        <v>2635</v>
      </c>
      <c r="Y22" t="s">
        <v>2636</v>
      </c>
      <c r="Z22" t="s">
        <v>2637</v>
      </c>
      <c r="AA22" t="s">
        <v>2638</v>
      </c>
    </row>
    <row r="23" customHeight="1" spans="1:27">
      <c r="A23" t="s">
        <v>2639</v>
      </c>
      <c r="B23" t="s">
        <v>2640</v>
      </c>
      <c r="C23" t="s">
        <v>2641</v>
      </c>
      <c r="E23" t="s">
        <v>2642</v>
      </c>
      <c r="F23" t="s">
        <v>2643</v>
      </c>
      <c r="G23" t="s">
        <v>2644</v>
      </c>
      <c r="M23" t="s">
        <v>2645</v>
      </c>
      <c r="N23" t="s">
        <v>2646</v>
      </c>
      <c r="O23" t="s">
        <v>2647</v>
      </c>
      <c r="Y23" t="s">
        <v>2648</v>
      </c>
      <c r="Z23" t="s">
        <v>2649</v>
      </c>
      <c r="AA23" t="s">
        <v>2650</v>
      </c>
    </row>
    <row r="24" customHeight="1" spans="1:27">
      <c r="A24" t="s">
        <v>2651</v>
      </c>
      <c r="B24" t="s">
        <v>138</v>
      </c>
      <c r="C24" t="s">
        <v>2652</v>
      </c>
      <c r="E24" t="s">
        <v>1810</v>
      </c>
      <c r="F24" t="s">
        <v>863</v>
      </c>
      <c r="G24" t="s">
        <v>2653</v>
      </c>
      <c r="M24" t="s">
        <v>2654</v>
      </c>
      <c r="N24" t="s">
        <v>2655</v>
      </c>
      <c r="O24" t="s">
        <v>2656</v>
      </c>
      <c r="Y24" t="s">
        <v>2657</v>
      </c>
      <c r="Z24" t="s">
        <v>2658</v>
      </c>
      <c r="AA24" t="s">
        <v>2659</v>
      </c>
    </row>
    <row r="25" customHeight="1" spans="1:27">
      <c r="A25" t="s">
        <v>2660</v>
      </c>
      <c r="B25" t="s">
        <v>172</v>
      </c>
      <c r="C25" t="s">
        <v>2661</v>
      </c>
      <c r="E25" t="s">
        <v>2662</v>
      </c>
      <c r="F25" t="s">
        <v>2663</v>
      </c>
      <c r="G25" t="s">
        <v>2664</v>
      </c>
      <c r="M25" t="s">
        <v>2665</v>
      </c>
      <c r="N25" t="s">
        <v>1565</v>
      </c>
      <c r="O25" t="s">
        <v>2666</v>
      </c>
      <c r="Y25" t="s">
        <v>2667</v>
      </c>
      <c r="Z25" t="s">
        <v>2668</v>
      </c>
      <c r="AA25" t="s">
        <v>2669</v>
      </c>
    </row>
    <row r="26" customHeight="1" spans="1:27">
      <c r="A26" t="s">
        <v>2670</v>
      </c>
      <c r="B26" t="s">
        <v>187</v>
      </c>
      <c r="C26" t="s">
        <v>2671</v>
      </c>
      <c r="E26" t="s">
        <v>1539</v>
      </c>
      <c r="F26" t="s">
        <v>287</v>
      </c>
      <c r="G26" t="s">
        <v>2672</v>
      </c>
      <c r="M26" t="s">
        <v>2673</v>
      </c>
      <c r="N26" t="s">
        <v>2674</v>
      </c>
      <c r="O26" t="s">
        <v>2675</v>
      </c>
      <c r="Y26" t="s">
        <v>2676</v>
      </c>
      <c r="Z26" t="s">
        <v>2677</v>
      </c>
      <c r="AA26" t="s">
        <v>2678</v>
      </c>
    </row>
    <row r="27" customHeight="1" spans="1:27">
      <c r="A27" t="s">
        <v>1078</v>
      </c>
      <c r="B27" t="s">
        <v>567</v>
      </c>
      <c r="C27" t="s">
        <v>2679</v>
      </c>
      <c r="E27" t="s">
        <v>2680</v>
      </c>
      <c r="F27" t="s">
        <v>2681</v>
      </c>
      <c r="G27" t="s">
        <v>2682</v>
      </c>
      <c r="M27" t="s">
        <v>2683</v>
      </c>
      <c r="N27" t="s">
        <v>2684</v>
      </c>
      <c r="O27" t="s">
        <v>2685</v>
      </c>
      <c r="Y27" t="s">
        <v>2686</v>
      </c>
      <c r="Z27" t="s">
        <v>2687</v>
      </c>
      <c r="AA27" t="s">
        <v>2688</v>
      </c>
    </row>
    <row r="28" customHeight="1" spans="1:27">
      <c r="A28" t="s">
        <v>1810</v>
      </c>
      <c r="B28" t="s">
        <v>863</v>
      </c>
      <c r="C28" t="s">
        <v>2653</v>
      </c>
      <c r="E28" t="s">
        <v>2689</v>
      </c>
      <c r="F28" t="s">
        <v>2690</v>
      </c>
      <c r="G28" t="s">
        <v>2691</v>
      </c>
      <c r="M28" t="s">
        <v>2692</v>
      </c>
      <c r="N28" t="s">
        <v>2693</v>
      </c>
      <c r="O28" t="s">
        <v>2694</v>
      </c>
      <c r="Y28" t="s">
        <v>2695</v>
      </c>
      <c r="Z28" t="s">
        <v>2696</v>
      </c>
      <c r="AA28" t="s">
        <v>2697</v>
      </c>
    </row>
    <row r="29" customHeight="1" spans="1:27">
      <c r="A29" t="s">
        <v>1862</v>
      </c>
      <c r="B29" t="s">
        <v>1863</v>
      </c>
      <c r="C29" t="s">
        <v>2698</v>
      </c>
      <c r="E29" t="s">
        <v>1989</v>
      </c>
      <c r="F29" t="s">
        <v>714</v>
      </c>
      <c r="G29" t="s">
        <v>2699</v>
      </c>
      <c r="M29" t="s">
        <v>2700</v>
      </c>
      <c r="N29" t="s">
        <v>2701</v>
      </c>
      <c r="O29" t="s">
        <v>2702</v>
      </c>
      <c r="Y29" t="s">
        <v>2703</v>
      </c>
      <c r="Z29" t="s">
        <v>2704</v>
      </c>
      <c r="AA29" t="s">
        <v>2705</v>
      </c>
    </row>
    <row r="30" customHeight="1" spans="1:27">
      <c r="A30" t="s">
        <v>2706</v>
      </c>
      <c r="B30" t="s">
        <v>722</v>
      </c>
      <c r="C30" t="s">
        <v>2707</v>
      </c>
      <c r="E30" t="s">
        <v>1996</v>
      </c>
      <c r="F30" t="s">
        <v>279</v>
      </c>
      <c r="G30" t="s">
        <v>2708</v>
      </c>
      <c r="M30" t="s">
        <v>2709</v>
      </c>
      <c r="N30" t="s">
        <v>2710</v>
      </c>
      <c r="O30" t="s">
        <v>2711</v>
      </c>
      <c r="Y30" t="s">
        <v>2712</v>
      </c>
      <c r="Z30" t="s">
        <v>2713</v>
      </c>
      <c r="AA30" t="s">
        <v>2714</v>
      </c>
    </row>
    <row r="31" customHeight="1" spans="1:27">
      <c r="A31" t="s">
        <v>1539</v>
      </c>
      <c r="B31" t="s">
        <v>287</v>
      </c>
      <c r="C31" t="s">
        <v>2672</v>
      </c>
      <c r="E31" t="s">
        <v>2715</v>
      </c>
      <c r="F31" t="s">
        <v>699</v>
      </c>
      <c r="G31" t="s">
        <v>2716</v>
      </c>
      <c r="M31" t="s">
        <v>2717</v>
      </c>
      <c r="N31" t="s">
        <v>2718</v>
      </c>
      <c r="O31" t="s">
        <v>2719</v>
      </c>
      <c r="Y31" t="s">
        <v>2720</v>
      </c>
      <c r="Z31" t="s">
        <v>2721</v>
      </c>
      <c r="AA31" t="s">
        <v>2722</v>
      </c>
    </row>
    <row r="32" customHeight="1" spans="1:27">
      <c r="A32" t="s">
        <v>1989</v>
      </c>
      <c r="B32" t="s">
        <v>714</v>
      </c>
      <c r="C32" t="s">
        <v>2699</v>
      </c>
      <c r="E32" t="s">
        <v>1078</v>
      </c>
      <c r="F32" t="s">
        <v>567</v>
      </c>
      <c r="G32" t="s">
        <v>2679</v>
      </c>
      <c r="M32" t="s">
        <v>2723</v>
      </c>
      <c r="N32" t="s">
        <v>2724</v>
      </c>
      <c r="O32" t="s">
        <v>2725</v>
      </c>
      <c r="Y32" t="s">
        <v>2726</v>
      </c>
      <c r="Z32" t="s">
        <v>2727</v>
      </c>
      <c r="AA32" t="s">
        <v>2728</v>
      </c>
    </row>
    <row r="33" customHeight="1" spans="1:27">
      <c r="A33" t="s">
        <v>1889</v>
      </c>
      <c r="B33" t="s">
        <v>1890</v>
      </c>
      <c r="C33" t="s">
        <v>2729</v>
      </c>
      <c r="E33" t="s">
        <v>2730</v>
      </c>
      <c r="F33" t="s">
        <v>753</v>
      </c>
      <c r="G33" t="s">
        <v>2731</v>
      </c>
      <c r="M33" t="s">
        <v>2732</v>
      </c>
      <c r="N33" t="s">
        <v>2733</v>
      </c>
      <c r="O33" t="s">
        <v>2734</v>
      </c>
      <c r="Y33" t="s">
        <v>2735</v>
      </c>
      <c r="Z33" t="s">
        <v>2736</v>
      </c>
      <c r="AA33" t="s">
        <v>2737</v>
      </c>
    </row>
    <row r="34" customHeight="1" spans="1:27">
      <c r="A34" t="s">
        <v>1688</v>
      </c>
      <c r="B34" t="s">
        <v>1690</v>
      </c>
      <c r="C34" t="s">
        <v>2738</v>
      </c>
      <c r="E34" t="s">
        <v>1688</v>
      </c>
      <c r="F34" t="s">
        <v>1690</v>
      </c>
      <c r="G34" t="s">
        <v>2738</v>
      </c>
      <c r="M34" t="s">
        <v>2739</v>
      </c>
      <c r="N34" t="s">
        <v>2740</v>
      </c>
      <c r="O34" t="s">
        <v>2741</v>
      </c>
      <c r="Y34" t="s">
        <v>2742</v>
      </c>
      <c r="Z34" t="s">
        <v>2743</v>
      </c>
      <c r="AA34" t="s">
        <v>2744</v>
      </c>
    </row>
    <row r="35" customHeight="1" spans="1:27">
      <c r="A35" t="s">
        <v>2730</v>
      </c>
      <c r="B35" t="s">
        <v>753</v>
      </c>
      <c r="C35" t="s">
        <v>2731</v>
      </c>
      <c r="E35" t="s">
        <v>2745</v>
      </c>
      <c r="F35" t="s">
        <v>2746</v>
      </c>
      <c r="G35" t="s">
        <v>2747</v>
      </c>
      <c r="M35" t="s">
        <v>2748</v>
      </c>
      <c r="N35" t="s">
        <v>2749</v>
      </c>
      <c r="O35" t="s">
        <v>2750</v>
      </c>
      <c r="Y35" t="s">
        <v>2751</v>
      </c>
      <c r="Z35" t="s">
        <v>2752</v>
      </c>
      <c r="AA35" t="s">
        <v>2753</v>
      </c>
    </row>
    <row r="36" customHeight="1" spans="1:27">
      <c r="A36" t="s">
        <v>1996</v>
      </c>
      <c r="B36" t="s">
        <v>279</v>
      </c>
      <c r="C36" t="s">
        <v>2708</v>
      </c>
      <c r="E36" t="s">
        <v>2754</v>
      </c>
      <c r="F36" t="s">
        <v>2755</v>
      </c>
      <c r="G36" t="s">
        <v>2756</v>
      </c>
      <c r="M36" t="s">
        <v>2757</v>
      </c>
      <c r="N36" t="s">
        <v>2758</v>
      </c>
      <c r="O36" t="s">
        <v>2759</v>
      </c>
      <c r="Y36" t="s">
        <v>2760</v>
      </c>
      <c r="Z36" t="s">
        <v>2761</v>
      </c>
      <c r="AA36" t="s">
        <v>2762</v>
      </c>
    </row>
    <row r="37" customHeight="1" spans="1:27">
      <c r="A37" t="s">
        <v>2754</v>
      </c>
      <c r="B37" t="s">
        <v>2755</v>
      </c>
      <c r="C37" t="s">
        <v>2756</v>
      </c>
      <c r="E37" t="s">
        <v>1889</v>
      </c>
      <c r="F37" t="s">
        <v>1890</v>
      </c>
      <c r="G37" t="s">
        <v>2729</v>
      </c>
      <c r="M37" t="s">
        <v>2763</v>
      </c>
      <c r="N37" t="s">
        <v>2764</v>
      </c>
      <c r="O37" t="s">
        <v>2765</v>
      </c>
      <c r="Y37" t="s">
        <v>2418</v>
      </c>
      <c r="Z37" t="s">
        <v>2766</v>
      </c>
      <c r="AA37" t="s">
        <v>2767</v>
      </c>
    </row>
    <row r="38" customHeight="1" spans="1:15">
      <c r="A38" t="s">
        <v>2662</v>
      </c>
      <c r="B38" t="s">
        <v>2663</v>
      </c>
      <c r="C38" t="s">
        <v>2664</v>
      </c>
      <c r="E38" t="s">
        <v>2768</v>
      </c>
      <c r="F38" t="s">
        <v>2769</v>
      </c>
      <c r="G38" t="s">
        <v>2770</v>
      </c>
      <c r="M38" t="s">
        <v>2771</v>
      </c>
      <c r="N38" t="s">
        <v>2772</v>
      </c>
      <c r="O38" t="s">
        <v>2773</v>
      </c>
    </row>
    <row r="39" customHeight="1" spans="1:15">
      <c r="A39" t="s">
        <v>2619</v>
      </c>
      <c r="B39" t="s">
        <v>2620</v>
      </c>
      <c r="C39" t="s">
        <v>2621</v>
      </c>
      <c r="E39" t="s">
        <v>1816</v>
      </c>
      <c r="F39" t="s">
        <v>1818</v>
      </c>
      <c r="G39" t="s">
        <v>2774</v>
      </c>
      <c r="M39" t="s">
        <v>2775</v>
      </c>
      <c r="N39" t="s">
        <v>2776</v>
      </c>
      <c r="O39" t="s">
        <v>2777</v>
      </c>
    </row>
    <row r="40" customHeight="1" spans="1:15">
      <c r="A40" t="s">
        <v>2630</v>
      </c>
      <c r="B40" t="s">
        <v>2631</v>
      </c>
      <c r="C40" t="s">
        <v>2632</v>
      </c>
      <c r="E40" t="s">
        <v>2778</v>
      </c>
      <c r="F40" t="s">
        <v>102</v>
      </c>
      <c r="G40" t="s">
        <v>2779</v>
      </c>
      <c r="M40" t="s">
        <v>2780</v>
      </c>
      <c r="N40" t="s">
        <v>2781</v>
      </c>
      <c r="O40" t="s">
        <v>2782</v>
      </c>
    </row>
    <row r="41" customHeight="1" spans="1:15">
      <c r="A41" t="s">
        <v>2768</v>
      </c>
      <c r="B41" t="s">
        <v>2769</v>
      </c>
      <c r="C41" t="s">
        <v>2770</v>
      </c>
      <c r="E41" t="s">
        <v>2451</v>
      </c>
      <c r="F41" t="s">
        <v>2452</v>
      </c>
      <c r="G41" t="s">
        <v>2453</v>
      </c>
      <c r="M41" t="s">
        <v>2783</v>
      </c>
      <c r="N41" t="s">
        <v>2784</v>
      </c>
      <c r="O41" t="s">
        <v>2785</v>
      </c>
    </row>
    <row r="42" customHeight="1" spans="1:15">
      <c r="A42" t="s">
        <v>2745</v>
      </c>
      <c r="B42" t="s">
        <v>2746</v>
      </c>
      <c r="C42" t="s">
        <v>2747</v>
      </c>
      <c r="E42" t="s">
        <v>1862</v>
      </c>
      <c r="F42" t="s">
        <v>1863</v>
      </c>
      <c r="G42" t="s">
        <v>2698</v>
      </c>
      <c r="M42" t="s">
        <v>2786</v>
      </c>
      <c r="N42" t="s">
        <v>2787</v>
      </c>
      <c r="O42" t="s">
        <v>2788</v>
      </c>
    </row>
    <row r="43" customHeight="1" spans="1:15">
      <c r="A43" t="s">
        <v>2010</v>
      </c>
      <c r="B43" t="s">
        <v>762</v>
      </c>
      <c r="C43" t="s">
        <v>2591</v>
      </c>
      <c r="E43" t="s">
        <v>2706</v>
      </c>
      <c r="F43" t="s">
        <v>722</v>
      </c>
      <c r="G43" t="s">
        <v>2707</v>
      </c>
      <c r="M43" t="s">
        <v>2789</v>
      </c>
      <c r="N43" t="s">
        <v>2790</v>
      </c>
      <c r="O43" t="s">
        <v>2791</v>
      </c>
    </row>
    <row r="44" customHeight="1" spans="1:15">
      <c r="A44" t="s">
        <v>2715</v>
      </c>
      <c r="B44" t="s">
        <v>699</v>
      </c>
      <c r="C44" t="s">
        <v>2716</v>
      </c>
      <c r="E44" t="s">
        <v>2522</v>
      </c>
      <c r="F44" t="s">
        <v>657</v>
      </c>
      <c r="G44" t="s">
        <v>2523</v>
      </c>
      <c r="M44" t="s">
        <v>2792</v>
      </c>
      <c r="N44" t="s">
        <v>2793</v>
      </c>
      <c r="O44" t="s">
        <v>2794</v>
      </c>
    </row>
    <row r="45" customHeight="1" spans="1:15">
      <c r="A45" t="s">
        <v>2127</v>
      </c>
      <c r="B45" t="s">
        <v>195</v>
      </c>
      <c r="C45" t="s">
        <v>2582</v>
      </c>
      <c r="E45" t="s">
        <v>2670</v>
      </c>
      <c r="F45" t="s">
        <v>187</v>
      </c>
      <c r="G45" t="s">
        <v>2671</v>
      </c>
      <c r="M45" t="s">
        <v>2795</v>
      </c>
      <c r="N45" t="s">
        <v>2796</v>
      </c>
      <c r="O45" t="s">
        <v>2797</v>
      </c>
    </row>
    <row r="46" customHeight="1" spans="1:15">
      <c r="A46" t="s">
        <v>2003</v>
      </c>
      <c r="B46" t="s">
        <v>2004</v>
      </c>
      <c r="C46" t="s">
        <v>2454</v>
      </c>
      <c r="E46" t="s">
        <v>2531</v>
      </c>
      <c r="F46" t="s">
        <v>162</v>
      </c>
      <c r="G46" t="s">
        <v>2532</v>
      </c>
      <c r="M46" t="s">
        <v>2798</v>
      </c>
      <c r="N46" t="s">
        <v>2799</v>
      </c>
      <c r="O46" t="s">
        <v>2800</v>
      </c>
    </row>
    <row r="47" customHeight="1" spans="1:15">
      <c r="A47" t="s">
        <v>1391</v>
      </c>
      <c r="B47" t="s">
        <v>1392</v>
      </c>
      <c r="C47" t="s">
        <v>2490</v>
      </c>
      <c r="E47" t="s">
        <v>2639</v>
      </c>
      <c r="F47" t="s">
        <v>876</v>
      </c>
      <c r="G47" t="s">
        <v>2801</v>
      </c>
      <c r="M47" t="s">
        <v>2802</v>
      </c>
      <c r="N47" t="s">
        <v>2803</v>
      </c>
      <c r="O47" t="s">
        <v>2804</v>
      </c>
    </row>
    <row r="48" customHeight="1" spans="1:15">
      <c r="A48" t="s">
        <v>2501</v>
      </c>
      <c r="B48" t="s">
        <v>2502</v>
      </c>
      <c r="C48" t="s">
        <v>2503</v>
      </c>
      <c r="E48" t="s">
        <v>2651</v>
      </c>
      <c r="F48" t="s">
        <v>138</v>
      </c>
      <c r="G48" t="s">
        <v>2652</v>
      </c>
      <c r="M48" t="s">
        <v>2805</v>
      </c>
      <c r="N48" t="s">
        <v>2806</v>
      </c>
      <c r="O48" t="s">
        <v>2807</v>
      </c>
    </row>
    <row r="49" customHeight="1" spans="1:15">
      <c r="A49" t="s">
        <v>2533</v>
      </c>
      <c r="B49" t="s">
        <v>2534</v>
      </c>
      <c r="C49" t="s">
        <v>2535</v>
      </c>
      <c r="E49" t="s">
        <v>2542</v>
      </c>
      <c r="F49" t="s">
        <v>857</v>
      </c>
      <c r="G49" t="s">
        <v>2543</v>
      </c>
      <c r="M49" t="s">
        <v>2808</v>
      </c>
      <c r="N49" t="s">
        <v>2809</v>
      </c>
      <c r="O49" t="s">
        <v>2810</v>
      </c>
    </row>
    <row r="50" customHeight="1" spans="1:15">
      <c r="A50" t="s">
        <v>2555</v>
      </c>
      <c r="B50" t="s">
        <v>843</v>
      </c>
      <c r="C50" t="s">
        <v>2556</v>
      </c>
      <c r="E50" t="s">
        <v>2563</v>
      </c>
      <c r="F50" t="s">
        <v>805</v>
      </c>
      <c r="G50" t="s">
        <v>2564</v>
      </c>
      <c r="M50" t="s">
        <v>2811</v>
      </c>
      <c r="N50" t="s">
        <v>2812</v>
      </c>
      <c r="O50" t="s">
        <v>2813</v>
      </c>
    </row>
    <row r="51" customHeight="1" spans="1:15">
      <c r="A51" t="s">
        <v>1331</v>
      </c>
      <c r="B51" t="s">
        <v>1332</v>
      </c>
      <c r="C51" t="s">
        <v>2480</v>
      </c>
      <c r="E51" t="s">
        <v>2607</v>
      </c>
      <c r="F51" t="s">
        <v>810</v>
      </c>
      <c r="G51" t="s">
        <v>2608</v>
      </c>
      <c r="M51" t="s">
        <v>2814</v>
      </c>
      <c r="N51" t="s">
        <v>2815</v>
      </c>
      <c r="O51" t="s">
        <v>2816</v>
      </c>
    </row>
    <row r="52" customHeight="1" spans="1:15">
      <c r="A52" t="s">
        <v>1630</v>
      </c>
      <c r="B52" t="s">
        <v>1631</v>
      </c>
      <c r="C52" t="s">
        <v>2515</v>
      </c>
      <c r="E52" t="s">
        <v>2589</v>
      </c>
      <c r="F52" t="s">
        <v>833</v>
      </c>
      <c r="G52" t="s">
        <v>2590</v>
      </c>
      <c r="M52" t="s">
        <v>2817</v>
      </c>
      <c r="N52" t="s">
        <v>2818</v>
      </c>
      <c r="O52" t="s">
        <v>2819</v>
      </c>
    </row>
    <row r="53" customHeight="1" spans="1:15">
      <c r="A53" t="s">
        <v>1660</v>
      </c>
      <c r="B53" t="s">
        <v>1662</v>
      </c>
      <c r="C53" t="s">
        <v>2524</v>
      </c>
      <c r="E53" t="s">
        <v>2571</v>
      </c>
      <c r="F53" t="s">
        <v>209</v>
      </c>
      <c r="G53" t="s">
        <v>2572</v>
      </c>
      <c r="M53" t="s">
        <v>2820</v>
      </c>
      <c r="N53" t="s">
        <v>2821</v>
      </c>
      <c r="O53" t="s">
        <v>2822</v>
      </c>
    </row>
    <row r="54" customHeight="1" spans="1:15">
      <c r="A54" t="s">
        <v>2466</v>
      </c>
      <c r="B54" t="s">
        <v>581</v>
      </c>
      <c r="C54" t="s">
        <v>2467</v>
      </c>
      <c r="E54" t="s">
        <v>2823</v>
      </c>
      <c r="F54" t="s">
        <v>202</v>
      </c>
      <c r="G54" t="s">
        <v>2824</v>
      </c>
      <c r="M54" t="s">
        <v>2825</v>
      </c>
      <c r="N54" t="s">
        <v>2826</v>
      </c>
      <c r="O54" t="s">
        <v>2827</v>
      </c>
    </row>
    <row r="55" customHeight="1" spans="1:15">
      <c r="A55" t="s">
        <v>2544</v>
      </c>
      <c r="B55" t="s">
        <v>2545</v>
      </c>
      <c r="C55" t="s">
        <v>2546</v>
      </c>
      <c r="E55" t="s">
        <v>1827</v>
      </c>
      <c r="F55" t="s">
        <v>1829</v>
      </c>
      <c r="G55" t="s">
        <v>2465</v>
      </c>
      <c r="M55" t="s">
        <v>2828</v>
      </c>
      <c r="N55" t="s">
        <v>2829</v>
      </c>
      <c r="O55" t="s">
        <v>2830</v>
      </c>
    </row>
    <row r="56" customHeight="1" spans="1:15">
      <c r="A56" t="s">
        <v>2609</v>
      </c>
      <c r="B56" t="s">
        <v>736</v>
      </c>
      <c r="C56" t="s">
        <v>2610</v>
      </c>
      <c r="E56" t="s">
        <v>2617</v>
      </c>
      <c r="F56" t="s">
        <v>853</v>
      </c>
      <c r="G56" t="s">
        <v>2618</v>
      </c>
      <c r="M56" t="s">
        <v>2831</v>
      </c>
      <c r="N56" t="s">
        <v>2832</v>
      </c>
      <c r="O56" t="s">
        <v>2833</v>
      </c>
    </row>
    <row r="57" customHeight="1" spans="1:15">
      <c r="A57" t="s">
        <v>2680</v>
      </c>
      <c r="B57" t="s">
        <v>889</v>
      </c>
      <c r="C57" t="s">
        <v>2834</v>
      </c>
      <c r="E57" t="s">
        <v>2553</v>
      </c>
      <c r="F57" t="s">
        <v>757</v>
      </c>
      <c r="G57" t="s">
        <v>2554</v>
      </c>
      <c r="M57" t="s">
        <v>2835</v>
      </c>
      <c r="N57" t="s">
        <v>2836</v>
      </c>
      <c r="O57" t="s">
        <v>2837</v>
      </c>
    </row>
    <row r="58" customHeight="1" spans="1:15">
      <c r="A58" t="s">
        <v>2689</v>
      </c>
      <c r="B58" t="s">
        <v>916</v>
      </c>
      <c r="C58" t="s">
        <v>2838</v>
      </c>
      <c r="E58" t="s">
        <v>2660</v>
      </c>
      <c r="F58" t="s">
        <v>172</v>
      </c>
      <c r="G58" t="s">
        <v>2661</v>
      </c>
      <c r="M58" t="s">
        <v>2839</v>
      </c>
      <c r="N58" t="s">
        <v>1072</v>
      </c>
      <c r="O58" t="s">
        <v>2840</v>
      </c>
    </row>
    <row r="59" customHeight="1" spans="1:15">
      <c r="A59" t="s">
        <v>2642</v>
      </c>
      <c r="B59" t="s">
        <v>2643</v>
      </c>
      <c r="C59" t="s">
        <v>2644</v>
      </c>
      <c r="E59" t="s">
        <v>2628</v>
      </c>
      <c r="F59" t="s">
        <v>746</v>
      </c>
      <c r="G59" t="s">
        <v>2629</v>
      </c>
      <c r="M59" t="s">
        <v>2841</v>
      </c>
      <c r="N59" t="s">
        <v>2842</v>
      </c>
      <c r="O59" t="s">
        <v>2843</v>
      </c>
    </row>
    <row r="60" customHeight="1" spans="1:15">
      <c r="A60" t="s">
        <v>970</v>
      </c>
      <c r="B60" t="s">
        <v>2844</v>
      </c>
      <c r="C60" t="s">
        <v>2845</v>
      </c>
      <c r="E60" t="s">
        <v>2598</v>
      </c>
      <c r="F60" t="s">
        <v>2599</v>
      </c>
      <c r="G60" t="s">
        <v>2600</v>
      </c>
      <c r="M60" t="s">
        <v>2846</v>
      </c>
      <c r="N60" t="s">
        <v>2847</v>
      </c>
      <c r="O60" t="s">
        <v>2848</v>
      </c>
    </row>
    <row r="61" customHeight="1" spans="1:15">
      <c r="A61" t="s">
        <v>1816</v>
      </c>
      <c r="B61" t="s">
        <v>1818</v>
      </c>
      <c r="C61" t="s">
        <v>2774</v>
      </c>
      <c r="E61" t="s">
        <v>2579</v>
      </c>
      <c r="F61" t="s">
        <v>2580</v>
      </c>
      <c r="G61" t="s">
        <v>2581</v>
      </c>
      <c r="M61" t="s">
        <v>2849</v>
      </c>
      <c r="N61" t="s">
        <v>2850</v>
      </c>
      <c r="O61" t="s">
        <v>2851</v>
      </c>
    </row>
    <row r="62" customHeight="1" spans="1:15">
      <c r="A62" t="s">
        <v>2823</v>
      </c>
      <c r="B62" t="s">
        <v>202</v>
      </c>
      <c r="C62" t="s">
        <v>2824</v>
      </c>
      <c r="M62" t="s">
        <v>2852</v>
      </c>
      <c r="N62" t="s">
        <v>2853</v>
      </c>
      <c r="O62" t="s">
        <v>2854</v>
      </c>
    </row>
    <row r="63" customHeight="1" spans="1:15">
      <c r="A63" t="s">
        <v>2778</v>
      </c>
      <c r="B63" t="s">
        <v>102</v>
      </c>
      <c r="C63" t="s">
        <v>2779</v>
      </c>
      <c r="M63" t="s">
        <v>2855</v>
      </c>
      <c r="N63" t="s">
        <v>2856</v>
      </c>
      <c r="O63" t="s">
        <v>2857</v>
      </c>
    </row>
    <row r="64" customHeight="1" spans="13:15">
      <c r="M64" t="s">
        <v>2858</v>
      </c>
      <c r="N64" t="s">
        <v>2859</v>
      </c>
      <c r="O64" t="s">
        <v>2860</v>
      </c>
    </row>
    <row r="65" customHeight="1" spans="13:15">
      <c r="M65" t="s">
        <v>2861</v>
      </c>
      <c r="N65" t="s">
        <v>2862</v>
      </c>
      <c r="O65" t="s">
        <v>2863</v>
      </c>
    </row>
    <row r="66" customHeight="1" spans="13:15">
      <c r="M66" t="s">
        <v>2864</v>
      </c>
      <c r="N66" t="s">
        <v>2865</v>
      </c>
      <c r="O66" t="s">
        <v>2866</v>
      </c>
    </row>
    <row r="67" customHeight="1" spans="13:15">
      <c r="M67" t="s">
        <v>2867</v>
      </c>
      <c r="N67" t="s">
        <v>2868</v>
      </c>
      <c r="O67" t="s">
        <v>2869</v>
      </c>
    </row>
    <row r="68" customHeight="1" spans="13:15">
      <c r="M68" t="s">
        <v>2870</v>
      </c>
      <c r="N68" t="s">
        <v>2871</v>
      </c>
      <c r="O68" t="s">
        <v>2872</v>
      </c>
    </row>
    <row r="69" customHeight="1" spans="13:15">
      <c r="M69" t="s">
        <v>2873</v>
      </c>
      <c r="N69" t="s">
        <v>2874</v>
      </c>
      <c r="O69" t="s">
        <v>2875</v>
      </c>
    </row>
    <row r="70" customHeight="1" spans="13:15">
      <c r="M70" t="s">
        <v>2876</v>
      </c>
      <c r="N70" t="s">
        <v>109</v>
      </c>
      <c r="O70" t="s">
        <v>2877</v>
      </c>
    </row>
    <row r="71" customHeight="1" spans="13:15">
      <c r="M71" t="s">
        <v>2878</v>
      </c>
      <c r="N71" t="s">
        <v>2879</v>
      </c>
      <c r="O71" t="s">
        <v>2880</v>
      </c>
    </row>
    <row r="72" customHeight="1" spans="13:15">
      <c r="M72" t="s">
        <v>2881</v>
      </c>
      <c r="N72" t="s">
        <v>2882</v>
      </c>
      <c r="O72" t="s">
        <v>2883</v>
      </c>
    </row>
    <row r="73" customHeight="1" spans="13:15">
      <c r="M73" t="s">
        <v>2884</v>
      </c>
      <c r="N73" t="s">
        <v>2885</v>
      </c>
      <c r="O73" t="s">
        <v>2886</v>
      </c>
    </row>
    <row r="74" customHeight="1" spans="13:15">
      <c r="M74" t="s">
        <v>2887</v>
      </c>
      <c r="N74" t="s">
        <v>1619</v>
      </c>
      <c r="O74" t="s">
        <v>2888</v>
      </c>
    </row>
    <row r="75" customHeight="1" spans="13:15">
      <c r="M75" t="s">
        <v>2889</v>
      </c>
      <c r="N75" t="s">
        <v>2890</v>
      </c>
      <c r="O75" t="s">
        <v>2891</v>
      </c>
    </row>
    <row r="76" customHeight="1" spans="13:15">
      <c r="M76" t="s">
        <v>2892</v>
      </c>
      <c r="N76" t="s">
        <v>2893</v>
      </c>
      <c r="O76" t="s">
        <v>2894</v>
      </c>
    </row>
    <row r="77" customHeight="1" spans="13:15">
      <c r="M77" t="s">
        <v>2895</v>
      </c>
      <c r="N77" t="s">
        <v>2896</v>
      </c>
      <c r="O77" t="s">
        <v>2897</v>
      </c>
    </row>
    <row r="78" customHeight="1" spans="13:15">
      <c r="M78" t="s">
        <v>2898</v>
      </c>
      <c r="N78" t="s">
        <v>2899</v>
      </c>
      <c r="O78" t="s">
        <v>2900</v>
      </c>
    </row>
    <row r="79" customHeight="1" spans="13:15">
      <c r="M79" t="s">
        <v>2901</v>
      </c>
      <c r="N79" t="s">
        <v>2902</v>
      </c>
      <c r="O79" t="s">
        <v>2903</v>
      </c>
    </row>
    <row r="80" customHeight="1" spans="13:15">
      <c r="M80" t="s">
        <v>2904</v>
      </c>
      <c r="N80" t="s">
        <v>2905</v>
      </c>
      <c r="O80" t="s">
        <v>2906</v>
      </c>
    </row>
    <row r="81" customHeight="1" spans="13:15">
      <c r="M81" t="s">
        <v>2907</v>
      </c>
      <c r="N81" t="s">
        <v>2908</v>
      </c>
      <c r="O81" t="s">
        <v>2909</v>
      </c>
    </row>
    <row r="82" customHeight="1" spans="13:15">
      <c r="M82" t="s">
        <v>2910</v>
      </c>
      <c r="N82" t="s">
        <v>2911</v>
      </c>
      <c r="O82" t="s">
        <v>2912</v>
      </c>
    </row>
    <row r="83" customHeight="1" spans="13:15">
      <c r="M83" t="s">
        <v>2913</v>
      </c>
      <c r="N83" t="s">
        <v>2914</v>
      </c>
      <c r="O83" t="s">
        <v>2915</v>
      </c>
    </row>
    <row r="84" customHeight="1" spans="13:15">
      <c r="M84" t="s">
        <v>2916</v>
      </c>
      <c r="N84" t="s">
        <v>2917</v>
      </c>
      <c r="O84" t="s">
        <v>2918</v>
      </c>
    </row>
    <row r="85" customHeight="1" spans="13:15">
      <c r="M85" t="s">
        <v>2919</v>
      </c>
      <c r="N85" t="s">
        <v>2920</v>
      </c>
      <c r="O85" t="s">
        <v>2921</v>
      </c>
    </row>
    <row r="86" customHeight="1" spans="13:15">
      <c r="M86" t="s">
        <v>2922</v>
      </c>
      <c r="N86" t="s">
        <v>2923</v>
      </c>
      <c r="O86" t="s">
        <v>2924</v>
      </c>
    </row>
    <row r="87" customHeight="1" spans="13:15">
      <c r="M87" t="s">
        <v>2925</v>
      </c>
      <c r="N87" t="s">
        <v>2926</v>
      </c>
      <c r="O87" t="s">
        <v>2927</v>
      </c>
    </row>
    <row r="88" customHeight="1" spans="13:15">
      <c r="M88" t="s">
        <v>2928</v>
      </c>
      <c r="N88" t="s">
        <v>2929</v>
      </c>
      <c r="O88" t="s">
        <v>2930</v>
      </c>
    </row>
    <row r="89" customHeight="1" spans="13:15">
      <c r="M89" t="s">
        <v>2931</v>
      </c>
      <c r="N89" t="s">
        <v>2932</v>
      </c>
      <c r="O89" t="s">
        <v>2933</v>
      </c>
    </row>
    <row r="90" customHeight="1" spans="13:15">
      <c r="M90" t="s">
        <v>2934</v>
      </c>
      <c r="N90" t="s">
        <v>2935</v>
      </c>
      <c r="O90" t="s">
        <v>2936</v>
      </c>
    </row>
    <row r="91" customHeight="1" spans="13:15">
      <c r="M91" t="s">
        <v>2937</v>
      </c>
      <c r="N91" t="s">
        <v>2938</v>
      </c>
      <c r="O91" t="s">
        <v>2939</v>
      </c>
    </row>
    <row r="92" customHeight="1" spans="13:15">
      <c r="M92" t="s">
        <v>2940</v>
      </c>
      <c r="N92" t="s">
        <v>2941</v>
      </c>
      <c r="O92" t="s">
        <v>2942</v>
      </c>
    </row>
    <row r="93" customHeight="1" spans="13:15">
      <c r="M93" t="s">
        <v>2943</v>
      </c>
      <c r="N93" t="s">
        <v>1899</v>
      </c>
      <c r="O93" t="s">
        <v>2944</v>
      </c>
    </row>
    <row r="94" customHeight="1" spans="13:15">
      <c r="M94" t="s">
        <v>2945</v>
      </c>
      <c r="N94" t="s">
        <v>2946</v>
      </c>
      <c r="O94" t="s">
        <v>2947</v>
      </c>
    </row>
    <row r="95" customHeight="1" spans="13:15">
      <c r="M95" t="s">
        <v>2948</v>
      </c>
      <c r="N95" t="s">
        <v>2949</v>
      </c>
      <c r="O95" t="s">
        <v>2950</v>
      </c>
    </row>
  </sheetData>
  <autoFilter xmlns:etc="http://www.wps.cn/officeDocument/2017/etCustomData" ref="A2:AE95" etc:filterBottomFollowUsedRange="0">
    <extLst/>
  </autoFilter>
  <hyperlinks>
    <hyperlink ref="A1" location="'凭证查询卡片主表'!D6" display="会计主体"/>
    <hyperlink ref="E1" location="'凭证查询卡片主表'!E6" display="账簿"/>
    <hyperlink ref="I1" location="'凭证查询卡片主表'!I6" display="凭证类型"/>
    <hyperlink ref="M1" location="'凭证查询卡片主表'!L6" display="制单人"/>
    <hyperlink ref="Q1" location="'凭证查询卡片主表'!W6" display="币种"/>
    <hyperlink ref="U1" location="'凭证查询卡片主表'!Z6" display="本币汇率类型"/>
    <hyperlink ref="Y1" location="'凭证查询卡片主表'!AE6" display="计量单位"/>
    <hyperlink ref="AC1" location="'凭证查询卡片主表'!AK6" display="结算方式"/>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G235"/>
  <sheetViews>
    <sheetView topLeftCell="A213" workbookViewId="0">
      <selection activeCell="D233" sqref="D233"/>
    </sheetView>
  </sheetViews>
  <sheetFormatPr defaultColWidth="26" defaultRowHeight="12.75" outlineLevelCol="6"/>
  <cols>
    <col min="1" max="2" width="11.5047619047619" customWidth="1"/>
    <col min="3" max="3" width="8.69523809523809" customWidth="1"/>
    <col min="4" max="4" width="34.7047619047619" customWidth="1"/>
    <col min="5" max="6" width="11.5047619047619" customWidth="1"/>
    <col min="7" max="7" width="16.7047619047619" customWidth="1"/>
    <col min="8" max="16364" width="26" style="20"/>
  </cols>
  <sheetData>
    <row r="1" s="20" customFormat="1" ht="15.75" spans="1:7">
      <c r="A1" s="1" t="s">
        <v>2951</v>
      </c>
      <c r="B1" s="1" t="s">
        <v>2952</v>
      </c>
      <c r="C1" s="1" t="s">
        <v>36</v>
      </c>
      <c r="D1" s="1" t="s">
        <v>2413</v>
      </c>
      <c r="E1" s="1" t="s">
        <v>2953</v>
      </c>
      <c r="F1" s="1" t="s">
        <v>2954</v>
      </c>
      <c r="G1" s="1" t="s">
        <v>2955</v>
      </c>
    </row>
    <row r="2" s="20" customFormat="1" spans="1:7">
      <c r="A2" t="s">
        <v>113</v>
      </c>
      <c r="B2" t="s">
        <v>2956</v>
      </c>
      <c r="C2" t="s">
        <v>2957</v>
      </c>
      <c r="D2" t="s">
        <v>2958</v>
      </c>
      <c r="E2" t="s">
        <v>2959</v>
      </c>
      <c r="F2" t="s">
        <v>2960</v>
      </c>
      <c r="G2"/>
    </row>
    <row r="3" s="20" customFormat="1" spans="1:7">
      <c r="A3" t="s">
        <v>113</v>
      </c>
      <c r="B3" t="s">
        <v>2956</v>
      </c>
      <c r="C3" t="s">
        <v>1552</v>
      </c>
      <c r="D3" t="s">
        <v>1553</v>
      </c>
      <c r="E3" t="s">
        <v>2959</v>
      </c>
      <c r="F3" t="s">
        <v>2960</v>
      </c>
      <c r="G3" t="s">
        <v>2961</v>
      </c>
    </row>
    <row r="4" s="20" customFormat="1" spans="1:7">
      <c r="A4" t="s">
        <v>113</v>
      </c>
      <c r="B4" t="s">
        <v>2956</v>
      </c>
      <c r="C4" t="s">
        <v>2962</v>
      </c>
      <c r="D4" t="s">
        <v>2963</v>
      </c>
      <c r="E4" t="s">
        <v>2959</v>
      </c>
      <c r="F4" t="s">
        <v>2960</v>
      </c>
      <c r="G4" t="s">
        <v>2961</v>
      </c>
    </row>
    <row r="5" s="20" customFormat="1" spans="1:7">
      <c r="A5" t="s">
        <v>113</v>
      </c>
      <c r="B5" t="s">
        <v>2956</v>
      </c>
      <c r="C5" t="s">
        <v>2025</v>
      </c>
      <c r="D5" t="s">
        <v>2964</v>
      </c>
      <c r="E5" t="s">
        <v>2959</v>
      </c>
      <c r="F5" t="s">
        <v>2960</v>
      </c>
      <c r="G5"/>
    </row>
    <row r="6" s="20" customFormat="1" spans="1:7">
      <c r="A6" t="s">
        <v>1080</v>
      </c>
      <c r="B6" t="s">
        <v>2956</v>
      </c>
      <c r="C6" t="s">
        <v>2965</v>
      </c>
      <c r="D6" t="s">
        <v>2966</v>
      </c>
      <c r="E6" t="s">
        <v>2959</v>
      </c>
      <c r="F6" t="s">
        <v>2960</v>
      </c>
      <c r="G6" t="s">
        <v>2961</v>
      </c>
    </row>
    <row r="7" s="20" customFormat="1" spans="1:7">
      <c r="A7" t="s">
        <v>1080</v>
      </c>
      <c r="B7" t="s">
        <v>2956</v>
      </c>
      <c r="C7" t="s">
        <v>2967</v>
      </c>
      <c r="D7" t="s">
        <v>2968</v>
      </c>
      <c r="E7" t="s">
        <v>2959</v>
      </c>
      <c r="F7" t="s">
        <v>2960</v>
      </c>
      <c r="G7" t="s">
        <v>2969</v>
      </c>
    </row>
    <row r="8" s="20" customFormat="1" spans="1:7">
      <c r="A8" t="s">
        <v>113</v>
      </c>
      <c r="B8" t="s">
        <v>2956</v>
      </c>
      <c r="C8" t="s">
        <v>2318</v>
      </c>
      <c r="D8" t="s">
        <v>2970</v>
      </c>
      <c r="E8" t="s">
        <v>2959</v>
      </c>
      <c r="F8" t="s">
        <v>2960</v>
      </c>
      <c r="G8" t="s">
        <v>2969</v>
      </c>
    </row>
    <row r="9" s="20" customFormat="1" spans="1:7">
      <c r="A9" t="s">
        <v>113</v>
      </c>
      <c r="B9" t="s">
        <v>2956</v>
      </c>
      <c r="C9" t="s">
        <v>1136</v>
      </c>
      <c r="D9" t="s">
        <v>1137</v>
      </c>
      <c r="E9" t="s">
        <v>2959</v>
      </c>
      <c r="F9" t="s">
        <v>2960</v>
      </c>
      <c r="G9" t="s">
        <v>2971</v>
      </c>
    </row>
    <row r="10" s="20" customFormat="1" spans="1:7">
      <c r="A10" t="s">
        <v>113</v>
      </c>
      <c r="B10" t="s">
        <v>2956</v>
      </c>
      <c r="C10" t="s">
        <v>2972</v>
      </c>
      <c r="D10" t="s">
        <v>2973</v>
      </c>
      <c r="E10" t="s">
        <v>2959</v>
      </c>
      <c r="F10" t="s">
        <v>2960</v>
      </c>
      <c r="G10"/>
    </row>
    <row r="11" s="20" customFormat="1" spans="1:7">
      <c r="A11" t="s">
        <v>1080</v>
      </c>
      <c r="B11" t="s">
        <v>2956</v>
      </c>
      <c r="C11" t="s">
        <v>2167</v>
      </c>
      <c r="D11" t="s">
        <v>2168</v>
      </c>
      <c r="E11" t="s">
        <v>2959</v>
      </c>
      <c r="F11" t="s">
        <v>2960</v>
      </c>
      <c r="G11" t="s">
        <v>2969</v>
      </c>
    </row>
    <row r="12" s="20" customFormat="1" spans="1:7">
      <c r="A12" t="s">
        <v>1080</v>
      </c>
      <c r="B12" t="s">
        <v>2956</v>
      </c>
      <c r="C12" t="s">
        <v>1348</v>
      </c>
      <c r="D12" t="s">
        <v>1349</v>
      </c>
      <c r="E12" t="s">
        <v>2959</v>
      </c>
      <c r="F12" t="s">
        <v>2960</v>
      </c>
      <c r="G12" t="s">
        <v>2969</v>
      </c>
    </row>
    <row r="13" s="20" customFormat="1" spans="1:7">
      <c r="A13" t="s">
        <v>1080</v>
      </c>
      <c r="B13" t="s">
        <v>2956</v>
      </c>
      <c r="C13" t="s">
        <v>1869</v>
      </c>
      <c r="D13" t="s">
        <v>1870</v>
      </c>
      <c r="E13" t="s">
        <v>2959</v>
      </c>
      <c r="F13" t="s">
        <v>2960</v>
      </c>
      <c r="G13" t="s">
        <v>2969</v>
      </c>
    </row>
    <row r="14" s="20" customFormat="1" spans="1:7">
      <c r="A14" t="s">
        <v>1080</v>
      </c>
      <c r="B14" t="s">
        <v>2956</v>
      </c>
      <c r="C14" t="s">
        <v>2974</v>
      </c>
      <c r="D14" t="s">
        <v>2975</v>
      </c>
      <c r="E14" t="s">
        <v>2959</v>
      </c>
      <c r="F14" t="s">
        <v>2960</v>
      </c>
      <c r="G14" t="s">
        <v>2976</v>
      </c>
    </row>
    <row r="15" s="20" customFormat="1" spans="1:7">
      <c r="A15" t="s">
        <v>1080</v>
      </c>
      <c r="B15" t="s">
        <v>2956</v>
      </c>
      <c r="C15" t="s">
        <v>1074</v>
      </c>
      <c r="D15" t="s">
        <v>1075</v>
      </c>
      <c r="E15" t="s">
        <v>2959</v>
      </c>
      <c r="F15" t="s">
        <v>2960</v>
      </c>
      <c r="G15" t="s">
        <v>2977</v>
      </c>
    </row>
    <row r="16" s="20" customFormat="1" spans="1:7">
      <c r="A16" t="s">
        <v>113</v>
      </c>
      <c r="B16" t="s">
        <v>2956</v>
      </c>
      <c r="C16" t="s">
        <v>2978</v>
      </c>
      <c r="D16" t="s">
        <v>2979</v>
      </c>
      <c r="E16" t="s">
        <v>2959</v>
      </c>
      <c r="F16" t="s">
        <v>2980</v>
      </c>
      <c r="G16"/>
    </row>
    <row r="17" s="20" customFormat="1" spans="1:7">
      <c r="A17" t="s">
        <v>113</v>
      </c>
      <c r="B17" t="s">
        <v>2956</v>
      </c>
      <c r="C17" t="s">
        <v>2981</v>
      </c>
      <c r="D17" t="s">
        <v>2982</v>
      </c>
      <c r="E17" t="s">
        <v>2959</v>
      </c>
      <c r="F17" t="s">
        <v>2960</v>
      </c>
      <c r="G17" t="s">
        <v>2983</v>
      </c>
    </row>
    <row r="18" s="20" customFormat="1" spans="1:7">
      <c r="A18" t="s">
        <v>113</v>
      </c>
      <c r="B18" t="s">
        <v>2956</v>
      </c>
      <c r="C18" t="s">
        <v>2984</v>
      </c>
      <c r="D18" t="s">
        <v>2985</v>
      </c>
      <c r="E18" t="s">
        <v>2959</v>
      </c>
      <c r="F18" t="s">
        <v>2960</v>
      </c>
      <c r="G18"/>
    </row>
    <row r="19" s="20" customFormat="1" spans="1:7">
      <c r="A19" t="s">
        <v>1080</v>
      </c>
      <c r="B19" t="s">
        <v>2956</v>
      </c>
      <c r="C19" t="s">
        <v>2986</v>
      </c>
      <c r="D19" t="s">
        <v>2987</v>
      </c>
      <c r="E19" t="s">
        <v>2959</v>
      </c>
      <c r="F19" t="s">
        <v>2960</v>
      </c>
      <c r="G19" t="s">
        <v>2983</v>
      </c>
    </row>
    <row r="20" s="20" customFormat="1" spans="1:7">
      <c r="A20" t="s">
        <v>1080</v>
      </c>
      <c r="B20" t="s">
        <v>2956</v>
      </c>
      <c r="C20" t="s">
        <v>2988</v>
      </c>
      <c r="D20" t="s">
        <v>2989</v>
      </c>
      <c r="E20" t="s">
        <v>2959</v>
      </c>
      <c r="F20" t="s">
        <v>2960</v>
      </c>
      <c r="G20" t="s">
        <v>2983</v>
      </c>
    </row>
    <row r="21" s="20" customFormat="1" spans="1:7">
      <c r="A21" t="s">
        <v>1080</v>
      </c>
      <c r="B21" t="s">
        <v>2956</v>
      </c>
      <c r="C21" t="s">
        <v>2990</v>
      </c>
      <c r="D21" t="s">
        <v>2991</v>
      </c>
      <c r="E21" t="s">
        <v>2959</v>
      </c>
      <c r="F21" t="s">
        <v>2960</v>
      </c>
      <c r="G21" t="s">
        <v>2983</v>
      </c>
    </row>
    <row r="22" s="20" customFormat="1" spans="1:7">
      <c r="A22" t="s">
        <v>1080</v>
      </c>
      <c r="B22" t="s">
        <v>2956</v>
      </c>
      <c r="C22" t="s">
        <v>2992</v>
      </c>
      <c r="D22" t="s">
        <v>2993</v>
      </c>
      <c r="E22" t="s">
        <v>2959</v>
      </c>
      <c r="F22" t="s">
        <v>2960</v>
      </c>
      <c r="G22" t="s">
        <v>2994</v>
      </c>
    </row>
    <row r="23" s="20" customFormat="1" spans="1:7">
      <c r="A23" t="s">
        <v>113</v>
      </c>
      <c r="B23" t="s">
        <v>2956</v>
      </c>
      <c r="C23" t="s">
        <v>2995</v>
      </c>
      <c r="D23" t="s">
        <v>2996</v>
      </c>
      <c r="E23" t="s">
        <v>2959</v>
      </c>
      <c r="F23" t="s">
        <v>2960</v>
      </c>
      <c r="G23" t="s">
        <v>2983</v>
      </c>
    </row>
    <row r="24" s="20" customFormat="1" spans="1:7">
      <c r="A24" t="s">
        <v>113</v>
      </c>
      <c r="B24" t="s">
        <v>2956</v>
      </c>
      <c r="C24" t="s">
        <v>2997</v>
      </c>
      <c r="D24" t="s">
        <v>2998</v>
      </c>
      <c r="E24" t="s">
        <v>2959</v>
      </c>
      <c r="F24" t="s">
        <v>2960</v>
      </c>
      <c r="G24"/>
    </row>
    <row r="25" s="20" customFormat="1" spans="1:7">
      <c r="A25" t="s">
        <v>113</v>
      </c>
      <c r="B25" t="s">
        <v>2956</v>
      </c>
      <c r="C25" t="s">
        <v>2999</v>
      </c>
      <c r="D25" t="s">
        <v>3000</v>
      </c>
      <c r="E25" t="s">
        <v>2959</v>
      </c>
      <c r="F25" t="s">
        <v>2960</v>
      </c>
      <c r="G25"/>
    </row>
    <row r="26" s="20" customFormat="1" spans="1:7">
      <c r="A26" t="s">
        <v>113</v>
      </c>
      <c r="B26" t="s">
        <v>2956</v>
      </c>
      <c r="C26" t="s">
        <v>3001</v>
      </c>
      <c r="D26" t="s">
        <v>3002</v>
      </c>
      <c r="E26" t="s">
        <v>2959</v>
      </c>
      <c r="F26" t="s">
        <v>2960</v>
      </c>
      <c r="G26" t="s">
        <v>2969</v>
      </c>
    </row>
    <row r="27" s="20" customFormat="1" spans="1:7">
      <c r="A27" t="s">
        <v>1080</v>
      </c>
      <c r="B27" t="s">
        <v>2956</v>
      </c>
      <c r="C27" t="s">
        <v>1634</v>
      </c>
      <c r="D27" t="s">
        <v>1635</v>
      </c>
      <c r="E27" t="s">
        <v>2959</v>
      </c>
      <c r="F27" t="s">
        <v>2960</v>
      </c>
      <c r="G27" t="s">
        <v>2969</v>
      </c>
    </row>
    <row r="28" s="20" customFormat="1" spans="1:7">
      <c r="A28" t="s">
        <v>1080</v>
      </c>
      <c r="B28" t="s">
        <v>2956</v>
      </c>
      <c r="C28" t="s">
        <v>3003</v>
      </c>
      <c r="D28" t="s">
        <v>3004</v>
      </c>
      <c r="E28" t="s">
        <v>2959</v>
      </c>
      <c r="F28" t="s">
        <v>2960</v>
      </c>
      <c r="G28" t="s">
        <v>2969</v>
      </c>
    </row>
    <row r="29" s="20" customFormat="1" spans="1:7">
      <c r="A29" t="s">
        <v>113</v>
      </c>
      <c r="B29" t="s">
        <v>2956</v>
      </c>
      <c r="C29" t="s">
        <v>3005</v>
      </c>
      <c r="D29" t="s">
        <v>3006</v>
      </c>
      <c r="E29" t="s">
        <v>2959</v>
      </c>
      <c r="F29" t="s">
        <v>2980</v>
      </c>
      <c r="G29"/>
    </row>
    <row r="30" s="20" customFormat="1" spans="1:7">
      <c r="A30" t="s">
        <v>113</v>
      </c>
      <c r="B30" t="s">
        <v>2956</v>
      </c>
      <c r="C30" t="s">
        <v>3007</v>
      </c>
      <c r="D30" t="s">
        <v>3008</v>
      </c>
      <c r="E30" t="s">
        <v>2959</v>
      </c>
      <c r="F30" t="s">
        <v>2960</v>
      </c>
      <c r="G30"/>
    </row>
    <row r="31" s="20" customFormat="1" spans="1:7">
      <c r="A31" t="s">
        <v>113</v>
      </c>
      <c r="B31" t="s">
        <v>2956</v>
      </c>
      <c r="C31" t="s">
        <v>3009</v>
      </c>
      <c r="D31" t="s">
        <v>3010</v>
      </c>
      <c r="E31" t="s">
        <v>2959</v>
      </c>
      <c r="F31" t="s">
        <v>2960</v>
      </c>
      <c r="G31"/>
    </row>
    <row r="32" s="20" customFormat="1" spans="1:7">
      <c r="A32" t="s">
        <v>113</v>
      </c>
      <c r="B32" t="s">
        <v>2956</v>
      </c>
      <c r="C32" t="s">
        <v>3011</v>
      </c>
      <c r="D32" t="s">
        <v>3012</v>
      </c>
      <c r="E32" t="s">
        <v>2959</v>
      </c>
      <c r="F32" t="s">
        <v>2960</v>
      </c>
      <c r="G32"/>
    </row>
    <row r="33" s="20" customFormat="1" spans="1:7">
      <c r="A33" t="s">
        <v>113</v>
      </c>
      <c r="B33" t="s">
        <v>2956</v>
      </c>
      <c r="C33" t="s">
        <v>3013</v>
      </c>
      <c r="D33" t="s">
        <v>3014</v>
      </c>
      <c r="E33" t="s">
        <v>2959</v>
      </c>
      <c r="F33" t="s">
        <v>2980</v>
      </c>
      <c r="G33"/>
    </row>
    <row r="34" s="20" customFormat="1" spans="1:7">
      <c r="A34" t="s">
        <v>113</v>
      </c>
      <c r="B34" t="s">
        <v>2956</v>
      </c>
      <c r="C34" t="s">
        <v>3015</v>
      </c>
      <c r="D34" t="s">
        <v>3016</v>
      </c>
      <c r="E34" t="s">
        <v>2959</v>
      </c>
      <c r="F34" t="s">
        <v>2980</v>
      </c>
      <c r="G34"/>
    </row>
    <row r="35" s="20" customFormat="1" spans="1:7">
      <c r="A35" t="s">
        <v>113</v>
      </c>
      <c r="B35" t="s">
        <v>2956</v>
      </c>
      <c r="C35" t="s">
        <v>3017</v>
      </c>
      <c r="D35" t="s">
        <v>3018</v>
      </c>
      <c r="E35" t="s">
        <v>2959</v>
      </c>
      <c r="F35" t="s">
        <v>2960</v>
      </c>
      <c r="G35" t="s">
        <v>2994</v>
      </c>
    </row>
    <row r="36" s="20" customFormat="1" spans="1:7">
      <c r="A36" t="s">
        <v>1080</v>
      </c>
      <c r="B36" t="s">
        <v>2956</v>
      </c>
      <c r="C36" t="s">
        <v>3019</v>
      </c>
      <c r="D36" t="s">
        <v>3020</v>
      </c>
      <c r="E36" t="s">
        <v>2959</v>
      </c>
      <c r="F36" t="s">
        <v>2960</v>
      </c>
      <c r="G36" t="s">
        <v>2994</v>
      </c>
    </row>
    <row r="37" s="20" customFormat="1" spans="1:7">
      <c r="A37" t="s">
        <v>1080</v>
      </c>
      <c r="B37" t="s">
        <v>2956</v>
      </c>
      <c r="C37" t="s">
        <v>3021</v>
      </c>
      <c r="D37" t="s">
        <v>3022</v>
      </c>
      <c r="E37" t="s">
        <v>2959</v>
      </c>
      <c r="F37" t="s">
        <v>2960</v>
      </c>
      <c r="G37" t="s">
        <v>2994</v>
      </c>
    </row>
    <row r="38" s="20" customFormat="1" spans="1:7">
      <c r="A38" t="s">
        <v>1080</v>
      </c>
      <c r="B38" t="s">
        <v>2956</v>
      </c>
      <c r="C38" t="s">
        <v>3023</v>
      </c>
      <c r="D38" t="s">
        <v>3024</v>
      </c>
      <c r="E38" t="s">
        <v>2959</v>
      </c>
      <c r="F38" t="s">
        <v>2960</v>
      </c>
      <c r="G38" t="s">
        <v>2994</v>
      </c>
    </row>
    <row r="39" s="20" customFormat="1" spans="1:7">
      <c r="A39" t="s">
        <v>1080</v>
      </c>
      <c r="B39" t="s">
        <v>2956</v>
      </c>
      <c r="C39" t="s">
        <v>3025</v>
      </c>
      <c r="D39" t="s">
        <v>3026</v>
      </c>
      <c r="E39" t="s">
        <v>2959</v>
      </c>
      <c r="F39" t="s">
        <v>2960</v>
      </c>
      <c r="G39" t="s">
        <v>2994</v>
      </c>
    </row>
    <row r="40" s="20" customFormat="1" spans="1:7">
      <c r="A40" t="s">
        <v>1080</v>
      </c>
      <c r="B40" t="s">
        <v>2956</v>
      </c>
      <c r="C40" t="s">
        <v>3027</v>
      </c>
      <c r="D40" t="s">
        <v>3028</v>
      </c>
      <c r="E40" t="s">
        <v>2959</v>
      </c>
      <c r="F40" t="s">
        <v>2960</v>
      </c>
      <c r="G40" t="s">
        <v>2994</v>
      </c>
    </row>
    <row r="41" s="20" customFormat="1" spans="1:7">
      <c r="A41" t="s">
        <v>1080</v>
      </c>
      <c r="B41" t="s">
        <v>2956</v>
      </c>
      <c r="C41" t="s">
        <v>3029</v>
      </c>
      <c r="D41" t="s">
        <v>3030</v>
      </c>
      <c r="E41" t="s">
        <v>2959</v>
      </c>
      <c r="F41" t="s">
        <v>2960</v>
      </c>
      <c r="G41" t="s">
        <v>2994</v>
      </c>
    </row>
    <row r="42" s="20" customFormat="1" spans="1:7">
      <c r="A42" t="s">
        <v>1080</v>
      </c>
      <c r="B42" t="s">
        <v>2956</v>
      </c>
      <c r="C42" t="s">
        <v>3031</v>
      </c>
      <c r="D42" t="s">
        <v>3032</v>
      </c>
      <c r="E42" t="s">
        <v>2959</v>
      </c>
      <c r="F42" t="s">
        <v>2960</v>
      </c>
      <c r="G42" t="s">
        <v>2994</v>
      </c>
    </row>
    <row r="43" s="20" customFormat="1" spans="1:7">
      <c r="A43" t="s">
        <v>1080</v>
      </c>
      <c r="B43" t="s">
        <v>2956</v>
      </c>
      <c r="C43" t="s">
        <v>3033</v>
      </c>
      <c r="D43" t="s">
        <v>3034</v>
      </c>
      <c r="E43" t="s">
        <v>2959</v>
      </c>
      <c r="F43" t="s">
        <v>2960</v>
      </c>
      <c r="G43" t="s">
        <v>2994</v>
      </c>
    </row>
    <row r="44" s="20" customFormat="1" spans="1:7">
      <c r="A44" t="s">
        <v>1080</v>
      </c>
      <c r="B44" t="s">
        <v>2956</v>
      </c>
      <c r="C44" t="s">
        <v>3035</v>
      </c>
      <c r="D44" t="s">
        <v>3036</v>
      </c>
      <c r="E44" t="s">
        <v>2959</v>
      </c>
      <c r="F44" t="s">
        <v>2960</v>
      </c>
      <c r="G44" t="s">
        <v>2994</v>
      </c>
    </row>
    <row r="45" s="20" customFormat="1" spans="1:7">
      <c r="A45" t="s">
        <v>1080</v>
      </c>
      <c r="B45" t="s">
        <v>2956</v>
      </c>
      <c r="C45" t="s">
        <v>3037</v>
      </c>
      <c r="D45" t="s">
        <v>3038</v>
      </c>
      <c r="E45" t="s">
        <v>2959</v>
      </c>
      <c r="F45" t="s">
        <v>2960</v>
      </c>
      <c r="G45" t="s">
        <v>2994</v>
      </c>
    </row>
    <row r="46" s="20" customFormat="1" spans="1:7">
      <c r="A46" t="s">
        <v>1080</v>
      </c>
      <c r="B46" t="s">
        <v>2956</v>
      </c>
      <c r="C46" t="s">
        <v>3039</v>
      </c>
      <c r="D46" t="s">
        <v>3040</v>
      </c>
      <c r="E46" t="s">
        <v>2959</v>
      </c>
      <c r="F46" t="s">
        <v>2960</v>
      </c>
      <c r="G46" t="s">
        <v>2994</v>
      </c>
    </row>
    <row r="47" s="20" customFormat="1" spans="1:7">
      <c r="A47" t="s">
        <v>1080</v>
      </c>
      <c r="B47" t="s">
        <v>2956</v>
      </c>
      <c r="C47" t="s">
        <v>3041</v>
      </c>
      <c r="D47" t="s">
        <v>3042</v>
      </c>
      <c r="E47" t="s">
        <v>2959</v>
      </c>
      <c r="F47" t="s">
        <v>2960</v>
      </c>
      <c r="G47" t="s">
        <v>2994</v>
      </c>
    </row>
    <row r="48" s="20" customFormat="1" spans="1:7">
      <c r="A48" t="s">
        <v>1080</v>
      </c>
      <c r="B48" t="s">
        <v>2956</v>
      </c>
      <c r="C48" t="s">
        <v>3043</v>
      </c>
      <c r="D48" t="s">
        <v>3044</v>
      </c>
      <c r="E48" t="s">
        <v>2959</v>
      </c>
      <c r="F48" t="s">
        <v>2960</v>
      </c>
      <c r="G48" t="s">
        <v>2994</v>
      </c>
    </row>
    <row r="49" s="20" customFormat="1" spans="1:7">
      <c r="A49" t="s">
        <v>1080</v>
      </c>
      <c r="B49" t="s">
        <v>2956</v>
      </c>
      <c r="C49" t="s">
        <v>3045</v>
      </c>
      <c r="D49" t="s">
        <v>3046</v>
      </c>
      <c r="E49" t="s">
        <v>2959</v>
      </c>
      <c r="F49" t="s">
        <v>2960</v>
      </c>
      <c r="G49" t="s">
        <v>2994</v>
      </c>
    </row>
    <row r="50" s="20" customFormat="1" spans="1:7">
      <c r="A50" t="s">
        <v>1080</v>
      </c>
      <c r="B50" t="s">
        <v>2956</v>
      </c>
      <c r="C50" t="s">
        <v>3047</v>
      </c>
      <c r="D50" t="s">
        <v>3048</v>
      </c>
      <c r="E50" t="s">
        <v>2959</v>
      </c>
      <c r="F50" t="s">
        <v>2960</v>
      </c>
      <c r="G50" t="s">
        <v>2994</v>
      </c>
    </row>
    <row r="51" s="20" customFormat="1" spans="1:7">
      <c r="A51" t="s">
        <v>1080</v>
      </c>
      <c r="B51" t="s">
        <v>2956</v>
      </c>
      <c r="C51" t="s">
        <v>3049</v>
      </c>
      <c r="D51" t="s">
        <v>3050</v>
      </c>
      <c r="E51" t="s">
        <v>2959</v>
      </c>
      <c r="F51" t="s">
        <v>2960</v>
      </c>
      <c r="G51" t="s">
        <v>2994</v>
      </c>
    </row>
    <row r="52" s="20" customFormat="1" spans="1:7">
      <c r="A52" t="s">
        <v>1080</v>
      </c>
      <c r="B52" t="s">
        <v>2956</v>
      </c>
      <c r="C52" t="s">
        <v>3051</v>
      </c>
      <c r="D52" t="s">
        <v>3052</v>
      </c>
      <c r="E52" t="s">
        <v>2959</v>
      </c>
      <c r="F52" t="s">
        <v>2960</v>
      </c>
      <c r="G52" t="s">
        <v>2994</v>
      </c>
    </row>
    <row r="53" s="20" customFormat="1" spans="1:7">
      <c r="A53" t="s">
        <v>1080</v>
      </c>
      <c r="B53" t="s">
        <v>2956</v>
      </c>
      <c r="C53" t="s">
        <v>3053</v>
      </c>
      <c r="D53" t="s">
        <v>3054</v>
      </c>
      <c r="E53" t="s">
        <v>2959</v>
      </c>
      <c r="F53" t="s">
        <v>2960</v>
      </c>
      <c r="G53" t="s">
        <v>2994</v>
      </c>
    </row>
    <row r="54" s="20" customFormat="1" spans="1:7">
      <c r="A54" t="s">
        <v>1080</v>
      </c>
      <c r="B54" t="s">
        <v>2956</v>
      </c>
      <c r="C54" t="s">
        <v>3055</v>
      </c>
      <c r="D54" t="s">
        <v>3056</v>
      </c>
      <c r="E54" t="s">
        <v>2959</v>
      </c>
      <c r="F54" t="s">
        <v>2960</v>
      </c>
      <c r="G54" t="s">
        <v>2994</v>
      </c>
    </row>
    <row r="55" s="20" customFormat="1" spans="1:7">
      <c r="A55" t="s">
        <v>1080</v>
      </c>
      <c r="B55" t="s">
        <v>2956</v>
      </c>
      <c r="C55" t="s">
        <v>3057</v>
      </c>
      <c r="D55" t="s">
        <v>3058</v>
      </c>
      <c r="E55" t="s">
        <v>2959</v>
      </c>
      <c r="F55" t="s">
        <v>2960</v>
      </c>
      <c r="G55" t="s">
        <v>2994</v>
      </c>
    </row>
    <row r="56" s="20" customFormat="1" spans="1:7">
      <c r="A56" t="s">
        <v>1080</v>
      </c>
      <c r="B56" t="s">
        <v>2956</v>
      </c>
      <c r="C56" t="s">
        <v>3059</v>
      </c>
      <c r="D56" t="s">
        <v>3060</v>
      </c>
      <c r="E56" t="s">
        <v>2959</v>
      </c>
      <c r="F56" t="s">
        <v>2960</v>
      </c>
      <c r="G56" t="s">
        <v>2994</v>
      </c>
    </row>
    <row r="57" s="20" customFormat="1" spans="1:7">
      <c r="A57" t="s">
        <v>1080</v>
      </c>
      <c r="B57" t="s">
        <v>2956</v>
      </c>
      <c r="C57" t="s">
        <v>3061</v>
      </c>
      <c r="D57" t="s">
        <v>3062</v>
      </c>
      <c r="E57" t="s">
        <v>2959</v>
      </c>
      <c r="F57" t="s">
        <v>2960</v>
      </c>
      <c r="G57" t="s">
        <v>2994</v>
      </c>
    </row>
    <row r="58" s="20" customFormat="1" spans="1:7">
      <c r="A58" t="s">
        <v>1080</v>
      </c>
      <c r="B58" t="s">
        <v>2956</v>
      </c>
      <c r="C58" t="s">
        <v>3063</v>
      </c>
      <c r="D58" t="s">
        <v>3064</v>
      </c>
      <c r="E58" t="s">
        <v>2959</v>
      </c>
      <c r="F58" t="s">
        <v>2960</v>
      </c>
      <c r="G58" t="s">
        <v>2994</v>
      </c>
    </row>
    <row r="59" s="20" customFormat="1" spans="1:7">
      <c r="A59" t="s">
        <v>1080</v>
      </c>
      <c r="B59" t="s">
        <v>2956</v>
      </c>
      <c r="C59" t="s">
        <v>3065</v>
      </c>
      <c r="D59" t="s">
        <v>3066</v>
      </c>
      <c r="E59" t="s">
        <v>2959</v>
      </c>
      <c r="F59" t="s">
        <v>2960</v>
      </c>
      <c r="G59" t="s">
        <v>2994</v>
      </c>
    </row>
    <row r="60" s="20" customFormat="1" spans="1:7">
      <c r="A60" t="s">
        <v>1080</v>
      </c>
      <c r="B60" t="s">
        <v>2956</v>
      </c>
      <c r="C60" t="s">
        <v>3067</v>
      </c>
      <c r="D60" t="s">
        <v>3068</v>
      </c>
      <c r="E60" t="s">
        <v>2959</v>
      </c>
      <c r="F60" t="s">
        <v>2960</v>
      </c>
      <c r="G60" t="s">
        <v>2994</v>
      </c>
    </row>
    <row r="61" s="20" customFormat="1" spans="1:7">
      <c r="A61" t="s">
        <v>1080</v>
      </c>
      <c r="B61" t="s">
        <v>2956</v>
      </c>
      <c r="C61" t="s">
        <v>3069</v>
      </c>
      <c r="D61" t="s">
        <v>3070</v>
      </c>
      <c r="E61" t="s">
        <v>2959</v>
      </c>
      <c r="F61" t="s">
        <v>2960</v>
      </c>
      <c r="G61" t="s">
        <v>2994</v>
      </c>
    </row>
    <row r="62" s="20" customFormat="1" spans="1:7">
      <c r="A62" t="s">
        <v>1080</v>
      </c>
      <c r="B62" t="s">
        <v>2956</v>
      </c>
      <c r="C62" t="s">
        <v>3071</v>
      </c>
      <c r="D62" t="s">
        <v>3072</v>
      </c>
      <c r="E62" t="s">
        <v>2959</v>
      </c>
      <c r="F62" t="s">
        <v>2960</v>
      </c>
      <c r="G62" t="s">
        <v>2994</v>
      </c>
    </row>
    <row r="63" s="20" customFormat="1" spans="1:7">
      <c r="A63" t="s">
        <v>1080</v>
      </c>
      <c r="B63" t="s">
        <v>2956</v>
      </c>
      <c r="C63" t="s">
        <v>3073</v>
      </c>
      <c r="D63" t="s">
        <v>3074</v>
      </c>
      <c r="E63" t="s">
        <v>2959</v>
      </c>
      <c r="F63" t="s">
        <v>2960</v>
      </c>
      <c r="G63" t="s">
        <v>2994</v>
      </c>
    </row>
    <row r="64" s="20" customFormat="1" spans="1:7">
      <c r="A64" t="s">
        <v>1080</v>
      </c>
      <c r="B64" t="s">
        <v>2956</v>
      </c>
      <c r="C64" t="s">
        <v>3075</v>
      </c>
      <c r="D64" t="s">
        <v>3076</v>
      </c>
      <c r="E64" t="s">
        <v>2959</v>
      </c>
      <c r="F64" t="s">
        <v>2960</v>
      </c>
      <c r="G64" t="s">
        <v>2994</v>
      </c>
    </row>
    <row r="65" s="20" customFormat="1" spans="1:7">
      <c r="A65" t="s">
        <v>1080</v>
      </c>
      <c r="B65" t="s">
        <v>2956</v>
      </c>
      <c r="C65" t="s">
        <v>3077</v>
      </c>
      <c r="D65" t="s">
        <v>3078</v>
      </c>
      <c r="E65" t="s">
        <v>2959</v>
      </c>
      <c r="F65" t="s">
        <v>2960</v>
      </c>
      <c r="G65" t="s">
        <v>2994</v>
      </c>
    </row>
    <row r="66" s="20" customFormat="1" spans="1:7">
      <c r="A66" t="s">
        <v>1080</v>
      </c>
      <c r="B66" t="s">
        <v>2956</v>
      </c>
      <c r="C66" t="s">
        <v>3079</v>
      </c>
      <c r="D66" t="s">
        <v>3080</v>
      </c>
      <c r="E66" t="s">
        <v>2959</v>
      </c>
      <c r="F66" t="s">
        <v>2960</v>
      </c>
      <c r="G66" t="s">
        <v>2994</v>
      </c>
    </row>
    <row r="67" s="20" customFormat="1" spans="1:7">
      <c r="A67" t="s">
        <v>1080</v>
      </c>
      <c r="B67" t="s">
        <v>2956</v>
      </c>
      <c r="C67" t="s">
        <v>3081</v>
      </c>
      <c r="D67" t="s">
        <v>3082</v>
      </c>
      <c r="E67" t="s">
        <v>2959</v>
      </c>
      <c r="F67" t="s">
        <v>2960</v>
      </c>
      <c r="G67" t="s">
        <v>2994</v>
      </c>
    </row>
    <row r="68" s="20" customFormat="1" spans="1:7">
      <c r="A68" t="s">
        <v>1080</v>
      </c>
      <c r="B68" t="s">
        <v>2956</v>
      </c>
      <c r="C68" t="s">
        <v>3083</v>
      </c>
      <c r="D68" t="s">
        <v>3084</v>
      </c>
      <c r="E68" t="s">
        <v>2959</v>
      </c>
      <c r="F68" t="s">
        <v>2960</v>
      </c>
      <c r="G68" t="s">
        <v>2994</v>
      </c>
    </row>
    <row r="69" s="20" customFormat="1" spans="1:7">
      <c r="A69" t="s">
        <v>1080</v>
      </c>
      <c r="B69" t="s">
        <v>2956</v>
      </c>
      <c r="C69" t="s">
        <v>3085</v>
      </c>
      <c r="D69" t="s">
        <v>3086</v>
      </c>
      <c r="E69" t="s">
        <v>2959</v>
      </c>
      <c r="F69" t="s">
        <v>2960</v>
      </c>
      <c r="G69" t="s">
        <v>2994</v>
      </c>
    </row>
    <row r="70" s="20" customFormat="1" spans="1:7">
      <c r="A70" t="s">
        <v>1080</v>
      </c>
      <c r="B70" t="s">
        <v>2956</v>
      </c>
      <c r="C70" t="s">
        <v>3087</v>
      </c>
      <c r="D70" t="s">
        <v>3088</v>
      </c>
      <c r="E70" t="s">
        <v>2959</v>
      </c>
      <c r="F70" t="s">
        <v>2960</v>
      </c>
      <c r="G70" t="s">
        <v>2994</v>
      </c>
    </row>
    <row r="71" s="20" customFormat="1" spans="1:7">
      <c r="A71" t="s">
        <v>1080</v>
      </c>
      <c r="B71" t="s">
        <v>2956</v>
      </c>
      <c r="C71" t="s">
        <v>3089</v>
      </c>
      <c r="D71" t="s">
        <v>3090</v>
      </c>
      <c r="E71" t="s">
        <v>2959</v>
      </c>
      <c r="F71" t="s">
        <v>2960</v>
      </c>
      <c r="G71" t="s">
        <v>2994</v>
      </c>
    </row>
    <row r="72" s="20" customFormat="1" spans="1:7">
      <c r="A72" t="s">
        <v>1080</v>
      </c>
      <c r="B72" t="s">
        <v>2956</v>
      </c>
      <c r="C72" t="s">
        <v>3091</v>
      </c>
      <c r="D72" t="s">
        <v>3092</v>
      </c>
      <c r="E72" t="s">
        <v>2959</v>
      </c>
      <c r="F72" t="s">
        <v>2960</v>
      </c>
      <c r="G72" t="s">
        <v>2994</v>
      </c>
    </row>
    <row r="73" s="20" customFormat="1" spans="1:7">
      <c r="A73" t="s">
        <v>1080</v>
      </c>
      <c r="B73" t="s">
        <v>2956</v>
      </c>
      <c r="C73" t="s">
        <v>3093</v>
      </c>
      <c r="D73" t="s">
        <v>3094</v>
      </c>
      <c r="E73" t="s">
        <v>2959</v>
      </c>
      <c r="F73" t="s">
        <v>2960</v>
      </c>
      <c r="G73" t="s">
        <v>2994</v>
      </c>
    </row>
    <row r="74" s="20" customFormat="1" spans="1:7">
      <c r="A74" t="s">
        <v>1080</v>
      </c>
      <c r="B74" t="s">
        <v>2956</v>
      </c>
      <c r="C74" t="s">
        <v>3095</v>
      </c>
      <c r="D74" t="s">
        <v>3096</v>
      </c>
      <c r="E74" t="s">
        <v>2959</v>
      </c>
      <c r="F74" t="s">
        <v>2960</v>
      </c>
      <c r="G74" t="s">
        <v>2994</v>
      </c>
    </row>
    <row r="75" s="20" customFormat="1" spans="1:7">
      <c r="A75" t="s">
        <v>1080</v>
      </c>
      <c r="B75" t="s">
        <v>2956</v>
      </c>
      <c r="C75" t="s">
        <v>3097</v>
      </c>
      <c r="D75" t="s">
        <v>3098</v>
      </c>
      <c r="E75" t="s">
        <v>2959</v>
      </c>
      <c r="F75" t="s">
        <v>2960</v>
      </c>
      <c r="G75" t="s">
        <v>2994</v>
      </c>
    </row>
    <row r="76" s="20" customFormat="1" spans="1:7">
      <c r="A76" t="s">
        <v>1080</v>
      </c>
      <c r="B76" t="s">
        <v>2956</v>
      </c>
      <c r="C76" t="s">
        <v>3099</v>
      </c>
      <c r="D76" t="s">
        <v>3100</v>
      </c>
      <c r="E76" t="s">
        <v>2959</v>
      </c>
      <c r="F76" t="s">
        <v>2960</v>
      </c>
      <c r="G76" t="s">
        <v>2994</v>
      </c>
    </row>
    <row r="77" s="20" customFormat="1" spans="1:7">
      <c r="A77" t="s">
        <v>1080</v>
      </c>
      <c r="B77" t="s">
        <v>2956</v>
      </c>
      <c r="C77" t="s">
        <v>3101</v>
      </c>
      <c r="D77" t="s">
        <v>3102</v>
      </c>
      <c r="E77" t="s">
        <v>2959</v>
      </c>
      <c r="F77" t="s">
        <v>2960</v>
      </c>
      <c r="G77" t="s">
        <v>2994</v>
      </c>
    </row>
    <row r="78" s="20" customFormat="1" spans="1:7">
      <c r="A78" t="s">
        <v>1080</v>
      </c>
      <c r="B78" t="s">
        <v>2956</v>
      </c>
      <c r="C78" t="s">
        <v>3103</v>
      </c>
      <c r="D78" t="s">
        <v>3104</v>
      </c>
      <c r="E78" t="s">
        <v>2959</v>
      </c>
      <c r="F78" t="s">
        <v>2960</v>
      </c>
      <c r="G78" t="s">
        <v>2994</v>
      </c>
    </row>
    <row r="79" s="20" customFormat="1" spans="1:7">
      <c r="A79" t="s">
        <v>1080</v>
      </c>
      <c r="B79" t="s">
        <v>2956</v>
      </c>
      <c r="C79" t="s">
        <v>3105</v>
      </c>
      <c r="D79" t="s">
        <v>3106</v>
      </c>
      <c r="E79" t="s">
        <v>2959</v>
      </c>
      <c r="F79" t="s">
        <v>2960</v>
      </c>
      <c r="G79" t="s">
        <v>2994</v>
      </c>
    </row>
    <row r="80" s="20" customFormat="1" spans="1:7">
      <c r="A80" t="s">
        <v>1080</v>
      </c>
      <c r="B80" t="s">
        <v>2956</v>
      </c>
      <c r="C80" t="s">
        <v>3107</v>
      </c>
      <c r="D80" t="s">
        <v>3108</v>
      </c>
      <c r="E80" t="s">
        <v>2959</v>
      </c>
      <c r="F80" t="s">
        <v>2960</v>
      </c>
      <c r="G80" t="s">
        <v>2994</v>
      </c>
    </row>
    <row r="81" s="20" customFormat="1" spans="1:7">
      <c r="A81" t="s">
        <v>1080</v>
      </c>
      <c r="B81" t="s">
        <v>2956</v>
      </c>
      <c r="C81" t="s">
        <v>3109</v>
      </c>
      <c r="D81" t="s">
        <v>3110</v>
      </c>
      <c r="E81" t="s">
        <v>2959</v>
      </c>
      <c r="F81" t="s">
        <v>2960</v>
      </c>
      <c r="G81" t="s">
        <v>2994</v>
      </c>
    </row>
    <row r="82" s="20" customFormat="1" spans="1:7">
      <c r="A82" t="s">
        <v>1080</v>
      </c>
      <c r="B82" t="s">
        <v>2956</v>
      </c>
      <c r="C82" t="s">
        <v>3111</v>
      </c>
      <c r="D82" t="s">
        <v>3112</v>
      </c>
      <c r="E82" t="s">
        <v>2959</v>
      </c>
      <c r="F82" t="s">
        <v>2960</v>
      </c>
      <c r="G82" t="s">
        <v>2994</v>
      </c>
    </row>
    <row r="83" s="20" customFormat="1" spans="1:7">
      <c r="A83" t="s">
        <v>113</v>
      </c>
      <c r="B83" t="s">
        <v>2956</v>
      </c>
      <c r="C83" t="s">
        <v>3113</v>
      </c>
      <c r="D83" t="s">
        <v>3114</v>
      </c>
      <c r="E83" t="s">
        <v>2959</v>
      </c>
      <c r="F83" t="s">
        <v>2960</v>
      </c>
      <c r="G83"/>
    </row>
    <row r="84" s="20" customFormat="1" spans="1:7">
      <c r="A84" t="s">
        <v>113</v>
      </c>
      <c r="B84" t="s">
        <v>2956</v>
      </c>
      <c r="C84" t="s">
        <v>3115</v>
      </c>
      <c r="D84" t="s">
        <v>3116</v>
      </c>
      <c r="E84" t="s">
        <v>2959</v>
      </c>
      <c r="F84" t="s">
        <v>2960</v>
      </c>
      <c r="G84"/>
    </row>
    <row r="85" s="20" customFormat="1" spans="1:7">
      <c r="A85" t="s">
        <v>113</v>
      </c>
      <c r="B85" t="s">
        <v>2956</v>
      </c>
      <c r="C85" t="s">
        <v>3117</v>
      </c>
      <c r="D85" t="s">
        <v>3118</v>
      </c>
      <c r="E85" t="s">
        <v>2959</v>
      </c>
      <c r="F85" t="s">
        <v>2960</v>
      </c>
      <c r="G85"/>
    </row>
    <row r="86" s="20" customFormat="1" spans="1:7">
      <c r="A86" t="s">
        <v>1080</v>
      </c>
      <c r="B86" t="s">
        <v>2956</v>
      </c>
      <c r="C86" t="s">
        <v>3119</v>
      </c>
      <c r="D86" t="s">
        <v>3120</v>
      </c>
      <c r="E86" t="s">
        <v>2959</v>
      </c>
      <c r="F86" t="s">
        <v>2960</v>
      </c>
      <c r="G86"/>
    </row>
    <row r="87" s="20" customFormat="1" spans="1:7">
      <c r="A87" t="s">
        <v>113</v>
      </c>
      <c r="B87" t="s">
        <v>2956</v>
      </c>
      <c r="C87" t="s">
        <v>3121</v>
      </c>
      <c r="D87" t="s">
        <v>3122</v>
      </c>
      <c r="E87" t="s">
        <v>2959</v>
      </c>
      <c r="F87" t="s">
        <v>2960</v>
      </c>
      <c r="G87"/>
    </row>
    <row r="88" s="20" customFormat="1" spans="1:7">
      <c r="A88" t="s">
        <v>1080</v>
      </c>
      <c r="B88" t="s">
        <v>2956</v>
      </c>
      <c r="C88" t="s">
        <v>3123</v>
      </c>
      <c r="D88" t="s">
        <v>3124</v>
      </c>
      <c r="E88" t="s">
        <v>2959</v>
      </c>
      <c r="F88" t="s">
        <v>2960</v>
      </c>
      <c r="G88"/>
    </row>
    <row r="89" s="20" customFormat="1" spans="1:7">
      <c r="A89" t="s">
        <v>1080</v>
      </c>
      <c r="B89" t="s">
        <v>2956</v>
      </c>
      <c r="C89" t="s">
        <v>3125</v>
      </c>
      <c r="D89" t="s">
        <v>3126</v>
      </c>
      <c r="E89" t="s">
        <v>2959</v>
      </c>
      <c r="F89" t="s">
        <v>2960</v>
      </c>
      <c r="G89"/>
    </row>
    <row r="90" s="20" customFormat="1" spans="1:7">
      <c r="A90" t="s">
        <v>1080</v>
      </c>
      <c r="B90" t="s">
        <v>2956</v>
      </c>
      <c r="C90" t="s">
        <v>3127</v>
      </c>
      <c r="D90" t="s">
        <v>3128</v>
      </c>
      <c r="E90" t="s">
        <v>2959</v>
      </c>
      <c r="F90" t="s">
        <v>2960</v>
      </c>
      <c r="G90"/>
    </row>
    <row r="91" s="20" customFormat="1" spans="1:7">
      <c r="A91" t="s">
        <v>1080</v>
      </c>
      <c r="B91" t="s">
        <v>2956</v>
      </c>
      <c r="C91" t="s">
        <v>3129</v>
      </c>
      <c r="D91" t="s">
        <v>3130</v>
      </c>
      <c r="E91" t="s">
        <v>2959</v>
      </c>
      <c r="F91" t="s">
        <v>2960</v>
      </c>
      <c r="G91" t="s">
        <v>2994</v>
      </c>
    </row>
    <row r="92" s="20" customFormat="1" spans="1:7">
      <c r="A92" t="s">
        <v>113</v>
      </c>
      <c r="B92" t="s">
        <v>2956</v>
      </c>
      <c r="C92" t="s">
        <v>3131</v>
      </c>
      <c r="D92" t="s">
        <v>3132</v>
      </c>
      <c r="E92" t="s">
        <v>2959</v>
      </c>
      <c r="F92" t="s">
        <v>2980</v>
      </c>
      <c r="G92"/>
    </row>
    <row r="93" s="20" customFormat="1" spans="1:7">
      <c r="A93" t="s">
        <v>113</v>
      </c>
      <c r="B93" t="s">
        <v>2956</v>
      </c>
      <c r="C93" t="s">
        <v>3133</v>
      </c>
      <c r="D93" t="s">
        <v>3134</v>
      </c>
      <c r="E93" t="s">
        <v>2959</v>
      </c>
      <c r="F93" t="s">
        <v>2980</v>
      </c>
      <c r="G93"/>
    </row>
    <row r="94" s="20" customFormat="1" spans="1:7">
      <c r="A94" t="s">
        <v>113</v>
      </c>
      <c r="B94" t="s">
        <v>2956</v>
      </c>
      <c r="C94" t="s">
        <v>3135</v>
      </c>
      <c r="D94" t="s">
        <v>3136</v>
      </c>
      <c r="E94" t="s">
        <v>2959</v>
      </c>
      <c r="F94" t="s">
        <v>2960</v>
      </c>
      <c r="G94"/>
    </row>
    <row r="95" s="20" customFormat="1" spans="1:7">
      <c r="A95" t="s">
        <v>113</v>
      </c>
      <c r="B95" t="s">
        <v>2956</v>
      </c>
      <c r="C95" t="s">
        <v>3137</v>
      </c>
      <c r="D95" t="s">
        <v>3138</v>
      </c>
      <c r="E95" t="s">
        <v>2959</v>
      </c>
      <c r="F95" t="s">
        <v>2960</v>
      </c>
      <c r="G95"/>
    </row>
    <row r="96" s="20" customFormat="1" spans="1:7">
      <c r="A96" t="s">
        <v>113</v>
      </c>
      <c r="B96" t="s">
        <v>2956</v>
      </c>
      <c r="C96" t="s">
        <v>3139</v>
      </c>
      <c r="D96" t="s">
        <v>3140</v>
      </c>
      <c r="E96" t="s">
        <v>2959</v>
      </c>
      <c r="F96" t="s">
        <v>2960</v>
      </c>
      <c r="G96"/>
    </row>
    <row r="97" s="20" customFormat="1" spans="1:7">
      <c r="A97" t="s">
        <v>113</v>
      </c>
      <c r="B97" t="s">
        <v>2956</v>
      </c>
      <c r="C97" t="s">
        <v>3141</v>
      </c>
      <c r="D97" t="s">
        <v>3142</v>
      </c>
      <c r="E97" t="s">
        <v>2959</v>
      </c>
      <c r="F97" t="s">
        <v>2960</v>
      </c>
      <c r="G97"/>
    </row>
    <row r="98" s="20" customFormat="1" spans="1:7">
      <c r="A98" t="s">
        <v>1080</v>
      </c>
      <c r="B98" t="s">
        <v>2956</v>
      </c>
      <c r="C98" t="s">
        <v>3143</v>
      </c>
      <c r="D98" t="s">
        <v>3144</v>
      </c>
      <c r="E98" t="s">
        <v>2959</v>
      </c>
      <c r="F98" t="s">
        <v>2960</v>
      </c>
      <c r="G98"/>
    </row>
    <row r="99" s="20" customFormat="1" spans="1:7">
      <c r="A99" t="s">
        <v>113</v>
      </c>
      <c r="B99" t="s">
        <v>2956</v>
      </c>
      <c r="C99" t="s">
        <v>1401</v>
      </c>
      <c r="D99" t="s">
        <v>1402</v>
      </c>
      <c r="E99" t="s">
        <v>3145</v>
      </c>
      <c r="F99" t="s">
        <v>2980</v>
      </c>
      <c r="G99" t="s">
        <v>2977</v>
      </c>
    </row>
    <row r="100" s="20" customFormat="1" spans="1:7">
      <c r="A100" t="s">
        <v>113</v>
      </c>
      <c r="B100" t="s">
        <v>2956</v>
      </c>
      <c r="C100" t="s">
        <v>3146</v>
      </c>
      <c r="D100" t="s">
        <v>3147</v>
      </c>
      <c r="E100" t="s">
        <v>3145</v>
      </c>
      <c r="F100" t="s">
        <v>2980</v>
      </c>
      <c r="G100" t="s">
        <v>2977</v>
      </c>
    </row>
    <row r="101" s="20" customFormat="1" spans="1:7">
      <c r="A101" t="s">
        <v>1080</v>
      </c>
      <c r="B101" t="s">
        <v>2956</v>
      </c>
      <c r="C101" t="s">
        <v>1299</v>
      </c>
      <c r="D101" t="s">
        <v>1300</v>
      </c>
      <c r="E101" t="s">
        <v>3145</v>
      </c>
      <c r="F101" t="s">
        <v>2980</v>
      </c>
      <c r="G101" t="s">
        <v>2977</v>
      </c>
    </row>
    <row r="102" s="20" customFormat="1" spans="1:7">
      <c r="A102" t="s">
        <v>1080</v>
      </c>
      <c r="B102" t="s">
        <v>2956</v>
      </c>
      <c r="C102" t="s">
        <v>3148</v>
      </c>
      <c r="D102" t="s">
        <v>3149</v>
      </c>
      <c r="E102" t="s">
        <v>3145</v>
      </c>
      <c r="F102" t="s">
        <v>2980</v>
      </c>
      <c r="G102" t="s">
        <v>2977</v>
      </c>
    </row>
    <row r="103" s="20" customFormat="1" spans="1:7">
      <c r="A103" t="s">
        <v>113</v>
      </c>
      <c r="B103" t="s">
        <v>2956</v>
      </c>
      <c r="C103" t="s">
        <v>1705</v>
      </c>
      <c r="D103" t="s">
        <v>3150</v>
      </c>
      <c r="E103" t="s">
        <v>3145</v>
      </c>
      <c r="F103" t="s">
        <v>2980</v>
      </c>
      <c r="G103" t="s">
        <v>2977</v>
      </c>
    </row>
    <row r="104" s="20" customFormat="1" spans="1:7">
      <c r="A104" t="s">
        <v>1080</v>
      </c>
      <c r="B104" t="s">
        <v>2956</v>
      </c>
      <c r="C104" t="s">
        <v>3151</v>
      </c>
      <c r="D104" t="s">
        <v>3152</v>
      </c>
      <c r="E104" t="s">
        <v>3145</v>
      </c>
      <c r="F104" t="s">
        <v>2980</v>
      </c>
      <c r="G104" t="s">
        <v>2977</v>
      </c>
    </row>
    <row r="105" s="20" customFormat="1" spans="1:7">
      <c r="A105" t="s">
        <v>1080</v>
      </c>
      <c r="B105" t="s">
        <v>2956</v>
      </c>
      <c r="C105" t="s">
        <v>1095</v>
      </c>
      <c r="D105" t="s">
        <v>1096</v>
      </c>
      <c r="E105" t="s">
        <v>3145</v>
      </c>
      <c r="F105" t="s">
        <v>2980</v>
      </c>
      <c r="G105" t="s">
        <v>2977</v>
      </c>
    </row>
    <row r="106" s="20" customFormat="1" spans="1:7">
      <c r="A106" t="s">
        <v>113</v>
      </c>
      <c r="B106" t="s">
        <v>2956</v>
      </c>
      <c r="C106" t="s">
        <v>1081</v>
      </c>
      <c r="D106" t="s">
        <v>1082</v>
      </c>
      <c r="E106" t="s">
        <v>3145</v>
      </c>
      <c r="F106" t="s">
        <v>2980</v>
      </c>
      <c r="G106" t="s">
        <v>2969</v>
      </c>
    </row>
    <row r="107" s="20" customFormat="1" spans="1:7">
      <c r="A107" t="s">
        <v>113</v>
      </c>
      <c r="B107" t="s">
        <v>2956</v>
      </c>
      <c r="C107" t="s">
        <v>3153</v>
      </c>
      <c r="D107" t="s">
        <v>3154</v>
      </c>
      <c r="E107" t="s">
        <v>3145</v>
      </c>
      <c r="F107" t="s">
        <v>2980</v>
      </c>
      <c r="G107"/>
    </row>
    <row r="108" s="20" customFormat="1" spans="1:7">
      <c r="A108" t="s">
        <v>1080</v>
      </c>
      <c r="B108" t="s">
        <v>2956</v>
      </c>
      <c r="C108" t="s">
        <v>1308</v>
      </c>
      <c r="D108" t="s">
        <v>1309</v>
      </c>
      <c r="E108" t="s">
        <v>3145</v>
      </c>
      <c r="F108" t="s">
        <v>2980</v>
      </c>
      <c r="G108"/>
    </row>
    <row r="109" s="20" customFormat="1" spans="1:7">
      <c r="A109" t="s">
        <v>1080</v>
      </c>
      <c r="B109" t="s">
        <v>2956</v>
      </c>
      <c r="C109" t="s">
        <v>3155</v>
      </c>
      <c r="D109" t="s">
        <v>3156</v>
      </c>
      <c r="E109" t="s">
        <v>3145</v>
      </c>
      <c r="F109" t="s">
        <v>2980</v>
      </c>
      <c r="G109"/>
    </row>
    <row r="110" s="20" customFormat="1" spans="1:7">
      <c r="A110" t="s">
        <v>1080</v>
      </c>
      <c r="B110" t="s">
        <v>2956</v>
      </c>
      <c r="C110" t="s">
        <v>3157</v>
      </c>
      <c r="D110" t="s">
        <v>3158</v>
      </c>
      <c r="E110" t="s">
        <v>3145</v>
      </c>
      <c r="F110" t="s">
        <v>2980</v>
      </c>
      <c r="G110"/>
    </row>
    <row r="111" s="20" customFormat="1" spans="1:7">
      <c r="A111" t="s">
        <v>1080</v>
      </c>
      <c r="B111" t="s">
        <v>2956</v>
      </c>
      <c r="C111" t="s">
        <v>2324</v>
      </c>
      <c r="D111" t="s">
        <v>2325</v>
      </c>
      <c r="E111" t="s">
        <v>3145</v>
      </c>
      <c r="F111" t="s">
        <v>2980</v>
      </c>
      <c r="G111"/>
    </row>
    <row r="112" s="20" customFormat="1" spans="1:7">
      <c r="A112" t="s">
        <v>1080</v>
      </c>
      <c r="B112" t="s">
        <v>2956</v>
      </c>
      <c r="C112" t="s">
        <v>3159</v>
      </c>
      <c r="D112" t="s">
        <v>3160</v>
      </c>
      <c r="E112" t="s">
        <v>3145</v>
      </c>
      <c r="F112" t="s">
        <v>2980</v>
      </c>
      <c r="G112"/>
    </row>
    <row r="113" s="20" customFormat="1" spans="1:7">
      <c r="A113" t="s">
        <v>1080</v>
      </c>
      <c r="B113" t="s">
        <v>2956</v>
      </c>
      <c r="C113" t="s">
        <v>3161</v>
      </c>
      <c r="D113" t="s">
        <v>3162</v>
      </c>
      <c r="E113" t="s">
        <v>3145</v>
      </c>
      <c r="F113" t="s">
        <v>2980</v>
      </c>
      <c r="G113"/>
    </row>
    <row r="114" s="20" customFormat="1" spans="1:7">
      <c r="A114" t="s">
        <v>1080</v>
      </c>
      <c r="B114" t="s">
        <v>2956</v>
      </c>
      <c r="C114" t="s">
        <v>3163</v>
      </c>
      <c r="D114" t="s">
        <v>3164</v>
      </c>
      <c r="E114" t="s">
        <v>3145</v>
      </c>
      <c r="F114" t="s">
        <v>2980</v>
      </c>
      <c r="G114"/>
    </row>
    <row r="115" s="20" customFormat="1" spans="1:7">
      <c r="A115" t="s">
        <v>113</v>
      </c>
      <c r="B115" t="s">
        <v>2956</v>
      </c>
      <c r="C115" t="s">
        <v>3165</v>
      </c>
      <c r="D115" t="s">
        <v>3166</v>
      </c>
      <c r="E115" t="s">
        <v>3145</v>
      </c>
      <c r="F115" t="s">
        <v>2980</v>
      </c>
      <c r="G115"/>
    </row>
    <row r="116" s="20" customFormat="1" spans="1:7">
      <c r="A116" t="s">
        <v>1080</v>
      </c>
      <c r="B116" t="s">
        <v>2956</v>
      </c>
      <c r="C116" t="s">
        <v>3167</v>
      </c>
      <c r="D116" t="s">
        <v>3168</v>
      </c>
      <c r="E116" t="s">
        <v>3145</v>
      </c>
      <c r="F116" t="s">
        <v>2980</v>
      </c>
      <c r="G116"/>
    </row>
    <row r="117" s="20" customFormat="1" spans="1:7">
      <c r="A117" t="s">
        <v>1093</v>
      </c>
      <c r="B117" t="s">
        <v>2956</v>
      </c>
      <c r="C117" t="s">
        <v>1743</v>
      </c>
      <c r="D117" t="s">
        <v>1744</v>
      </c>
      <c r="E117" t="s">
        <v>3145</v>
      </c>
      <c r="F117" t="s">
        <v>2960</v>
      </c>
      <c r="G117"/>
    </row>
    <row r="118" s="20" customFormat="1" spans="1:7">
      <c r="A118" t="s">
        <v>1093</v>
      </c>
      <c r="B118" t="s">
        <v>2956</v>
      </c>
      <c r="C118" t="s">
        <v>3169</v>
      </c>
      <c r="D118" t="s">
        <v>3170</v>
      </c>
      <c r="E118" t="s">
        <v>3145</v>
      </c>
      <c r="F118" t="s">
        <v>2960</v>
      </c>
      <c r="G118"/>
    </row>
    <row r="119" s="20" customFormat="1" spans="1:7">
      <c r="A119" t="s">
        <v>1093</v>
      </c>
      <c r="B119" t="s">
        <v>2956</v>
      </c>
      <c r="C119" t="s">
        <v>3171</v>
      </c>
      <c r="D119" t="s">
        <v>3172</v>
      </c>
      <c r="E119" t="s">
        <v>3145</v>
      </c>
      <c r="F119" t="s">
        <v>2960</v>
      </c>
      <c r="G119"/>
    </row>
    <row r="120" s="20" customFormat="1" spans="1:7">
      <c r="A120" t="s">
        <v>1093</v>
      </c>
      <c r="B120" t="s">
        <v>2956</v>
      </c>
      <c r="C120" t="s">
        <v>3173</v>
      </c>
      <c r="D120" t="s">
        <v>3174</v>
      </c>
      <c r="E120" t="s">
        <v>3145</v>
      </c>
      <c r="F120" t="s">
        <v>2960</v>
      </c>
      <c r="G120"/>
    </row>
    <row r="121" s="20" customFormat="1" spans="1:7">
      <c r="A121" t="s">
        <v>1093</v>
      </c>
      <c r="B121" t="s">
        <v>2956</v>
      </c>
      <c r="C121" t="s">
        <v>1108</v>
      </c>
      <c r="D121" t="s">
        <v>1109</v>
      </c>
      <c r="E121" t="s">
        <v>3145</v>
      </c>
      <c r="F121" t="s">
        <v>2980</v>
      </c>
      <c r="G121"/>
    </row>
    <row r="122" s="20" customFormat="1" spans="1:7">
      <c r="A122" t="s">
        <v>1093</v>
      </c>
      <c r="B122" t="s">
        <v>2956</v>
      </c>
      <c r="C122" t="s">
        <v>3175</v>
      </c>
      <c r="D122" t="s">
        <v>3176</v>
      </c>
      <c r="E122" t="s">
        <v>3145</v>
      </c>
      <c r="F122" t="s">
        <v>2980</v>
      </c>
      <c r="G122"/>
    </row>
    <row r="123" s="20" customFormat="1" spans="1:7">
      <c r="A123" t="s">
        <v>1093</v>
      </c>
      <c r="B123" t="s">
        <v>2956</v>
      </c>
      <c r="C123" t="s">
        <v>3177</v>
      </c>
      <c r="D123" t="s">
        <v>3178</v>
      </c>
      <c r="E123" t="s">
        <v>3145</v>
      </c>
      <c r="F123" t="s">
        <v>2980</v>
      </c>
      <c r="G123"/>
    </row>
    <row r="124" s="20" customFormat="1" spans="1:7">
      <c r="A124" t="s">
        <v>1093</v>
      </c>
      <c r="B124" t="s">
        <v>2956</v>
      </c>
      <c r="C124" t="s">
        <v>1945</v>
      </c>
      <c r="D124" t="s">
        <v>1946</v>
      </c>
      <c r="E124" t="s">
        <v>3145</v>
      </c>
      <c r="F124" t="s">
        <v>2960</v>
      </c>
      <c r="G124"/>
    </row>
    <row r="125" s="20" customFormat="1" spans="1:7">
      <c r="A125" t="s">
        <v>1080</v>
      </c>
      <c r="B125" t="s">
        <v>2956</v>
      </c>
      <c r="C125" t="s">
        <v>3179</v>
      </c>
      <c r="D125" t="s">
        <v>3180</v>
      </c>
      <c r="E125" t="s">
        <v>3145</v>
      </c>
      <c r="F125" t="s">
        <v>2980</v>
      </c>
      <c r="G125"/>
    </row>
    <row r="126" s="20" customFormat="1" spans="1:7">
      <c r="A126" t="s">
        <v>1080</v>
      </c>
      <c r="B126" t="s">
        <v>2956</v>
      </c>
      <c r="C126" t="s">
        <v>3181</v>
      </c>
      <c r="D126" t="s">
        <v>3182</v>
      </c>
      <c r="E126" t="s">
        <v>3145</v>
      </c>
      <c r="F126" t="s">
        <v>2960</v>
      </c>
      <c r="G126"/>
    </row>
    <row r="127" s="20" customFormat="1" spans="1:7">
      <c r="A127" t="s">
        <v>1080</v>
      </c>
      <c r="B127" t="s">
        <v>2956</v>
      </c>
      <c r="C127" t="s">
        <v>3183</v>
      </c>
      <c r="D127" t="s">
        <v>3184</v>
      </c>
      <c r="E127" t="s">
        <v>3145</v>
      </c>
      <c r="F127" t="s">
        <v>2980</v>
      </c>
      <c r="G127"/>
    </row>
    <row r="128" s="20" customFormat="1" spans="1:7">
      <c r="A128" t="s">
        <v>1080</v>
      </c>
      <c r="B128" t="s">
        <v>2956</v>
      </c>
      <c r="C128" t="s">
        <v>3185</v>
      </c>
      <c r="D128" t="s">
        <v>3186</v>
      </c>
      <c r="E128" t="s">
        <v>3145</v>
      </c>
      <c r="F128" t="s">
        <v>2980</v>
      </c>
      <c r="G128"/>
    </row>
    <row r="129" s="20" customFormat="1" spans="1:7">
      <c r="A129" t="s">
        <v>1080</v>
      </c>
      <c r="B129" t="s">
        <v>2956</v>
      </c>
      <c r="C129" t="s">
        <v>3187</v>
      </c>
      <c r="D129" t="s">
        <v>3188</v>
      </c>
      <c r="E129" t="s">
        <v>3145</v>
      </c>
      <c r="F129" t="s">
        <v>2980</v>
      </c>
      <c r="G129"/>
    </row>
    <row r="130" s="20" customFormat="1" spans="1:7">
      <c r="A130" t="s">
        <v>1080</v>
      </c>
      <c r="B130" t="s">
        <v>2956</v>
      </c>
      <c r="C130" t="s">
        <v>3189</v>
      </c>
      <c r="D130" t="s">
        <v>3190</v>
      </c>
      <c r="E130" t="s">
        <v>3145</v>
      </c>
      <c r="F130" t="s">
        <v>2980</v>
      </c>
      <c r="G130"/>
    </row>
    <row r="131" s="20" customFormat="1" spans="1:7">
      <c r="A131" t="s">
        <v>1080</v>
      </c>
      <c r="B131" t="s">
        <v>2956</v>
      </c>
      <c r="C131" t="s">
        <v>3191</v>
      </c>
      <c r="D131" t="s">
        <v>3192</v>
      </c>
      <c r="E131" t="s">
        <v>3145</v>
      </c>
      <c r="F131" t="s">
        <v>2980</v>
      </c>
      <c r="G131"/>
    </row>
    <row r="132" s="20" customFormat="1" spans="1:7">
      <c r="A132" t="s">
        <v>1080</v>
      </c>
      <c r="B132" t="s">
        <v>2956</v>
      </c>
      <c r="C132" t="s">
        <v>3193</v>
      </c>
      <c r="D132" t="s">
        <v>3194</v>
      </c>
      <c r="E132" t="s">
        <v>3145</v>
      </c>
      <c r="F132" t="s">
        <v>2980</v>
      </c>
      <c r="G132"/>
    </row>
    <row r="133" s="20" customFormat="1" spans="1:7">
      <c r="A133" t="s">
        <v>1080</v>
      </c>
      <c r="B133" t="s">
        <v>2956</v>
      </c>
      <c r="C133" t="s">
        <v>3195</v>
      </c>
      <c r="D133" t="s">
        <v>3196</v>
      </c>
      <c r="E133" t="s">
        <v>3145</v>
      </c>
      <c r="F133" t="s">
        <v>2980</v>
      </c>
      <c r="G133"/>
    </row>
    <row r="134" s="20" customFormat="1" spans="1:7">
      <c r="A134" t="s">
        <v>1080</v>
      </c>
      <c r="B134" t="s">
        <v>2956</v>
      </c>
      <c r="C134" t="s">
        <v>3197</v>
      </c>
      <c r="D134" t="s">
        <v>3198</v>
      </c>
      <c r="E134" t="s">
        <v>3145</v>
      </c>
      <c r="F134" t="s">
        <v>2980</v>
      </c>
      <c r="G134"/>
    </row>
    <row r="135" s="20" customFormat="1" spans="1:7">
      <c r="A135" t="s">
        <v>1080</v>
      </c>
      <c r="B135" t="s">
        <v>2956</v>
      </c>
      <c r="C135" t="s">
        <v>3199</v>
      </c>
      <c r="D135" t="s">
        <v>3200</v>
      </c>
      <c r="E135" t="s">
        <v>3145</v>
      </c>
      <c r="F135" t="s">
        <v>2980</v>
      </c>
      <c r="G135"/>
    </row>
    <row r="136" s="20" customFormat="1" spans="1:7">
      <c r="A136" t="s">
        <v>1080</v>
      </c>
      <c r="B136" t="s">
        <v>2956</v>
      </c>
      <c r="C136" t="s">
        <v>3201</v>
      </c>
      <c r="D136" t="s">
        <v>3202</v>
      </c>
      <c r="E136" t="s">
        <v>3145</v>
      </c>
      <c r="F136" t="s">
        <v>2980</v>
      </c>
      <c r="G136"/>
    </row>
    <row r="137" s="20" customFormat="1" spans="1:7">
      <c r="A137" t="s">
        <v>1080</v>
      </c>
      <c r="B137" t="s">
        <v>2956</v>
      </c>
      <c r="C137" t="s">
        <v>3203</v>
      </c>
      <c r="D137" t="s">
        <v>3204</v>
      </c>
      <c r="E137" t="s">
        <v>3145</v>
      </c>
      <c r="F137" t="s">
        <v>2980</v>
      </c>
      <c r="G137"/>
    </row>
    <row r="138" s="20" customFormat="1" spans="1:7">
      <c r="A138" t="s">
        <v>1080</v>
      </c>
      <c r="B138" t="s">
        <v>2956</v>
      </c>
      <c r="C138" t="s">
        <v>1875</v>
      </c>
      <c r="D138" t="s">
        <v>1876</v>
      </c>
      <c r="E138" t="s">
        <v>3145</v>
      </c>
      <c r="F138" t="s">
        <v>2980</v>
      </c>
      <c r="G138"/>
    </row>
    <row r="139" s="20" customFormat="1" spans="1:7">
      <c r="A139" t="s">
        <v>1080</v>
      </c>
      <c r="B139" t="s">
        <v>2956</v>
      </c>
      <c r="C139" t="s">
        <v>3205</v>
      </c>
      <c r="D139" t="s">
        <v>3206</v>
      </c>
      <c r="E139" t="s">
        <v>3145</v>
      </c>
      <c r="F139" t="s">
        <v>2980</v>
      </c>
      <c r="G139"/>
    </row>
    <row r="140" s="20" customFormat="1" spans="1:7">
      <c r="A140" t="s">
        <v>1080</v>
      </c>
      <c r="B140" t="s">
        <v>2956</v>
      </c>
      <c r="C140" t="s">
        <v>3207</v>
      </c>
      <c r="D140" t="s">
        <v>3208</v>
      </c>
      <c r="E140" t="s">
        <v>3145</v>
      </c>
      <c r="F140" t="s">
        <v>2980</v>
      </c>
      <c r="G140"/>
    </row>
    <row r="141" s="20" customFormat="1" spans="1:7">
      <c r="A141" t="s">
        <v>1080</v>
      </c>
      <c r="B141" t="s">
        <v>2956</v>
      </c>
      <c r="C141" t="s">
        <v>3209</v>
      </c>
      <c r="D141" t="s">
        <v>3210</v>
      </c>
      <c r="E141" t="s">
        <v>3145</v>
      </c>
      <c r="F141" t="s">
        <v>2980</v>
      </c>
      <c r="G141"/>
    </row>
    <row r="142" s="20" customFormat="1" spans="1:7">
      <c r="A142" t="s">
        <v>113</v>
      </c>
      <c r="B142" t="s">
        <v>2956</v>
      </c>
      <c r="C142" t="s">
        <v>3211</v>
      </c>
      <c r="D142" t="s">
        <v>3212</v>
      </c>
      <c r="E142" t="s">
        <v>3145</v>
      </c>
      <c r="F142" t="s">
        <v>2980</v>
      </c>
      <c r="G142"/>
    </row>
    <row r="143" s="20" customFormat="1" spans="1:7">
      <c r="A143" t="s">
        <v>113</v>
      </c>
      <c r="B143" t="s">
        <v>2956</v>
      </c>
      <c r="C143" t="s">
        <v>3213</v>
      </c>
      <c r="D143" t="s">
        <v>3214</v>
      </c>
      <c r="E143" t="s">
        <v>3145</v>
      </c>
      <c r="F143" t="s">
        <v>2980</v>
      </c>
      <c r="G143"/>
    </row>
    <row r="144" s="20" customFormat="1" spans="1:7">
      <c r="A144" t="s">
        <v>1080</v>
      </c>
      <c r="B144" t="s">
        <v>2956</v>
      </c>
      <c r="C144" t="s">
        <v>3215</v>
      </c>
      <c r="D144" t="s">
        <v>3216</v>
      </c>
      <c r="E144" t="s">
        <v>3145</v>
      </c>
      <c r="F144" t="s">
        <v>2980</v>
      </c>
      <c r="G144" t="s">
        <v>2977</v>
      </c>
    </row>
    <row r="145" s="20" customFormat="1" spans="1:7">
      <c r="A145" t="s">
        <v>1080</v>
      </c>
      <c r="B145" t="s">
        <v>2956</v>
      </c>
      <c r="C145" t="s">
        <v>1125</v>
      </c>
      <c r="D145" t="s">
        <v>1126</v>
      </c>
      <c r="E145" t="s">
        <v>3145</v>
      </c>
      <c r="F145" t="s">
        <v>2980</v>
      </c>
      <c r="G145" t="s">
        <v>2977</v>
      </c>
    </row>
    <row r="146" s="20" customFormat="1" spans="1:7">
      <c r="A146" t="s">
        <v>1080</v>
      </c>
      <c r="B146" t="s">
        <v>2956</v>
      </c>
      <c r="C146" t="s">
        <v>1443</v>
      </c>
      <c r="D146" t="s">
        <v>1444</v>
      </c>
      <c r="E146" t="s">
        <v>3145</v>
      </c>
      <c r="F146" t="s">
        <v>2980</v>
      </c>
      <c r="G146" t="s">
        <v>2977</v>
      </c>
    </row>
    <row r="147" s="20" customFormat="1" spans="1:7">
      <c r="A147" t="s">
        <v>1080</v>
      </c>
      <c r="B147" t="s">
        <v>2956</v>
      </c>
      <c r="C147" t="s">
        <v>2242</v>
      </c>
      <c r="D147" t="s">
        <v>2243</v>
      </c>
      <c r="E147" t="s">
        <v>3145</v>
      </c>
      <c r="F147" t="s">
        <v>2980</v>
      </c>
      <c r="G147" t="s">
        <v>2976</v>
      </c>
    </row>
    <row r="148" s="20" customFormat="1" spans="1:7">
      <c r="A148" t="s">
        <v>1080</v>
      </c>
      <c r="B148" t="s">
        <v>2956</v>
      </c>
      <c r="C148" t="s">
        <v>1329</v>
      </c>
      <c r="D148" t="s">
        <v>1330</v>
      </c>
      <c r="E148" t="s">
        <v>3145</v>
      </c>
      <c r="F148" t="s">
        <v>2980</v>
      </c>
      <c r="G148" t="s">
        <v>2977</v>
      </c>
    </row>
    <row r="149" s="20" customFormat="1" spans="1:7">
      <c r="A149" t="s">
        <v>1080</v>
      </c>
      <c r="B149" t="s">
        <v>2956</v>
      </c>
      <c r="C149" t="s">
        <v>3217</v>
      </c>
      <c r="D149" t="s">
        <v>3218</v>
      </c>
      <c r="E149" t="s">
        <v>3145</v>
      </c>
      <c r="F149" t="s">
        <v>2980</v>
      </c>
      <c r="G149" t="s">
        <v>3219</v>
      </c>
    </row>
    <row r="150" s="20" customFormat="1" spans="1:7">
      <c r="A150" t="s">
        <v>1080</v>
      </c>
      <c r="B150" t="s">
        <v>2956</v>
      </c>
      <c r="C150" t="s">
        <v>1337</v>
      </c>
      <c r="D150" t="s">
        <v>1338</v>
      </c>
      <c r="E150" t="s">
        <v>3145</v>
      </c>
      <c r="F150" t="s">
        <v>2980</v>
      </c>
      <c r="G150" t="s">
        <v>2977</v>
      </c>
    </row>
    <row r="151" s="20" customFormat="1" spans="1:7">
      <c r="A151" t="s">
        <v>113</v>
      </c>
      <c r="B151" t="s">
        <v>2956</v>
      </c>
      <c r="C151" t="s">
        <v>3220</v>
      </c>
      <c r="D151" t="s">
        <v>3221</v>
      </c>
      <c r="E151" t="s">
        <v>3145</v>
      </c>
      <c r="F151" t="s">
        <v>2980</v>
      </c>
      <c r="G151"/>
    </row>
    <row r="152" s="20" customFormat="1" spans="1:7">
      <c r="A152" t="s">
        <v>113</v>
      </c>
      <c r="B152" t="s">
        <v>2956</v>
      </c>
      <c r="C152" t="s">
        <v>3222</v>
      </c>
      <c r="D152" t="s">
        <v>3223</v>
      </c>
      <c r="E152" t="s">
        <v>3145</v>
      </c>
      <c r="F152" t="s">
        <v>2980</v>
      </c>
      <c r="G152"/>
    </row>
    <row r="153" s="20" customFormat="1" spans="1:7">
      <c r="A153" t="s">
        <v>113</v>
      </c>
      <c r="B153" t="s">
        <v>2956</v>
      </c>
      <c r="C153" t="s">
        <v>3224</v>
      </c>
      <c r="D153" t="s">
        <v>3225</v>
      </c>
      <c r="E153" t="s">
        <v>3145</v>
      </c>
      <c r="F153" t="s">
        <v>2980</v>
      </c>
      <c r="G153" t="s">
        <v>2977</v>
      </c>
    </row>
    <row r="154" s="20" customFormat="1" spans="1:7">
      <c r="A154" t="s">
        <v>113</v>
      </c>
      <c r="B154" t="s">
        <v>2956</v>
      </c>
      <c r="C154" t="s">
        <v>3226</v>
      </c>
      <c r="D154" t="s">
        <v>3227</v>
      </c>
      <c r="E154" t="s">
        <v>3145</v>
      </c>
      <c r="F154" t="s">
        <v>2980</v>
      </c>
      <c r="G154"/>
    </row>
    <row r="155" s="20" customFormat="1" spans="1:7">
      <c r="A155" t="s">
        <v>113</v>
      </c>
      <c r="B155" t="s">
        <v>2956</v>
      </c>
      <c r="C155" t="s">
        <v>3228</v>
      </c>
      <c r="D155" t="s">
        <v>3229</v>
      </c>
      <c r="E155" t="s">
        <v>3145</v>
      </c>
      <c r="F155" t="s">
        <v>2980</v>
      </c>
      <c r="G155" t="s">
        <v>2977</v>
      </c>
    </row>
    <row r="156" s="20" customFormat="1" spans="1:7">
      <c r="A156" t="s">
        <v>113</v>
      </c>
      <c r="B156" t="s">
        <v>2956</v>
      </c>
      <c r="C156" t="s">
        <v>3230</v>
      </c>
      <c r="D156" t="s">
        <v>3231</v>
      </c>
      <c r="E156" t="s">
        <v>3145</v>
      </c>
      <c r="F156" t="s">
        <v>2980</v>
      </c>
      <c r="G156" t="s">
        <v>2977</v>
      </c>
    </row>
    <row r="157" s="20" customFormat="1" spans="1:7">
      <c r="A157" t="s">
        <v>113</v>
      </c>
      <c r="B157" t="s">
        <v>2956</v>
      </c>
      <c r="C157" t="s">
        <v>3232</v>
      </c>
      <c r="D157" t="s">
        <v>3233</v>
      </c>
      <c r="E157" t="s">
        <v>3145</v>
      </c>
      <c r="F157" t="s">
        <v>2980</v>
      </c>
      <c r="G157"/>
    </row>
    <row r="158" s="20" customFormat="1" spans="1:7">
      <c r="A158" t="s">
        <v>113</v>
      </c>
      <c r="B158" t="s">
        <v>2956</v>
      </c>
      <c r="C158" t="s">
        <v>3234</v>
      </c>
      <c r="D158" t="s">
        <v>3235</v>
      </c>
      <c r="E158" t="s">
        <v>3145</v>
      </c>
      <c r="F158" t="s">
        <v>2980</v>
      </c>
      <c r="G158"/>
    </row>
    <row r="159" s="20" customFormat="1" spans="1:7">
      <c r="A159" t="s">
        <v>113</v>
      </c>
      <c r="B159" t="s">
        <v>2956</v>
      </c>
      <c r="C159" t="s">
        <v>3236</v>
      </c>
      <c r="D159" t="s">
        <v>3237</v>
      </c>
      <c r="E159" t="s">
        <v>3238</v>
      </c>
      <c r="F159" t="s">
        <v>2980</v>
      </c>
      <c r="G159" t="s">
        <v>2969</v>
      </c>
    </row>
    <row r="160" s="20" customFormat="1" spans="1:7">
      <c r="A160" t="s">
        <v>113</v>
      </c>
      <c r="B160" t="s">
        <v>2956</v>
      </c>
      <c r="C160" t="s">
        <v>3239</v>
      </c>
      <c r="D160" t="s">
        <v>3240</v>
      </c>
      <c r="E160" t="s">
        <v>3238</v>
      </c>
      <c r="F160" t="s">
        <v>2980</v>
      </c>
      <c r="G160"/>
    </row>
    <row r="161" s="20" customFormat="1" spans="1:7">
      <c r="A161" t="s">
        <v>1080</v>
      </c>
      <c r="B161" t="s">
        <v>2956</v>
      </c>
      <c r="C161" t="s">
        <v>3241</v>
      </c>
      <c r="D161" t="s">
        <v>3242</v>
      </c>
      <c r="E161" t="s">
        <v>3238</v>
      </c>
      <c r="F161" t="s">
        <v>2980</v>
      </c>
      <c r="G161" t="s">
        <v>2969</v>
      </c>
    </row>
    <row r="162" s="20" customFormat="1" spans="1:7">
      <c r="A162" t="s">
        <v>1080</v>
      </c>
      <c r="B162" t="s">
        <v>2956</v>
      </c>
      <c r="C162" t="s">
        <v>3243</v>
      </c>
      <c r="D162" t="s">
        <v>3244</v>
      </c>
      <c r="E162" t="s">
        <v>3238</v>
      </c>
      <c r="F162" t="s">
        <v>2980</v>
      </c>
      <c r="G162" t="s">
        <v>2969</v>
      </c>
    </row>
    <row r="163" s="20" customFormat="1" spans="1:7">
      <c r="A163" t="s">
        <v>1080</v>
      </c>
      <c r="B163" t="s">
        <v>2956</v>
      </c>
      <c r="C163" t="s">
        <v>3245</v>
      </c>
      <c r="D163" t="s">
        <v>3246</v>
      </c>
      <c r="E163" t="s">
        <v>3238</v>
      </c>
      <c r="F163" t="s">
        <v>2980</v>
      </c>
      <c r="G163" t="s">
        <v>2969</v>
      </c>
    </row>
    <row r="164" s="20" customFormat="1" spans="1:7">
      <c r="A164" t="s">
        <v>1080</v>
      </c>
      <c r="B164" t="s">
        <v>2956</v>
      </c>
      <c r="C164" t="s">
        <v>3247</v>
      </c>
      <c r="D164" t="s">
        <v>3248</v>
      </c>
      <c r="E164" t="s">
        <v>3238</v>
      </c>
      <c r="F164" t="s">
        <v>2980</v>
      </c>
      <c r="G164" t="s">
        <v>2969</v>
      </c>
    </row>
    <row r="165" s="20" customFormat="1" spans="1:7">
      <c r="A165" t="s">
        <v>1080</v>
      </c>
      <c r="B165" t="s">
        <v>2956</v>
      </c>
      <c r="C165" t="s">
        <v>3249</v>
      </c>
      <c r="D165" t="s">
        <v>3250</v>
      </c>
      <c r="E165" t="s">
        <v>3238</v>
      </c>
      <c r="F165" t="s">
        <v>2980</v>
      </c>
      <c r="G165" t="s">
        <v>2969</v>
      </c>
    </row>
    <row r="166" s="20" customFormat="1" spans="1:7">
      <c r="A166" t="s">
        <v>1080</v>
      </c>
      <c r="B166" t="s">
        <v>2956</v>
      </c>
      <c r="C166" t="s">
        <v>3251</v>
      </c>
      <c r="D166" t="s">
        <v>3252</v>
      </c>
      <c r="E166" t="s">
        <v>3238</v>
      </c>
      <c r="F166" t="s">
        <v>2980</v>
      </c>
      <c r="G166" t="s">
        <v>2969</v>
      </c>
    </row>
    <row r="167" s="20" customFormat="1" spans="1:7">
      <c r="A167" t="s">
        <v>113</v>
      </c>
      <c r="B167" t="s">
        <v>2956</v>
      </c>
      <c r="C167" t="s">
        <v>3253</v>
      </c>
      <c r="D167" t="s">
        <v>3254</v>
      </c>
      <c r="E167" t="s">
        <v>3238</v>
      </c>
      <c r="F167" t="s">
        <v>2980</v>
      </c>
      <c r="G167"/>
    </row>
    <row r="168" s="20" customFormat="1" spans="1:7">
      <c r="A168" t="s">
        <v>113</v>
      </c>
      <c r="B168" t="s">
        <v>2956</v>
      </c>
      <c r="C168" t="s">
        <v>3255</v>
      </c>
      <c r="D168" t="s">
        <v>3256</v>
      </c>
      <c r="E168" t="s">
        <v>3238</v>
      </c>
      <c r="F168" t="s">
        <v>2980</v>
      </c>
      <c r="G168"/>
    </row>
    <row r="169" s="20" customFormat="1" spans="1:7">
      <c r="A169" t="s">
        <v>113</v>
      </c>
      <c r="B169" t="s">
        <v>2956</v>
      </c>
      <c r="C169" t="s">
        <v>1571</v>
      </c>
      <c r="D169" t="s">
        <v>1572</v>
      </c>
      <c r="E169" t="s">
        <v>3238</v>
      </c>
      <c r="F169" t="s">
        <v>2980</v>
      </c>
      <c r="G169"/>
    </row>
    <row r="170" s="20" customFormat="1" spans="1:7">
      <c r="A170" t="s">
        <v>113</v>
      </c>
      <c r="B170" t="s">
        <v>2956</v>
      </c>
      <c r="C170" t="s">
        <v>3257</v>
      </c>
      <c r="D170" t="s">
        <v>3258</v>
      </c>
      <c r="E170" t="s">
        <v>3238</v>
      </c>
      <c r="F170" t="s">
        <v>2980</v>
      </c>
      <c r="G170"/>
    </row>
    <row r="171" s="20" customFormat="1" spans="1:7">
      <c r="A171" t="s">
        <v>1080</v>
      </c>
      <c r="B171" t="s">
        <v>2956</v>
      </c>
      <c r="C171" t="s">
        <v>3259</v>
      </c>
      <c r="D171" t="s">
        <v>3260</v>
      </c>
      <c r="E171" t="s">
        <v>3238</v>
      </c>
      <c r="F171" t="s">
        <v>2980</v>
      </c>
      <c r="G171"/>
    </row>
    <row r="172" s="20" customFormat="1" spans="1:7">
      <c r="A172" t="s">
        <v>1080</v>
      </c>
      <c r="B172" t="s">
        <v>2956</v>
      </c>
      <c r="C172" t="s">
        <v>3261</v>
      </c>
      <c r="D172" t="s">
        <v>3262</v>
      </c>
      <c r="E172" t="s">
        <v>3238</v>
      </c>
      <c r="F172" t="s">
        <v>2980</v>
      </c>
      <c r="G172"/>
    </row>
    <row r="173" s="20" customFormat="1" spans="1:7">
      <c r="A173" t="s">
        <v>1080</v>
      </c>
      <c r="B173" t="s">
        <v>2956</v>
      </c>
      <c r="C173" t="s">
        <v>3263</v>
      </c>
      <c r="D173" t="s">
        <v>3264</v>
      </c>
      <c r="E173" t="s">
        <v>3238</v>
      </c>
      <c r="F173" t="s">
        <v>2980</v>
      </c>
      <c r="G173"/>
    </row>
    <row r="174" s="20" customFormat="1" spans="1:7">
      <c r="A174" t="s">
        <v>1080</v>
      </c>
      <c r="B174" t="s">
        <v>2956</v>
      </c>
      <c r="C174" t="s">
        <v>3265</v>
      </c>
      <c r="D174" t="s">
        <v>3266</v>
      </c>
      <c r="E174" t="s">
        <v>3238</v>
      </c>
      <c r="F174" t="s">
        <v>2980</v>
      </c>
      <c r="G174"/>
    </row>
    <row r="175" s="20" customFormat="1" spans="1:7">
      <c r="A175" t="s">
        <v>1080</v>
      </c>
      <c r="B175" t="s">
        <v>2956</v>
      </c>
      <c r="C175" t="s">
        <v>3267</v>
      </c>
      <c r="D175" t="s">
        <v>3268</v>
      </c>
      <c r="E175" t="s">
        <v>3238</v>
      </c>
      <c r="F175" t="s">
        <v>2980</v>
      </c>
      <c r="G175"/>
    </row>
    <row r="176" s="20" customFormat="1" spans="1:7">
      <c r="A176" t="s">
        <v>113</v>
      </c>
      <c r="B176" t="s">
        <v>2956</v>
      </c>
      <c r="C176" t="s">
        <v>3269</v>
      </c>
      <c r="D176" t="s">
        <v>3270</v>
      </c>
      <c r="E176" t="s">
        <v>3238</v>
      </c>
      <c r="F176" t="s">
        <v>2980</v>
      </c>
      <c r="G176"/>
    </row>
    <row r="177" s="20" customFormat="1" spans="1:7">
      <c r="A177" t="s">
        <v>113</v>
      </c>
      <c r="B177" t="s">
        <v>2956</v>
      </c>
      <c r="C177" t="s">
        <v>3271</v>
      </c>
      <c r="D177" t="s">
        <v>3272</v>
      </c>
      <c r="E177" t="s">
        <v>3273</v>
      </c>
      <c r="F177" t="s">
        <v>2960</v>
      </c>
      <c r="G177"/>
    </row>
    <row r="178" s="20" customFormat="1" spans="1:7">
      <c r="A178" t="s">
        <v>1080</v>
      </c>
      <c r="B178" t="s">
        <v>2956</v>
      </c>
      <c r="C178" t="s">
        <v>3274</v>
      </c>
      <c r="D178" t="s">
        <v>3275</v>
      </c>
      <c r="E178" t="s">
        <v>3273</v>
      </c>
      <c r="F178" t="s">
        <v>2960</v>
      </c>
      <c r="G178"/>
    </row>
    <row r="179" s="20" customFormat="1" spans="1:7">
      <c r="A179" t="s">
        <v>1080</v>
      </c>
      <c r="B179" t="s">
        <v>2956</v>
      </c>
      <c r="C179" t="s">
        <v>3276</v>
      </c>
      <c r="D179" t="s">
        <v>3277</v>
      </c>
      <c r="E179" t="s">
        <v>3273</v>
      </c>
      <c r="F179" t="s">
        <v>2960</v>
      </c>
      <c r="G179"/>
    </row>
    <row r="180" s="20" customFormat="1" spans="1:7">
      <c r="A180" t="s">
        <v>1080</v>
      </c>
      <c r="B180" t="s">
        <v>2956</v>
      </c>
      <c r="C180" t="s">
        <v>3278</v>
      </c>
      <c r="D180" t="s">
        <v>3279</v>
      </c>
      <c r="E180" t="s">
        <v>3273</v>
      </c>
      <c r="F180" t="s">
        <v>2960</v>
      </c>
      <c r="G180"/>
    </row>
    <row r="181" s="20" customFormat="1" spans="1:7">
      <c r="A181" t="s">
        <v>1080</v>
      </c>
      <c r="B181" t="s">
        <v>2956</v>
      </c>
      <c r="C181" t="s">
        <v>3280</v>
      </c>
      <c r="D181" t="s">
        <v>3281</v>
      </c>
      <c r="E181" t="s">
        <v>3273</v>
      </c>
      <c r="F181" t="s">
        <v>2960</v>
      </c>
      <c r="G181"/>
    </row>
    <row r="182" s="20" customFormat="1" spans="1:7">
      <c r="A182" t="s">
        <v>1080</v>
      </c>
      <c r="B182" t="s">
        <v>2956</v>
      </c>
      <c r="C182" t="s">
        <v>3282</v>
      </c>
      <c r="D182" t="s">
        <v>3283</v>
      </c>
      <c r="E182" t="s">
        <v>3273</v>
      </c>
      <c r="F182" t="s">
        <v>2960</v>
      </c>
      <c r="G182"/>
    </row>
    <row r="183" s="20" customFormat="1" spans="1:7">
      <c r="A183" t="s">
        <v>1080</v>
      </c>
      <c r="B183" t="s">
        <v>2956</v>
      </c>
      <c r="C183" t="s">
        <v>3284</v>
      </c>
      <c r="D183" t="s">
        <v>3285</v>
      </c>
      <c r="E183" t="s">
        <v>3273</v>
      </c>
      <c r="F183" t="s">
        <v>2960</v>
      </c>
      <c r="G183"/>
    </row>
    <row r="184" s="20" customFormat="1" spans="1:7">
      <c r="A184" t="s">
        <v>1080</v>
      </c>
      <c r="B184" t="s">
        <v>2956</v>
      </c>
      <c r="C184" t="s">
        <v>3286</v>
      </c>
      <c r="D184" t="s">
        <v>3287</v>
      </c>
      <c r="E184" t="s">
        <v>3273</v>
      </c>
      <c r="F184" t="s">
        <v>2960</v>
      </c>
      <c r="G184"/>
    </row>
    <row r="185" s="20" customFormat="1" spans="1:7">
      <c r="A185" t="s">
        <v>1080</v>
      </c>
      <c r="B185" t="s">
        <v>2956</v>
      </c>
      <c r="C185" t="s">
        <v>3288</v>
      </c>
      <c r="D185" t="s">
        <v>3289</v>
      </c>
      <c r="E185" t="s">
        <v>3273</v>
      </c>
      <c r="F185" t="s">
        <v>2960</v>
      </c>
      <c r="G185"/>
    </row>
    <row r="186" s="20" customFormat="1" spans="1:7">
      <c r="A186" t="s">
        <v>113</v>
      </c>
      <c r="B186" t="s">
        <v>2956</v>
      </c>
      <c r="C186" t="s">
        <v>3290</v>
      </c>
      <c r="D186" t="s">
        <v>3291</v>
      </c>
      <c r="E186" t="s">
        <v>3273</v>
      </c>
      <c r="F186" t="s">
        <v>2960</v>
      </c>
      <c r="G186"/>
    </row>
    <row r="187" s="20" customFormat="1" spans="1:7">
      <c r="A187" t="s">
        <v>1080</v>
      </c>
      <c r="B187" t="s">
        <v>2956</v>
      </c>
      <c r="C187" t="s">
        <v>3292</v>
      </c>
      <c r="D187" t="s">
        <v>3293</v>
      </c>
      <c r="E187" t="s">
        <v>3273</v>
      </c>
      <c r="F187" t="s">
        <v>2960</v>
      </c>
      <c r="G187"/>
    </row>
    <row r="188" s="20" customFormat="1" spans="1:7">
      <c r="A188" t="s">
        <v>1080</v>
      </c>
      <c r="B188" t="s">
        <v>2956</v>
      </c>
      <c r="C188" t="s">
        <v>3294</v>
      </c>
      <c r="D188" t="s">
        <v>3295</v>
      </c>
      <c r="E188" t="s">
        <v>3273</v>
      </c>
      <c r="F188" t="s">
        <v>2960</v>
      </c>
      <c r="G188"/>
    </row>
    <row r="189" s="20" customFormat="1" spans="1:7">
      <c r="A189" t="s">
        <v>1080</v>
      </c>
      <c r="B189" t="s">
        <v>2956</v>
      </c>
      <c r="C189" t="s">
        <v>3296</v>
      </c>
      <c r="D189" t="s">
        <v>3297</v>
      </c>
      <c r="E189" t="s">
        <v>3273</v>
      </c>
      <c r="F189" t="s">
        <v>2960</v>
      </c>
      <c r="G189"/>
    </row>
    <row r="190" s="20" customFormat="1" spans="1:7">
      <c r="A190" t="s">
        <v>1080</v>
      </c>
      <c r="B190" t="s">
        <v>2956</v>
      </c>
      <c r="C190" t="s">
        <v>3298</v>
      </c>
      <c r="D190" t="s">
        <v>3299</v>
      </c>
      <c r="E190" t="s">
        <v>3273</v>
      </c>
      <c r="F190" t="s">
        <v>2960</v>
      </c>
      <c r="G190"/>
    </row>
    <row r="191" s="20" customFormat="1" spans="1:7">
      <c r="A191" t="s">
        <v>1080</v>
      </c>
      <c r="B191" t="s">
        <v>2956</v>
      </c>
      <c r="C191" t="s">
        <v>3300</v>
      </c>
      <c r="D191" t="s">
        <v>3301</v>
      </c>
      <c r="E191" t="s">
        <v>3273</v>
      </c>
      <c r="F191" t="s">
        <v>2960</v>
      </c>
      <c r="G191"/>
    </row>
    <row r="192" s="20" customFormat="1" spans="1:7">
      <c r="A192" t="s">
        <v>1080</v>
      </c>
      <c r="B192" t="s">
        <v>2956</v>
      </c>
      <c r="C192" t="s">
        <v>3302</v>
      </c>
      <c r="D192" t="s">
        <v>3303</v>
      </c>
      <c r="E192" t="s">
        <v>3273</v>
      </c>
      <c r="F192" t="s">
        <v>2960</v>
      </c>
      <c r="G192"/>
    </row>
    <row r="193" s="20" customFormat="1" spans="1:7">
      <c r="A193" t="s">
        <v>1080</v>
      </c>
      <c r="B193" t="s">
        <v>2956</v>
      </c>
      <c r="C193" t="s">
        <v>3304</v>
      </c>
      <c r="D193" t="s">
        <v>3305</v>
      </c>
      <c r="E193" t="s">
        <v>3273</v>
      </c>
      <c r="F193" t="s">
        <v>2960</v>
      </c>
      <c r="G193"/>
    </row>
    <row r="194" s="20" customFormat="1" spans="1:7">
      <c r="A194" t="s">
        <v>1080</v>
      </c>
      <c r="B194" t="s">
        <v>2956</v>
      </c>
      <c r="C194" t="s">
        <v>3306</v>
      </c>
      <c r="D194" t="s">
        <v>3307</v>
      </c>
      <c r="E194" t="s">
        <v>3273</v>
      </c>
      <c r="F194" t="s">
        <v>2960</v>
      </c>
      <c r="G194"/>
    </row>
    <row r="195" s="20" customFormat="1" spans="1:7">
      <c r="A195" t="s">
        <v>1080</v>
      </c>
      <c r="B195" t="s">
        <v>2956</v>
      </c>
      <c r="C195" t="s">
        <v>3308</v>
      </c>
      <c r="D195" t="s">
        <v>3309</v>
      </c>
      <c r="E195" t="s">
        <v>3273</v>
      </c>
      <c r="F195" t="s">
        <v>2960</v>
      </c>
      <c r="G195"/>
    </row>
    <row r="196" s="20" customFormat="1" spans="1:7">
      <c r="A196" t="s">
        <v>1080</v>
      </c>
      <c r="B196" t="s">
        <v>2956</v>
      </c>
      <c r="C196" t="s">
        <v>3310</v>
      </c>
      <c r="D196" t="s">
        <v>3311</v>
      </c>
      <c r="E196" t="s">
        <v>3273</v>
      </c>
      <c r="F196" t="s">
        <v>2960</v>
      </c>
      <c r="G196"/>
    </row>
    <row r="197" s="20" customFormat="1" spans="1:7">
      <c r="A197" t="s">
        <v>1080</v>
      </c>
      <c r="B197" t="s">
        <v>2956</v>
      </c>
      <c r="C197" t="s">
        <v>3312</v>
      </c>
      <c r="D197" t="s">
        <v>3313</v>
      </c>
      <c r="E197" t="s">
        <v>3273</v>
      </c>
      <c r="F197" t="s">
        <v>2960</v>
      </c>
      <c r="G197"/>
    </row>
    <row r="198" s="20" customFormat="1" spans="1:7">
      <c r="A198" t="s">
        <v>1080</v>
      </c>
      <c r="B198" t="s">
        <v>2956</v>
      </c>
      <c r="C198" t="s">
        <v>3314</v>
      </c>
      <c r="D198" t="s">
        <v>3315</v>
      </c>
      <c r="E198" t="s">
        <v>3273</v>
      </c>
      <c r="F198" t="s">
        <v>2960</v>
      </c>
      <c r="G198"/>
    </row>
    <row r="199" s="20" customFormat="1" spans="1:7">
      <c r="A199" t="s">
        <v>1080</v>
      </c>
      <c r="B199" t="s">
        <v>2956</v>
      </c>
      <c r="C199" t="s">
        <v>3316</v>
      </c>
      <c r="D199" t="s">
        <v>3317</v>
      </c>
      <c r="E199" t="s">
        <v>3273</v>
      </c>
      <c r="F199" t="s">
        <v>2960</v>
      </c>
      <c r="G199"/>
    </row>
    <row r="200" s="20" customFormat="1" spans="1:7">
      <c r="A200" t="s">
        <v>1080</v>
      </c>
      <c r="B200" t="s">
        <v>2956</v>
      </c>
      <c r="C200" t="s">
        <v>3318</v>
      </c>
      <c r="D200" t="s">
        <v>3319</v>
      </c>
      <c r="E200" t="s">
        <v>3273</v>
      </c>
      <c r="F200" t="s">
        <v>2960</v>
      </c>
      <c r="G200"/>
    </row>
    <row r="201" s="20" customFormat="1" spans="1:7">
      <c r="A201" t="s">
        <v>1080</v>
      </c>
      <c r="B201" t="s">
        <v>2956</v>
      </c>
      <c r="C201" t="s">
        <v>3320</v>
      </c>
      <c r="D201" t="s">
        <v>3321</v>
      </c>
      <c r="E201" t="s">
        <v>3273</v>
      </c>
      <c r="F201" t="s">
        <v>2960</v>
      </c>
      <c r="G201"/>
    </row>
    <row r="202" s="20" customFormat="1" spans="1:7">
      <c r="A202" t="s">
        <v>1080</v>
      </c>
      <c r="B202" t="s">
        <v>2956</v>
      </c>
      <c r="C202" t="s">
        <v>3322</v>
      </c>
      <c r="D202" t="s">
        <v>3323</v>
      </c>
      <c r="E202" t="s">
        <v>3273</v>
      </c>
      <c r="F202" t="s">
        <v>2960</v>
      </c>
      <c r="G202"/>
    </row>
    <row r="203" s="20" customFormat="1" spans="1:7">
      <c r="A203" t="s">
        <v>1080</v>
      </c>
      <c r="B203" t="s">
        <v>2956</v>
      </c>
      <c r="C203" t="s">
        <v>3324</v>
      </c>
      <c r="D203" t="s">
        <v>3325</v>
      </c>
      <c r="E203" t="s">
        <v>3273</v>
      </c>
      <c r="F203" t="s">
        <v>2960</v>
      </c>
      <c r="G203"/>
    </row>
    <row r="204" s="20" customFormat="1" spans="1:7">
      <c r="A204" t="s">
        <v>1080</v>
      </c>
      <c r="B204" t="s">
        <v>2956</v>
      </c>
      <c r="C204" t="s">
        <v>3326</v>
      </c>
      <c r="D204" t="s">
        <v>3327</v>
      </c>
      <c r="E204" t="s">
        <v>3273</v>
      </c>
      <c r="F204" t="s">
        <v>2960</v>
      </c>
      <c r="G204"/>
    </row>
    <row r="205" s="20" customFormat="1" spans="1:7">
      <c r="A205" t="s">
        <v>1080</v>
      </c>
      <c r="B205" t="s">
        <v>2956</v>
      </c>
      <c r="C205" t="s">
        <v>3328</v>
      </c>
      <c r="D205" t="s">
        <v>3329</v>
      </c>
      <c r="E205" t="s">
        <v>3273</v>
      </c>
      <c r="F205" t="s">
        <v>2960</v>
      </c>
      <c r="G205"/>
    </row>
    <row r="206" s="20" customFormat="1" spans="1:7">
      <c r="A206" t="s">
        <v>113</v>
      </c>
      <c r="B206" t="s">
        <v>2956</v>
      </c>
      <c r="C206" t="s">
        <v>3330</v>
      </c>
      <c r="D206" t="s">
        <v>3331</v>
      </c>
      <c r="E206" t="s">
        <v>3273</v>
      </c>
      <c r="F206" t="s">
        <v>2960</v>
      </c>
      <c r="G206"/>
    </row>
    <row r="207" s="20" customFormat="1" spans="1:7">
      <c r="A207" t="s">
        <v>113</v>
      </c>
      <c r="B207" t="s">
        <v>2956</v>
      </c>
      <c r="C207" t="s">
        <v>3332</v>
      </c>
      <c r="D207" t="s">
        <v>3333</v>
      </c>
      <c r="E207" t="s">
        <v>3273</v>
      </c>
      <c r="F207" t="s">
        <v>2960</v>
      </c>
      <c r="G207"/>
    </row>
    <row r="208" s="20" customFormat="1" spans="1:7">
      <c r="A208" t="s">
        <v>113</v>
      </c>
      <c r="B208" t="s">
        <v>2956</v>
      </c>
      <c r="C208" t="s">
        <v>3334</v>
      </c>
      <c r="D208" t="s">
        <v>3335</v>
      </c>
      <c r="E208" t="s">
        <v>3336</v>
      </c>
      <c r="F208" t="s">
        <v>2980</v>
      </c>
      <c r="G208"/>
    </row>
    <row r="209" s="20" customFormat="1" spans="1:7">
      <c r="A209" t="s">
        <v>1080</v>
      </c>
      <c r="B209" t="s">
        <v>2956</v>
      </c>
      <c r="C209" t="s">
        <v>1102</v>
      </c>
      <c r="D209" t="s">
        <v>1103</v>
      </c>
      <c r="E209" t="s">
        <v>3336</v>
      </c>
      <c r="F209" t="s">
        <v>2980</v>
      </c>
      <c r="G209" t="s">
        <v>2994</v>
      </c>
    </row>
    <row r="210" s="20" customFormat="1" spans="1:7">
      <c r="A210" t="s">
        <v>1080</v>
      </c>
      <c r="B210" t="s">
        <v>2956</v>
      </c>
      <c r="C210" t="s">
        <v>3337</v>
      </c>
      <c r="D210" t="s">
        <v>3338</v>
      </c>
      <c r="E210" t="s">
        <v>3336</v>
      </c>
      <c r="F210" t="s">
        <v>2980</v>
      </c>
      <c r="G210" t="s">
        <v>2983</v>
      </c>
    </row>
    <row r="211" s="20" customFormat="1" spans="1:7">
      <c r="A211" t="s">
        <v>113</v>
      </c>
      <c r="B211" t="s">
        <v>2956</v>
      </c>
      <c r="C211" t="s">
        <v>1421</v>
      </c>
      <c r="D211" t="s">
        <v>1422</v>
      </c>
      <c r="E211" t="s">
        <v>3336</v>
      </c>
      <c r="F211" t="s">
        <v>2980</v>
      </c>
      <c r="G211" t="s">
        <v>2994</v>
      </c>
    </row>
    <row r="212" s="20" customFormat="1" spans="1:7">
      <c r="A212" t="s">
        <v>113</v>
      </c>
      <c r="B212" t="s">
        <v>2956</v>
      </c>
      <c r="C212" t="s">
        <v>3339</v>
      </c>
      <c r="D212" t="s">
        <v>3340</v>
      </c>
      <c r="E212" t="s">
        <v>3336</v>
      </c>
      <c r="F212" t="s">
        <v>2980</v>
      </c>
      <c r="G212"/>
    </row>
    <row r="213" s="20" customFormat="1" spans="1:7">
      <c r="A213" t="s">
        <v>113</v>
      </c>
      <c r="B213" t="s">
        <v>2956</v>
      </c>
      <c r="C213" t="s">
        <v>3341</v>
      </c>
      <c r="D213" t="s">
        <v>3342</v>
      </c>
      <c r="E213" t="s">
        <v>3336</v>
      </c>
      <c r="F213" t="s">
        <v>2980</v>
      </c>
      <c r="G213"/>
    </row>
    <row r="214" s="20" customFormat="1" spans="1:7">
      <c r="A214" t="s">
        <v>113</v>
      </c>
      <c r="B214" t="s">
        <v>2956</v>
      </c>
      <c r="C214" t="s">
        <v>3343</v>
      </c>
      <c r="D214" t="s">
        <v>3344</v>
      </c>
      <c r="E214" t="s">
        <v>3336</v>
      </c>
      <c r="F214" t="s">
        <v>2980</v>
      </c>
      <c r="G214"/>
    </row>
    <row r="215" s="20" customFormat="1" spans="1:7">
      <c r="A215" t="s">
        <v>1080</v>
      </c>
      <c r="B215" t="s">
        <v>2956</v>
      </c>
      <c r="C215" t="s">
        <v>3345</v>
      </c>
      <c r="D215" t="s">
        <v>3346</v>
      </c>
      <c r="E215" t="s">
        <v>3336</v>
      </c>
      <c r="F215" t="s">
        <v>2980</v>
      </c>
      <c r="G215"/>
    </row>
    <row r="216" s="20" customFormat="1" spans="1:7">
      <c r="A216" t="s">
        <v>1080</v>
      </c>
      <c r="B216" t="s">
        <v>2956</v>
      </c>
      <c r="C216" t="s">
        <v>3347</v>
      </c>
      <c r="D216" t="s">
        <v>3348</v>
      </c>
      <c r="E216" t="s">
        <v>3336</v>
      </c>
      <c r="F216" t="s">
        <v>2980</v>
      </c>
      <c r="G216"/>
    </row>
    <row r="217" s="20" customFormat="1" spans="1:7">
      <c r="A217" t="s">
        <v>1080</v>
      </c>
      <c r="B217" t="s">
        <v>2956</v>
      </c>
      <c r="C217" t="s">
        <v>3349</v>
      </c>
      <c r="D217" t="s">
        <v>3350</v>
      </c>
      <c r="E217" t="s">
        <v>3336</v>
      </c>
      <c r="F217" t="s">
        <v>2980</v>
      </c>
      <c r="G217"/>
    </row>
    <row r="218" s="20" customFormat="1" spans="1:7">
      <c r="A218" t="s">
        <v>113</v>
      </c>
      <c r="B218" t="s">
        <v>2956</v>
      </c>
      <c r="C218" t="s">
        <v>3351</v>
      </c>
      <c r="D218" t="s">
        <v>3352</v>
      </c>
      <c r="E218" t="s">
        <v>3336</v>
      </c>
      <c r="F218" t="s">
        <v>2980</v>
      </c>
      <c r="G218"/>
    </row>
    <row r="219" s="20" customFormat="1" spans="1:7">
      <c r="A219" t="s">
        <v>113</v>
      </c>
      <c r="B219" t="s">
        <v>2956</v>
      </c>
      <c r="C219" t="s">
        <v>3353</v>
      </c>
      <c r="D219" t="s">
        <v>3354</v>
      </c>
      <c r="E219" t="s">
        <v>3336</v>
      </c>
      <c r="F219" t="s">
        <v>2980</v>
      </c>
      <c r="G219"/>
    </row>
    <row r="220" s="20" customFormat="1" spans="1:7">
      <c r="A220" t="s">
        <v>113</v>
      </c>
      <c r="B220" t="s">
        <v>2956</v>
      </c>
      <c r="C220" t="s">
        <v>3355</v>
      </c>
      <c r="D220" t="s">
        <v>3356</v>
      </c>
      <c r="E220" t="s">
        <v>3336</v>
      </c>
      <c r="F220" t="s">
        <v>2980</v>
      </c>
      <c r="G220"/>
    </row>
    <row r="221" s="20" customFormat="1" spans="1:7">
      <c r="A221" t="s">
        <v>113</v>
      </c>
      <c r="B221" t="s">
        <v>2956</v>
      </c>
      <c r="C221" t="s">
        <v>2155</v>
      </c>
      <c r="D221" t="s">
        <v>2156</v>
      </c>
      <c r="E221" t="s">
        <v>3336</v>
      </c>
      <c r="F221" t="s">
        <v>2980</v>
      </c>
      <c r="G221"/>
    </row>
    <row r="222" s="20" customFormat="1" spans="1:7">
      <c r="A222" t="s">
        <v>113</v>
      </c>
      <c r="B222" t="s">
        <v>2956</v>
      </c>
      <c r="C222" t="s">
        <v>1596</v>
      </c>
      <c r="D222" t="s">
        <v>1597</v>
      </c>
      <c r="E222" t="s">
        <v>3336</v>
      </c>
      <c r="F222" t="s">
        <v>2980</v>
      </c>
      <c r="G222"/>
    </row>
    <row r="223" s="20" customFormat="1" spans="1:7">
      <c r="A223" t="s">
        <v>113</v>
      </c>
      <c r="B223" t="s">
        <v>2956</v>
      </c>
      <c r="C223" t="s">
        <v>3357</v>
      </c>
      <c r="D223" t="s">
        <v>3358</v>
      </c>
      <c r="E223" t="s">
        <v>3336</v>
      </c>
      <c r="F223" t="s">
        <v>2960</v>
      </c>
      <c r="G223"/>
    </row>
    <row r="224" s="20" customFormat="1" spans="1:7">
      <c r="A224" t="s">
        <v>1080</v>
      </c>
      <c r="B224" t="s">
        <v>2956</v>
      </c>
      <c r="C224" t="s">
        <v>3359</v>
      </c>
      <c r="D224" t="s">
        <v>3360</v>
      </c>
      <c r="E224" t="s">
        <v>3336</v>
      </c>
      <c r="F224" t="s">
        <v>2960</v>
      </c>
      <c r="G224" t="s">
        <v>2994</v>
      </c>
    </row>
    <row r="225" s="20" customFormat="1" spans="1:7">
      <c r="A225" t="s">
        <v>1080</v>
      </c>
      <c r="B225" t="s">
        <v>2956</v>
      </c>
      <c r="C225" t="s">
        <v>3361</v>
      </c>
      <c r="D225" t="s">
        <v>3362</v>
      </c>
      <c r="E225" t="s">
        <v>3336</v>
      </c>
      <c r="F225" t="s">
        <v>2960</v>
      </c>
      <c r="G225" t="s">
        <v>2983</v>
      </c>
    </row>
    <row r="226" s="20" customFormat="1" spans="1:7">
      <c r="A226" t="s">
        <v>113</v>
      </c>
      <c r="B226" t="s">
        <v>2956</v>
      </c>
      <c r="C226" t="s">
        <v>3363</v>
      </c>
      <c r="D226" t="s">
        <v>3364</v>
      </c>
      <c r="E226" t="s">
        <v>3336</v>
      </c>
      <c r="F226" t="s">
        <v>2960</v>
      </c>
      <c r="G226" t="s">
        <v>2994</v>
      </c>
    </row>
    <row r="227" s="20" customFormat="1" spans="1:7">
      <c r="A227" t="s">
        <v>113</v>
      </c>
      <c r="B227" t="s">
        <v>2956</v>
      </c>
      <c r="C227" t="s">
        <v>3365</v>
      </c>
      <c r="D227" t="s">
        <v>3366</v>
      </c>
      <c r="E227" t="s">
        <v>3336</v>
      </c>
      <c r="F227" t="s">
        <v>2960</v>
      </c>
      <c r="G227"/>
    </row>
    <row r="228" s="20" customFormat="1" spans="1:7">
      <c r="A228" t="s">
        <v>113</v>
      </c>
      <c r="B228" t="s">
        <v>2956</v>
      </c>
      <c r="C228" t="s">
        <v>3367</v>
      </c>
      <c r="D228" t="s">
        <v>3368</v>
      </c>
      <c r="E228" t="s">
        <v>3336</v>
      </c>
      <c r="F228" t="s">
        <v>2960</v>
      </c>
      <c r="G228" t="s">
        <v>3369</v>
      </c>
    </row>
    <row r="229" s="20" customFormat="1" spans="1:7">
      <c r="A229" t="s">
        <v>113</v>
      </c>
      <c r="B229" t="s">
        <v>2956</v>
      </c>
      <c r="C229" t="s">
        <v>1115</v>
      </c>
      <c r="D229" t="s">
        <v>1116</v>
      </c>
      <c r="E229" t="s">
        <v>3336</v>
      </c>
      <c r="F229" t="s">
        <v>2960</v>
      </c>
      <c r="G229" t="s">
        <v>3369</v>
      </c>
    </row>
    <row r="230" s="20" customFormat="1" spans="1:7">
      <c r="A230" t="s">
        <v>113</v>
      </c>
      <c r="B230" t="s">
        <v>2956</v>
      </c>
      <c r="C230" t="s">
        <v>1384</v>
      </c>
      <c r="D230" t="s">
        <v>1385</v>
      </c>
      <c r="E230" t="s">
        <v>3336</v>
      </c>
      <c r="F230" t="s">
        <v>2960</v>
      </c>
      <c r="G230" t="s">
        <v>3369</v>
      </c>
    </row>
    <row r="231" s="20" customFormat="1" spans="1:7">
      <c r="A231" t="s">
        <v>113</v>
      </c>
      <c r="B231" t="s">
        <v>2956</v>
      </c>
      <c r="C231" t="s">
        <v>3370</v>
      </c>
      <c r="D231" t="s">
        <v>3371</v>
      </c>
      <c r="E231" t="s">
        <v>3336</v>
      </c>
      <c r="F231" t="s">
        <v>2960</v>
      </c>
      <c r="G231" t="s">
        <v>3369</v>
      </c>
    </row>
    <row r="232" s="20" customFormat="1" spans="1:7">
      <c r="A232" t="s">
        <v>113</v>
      </c>
      <c r="B232" t="s">
        <v>2956</v>
      </c>
      <c r="C232" t="s">
        <v>3372</v>
      </c>
      <c r="D232" t="s">
        <v>3373</v>
      </c>
      <c r="E232" t="s">
        <v>3336</v>
      </c>
      <c r="F232" t="s">
        <v>2960</v>
      </c>
      <c r="G232"/>
    </row>
    <row r="233" s="20" customFormat="1" spans="1:7">
      <c r="A233" t="s">
        <v>113</v>
      </c>
      <c r="B233" t="s">
        <v>2956</v>
      </c>
      <c r="C233" t="s">
        <v>3374</v>
      </c>
      <c r="D233" t="s">
        <v>3375</v>
      </c>
      <c r="E233" t="s">
        <v>3336</v>
      </c>
      <c r="F233" t="s">
        <v>2960</v>
      </c>
      <c r="G233"/>
    </row>
    <row r="234" s="20" customFormat="1" spans="1:7">
      <c r="A234" t="s">
        <v>113</v>
      </c>
      <c r="B234" t="s">
        <v>2956</v>
      </c>
      <c r="C234" t="s">
        <v>3376</v>
      </c>
      <c r="D234" t="s">
        <v>3377</v>
      </c>
      <c r="E234" t="s">
        <v>3336</v>
      </c>
      <c r="F234" t="s">
        <v>2960</v>
      </c>
      <c r="G234"/>
    </row>
    <row r="235" s="20" customFormat="1" spans="1:7">
      <c r="A235" t="s">
        <v>113</v>
      </c>
      <c r="B235" t="s">
        <v>2956</v>
      </c>
      <c r="C235" t="s">
        <v>3378</v>
      </c>
      <c r="D235" t="s">
        <v>3379</v>
      </c>
      <c r="E235" t="s">
        <v>3336</v>
      </c>
      <c r="F235" t="s">
        <v>2980</v>
      </c>
      <c r="G235"/>
    </row>
  </sheetData>
  <autoFilter xmlns:etc="http://www.wps.cn/officeDocument/2017/etCustomData" ref="A1:G235"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L177"/>
  <sheetViews>
    <sheetView zoomScale="85" zoomScaleNormal="85" topLeftCell="A127" workbookViewId="0">
      <selection activeCell="B142" sqref="B142"/>
    </sheetView>
  </sheetViews>
  <sheetFormatPr defaultColWidth="9.6" defaultRowHeight="12.75"/>
  <cols>
    <col min="1" max="1" width="11.4" style="3" customWidth="1"/>
    <col min="2" max="2" width="39.2952380952381" style="3" customWidth="1"/>
    <col min="3" max="4" width="11" style="3" customWidth="1"/>
    <col min="5" max="5" width="11.5047619047619" style="3" customWidth="1"/>
    <col min="6" max="6" width="9.69523809523809" style="3" customWidth="1"/>
    <col min="7" max="7" width="39.2" style="3" customWidth="1"/>
    <col min="8" max="8" width="18.8" style="3" customWidth="1"/>
    <col min="9" max="9" width="11.5047619047619" style="3" customWidth="1"/>
    <col min="10" max="10" width="9.69523809523809" style="3" customWidth="1"/>
    <col min="11" max="11" width="39.2" style="3" customWidth="1"/>
    <col min="12" max="12" width="15.4" style="3" customWidth="1"/>
    <col min="13" max="16381" width="9.6" style="3" customWidth="1"/>
    <col min="16382" max="16384" width="9.6" style="3"/>
  </cols>
  <sheetData>
    <row r="1" ht="16.5" spans="1:12">
      <c r="A1" s="4" t="s">
        <v>8</v>
      </c>
      <c r="B1" s="4" t="s">
        <v>40</v>
      </c>
      <c r="C1" s="4" t="s">
        <v>2955</v>
      </c>
      <c r="D1" s="4" t="s">
        <v>2954</v>
      </c>
      <c r="E1" s="1" t="s">
        <v>2951</v>
      </c>
      <c r="F1" s="1" t="s">
        <v>36</v>
      </c>
      <c r="G1" s="1" t="s">
        <v>2413</v>
      </c>
      <c r="H1" s="5" t="s">
        <v>2955</v>
      </c>
      <c r="I1" s="18" t="s">
        <v>2951</v>
      </c>
      <c r="J1" s="18" t="s">
        <v>36</v>
      </c>
      <c r="K1" s="18" t="s">
        <v>2413</v>
      </c>
      <c r="L1" s="18" t="s">
        <v>2955</v>
      </c>
    </row>
    <row r="2" ht="14.25" spans="1:12">
      <c r="A2" s="55" t="s">
        <v>2957</v>
      </c>
      <c r="B2" s="6" t="s">
        <v>2958</v>
      </c>
      <c r="C2" s="7"/>
      <c r="D2" s="8" t="s">
        <v>2960</v>
      </c>
      <c r="E2" s="3" t="s">
        <v>113</v>
      </c>
      <c r="F2" s="3" t="s">
        <v>2957</v>
      </c>
      <c r="G2" s="3" t="s">
        <v>2958</v>
      </c>
      <c r="I2" s="12" t="s">
        <v>113</v>
      </c>
      <c r="J2" s="12" t="s">
        <v>1136</v>
      </c>
      <c r="K2" s="12" t="s">
        <v>1137</v>
      </c>
      <c r="L2" s="12" t="s">
        <v>2971</v>
      </c>
    </row>
    <row r="3" ht="14.25" spans="1:12">
      <c r="A3" s="56" t="s">
        <v>1552</v>
      </c>
      <c r="B3" s="9" t="s">
        <v>1553</v>
      </c>
      <c r="C3" s="10"/>
      <c r="D3" s="11" t="s">
        <v>2960</v>
      </c>
      <c r="E3" s="3" t="s">
        <v>113</v>
      </c>
      <c r="F3" s="3" t="s">
        <v>1552</v>
      </c>
      <c r="G3" s="3" t="s">
        <v>1553</v>
      </c>
      <c r="H3" s="3" t="s">
        <v>2961</v>
      </c>
      <c r="I3" s="12" t="s">
        <v>113</v>
      </c>
      <c r="J3" s="12" t="s">
        <v>3017</v>
      </c>
      <c r="K3" s="12" t="s">
        <v>3018</v>
      </c>
      <c r="L3" s="12" t="s">
        <v>2994</v>
      </c>
    </row>
    <row r="4" ht="14.25" spans="1:12">
      <c r="A4" s="56" t="s">
        <v>2962</v>
      </c>
      <c r="B4" s="9" t="s">
        <v>2963</v>
      </c>
      <c r="C4" s="10"/>
      <c r="D4" s="11" t="s">
        <v>2960</v>
      </c>
      <c r="E4" s="3" t="s">
        <v>113</v>
      </c>
      <c r="F4" s="3" t="s">
        <v>2962</v>
      </c>
      <c r="G4" s="3" t="s">
        <v>2963</v>
      </c>
      <c r="H4" s="3" t="s">
        <v>2961</v>
      </c>
      <c r="I4" s="12" t="s">
        <v>1080</v>
      </c>
      <c r="J4" s="12" t="s">
        <v>3019</v>
      </c>
      <c r="K4" s="12" t="s">
        <v>3020</v>
      </c>
      <c r="L4" s="12" t="s">
        <v>2994</v>
      </c>
    </row>
    <row r="5" ht="14.25" spans="1:12">
      <c r="A5" s="56" t="s">
        <v>2025</v>
      </c>
      <c r="B5" s="9" t="s">
        <v>2964</v>
      </c>
      <c r="C5" s="10"/>
      <c r="D5" s="11" t="s">
        <v>2960</v>
      </c>
      <c r="E5" s="3" t="s">
        <v>113</v>
      </c>
      <c r="F5" s="3" t="s">
        <v>2025</v>
      </c>
      <c r="G5" s="3" t="s">
        <v>2964</v>
      </c>
      <c r="I5" s="12" t="s">
        <v>1080</v>
      </c>
      <c r="J5" s="12" t="s">
        <v>3021</v>
      </c>
      <c r="K5" s="12" t="s">
        <v>3022</v>
      </c>
      <c r="L5" s="12" t="s">
        <v>2994</v>
      </c>
    </row>
    <row r="6" ht="14.25" spans="1:12">
      <c r="A6" s="56" t="s">
        <v>2965</v>
      </c>
      <c r="B6" s="10" t="s">
        <v>3380</v>
      </c>
      <c r="C6" s="11"/>
      <c r="D6" s="11" t="s">
        <v>2960</v>
      </c>
      <c r="E6" s="3" t="s">
        <v>1080</v>
      </c>
      <c r="F6" s="3" t="s">
        <v>2965</v>
      </c>
      <c r="G6" s="3" t="s">
        <v>2966</v>
      </c>
      <c r="H6" s="12" t="s">
        <v>3381</v>
      </c>
      <c r="I6" s="12" t="s">
        <v>1080</v>
      </c>
      <c r="J6" s="12" t="s">
        <v>3023</v>
      </c>
      <c r="K6" s="12" t="s">
        <v>3024</v>
      </c>
      <c r="L6" s="12" t="s">
        <v>2994</v>
      </c>
    </row>
    <row r="7" ht="14.25" spans="1:12">
      <c r="A7" s="56" t="s">
        <v>2967</v>
      </c>
      <c r="B7" s="10" t="s">
        <v>3382</v>
      </c>
      <c r="C7" s="11"/>
      <c r="D7" s="11" t="s">
        <v>2960</v>
      </c>
      <c r="E7" s="3" t="s">
        <v>1080</v>
      </c>
      <c r="F7" s="3" t="s">
        <v>2967</v>
      </c>
      <c r="G7" s="3" t="s">
        <v>2968</v>
      </c>
      <c r="H7" s="12" t="s">
        <v>3381</v>
      </c>
      <c r="I7" s="12" t="s">
        <v>1080</v>
      </c>
      <c r="J7" s="12" t="s">
        <v>3025</v>
      </c>
      <c r="K7" s="12" t="s">
        <v>3026</v>
      </c>
      <c r="L7" s="12" t="s">
        <v>2994</v>
      </c>
    </row>
    <row r="8" ht="14.25" spans="1:12">
      <c r="A8" s="56" t="s">
        <v>2318</v>
      </c>
      <c r="B8" s="9" t="s">
        <v>2970</v>
      </c>
      <c r="C8" s="13" t="s">
        <v>3381</v>
      </c>
      <c r="D8" s="11" t="s">
        <v>2960</v>
      </c>
      <c r="E8" s="3" t="s">
        <v>113</v>
      </c>
      <c r="F8" s="3" t="s">
        <v>2318</v>
      </c>
      <c r="G8" s="3" t="s">
        <v>2970</v>
      </c>
      <c r="H8" s="12" t="s">
        <v>3381</v>
      </c>
      <c r="I8" s="12" t="s">
        <v>1080</v>
      </c>
      <c r="J8" s="12" t="s">
        <v>3027</v>
      </c>
      <c r="K8" s="12" t="s">
        <v>3028</v>
      </c>
      <c r="L8" s="12" t="s">
        <v>2994</v>
      </c>
    </row>
    <row r="9" ht="13.85" spans="1:12">
      <c r="A9" s="57" t="s">
        <v>1136</v>
      </c>
      <c r="B9" s="14" t="s">
        <v>1137</v>
      </c>
      <c r="C9" s="15" t="s">
        <v>3383</v>
      </c>
      <c r="D9" s="15" t="s">
        <v>2960</v>
      </c>
      <c r="F9" s="12" t="s">
        <v>1136</v>
      </c>
      <c r="G9" s="12" t="s">
        <v>1137</v>
      </c>
      <c r="H9" s="12" t="s">
        <v>2971</v>
      </c>
      <c r="I9" s="12" t="s">
        <v>1080</v>
      </c>
      <c r="J9" s="12" t="s">
        <v>3029</v>
      </c>
      <c r="K9" s="12" t="s">
        <v>3030</v>
      </c>
      <c r="L9" s="12" t="s">
        <v>2994</v>
      </c>
    </row>
    <row r="10" ht="14.25" spans="1:12">
      <c r="A10" s="58" t="s">
        <v>3384</v>
      </c>
      <c r="B10" s="10" t="s">
        <v>1141</v>
      </c>
      <c r="C10" s="17" t="s">
        <v>3383</v>
      </c>
      <c r="D10" s="17" t="s">
        <v>2960</v>
      </c>
      <c r="F10" s="12" t="s">
        <v>1136</v>
      </c>
      <c r="G10" s="12" t="s">
        <v>1137</v>
      </c>
      <c r="H10" s="12" t="s">
        <v>2971</v>
      </c>
      <c r="I10" s="12" t="s">
        <v>1080</v>
      </c>
      <c r="J10" s="12" t="s">
        <v>3031</v>
      </c>
      <c r="K10" s="12" t="s">
        <v>3032</v>
      </c>
      <c r="L10" s="12" t="s">
        <v>2994</v>
      </c>
    </row>
    <row r="11" ht="14.25" spans="1:12">
      <c r="A11" s="58" t="s">
        <v>3385</v>
      </c>
      <c r="B11" s="10" t="s">
        <v>3386</v>
      </c>
      <c r="C11" s="17" t="s">
        <v>3383</v>
      </c>
      <c r="D11" s="17" t="s">
        <v>2960</v>
      </c>
      <c r="F11" s="12" t="s">
        <v>1136</v>
      </c>
      <c r="G11" s="12" t="s">
        <v>1137</v>
      </c>
      <c r="H11" s="12" t="s">
        <v>2971</v>
      </c>
      <c r="I11" s="12" t="s">
        <v>1080</v>
      </c>
      <c r="J11" s="12" t="s">
        <v>3033</v>
      </c>
      <c r="K11" s="12" t="s">
        <v>3034</v>
      </c>
      <c r="L11" s="12" t="s">
        <v>2994</v>
      </c>
    </row>
    <row r="12" ht="14.25" spans="1:12">
      <c r="A12" s="58" t="s">
        <v>3387</v>
      </c>
      <c r="B12" s="10" t="s">
        <v>3388</v>
      </c>
      <c r="C12" s="17" t="s">
        <v>3383</v>
      </c>
      <c r="D12" s="17" t="s">
        <v>2960</v>
      </c>
      <c r="F12" s="12" t="s">
        <v>1136</v>
      </c>
      <c r="G12" s="12" t="s">
        <v>1137</v>
      </c>
      <c r="H12" s="12" t="s">
        <v>2971</v>
      </c>
      <c r="I12" s="12" t="s">
        <v>1080</v>
      </c>
      <c r="J12" s="12" t="s">
        <v>3035</v>
      </c>
      <c r="K12" s="12" t="s">
        <v>3036</v>
      </c>
      <c r="L12" s="12" t="s">
        <v>2994</v>
      </c>
    </row>
    <row r="13" ht="14.25" spans="1:12">
      <c r="A13" s="58" t="s">
        <v>3389</v>
      </c>
      <c r="B13" s="10" t="s">
        <v>3390</v>
      </c>
      <c r="C13" s="17" t="s">
        <v>3383</v>
      </c>
      <c r="D13" s="17" t="s">
        <v>2960</v>
      </c>
      <c r="F13" s="12" t="s">
        <v>1136</v>
      </c>
      <c r="G13" s="12" t="s">
        <v>1137</v>
      </c>
      <c r="H13" s="12" t="s">
        <v>2971</v>
      </c>
      <c r="I13" s="12" t="s">
        <v>1080</v>
      </c>
      <c r="J13" s="12" t="s">
        <v>3037</v>
      </c>
      <c r="K13" s="12" t="s">
        <v>3038</v>
      </c>
      <c r="L13" s="12" t="s">
        <v>2994</v>
      </c>
    </row>
    <row r="14" ht="14.25" spans="1:12">
      <c r="A14" s="58" t="s">
        <v>3391</v>
      </c>
      <c r="B14" s="10" t="s">
        <v>3392</v>
      </c>
      <c r="C14" s="17" t="s">
        <v>3383</v>
      </c>
      <c r="D14" s="17" t="s">
        <v>2960</v>
      </c>
      <c r="F14" s="12" t="s">
        <v>1136</v>
      </c>
      <c r="G14" s="12" t="s">
        <v>1137</v>
      </c>
      <c r="H14" s="12" t="s">
        <v>2971</v>
      </c>
      <c r="I14" s="12" t="s">
        <v>1080</v>
      </c>
      <c r="J14" s="12" t="s">
        <v>3039</v>
      </c>
      <c r="K14" s="12" t="s">
        <v>3040</v>
      </c>
      <c r="L14" s="12" t="s">
        <v>2994</v>
      </c>
    </row>
    <row r="15" ht="14.25" spans="1:12">
      <c r="A15" s="58" t="s">
        <v>3393</v>
      </c>
      <c r="B15" s="10"/>
      <c r="C15" s="17" t="s">
        <v>3383</v>
      </c>
      <c r="D15" s="17" t="s">
        <v>2960</v>
      </c>
      <c r="F15" s="12" t="s">
        <v>1136</v>
      </c>
      <c r="G15" s="12" t="s">
        <v>1137</v>
      </c>
      <c r="H15" s="12" t="s">
        <v>2971</v>
      </c>
      <c r="I15" s="12" t="s">
        <v>1080</v>
      </c>
      <c r="J15" s="12" t="s">
        <v>3041</v>
      </c>
      <c r="K15" s="12" t="s">
        <v>3042</v>
      </c>
      <c r="L15" s="12" t="s">
        <v>2994</v>
      </c>
    </row>
    <row r="16" ht="13.85" spans="1:12">
      <c r="A16" s="57" t="s">
        <v>2972</v>
      </c>
      <c r="B16" s="14" t="s">
        <v>2973</v>
      </c>
      <c r="C16" s="15" t="s">
        <v>3381</v>
      </c>
      <c r="D16" s="15" t="s">
        <v>2960</v>
      </c>
      <c r="E16" s="3" t="s">
        <v>113</v>
      </c>
      <c r="F16" s="3" t="s">
        <v>2972</v>
      </c>
      <c r="G16" s="3" t="s">
        <v>2973</v>
      </c>
      <c r="I16" s="12" t="s">
        <v>1080</v>
      </c>
      <c r="J16" s="12" t="s">
        <v>3043</v>
      </c>
      <c r="K16" s="12" t="s">
        <v>3044</v>
      </c>
      <c r="L16" s="12" t="s">
        <v>2994</v>
      </c>
    </row>
    <row r="17" ht="14.25" spans="1:12">
      <c r="A17" s="58" t="s">
        <v>3394</v>
      </c>
      <c r="B17" s="10" t="s">
        <v>3395</v>
      </c>
      <c r="C17" s="17" t="s">
        <v>3381</v>
      </c>
      <c r="D17" s="17" t="s">
        <v>2960</v>
      </c>
      <c r="E17" s="3" t="s">
        <v>1080</v>
      </c>
      <c r="F17" s="3" t="s">
        <v>2167</v>
      </c>
      <c r="G17" s="3" t="s">
        <v>2168</v>
      </c>
      <c r="H17" s="12" t="s">
        <v>3381</v>
      </c>
      <c r="I17" s="12" t="s">
        <v>1080</v>
      </c>
      <c r="J17" s="12" t="s">
        <v>3045</v>
      </c>
      <c r="K17" s="12" t="s">
        <v>3046</v>
      </c>
      <c r="L17" s="12" t="s">
        <v>2994</v>
      </c>
    </row>
    <row r="18" ht="14.25" spans="1:12">
      <c r="A18" s="58" t="s">
        <v>3396</v>
      </c>
      <c r="B18" s="10" t="s">
        <v>3397</v>
      </c>
      <c r="C18" s="17" t="s">
        <v>3381</v>
      </c>
      <c r="D18" s="17" t="s">
        <v>2960</v>
      </c>
      <c r="E18" s="3" t="s">
        <v>1080</v>
      </c>
      <c r="F18" s="3" t="s">
        <v>1348</v>
      </c>
      <c r="G18" s="3" t="s">
        <v>1349</v>
      </c>
      <c r="H18" s="12" t="s">
        <v>3381</v>
      </c>
      <c r="I18" s="12" t="s">
        <v>1080</v>
      </c>
      <c r="J18" s="12" t="s">
        <v>3047</v>
      </c>
      <c r="K18" s="12" t="s">
        <v>3048</v>
      </c>
      <c r="L18" s="12" t="s">
        <v>2994</v>
      </c>
    </row>
    <row r="19" ht="14.25" spans="1:12">
      <c r="A19" s="58" t="s">
        <v>3398</v>
      </c>
      <c r="B19" s="10" t="s">
        <v>3399</v>
      </c>
      <c r="C19" s="17" t="s">
        <v>3381</v>
      </c>
      <c r="D19" s="17" t="s">
        <v>2960</v>
      </c>
      <c r="E19" s="3" t="s">
        <v>1080</v>
      </c>
      <c r="F19" s="3" t="s">
        <v>1869</v>
      </c>
      <c r="G19" s="3" t="s">
        <v>1870</v>
      </c>
      <c r="H19" s="12" t="s">
        <v>3381</v>
      </c>
      <c r="I19" s="12" t="s">
        <v>1080</v>
      </c>
      <c r="J19" s="12" t="s">
        <v>3049</v>
      </c>
      <c r="K19" s="12" t="s">
        <v>3050</v>
      </c>
      <c r="L19" s="12" t="s">
        <v>2994</v>
      </c>
    </row>
    <row r="20" ht="14.25" spans="1:12">
      <c r="A20" s="58" t="s">
        <v>3400</v>
      </c>
      <c r="B20" s="10" t="s">
        <v>3401</v>
      </c>
      <c r="C20" s="17" t="s">
        <v>3381</v>
      </c>
      <c r="D20" s="17" t="s">
        <v>2960</v>
      </c>
      <c r="E20" s="3" t="s">
        <v>1080</v>
      </c>
      <c r="F20" s="3" t="s">
        <v>2974</v>
      </c>
      <c r="G20" s="3" t="s">
        <v>2975</v>
      </c>
      <c r="H20" s="3" t="s">
        <v>2976</v>
      </c>
      <c r="I20" s="12" t="s">
        <v>1080</v>
      </c>
      <c r="J20" s="12" t="s">
        <v>3051</v>
      </c>
      <c r="K20" s="12" t="s">
        <v>3052</v>
      </c>
      <c r="L20" s="12" t="s">
        <v>2994</v>
      </c>
    </row>
    <row r="21" ht="14.25" spans="1:12">
      <c r="A21" s="58" t="s">
        <v>3402</v>
      </c>
      <c r="B21" s="10" t="s">
        <v>3403</v>
      </c>
      <c r="C21" s="17" t="s">
        <v>3381</v>
      </c>
      <c r="D21" s="17" t="s">
        <v>2960</v>
      </c>
      <c r="E21" s="3" t="s">
        <v>1080</v>
      </c>
      <c r="F21" s="3" t="s">
        <v>1074</v>
      </c>
      <c r="G21" s="3" t="s">
        <v>1075</v>
      </c>
      <c r="H21" s="3" t="s">
        <v>3383</v>
      </c>
      <c r="I21" s="12" t="s">
        <v>1080</v>
      </c>
      <c r="J21" s="12" t="s">
        <v>3053</v>
      </c>
      <c r="K21" s="12" t="s">
        <v>3054</v>
      </c>
      <c r="L21" s="12" t="s">
        <v>2994</v>
      </c>
    </row>
    <row r="22" ht="14.25" spans="1:12">
      <c r="A22" s="58" t="s">
        <v>2978</v>
      </c>
      <c r="B22" s="16" t="s">
        <v>2979</v>
      </c>
      <c r="C22" s="10"/>
      <c r="D22" s="17" t="s">
        <v>2980</v>
      </c>
      <c r="E22" s="3" t="s">
        <v>113</v>
      </c>
      <c r="F22" s="3" t="s">
        <v>2978</v>
      </c>
      <c r="G22" s="3" t="s">
        <v>2979</v>
      </c>
      <c r="I22" s="12" t="s">
        <v>1080</v>
      </c>
      <c r="J22" s="12" t="s">
        <v>3055</v>
      </c>
      <c r="K22" s="12" t="s">
        <v>3056</v>
      </c>
      <c r="L22" s="12" t="s">
        <v>2994</v>
      </c>
    </row>
    <row r="23" ht="13.85" spans="1:12">
      <c r="A23" s="57" t="s">
        <v>2981</v>
      </c>
      <c r="B23" s="14" t="s">
        <v>2982</v>
      </c>
      <c r="C23" s="15" t="s">
        <v>3404</v>
      </c>
      <c r="D23" s="15" t="s">
        <v>2960</v>
      </c>
      <c r="E23" s="3" t="s">
        <v>113</v>
      </c>
      <c r="F23" s="3" t="s">
        <v>2981</v>
      </c>
      <c r="G23" s="3" t="s">
        <v>2982</v>
      </c>
      <c r="H23" s="3" t="s">
        <v>2983</v>
      </c>
      <c r="I23" s="12" t="s">
        <v>1080</v>
      </c>
      <c r="J23" s="12" t="s">
        <v>3057</v>
      </c>
      <c r="K23" s="12" t="s">
        <v>3058</v>
      </c>
      <c r="L23" s="12" t="s">
        <v>2994</v>
      </c>
    </row>
    <row r="24" ht="13.85" spans="1:12">
      <c r="A24" s="58" t="s">
        <v>2984</v>
      </c>
      <c r="B24" s="16" t="s">
        <v>2985</v>
      </c>
      <c r="C24" s="17" t="s">
        <v>3404</v>
      </c>
      <c r="D24" s="17" t="s">
        <v>2960</v>
      </c>
      <c r="E24" s="3" t="s">
        <v>113</v>
      </c>
      <c r="F24" s="3" t="s">
        <v>2984</v>
      </c>
      <c r="G24" s="3" t="s">
        <v>2985</v>
      </c>
      <c r="I24" s="12" t="s">
        <v>1080</v>
      </c>
      <c r="J24" s="12" t="s">
        <v>3059</v>
      </c>
      <c r="K24" s="12" t="s">
        <v>3060</v>
      </c>
      <c r="L24" s="12" t="s">
        <v>2994</v>
      </c>
    </row>
    <row r="25" ht="14.25" spans="1:12">
      <c r="A25" s="58" t="s">
        <v>2986</v>
      </c>
      <c r="B25" s="10" t="s">
        <v>3405</v>
      </c>
      <c r="C25" s="17" t="s">
        <v>3404</v>
      </c>
      <c r="D25" s="17" t="s">
        <v>2960</v>
      </c>
      <c r="E25" s="3" t="s">
        <v>1080</v>
      </c>
      <c r="F25" s="3" t="s">
        <v>2986</v>
      </c>
      <c r="G25" s="3" t="s">
        <v>2987</v>
      </c>
      <c r="H25" s="3" t="s">
        <v>2983</v>
      </c>
      <c r="I25" s="12" t="s">
        <v>1080</v>
      </c>
      <c r="J25" s="12" t="s">
        <v>3061</v>
      </c>
      <c r="K25" s="12" t="s">
        <v>3062</v>
      </c>
      <c r="L25" s="12" t="s">
        <v>2994</v>
      </c>
    </row>
    <row r="26" ht="14.25" spans="1:12">
      <c r="A26" s="58" t="s">
        <v>2988</v>
      </c>
      <c r="B26" s="10" t="s">
        <v>3406</v>
      </c>
      <c r="C26" s="17" t="s">
        <v>3404</v>
      </c>
      <c r="D26" s="17" t="s">
        <v>2960</v>
      </c>
      <c r="E26" s="3" t="s">
        <v>1080</v>
      </c>
      <c r="F26" s="3" t="s">
        <v>2988</v>
      </c>
      <c r="G26" s="3" t="s">
        <v>2989</v>
      </c>
      <c r="H26" s="3" t="s">
        <v>2983</v>
      </c>
      <c r="I26" s="12" t="s">
        <v>1080</v>
      </c>
      <c r="J26" s="12" t="s">
        <v>3063</v>
      </c>
      <c r="K26" s="12" t="s">
        <v>3064</v>
      </c>
      <c r="L26" s="12" t="s">
        <v>2994</v>
      </c>
    </row>
    <row r="27" ht="14.25" spans="1:12">
      <c r="A27" s="58" t="s">
        <v>2990</v>
      </c>
      <c r="B27" s="10" t="s">
        <v>3407</v>
      </c>
      <c r="C27" s="17" t="s">
        <v>3404</v>
      </c>
      <c r="D27" s="17" t="s">
        <v>2960</v>
      </c>
      <c r="E27" s="3" t="s">
        <v>1080</v>
      </c>
      <c r="F27" s="3" t="s">
        <v>2990</v>
      </c>
      <c r="G27" s="3" t="s">
        <v>2991</v>
      </c>
      <c r="H27" s="3" t="s">
        <v>2983</v>
      </c>
      <c r="I27" s="12" t="s">
        <v>1080</v>
      </c>
      <c r="J27" s="12" t="s">
        <v>3065</v>
      </c>
      <c r="K27" s="12" t="s">
        <v>3066</v>
      </c>
      <c r="L27" s="12" t="s">
        <v>2994</v>
      </c>
    </row>
    <row r="28" ht="14.25" spans="1:12">
      <c r="A28" s="58" t="s">
        <v>2992</v>
      </c>
      <c r="B28" s="10" t="s">
        <v>3408</v>
      </c>
      <c r="C28" s="17" t="s">
        <v>3404</v>
      </c>
      <c r="D28" s="17" t="s">
        <v>2960</v>
      </c>
      <c r="E28" s="3" t="s">
        <v>1080</v>
      </c>
      <c r="F28" s="3" t="s">
        <v>2992</v>
      </c>
      <c r="G28" s="3" t="s">
        <v>2993</v>
      </c>
      <c r="H28" s="3" t="s">
        <v>2994</v>
      </c>
      <c r="I28" s="12" t="s">
        <v>1080</v>
      </c>
      <c r="J28" s="12" t="s">
        <v>3067</v>
      </c>
      <c r="K28" s="12" t="s">
        <v>3068</v>
      </c>
      <c r="L28" s="12" t="s">
        <v>2994</v>
      </c>
    </row>
    <row r="29" ht="13.85" spans="1:12">
      <c r="A29" s="58" t="s">
        <v>2995</v>
      </c>
      <c r="B29" s="16" t="s">
        <v>2996</v>
      </c>
      <c r="C29" s="17" t="s">
        <v>3404</v>
      </c>
      <c r="D29" s="17" t="s">
        <v>2960</v>
      </c>
      <c r="E29" s="3" t="s">
        <v>113</v>
      </c>
      <c r="F29" s="3" t="s">
        <v>2995</v>
      </c>
      <c r="G29" s="3" t="s">
        <v>2996</v>
      </c>
      <c r="H29" s="3" t="s">
        <v>2983</v>
      </c>
      <c r="I29" s="12" t="s">
        <v>1080</v>
      </c>
      <c r="J29" s="12" t="s">
        <v>3069</v>
      </c>
      <c r="K29" s="12" t="s">
        <v>3070</v>
      </c>
      <c r="L29" s="12" t="s">
        <v>2994</v>
      </c>
    </row>
    <row r="30" ht="14.25" spans="1:12">
      <c r="A30" s="58" t="s">
        <v>3409</v>
      </c>
      <c r="B30" s="16" t="s">
        <v>3410</v>
      </c>
      <c r="C30" s="10"/>
      <c r="D30" s="17" t="s">
        <v>2960</v>
      </c>
      <c r="E30" s="3" t="s">
        <v>113</v>
      </c>
      <c r="F30" s="3" t="s">
        <v>2997</v>
      </c>
      <c r="G30" s="3" t="s">
        <v>2998</v>
      </c>
      <c r="I30" s="12" t="s">
        <v>1080</v>
      </c>
      <c r="J30" s="12" t="s">
        <v>3071</v>
      </c>
      <c r="K30" s="12" t="s">
        <v>3072</v>
      </c>
      <c r="L30" s="12" t="s">
        <v>2994</v>
      </c>
    </row>
    <row r="31" ht="14.25" spans="1:12">
      <c r="A31" s="57" t="s">
        <v>3411</v>
      </c>
      <c r="B31" s="14" t="s">
        <v>3000</v>
      </c>
      <c r="C31" s="7"/>
      <c r="D31" s="15" t="s">
        <v>2960</v>
      </c>
      <c r="E31" s="3" t="s">
        <v>113</v>
      </c>
      <c r="F31" s="3" t="s">
        <v>2999</v>
      </c>
      <c r="G31" s="3" t="s">
        <v>3000</v>
      </c>
      <c r="I31" s="12" t="s">
        <v>1080</v>
      </c>
      <c r="J31" s="12" t="s">
        <v>3073</v>
      </c>
      <c r="K31" s="12" t="s">
        <v>3074</v>
      </c>
      <c r="L31" s="12" t="s">
        <v>2994</v>
      </c>
    </row>
    <row r="32" ht="13.85" spans="1:12">
      <c r="A32" s="57" t="s">
        <v>3001</v>
      </c>
      <c r="B32" s="14" t="s">
        <v>3002</v>
      </c>
      <c r="C32" s="15" t="s">
        <v>3381</v>
      </c>
      <c r="D32" s="15" t="s">
        <v>2960</v>
      </c>
      <c r="E32" s="3" t="s">
        <v>113</v>
      </c>
      <c r="F32" s="3" t="s">
        <v>3001</v>
      </c>
      <c r="G32" s="3" t="s">
        <v>3002</v>
      </c>
      <c r="H32" s="12" t="s">
        <v>3381</v>
      </c>
      <c r="I32" s="12" t="s">
        <v>1080</v>
      </c>
      <c r="J32" s="12" t="s">
        <v>3075</v>
      </c>
      <c r="K32" s="12" t="s">
        <v>3076</v>
      </c>
      <c r="L32" s="12" t="s">
        <v>2994</v>
      </c>
    </row>
    <row r="33" ht="14.25" spans="1:12">
      <c r="A33" s="58" t="s">
        <v>1634</v>
      </c>
      <c r="B33" s="10" t="s">
        <v>3412</v>
      </c>
      <c r="C33" s="17" t="s">
        <v>3381</v>
      </c>
      <c r="D33" s="17" t="s">
        <v>2960</v>
      </c>
      <c r="E33" s="3" t="s">
        <v>1080</v>
      </c>
      <c r="F33" s="3" t="s">
        <v>1634</v>
      </c>
      <c r="G33" s="3" t="s">
        <v>1635</v>
      </c>
      <c r="H33" s="12" t="s">
        <v>3381</v>
      </c>
      <c r="I33" s="12" t="s">
        <v>1080</v>
      </c>
      <c r="J33" s="12" t="s">
        <v>3077</v>
      </c>
      <c r="K33" s="12" t="s">
        <v>3078</v>
      </c>
      <c r="L33" s="12" t="s">
        <v>2994</v>
      </c>
    </row>
    <row r="34" ht="14.25" spans="1:12">
      <c r="A34" s="58" t="s">
        <v>3003</v>
      </c>
      <c r="B34" s="10" t="s">
        <v>3413</v>
      </c>
      <c r="C34" s="17" t="s">
        <v>3381</v>
      </c>
      <c r="D34" s="17" t="s">
        <v>2960</v>
      </c>
      <c r="E34" s="3" t="s">
        <v>1080</v>
      </c>
      <c r="F34" s="3" t="s">
        <v>3003</v>
      </c>
      <c r="G34" s="3" t="s">
        <v>3004</v>
      </c>
      <c r="H34" s="12" t="s">
        <v>3381</v>
      </c>
      <c r="I34" s="12" t="s">
        <v>1080</v>
      </c>
      <c r="J34" s="12" t="s">
        <v>3079</v>
      </c>
      <c r="K34" s="12" t="s">
        <v>3080</v>
      </c>
      <c r="L34" s="12" t="s">
        <v>2994</v>
      </c>
    </row>
    <row r="35" ht="14.25" spans="1:12">
      <c r="A35" s="58" t="s">
        <v>3005</v>
      </c>
      <c r="B35" s="16" t="s">
        <v>3006</v>
      </c>
      <c r="C35" s="10"/>
      <c r="D35" s="17" t="s">
        <v>2980</v>
      </c>
      <c r="E35" s="3" t="s">
        <v>113</v>
      </c>
      <c r="F35" s="3" t="s">
        <v>3005</v>
      </c>
      <c r="G35" s="3" t="s">
        <v>3006</v>
      </c>
      <c r="I35" s="12" t="s">
        <v>1080</v>
      </c>
      <c r="J35" s="12" t="s">
        <v>3081</v>
      </c>
      <c r="K35" s="12" t="s">
        <v>3082</v>
      </c>
      <c r="L35" s="12" t="s">
        <v>2994</v>
      </c>
    </row>
    <row r="36" ht="14.25" spans="1:12">
      <c r="A36" s="57" t="s">
        <v>3009</v>
      </c>
      <c r="B36" s="14" t="s">
        <v>3010</v>
      </c>
      <c r="C36" s="7"/>
      <c r="D36" s="15" t="s">
        <v>2960</v>
      </c>
      <c r="E36" s="12" t="s">
        <v>113</v>
      </c>
      <c r="F36" s="12" t="s">
        <v>3009</v>
      </c>
      <c r="G36" s="12" t="s">
        <v>3010</v>
      </c>
      <c r="H36" s="12"/>
      <c r="I36" s="12" t="s">
        <v>1080</v>
      </c>
      <c r="J36" s="12" t="s">
        <v>3083</v>
      </c>
      <c r="K36" s="12" t="s">
        <v>3084</v>
      </c>
      <c r="L36" s="12" t="s">
        <v>2994</v>
      </c>
    </row>
    <row r="37" ht="14.25" spans="1:12">
      <c r="A37" s="57" t="s">
        <v>3011</v>
      </c>
      <c r="B37" s="14" t="s">
        <v>3012</v>
      </c>
      <c r="C37" s="7"/>
      <c r="D37" s="15" t="s">
        <v>2960</v>
      </c>
      <c r="E37" s="12" t="s">
        <v>113</v>
      </c>
      <c r="F37" s="12" t="s">
        <v>3011</v>
      </c>
      <c r="G37" s="12" t="s">
        <v>3012</v>
      </c>
      <c r="H37" s="12"/>
      <c r="I37" s="12" t="s">
        <v>1080</v>
      </c>
      <c r="J37" s="12" t="s">
        <v>3085</v>
      </c>
      <c r="K37" s="12" t="s">
        <v>3086</v>
      </c>
      <c r="L37" s="12" t="s">
        <v>2994</v>
      </c>
    </row>
    <row r="38" ht="14.25" spans="1:12">
      <c r="A38" s="58" t="s">
        <v>3013</v>
      </c>
      <c r="B38" s="16" t="s">
        <v>3014</v>
      </c>
      <c r="C38" s="10"/>
      <c r="D38" s="17" t="s">
        <v>2980</v>
      </c>
      <c r="E38" s="12" t="s">
        <v>113</v>
      </c>
      <c r="F38" s="12" t="s">
        <v>3013</v>
      </c>
      <c r="G38" s="12" t="s">
        <v>3014</v>
      </c>
      <c r="H38" s="12"/>
      <c r="I38" s="12" t="s">
        <v>1080</v>
      </c>
      <c r="J38" s="12" t="s">
        <v>3087</v>
      </c>
      <c r="K38" s="12" t="s">
        <v>3088</v>
      </c>
      <c r="L38" s="12" t="s">
        <v>2994</v>
      </c>
    </row>
    <row r="39" ht="14.25" spans="1:12">
      <c r="A39" s="58" t="s">
        <v>3015</v>
      </c>
      <c r="B39" s="16" t="s">
        <v>3016</v>
      </c>
      <c r="C39" s="10"/>
      <c r="D39" s="17" t="s">
        <v>2980</v>
      </c>
      <c r="E39" s="12" t="s">
        <v>113</v>
      </c>
      <c r="F39" s="12" t="s">
        <v>3015</v>
      </c>
      <c r="G39" s="12" t="s">
        <v>3016</v>
      </c>
      <c r="H39" s="12"/>
      <c r="I39" s="12" t="s">
        <v>1080</v>
      </c>
      <c r="J39" s="12" t="s">
        <v>3089</v>
      </c>
      <c r="K39" s="12" t="s">
        <v>3090</v>
      </c>
      <c r="L39" s="12" t="s">
        <v>2994</v>
      </c>
    </row>
    <row r="40" ht="14.25" spans="1:12">
      <c r="A40" s="58" t="s">
        <v>3017</v>
      </c>
      <c r="B40" s="16" t="s">
        <v>3018</v>
      </c>
      <c r="C40" s="10"/>
      <c r="D40" s="17" t="s">
        <v>2960</v>
      </c>
      <c r="I40" s="12" t="s">
        <v>1080</v>
      </c>
      <c r="J40" s="12" t="s">
        <v>3091</v>
      </c>
      <c r="K40" s="12" t="s">
        <v>3092</v>
      </c>
      <c r="L40" s="12" t="s">
        <v>2994</v>
      </c>
    </row>
    <row r="41" ht="14.25" spans="1:12">
      <c r="A41" s="58" t="s">
        <v>3113</v>
      </c>
      <c r="B41" s="16" t="s">
        <v>3118</v>
      </c>
      <c r="C41" s="10"/>
      <c r="D41" s="17" t="s">
        <v>2960</v>
      </c>
      <c r="E41" s="12" t="s">
        <v>113</v>
      </c>
      <c r="F41" s="12" t="s">
        <v>3117</v>
      </c>
      <c r="G41" s="12" t="s">
        <v>3118</v>
      </c>
      <c r="H41" s="12"/>
      <c r="I41" s="12" t="s">
        <v>1080</v>
      </c>
      <c r="J41" s="12" t="s">
        <v>3093</v>
      </c>
      <c r="K41" s="12" t="s">
        <v>3094</v>
      </c>
      <c r="L41" s="12" t="s">
        <v>2994</v>
      </c>
    </row>
    <row r="42" ht="14.25" spans="1:12">
      <c r="A42" s="58" t="s">
        <v>3414</v>
      </c>
      <c r="B42" s="10" t="s">
        <v>3120</v>
      </c>
      <c r="C42" s="17"/>
      <c r="D42" s="17" t="s">
        <v>2960</v>
      </c>
      <c r="E42" s="12" t="s">
        <v>1080</v>
      </c>
      <c r="F42" s="12" t="s">
        <v>3119</v>
      </c>
      <c r="G42" s="12" t="s">
        <v>3120</v>
      </c>
      <c r="H42" s="12"/>
      <c r="I42" s="12" t="s">
        <v>1080</v>
      </c>
      <c r="J42" s="12" t="s">
        <v>3095</v>
      </c>
      <c r="K42" s="12" t="s">
        <v>3096</v>
      </c>
      <c r="L42" s="12" t="s">
        <v>2994</v>
      </c>
    </row>
    <row r="43" ht="14.25" spans="1:12">
      <c r="A43" s="58" t="s">
        <v>3115</v>
      </c>
      <c r="B43" s="16" t="s">
        <v>3116</v>
      </c>
      <c r="C43" s="10"/>
      <c r="D43" s="17" t="s">
        <v>2960</v>
      </c>
      <c r="E43" s="12" t="s">
        <v>113</v>
      </c>
      <c r="F43" s="12" t="s">
        <v>3115</v>
      </c>
      <c r="G43" s="12" t="s">
        <v>3116</v>
      </c>
      <c r="H43" s="12"/>
      <c r="I43" s="12" t="s">
        <v>1080</v>
      </c>
      <c r="J43" s="12" t="s">
        <v>3097</v>
      </c>
      <c r="K43" s="12" t="s">
        <v>3098</v>
      </c>
      <c r="L43" s="12" t="s">
        <v>2994</v>
      </c>
    </row>
    <row r="44" ht="14.25" spans="1:12">
      <c r="A44" s="57" t="s">
        <v>3415</v>
      </c>
      <c r="B44" s="14" t="s">
        <v>3416</v>
      </c>
      <c r="C44" s="7"/>
      <c r="D44" s="15" t="s">
        <v>2980</v>
      </c>
      <c r="I44" s="12" t="s">
        <v>1080</v>
      </c>
      <c r="J44" s="12" t="s">
        <v>3099</v>
      </c>
      <c r="K44" s="12" t="s">
        <v>3100</v>
      </c>
      <c r="L44" s="12" t="s">
        <v>2994</v>
      </c>
    </row>
    <row r="45" ht="14.25" spans="1:12">
      <c r="A45" s="58" t="s">
        <v>3121</v>
      </c>
      <c r="B45" s="16" t="s">
        <v>3122</v>
      </c>
      <c r="C45" s="10"/>
      <c r="D45" s="17" t="s">
        <v>2960</v>
      </c>
      <c r="E45" s="12" t="s">
        <v>113</v>
      </c>
      <c r="F45" s="12" t="s">
        <v>3121</v>
      </c>
      <c r="G45" s="12" t="s">
        <v>3122</v>
      </c>
      <c r="H45" s="12"/>
      <c r="I45" s="12" t="s">
        <v>1080</v>
      </c>
      <c r="J45" s="12" t="s">
        <v>3101</v>
      </c>
      <c r="K45" s="12" t="s">
        <v>3102</v>
      </c>
      <c r="L45" s="12" t="s">
        <v>2994</v>
      </c>
    </row>
    <row r="46" ht="14.25" spans="1:12">
      <c r="A46" s="58" t="s">
        <v>3123</v>
      </c>
      <c r="B46" s="10" t="s">
        <v>3124</v>
      </c>
      <c r="C46" s="17"/>
      <c r="D46" s="17" t="s">
        <v>2960</v>
      </c>
      <c r="E46" s="12" t="s">
        <v>1080</v>
      </c>
      <c r="F46" s="12" t="s">
        <v>3123</v>
      </c>
      <c r="G46" s="12" t="s">
        <v>3124</v>
      </c>
      <c r="H46" s="12"/>
      <c r="I46" s="12" t="s">
        <v>1080</v>
      </c>
      <c r="J46" s="12" t="s">
        <v>3103</v>
      </c>
      <c r="K46" s="12" t="s">
        <v>3104</v>
      </c>
      <c r="L46" s="12" t="s">
        <v>2994</v>
      </c>
    </row>
    <row r="47" ht="14.25" spans="1:12">
      <c r="A47" s="58" t="s">
        <v>3125</v>
      </c>
      <c r="B47" s="10" t="s">
        <v>3126</v>
      </c>
      <c r="C47" s="17"/>
      <c r="D47" s="17" t="s">
        <v>2960</v>
      </c>
      <c r="E47" s="12" t="s">
        <v>1080</v>
      </c>
      <c r="F47" s="12" t="s">
        <v>3125</v>
      </c>
      <c r="G47" s="12" t="s">
        <v>3126</v>
      </c>
      <c r="H47" s="12"/>
      <c r="I47" s="12" t="s">
        <v>1080</v>
      </c>
      <c r="J47" s="12" t="s">
        <v>3105</v>
      </c>
      <c r="K47" s="12" t="s">
        <v>3106</v>
      </c>
      <c r="L47" s="12" t="s">
        <v>2994</v>
      </c>
    </row>
    <row r="48" ht="14.25" spans="1:12">
      <c r="A48" s="58" t="s">
        <v>3127</v>
      </c>
      <c r="B48" s="10" t="s">
        <v>3128</v>
      </c>
      <c r="C48" s="17"/>
      <c r="D48" s="17" t="s">
        <v>2960</v>
      </c>
      <c r="E48" s="12" t="s">
        <v>1080</v>
      </c>
      <c r="F48" s="12" t="s">
        <v>3127</v>
      </c>
      <c r="G48" s="12" t="s">
        <v>3128</v>
      </c>
      <c r="H48" s="12"/>
      <c r="I48" s="12" t="s">
        <v>1080</v>
      </c>
      <c r="J48" s="12" t="s">
        <v>3107</v>
      </c>
      <c r="K48" s="12" t="s">
        <v>3108</v>
      </c>
      <c r="L48" s="12" t="s">
        <v>2994</v>
      </c>
    </row>
    <row r="49" ht="14.25" spans="1:12">
      <c r="A49" s="58" t="s">
        <v>3129</v>
      </c>
      <c r="B49" s="10" t="s">
        <v>3130</v>
      </c>
      <c r="C49" s="17"/>
      <c r="D49" s="17" t="s">
        <v>2960</v>
      </c>
      <c r="E49" s="12" t="s">
        <v>1080</v>
      </c>
      <c r="F49" s="12" t="s">
        <v>3129</v>
      </c>
      <c r="G49" s="12" t="s">
        <v>3130</v>
      </c>
      <c r="H49" s="12" t="s">
        <v>2994</v>
      </c>
      <c r="I49" s="12" t="s">
        <v>1080</v>
      </c>
      <c r="J49" s="12" t="s">
        <v>3109</v>
      </c>
      <c r="K49" s="12" t="s">
        <v>3110</v>
      </c>
      <c r="L49" s="12" t="s">
        <v>2994</v>
      </c>
    </row>
    <row r="50" ht="14.25" spans="1:12">
      <c r="A50" s="58" t="s">
        <v>3131</v>
      </c>
      <c r="B50" s="16" t="s">
        <v>3132</v>
      </c>
      <c r="C50" s="10"/>
      <c r="D50" s="17" t="s">
        <v>2980</v>
      </c>
      <c r="E50" s="12" t="s">
        <v>113</v>
      </c>
      <c r="F50" s="12" t="s">
        <v>3131</v>
      </c>
      <c r="G50" s="12" t="s">
        <v>3132</v>
      </c>
      <c r="H50" s="12"/>
      <c r="I50" s="12" t="s">
        <v>1080</v>
      </c>
      <c r="J50" s="12" t="s">
        <v>3111</v>
      </c>
      <c r="K50" s="12" t="s">
        <v>3112</v>
      </c>
      <c r="L50" s="12" t="s">
        <v>2994</v>
      </c>
    </row>
    <row r="51" ht="14.25" spans="1:12">
      <c r="A51" s="58" t="s">
        <v>3133</v>
      </c>
      <c r="B51" s="16" t="s">
        <v>3134</v>
      </c>
      <c r="C51" s="10"/>
      <c r="D51" s="17" t="s">
        <v>2980</v>
      </c>
      <c r="E51" s="12" t="s">
        <v>113</v>
      </c>
      <c r="F51" s="12" t="s">
        <v>3133</v>
      </c>
      <c r="G51" s="12" t="s">
        <v>3134</v>
      </c>
      <c r="H51" s="12"/>
      <c r="I51" s="12" t="s">
        <v>113</v>
      </c>
      <c r="J51" s="12" t="s">
        <v>3113</v>
      </c>
      <c r="K51" s="12" t="s">
        <v>3114</v>
      </c>
      <c r="L51" s="12"/>
    </row>
    <row r="52" ht="14.25" spans="1:8">
      <c r="A52" s="58" t="s">
        <v>3135</v>
      </c>
      <c r="B52" s="16" t="s">
        <v>3136</v>
      </c>
      <c r="C52" s="10"/>
      <c r="D52" s="17" t="s">
        <v>2960</v>
      </c>
      <c r="E52" s="12" t="s">
        <v>113</v>
      </c>
      <c r="F52" s="12" t="s">
        <v>3135</v>
      </c>
      <c r="G52" s="12" t="s">
        <v>3136</v>
      </c>
      <c r="H52" s="12"/>
    </row>
    <row r="53" ht="14.25" spans="1:8">
      <c r="A53" s="58" t="s">
        <v>3137</v>
      </c>
      <c r="B53" s="16" t="s">
        <v>3138</v>
      </c>
      <c r="C53" s="10"/>
      <c r="D53" s="17" t="s">
        <v>2960</v>
      </c>
      <c r="E53" s="12" t="s">
        <v>113</v>
      </c>
      <c r="F53" s="12" t="s">
        <v>3137</v>
      </c>
      <c r="G53" s="12" t="s">
        <v>3138</v>
      </c>
      <c r="H53" s="12"/>
    </row>
    <row r="54" ht="14.25" spans="1:8">
      <c r="A54" s="58" t="s">
        <v>3139</v>
      </c>
      <c r="B54" s="16" t="s">
        <v>3140</v>
      </c>
      <c r="C54" s="10"/>
      <c r="D54" s="17" t="s">
        <v>2960</v>
      </c>
      <c r="E54" s="12" t="s">
        <v>113</v>
      </c>
      <c r="F54" s="12" t="s">
        <v>3139</v>
      </c>
      <c r="G54" s="12" t="s">
        <v>3140</v>
      </c>
      <c r="H54" s="12"/>
    </row>
    <row r="55" ht="13.85" spans="1:8">
      <c r="A55" s="57" t="s">
        <v>1401</v>
      </c>
      <c r="B55" s="14" t="s">
        <v>1402</v>
      </c>
      <c r="C55" s="15" t="s">
        <v>3383</v>
      </c>
      <c r="D55" s="15" t="s">
        <v>2980</v>
      </c>
      <c r="E55" s="12" t="s">
        <v>113</v>
      </c>
      <c r="F55" s="12" t="s">
        <v>1401</v>
      </c>
      <c r="G55" s="12" t="s">
        <v>1402</v>
      </c>
      <c r="H55" s="12" t="s">
        <v>3383</v>
      </c>
    </row>
    <row r="56" ht="13.85" spans="1:8">
      <c r="A56" s="57" t="s">
        <v>3146</v>
      </c>
      <c r="B56" s="14" t="s">
        <v>3147</v>
      </c>
      <c r="C56" s="15" t="s">
        <v>3383</v>
      </c>
      <c r="D56" s="15" t="s">
        <v>2980</v>
      </c>
      <c r="E56" s="12" t="s">
        <v>113</v>
      </c>
      <c r="F56" s="12" t="s">
        <v>3146</v>
      </c>
      <c r="G56" s="12" t="s">
        <v>3147</v>
      </c>
      <c r="H56" s="12" t="s">
        <v>3383</v>
      </c>
    </row>
    <row r="57" ht="14.25" spans="1:8">
      <c r="A57" s="58" t="s">
        <v>1299</v>
      </c>
      <c r="B57" s="10" t="s">
        <v>3417</v>
      </c>
      <c r="C57" s="17" t="s">
        <v>3383</v>
      </c>
      <c r="D57" s="17" t="s">
        <v>2980</v>
      </c>
      <c r="E57" s="12" t="s">
        <v>1080</v>
      </c>
      <c r="F57" s="12" t="s">
        <v>1299</v>
      </c>
      <c r="G57" s="12" t="s">
        <v>1300</v>
      </c>
      <c r="H57" s="12" t="s">
        <v>3383</v>
      </c>
    </row>
    <row r="58" ht="14.25" spans="1:8">
      <c r="A58" s="58" t="s">
        <v>3148</v>
      </c>
      <c r="B58" s="10" t="s">
        <v>3418</v>
      </c>
      <c r="C58" s="17" t="s">
        <v>3383</v>
      </c>
      <c r="D58" s="17" t="s">
        <v>2980</v>
      </c>
      <c r="E58" s="12" t="s">
        <v>1080</v>
      </c>
      <c r="F58" s="12" t="s">
        <v>3148</v>
      </c>
      <c r="G58" s="12" t="s">
        <v>3149</v>
      </c>
      <c r="H58" s="12" t="s">
        <v>3383</v>
      </c>
    </row>
    <row r="59" ht="13.85" spans="1:8">
      <c r="A59" s="58" t="s">
        <v>1705</v>
      </c>
      <c r="B59" s="16" t="s">
        <v>3150</v>
      </c>
      <c r="C59" s="17" t="s">
        <v>3383</v>
      </c>
      <c r="D59" s="17" t="s">
        <v>2980</v>
      </c>
      <c r="E59" s="12" t="s">
        <v>113</v>
      </c>
      <c r="F59" s="12" t="s">
        <v>1705</v>
      </c>
      <c r="G59" s="12" t="s">
        <v>3150</v>
      </c>
      <c r="H59" s="12" t="s">
        <v>3383</v>
      </c>
    </row>
    <row r="60" ht="14.25" spans="1:8">
      <c r="A60" s="58" t="s">
        <v>3151</v>
      </c>
      <c r="B60" s="10" t="s">
        <v>3419</v>
      </c>
      <c r="C60" s="17" t="s">
        <v>3383</v>
      </c>
      <c r="D60" s="17" t="s">
        <v>2980</v>
      </c>
      <c r="E60" s="12" t="s">
        <v>1080</v>
      </c>
      <c r="F60" s="12" t="s">
        <v>3151</v>
      </c>
      <c r="G60" s="12" t="s">
        <v>3152</v>
      </c>
      <c r="H60" s="12" t="s">
        <v>3383</v>
      </c>
    </row>
    <row r="61" ht="14.25" spans="1:8">
      <c r="A61" s="58" t="s">
        <v>1095</v>
      </c>
      <c r="B61" s="10" t="s">
        <v>3420</v>
      </c>
      <c r="C61" s="17" t="s">
        <v>3383</v>
      </c>
      <c r="D61" s="17" t="s">
        <v>2980</v>
      </c>
      <c r="E61" s="12" t="s">
        <v>1080</v>
      </c>
      <c r="F61" s="12" t="s">
        <v>1095</v>
      </c>
      <c r="G61" s="12" t="s">
        <v>1096</v>
      </c>
      <c r="H61" s="12" t="s">
        <v>3383</v>
      </c>
    </row>
    <row r="62" ht="13.85" spans="1:8">
      <c r="A62" s="58" t="s">
        <v>1081</v>
      </c>
      <c r="B62" s="16" t="s">
        <v>1082</v>
      </c>
      <c r="C62" s="17" t="s">
        <v>3381</v>
      </c>
      <c r="D62" s="17" t="s">
        <v>2980</v>
      </c>
      <c r="E62" s="12" t="s">
        <v>113</v>
      </c>
      <c r="F62" s="12" t="s">
        <v>1081</v>
      </c>
      <c r="G62" s="12" t="s">
        <v>1082</v>
      </c>
      <c r="H62" s="12" t="s">
        <v>3381</v>
      </c>
    </row>
    <row r="63" ht="14.25" spans="1:8">
      <c r="A63" s="57" t="s">
        <v>3153</v>
      </c>
      <c r="B63" s="14" t="s">
        <v>3154</v>
      </c>
      <c r="C63" s="7"/>
      <c r="D63" s="15" t="s">
        <v>2980</v>
      </c>
      <c r="E63" s="12" t="s">
        <v>113</v>
      </c>
      <c r="F63" s="12" t="s">
        <v>3153</v>
      </c>
      <c r="G63" s="12" t="s">
        <v>3154</v>
      </c>
      <c r="H63" s="12"/>
    </row>
    <row r="64" ht="13.85" spans="1:8">
      <c r="A64" s="58" t="s">
        <v>1308</v>
      </c>
      <c r="B64" s="16" t="s">
        <v>3421</v>
      </c>
      <c r="C64" s="17"/>
      <c r="D64" s="17" t="s">
        <v>2980</v>
      </c>
      <c r="E64" s="12" t="s">
        <v>1080</v>
      </c>
      <c r="F64" s="12" t="s">
        <v>1308</v>
      </c>
      <c r="G64" s="12" t="s">
        <v>1309</v>
      </c>
      <c r="H64" s="12"/>
    </row>
    <row r="65" ht="13.85" spans="1:8">
      <c r="A65" s="58" t="s">
        <v>3157</v>
      </c>
      <c r="B65" s="16" t="s">
        <v>1932</v>
      </c>
      <c r="C65" s="17"/>
      <c r="D65" s="17" t="s">
        <v>2980</v>
      </c>
      <c r="E65" s="12" t="s">
        <v>1080</v>
      </c>
      <c r="F65" s="12" t="s">
        <v>3155</v>
      </c>
      <c r="G65" s="12" t="s">
        <v>3156</v>
      </c>
      <c r="H65" s="12"/>
    </row>
    <row r="66" ht="13.85" spans="1:8">
      <c r="A66" s="57" t="s">
        <v>3159</v>
      </c>
      <c r="B66" s="14" t="s">
        <v>1346</v>
      </c>
      <c r="C66" s="15"/>
      <c r="D66" s="15" t="s">
        <v>2980</v>
      </c>
      <c r="E66" s="12" t="s">
        <v>1080</v>
      </c>
      <c r="F66" s="12" t="s">
        <v>3163</v>
      </c>
      <c r="G66" s="12" t="s">
        <v>3164</v>
      </c>
      <c r="H66" s="12"/>
    </row>
    <row r="67" ht="13.85" spans="1:8">
      <c r="A67" s="58" t="s">
        <v>3161</v>
      </c>
      <c r="B67" s="16" t="s">
        <v>1319</v>
      </c>
      <c r="C67" s="17"/>
      <c r="D67" s="17" t="s">
        <v>2980</v>
      </c>
      <c r="E67" s="12" t="s">
        <v>1080</v>
      </c>
      <c r="F67" s="12" t="s">
        <v>2324</v>
      </c>
      <c r="G67" s="12" t="s">
        <v>2325</v>
      </c>
      <c r="H67" s="12"/>
    </row>
    <row r="68" ht="13.85" spans="1:8">
      <c r="A68" s="58" t="s">
        <v>3163</v>
      </c>
      <c r="B68" s="16" t="s">
        <v>3422</v>
      </c>
      <c r="C68" s="17"/>
      <c r="D68" s="17" t="s">
        <v>2980</v>
      </c>
      <c r="E68" s="12" t="s">
        <v>1080</v>
      </c>
      <c r="F68" s="12" t="s">
        <v>3157</v>
      </c>
      <c r="G68" s="12" t="s">
        <v>3158</v>
      </c>
      <c r="H68" s="12"/>
    </row>
    <row r="69" ht="14.25" spans="1:8">
      <c r="A69" s="58" t="s">
        <v>3423</v>
      </c>
      <c r="B69" s="10" t="s">
        <v>3424</v>
      </c>
      <c r="C69" s="17"/>
      <c r="D69" s="17" t="s">
        <v>2980</v>
      </c>
      <c r="E69" s="12" t="s">
        <v>1080</v>
      </c>
      <c r="F69" s="12" t="s">
        <v>3159</v>
      </c>
      <c r="G69" s="12" t="s">
        <v>3160</v>
      </c>
      <c r="H69" s="12"/>
    </row>
    <row r="70" ht="14.25" spans="1:8">
      <c r="A70" s="58" t="s">
        <v>3425</v>
      </c>
      <c r="B70" s="10" t="s">
        <v>1363</v>
      </c>
      <c r="C70" s="17"/>
      <c r="D70" s="17" t="s">
        <v>2980</v>
      </c>
      <c r="E70" s="12" t="s">
        <v>1080</v>
      </c>
      <c r="F70" s="12" t="s">
        <v>3161</v>
      </c>
      <c r="G70" s="12" t="s">
        <v>3162</v>
      </c>
      <c r="H70" s="12"/>
    </row>
    <row r="71" ht="14.25" spans="1:8">
      <c r="A71" s="58" t="s">
        <v>3165</v>
      </c>
      <c r="B71" s="16" t="s">
        <v>3166</v>
      </c>
      <c r="C71" s="10"/>
      <c r="D71" s="17" t="s">
        <v>2980</v>
      </c>
      <c r="E71" s="12" t="s">
        <v>113</v>
      </c>
      <c r="F71" s="12" t="s">
        <v>3165</v>
      </c>
      <c r="G71" s="12" t="s">
        <v>3166</v>
      </c>
      <c r="H71" s="12"/>
    </row>
    <row r="72" ht="13.85" spans="1:8">
      <c r="A72" s="58" t="s">
        <v>3167</v>
      </c>
      <c r="B72" s="16" t="s">
        <v>3426</v>
      </c>
      <c r="C72" s="17"/>
      <c r="D72" s="17" t="s">
        <v>2980</v>
      </c>
      <c r="E72" s="12" t="s">
        <v>1080</v>
      </c>
      <c r="F72" s="12" t="s">
        <v>3167</v>
      </c>
      <c r="G72" s="12" t="s">
        <v>3168</v>
      </c>
      <c r="H72" s="12"/>
    </row>
    <row r="73" ht="13.85" spans="1:8">
      <c r="A73" s="58" t="s">
        <v>1743</v>
      </c>
      <c r="B73" s="16" t="s">
        <v>3427</v>
      </c>
      <c r="C73" s="17"/>
      <c r="D73" s="17" t="s">
        <v>2960</v>
      </c>
      <c r="E73" s="12" t="s">
        <v>1093</v>
      </c>
      <c r="F73" s="12" t="s">
        <v>1743</v>
      </c>
      <c r="G73" s="12" t="s">
        <v>1744</v>
      </c>
      <c r="H73" s="12"/>
    </row>
    <row r="74" ht="13.85" spans="1:8">
      <c r="A74" s="58" t="s">
        <v>3169</v>
      </c>
      <c r="B74" s="16" t="s">
        <v>3428</v>
      </c>
      <c r="C74" s="17"/>
      <c r="D74" s="17" t="s">
        <v>2960</v>
      </c>
      <c r="E74" s="12" t="s">
        <v>1093</v>
      </c>
      <c r="F74" s="12" t="s">
        <v>3169</v>
      </c>
      <c r="G74" s="12" t="s">
        <v>3170</v>
      </c>
      <c r="H74" s="12"/>
    </row>
    <row r="75" ht="13.85" spans="1:8">
      <c r="A75" s="58" t="s">
        <v>3171</v>
      </c>
      <c r="B75" s="16" t="s">
        <v>3429</v>
      </c>
      <c r="C75" s="17"/>
      <c r="D75" s="17" t="s">
        <v>2960</v>
      </c>
      <c r="E75" s="12" t="s">
        <v>1093</v>
      </c>
      <c r="F75" s="12" t="s">
        <v>3173</v>
      </c>
      <c r="G75" s="12" t="s">
        <v>3174</v>
      </c>
      <c r="H75" s="12"/>
    </row>
    <row r="76" ht="13.85" spans="1:8">
      <c r="A76" s="57" t="s">
        <v>3430</v>
      </c>
      <c r="B76" s="14" t="s">
        <v>3431</v>
      </c>
      <c r="C76" s="15"/>
      <c r="D76" s="15" t="s">
        <v>2960</v>
      </c>
      <c r="E76" s="12" t="s">
        <v>1093</v>
      </c>
      <c r="F76" s="12" t="s">
        <v>3171</v>
      </c>
      <c r="G76" s="12" t="s">
        <v>3172</v>
      </c>
      <c r="H76" s="12"/>
    </row>
    <row r="77" ht="13.85" spans="1:8">
      <c r="A77" s="58" t="s">
        <v>3173</v>
      </c>
      <c r="B77" s="16" t="s">
        <v>3432</v>
      </c>
      <c r="C77" s="17"/>
      <c r="D77" s="17" t="s">
        <v>2980</v>
      </c>
      <c r="E77" s="12" t="s">
        <v>1093</v>
      </c>
      <c r="F77" s="12" t="s">
        <v>1108</v>
      </c>
      <c r="G77" s="12" t="s">
        <v>1109</v>
      </c>
      <c r="H77" s="12"/>
    </row>
    <row r="78" ht="13.85" spans="1:4">
      <c r="A78" s="58" t="s">
        <v>1108</v>
      </c>
      <c r="B78" s="16" t="s">
        <v>3433</v>
      </c>
      <c r="C78" s="17"/>
      <c r="D78" s="17" t="s">
        <v>2980</v>
      </c>
    </row>
    <row r="79" ht="13.85" spans="1:8">
      <c r="A79" s="58" t="s">
        <v>3175</v>
      </c>
      <c r="B79" s="16" t="s">
        <v>3434</v>
      </c>
      <c r="C79" s="17"/>
      <c r="D79" s="17" t="s">
        <v>2980</v>
      </c>
      <c r="E79" s="12" t="s">
        <v>1093</v>
      </c>
      <c r="F79" s="12" t="s">
        <v>3177</v>
      </c>
      <c r="G79" s="12" t="s">
        <v>3178</v>
      </c>
      <c r="H79" s="12"/>
    </row>
    <row r="80" ht="13.85" spans="1:12">
      <c r="A80" s="58" t="s">
        <v>3177</v>
      </c>
      <c r="B80" s="16" t="s">
        <v>3435</v>
      </c>
      <c r="C80" s="17"/>
      <c r="D80" s="17" t="s">
        <v>2980</v>
      </c>
      <c r="E80" s="12" t="s">
        <v>1093</v>
      </c>
      <c r="F80" s="12" t="s">
        <v>3175</v>
      </c>
      <c r="G80" s="12" t="s">
        <v>3176</v>
      </c>
      <c r="H80" s="12"/>
      <c r="I80" s="12" t="s">
        <v>1093</v>
      </c>
      <c r="J80" s="12" t="s">
        <v>1945</v>
      </c>
      <c r="K80" s="12" t="s">
        <v>1946</v>
      </c>
      <c r="L80" s="12"/>
    </row>
    <row r="81" ht="13.85" spans="1:4">
      <c r="A81" s="58" t="s">
        <v>1945</v>
      </c>
      <c r="B81" s="16" t="s">
        <v>3436</v>
      </c>
      <c r="C81" s="17"/>
      <c r="D81" s="17" t="s">
        <v>2960</v>
      </c>
    </row>
    <row r="82" ht="13.85" spans="1:4">
      <c r="A82" s="58" t="s">
        <v>3437</v>
      </c>
      <c r="B82" s="16" t="s">
        <v>3438</v>
      </c>
      <c r="C82" s="17"/>
      <c r="D82" s="17" t="s">
        <v>2980</v>
      </c>
    </row>
    <row r="83" ht="13.85" spans="1:4">
      <c r="A83" s="58" t="s">
        <v>3439</v>
      </c>
      <c r="B83" s="16" t="s">
        <v>3440</v>
      </c>
      <c r="C83" s="17"/>
      <c r="D83" s="17" t="s">
        <v>2980</v>
      </c>
    </row>
    <row r="84" ht="13.85" spans="1:8">
      <c r="A84" s="58" t="s">
        <v>3179</v>
      </c>
      <c r="B84" s="16" t="s">
        <v>3441</v>
      </c>
      <c r="C84" s="17"/>
      <c r="D84" s="17" t="s">
        <v>2980</v>
      </c>
      <c r="E84" s="12" t="s">
        <v>1080</v>
      </c>
      <c r="F84" s="12" t="s">
        <v>3179</v>
      </c>
      <c r="G84" s="12" t="s">
        <v>3180</v>
      </c>
      <c r="H84" s="12"/>
    </row>
    <row r="85" ht="13.85" spans="1:8">
      <c r="A85" s="58" t="s">
        <v>3181</v>
      </c>
      <c r="B85" s="16" t="s">
        <v>3442</v>
      </c>
      <c r="C85" s="17"/>
      <c r="D85" s="17" t="s">
        <v>2980</v>
      </c>
      <c r="E85" s="12" t="s">
        <v>1080</v>
      </c>
      <c r="F85" s="12" t="s">
        <v>3203</v>
      </c>
      <c r="G85" s="12" t="s">
        <v>3204</v>
      </c>
      <c r="H85" s="12"/>
    </row>
    <row r="86" ht="13.85" spans="1:8">
      <c r="A86" s="58" t="s">
        <v>3443</v>
      </c>
      <c r="B86" s="16" t="s">
        <v>3444</v>
      </c>
      <c r="C86" s="17"/>
      <c r="D86" s="17" t="s">
        <v>2980</v>
      </c>
      <c r="E86" s="12" t="s">
        <v>1080</v>
      </c>
      <c r="F86" s="12" t="s">
        <v>3183</v>
      </c>
      <c r="G86" s="12" t="s">
        <v>3184</v>
      </c>
      <c r="H86" s="12"/>
    </row>
    <row r="87" ht="13.85" spans="1:4">
      <c r="A87" s="58" t="s">
        <v>3445</v>
      </c>
      <c r="B87" s="16" t="s">
        <v>3446</v>
      </c>
      <c r="C87" s="17"/>
      <c r="D87" s="17" t="s">
        <v>2980</v>
      </c>
    </row>
    <row r="88" ht="13.85" spans="1:4">
      <c r="A88" s="58" t="s">
        <v>3447</v>
      </c>
      <c r="B88" s="16" t="s">
        <v>3448</v>
      </c>
      <c r="C88" s="17"/>
      <c r="D88" s="17" t="s">
        <v>2980</v>
      </c>
    </row>
    <row r="89" ht="13.85" spans="1:8">
      <c r="A89" s="57" t="s">
        <v>3449</v>
      </c>
      <c r="B89" s="14" t="s">
        <v>3450</v>
      </c>
      <c r="C89" s="15"/>
      <c r="D89" s="15" t="s">
        <v>2980</v>
      </c>
      <c r="E89" s="12" t="s">
        <v>1080</v>
      </c>
      <c r="F89" s="12" t="s">
        <v>3187</v>
      </c>
      <c r="G89" s="12" t="s">
        <v>3188</v>
      </c>
      <c r="H89" s="12"/>
    </row>
    <row r="90" ht="13.85" spans="1:8">
      <c r="A90" s="58" t="s">
        <v>3451</v>
      </c>
      <c r="B90" s="16" t="s">
        <v>3452</v>
      </c>
      <c r="C90" s="17"/>
      <c r="D90" s="17" t="s">
        <v>2980</v>
      </c>
      <c r="E90" s="12" t="s">
        <v>1080</v>
      </c>
      <c r="F90" s="12" t="s">
        <v>1875</v>
      </c>
      <c r="G90" s="12" t="s">
        <v>1876</v>
      </c>
      <c r="H90" s="12"/>
    </row>
    <row r="91" ht="13.85" spans="1:8">
      <c r="A91" s="58" t="s">
        <v>3453</v>
      </c>
      <c r="B91" s="16" t="s">
        <v>3454</v>
      </c>
      <c r="C91" s="17"/>
      <c r="D91" s="17" t="s">
        <v>2980</v>
      </c>
      <c r="E91" s="12" t="s">
        <v>1080</v>
      </c>
      <c r="F91" s="12" t="s">
        <v>3197</v>
      </c>
      <c r="G91" s="12" t="s">
        <v>3198</v>
      </c>
      <c r="H91" s="12"/>
    </row>
    <row r="92" ht="13.85" spans="1:8">
      <c r="A92" s="58" t="s">
        <v>3455</v>
      </c>
      <c r="B92" s="16" t="s">
        <v>3456</v>
      </c>
      <c r="C92" s="17"/>
      <c r="D92" s="17" t="s">
        <v>2980</v>
      </c>
      <c r="E92" s="12" t="s">
        <v>1080</v>
      </c>
      <c r="F92" s="12" t="s">
        <v>3199</v>
      </c>
      <c r="G92" s="12" t="s">
        <v>3200</v>
      </c>
      <c r="H92" s="12"/>
    </row>
    <row r="93" ht="13.85" spans="1:8">
      <c r="A93" s="58" t="s">
        <v>3183</v>
      </c>
      <c r="B93" s="16" t="s">
        <v>3457</v>
      </c>
      <c r="C93" s="17"/>
      <c r="D93" s="17" t="s">
        <v>2980</v>
      </c>
      <c r="E93" s="12" t="s">
        <v>1080</v>
      </c>
      <c r="F93" s="12" t="s">
        <v>3207</v>
      </c>
      <c r="G93" s="12" t="s">
        <v>3208</v>
      </c>
      <c r="H93" s="12"/>
    </row>
    <row r="94" ht="13.85" spans="1:4">
      <c r="A94" s="58" t="s">
        <v>3185</v>
      </c>
      <c r="B94" s="16" t="s">
        <v>3458</v>
      </c>
      <c r="C94" s="17"/>
      <c r="D94" s="17" t="s">
        <v>2960</v>
      </c>
    </row>
    <row r="95" ht="13.85" spans="1:12">
      <c r="A95" s="58" t="s">
        <v>3187</v>
      </c>
      <c r="B95" s="16" t="s">
        <v>3459</v>
      </c>
      <c r="C95" s="17"/>
      <c r="D95" s="17" t="s">
        <v>2980</v>
      </c>
      <c r="E95" s="12" t="s">
        <v>1080</v>
      </c>
      <c r="F95" s="12" t="s">
        <v>3191</v>
      </c>
      <c r="G95" s="12" t="s">
        <v>3192</v>
      </c>
      <c r="H95" s="12"/>
      <c r="I95" s="12" t="s">
        <v>1080</v>
      </c>
      <c r="J95" s="12" t="s">
        <v>3205</v>
      </c>
      <c r="K95" s="12" t="s">
        <v>3206</v>
      </c>
      <c r="L95" s="12"/>
    </row>
    <row r="96" ht="13.85" spans="1:8">
      <c r="A96" s="58" t="s">
        <v>3189</v>
      </c>
      <c r="B96" s="16" t="s">
        <v>3460</v>
      </c>
      <c r="C96" s="17"/>
      <c r="D96" s="17" t="s">
        <v>2980</v>
      </c>
      <c r="E96" s="12" t="s">
        <v>1080</v>
      </c>
      <c r="F96" s="12" t="s">
        <v>3195</v>
      </c>
      <c r="G96" s="12" t="s">
        <v>3196</v>
      </c>
      <c r="H96" s="12"/>
    </row>
    <row r="97" ht="13.85" spans="1:12">
      <c r="A97" s="58" t="s">
        <v>3191</v>
      </c>
      <c r="B97" s="16" t="s">
        <v>3461</v>
      </c>
      <c r="C97" s="17"/>
      <c r="D97" s="17" t="s">
        <v>2980</v>
      </c>
      <c r="E97" s="12" t="s">
        <v>1080</v>
      </c>
      <c r="F97" s="12" t="s">
        <v>3185</v>
      </c>
      <c r="G97" s="12" t="s">
        <v>3186</v>
      </c>
      <c r="H97" s="12"/>
      <c r="I97" s="12"/>
      <c r="J97" s="12"/>
      <c r="K97" s="12"/>
      <c r="L97" s="12"/>
    </row>
    <row r="98" ht="13.85" spans="1:8">
      <c r="A98" s="58" t="s">
        <v>3193</v>
      </c>
      <c r="B98" s="16" t="s">
        <v>3462</v>
      </c>
      <c r="C98" s="17"/>
      <c r="D98" s="17" t="s">
        <v>2980</v>
      </c>
      <c r="E98" s="12" t="s">
        <v>1080</v>
      </c>
      <c r="F98" s="12" t="s">
        <v>3201</v>
      </c>
      <c r="G98" s="12" t="s">
        <v>3202</v>
      </c>
      <c r="H98" s="12"/>
    </row>
    <row r="99" ht="13.85" spans="1:4">
      <c r="A99" s="58" t="s">
        <v>3195</v>
      </c>
      <c r="B99" s="16" t="s">
        <v>3463</v>
      </c>
      <c r="C99" s="17"/>
      <c r="D99" s="17" t="s">
        <v>2980</v>
      </c>
    </row>
    <row r="100" ht="13.85" spans="1:8">
      <c r="A100" s="58" t="s">
        <v>3197</v>
      </c>
      <c r="B100" s="16" t="s">
        <v>3464</v>
      </c>
      <c r="C100" s="17"/>
      <c r="D100" s="17" t="s">
        <v>2980</v>
      </c>
      <c r="E100" s="12" t="s">
        <v>1080</v>
      </c>
      <c r="F100" s="12" t="s">
        <v>3189</v>
      </c>
      <c r="G100" s="12" t="s">
        <v>3190</v>
      </c>
      <c r="H100" s="12"/>
    </row>
    <row r="101" ht="13.85" spans="1:8">
      <c r="A101" s="58" t="s">
        <v>3199</v>
      </c>
      <c r="B101" s="16" t="s">
        <v>3465</v>
      </c>
      <c r="C101" s="17"/>
      <c r="D101" s="17" t="s">
        <v>2980</v>
      </c>
      <c r="E101" s="12" t="s">
        <v>1080</v>
      </c>
      <c r="F101" s="12" t="s">
        <v>3193</v>
      </c>
      <c r="G101" s="12" t="s">
        <v>3194</v>
      </c>
      <c r="H101" s="12"/>
    </row>
    <row r="102" ht="13.85" spans="1:4">
      <c r="A102" s="58" t="s">
        <v>3201</v>
      </c>
      <c r="B102" s="16" t="s">
        <v>3466</v>
      </c>
      <c r="C102" s="17"/>
      <c r="D102" s="17" t="s">
        <v>2980</v>
      </c>
    </row>
    <row r="103" ht="13.85" spans="1:4">
      <c r="A103" s="57" t="s">
        <v>3467</v>
      </c>
      <c r="B103" s="14" t="s">
        <v>3468</v>
      </c>
      <c r="C103" s="15"/>
      <c r="D103" s="15" t="s">
        <v>2980</v>
      </c>
    </row>
    <row r="104" ht="13.85" spans="1:8">
      <c r="A104" s="58" t="s">
        <v>3469</v>
      </c>
      <c r="B104" s="16" t="s">
        <v>3470</v>
      </c>
      <c r="C104" s="17"/>
      <c r="D104" s="17" t="s">
        <v>2960</v>
      </c>
      <c r="E104" s="12" t="s">
        <v>1080</v>
      </c>
      <c r="F104" s="12" t="s">
        <v>3181</v>
      </c>
      <c r="G104" s="12" t="s">
        <v>3182</v>
      </c>
      <c r="H104" s="12"/>
    </row>
    <row r="105" ht="13.85" spans="1:4">
      <c r="A105" s="58" t="s">
        <v>3471</v>
      </c>
      <c r="B105" s="16" t="s">
        <v>3472</v>
      </c>
      <c r="C105" s="17"/>
      <c r="D105" s="17" t="s">
        <v>2980</v>
      </c>
    </row>
    <row r="106" ht="13.85" spans="1:7">
      <c r="A106" s="58" t="s">
        <v>3473</v>
      </c>
      <c r="B106" s="16" t="s">
        <v>3474</v>
      </c>
      <c r="C106" s="17"/>
      <c r="D106" s="17" t="s">
        <v>2960</v>
      </c>
      <c r="E106" s="3" t="s">
        <v>1093</v>
      </c>
      <c r="F106" t="s">
        <v>1945</v>
      </c>
      <c r="G106" t="s">
        <v>1946</v>
      </c>
    </row>
    <row r="107" ht="13.85" spans="1:4">
      <c r="A107" s="58" t="s">
        <v>3475</v>
      </c>
      <c r="B107" s="16" t="s">
        <v>3476</v>
      </c>
      <c r="C107" s="17"/>
      <c r="D107" s="17" t="s">
        <v>2980</v>
      </c>
    </row>
    <row r="108" ht="13.85" spans="1:4">
      <c r="A108" s="58" t="s">
        <v>3477</v>
      </c>
      <c r="B108" s="16" t="s">
        <v>3478</v>
      </c>
      <c r="C108" s="17"/>
      <c r="D108" s="17" t="s">
        <v>2980</v>
      </c>
    </row>
    <row r="109" ht="13.85" spans="1:7">
      <c r="A109" s="58" t="s">
        <v>3479</v>
      </c>
      <c r="B109" s="19" t="s">
        <v>3480</v>
      </c>
      <c r="C109" s="17"/>
      <c r="D109" s="17" t="s">
        <v>2980</v>
      </c>
      <c r="E109" s="3" t="s">
        <v>1080</v>
      </c>
      <c r="F109" s="3" t="s">
        <v>3481</v>
      </c>
      <c r="G109" s="3" t="s">
        <v>3480</v>
      </c>
    </row>
    <row r="110" ht="14.25" spans="1:8">
      <c r="A110" s="58" t="s">
        <v>3211</v>
      </c>
      <c r="B110" s="16" t="s">
        <v>3212</v>
      </c>
      <c r="C110" s="10"/>
      <c r="D110" s="17" t="s">
        <v>2980</v>
      </c>
      <c r="E110" s="12" t="s">
        <v>113</v>
      </c>
      <c r="F110" s="12" t="s">
        <v>3211</v>
      </c>
      <c r="G110" s="12" t="s">
        <v>3212</v>
      </c>
      <c r="H110" s="12"/>
    </row>
    <row r="111" ht="13.85" spans="1:8">
      <c r="A111" s="58" t="s">
        <v>3213</v>
      </c>
      <c r="B111" s="16" t="s">
        <v>3214</v>
      </c>
      <c r="C111" s="17" t="s">
        <v>3383</v>
      </c>
      <c r="D111" s="17" t="s">
        <v>2980</v>
      </c>
      <c r="E111" s="12" t="s">
        <v>113</v>
      </c>
      <c r="F111" s="12" t="s">
        <v>3213</v>
      </c>
      <c r="G111" s="12" t="s">
        <v>3214</v>
      </c>
      <c r="H111" s="12"/>
    </row>
    <row r="112" ht="14.25" spans="1:8">
      <c r="A112" s="58" t="s">
        <v>3215</v>
      </c>
      <c r="B112" s="10" t="s">
        <v>3395</v>
      </c>
      <c r="C112" s="17" t="s">
        <v>3383</v>
      </c>
      <c r="D112" s="17" t="s">
        <v>2980</v>
      </c>
      <c r="E112" s="12" t="s">
        <v>1080</v>
      </c>
      <c r="F112" s="12" t="s">
        <v>3215</v>
      </c>
      <c r="G112" s="12" t="s">
        <v>3216</v>
      </c>
      <c r="H112" s="12" t="s">
        <v>3383</v>
      </c>
    </row>
    <row r="113" ht="14.25" spans="1:8">
      <c r="A113" s="58" t="s">
        <v>1125</v>
      </c>
      <c r="B113" s="10" t="s">
        <v>3397</v>
      </c>
      <c r="C113" s="17" t="s">
        <v>3383</v>
      </c>
      <c r="D113" s="17" t="s">
        <v>2980</v>
      </c>
      <c r="E113" s="12" t="s">
        <v>1080</v>
      </c>
      <c r="F113" s="12" t="s">
        <v>1125</v>
      </c>
      <c r="G113" s="12" t="s">
        <v>1126</v>
      </c>
      <c r="H113" s="12" t="s">
        <v>3383</v>
      </c>
    </row>
    <row r="114" ht="14.25" spans="1:8">
      <c r="A114" s="58" t="s">
        <v>1443</v>
      </c>
      <c r="B114" s="10" t="s">
        <v>3399</v>
      </c>
      <c r="C114" s="17" t="s">
        <v>3383</v>
      </c>
      <c r="D114" s="17" t="s">
        <v>2980</v>
      </c>
      <c r="E114" s="12" t="s">
        <v>1080</v>
      </c>
      <c r="F114" s="12" t="s">
        <v>1443</v>
      </c>
      <c r="G114" s="12" t="s">
        <v>1444</v>
      </c>
      <c r="H114" s="12" t="s">
        <v>3383</v>
      </c>
    </row>
    <row r="115" ht="14.25" spans="1:8">
      <c r="A115" s="57" t="s">
        <v>2242</v>
      </c>
      <c r="B115" s="7" t="s">
        <v>3482</v>
      </c>
      <c r="C115" s="15" t="s">
        <v>3383</v>
      </c>
      <c r="D115" s="15" t="s">
        <v>2980</v>
      </c>
      <c r="E115" s="12" t="s">
        <v>1080</v>
      </c>
      <c r="F115" s="12" t="s">
        <v>2242</v>
      </c>
      <c r="G115" s="12" t="s">
        <v>2243</v>
      </c>
      <c r="H115" s="12" t="s">
        <v>2976</v>
      </c>
    </row>
    <row r="116" ht="14.25" spans="1:8">
      <c r="A116" s="58" t="s">
        <v>1329</v>
      </c>
      <c r="B116" s="10" t="s">
        <v>3403</v>
      </c>
      <c r="C116" s="17" t="s">
        <v>3383</v>
      </c>
      <c r="D116" s="17" t="s">
        <v>2980</v>
      </c>
      <c r="E116" s="12" t="s">
        <v>1080</v>
      </c>
      <c r="F116" s="12" t="s">
        <v>1329</v>
      </c>
      <c r="G116" s="12" t="s">
        <v>1330</v>
      </c>
      <c r="H116" s="12" t="s">
        <v>3383</v>
      </c>
    </row>
    <row r="117" ht="14.25" spans="1:8">
      <c r="A117" s="58" t="s">
        <v>3217</v>
      </c>
      <c r="B117" s="10" t="s">
        <v>3483</v>
      </c>
      <c r="C117" s="17" t="s">
        <v>3383</v>
      </c>
      <c r="D117" s="17" t="s">
        <v>2980</v>
      </c>
      <c r="E117" s="12" t="s">
        <v>1080</v>
      </c>
      <c r="F117" s="12" t="s">
        <v>3217</v>
      </c>
      <c r="G117" s="12" t="s">
        <v>3218</v>
      </c>
      <c r="H117" s="12" t="s">
        <v>3219</v>
      </c>
    </row>
    <row r="118" ht="14.25" spans="1:8">
      <c r="A118" s="58" t="s">
        <v>1337</v>
      </c>
      <c r="B118" s="10" t="s">
        <v>3484</v>
      </c>
      <c r="C118" s="17" t="s">
        <v>3383</v>
      </c>
      <c r="D118" s="17" t="s">
        <v>2980</v>
      </c>
      <c r="E118" s="12" t="s">
        <v>1080</v>
      </c>
      <c r="F118" s="12" t="s">
        <v>1337</v>
      </c>
      <c r="G118" s="12" t="s">
        <v>1338</v>
      </c>
      <c r="H118" s="12" t="s">
        <v>3383</v>
      </c>
    </row>
    <row r="119" ht="14.25" spans="1:8">
      <c r="A119" s="58" t="s">
        <v>3485</v>
      </c>
      <c r="B119" s="10" t="s">
        <v>3221</v>
      </c>
      <c r="C119" s="17" t="s">
        <v>3383</v>
      </c>
      <c r="D119" s="17" t="s">
        <v>2980</v>
      </c>
      <c r="E119" s="12" t="s">
        <v>113</v>
      </c>
      <c r="F119" s="12" t="s">
        <v>3220</v>
      </c>
      <c r="G119" s="12" t="s">
        <v>3221</v>
      </c>
      <c r="H119" s="12"/>
    </row>
    <row r="120" ht="14.25" spans="1:8">
      <c r="A120" s="58" t="s">
        <v>3486</v>
      </c>
      <c r="B120" s="10" t="s">
        <v>1126</v>
      </c>
      <c r="C120" s="17" t="s">
        <v>3383</v>
      </c>
      <c r="D120" s="17" t="s">
        <v>2980</v>
      </c>
      <c r="E120" s="12" t="s">
        <v>1080</v>
      </c>
      <c r="F120" s="12" t="s">
        <v>1125</v>
      </c>
      <c r="G120" s="12" t="s">
        <v>1126</v>
      </c>
      <c r="H120" s="12" t="s">
        <v>3383</v>
      </c>
    </row>
    <row r="121" ht="14.25" spans="1:8">
      <c r="A121" s="58" t="s">
        <v>3487</v>
      </c>
      <c r="B121" s="10" t="s">
        <v>1444</v>
      </c>
      <c r="C121" s="17" t="s">
        <v>3383</v>
      </c>
      <c r="D121" s="17" t="s">
        <v>2980</v>
      </c>
      <c r="E121" s="12" t="s">
        <v>1080</v>
      </c>
      <c r="F121" s="12" t="s">
        <v>1443</v>
      </c>
      <c r="G121" s="12" t="s">
        <v>1444</v>
      </c>
      <c r="H121" s="12" t="s">
        <v>3383</v>
      </c>
    </row>
    <row r="122" ht="14.25" spans="1:8">
      <c r="A122" s="58" t="s">
        <v>3488</v>
      </c>
      <c r="B122" s="10" t="s">
        <v>1338</v>
      </c>
      <c r="C122" s="17" t="s">
        <v>3383</v>
      </c>
      <c r="D122" s="17" t="s">
        <v>2980</v>
      </c>
      <c r="E122" s="12" t="s">
        <v>1080</v>
      </c>
      <c r="F122" s="12" t="s">
        <v>1337</v>
      </c>
      <c r="G122" s="12" t="s">
        <v>1338</v>
      </c>
      <c r="H122" s="12" t="s">
        <v>3383</v>
      </c>
    </row>
    <row r="123" ht="14.25" spans="1:8">
      <c r="A123" s="57" t="s">
        <v>3222</v>
      </c>
      <c r="B123" s="14" t="s">
        <v>3223</v>
      </c>
      <c r="C123" s="7"/>
      <c r="D123" s="15" t="s">
        <v>2980</v>
      </c>
      <c r="E123" s="12" t="s">
        <v>113</v>
      </c>
      <c r="F123" s="12" t="s">
        <v>3222</v>
      </c>
      <c r="G123" s="12" t="s">
        <v>3223</v>
      </c>
      <c r="H123" s="12"/>
    </row>
    <row r="124" ht="13.85" spans="1:8">
      <c r="A124" s="58" t="s">
        <v>3224</v>
      </c>
      <c r="B124" s="16" t="s">
        <v>3225</v>
      </c>
      <c r="C124" s="17" t="s">
        <v>3383</v>
      </c>
      <c r="D124" s="17" t="s">
        <v>2980</v>
      </c>
      <c r="E124" s="12" t="s">
        <v>113</v>
      </c>
      <c r="F124" s="12" t="s">
        <v>3224</v>
      </c>
      <c r="G124" s="12" t="s">
        <v>3225</v>
      </c>
      <c r="H124" s="12" t="s">
        <v>3383</v>
      </c>
    </row>
    <row r="125" ht="14.25" spans="1:8">
      <c r="A125" s="58" t="s">
        <v>3226</v>
      </c>
      <c r="B125" s="16" t="s">
        <v>3489</v>
      </c>
      <c r="C125" s="10"/>
      <c r="D125" s="17" t="s">
        <v>2980</v>
      </c>
      <c r="E125" s="12" t="s">
        <v>113</v>
      </c>
      <c r="F125" s="12" t="s">
        <v>3226</v>
      </c>
      <c r="G125" s="12" t="s">
        <v>3227</v>
      </c>
      <c r="H125" s="12"/>
    </row>
    <row r="126" ht="13.85" spans="1:8">
      <c r="A126" s="58" t="s">
        <v>3228</v>
      </c>
      <c r="B126" s="16" t="s">
        <v>3229</v>
      </c>
      <c r="C126" s="17" t="s">
        <v>3383</v>
      </c>
      <c r="D126" s="17" t="s">
        <v>2980</v>
      </c>
      <c r="E126" s="12" t="s">
        <v>113</v>
      </c>
      <c r="F126" s="12" t="s">
        <v>3228</v>
      </c>
      <c r="G126" s="12" t="s">
        <v>3229</v>
      </c>
      <c r="H126" s="12" t="s">
        <v>3383</v>
      </c>
    </row>
    <row r="127" ht="13.85" spans="1:8">
      <c r="A127" s="58" t="s">
        <v>3230</v>
      </c>
      <c r="B127" s="16" t="s">
        <v>3231</v>
      </c>
      <c r="C127" s="17" t="s">
        <v>3383</v>
      </c>
      <c r="D127" s="17" t="s">
        <v>2980</v>
      </c>
      <c r="E127" s="12" t="s">
        <v>113</v>
      </c>
      <c r="F127" s="12" t="s">
        <v>3230</v>
      </c>
      <c r="G127" s="12" t="s">
        <v>3231</v>
      </c>
      <c r="H127" s="12" t="s">
        <v>3383</v>
      </c>
    </row>
    <row r="128" ht="14.25" spans="1:8">
      <c r="A128" s="57" t="s">
        <v>3232</v>
      </c>
      <c r="B128" s="14" t="s">
        <v>3233</v>
      </c>
      <c r="C128" s="7"/>
      <c r="D128" s="15" t="s">
        <v>2980</v>
      </c>
      <c r="E128" s="12" t="s">
        <v>113</v>
      </c>
      <c r="F128" s="12" t="s">
        <v>3232</v>
      </c>
      <c r="G128" s="12" t="s">
        <v>3233</v>
      </c>
      <c r="H128" s="12"/>
    </row>
    <row r="129" ht="14.25" spans="1:8">
      <c r="A129" s="58" t="s">
        <v>3234</v>
      </c>
      <c r="B129" s="16" t="s">
        <v>3235</v>
      </c>
      <c r="C129" s="10"/>
      <c r="D129" s="17" t="s">
        <v>2980</v>
      </c>
      <c r="E129" s="12" t="s">
        <v>113</v>
      </c>
      <c r="F129" s="12" t="s">
        <v>3234</v>
      </c>
      <c r="G129" s="12" t="s">
        <v>3235</v>
      </c>
      <c r="H129" s="12"/>
    </row>
    <row r="130" ht="13.85" spans="1:8">
      <c r="A130" s="57" t="s">
        <v>3236</v>
      </c>
      <c r="B130" s="14" t="s">
        <v>3237</v>
      </c>
      <c r="C130" s="15" t="s">
        <v>3381</v>
      </c>
      <c r="D130" s="15" t="s">
        <v>2980</v>
      </c>
      <c r="E130" s="12" t="s">
        <v>113</v>
      </c>
      <c r="F130" s="12" t="s">
        <v>3236</v>
      </c>
      <c r="G130" s="12" t="s">
        <v>3237</v>
      </c>
      <c r="H130" s="12" t="s">
        <v>3381</v>
      </c>
    </row>
    <row r="131" ht="14.25" spans="1:12">
      <c r="A131" s="58" t="s">
        <v>3239</v>
      </c>
      <c r="B131" s="16" t="s">
        <v>3240</v>
      </c>
      <c r="C131" s="10"/>
      <c r="D131" s="17" t="s">
        <v>2980</v>
      </c>
      <c r="E131" s="12" t="s">
        <v>113</v>
      </c>
      <c r="F131" s="12" t="s">
        <v>3239</v>
      </c>
      <c r="G131" s="12" t="s">
        <v>3240</v>
      </c>
      <c r="H131" s="12"/>
      <c r="L131" s="12"/>
    </row>
    <row r="132" ht="14.25" spans="1:12">
      <c r="A132" s="58" t="s">
        <v>3241</v>
      </c>
      <c r="B132" s="10" t="s">
        <v>3242</v>
      </c>
      <c r="C132" s="17"/>
      <c r="D132" s="17" t="s">
        <v>2980</v>
      </c>
      <c r="E132" s="12" t="s">
        <v>1080</v>
      </c>
      <c r="F132" s="12" t="s">
        <v>3241</v>
      </c>
      <c r="G132" s="12" t="s">
        <v>3242</v>
      </c>
      <c r="H132" s="12" t="s">
        <v>3381</v>
      </c>
      <c r="L132" s="12"/>
    </row>
    <row r="133" ht="14.25" spans="1:12">
      <c r="A133" s="58" t="s">
        <v>3243</v>
      </c>
      <c r="B133" s="10" t="s">
        <v>3244</v>
      </c>
      <c r="C133" s="17"/>
      <c r="D133" s="17" t="s">
        <v>2980</v>
      </c>
      <c r="E133" s="12" t="s">
        <v>1080</v>
      </c>
      <c r="F133" s="12" t="s">
        <v>3243</v>
      </c>
      <c r="G133" s="12" t="s">
        <v>3244</v>
      </c>
      <c r="H133" s="12" t="s">
        <v>3381</v>
      </c>
      <c r="I133" s="12" t="s">
        <v>1080</v>
      </c>
      <c r="J133" s="12" t="s">
        <v>3263</v>
      </c>
      <c r="K133" s="12" t="s">
        <v>3264</v>
      </c>
      <c r="L133" s="12"/>
    </row>
    <row r="134" ht="14.25" spans="1:12">
      <c r="A134" s="58" t="s">
        <v>3245</v>
      </c>
      <c r="B134" s="10" t="s">
        <v>3246</v>
      </c>
      <c r="C134" s="17"/>
      <c r="D134" s="17" t="s">
        <v>2980</v>
      </c>
      <c r="E134" s="12" t="s">
        <v>1080</v>
      </c>
      <c r="F134" s="12" t="s">
        <v>3245</v>
      </c>
      <c r="G134" s="12" t="s">
        <v>3246</v>
      </c>
      <c r="H134" s="12" t="s">
        <v>3381</v>
      </c>
      <c r="I134" s="12" t="s">
        <v>1080</v>
      </c>
      <c r="J134" s="12" t="s">
        <v>3265</v>
      </c>
      <c r="K134" s="12" t="s">
        <v>3266</v>
      </c>
      <c r="L134" s="12"/>
    </row>
    <row r="135" ht="14.25" spans="1:8">
      <c r="A135" s="58" t="s">
        <v>3247</v>
      </c>
      <c r="B135" s="10" t="s">
        <v>3248</v>
      </c>
      <c r="C135" s="17"/>
      <c r="D135" s="17" t="s">
        <v>2980</v>
      </c>
      <c r="E135" s="12" t="s">
        <v>1080</v>
      </c>
      <c r="F135" s="12" t="s">
        <v>3247</v>
      </c>
      <c r="G135" s="12" t="s">
        <v>3248</v>
      </c>
      <c r="H135" s="12" t="s">
        <v>3381</v>
      </c>
    </row>
    <row r="136" ht="14.25" spans="1:12">
      <c r="A136" s="58" t="s">
        <v>3249</v>
      </c>
      <c r="B136" s="10" t="s">
        <v>3250</v>
      </c>
      <c r="C136" s="17"/>
      <c r="D136" s="17" t="s">
        <v>2980</v>
      </c>
      <c r="E136" s="12" t="s">
        <v>1080</v>
      </c>
      <c r="F136" s="12" t="s">
        <v>3249</v>
      </c>
      <c r="G136" s="12" t="s">
        <v>3250</v>
      </c>
      <c r="H136" s="12" t="s">
        <v>3381</v>
      </c>
      <c r="I136" s="12" t="s">
        <v>113</v>
      </c>
      <c r="J136" s="12" t="s">
        <v>3269</v>
      </c>
      <c r="K136" s="12" t="s">
        <v>3270</v>
      </c>
      <c r="L136" s="12"/>
    </row>
    <row r="137" ht="14.25" spans="1:12">
      <c r="A137" s="58" t="s">
        <v>3490</v>
      </c>
      <c r="B137" s="10" t="s">
        <v>3252</v>
      </c>
      <c r="C137" s="17"/>
      <c r="D137" s="17" t="s">
        <v>2980</v>
      </c>
      <c r="E137" s="12" t="s">
        <v>1080</v>
      </c>
      <c r="F137" s="12" t="s">
        <v>3251</v>
      </c>
      <c r="G137" s="12" t="s">
        <v>3252</v>
      </c>
      <c r="H137" s="12" t="s">
        <v>3381</v>
      </c>
      <c r="I137" s="12" t="s">
        <v>1080</v>
      </c>
      <c r="J137" s="12" t="s">
        <v>3294</v>
      </c>
      <c r="K137" s="12" t="s">
        <v>3295</v>
      </c>
      <c r="L137" s="12"/>
    </row>
    <row r="138" ht="14.25" spans="1:12">
      <c r="A138" s="58" t="s">
        <v>3253</v>
      </c>
      <c r="B138" s="16" t="s">
        <v>3254</v>
      </c>
      <c r="C138" s="10"/>
      <c r="D138" s="17" t="s">
        <v>2980</v>
      </c>
      <c r="E138" s="12" t="s">
        <v>113</v>
      </c>
      <c r="F138" s="12" t="s">
        <v>3253</v>
      </c>
      <c r="G138" s="12" t="s">
        <v>3254</v>
      </c>
      <c r="H138" s="12"/>
      <c r="I138" s="12" t="s">
        <v>1080</v>
      </c>
      <c r="J138" s="12" t="s">
        <v>3296</v>
      </c>
      <c r="K138" s="12" t="s">
        <v>3297</v>
      </c>
      <c r="L138" s="12"/>
    </row>
    <row r="139" ht="14.25" spans="1:12">
      <c r="A139" s="58" t="s">
        <v>3255</v>
      </c>
      <c r="B139" s="16" t="s">
        <v>3256</v>
      </c>
      <c r="C139" s="10"/>
      <c r="D139" s="17" t="s">
        <v>2980</v>
      </c>
      <c r="E139" s="12" t="s">
        <v>113</v>
      </c>
      <c r="F139" s="12" t="s">
        <v>3255</v>
      </c>
      <c r="G139" s="12" t="s">
        <v>3256</v>
      </c>
      <c r="H139" s="12"/>
      <c r="I139" s="12" t="s">
        <v>1080</v>
      </c>
      <c r="J139" s="12" t="s">
        <v>3298</v>
      </c>
      <c r="K139" s="12" t="s">
        <v>3299</v>
      </c>
      <c r="L139" s="12"/>
    </row>
    <row r="140" ht="14.25" spans="1:12">
      <c r="A140" s="57" t="s">
        <v>1571</v>
      </c>
      <c r="B140" s="14" t="s">
        <v>1572</v>
      </c>
      <c r="C140" s="7"/>
      <c r="D140" s="15" t="s">
        <v>2980</v>
      </c>
      <c r="E140" s="12" t="s">
        <v>113</v>
      </c>
      <c r="F140" s="12" t="s">
        <v>1571</v>
      </c>
      <c r="G140" s="12" t="s">
        <v>1572</v>
      </c>
      <c r="H140" s="12"/>
      <c r="I140" s="12" t="s">
        <v>1080</v>
      </c>
      <c r="J140" s="12" t="s">
        <v>3300</v>
      </c>
      <c r="K140" s="12" t="s">
        <v>3301</v>
      </c>
      <c r="L140" s="12"/>
    </row>
    <row r="141" ht="14.25" spans="1:12">
      <c r="A141" s="58" t="s">
        <v>3257</v>
      </c>
      <c r="B141" s="16" t="s">
        <v>3258</v>
      </c>
      <c r="C141" s="10"/>
      <c r="D141" s="17" t="s">
        <v>2980</v>
      </c>
      <c r="E141" s="12" t="s">
        <v>113</v>
      </c>
      <c r="F141" s="12" t="s">
        <v>3257</v>
      </c>
      <c r="G141" s="12" t="s">
        <v>3258</v>
      </c>
      <c r="H141" s="12"/>
      <c r="I141" s="12" t="s">
        <v>1080</v>
      </c>
      <c r="J141" s="12" t="s">
        <v>3302</v>
      </c>
      <c r="K141" s="12" t="s">
        <v>3303</v>
      </c>
      <c r="L141" s="12"/>
    </row>
    <row r="142" ht="13.85" spans="1:12">
      <c r="A142" s="58" t="s">
        <v>3259</v>
      </c>
      <c r="B142" s="16" t="s">
        <v>3491</v>
      </c>
      <c r="C142" s="17"/>
      <c r="D142" s="17" t="s">
        <v>2980</v>
      </c>
      <c r="E142" s="12" t="s">
        <v>1080</v>
      </c>
      <c r="F142" s="12" t="s">
        <v>3267</v>
      </c>
      <c r="G142" s="12" t="s">
        <v>3268</v>
      </c>
      <c r="H142" s="12"/>
      <c r="I142" s="12" t="s">
        <v>1080</v>
      </c>
      <c r="J142" s="12" t="s">
        <v>3304</v>
      </c>
      <c r="K142" s="12" t="s">
        <v>3305</v>
      </c>
      <c r="L142" s="12"/>
    </row>
    <row r="143" ht="13.85" spans="1:12">
      <c r="A143" s="58" t="s">
        <v>3261</v>
      </c>
      <c r="B143" s="16" t="s">
        <v>3492</v>
      </c>
      <c r="C143" s="17"/>
      <c r="D143" s="17" t="s">
        <v>2980</v>
      </c>
      <c r="I143" s="12" t="s">
        <v>1080</v>
      </c>
      <c r="J143" s="12" t="s">
        <v>3306</v>
      </c>
      <c r="K143" s="12" t="s">
        <v>3307</v>
      </c>
      <c r="L143" s="12"/>
    </row>
    <row r="144" ht="13.85" spans="1:12">
      <c r="A144" s="58" t="s">
        <v>3263</v>
      </c>
      <c r="B144" s="16" t="s">
        <v>3493</v>
      </c>
      <c r="C144" s="17"/>
      <c r="D144" s="17" t="s">
        <v>2980</v>
      </c>
      <c r="E144" s="12" t="s">
        <v>1080</v>
      </c>
      <c r="F144" s="12" t="s">
        <v>3259</v>
      </c>
      <c r="G144" s="12" t="s">
        <v>3260</v>
      </c>
      <c r="I144" s="12" t="s">
        <v>1080</v>
      </c>
      <c r="J144" s="12" t="s">
        <v>3308</v>
      </c>
      <c r="K144" s="12" t="s">
        <v>3309</v>
      </c>
      <c r="L144" s="12"/>
    </row>
    <row r="145" ht="13.85" spans="1:12">
      <c r="A145" s="58" t="s">
        <v>3265</v>
      </c>
      <c r="B145" s="16" t="s">
        <v>3494</v>
      </c>
      <c r="C145" s="17"/>
      <c r="D145" s="17" t="s">
        <v>2980</v>
      </c>
      <c r="E145" s="12" t="s">
        <v>1080</v>
      </c>
      <c r="F145" s="12" t="s">
        <v>3261</v>
      </c>
      <c r="G145" s="12" t="s">
        <v>3262</v>
      </c>
      <c r="I145" s="12" t="s">
        <v>1080</v>
      </c>
      <c r="J145" s="12" t="s">
        <v>3310</v>
      </c>
      <c r="K145" s="12" t="s">
        <v>3311</v>
      </c>
      <c r="L145" s="12"/>
    </row>
    <row r="146" ht="14.25" spans="1:12">
      <c r="A146" s="57" t="s">
        <v>3271</v>
      </c>
      <c r="B146" s="14" t="s">
        <v>3272</v>
      </c>
      <c r="C146" s="7"/>
      <c r="D146" s="15" t="s">
        <v>2960</v>
      </c>
      <c r="E146" s="12" t="s">
        <v>113</v>
      </c>
      <c r="F146" s="12" t="s">
        <v>3271</v>
      </c>
      <c r="G146" s="12" t="s">
        <v>3272</v>
      </c>
      <c r="I146" s="12" t="s">
        <v>1080</v>
      </c>
      <c r="J146" s="12" t="s">
        <v>3312</v>
      </c>
      <c r="K146" s="12" t="s">
        <v>3313</v>
      </c>
      <c r="L146" s="12"/>
    </row>
    <row r="147" ht="13.85" spans="1:12">
      <c r="A147" s="58" t="s">
        <v>3274</v>
      </c>
      <c r="B147" s="16" t="s">
        <v>3495</v>
      </c>
      <c r="C147" s="17"/>
      <c r="D147" s="17" t="s">
        <v>2960</v>
      </c>
      <c r="E147" s="12" t="s">
        <v>1080</v>
      </c>
      <c r="F147" s="12" t="s">
        <v>3274</v>
      </c>
      <c r="G147" s="12" t="s">
        <v>3275</v>
      </c>
      <c r="I147" s="12" t="s">
        <v>1080</v>
      </c>
      <c r="J147" s="12" t="s">
        <v>3314</v>
      </c>
      <c r="K147" s="12" t="s">
        <v>3315</v>
      </c>
      <c r="L147" s="12"/>
    </row>
    <row r="148" ht="13.85" spans="1:12">
      <c r="A148" s="58" t="s">
        <v>3276</v>
      </c>
      <c r="B148" s="16" t="s">
        <v>3496</v>
      </c>
      <c r="C148" s="17"/>
      <c r="D148" s="17" t="s">
        <v>2960</v>
      </c>
      <c r="E148" s="12" t="s">
        <v>1080</v>
      </c>
      <c r="F148" s="12" t="s">
        <v>3276</v>
      </c>
      <c r="G148" s="12" t="s">
        <v>3277</v>
      </c>
      <c r="I148" s="12" t="s">
        <v>1080</v>
      </c>
      <c r="J148" s="12" t="s">
        <v>3316</v>
      </c>
      <c r="K148" s="12" t="s">
        <v>3317</v>
      </c>
      <c r="L148" s="12"/>
    </row>
    <row r="149" ht="14.25" spans="1:12">
      <c r="A149" s="57" t="s">
        <v>3497</v>
      </c>
      <c r="B149" s="7" t="s">
        <v>3498</v>
      </c>
      <c r="C149" s="15"/>
      <c r="D149" s="15" t="s">
        <v>2960</v>
      </c>
      <c r="E149" s="12" t="s">
        <v>1080</v>
      </c>
      <c r="F149" s="12" t="s">
        <v>3278</v>
      </c>
      <c r="G149" s="12" t="s">
        <v>3279</v>
      </c>
      <c r="I149" s="12" t="s">
        <v>1080</v>
      </c>
      <c r="J149" s="12" t="s">
        <v>3318</v>
      </c>
      <c r="K149" s="12" t="s">
        <v>3319</v>
      </c>
      <c r="L149" s="12"/>
    </row>
    <row r="150" ht="14.25" spans="1:12">
      <c r="A150" s="58" t="s">
        <v>3499</v>
      </c>
      <c r="B150" s="10" t="s">
        <v>3500</v>
      </c>
      <c r="C150" s="17"/>
      <c r="D150" s="17" t="s">
        <v>2960</v>
      </c>
      <c r="E150" s="12" t="s">
        <v>1080</v>
      </c>
      <c r="F150" s="12" t="s">
        <v>3280</v>
      </c>
      <c r="G150" s="12" t="s">
        <v>3281</v>
      </c>
      <c r="I150" s="12" t="s">
        <v>1080</v>
      </c>
      <c r="J150" s="12" t="s">
        <v>3320</v>
      </c>
      <c r="K150" s="12" t="s">
        <v>3321</v>
      </c>
      <c r="L150" s="12"/>
    </row>
    <row r="151" ht="14.25" spans="1:12">
      <c r="A151" s="58" t="s">
        <v>3501</v>
      </c>
      <c r="B151" s="10" t="s">
        <v>3502</v>
      </c>
      <c r="C151" s="17"/>
      <c r="D151" s="17" t="s">
        <v>2960</v>
      </c>
      <c r="E151" s="12" t="s">
        <v>1080</v>
      </c>
      <c r="F151" s="12" t="s">
        <v>3282</v>
      </c>
      <c r="G151" s="12" t="s">
        <v>3283</v>
      </c>
      <c r="I151" s="12" t="s">
        <v>1080</v>
      </c>
      <c r="J151" s="12" t="s">
        <v>3322</v>
      </c>
      <c r="K151" s="12" t="s">
        <v>3323</v>
      </c>
      <c r="L151" s="12"/>
    </row>
    <row r="152" ht="14.25" spans="1:12">
      <c r="A152" s="58" t="s">
        <v>3503</v>
      </c>
      <c r="B152" s="10" t="s">
        <v>3504</v>
      </c>
      <c r="C152" s="17"/>
      <c r="D152" s="17" t="s">
        <v>2960</v>
      </c>
      <c r="E152" s="12" t="s">
        <v>1080</v>
      </c>
      <c r="F152" s="12" t="s">
        <v>3284</v>
      </c>
      <c r="G152" s="12" t="s">
        <v>3285</v>
      </c>
      <c r="I152" s="12" t="s">
        <v>1080</v>
      </c>
      <c r="J152" s="12" t="s">
        <v>3324</v>
      </c>
      <c r="K152" s="12" t="s">
        <v>3325</v>
      </c>
      <c r="L152" s="12"/>
    </row>
    <row r="153" ht="14.25" spans="1:12">
      <c r="A153" s="58" t="s">
        <v>3505</v>
      </c>
      <c r="B153" s="10" t="s">
        <v>3506</v>
      </c>
      <c r="C153" s="17"/>
      <c r="D153" s="17" t="s">
        <v>2960</v>
      </c>
      <c r="E153" s="12" t="s">
        <v>1080</v>
      </c>
      <c r="F153" s="12" t="s">
        <v>3286</v>
      </c>
      <c r="G153" s="12" t="s">
        <v>3287</v>
      </c>
      <c r="I153" s="12" t="s">
        <v>1080</v>
      </c>
      <c r="J153" s="12" t="s">
        <v>3326</v>
      </c>
      <c r="K153" s="12" t="s">
        <v>3327</v>
      </c>
      <c r="L153" s="12"/>
    </row>
    <row r="154" ht="14.25" spans="1:12">
      <c r="A154" s="58" t="s">
        <v>3507</v>
      </c>
      <c r="B154" s="10" t="s">
        <v>3508</v>
      </c>
      <c r="C154" s="17"/>
      <c r="D154" s="17" t="s">
        <v>2960</v>
      </c>
      <c r="E154" s="12" t="s">
        <v>1080</v>
      </c>
      <c r="F154" s="12" t="s">
        <v>3288</v>
      </c>
      <c r="G154" s="12" t="s">
        <v>3289</v>
      </c>
      <c r="I154" s="12" t="s">
        <v>1080</v>
      </c>
      <c r="J154" s="12" t="s">
        <v>3328</v>
      </c>
      <c r="K154" s="12" t="s">
        <v>3329</v>
      </c>
      <c r="L154" s="12"/>
    </row>
    <row r="155" ht="14.25" spans="1:12">
      <c r="A155" s="58" t="s">
        <v>3290</v>
      </c>
      <c r="B155" s="16" t="s">
        <v>3291</v>
      </c>
      <c r="C155" s="10"/>
      <c r="D155" s="17" t="s">
        <v>2960</v>
      </c>
      <c r="E155" s="12" t="s">
        <v>113</v>
      </c>
      <c r="F155" s="12" t="s">
        <v>3290</v>
      </c>
      <c r="G155" s="12" t="s">
        <v>3291</v>
      </c>
      <c r="I155" s="12" t="s">
        <v>113</v>
      </c>
      <c r="J155" s="12" t="s">
        <v>3330</v>
      </c>
      <c r="K155" s="12" t="s">
        <v>3331</v>
      </c>
      <c r="L155" s="12"/>
    </row>
    <row r="156" ht="13.85" spans="1:12">
      <c r="A156" s="58" t="s">
        <v>3292</v>
      </c>
      <c r="B156" s="16" t="s">
        <v>3509</v>
      </c>
      <c r="C156" s="17"/>
      <c r="D156" s="17" t="s">
        <v>2960</v>
      </c>
      <c r="E156" s="12" t="s">
        <v>1080</v>
      </c>
      <c r="F156" s="12" t="s">
        <v>3292</v>
      </c>
      <c r="G156" s="12" t="s">
        <v>3293</v>
      </c>
      <c r="I156" s="12" t="s">
        <v>113</v>
      </c>
      <c r="J156" s="12" t="s">
        <v>3339</v>
      </c>
      <c r="K156" s="12" t="s">
        <v>3340</v>
      </c>
      <c r="L156" s="12"/>
    </row>
    <row r="157" ht="14.25" spans="1:12">
      <c r="A157" s="57" t="s">
        <v>3510</v>
      </c>
      <c r="B157" s="14" t="s">
        <v>3333</v>
      </c>
      <c r="C157" s="7"/>
      <c r="D157" s="15" t="s">
        <v>2960</v>
      </c>
      <c r="E157" s="12" t="s">
        <v>113</v>
      </c>
      <c r="F157" s="12" t="s">
        <v>3332</v>
      </c>
      <c r="G157" s="12" t="s">
        <v>3333</v>
      </c>
      <c r="H157" s="12"/>
      <c r="I157" s="12" t="s">
        <v>113</v>
      </c>
      <c r="J157" s="12" t="s">
        <v>3341</v>
      </c>
      <c r="K157" s="12" t="s">
        <v>3342</v>
      </c>
      <c r="L157" s="12"/>
    </row>
    <row r="158" ht="13.85" spans="1:12">
      <c r="A158" s="57" t="s">
        <v>3334</v>
      </c>
      <c r="B158" s="14" t="s">
        <v>3335</v>
      </c>
      <c r="C158" s="15" t="s">
        <v>3404</v>
      </c>
      <c r="D158" s="15" t="s">
        <v>2980</v>
      </c>
      <c r="E158" s="12" t="s">
        <v>113</v>
      </c>
      <c r="F158" s="12" t="s">
        <v>3334</v>
      </c>
      <c r="G158" s="12" t="s">
        <v>3335</v>
      </c>
      <c r="H158" s="12"/>
      <c r="I158" s="12" t="s">
        <v>113</v>
      </c>
      <c r="J158" s="12" t="s">
        <v>3343</v>
      </c>
      <c r="K158" s="12" t="s">
        <v>3344</v>
      </c>
      <c r="L158" s="12"/>
    </row>
    <row r="159" ht="14.25" spans="1:12">
      <c r="A159" s="57" t="s">
        <v>3511</v>
      </c>
      <c r="B159" s="7" t="s">
        <v>1103</v>
      </c>
      <c r="C159" s="15" t="s">
        <v>3404</v>
      </c>
      <c r="D159" s="15" t="s">
        <v>2980</v>
      </c>
      <c r="E159" s="12" t="s">
        <v>1080</v>
      </c>
      <c r="F159" s="12" t="s">
        <v>1102</v>
      </c>
      <c r="G159" s="12" t="s">
        <v>1103</v>
      </c>
      <c r="H159" s="12" t="s">
        <v>2994</v>
      </c>
      <c r="I159" s="12" t="s">
        <v>1080</v>
      </c>
      <c r="J159" s="12" t="s">
        <v>3345</v>
      </c>
      <c r="K159" s="12" t="s">
        <v>3346</v>
      </c>
      <c r="L159" s="12"/>
    </row>
    <row r="160" ht="14.25" spans="1:12">
      <c r="A160" s="58" t="s">
        <v>3512</v>
      </c>
      <c r="B160" s="10" t="s">
        <v>3338</v>
      </c>
      <c r="C160" s="17" t="s">
        <v>3404</v>
      </c>
      <c r="D160" s="17" t="s">
        <v>2980</v>
      </c>
      <c r="E160" s="12" t="s">
        <v>1080</v>
      </c>
      <c r="F160" s="12" t="s">
        <v>3337</v>
      </c>
      <c r="G160" s="12" t="s">
        <v>3338</v>
      </c>
      <c r="H160" s="12" t="s">
        <v>2983</v>
      </c>
      <c r="I160" s="12" t="s">
        <v>1080</v>
      </c>
      <c r="J160" s="12" t="s">
        <v>3347</v>
      </c>
      <c r="K160" s="12" t="s">
        <v>3348</v>
      </c>
      <c r="L160" s="12"/>
    </row>
    <row r="161" ht="14.25" spans="1:12">
      <c r="A161" s="58" t="s">
        <v>3513</v>
      </c>
      <c r="B161" s="10" t="s">
        <v>1422</v>
      </c>
      <c r="C161" s="17" t="s">
        <v>3404</v>
      </c>
      <c r="D161" s="17" t="s">
        <v>2980</v>
      </c>
      <c r="E161" s="12" t="s">
        <v>113</v>
      </c>
      <c r="F161" s="12" t="s">
        <v>1421</v>
      </c>
      <c r="G161" s="12" t="s">
        <v>1422</v>
      </c>
      <c r="H161" s="12" t="s">
        <v>2994</v>
      </c>
      <c r="I161" s="12" t="s">
        <v>1080</v>
      </c>
      <c r="J161" s="12" t="s">
        <v>3349</v>
      </c>
      <c r="K161" s="12" t="s">
        <v>3350</v>
      </c>
      <c r="L161" s="12"/>
    </row>
    <row r="162" ht="13.85" spans="1:12">
      <c r="A162" s="57" t="s">
        <v>1421</v>
      </c>
      <c r="B162" s="14" t="s">
        <v>1422</v>
      </c>
      <c r="C162" s="15" t="s">
        <v>3514</v>
      </c>
      <c r="D162" s="15" t="s">
        <v>2980</v>
      </c>
      <c r="I162" s="12" t="s">
        <v>113</v>
      </c>
      <c r="J162" s="12" t="s">
        <v>3351</v>
      </c>
      <c r="K162" s="12" t="s">
        <v>3352</v>
      </c>
      <c r="L162" s="12"/>
    </row>
    <row r="163" ht="14.25" spans="1:8">
      <c r="A163" s="57" t="s">
        <v>3353</v>
      </c>
      <c r="B163" s="14" t="s">
        <v>3354</v>
      </c>
      <c r="C163" s="7"/>
      <c r="D163" s="15" t="s">
        <v>2980</v>
      </c>
      <c r="E163" s="12" t="s">
        <v>113</v>
      </c>
      <c r="F163" s="12" t="s">
        <v>3353</v>
      </c>
      <c r="G163" s="12" t="s">
        <v>3354</v>
      </c>
      <c r="H163" s="12"/>
    </row>
    <row r="164" ht="14.25" spans="1:8">
      <c r="A164" s="58" t="s">
        <v>3355</v>
      </c>
      <c r="B164" s="16" t="s">
        <v>3356</v>
      </c>
      <c r="C164" s="10"/>
      <c r="D164" s="17" t="s">
        <v>2980</v>
      </c>
      <c r="E164" s="12" t="s">
        <v>113</v>
      </c>
      <c r="F164" s="12" t="s">
        <v>3355</v>
      </c>
      <c r="G164" s="12" t="s">
        <v>3356</v>
      </c>
      <c r="H164" s="12"/>
    </row>
    <row r="165" ht="14.25" spans="1:8">
      <c r="A165" s="58" t="s">
        <v>2155</v>
      </c>
      <c r="B165" s="16" t="s">
        <v>2156</v>
      </c>
      <c r="C165" s="10"/>
      <c r="D165" s="17" t="s">
        <v>2980</v>
      </c>
      <c r="E165" s="12" t="s">
        <v>113</v>
      </c>
      <c r="F165" s="12" t="s">
        <v>2155</v>
      </c>
      <c r="G165" s="12" t="s">
        <v>2156</v>
      </c>
      <c r="H165" s="12"/>
    </row>
    <row r="166" ht="14.25" spans="1:8">
      <c r="A166" s="57" t="s">
        <v>1596</v>
      </c>
      <c r="B166" s="14" t="s">
        <v>1597</v>
      </c>
      <c r="C166" s="7"/>
      <c r="D166" s="15" t="s">
        <v>2980</v>
      </c>
      <c r="E166" s="12" t="s">
        <v>113</v>
      </c>
      <c r="F166" s="12" t="s">
        <v>1596</v>
      </c>
      <c r="G166" s="12" t="s">
        <v>1597</v>
      </c>
      <c r="H166" s="12"/>
    </row>
    <row r="167" ht="14.25" spans="1:8">
      <c r="A167" s="57" t="s">
        <v>3357</v>
      </c>
      <c r="B167" s="14" t="s">
        <v>3358</v>
      </c>
      <c r="C167" s="7"/>
      <c r="D167" s="15" t="s">
        <v>2960</v>
      </c>
      <c r="E167" s="12" t="s">
        <v>113</v>
      </c>
      <c r="F167" s="12" t="s">
        <v>3357</v>
      </c>
      <c r="G167" s="12" t="s">
        <v>3358</v>
      </c>
      <c r="H167" s="12"/>
    </row>
    <row r="168" ht="14.25" spans="1:8">
      <c r="A168" s="58" t="s">
        <v>3359</v>
      </c>
      <c r="B168" s="10" t="s">
        <v>3360</v>
      </c>
      <c r="C168" s="17"/>
      <c r="D168" s="17" t="s">
        <v>2960</v>
      </c>
      <c r="E168" s="12" t="s">
        <v>1080</v>
      </c>
      <c r="F168" s="12" t="s">
        <v>3359</v>
      </c>
      <c r="G168" s="12" t="s">
        <v>3360</v>
      </c>
      <c r="H168" s="12" t="s">
        <v>2994</v>
      </c>
    </row>
    <row r="169" ht="14.25" spans="1:8">
      <c r="A169" s="58" t="s">
        <v>3361</v>
      </c>
      <c r="B169" s="10" t="s">
        <v>3362</v>
      </c>
      <c r="C169" s="17"/>
      <c r="D169" s="17" t="s">
        <v>2960</v>
      </c>
      <c r="E169" s="12" t="s">
        <v>1080</v>
      </c>
      <c r="F169" s="12" t="s">
        <v>3361</v>
      </c>
      <c r="G169" s="12" t="s">
        <v>3362</v>
      </c>
      <c r="H169" s="12" t="s">
        <v>2983</v>
      </c>
    </row>
    <row r="170" ht="13.85" spans="1:8">
      <c r="A170" s="58" t="s">
        <v>3363</v>
      </c>
      <c r="B170" s="16" t="s">
        <v>3515</v>
      </c>
      <c r="C170" s="17" t="s">
        <v>3516</v>
      </c>
      <c r="D170" s="17" t="s">
        <v>2960</v>
      </c>
      <c r="E170" s="12" t="s">
        <v>113</v>
      </c>
      <c r="F170" s="12" t="s">
        <v>3363</v>
      </c>
      <c r="G170" s="12" t="s">
        <v>3364</v>
      </c>
      <c r="H170" s="12" t="s">
        <v>2994</v>
      </c>
    </row>
    <row r="171" ht="14.25" spans="1:7">
      <c r="A171" s="58" t="s">
        <v>3365</v>
      </c>
      <c r="B171" s="16" t="s">
        <v>3366</v>
      </c>
      <c r="C171" s="10"/>
      <c r="D171" s="17" t="s">
        <v>2960</v>
      </c>
      <c r="E171" s="12" t="s">
        <v>113</v>
      </c>
      <c r="F171" s="12" t="s">
        <v>3365</v>
      </c>
      <c r="G171" s="12" t="s">
        <v>3366</v>
      </c>
    </row>
    <row r="172" ht="13.85" spans="1:8">
      <c r="A172" s="57" t="s">
        <v>3367</v>
      </c>
      <c r="B172" s="14" t="s">
        <v>3368</v>
      </c>
      <c r="C172" s="15" t="s">
        <v>3514</v>
      </c>
      <c r="D172" s="15" t="s">
        <v>2960</v>
      </c>
      <c r="E172" s="12" t="s">
        <v>113</v>
      </c>
      <c r="F172" s="12" t="s">
        <v>3367</v>
      </c>
      <c r="G172" s="12" t="s">
        <v>3368</v>
      </c>
      <c r="H172" s="12" t="s">
        <v>3517</v>
      </c>
    </row>
    <row r="173" ht="13.85" spans="1:8">
      <c r="A173" s="57" t="s">
        <v>1115</v>
      </c>
      <c r="B173" s="14" t="s">
        <v>1116</v>
      </c>
      <c r="C173" s="15" t="s">
        <v>3514</v>
      </c>
      <c r="D173" s="15" t="s">
        <v>2960</v>
      </c>
      <c r="E173" s="12" t="s">
        <v>113</v>
      </c>
      <c r="F173" s="12" t="s">
        <v>1115</v>
      </c>
      <c r="G173" s="12" t="s">
        <v>1116</v>
      </c>
      <c r="H173" s="12" t="s">
        <v>3517</v>
      </c>
    </row>
    <row r="174" ht="13.85" spans="1:8">
      <c r="A174" s="57" t="s">
        <v>1384</v>
      </c>
      <c r="B174" s="14" t="s">
        <v>1385</v>
      </c>
      <c r="C174" s="15" t="s">
        <v>3514</v>
      </c>
      <c r="D174" s="15" t="s">
        <v>2960</v>
      </c>
      <c r="E174" s="12" t="s">
        <v>113</v>
      </c>
      <c r="F174" s="12" t="s">
        <v>1384</v>
      </c>
      <c r="G174" s="12" t="s">
        <v>1385</v>
      </c>
      <c r="H174" s="12" t="s">
        <v>3517</v>
      </c>
    </row>
    <row r="175" ht="14.25" spans="1:12">
      <c r="A175" s="57" t="s">
        <v>3374</v>
      </c>
      <c r="B175" s="14" t="s">
        <v>3375</v>
      </c>
      <c r="C175" s="7"/>
      <c r="D175" s="15" t="s">
        <v>2960</v>
      </c>
      <c r="E175" s="12" t="s">
        <v>113</v>
      </c>
      <c r="F175" s="12" t="s">
        <v>3374</v>
      </c>
      <c r="G175" s="12" t="s">
        <v>3375</v>
      </c>
      <c r="H175" s="12"/>
      <c r="I175" s="12" t="s">
        <v>113</v>
      </c>
      <c r="J175" s="12" t="s">
        <v>3370</v>
      </c>
      <c r="K175" s="12" t="s">
        <v>3371</v>
      </c>
      <c r="L175" s="12" t="s">
        <v>3369</v>
      </c>
    </row>
    <row r="176" ht="14.25" spans="1:12">
      <c r="A176" s="57" t="s">
        <v>3376</v>
      </c>
      <c r="B176" s="14" t="s">
        <v>3518</v>
      </c>
      <c r="C176" s="7"/>
      <c r="D176" s="15" t="s">
        <v>2960</v>
      </c>
      <c r="E176" s="12" t="s">
        <v>113</v>
      </c>
      <c r="F176" s="12" t="s">
        <v>3376</v>
      </c>
      <c r="G176" s="12" t="s">
        <v>3377</v>
      </c>
      <c r="H176" s="12"/>
      <c r="I176" s="12" t="s">
        <v>113</v>
      </c>
      <c r="J176" s="12" t="s">
        <v>3372</v>
      </c>
      <c r="K176" s="12" t="s">
        <v>3373</v>
      </c>
      <c r="L176" s="12"/>
    </row>
    <row r="177" ht="14.25" spans="1:8">
      <c r="A177" s="58" t="s">
        <v>3378</v>
      </c>
      <c r="B177" s="16" t="s">
        <v>3379</v>
      </c>
      <c r="C177" s="10"/>
      <c r="D177" s="17" t="s">
        <v>2960</v>
      </c>
      <c r="E177" s="12" t="s">
        <v>113</v>
      </c>
      <c r="F177" s="12" t="s">
        <v>3378</v>
      </c>
      <c r="G177" s="12" t="s">
        <v>3379</v>
      </c>
      <c r="H177" s="12"/>
    </row>
  </sheetData>
  <autoFilter xmlns:etc="http://www.wps.cn/officeDocument/2017/etCustomData" ref="A1:D177"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C516"/>
  <sheetViews>
    <sheetView topLeftCell="A496" workbookViewId="0">
      <selection activeCell="B516" sqref="B516:C516"/>
    </sheetView>
  </sheetViews>
  <sheetFormatPr defaultColWidth="9.6" defaultRowHeight="12.75" outlineLevelCol="2"/>
  <cols>
    <col min="1" max="1" width="29.7047619047619" customWidth="1"/>
    <col min="2" max="2" width="26.7047619047619" customWidth="1"/>
    <col min="3" max="3" width="29.7047619047619" customWidth="1"/>
  </cols>
  <sheetData>
    <row r="1" ht="15.75" spans="1:3">
      <c r="A1" s="1" t="s">
        <v>3519</v>
      </c>
      <c r="B1" s="1" t="s">
        <v>3520</v>
      </c>
      <c r="C1" s="1" t="s">
        <v>3519</v>
      </c>
    </row>
    <row r="2" spans="1:3">
      <c r="A2" s="2" t="s">
        <v>3521</v>
      </c>
      <c r="B2" s="2" t="s">
        <v>3522</v>
      </c>
      <c r="C2" s="2" t="s">
        <v>3521</v>
      </c>
    </row>
    <row r="3" spans="1:3">
      <c r="A3" s="2" t="s">
        <v>3523</v>
      </c>
      <c r="B3" s="2" t="s">
        <v>3524</v>
      </c>
      <c r="C3" s="2" t="s">
        <v>3523</v>
      </c>
    </row>
    <row r="4" spans="1:3">
      <c r="A4" s="2" t="s">
        <v>3525</v>
      </c>
      <c r="B4" s="2" t="s">
        <v>3526</v>
      </c>
      <c r="C4" s="2" t="s">
        <v>3525</v>
      </c>
    </row>
    <row r="5" spans="1:3">
      <c r="A5" s="2" t="s">
        <v>3527</v>
      </c>
      <c r="B5" s="2" t="s">
        <v>3527</v>
      </c>
      <c r="C5" s="2" t="s">
        <v>3527</v>
      </c>
    </row>
    <row r="6" spans="1:3">
      <c r="A6" s="2" t="s">
        <v>3528</v>
      </c>
      <c r="B6" s="2" t="s">
        <v>3528</v>
      </c>
      <c r="C6" s="2" t="s">
        <v>3528</v>
      </c>
    </row>
    <row r="7" spans="1:3">
      <c r="A7" s="2" t="s">
        <v>3529</v>
      </c>
      <c r="B7" s="2" t="s">
        <v>3529</v>
      </c>
      <c r="C7" s="2" t="s">
        <v>3529</v>
      </c>
    </row>
    <row r="8" spans="1:3">
      <c r="A8" s="2" t="s">
        <v>3530</v>
      </c>
      <c r="B8" s="2" t="s">
        <v>3530</v>
      </c>
      <c r="C8" s="2" t="s">
        <v>3530</v>
      </c>
    </row>
    <row r="9" spans="1:3">
      <c r="A9" s="2" t="s">
        <v>3531</v>
      </c>
      <c r="B9" s="2" t="s">
        <v>3531</v>
      </c>
      <c r="C9" s="2" t="s">
        <v>3531</v>
      </c>
    </row>
    <row r="10" spans="1:3">
      <c r="A10" s="2" t="s">
        <v>3532</v>
      </c>
      <c r="B10" s="2" t="s">
        <v>3532</v>
      </c>
      <c r="C10" s="2" t="s">
        <v>3532</v>
      </c>
    </row>
    <row r="11" spans="1:3">
      <c r="A11" s="2" t="s">
        <v>3533</v>
      </c>
      <c r="B11" s="2" t="s">
        <v>3533</v>
      </c>
      <c r="C11" s="2" t="s">
        <v>3533</v>
      </c>
    </row>
    <row r="12" spans="1:3">
      <c r="A12" s="2" t="s">
        <v>3534</v>
      </c>
      <c r="B12" s="2" t="s">
        <v>3535</v>
      </c>
      <c r="C12" s="2" t="s">
        <v>3534</v>
      </c>
    </row>
    <row r="13" spans="1:3">
      <c r="A13" s="2" t="s">
        <v>3536</v>
      </c>
      <c r="B13" s="2" t="s">
        <v>3536</v>
      </c>
      <c r="C13" s="2" t="s">
        <v>3536</v>
      </c>
    </row>
    <row r="14" spans="1:3">
      <c r="A14" s="2" t="s">
        <v>3537</v>
      </c>
      <c r="B14" s="2" t="s">
        <v>3538</v>
      </c>
      <c r="C14" s="2" t="s">
        <v>3537</v>
      </c>
    </row>
    <row r="15" spans="1:3">
      <c r="A15" s="2" t="s">
        <v>3539</v>
      </c>
      <c r="B15" s="2" t="s">
        <v>3540</v>
      </c>
      <c r="C15" s="2" t="s">
        <v>3539</v>
      </c>
    </row>
    <row r="16" spans="1:3">
      <c r="A16" s="2" t="s">
        <v>3541</v>
      </c>
      <c r="B16" s="2" t="s">
        <v>3542</v>
      </c>
      <c r="C16" s="2" t="s">
        <v>3541</v>
      </c>
    </row>
    <row r="17" spans="1:3">
      <c r="A17" s="2" t="s">
        <v>3543</v>
      </c>
      <c r="B17" s="2" t="s">
        <v>3543</v>
      </c>
      <c r="C17" s="2" t="s">
        <v>3543</v>
      </c>
    </row>
    <row r="18" spans="1:3">
      <c r="A18" s="2" t="s">
        <v>3544</v>
      </c>
      <c r="B18" s="2" t="s">
        <v>3544</v>
      </c>
      <c r="C18" s="2" t="s">
        <v>3544</v>
      </c>
    </row>
    <row r="19" spans="1:3">
      <c r="A19" s="2" t="s">
        <v>3545</v>
      </c>
      <c r="B19" s="2" t="s">
        <v>3545</v>
      </c>
      <c r="C19" s="2" t="s">
        <v>3545</v>
      </c>
    </row>
    <row r="20" spans="1:3">
      <c r="A20" s="2" t="s">
        <v>3546</v>
      </c>
      <c r="B20" s="2" t="s">
        <v>3546</v>
      </c>
      <c r="C20" s="2" t="s">
        <v>3546</v>
      </c>
    </row>
    <row r="21" spans="1:3">
      <c r="A21" s="2" t="s">
        <v>3547</v>
      </c>
      <c r="B21" s="2" t="s">
        <v>3547</v>
      </c>
      <c r="C21" s="2" t="s">
        <v>3547</v>
      </c>
    </row>
    <row r="22" spans="1:3">
      <c r="A22" s="2" t="s">
        <v>3548</v>
      </c>
      <c r="B22" s="2" t="s">
        <v>3548</v>
      </c>
      <c r="C22" s="2" t="s">
        <v>3548</v>
      </c>
    </row>
    <row r="23" spans="1:3">
      <c r="A23" s="2" t="s">
        <v>3549</v>
      </c>
      <c r="B23" s="2" t="s">
        <v>3549</v>
      </c>
      <c r="C23" s="2" t="s">
        <v>3549</v>
      </c>
    </row>
    <row r="24" spans="1:3">
      <c r="A24" s="2" t="s">
        <v>3550</v>
      </c>
      <c r="B24" s="2" t="s">
        <v>3550</v>
      </c>
      <c r="C24" s="2" t="s">
        <v>3550</v>
      </c>
    </row>
    <row r="25" spans="1:3">
      <c r="A25" s="2" t="s">
        <v>3551</v>
      </c>
      <c r="B25" s="2" t="s">
        <v>3551</v>
      </c>
      <c r="C25" s="2" t="s">
        <v>3551</v>
      </c>
    </row>
    <row r="26" spans="1:3">
      <c r="A26" s="2" t="s">
        <v>3552</v>
      </c>
      <c r="B26" s="2" t="s">
        <v>3552</v>
      </c>
      <c r="C26" s="2" t="s">
        <v>3552</v>
      </c>
    </row>
    <row r="27" spans="1:3">
      <c r="A27" s="2" t="s">
        <v>3553</v>
      </c>
      <c r="B27" s="2" t="s">
        <v>3553</v>
      </c>
      <c r="C27" s="2" t="s">
        <v>3553</v>
      </c>
    </row>
    <row r="28" spans="1:3">
      <c r="A28" s="2" t="s">
        <v>3554</v>
      </c>
      <c r="B28" s="2" t="s">
        <v>3554</v>
      </c>
      <c r="C28" s="2" t="s">
        <v>3554</v>
      </c>
    </row>
    <row r="29" spans="1:3">
      <c r="A29" s="2" t="s">
        <v>3555</v>
      </c>
      <c r="B29" s="2" t="s">
        <v>3555</v>
      </c>
      <c r="C29" s="2" t="s">
        <v>3555</v>
      </c>
    </row>
    <row r="30" spans="1:3">
      <c r="A30" s="2" t="s">
        <v>3556</v>
      </c>
      <c r="B30" s="2" t="s">
        <v>3556</v>
      </c>
      <c r="C30" s="2" t="s">
        <v>3556</v>
      </c>
    </row>
    <row r="31" spans="1:3">
      <c r="A31" s="2" t="s">
        <v>3557</v>
      </c>
      <c r="B31" s="2" t="s">
        <v>3557</v>
      </c>
      <c r="C31" s="2" t="s">
        <v>3557</v>
      </c>
    </row>
    <row r="32" spans="1:3">
      <c r="A32" s="2" t="s">
        <v>3558</v>
      </c>
      <c r="B32" s="2" t="s">
        <v>3558</v>
      </c>
      <c r="C32" s="2" t="s">
        <v>3558</v>
      </c>
    </row>
    <row r="33" spans="1:3">
      <c r="A33" s="2" t="s">
        <v>3559</v>
      </c>
      <c r="B33" s="2" t="s">
        <v>3559</v>
      </c>
      <c r="C33" s="2" t="s">
        <v>3559</v>
      </c>
    </row>
    <row r="34" spans="1:3">
      <c r="A34" s="2" t="s">
        <v>3560</v>
      </c>
      <c r="B34" s="2" t="s">
        <v>3561</v>
      </c>
      <c r="C34" s="2" t="s">
        <v>3560</v>
      </c>
    </row>
    <row r="35" spans="1:3">
      <c r="A35" s="2" t="s">
        <v>3562</v>
      </c>
      <c r="B35" s="2" t="s">
        <v>3563</v>
      </c>
      <c r="C35" s="2" t="s">
        <v>3562</v>
      </c>
    </row>
    <row r="36" spans="1:3">
      <c r="A36" s="2" t="s">
        <v>3564</v>
      </c>
      <c r="B36" s="2" t="s">
        <v>3565</v>
      </c>
      <c r="C36" s="2" t="s">
        <v>3564</v>
      </c>
    </row>
    <row r="37" spans="1:3">
      <c r="A37" s="2" t="s">
        <v>3566</v>
      </c>
      <c r="B37" s="2" t="s">
        <v>3567</v>
      </c>
      <c r="C37" s="2" t="s">
        <v>3566</v>
      </c>
    </row>
    <row r="38" spans="1:3">
      <c r="A38" s="2" t="s">
        <v>3568</v>
      </c>
      <c r="B38" s="2" t="s">
        <v>3569</v>
      </c>
      <c r="C38" s="2" t="s">
        <v>3568</v>
      </c>
    </row>
    <row r="39" spans="1:3">
      <c r="A39" s="2" t="s">
        <v>3570</v>
      </c>
      <c r="B39" s="2" t="s">
        <v>3571</v>
      </c>
      <c r="C39" s="2" t="s">
        <v>3570</v>
      </c>
    </row>
    <row r="40" spans="1:3">
      <c r="A40" s="2" t="s">
        <v>3572</v>
      </c>
      <c r="B40" s="2" t="s">
        <v>3573</v>
      </c>
      <c r="C40" s="2" t="s">
        <v>3572</v>
      </c>
    </row>
    <row r="41" spans="1:3">
      <c r="A41" s="2" t="s">
        <v>3574</v>
      </c>
      <c r="B41" s="2" t="s">
        <v>3575</v>
      </c>
      <c r="C41" s="2" t="s">
        <v>3574</v>
      </c>
    </row>
    <row r="42" spans="1:3">
      <c r="A42" s="2" t="s">
        <v>3576</v>
      </c>
      <c r="B42" s="2" t="s">
        <v>3577</v>
      </c>
      <c r="C42" s="2" t="s">
        <v>3576</v>
      </c>
    </row>
    <row r="43" spans="1:3">
      <c r="A43" s="2" t="s">
        <v>3578</v>
      </c>
      <c r="B43" s="2" t="s">
        <v>3578</v>
      </c>
      <c r="C43" s="2" t="s">
        <v>3578</v>
      </c>
    </row>
    <row r="44" spans="1:3">
      <c r="A44" s="2" t="s">
        <v>3579</v>
      </c>
      <c r="B44" s="2" t="s">
        <v>3580</v>
      </c>
      <c r="C44" s="2" t="s">
        <v>3579</v>
      </c>
    </row>
    <row r="45" spans="1:3">
      <c r="A45" s="2" t="s">
        <v>3581</v>
      </c>
      <c r="B45" s="2" t="s">
        <v>3581</v>
      </c>
      <c r="C45" s="2" t="s">
        <v>3581</v>
      </c>
    </row>
    <row r="46" spans="1:3">
      <c r="A46" s="2" t="s">
        <v>3582</v>
      </c>
      <c r="B46" s="2" t="s">
        <v>3582</v>
      </c>
      <c r="C46" s="2" t="s">
        <v>3582</v>
      </c>
    </row>
    <row r="47" spans="1:3">
      <c r="A47" s="2" t="s">
        <v>3583</v>
      </c>
      <c r="B47" s="2" t="s">
        <v>3583</v>
      </c>
      <c r="C47" s="2" t="s">
        <v>3583</v>
      </c>
    </row>
    <row r="48" spans="1:3">
      <c r="A48" s="2" t="s">
        <v>3584</v>
      </c>
      <c r="B48" s="2" t="s">
        <v>3584</v>
      </c>
      <c r="C48" s="2" t="s">
        <v>3584</v>
      </c>
    </row>
    <row r="49" spans="1:3">
      <c r="A49" s="2" t="s">
        <v>3585</v>
      </c>
      <c r="B49" s="2" t="s">
        <v>3585</v>
      </c>
      <c r="C49" s="2" t="s">
        <v>3585</v>
      </c>
    </row>
    <row r="50" spans="1:3">
      <c r="A50" s="2" t="s">
        <v>1556</v>
      </c>
      <c r="B50" s="2" t="s">
        <v>1556</v>
      </c>
      <c r="C50" s="2" t="s">
        <v>1556</v>
      </c>
    </row>
    <row r="51" spans="1:3">
      <c r="A51" s="2" t="s">
        <v>3586</v>
      </c>
      <c r="B51" s="2" t="s">
        <v>3586</v>
      </c>
      <c r="C51" s="2" t="s">
        <v>3586</v>
      </c>
    </row>
    <row r="52" spans="1:3">
      <c r="A52" s="2" t="s">
        <v>3587</v>
      </c>
      <c r="B52" s="2" t="s">
        <v>3587</v>
      </c>
      <c r="C52" s="2" t="s">
        <v>3587</v>
      </c>
    </row>
    <row r="53" spans="1:3">
      <c r="A53" s="2" t="s">
        <v>3588</v>
      </c>
      <c r="B53" s="2" t="s">
        <v>3588</v>
      </c>
      <c r="C53" s="2" t="s">
        <v>3588</v>
      </c>
    </row>
    <row r="54" spans="1:3">
      <c r="A54" s="2" t="s">
        <v>3589</v>
      </c>
      <c r="B54" s="2" t="s">
        <v>3589</v>
      </c>
      <c r="C54" s="2" t="s">
        <v>3589</v>
      </c>
    </row>
    <row r="55" spans="1:3">
      <c r="A55" s="2" t="s">
        <v>3590</v>
      </c>
      <c r="B55" s="2" t="s">
        <v>3590</v>
      </c>
      <c r="C55" s="2" t="s">
        <v>3590</v>
      </c>
    </row>
    <row r="56" spans="1:3">
      <c r="A56" s="2" t="s">
        <v>3591</v>
      </c>
      <c r="B56" s="2" t="s">
        <v>3591</v>
      </c>
      <c r="C56" s="2" t="s">
        <v>3591</v>
      </c>
    </row>
    <row r="57" spans="1:3">
      <c r="A57" s="2" t="s">
        <v>3592</v>
      </c>
      <c r="B57" s="2" t="s">
        <v>3592</v>
      </c>
      <c r="C57" s="2" t="s">
        <v>3592</v>
      </c>
    </row>
    <row r="58" spans="1:3">
      <c r="A58" s="2" t="s">
        <v>3593</v>
      </c>
      <c r="B58" s="2" t="s">
        <v>3593</v>
      </c>
      <c r="C58" s="2" t="s">
        <v>3593</v>
      </c>
    </row>
    <row r="59" spans="1:3">
      <c r="A59" s="2" t="s">
        <v>3594</v>
      </c>
      <c r="B59" s="2" t="s">
        <v>3594</v>
      </c>
      <c r="C59" s="2" t="s">
        <v>3594</v>
      </c>
    </row>
    <row r="60" spans="1:3">
      <c r="A60" s="2" t="s">
        <v>3595</v>
      </c>
      <c r="B60" s="2" t="s">
        <v>3595</v>
      </c>
      <c r="C60" s="2" t="s">
        <v>3595</v>
      </c>
    </row>
    <row r="61" spans="1:3">
      <c r="A61" s="2" t="s">
        <v>3596</v>
      </c>
      <c r="B61" s="2" t="s">
        <v>3596</v>
      </c>
      <c r="C61" s="2" t="s">
        <v>3596</v>
      </c>
    </row>
    <row r="62" spans="1:3">
      <c r="A62" s="2" t="s">
        <v>3597</v>
      </c>
      <c r="B62" s="2" t="s">
        <v>3597</v>
      </c>
      <c r="C62" s="2" t="s">
        <v>3597</v>
      </c>
    </row>
    <row r="63" spans="1:3">
      <c r="A63" s="2" t="s">
        <v>3598</v>
      </c>
      <c r="B63" s="2" t="s">
        <v>3598</v>
      </c>
      <c r="C63" s="2" t="s">
        <v>3598</v>
      </c>
    </row>
    <row r="64" spans="1:3">
      <c r="A64" s="2" t="s">
        <v>3599</v>
      </c>
      <c r="B64" s="2" t="s">
        <v>3599</v>
      </c>
      <c r="C64" s="2" t="s">
        <v>3599</v>
      </c>
    </row>
    <row r="65" spans="1:3">
      <c r="A65" s="2" t="s">
        <v>3600</v>
      </c>
      <c r="B65" s="2" t="s">
        <v>3600</v>
      </c>
      <c r="C65" s="2" t="s">
        <v>3600</v>
      </c>
    </row>
    <row r="66" spans="1:3">
      <c r="A66" s="2" t="s">
        <v>3601</v>
      </c>
      <c r="B66" s="2" t="s">
        <v>3601</v>
      </c>
      <c r="C66" s="2" t="s">
        <v>3601</v>
      </c>
    </row>
    <row r="67" spans="1:3">
      <c r="A67" s="2" t="s">
        <v>3602</v>
      </c>
      <c r="B67" s="2" t="s">
        <v>3603</v>
      </c>
      <c r="C67" s="2" t="s">
        <v>3602</v>
      </c>
    </row>
    <row r="68" spans="1:3">
      <c r="A68" s="2" t="s">
        <v>3604</v>
      </c>
      <c r="B68" s="2" t="s">
        <v>3604</v>
      </c>
      <c r="C68" s="2" t="s">
        <v>3604</v>
      </c>
    </row>
    <row r="69" spans="1:3">
      <c r="A69" s="2" t="s">
        <v>3605</v>
      </c>
      <c r="B69" s="2" t="s">
        <v>3605</v>
      </c>
      <c r="C69" s="2" t="s">
        <v>3605</v>
      </c>
    </row>
    <row r="70" spans="1:3">
      <c r="A70" s="2" t="s">
        <v>3606</v>
      </c>
      <c r="B70" s="2" t="s">
        <v>3606</v>
      </c>
      <c r="C70" s="2" t="s">
        <v>3606</v>
      </c>
    </row>
    <row r="71" spans="1:3">
      <c r="A71" s="2" t="s">
        <v>3607</v>
      </c>
      <c r="B71" s="2" t="s">
        <v>3607</v>
      </c>
      <c r="C71" s="2" t="s">
        <v>3607</v>
      </c>
    </row>
    <row r="72" spans="1:3">
      <c r="A72" s="2" t="s">
        <v>3608</v>
      </c>
      <c r="B72" s="2" t="s">
        <v>3608</v>
      </c>
      <c r="C72" s="2" t="s">
        <v>3608</v>
      </c>
    </row>
    <row r="73" spans="1:3">
      <c r="A73" s="2" t="s">
        <v>3609</v>
      </c>
      <c r="B73" s="2" t="s">
        <v>3609</v>
      </c>
      <c r="C73" s="2" t="s">
        <v>3609</v>
      </c>
    </row>
    <row r="74" spans="1:3">
      <c r="A74" s="2" t="s">
        <v>3610</v>
      </c>
      <c r="B74" s="2" t="s">
        <v>3610</v>
      </c>
      <c r="C74" s="2" t="s">
        <v>3610</v>
      </c>
    </row>
    <row r="75" spans="1:3">
      <c r="A75" s="2" t="s">
        <v>3561</v>
      </c>
      <c r="B75" s="2" t="s">
        <v>3561</v>
      </c>
      <c r="C75" s="2" t="s">
        <v>3561</v>
      </c>
    </row>
    <row r="76" spans="1:3">
      <c r="A76" s="2" t="s">
        <v>1594</v>
      </c>
      <c r="B76" s="2" t="s">
        <v>1594</v>
      </c>
      <c r="C76" s="2" t="s">
        <v>1594</v>
      </c>
    </row>
    <row r="77" spans="1:3">
      <c r="A77" s="2" t="s">
        <v>3611</v>
      </c>
      <c r="B77" s="2" t="s">
        <v>3611</v>
      </c>
      <c r="C77" s="2" t="s">
        <v>3611</v>
      </c>
    </row>
    <row r="78" spans="1:3">
      <c r="A78" s="2" t="s">
        <v>1178</v>
      </c>
      <c r="B78" s="2" t="s">
        <v>3612</v>
      </c>
      <c r="C78" s="2" t="s">
        <v>1178</v>
      </c>
    </row>
    <row r="79" spans="1:3">
      <c r="A79" s="2" t="s">
        <v>3613</v>
      </c>
      <c r="B79" s="2" t="s">
        <v>3614</v>
      </c>
      <c r="C79" s="2" t="s">
        <v>3613</v>
      </c>
    </row>
    <row r="80" spans="1:3">
      <c r="A80" s="2" t="s">
        <v>3615</v>
      </c>
      <c r="B80" s="2" t="s">
        <v>3615</v>
      </c>
      <c r="C80" s="2" t="s">
        <v>3615</v>
      </c>
    </row>
    <row r="81" spans="1:3">
      <c r="A81" s="2" t="s">
        <v>3616</v>
      </c>
      <c r="B81" s="2" t="s">
        <v>3616</v>
      </c>
      <c r="C81" s="2" t="s">
        <v>3616</v>
      </c>
    </row>
    <row r="82" spans="1:3">
      <c r="A82" s="2" t="s">
        <v>3617</v>
      </c>
      <c r="B82" s="2" t="s">
        <v>3617</v>
      </c>
      <c r="C82" s="2" t="s">
        <v>3617</v>
      </c>
    </row>
    <row r="83" spans="1:3">
      <c r="A83" s="2" t="s">
        <v>3618</v>
      </c>
      <c r="B83" s="2" t="s">
        <v>3618</v>
      </c>
      <c r="C83" s="2" t="s">
        <v>3618</v>
      </c>
    </row>
    <row r="84" spans="1:3">
      <c r="A84" s="2" t="s">
        <v>1758</v>
      </c>
      <c r="B84" s="2" t="s">
        <v>1758</v>
      </c>
      <c r="C84" s="2" t="s">
        <v>1758</v>
      </c>
    </row>
    <row r="85" spans="1:3">
      <c r="A85" s="2" t="s">
        <v>3619</v>
      </c>
      <c r="B85" s="2" t="s">
        <v>3619</v>
      </c>
      <c r="C85" s="2" t="s">
        <v>3619</v>
      </c>
    </row>
    <row r="86" spans="1:3">
      <c r="A86" s="2" t="s">
        <v>3620</v>
      </c>
      <c r="B86" s="2" t="s">
        <v>3620</v>
      </c>
      <c r="C86" s="2" t="s">
        <v>3620</v>
      </c>
    </row>
    <row r="87" spans="1:3">
      <c r="A87" s="2" t="s">
        <v>3621</v>
      </c>
      <c r="B87" s="2" t="s">
        <v>3621</v>
      </c>
      <c r="C87" s="2" t="s">
        <v>3621</v>
      </c>
    </row>
    <row r="88" spans="1:3">
      <c r="A88" s="2" t="s">
        <v>3622</v>
      </c>
      <c r="B88" s="2" t="s">
        <v>3622</v>
      </c>
      <c r="C88" s="2" t="s">
        <v>3622</v>
      </c>
    </row>
    <row r="89" spans="1:3">
      <c r="A89" s="2" t="s">
        <v>3623</v>
      </c>
      <c r="B89" s="2" t="s">
        <v>3623</v>
      </c>
      <c r="C89" s="2" t="s">
        <v>3623</v>
      </c>
    </row>
    <row r="90" spans="1:3">
      <c r="A90" s="2" t="s">
        <v>3624</v>
      </c>
      <c r="B90" s="2" t="s">
        <v>3624</v>
      </c>
      <c r="C90" s="2" t="s">
        <v>3624</v>
      </c>
    </row>
    <row r="91" spans="1:3">
      <c r="A91" s="2" t="s">
        <v>3625</v>
      </c>
      <c r="B91" s="2" t="s">
        <v>3625</v>
      </c>
      <c r="C91" s="2" t="s">
        <v>3625</v>
      </c>
    </row>
    <row r="92" spans="1:3">
      <c r="A92" s="2" t="s">
        <v>3626</v>
      </c>
      <c r="B92" s="2" t="s">
        <v>3626</v>
      </c>
      <c r="C92" s="2" t="s">
        <v>3626</v>
      </c>
    </row>
    <row r="93" spans="1:3">
      <c r="A93" s="2" t="s">
        <v>3627</v>
      </c>
      <c r="B93" s="2" t="s">
        <v>3627</v>
      </c>
      <c r="C93" s="2" t="s">
        <v>3627</v>
      </c>
    </row>
    <row r="94" spans="1:3">
      <c r="A94" s="2" t="s">
        <v>3628</v>
      </c>
      <c r="B94" s="2" t="s">
        <v>3628</v>
      </c>
      <c r="C94" s="2" t="s">
        <v>3628</v>
      </c>
    </row>
    <row r="95" spans="1:3">
      <c r="A95" s="2" t="s">
        <v>3629</v>
      </c>
      <c r="B95" s="2" t="s">
        <v>3629</v>
      </c>
      <c r="C95" s="2" t="s">
        <v>3629</v>
      </c>
    </row>
    <row r="96" spans="1:3">
      <c r="A96" s="2" t="s">
        <v>3630</v>
      </c>
      <c r="B96" s="2" t="s">
        <v>3630</v>
      </c>
      <c r="C96" s="2" t="s">
        <v>3630</v>
      </c>
    </row>
    <row r="97" spans="1:3">
      <c r="A97" s="2" t="s">
        <v>2104</v>
      </c>
      <c r="B97" s="2" t="s">
        <v>2104</v>
      </c>
      <c r="C97" s="2" t="s">
        <v>2104</v>
      </c>
    </row>
    <row r="98" spans="1:3">
      <c r="A98" s="2" t="s">
        <v>3631</v>
      </c>
      <c r="B98" s="2" t="s">
        <v>3542</v>
      </c>
      <c r="C98" s="2" t="s">
        <v>3631</v>
      </c>
    </row>
    <row r="99" spans="1:3">
      <c r="A99" s="2" t="s">
        <v>3632</v>
      </c>
      <c r="B99" s="2" t="s">
        <v>3632</v>
      </c>
      <c r="C99" s="2" t="s">
        <v>3632</v>
      </c>
    </row>
    <row r="100" spans="1:3">
      <c r="A100" s="2" t="s">
        <v>3633</v>
      </c>
      <c r="B100" s="2" t="s">
        <v>3633</v>
      </c>
      <c r="C100" s="2" t="s">
        <v>3633</v>
      </c>
    </row>
    <row r="101" spans="1:3">
      <c r="A101" s="2" t="s">
        <v>3634</v>
      </c>
      <c r="B101" s="2" t="s">
        <v>3634</v>
      </c>
      <c r="C101" s="2" t="s">
        <v>3634</v>
      </c>
    </row>
    <row r="102" spans="1:3">
      <c r="A102" s="2" t="s">
        <v>3635</v>
      </c>
      <c r="B102" s="2" t="s">
        <v>3635</v>
      </c>
      <c r="C102" s="2" t="s">
        <v>3635</v>
      </c>
    </row>
    <row r="103" spans="1:3">
      <c r="A103" s="2" t="s">
        <v>3636</v>
      </c>
      <c r="B103" s="2" t="s">
        <v>3636</v>
      </c>
      <c r="C103" s="2" t="s">
        <v>3636</v>
      </c>
    </row>
    <row r="104" spans="1:3">
      <c r="A104" s="2" t="s">
        <v>3637</v>
      </c>
      <c r="B104" s="2" t="s">
        <v>3637</v>
      </c>
      <c r="C104" s="2" t="s">
        <v>3637</v>
      </c>
    </row>
    <row r="105" spans="1:3">
      <c r="A105" s="2" t="s">
        <v>3638</v>
      </c>
      <c r="B105" s="2" t="s">
        <v>3638</v>
      </c>
      <c r="C105" s="2" t="s">
        <v>3638</v>
      </c>
    </row>
    <row r="106" spans="1:3">
      <c r="A106" s="2" t="s">
        <v>3639</v>
      </c>
      <c r="B106" s="2" t="s">
        <v>3639</v>
      </c>
      <c r="C106" s="2" t="s">
        <v>3639</v>
      </c>
    </row>
    <row r="107" spans="1:3">
      <c r="A107" s="2" t="s">
        <v>3640</v>
      </c>
      <c r="B107" s="2" t="s">
        <v>3640</v>
      </c>
      <c r="C107" s="2" t="s">
        <v>3640</v>
      </c>
    </row>
    <row r="108" spans="1:3">
      <c r="A108" s="2" t="s">
        <v>1624</v>
      </c>
      <c r="B108" s="2" t="s">
        <v>1624</v>
      </c>
      <c r="C108" s="2" t="s">
        <v>1624</v>
      </c>
    </row>
    <row r="109" spans="1:3">
      <c r="A109" s="2" t="s">
        <v>3641</v>
      </c>
      <c r="B109" s="2" t="s">
        <v>3641</v>
      </c>
      <c r="C109" s="2" t="s">
        <v>3641</v>
      </c>
    </row>
    <row r="110" spans="1:3">
      <c r="A110" s="2" t="s">
        <v>3642</v>
      </c>
      <c r="B110" s="2" t="s">
        <v>3642</v>
      </c>
      <c r="C110" s="2" t="s">
        <v>3642</v>
      </c>
    </row>
    <row r="111" spans="1:3">
      <c r="A111" s="2" t="s">
        <v>3643</v>
      </c>
      <c r="B111" s="2" t="s">
        <v>3643</v>
      </c>
      <c r="C111" s="2" t="s">
        <v>3643</v>
      </c>
    </row>
    <row r="112" spans="1:3">
      <c r="A112" s="2" t="s">
        <v>3644</v>
      </c>
      <c r="B112" s="2" t="s">
        <v>3644</v>
      </c>
      <c r="C112" s="2" t="s">
        <v>3644</v>
      </c>
    </row>
    <row r="113" spans="1:3">
      <c r="A113" s="2" t="s">
        <v>3645</v>
      </c>
      <c r="B113" s="2" t="s">
        <v>3645</v>
      </c>
      <c r="C113" s="2" t="s">
        <v>3645</v>
      </c>
    </row>
    <row r="114" spans="1:3">
      <c r="A114" s="2" t="s">
        <v>3646</v>
      </c>
      <c r="B114" s="2" t="s">
        <v>3646</v>
      </c>
      <c r="C114" s="2" t="s">
        <v>3646</v>
      </c>
    </row>
    <row r="115" spans="1:3">
      <c r="A115" s="2" t="s">
        <v>3647</v>
      </c>
      <c r="B115" s="2" t="s">
        <v>3647</v>
      </c>
      <c r="C115" s="2" t="s">
        <v>3647</v>
      </c>
    </row>
    <row r="116" spans="1:3">
      <c r="A116" s="2" t="s">
        <v>3648</v>
      </c>
      <c r="B116" s="2" t="s">
        <v>3648</v>
      </c>
      <c r="C116" s="2" t="s">
        <v>3648</v>
      </c>
    </row>
    <row r="117" spans="1:3">
      <c r="A117" s="2" t="s">
        <v>3649</v>
      </c>
      <c r="B117" s="2" t="s">
        <v>3649</v>
      </c>
      <c r="C117" s="2" t="s">
        <v>3649</v>
      </c>
    </row>
    <row r="118" spans="1:3">
      <c r="A118" s="2" t="s">
        <v>3650</v>
      </c>
      <c r="B118" s="2" t="s">
        <v>3650</v>
      </c>
      <c r="C118" s="2" t="s">
        <v>3650</v>
      </c>
    </row>
    <row r="119" spans="1:3">
      <c r="A119" s="2" t="s">
        <v>3651</v>
      </c>
      <c r="B119" s="2" t="s">
        <v>3651</v>
      </c>
      <c r="C119" s="2" t="s">
        <v>3651</v>
      </c>
    </row>
    <row r="120" spans="1:3">
      <c r="A120" s="2" t="s">
        <v>3652</v>
      </c>
      <c r="B120" s="2" t="s">
        <v>3652</v>
      </c>
      <c r="C120" s="2" t="s">
        <v>3652</v>
      </c>
    </row>
    <row r="121" spans="1:3">
      <c r="A121" s="2" t="s">
        <v>3653</v>
      </c>
      <c r="B121" s="2" t="s">
        <v>3653</v>
      </c>
      <c r="C121" s="2" t="s">
        <v>3653</v>
      </c>
    </row>
    <row r="122" spans="1:3">
      <c r="A122" s="2" t="s">
        <v>3654</v>
      </c>
      <c r="B122" s="2" t="s">
        <v>3654</v>
      </c>
      <c r="C122" s="2" t="s">
        <v>3654</v>
      </c>
    </row>
    <row r="123" spans="1:3">
      <c r="A123" s="2" t="s">
        <v>3655</v>
      </c>
      <c r="B123" s="2" t="s">
        <v>3655</v>
      </c>
      <c r="C123" s="2" t="s">
        <v>3655</v>
      </c>
    </row>
    <row r="124" spans="1:3">
      <c r="A124" s="2" t="s">
        <v>3656</v>
      </c>
      <c r="B124" s="2" t="s">
        <v>3656</v>
      </c>
      <c r="C124" s="2" t="s">
        <v>3656</v>
      </c>
    </row>
    <row r="125" spans="1:3">
      <c r="A125" s="2" t="s">
        <v>3657</v>
      </c>
      <c r="B125" s="2" t="s">
        <v>3657</v>
      </c>
      <c r="C125" s="2" t="s">
        <v>3657</v>
      </c>
    </row>
    <row r="126" spans="1:3">
      <c r="A126" s="2" t="s">
        <v>3658</v>
      </c>
      <c r="B126" s="2" t="s">
        <v>3658</v>
      </c>
      <c r="C126" s="2" t="s">
        <v>3658</v>
      </c>
    </row>
    <row r="127" spans="1:3">
      <c r="A127" s="2" t="s">
        <v>3659</v>
      </c>
      <c r="B127" s="2" t="s">
        <v>3659</v>
      </c>
      <c r="C127" s="2" t="s">
        <v>3659</v>
      </c>
    </row>
    <row r="128" spans="1:3">
      <c r="A128" s="2" t="s">
        <v>3660</v>
      </c>
      <c r="B128" s="2" t="s">
        <v>3660</v>
      </c>
      <c r="C128" s="2" t="s">
        <v>3660</v>
      </c>
    </row>
    <row r="129" spans="1:3">
      <c r="A129" s="2" t="s">
        <v>3661</v>
      </c>
      <c r="B129" s="2" t="s">
        <v>3661</v>
      </c>
      <c r="C129" s="2" t="s">
        <v>3661</v>
      </c>
    </row>
    <row r="130" spans="1:3">
      <c r="A130" s="2" t="s">
        <v>3662</v>
      </c>
      <c r="B130" s="2" t="s">
        <v>3662</v>
      </c>
      <c r="C130" s="2" t="s">
        <v>3662</v>
      </c>
    </row>
    <row r="131" spans="1:3">
      <c r="A131" s="2" t="s">
        <v>3663</v>
      </c>
      <c r="B131" s="2" t="s">
        <v>3663</v>
      </c>
      <c r="C131" s="2" t="s">
        <v>3663</v>
      </c>
    </row>
    <row r="132" spans="1:3">
      <c r="A132" s="2" t="s">
        <v>3664</v>
      </c>
      <c r="B132" s="2" t="s">
        <v>3664</v>
      </c>
      <c r="C132" s="2" t="s">
        <v>3664</v>
      </c>
    </row>
    <row r="133" spans="1:3">
      <c r="A133" s="2" t="s">
        <v>3665</v>
      </c>
      <c r="B133" s="2" t="s">
        <v>3665</v>
      </c>
      <c r="C133" s="2" t="s">
        <v>3665</v>
      </c>
    </row>
    <row r="134" spans="1:3">
      <c r="A134" s="2" t="s">
        <v>3666</v>
      </c>
      <c r="B134" s="2" t="s">
        <v>3666</v>
      </c>
      <c r="C134" s="2" t="s">
        <v>3666</v>
      </c>
    </row>
    <row r="135" spans="1:3">
      <c r="A135" s="2" t="s">
        <v>3667</v>
      </c>
      <c r="B135" s="2" t="s">
        <v>3667</v>
      </c>
      <c r="C135" s="2" t="s">
        <v>3667</v>
      </c>
    </row>
    <row r="136" spans="1:3">
      <c r="A136" s="2" t="s">
        <v>3668</v>
      </c>
      <c r="B136" s="2" t="s">
        <v>3668</v>
      </c>
      <c r="C136" s="2" t="s">
        <v>3668</v>
      </c>
    </row>
    <row r="137" spans="1:3">
      <c r="A137" s="2" t="s">
        <v>3669</v>
      </c>
      <c r="B137" s="2" t="s">
        <v>3669</v>
      </c>
      <c r="C137" s="2" t="s">
        <v>3669</v>
      </c>
    </row>
    <row r="138" spans="1:3">
      <c r="A138" s="2" t="s">
        <v>3670</v>
      </c>
      <c r="B138" s="2" t="s">
        <v>3670</v>
      </c>
      <c r="C138" s="2" t="s">
        <v>3670</v>
      </c>
    </row>
    <row r="139" spans="1:3">
      <c r="A139" s="2" t="s">
        <v>3671</v>
      </c>
      <c r="B139" s="2" t="s">
        <v>3671</v>
      </c>
      <c r="C139" s="2" t="s">
        <v>3671</v>
      </c>
    </row>
    <row r="140" spans="1:3">
      <c r="A140" s="2" t="s">
        <v>3672</v>
      </c>
      <c r="B140" s="2" t="s">
        <v>3672</v>
      </c>
      <c r="C140" s="2" t="s">
        <v>3672</v>
      </c>
    </row>
    <row r="141" spans="1:3">
      <c r="A141" s="2" t="s">
        <v>3673</v>
      </c>
      <c r="B141" s="2" t="s">
        <v>3673</v>
      </c>
      <c r="C141" s="2" t="s">
        <v>3673</v>
      </c>
    </row>
    <row r="142" spans="1:3">
      <c r="A142" s="2" t="s">
        <v>3674</v>
      </c>
      <c r="B142" s="2" t="s">
        <v>3674</v>
      </c>
      <c r="C142" s="2" t="s">
        <v>3674</v>
      </c>
    </row>
    <row r="143" spans="1:3">
      <c r="A143" s="2" t="s">
        <v>3675</v>
      </c>
      <c r="B143" s="2" t="s">
        <v>3675</v>
      </c>
      <c r="C143" s="2" t="s">
        <v>3675</v>
      </c>
    </row>
    <row r="144" spans="1:3">
      <c r="A144" s="2" t="s">
        <v>3676</v>
      </c>
      <c r="B144" s="2" t="s">
        <v>3676</v>
      </c>
      <c r="C144" s="2" t="s">
        <v>3676</v>
      </c>
    </row>
    <row r="145" spans="1:3">
      <c r="A145" s="2" t="s">
        <v>3677</v>
      </c>
      <c r="B145" s="2" t="s">
        <v>3677</v>
      </c>
      <c r="C145" s="2" t="s">
        <v>3677</v>
      </c>
    </row>
    <row r="146" spans="1:3">
      <c r="A146" s="2" t="s">
        <v>3678</v>
      </c>
      <c r="B146" s="2" t="s">
        <v>3678</v>
      </c>
      <c r="C146" s="2" t="s">
        <v>3678</v>
      </c>
    </row>
    <row r="147" spans="1:3">
      <c r="A147" s="2" t="s">
        <v>3679</v>
      </c>
      <c r="B147" s="2" t="s">
        <v>3679</v>
      </c>
      <c r="C147" s="2" t="s">
        <v>3679</v>
      </c>
    </row>
    <row r="148" spans="1:3">
      <c r="A148" s="2" t="s">
        <v>3680</v>
      </c>
      <c r="B148" s="2" t="s">
        <v>3681</v>
      </c>
      <c r="C148" s="2" t="s">
        <v>3680</v>
      </c>
    </row>
    <row r="149" spans="1:3">
      <c r="A149" s="2" t="s">
        <v>3682</v>
      </c>
      <c r="B149" s="2" t="s">
        <v>3683</v>
      </c>
      <c r="C149" s="2" t="s">
        <v>3682</v>
      </c>
    </row>
    <row r="150" spans="1:3">
      <c r="A150" s="2" t="s">
        <v>3684</v>
      </c>
      <c r="B150" s="2" t="s">
        <v>3685</v>
      </c>
      <c r="C150" s="2" t="s">
        <v>3684</v>
      </c>
    </row>
    <row r="151" spans="1:3">
      <c r="A151" s="2" t="s">
        <v>3686</v>
      </c>
      <c r="B151" s="2" t="s">
        <v>3686</v>
      </c>
      <c r="C151" s="2" t="s">
        <v>3686</v>
      </c>
    </row>
    <row r="152" spans="1:3">
      <c r="A152" s="2" t="s">
        <v>3687</v>
      </c>
      <c r="B152" s="2" t="s">
        <v>3687</v>
      </c>
      <c r="C152" s="2" t="s">
        <v>3687</v>
      </c>
    </row>
    <row r="153" spans="1:3">
      <c r="A153" s="2" t="s">
        <v>3688</v>
      </c>
      <c r="B153" s="2" t="s">
        <v>3688</v>
      </c>
      <c r="C153" s="2" t="s">
        <v>3688</v>
      </c>
    </row>
    <row r="154" spans="1:3">
      <c r="A154" s="2" t="s">
        <v>3689</v>
      </c>
      <c r="B154" s="2" t="s">
        <v>3689</v>
      </c>
      <c r="C154" s="2" t="s">
        <v>3689</v>
      </c>
    </row>
    <row r="155" spans="1:3">
      <c r="A155" s="2" t="s">
        <v>3690</v>
      </c>
      <c r="B155" s="2" t="s">
        <v>3690</v>
      </c>
      <c r="C155" s="2" t="s">
        <v>3690</v>
      </c>
    </row>
    <row r="156" spans="1:3">
      <c r="A156" s="2" t="s">
        <v>3691</v>
      </c>
      <c r="B156" s="2" t="s">
        <v>3691</v>
      </c>
      <c r="C156" s="2" t="s">
        <v>3691</v>
      </c>
    </row>
    <row r="157" spans="1:3">
      <c r="A157" s="2" t="s">
        <v>3692</v>
      </c>
      <c r="B157" s="2" t="s">
        <v>3692</v>
      </c>
      <c r="C157" s="2" t="s">
        <v>3692</v>
      </c>
    </row>
    <row r="158" spans="1:3">
      <c r="A158" s="2" t="s">
        <v>3693</v>
      </c>
      <c r="B158" s="2" t="s">
        <v>3693</v>
      </c>
      <c r="C158" s="2" t="s">
        <v>3693</v>
      </c>
    </row>
    <row r="159" spans="1:3">
      <c r="A159" s="2" t="s">
        <v>3694</v>
      </c>
      <c r="B159" s="2" t="s">
        <v>3694</v>
      </c>
      <c r="C159" s="2" t="s">
        <v>3694</v>
      </c>
    </row>
    <row r="160" spans="1:3">
      <c r="A160" s="2" t="s">
        <v>3695</v>
      </c>
      <c r="B160" s="2" t="s">
        <v>3695</v>
      </c>
      <c r="C160" s="2" t="s">
        <v>3695</v>
      </c>
    </row>
    <row r="161" spans="1:3">
      <c r="A161" s="2" t="s">
        <v>3696</v>
      </c>
      <c r="B161" s="2" t="s">
        <v>3696</v>
      </c>
      <c r="C161" s="2" t="s">
        <v>3696</v>
      </c>
    </row>
    <row r="162" spans="1:3">
      <c r="A162" s="2" t="s">
        <v>3697</v>
      </c>
      <c r="B162" s="2" t="s">
        <v>3697</v>
      </c>
      <c r="C162" s="2" t="s">
        <v>3697</v>
      </c>
    </row>
    <row r="163" spans="1:3">
      <c r="A163" s="2" t="s">
        <v>3698</v>
      </c>
      <c r="B163" s="2" t="s">
        <v>3698</v>
      </c>
      <c r="C163" s="2" t="s">
        <v>3698</v>
      </c>
    </row>
    <row r="164" spans="1:3">
      <c r="A164" s="2" t="s">
        <v>3699</v>
      </c>
      <c r="B164" s="2" t="s">
        <v>3699</v>
      </c>
      <c r="C164" s="2" t="s">
        <v>3699</v>
      </c>
    </row>
    <row r="165" spans="1:3">
      <c r="A165" s="2" t="s">
        <v>3700</v>
      </c>
      <c r="B165" s="2" t="s">
        <v>3700</v>
      </c>
      <c r="C165" s="2" t="s">
        <v>3700</v>
      </c>
    </row>
    <row r="166" spans="1:3">
      <c r="A166" s="2" t="s">
        <v>3701</v>
      </c>
      <c r="B166" s="2" t="s">
        <v>3702</v>
      </c>
      <c r="C166" s="2" t="s">
        <v>3701</v>
      </c>
    </row>
    <row r="167" spans="1:3">
      <c r="A167" s="2" t="s">
        <v>3703</v>
      </c>
      <c r="B167" s="2" t="s">
        <v>3703</v>
      </c>
      <c r="C167" s="2" t="s">
        <v>3703</v>
      </c>
    </row>
    <row r="168" spans="1:3">
      <c r="A168" s="2" t="s">
        <v>3704</v>
      </c>
      <c r="B168" s="2" t="s">
        <v>3704</v>
      </c>
      <c r="C168" s="2" t="s">
        <v>3704</v>
      </c>
    </row>
    <row r="169" spans="1:3">
      <c r="A169" s="2" t="s">
        <v>3705</v>
      </c>
      <c r="B169" s="2" t="s">
        <v>3705</v>
      </c>
      <c r="C169" s="2" t="s">
        <v>3705</v>
      </c>
    </row>
    <row r="170" spans="1:3">
      <c r="A170" s="2" t="s">
        <v>3706</v>
      </c>
      <c r="B170" s="2" t="s">
        <v>3706</v>
      </c>
      <c r="C170" s="2" t="s">
        <v>3706</v>
      </c>
    </row>
    <row r="171" spans="1:3">
      <c r="A171" s="2" t="s">
        <v>3707</v>
      </c>
      <c r="B171" s="2" t="s">
        <v>3707</v>
      </c>
      <c r="C171" s="2" t="s">
        <v>3707</v>
      </c>
    </row>
    <row r="172" spans="1:3">
      <c r="A172" s="2" t="s">
        <v>3708</v>
      </c>
      <c r="B172" s="2" t="s">
        <v>3708</v>
      </c>
      <c r="C172" s="2" t="s">
        <v>3708</v>
      </c>
    </row>
    <row r="173" spans="1:3">
      <c r="A173" s="2" t="s">
        <v>3709</v>
      </c>
      <c r="B173" s="2" t="s">
        <v>3709</v>
      </c>
      <c r="C173" s="2" t="s">
        <v>3709</v>
      </c>
    </row>
    <row r="174" spans="1:3">
      <c r="A174" s="2" t="s">
        <v>3710</v>
      </c>
      <c r="B174" s="2" t="s">
        <v>3710</v>
      </c>
      <c r="C174" s="2" t="s">
        <v>3710</v>
      </c>
    </row>
    <row r="175" spans="1:3">
      <c r="A175" s="2" t="s">
        <v>3711</v>
      </c>
      <c r="B175" s="2" t="s">
        <v>3712</v>
      </c>
      <c r="C175" s="2" t="s">
        <v>3711</v>
      </c>
    </row>
    <row r="176" spans="1:3">
      <c r="A176" s="2" t="s">
        <v>3713</v>
      </c>
      <c r="B176" s="2" t="s">
        <v>3714</v>
      </c>
      <c r="C176" s="2" t="s">
        <v>3713</v>
      </c>
    </row>
    <row r="177" spans="1:3">
      <c r="A177" s="2" t="s">
        <v>3715</v>
      </c>
      <c r="B177" s="2" t="s">
        <v>3716</v>
      </c>
      <c r="C177" s="2" t="s">
        <v>3715</v>
      </c>
    </row>
    <row r="178" spans="1:3">
      <c r="A178" s="2" t="s">
        <v>3717</v>
      </c>
      <c r="B178" s="2" t="s">
        <v>3718</v>
      </c>
      <c r="C178" s="2" t="s">
        <v>3717</v>
      </c>
    </row>
    <row r="179" spans="1:3">
      <c r="A179" s="2" t="s">
        <v>3719</v>
      </c>
      <c r="B179" s="2" t="s">
        <v>3720</v>
      </c>
      <c r="C179" s="2" t="s">
        <v>3719</v>
      </c>
    </row>
    <row r="180" spans="1:3">
      <c r="A180" s="2" t="s">
        <v>3721</v>
      </c>
      <c r="B180" s="2" t="s">
        <v>3721</v>
      </c>
      <c r="C180" s="2" t="s">
        <v>3721</v>
      </c>
    </row>
    <row r="181" spans="1:3">
      <c r="A181" s="2" t="s">
        <v>3722</v>
      </c>
      <c r="B181" s="2" t="s">
        <v>3722</v>
      </c>
      <c r="C181" s="2" t="s">
        <v>3722</v>
      </c>
    </row>
    <row r="182" spans="1:3">
      <c r="A182" s="2" t="s">
        <v>3723</v>
      </c>
      <c r="B182" s="2" t="s">
        <v>3723</v>
      </c>
      <c r="C182" s="2" t="s">
        <v>3723</v>
      </c>
    </row>
    <row r="183" spans="1:3">
      <c r="A183" s="2" t="s">
        <v>3724</v>
      </c>
      <c r="B183" s="2" t="s">
        <v>3724</v>
      </c>
      <c r="C183" s="2" t="s">
        <v>3724</v>
      </c>
    </row>
    <row r="184" spans="1:3">
      <c r="A184" s="2" t="s">
        <v>3725</v>
      </c>
      <c r="B184" s="2" t="s">
        <v>3725</v>
      </c>
      <c r="C184" s="2" t="s">
        <v>3725</v>
      </c>
    </row>
    <row r="185" spans="1:3">
      <c r="A185" s="2" t="s">
        <v>3726</v>
      </c>
      <c r="B185" s="2" t="s">
        <v>3726</v>
      </c>
      <c r="C185" s="2" t="s">
        <v>3726</v>
      </c>
    </row>
    <row r="186" spans="1:3">
      <c r="A186" s="2" t="s">
        <v>3727</v>
      </c>
      <c r="B186" s="2" t="s">
        <v>3727</v>
      </c>
      <c r="C186" s="2" t="s">
        <v>3727</v>
      </c>
    </row>
    <row r="187" spans="1:3">
      <c r="A187" s="2" t="s">
        <v>3728</v>
      </c>
      <c r="B187" s="2" t="s">
        <v>3728</v>
      </c>
      <c r="C187" s="2" t="s">
        <v>3728</v>
      </c>
    </row>
    <row r="188" spans="1:3">
      <c r="A188" s="2" t="s">
        <v>3729</v>
      </c>
      <c r="B188" s="2" t="s">
        <v>3729</v>
      </c>
      <c r="C188" s="2" t="s">
        <v>3729</v>
      </c>
    </row>
    <row r="189" spans="1:3">
      <c r="A189" s="2" t="s">
        <v>3730</v>
      </c>
      <c r="B189" s="2" t="s">
        <v>3730</v>
      </c>
      <c r="C189" s="2" t="s">
        <v>3730</v>
      </c>
    </row>
    <row r="190" spans="1:3">
      <c r="A190" s="2" t="s">
        <v>3731</v>
      </c>
      <c r="B190" s="2" t="s">
        <v>3731</v>
      </c>
      <c r="C190" s="2" t="s">
        <v>3731</v>
      </c>
    </row>
    <row r="191" spans="1:3">
      <c r="A191" s="2" t="s">
        <v>3732</v>
      </c>
      <c r="B191" s="2" t="s">
        <v>3732</v>
      </c>
      <c r="C191" s="2" t="s">
        <v>3732</v>
      </c>
    </row>
    <row r="192" spans="1:3">
      <c r="A192" s="2" t="s">
        <v>3733</v>
      </c>
      <c r="B192" s="2" t="s">
        <v>3733</v>
      </c>
      <c r="C192" s="2" t="s">
        <v>3733</v>
      </c>
    </row>
    <row r="193" spans="1:3">
      <c r="A193" s="2" t="s">
        <v>3734</v>
      </c>
      <c r="B193" s="2" t="s">
        <v>3735</v>
      </c>
      <c r="C193" s="2" t="s">
        <v>3734</v>
      </c>
    </row>
    <row r="194" spans="1:3">
      <c r="A194" s="2" t="s">
        <v>3736</v>
      </c>
      <c r="B194" s="2" t="s">
        <v>3737</v>
      </c>
      <c r="C194" s="2" t="s">
        <v>3736</v>
      </c>
    </row>
    <row r="195" spans="1:3">
      <c r="A195" s="2" t="s">
        <v>3738</v>
      </c>
      <c r="B195" s="2" t="s">
        <v>3738</v>
      </c>
      <c r="C195" s="2" t="s">
        <v>3738</v>
      </c>
    </row>
    <row r="196" spans="1:3">
      <c r="A196" s="2" t="s">
        <v>3739</v>
      </c>
      <c r="B196" s="2" t="s">
        <v>3739</v>
      </c>
      <c r="C196" s="2" t="s">
        <v>3739</v>
      </c>
    </row>
    <row r="197" spans="1:3">
      <c r="A197" s="2" t="s">
        <v>3740</v>
      </c>
      <c r="B197" s="2" t="s">
        <v>3740</v>
      </c>
      <c r="C197" s="2" t="s">
        <v>3740</v>
      </c>
    </row>
    <row r="198" spans="1:3">
      <c r="A198" s="2" t="s">
        <v>3741</v>
      </c>
      <c r="B198" s="2" t="s">
        <v>3741</v>
      </c>
      <c r="C198" s="2" t="s">
        <v>3741</v>
      </c>
    </row>
    <row r="199" spans="1:3">
      <c r="A199" s="2" t="s">
        <v>3742</v>
      </c>
      <c r="B199" s="2" t="s">
        <v>3742</v>
      </c>
      <c r="C199" s="2" t="s">
        <v>3742</v>
      </c>
    </row>
    <row r="200" spans="1:3">
      <c r="A200" s="2" t="s">
        <v>3743</v>
      </c>
      <c r="B200" s="2" t="s">
        <v>3743</v>
      </c>
      <c r="C200" s="2" t="s">
        <v>3743</v>
      </c>
    </row>
    <row r="201" spans="1:3">
      <c r="A201" s="2" t="s">
        <v>3744</v>
      </c>
      <c r="B201" s="2" t="s">
        <v>3745</v>
      </c>
      <c r="C201" s="2" t="s">
        <v>3744</v>
      </c>
    </row>
    <row r="202" spans="1:3">
      <c r="A202" s="2" t="s">
        <v>3746</v>
      </c>
      <c r="B202" s="2" t="s">
        <v>3747</v>
      </c>
      <c r="C202" s="2" t="s">
        <v>3746</v>
      </c>
    </row>
    <row r="203" spans="1:3">
      <c r="A203" s="2" t="s">
        <v>3748</v>
      </c>
      <c r="B203" s="2" t="s">
        <v>3748</v>
      </c>
      <c r="C203" s="2" t="s">
        <v>3748</v>
      </c>
    </row>
    <row r="204" spans="1:3">
      <c r="A204" s="2" t="s">
        <v>3749</v>
      </c>
      <c r="B204" s="2" t="s">
        <v>3749</v>
      </c>
      <c r="C204" s="2" t="s">
        <v>3749</v>
      </c>
    </row>
    <row r="205" spans="1:3">
      <c r="A205" s="2" t="s">
        <v>3750</v>
      </c>
      <c r="B205" s="2" t="s">
        <v>3750</v>
      </c>
      <c r="C205" s="2" t="s">
        <v>3750</v>
      </c>
    </row>
    <row r="206" spans="1:3">
      <c r="A206" s="2" t="s">
        <v>3751</v>
      </c>
      <c r="B206" s="2" t="s">
        <v>3751</v>
      </c>
      <c r="C206" s="2" t="s">
        <v>3751</v>
      </c>
    </row>
    <row r="207" spans="1:3">
      <c r="A207" s="2" t="s">
        <v>3752</v>
      </c>
      <c r="B207" s="2" t="s">
        <v>3752</v>
      </c>
      <c r="C207" s="2" t="s">
        <v>3752</v>
      </c>
    </row>
    <row r="208" spans="1:3">
      <c r="A208" s="2" t="s">
        <v>3753</v>
      </c>
      <c r="B208" s="2" t="s">
        <v>3753</v>
      </c>
      <c r="C208" s="2" t="s">
        <v>3753</v>
      </c>
    </row>
    <row r="209" spans="1:3">
      <c r="A209" s="2" t="s">
        <v>3754</v>
      </c>
      <c r="B209" s="2" t="s">
        <v>3755</v>
      </c>
      <c r="C209" s="2" t="s">
        <v>3754</v>
      </c>
    </row>
    <row r="210" spans="1:3">
      <c r="A210" s="2" t="s">
        <v>3756</v>
      </c>
      <c r="B210" s="2" t="s">
        <v>3756</v>
      </c>
      <c r="C210" s="2" t="s">
        <v>3756</v>
      </c>
    </row>
    <row r="211" spans="1:3">
      <c r="A211" s="2" t="s">
        <v>3757</v>
      </c>
      <c r="B211" s="2" t="s">
        <v>3758</v>
      </c>
      <c r="C211" s="2" t="s">
        <v>3757</v>
      </c>
    </row>
    <row r="212" spans="1:3">
      <c r="A212" s="2" t="s">
        <v>3759</v>
      </c>
      <c r="B212" s="2" t="s">
        <v>3759</v>
      </c>
      <c r="C212" s="2" t="s">
        <v>3759</v>
      </c>
    </row>
    <row r="213" spans="1:3">
      <c r="A213" s="2" t="s">
        <v>3760</v>
      </c>
      <c r="B213" s="2" t="s">
        <v>3760</v>
      </c>
      <c r="C213" s="2" t="s">
        <v>3760</v>
      </c>
    </row>
    <row r="214" spans="1:3">
      <c r="A214" s="2" t="s">
        <v>3761</v>
      </c>
      <c r="B214" s="2" t="s">
        <v>3761</v>
      </c>
      <c r="C214" s="2" t="s">
        <v>3761</v>
      </c>
    </row>
    <row r="215" spans="1:3">
      <c r="A215" s="2" t="s">
        <v>3762</v>
      </c>
      <c r="B215" s="2" t="s">
        <v>3762</v>
      </c>
      <c r="C215" s="2" t="s">
        <v>3762</v>
      </c>
    </row>
    <row r="216" spans="1:3">
      <c r="A216" s="2" t="s">
        <v>3763</v>
      </c>
      <c r="B216" s="2" t="s">
        <v>3763</v>
      </c>
      <c r="C216" s="2" t="s">
        <v>3763</v>
      </c>
    </row>
    <row r="217" spans="1:3">
      <c r="A217" s="2" t="s">
        <v>3764</v>
      </c>
      <c r="B217" s="2" t="s">
        <v>3764</v>
      </c>
      <c r="C217" s="2" t="s">
        <v>3764</v>
      </c>
    </row>
    <row r="218" spans="1:3">
      <c r="A218" s="2" t="s">
        <v>3765</v>
      </c>
      <c r="B218" s="2" t="s">
        <v>3765</v>
      </c>
      <c r="C218" s="2" t="s">
        <v>3765</v>
      </c>
    </row>
    <row r="219" spans="1:3">
      <c r="A219" s="2" t="s">
        <v>3766</v>
      </c>
      <c r="B219" s="2" t="s">
        <v>3767</v>
      </c>
      <c r="C219" s="2" t="s">
        <v>3766</v>
      </c>
    </row>
    <row r="220" spans="1:3">
      <c r="A220" s="2" t="s">
        <v>3768</v>
      </c>
      <c r="B220" s="2" t="s">
        <v>3768</v>
      </c>
      <c r="C220" s="2" t="s">
        <v>3768</v>
      </c>
    </row>
    <row r="221" spans="1:3">
      <c r="A221" s="2" t="s">
        <v>3769</v>
      </c>
      <c r="B221" s="2" t="s">
        <v>3769</v>
      </c>
      <c r="C221" s="2" t="s">
        <v>3769</v>
      </c>
    </row>
    <row r="222" spans="1:3">
      <c r="A222" s="2" t="s">
        <v>3770</v>
      </c>
      <c r="B222" s="2" t="s">
        <v>3770</v>
      </c>
      <c r="C222" s="2" t="s">
        <v>3770</v>
      </c>
    </row>
    <row r="223" spans="1:3">
      <c r="A223" s="2" t="s">
        <v>3758</v>
      </c>
      <c r="B223" s="2" t="s">
        <v>3758</v>
      </c>
      <c r="C223" s="2" t="s">
        <v>3758</v>
      </c>
    </row>
    <row r="224" spans="1:3">
      <c r="A224" s="2" t="s">
        <v>3771</v>
      </c>
      <c r="B224" s="2" t="s">
        <v>3771</v>
      </c>
      <c r="C224" s="2" t="s">
        <v>3771</v>
      </c>
    </row>
    <row r="225" spans="1:3">
      <c r="A225" s="2" t="s">
        <v>3772</v>
      </c>
      <c r="B225" s="2" t="s">
        <v>3773</v>
      </c>
      <c r="C225" s="2" t="s">
        <v>3772</v>
      </c>
    </row>
    <row r="226" spans="1:3">
      <c r="A226" s="2" t="s">
        <v>3774</v>
      </c>
      <c r="B226" s="2" t="s">
        <v>3774</v>
      </c>
      <c r="C226" s="2" t="s">
        <v>3774</v>
      </c>
    </row>
    <row r="227" spans="1:3">
      <c r="A227" s="2" t="s">
        <v>3775</v>
      </c>
      <c r="B227" s="2" t="s">
        <v>3775</v>
      </c>
      <c r="C227" s="2" t="s">
        <v>3775</v>
      </c>
    </row>
    <row r="228" spans="1:3">
      <c r="A228" s="2" t="s">
        <v>3776</v>
      </c>
      <c r="B228" s="2" t="s">
        <v>3777</v>
      </c>
      <c r="C228" s="2" t="s">
        <v>3776</v>
      </c>
    </row>
    <row r="229" spans="1:3">
      <c r="A229" s="2" t="s">
        <v>3778</v>
      </c>
      <c r="B229" s="2" t="s">
        <v>3779</v>
      </c>
      <c r="C229" s="2" t="s">
        <v>3778</v>
      </c>
    </row>
    <row r="230" spans="1:3">
      <c r="A230" s="2" t="s">
        <v>3780</v>
      </c>
      <c r="B230" s="2" t="s">
        <v>3781</v>
      </c>
      <c r="C230" s="2" t="s">
        <v>3780</v>
      </c>
    </row>
    <row r="231" spans="1:3">
      <c r="A231" s="2" t="s">
        <v>3782</v>
      </c>
      <c r="B231" s="2" t="s">
        <v>3782</v>
      </c>
      <c r="C231" s="2" t="s">
        <v>3782</v>
      </c>
    </row>
    <row r="232" spans="1:3">
      <c r="A232" s="2" t="s">
        <v>3783</v>
      </c>
      <c r="B232" s="2" t="s">
        <v>3783</v>
      </c>
      <c r="C232" s="2" t="s">
        <v>3783</v>
      </c>
    </row>
    <row r="233" spans="1:3">
      <c r="A233" s="2" t="s">
        <v>3784</v>
      </c>
      <c r="B233" s="2" t="s">
        <v>3784</v>
      </c>
      <c r="C233" s="2" t="s">
        <v>3784</v>
      </c>
    </row>
    <row r="234" spans="1:3">
      <c r="A234" s="2" t="s">
        <v>3785</v>
      </c>
      <c r="B234" s="2" t="s">
        <v>3785</v>
      </c>
      <c r="C234" s="2" t="s">
        <v>3785</v>
      </c>
    </row>
    <row r="235" spans="1:3">
      <c r="A235" s="2" t="s">
        <v>3786</v>
      </c>
      <c r="B235" s="2" t="s">
        <v>3786</v>
      </c>
      <c r="C235" s="2" t="s">
        <v>3786</v>
      </c>
    </row>
    <row r="236" spans="1:3">
      <c r="A236" s="2" t="s">
        <v>3787</v>
      </c>
      <c r="B236" s="2" t="s">
        <v>3787</v>
      </c>
      <c r="C236" s="2" t="s">
        <v>3787</v>
      </c>
    </row>
    <row r="237" spans="1:3">
      <c r="A237" s="2" t="s">
        <v>3788</v>
      </c>
      <c r="B237" s="2" t="s">
        <v>3788</v>
      </c>
      <c r="C237" s="2" t="s">
        <v>3788</v>
      </c>
    </row>
    <row r="238" spans="1:3">
      <c r="A238" s="2" t="s">
        <v>3789</v>
      </c>
      <c r="B238" s="2" t="s">
        <v>3789</v>
      </c>
      <c r="C238" s="2" t="s">
        <v>3789</v>
      </c>
    </row>
    <row r="239" spans="1:3">
      <c r="A239" s="2" t="s">
        <v>3790</v>
      </c>
      <c r="B239" s="2" t="s">
        <v>3790</v>
      </c>
      <c r="C239" s="2" t="s">
        <v>3790</v>
      </c>
    </row>
    <row r="240" spans="1:3">
      <c r="A240" s="2" t="s">
        <v>3791</v>
      </c>
      <c r="B240" s="2" t="s">
        <v>3792</v>
      </c>
      <c r="C240" s="2" t="s">
        <v>3791</v>
      </c>
    </row>
    <row r="241" spans="1:3">
      <c r="A241" s="2" t="s">
        <v>3793</v>
      </c>
      <c r="B241" s="2" t="s">
        <v>3794</v>
      </c>
      <c r="C241" s="2" t="s">
        <v>3793</v>
      </c>
    </row>
    <row r="242" spans="1:3">
      <c r="A242" s="2" t="s">
        <v>3795</v>
      </c>
      <c r="B242" s="2" t="s">
        <v>3795</v>
      </c>
      <c r="C242" s="2" t="s">
        <v>3795</v>
      </c>
    </row>
    <row r="243" spans="1:3">
      <c r="A243" s="2" t="s">
        <v>3796</v>
      </c>
      <c r="B243" s="2" t="s">
        <v>3797</v>
      </c>
      <c r="C243" s="2" t="s">
        <v>3796</v>
      </c>
    </row>
    <row r="244" spans="1:3">
      <c r="A244" s="2" t="s">
        <v>1510</v>
      </c>
      <c r="B244" s="2" t="s">
        <v>3798</v>
      </c>
      <c r="C244" s="2" t="s">
        <v>1510</v>
      </c>
    </row>
    <row r="245" spans="1:3">
      <c r="A245" s="2" t="s">
        <v>3799</v>
      </c>
      <c r="B245" s="2" t="s">
        <v>3800</v>
      </c>
      <c r="C245" s="2" t="s">
        <v>3799</v>
      </c>
    </row>
    <row r="246" spans="1:3">
      <c r="A246" s="2" t="s">
        <v>3801</v>
      </c>
      <c r="B246" s="2" t="s">
        <v>3802</v>
      </c>
      <c r="C246" s="2" t="s">
        <v>3801</v>
      </c>
    </row>
    <row r="247" spans="1:3">
      <c r="A247" s="2" t="s">
        <v>3803</v>
      </c>
      <c r="B247" s="2" t="s">
        <v>3803</v>
      </c>
      <c r="C247" s="2" t="s">
        <v>3803</v>
      </c>
    </row>
    <row r="248" spans="1:3">
      <c r="A248" s="2" t="s">
        <v>3804</v>
      </c>
      <c r="B248" s="2" t="s">
        <v>3805</v>
      </c>
      <c r="C248" s="2" t="s">
        <v>3804</v>
      </c>
    </row>
    <row r="249" spans="1:3">
      <c r="A249" s="2" t="s">
        <v>3806</v>
      </c>
      <c r="B249" s="2" t="s">
        <v>3806</v>
      </c>
      <c r="C249" s="2" t="s">
        <v>3806</v>
      </c>
    </row>
    <row r="250" spans="1:3">
      <c r="A250" s="2" t="s">
        <v>3807</v>
      </c>
      <c r="B250" s="2" t="s">
        <v>3807</v>
      </c>
      <c r="C250" s="2" t="s">
        <v>3807</v>
      </c>
    </row>
    <row r="251" spans="1:3">
      <c r="A251" s="2" t="s">
        <v>3808</v>
      </c>
      <c r="B251" s="2" t="s">
        <v>3809</v>
      </c>
      <c r="C251" s="2" t="s">
        <v>3808</v>
      </c>
    </row>
    <row r="252" spans="1:3">
      <c r="A252" s="2" t="s">
        <v>3810</v>
      </c>
      <c r="B252" s="2" t="s">
        <v>3810</v>
      </c>
      <c r="C252" s="2" t="s">
        <v>3810</v>
      </c>
    </row>
    <row r="253" spans="1:3">
      <c r="A253" s="2" t="s">
        <v>3811</v>
      </c>
      <c r="B253" s="2" t="s">
        <v>3811</v>
      </c>
      <c r="C253" s="2" t="s">
        <v>3811</v>
      </c>
    </row>
    <row r="254" spans="1:3">
      <c r="A254" s="2" t="s">
        <v>3812</v>
      </c>
      <c r="B254" s="2" t="s">
        <v>3812</v>
      </c>
      <c r="C254" s="2" t="s">
        <v>3812</v>
      </c>
    </row>
    <row r="255" spans="1:3">
      <c r="A255" s="2" t="s">
        <v>3813</v>
      </c>
      <c r="B255" s="2" t="s">
        <v>3813</v>
      </c>
      <c r="C255" s="2" t="s">
        <v>3813</v>
      </c>
    </row>
    <row r="256" spans="1:3">
      <c r="A256" s="2" t="s">
        <v>3814</v>
      </c>
      <c r="B256" s="2" t="s">
        <v>3814</v>
      </c>
      <c r="C256" s="2" t="s">
        <v>3814</v>
      </c>
    </row>
    <row r="257" spans="1:3">
      <c r="A257" s="2" t="s">
        <v>3815</v>
      </c>
      <c r="B257" s="2" t="s">
        <v>3816</v>
      </c>
      <c r="C257" s="2" t="s">
        <v>3815</v>
      </c>
    </row>
    <row r="258" spans="1:3">
      <c r="A258" s="2" t="s">
        <v>3817</v>
      </c>
      <c r="B258" s="2" t="s">
        <v>3817</v>
      </c>
      <c r="C258" s="2" t="s">
        <v>3817</v>
      </c>
    </row>
    <row r="259" spans="1:3">
      <c r="A259" s="2" t="s">
        <v>3818</v>
      </c>
      <c r="B259" s="2" t="s">
        <v>3819</v>
      </c>
      <c r="C259" s="2" t="s">
        <v>3818</v>
      </c>
    </row>
    <row r="260" spans="1:3">
      <c r="A260" s="2" t="s">
        <v>3820</v>
      </c>
      <c r="B260" s="2" t="s">
        <v>3820</v>
      </c>
      <c r="C260" s="2" t="s">
        <v>3820</v>
      </c>
    </row>
    <row r="261" spans="1:3">
      <c r="A261" s="2" t="s">
        <v>3821</v>
      </c>
      <c r="B261" s="2" t="s">
        <v>3822</v>
      </c>
      <c r="C261" s="2" t="s">
        <v>3821</v>
      </c>
    </row>
    <row r="262" spans="1:3">
      <c r="A262" s="2" t="s">
        <v>3823</v>
      </c>
      <c r="B262" s="2" t="s">
        <v>3823</v>
      </c>
      <c r="C262" s="2" t="s">
        <v>3823</v>
      </c>
    </row>
    <row r="263" spans="1:3">
      <c r="A263" s="2" t="s">
        <v>3824</v>
      </c>
      <c r="B263" s="2" t="s">
        <v>3824</v>
      </c>
      <c r="C263" s="2" t="s">
        <v>3824</v>
      </c>
    </row>
    <row r="264" spans="1:3">
      <c r="A264" s="2" t="s">
        <v>3825</v>
      </c>
      <c r="B264" s="2" t="s">
        <v>3825</v>
      </c>
      <c r="C264" s="2" t="s">
        <v>3825</v>
      </c>
    </row>
    <row r="265" spans="1:3">
      <c r="A265" s="2" t="s">
        <v>3826</v>
      </c>
      <c r="B265" s="2" t="s">
        <v>3826</v>
      </c>
      <c r="C265" s="2" t="s">
        <v>3826</v>
      </c>
    </row>
    <row r="266" spans="1:3">
      <c r="A266" s="2" t="s">
        <v>3827</v>
      </c>
      <c r="B266" s="2" t="s">
        <v>3827</v>
      </c>
      <c r="C266" s="2" t="s">
        <v>3827</v>
      </c>
    </row>
    <row r="267" spans="1:3">
      <c r="A267" s="2" t="s">
        <v>3828</v>
      </c>
      <c r="B267" s="2" t="s">
        <v>3828</v>
      </c>
      <c r="C267" s="2" t="s">
        <v>3828</v>
      </c>
    </row>
    <row r="268" spans="1:3">
      <c r="A268" s="2" t="s">
        <v>3829</v>
      </c>
      <c r="B268" s="2" t="s">
        <v>3829</v>
      </c>
      <c r="C268" s="2" t="s">
        <v>3829</v>
      </c>
    </row>
    <row r="269" spans="1:3">
      <c r="A269" s="2" t="s">
        <v>3830</v>
      </c>
      <c r="B269" s="2" t="s">
        <v>3830</v>
      </c>
      <c r="C269" s="2" t="s">
        <v>3830</v>
      </c>
    </row>
    <row r="270" spans="1:3">
      <c r="A270" s="2" t="s">
        <v>3831</v>
      </c>
      <c r="B270" s="2" t="s">
        <v>3831</v>
      </c>
      <c r="C270" s="2" t="s">
        <v>3831</v>
      </c>
    </row>
    <row r="271" spans="1:3">
      <c r="A271" s="2" t="s">
        <v>3832</v>
      </c>
      <c r="B271" s="2" t="s">
        <v>3832</v>
      </c>
      <c r="C271" s="2" t="s">
        <v>3832</v>
      </c>
    </row>
    <row r="272" spans="1:3">
      <c r="A272" s="2" t="s">
        <v>3833</v>
      </c>
      <c r="B272" s="2" t="s">
        <v>3833</v>
      </c>
      <c r="C272" s="2" t="s">
        <v>3833</v>
      </c>
    </row>
    <row r="273" spans="1:3">
      <c r="A273" s="2" t="s">
        <v>3834</v>
      </c>
      <c r="B273" s="2" t="s">
        <v>3835</v>
      </c>
      <c r="C273" s="2" t="s">
        <v>3834</v>
      </c>
    </row>
    <row r="274" spans="1:3">
      <c r="A274" s="2" t="s">
        <v>3836</v>
      </c>
      <c r="B274" s="2" t="s">
        <v>3836</v>
      </c>
      <c r="C274" s="2" t="s">
        <v>3836</v>
      </c>
    </row>
    <row r="275" spans="1:3">
      <c r="A275" s="2" t="s">
        <v>3837</v>
      </c>
      <c r="B275" s="2" t="s">
        <v>3837</v>
      </c>
      <c r="C275" s="2" t="s">
        <v>3837</v>
      </c>
    </row>
    <row r="276" spans="1:3">
      <c r="A276" s="2" t="s">
        <v>3838</v>
      </c>
      <c r="B276" s="2" t="s">
        <v>3838</v>
      </c>
      <c r="C276" s="2" t="s">
        <v>3838</v>
      </c>
    </row>
    <row r="277" spans="1:3">
      <c r="A277" s="2" t="s">
        <v>3839</v>
      </c>
      <c r="B277" s="2" t="s">
        <v>3839</v>
      </c>
      <c r="C277" s="2" t="s">
        <v>3839</v>
      </c>
    </row>
    <row r="278" spans="1:3">
      <c r="A278" s="2" t="s">
        <v>3840</v>
      </c>
      <c r="B278" s="2" t="s">
        <v>3841</v>
      </c>
      <c r="C278" s="2" t="s">
        <v>3840</v>
      </c>
    </row>
    <row r="279" spans="1:3">
      <c r="A279" s="2" t="s">
        <v>3842</v>
      </c>
      <c r="B279" s="2" t="s">
        <v>3843</v>
      </c>
      <c r="C279" s="2" t="s">
        <v>3842</v>
      </c>
    </row>
    <row r="280" spans="1:3">
      <c r="A280" s="2" t="s">
        <v>3844</v>
      </c>
      <c r="B280" s="2" t="s">
        <v>3844</v>
      </c>
      <c r="C280" s="2" t="s">
        <v>3844</v>
      </c>
    </row>
    <row r="281" spans="1:3">
      <c r="A281" s="2" t="s">
        <v>3845</v>
      </c>
      <c r="B281" s="2" t="s">
        <v>3846</v>
      </c>
      <c r="C281" s="2" t="s">
        <v>3845</v>
      </c>
    </row>
    <row r="282" spans="1:3">
      <c r="A282" s="2" t="s">
        <v>3847</v>
      </c>
      <c r="B282" s="2" t="s">
        <v>3848</v>
      </c>
      <c r="C282" s="2" t="s">
        <v>3847</v>
      </c>
    </row>
    <row r="283" spans="1:3">
      <c r="A283" s="2" t="s">
        <v>3849</v>
      </c>
      <c r="B283" s="2" t="s">
        <v>3850</v>
      </c>
      <c r="C283" s="2" t="s">
        <v>3849</v>
      </c>
    </row>
    <row r="284" spans="1:3">
      <c r="A284" s="2" t="s">
        <v>3851</v>
      </c>
      <c r="B284" s="2" t="s">
        <v>3852</v>
      </c>
      <c r="C284" s="2" t="s">
        <v>3851</v>
      </c>
    </row>
    <row r="285" spans="1:3">
      <c r="A285" s="2" t="s">
        <v>3853</v>
      </c>
      <c r="B285" s="2" t="s">
        <v>3854</v>
      </c>
      <c r="C285" s="2" t="s">
        <v>3853</v>
      </c>
    </row>
    <row r="286" spans="1:3">
      <c r="A286" s="2" t="s">
        <v>3855</v>
      </c>
      <c r="B286" s="2" t="s">
        <v>3856</v>
      </c>
      <c r="C286" s="2" t="s">
        <v>3855</v>
      </c>
    </row>
    <row r="287" spans="1:3">
      <c r="A287" s="2" t="s">
        <v>3857</v>
      </c>
      <c r="B287" s="2" t="s">
        <v>3858</v>
      </c>
      <c r="C287" s="2" t="s">
        <v>3857</v>
      </c>
    </row>
    <row r="288" spans="1:3">
      <c r="A288" s="2" t="s">
        <v>3859</v>
      </c>
      <c r="B288" s="2" t="s">
        <v>3859</v>
      </c>
      <c r="C288" s="2" t="s">
        <v>3859</v>
      </c>
    </row>
    <row r="289" spans="1:3">
      <c r="A289" s="2" t="s">
        <v>3860</v>
      </c>
      <c r="B289" s="2" t="s">
        <v>3860</v>
      </c>
      <c r="C289" s="2" t="s">
        <v>3860</v>
      </c>
    </row>
    <row r="290" spans="1:3">
      <c r="A290" s="2" t="s">
        <v>3861</v>
      </c>
      <c r="B290" s="2" t="s">
        <v>3861</v>
      </c>
      <c r="C290" s="2" t="s">
        <v>3861</v>
      </c>
    </row>
    <row r="291" spans="1:3">
      <c r="A291" s="2" t="s">
        <v>3862</v>
      </c>
      <c r="B291" s="2" t="s">
        <v>3862</v>
      </c>
      <c r="C291" s="2" t="s">
        <v>3862</v>
      </c>
    </row>
    <row r="292" spans="1:3">
      <c r="A292" s="2" t="s">
        <v>3863</v>
      </c>
      <c r="B292" s="2" t="s">
        <v>3863</v>
      </c>
      <c r="C292" s="2" t="s">
        <v>3863</v>
      </c>
    </row>
    <row r="293" spans="1:3">
      <c r="A293" s="2" t="s">
        <v>3864</v>
      </c>
      <c r="B293" s="2" t="s">
        <v>3864</v>
      </c>
      <c r="C293" s="2" t="s">
        <v>3864</v>
      </c>
    </row>
    <row r="294" spans="1:3">
      <c r="A294" s="2" t="s">
        <v>3865</v>
      </c>
      <c r="B294" s="2" t="s">
        <v>3865</v>
      </c>
      <c r="C294" s="2" t="s">
        <v>3865</v>
      </c>
    </row>
    <row r="295" spans="1:3">
      <c r="A295" s="2" t="s">
        <v>3866</v>
      </c>
      <c r="B295" s="2" t="s">
        <v>3866</v>
      </c>
      <c r="C295" s="2" t="s">
        <v>3866</v>
      </c>
    </row>
    <row r="296" spans="1:3">
      <c r="A296" s="2" t="s">
        <v>3867</v>
      </c>
      <c r="B296" s="2" t="s">
        <v>3867</v>
      </c>
      <c r="C296" s="2" t="s">
        <v>3867</v>
      </c>
    </row>
    <row r="297" spans="1:3">
      <c r="A297" s="2" t="s">
        <v>3868</v>
      </c>
      <c r="B297" s="2" t="s">
        <v>3868</v>
      </c>
      <c r="C297" s="2" t="s">
        <v>3868</v>
      </c>
    </row>
    <row r="298" spans="1:3">
      <c r="A298" s="2" t="s">
        <v>3869</v>
      </c>
      <c r="B298" s="2" t="s">
        <v>3869</v>
      </c>
      <c r="C298" s="2" t="s">
        <v>3869</v>
      </c>
    </row>
    <row r="299" spans="1:3">
      <c r="A299" s="2" t="s">
        <v>3870</v>
      </c>
      <c r="B299" s="2" t="s">
        <v>3870</v>
      </c>
      <c r="C299" s="2" t="s">
        <v>3870</v>
      </c>
    </row>
    <row r="300" spans="1:3">
      <c r="A300" s="2" t="s">
        <v>3871</v>
      </c>
      <c r="B300" s="2" t="s">
        <v>3871</v>
      </c>
      <c r="C300" s="2" t="s">
        <v>3871</v>
      </c>
    </row>
    <row r="301" spans="1:3">
      <c r="A301" s="2" t="s">
        <v>3872</v>
      </c>
      <c r="B301" s="2" t="s">
        <v>3872</v>
      </c>
      <c r="C301" s="2" t="s">
        <v>3872</v>
      </c>
    </row>
    <row r="302" spans="1:3">
      <c r="A302" s="2" t="s">
        <v>3873</v>
      </c>
      <c r="B302" s="2" t="s">
        <v>3873</v>
      </c>
      <c r="C302" s="2" t="s">
        <v>3873</v>
      </c>
    </row>
    <row r="303" spans="1:3">
      <c r="A303" s="2" t="s">
        <v>3874</v>
      </c>
      <c r="B303" s="2" t="s">
        <v>3874</v>
      </c>
      <c r="C303" s="2" t="s">
        <v>3874</v>
      </c>
    </row>
    <row r="304" spans="1:3">
      <c r="A304" s="2" t="s">
        <v>3875</v>
      </c>
      <c r="B304" s="2" t="s">
        <v>3875</v>
      </c>
      <c r="C304" s="2" t="s">
        <v>3875</v>
      </c>
    </row>
    <row r="305" spans="1:3">
      <c r="A305" s="2" t="s">
        <v>3876</v>
      </c>
      <c r="B305" s="2" t="s">
        <v>3876</v>
      </c>
      <c r="C305" s="2" t="s">
        <v>3876</v>
      </c>
    </row>
    <row r="306" spans="1:3">
      <c r="A306" s="2" t="s">
        <v>3877</v>
      </c>
      <c r="B306" s="2" t="s">
        <v>3877</v>
      </c>
      <c r="C306" s="2" t="s">
        <v>3877</v>
      </c>
    </row>
    <row r="307" spans="1:3">
      <c r="A307" s="2" t="s">
        <v>3878</v>
      </c>
      <c r="B307" s="2" t="s">
        <v>3878</v>
      </c>
      <c r="C307" s="2" t="s">
        <v>3878</v>
      </c>
    </row>
    <row r="308" spans="1:3">
      <c r="A308" s="2" t="s">
        <v>3879</v>
      </c>
      <c r="B308" s="2" t="s">
        <v>3879</v>
      </c>
      <c r="C308" s="2" t="s">
        <v>3879</v>
      </c>
    </row>
    <row r="309" spans="1:3">
      <c r="A309" s="2" t="s">
        <v>3880</v>
      </c>
      <c r="B309" s="2" t="s">
        <v>3880</v>
      </c>
      <c r="C309" s="2" t="s">
        <v>3880</v>
      </c>
    </row>
    <row r="310" spans="1:3">
      <c r="A310" s="2" t="s">
        <v>3881</v>
      </c>
      <c r="B310" s="2" t="s">
        <v>3881</v>
      </c>
      <c r="C310" s="2" t="s">
        <v>3881</v>
      </c>
    </row>
    <row r="311" spans="1:3">
      <c r="A311" s="2" t="s">
        <v>3882</v>
      </c>
      <c r="B311" s="2" t="s">
        <v>3882</v>
      </c>
      <c r="C311" s="2" t="s">
        <v>3882</v>
      </c>
    </row>
    <row r="312" spans="1:3">
      <c r="A312" s="2" t="s">
        <v>3883</v>
      </c>
      <c r="B312" s="2" t="s">
        <v>3883</v>
      </c>
      <c r="C312" s="2" t="s">
        <v>3883</v>
      </c>
    </row>
    <row r="313" spans="1:3">
      <c r="A313" s="2" t="s">
        <v>3884</v>
      </c>
      <c r="B313" s="2" t="s">
        <v>3884</v>
      </c>
      <c r="C313" s="2" t="s">
        <v>3884</v>
      </c>
    </row>
    <row r="314" spans="1:3">
      <c r="A314" s="2" t="s">
        <v>3885</v>
      </c>
      <c r="B314" s="2" t="s">
        <v>3885</v>
      </c>
      <c r="C314" s="2" t="s">
        <v>3885</v>
      </c>
    </row>
    <row r="315" spans="1:3">
      <c r="A315" s="2" t="s">
        <v>3886</v>
      </c>
      <c r="B315" s="2" t="s">
        <v>3886</v>
      </c>
      <c r="C315" s="2" t="s">
        <v>3886</v>
      </c>
    </row>
    <row r="316" spans="1:3">
      <c r="A316" s="2" t="s">
        <v>3887</v>
      </c>
      <c r="B316" s="2" t="s">
        <v>3887</v>
      </c>
      <c r="C316" s="2" t="s">
        <v>3887</v>
      </c>
    </row>
    <row r="317" spans="1:3">
      <c r="A317" s="2" t="s">
        <v>3888</v>
      </c>
      <c r="B317" s="2" t="s">
        <v>3888</v>
      </c>
      <c r="C317" s="2" t="s">
        <v>3888</v>
      </c>
    </row>
    <row r="318" spans="1:3">
      <c r="A318" s="2" t="s">
        <v>3889</v>
      </c>
      <c r="B318" s="2" t="s">
        <v>3889</v>
      </c>
      <c r="C318" s="2" t="s">
        <v>3889</v>
      </c>
    </row>
    <row r="319" spans="1:3">
      <c r="A319" s="2" t="s">
        <v>3890</v>
      </c>
      <c r="B319" s="2" t="s">
        <v>3890</v>
      </c>
      <c r="C319" s="2" t="s">
        <v>3890</v>
      </c>
    </row>
    <row r="320" spans="1:3">
      <c r="A320" s="2" t="s">
        <v>3891</v>
      </c>
      <c r="B320" s="2" t="s">
        <v>3891</v>
      </c>
      <c r="C320" s="2" t="s">
        <v>3891</v>
      </c>
    </row>
    <row r="321" spans="1:3">
      <c r="A321" s="2" t="s">
        <v>3892</v>
      </c>
      <c r="B321" s="2" t="s">
        <v>3892</v>
      </c>
      <c r="C321" s="2" t="s">
        <v>3892</v>
      </c>
    </row>
    <row r="322" spans="1:3">
      <c r="A322" s="2" t="s">
        <v>3893</v>
      </c>
      <c r="B322" s="2" t="s">
        <v>3893</v>
      </c>
      <c r="C322" s="2" t="s">
        <v>3893</v>
      </c>
    </row>
    <row r="323" spans="1:3">
      <c r="A323" s="2" t="s">
        <v>3894</v>
      </c>
      <c r="B323" s="2" t="s">
        <v>3894</v>
      </c>
      <c r="C323" s="2" t="s">
        <v>3894</v>
      </c>
    </row>
    <row r="324" spans="1:3">
      <c r="A324" s="2" t="s">
        <v>3895</v>
      </c>
      <c r="B324" s="2" t="s">
        <v>3895</v>
      </c>
      <c r="C324" s="2" t="s">
        <v>3895</v>
      </c>
    </row>
    <row r="325" spans="1:3">
      <c r="A325" s="2" t="s">
        <v>3896</v>
      </c>
      <c r="B325" s="2" t="s">
        <v>3896</v>
      </c>
      <c r="C325" s="2" t="s">
        <v>3896</v>
      </c>
    </row>
    <row r="326" spans="1:3">
      <c r="A326" s="2" t="s">
        <v>3897</v>
      </c>
      <c r="B326" s="2" t="s">
        <v>3897</v>
      </c>
      <c r="C326" s="2" t="s">
        <v>3897</v>
      </c>
    </row>
    <row r="327" spans="1:3">
      <c r="A327" s="2" t="s">
        <v>3898</v>
      </c>
      <c r="B327" s="2" t="s">
        <v>3898</v>
      </c>
      <c r="C327" s="2" t="s">
        <v>3898</v>
      </c>
    </row>
    <row r="328" spans="1:3">
      <c r="A328" s="2" t="s">
        <v>3899</v>
      </c>
      <c r="B328" s="2" t="s">
        <v>3899</v>
      </c>
      <c r="C328" s="2" t="s">
        <v>3899</v>
      </c>
    </row>
    <row r="329" spans="1:3">
      <c r="A329" s="2" t="s">
        <v>3900</v>
      </c>
      <c r="B329" s="2" t="s">
        <v>3900</v>
      </c>
      <c r="C329" s="2" t="s">
        <v>3900</v>
      </c>
    </row>
    <row r="330" spans="1:3">
      <c r="A330" s="2" t="s">
        <v>3901</v>
      </c>
      <c r="B330" s="2" t="s">
        <v>3901</v>
      </c>
      <c r="C330" s="2" t="s">
        <v>3901</v>
      </c>
    </row>
    <row r="331" spans="1:3">
      <c r="A331" s="2" t="s">
        <v>3902</v>
      </c>
      <c r="B331" s="2" t="s">
        <v>3902</v>
      </c>
      <c r="C331" s="2" t="s">
        <v>3902</v>
      </c>
    </row>
    <row r="332" spans="1:3">
      <c r="A332" s="2" t="s">
        <v>3903</v>
      </c>
      <c r="B332" s="2" t="s">
        <v>3903</v>
      </c>
      <c r="C332" s="2" t="s">
        <v>3903</v>
      </c>
    </row>
    <row r="333" spans="1:3">
      <c r="A333" s="2" t="s">
        <v>3904</v>
      </c>
      <c r="B333" s="2" t="s">
        <v>3904</v>
      </c>
      <c r="C333" s="2" t="s">
        <v>3904</v>
      </c>
    </row>
    <row r="334" spans="1:3">
      <c r="A334" s="2" t="s">
        <v>3905</v>
      </c>
      <c r="B334" s="2" t="s">
        <v>3905</v>
      </c>
      <c r="C334" s="2" t="s">
        <v>3905</v>
      </c>
    </row>
    <row r="335" spans="1:3">
      <c r="A335" s="2" t="s">
        <v>3906</v>
      </c>
      <c r="B335" s="2" t="s">
        <v>3906</v>
      </c>
      <c r="C335" s="2" t="s">
        <v>3906</v>
      </c>
    </row>
    <row r="336" spans="1:3">
      <c r="A336" s="2" t="s">
        <v>3907</v>
      </c>
      <c r="B336" s="2" t="s">
        <v>3907</v>
      </c>
      <c r="C336" s="2" t="s">
        <v>3907</v>
      </c>
    </row>
    <row r="337" spans="1:3">
      <c r="A337" s="2" t="s">
        <v>3908</v>
      </c>
      <c r="B337" s="2" t="s">
        <v>3908</v>
      </c>
      <c r="C337" s="2" t="s">
        <v>3908</v>
      </c>
    </row>
    <row r="338" spans="1:3">
      <c r="A338" s="2" t="s">
        <v>3909</v>
      </c>
      <c r="B338" s="2" t="s">
        <v>3909</v>
      </c>
      <c r="C338" s="2" t="s">
        <v>3909</v>
      </c>
    </row>
    <row r="339" spans="1:3">
      <c r="A339" s="2" t="s">
        <v>3910</v>
      </c>
      <c r="B339" s="2" t="s">
        <v>3910</v>
      </c>
      <c r="C339" s="2" t="s">
        <v>3910</v>
      </c>
    </row>
    <row r="340" spans="1:3">
      <c r="A340" s="2" t="s">
        <v>3911</v>
      </c>
      <c r="B340" s="2" t="s">
        <v>3911</v>
      </c>
      <c r="C340" s="2" t="s">
        <v>3911</v>
      </c>
    </row>
    <row r="341" spans="1:3">
      <c r="A341" s="2" t="s">
        <v>3912</v>
      </c>
      <c r="B341" s="2" t="s">
        <v>3912</v>
      </c>
      <c r="C341" s="2" t="s">
        <v>3912</v>
      </c>
    </row>
    <row r="342" spans="1:3">
      <c r="A342" s="2" t="s">
        <v>3913</v>
      </c>
      <c r="B342" s="2" t="s">
        <v>3913</v>
      </c>
      <c r="C342" s="2" t="s">
        <v>3913</v>
      </c>
    </row>
    <row r="343" spans="1:3">
      <c r="A343" s="2" t="s">
        <v>3914</v>
      </c>
      <c r="B343" s="2" t="s">
        <v>3914</v>
      </c>
      <c r="C343" s="2" t="s">
        <v>3914</v>
      </c>
    </row>
    <row r="344" spans="1:3">
      <c r="A344" s="2" t="s">
        <v>3915</v>
      </c>
      <c r="B344" s="2" t="s">
        <v>3915</v>
      </c>
      <c r="C344" s="2" t="s">
        <v>3915</v>
      </c>
    </row>
    <row r="345" spans="1:3">
      <c r="A345" s="2" t="s">
        <v>3916</v>
      </c>
      <c r="B345" s="2" t="s">
        <v>3916</v>
      </c>
      <c r="C345" s="2" t="s">
        <v>3916</v>
      </c>
    </row>
    <row r="346" spans="1:3">
      <c r="A346" s="2" t="s">
        <v>3917</v>
      </c>
      <c r="B346" s="2" t="s">
        <v>3917</v>
      </c>
      <c r="C346" s="2" t="s">
        <v>3917</v>
      </c>
    </row>
    <row r="347" spans="1:3">
      <c r="A347" s="2" t="s">
        <v>3918</v>
      </c>
      <c r="B347" s="2" t="s">
        <v>3918</v>
      </c>
      <c r="C347" s="2" t="s">
        <v>3918</v>
      </c>
    </row>
    <row r="348" spans="1:3">
      <c r="A348" s="2" t="s">
        <v>3919</v>
      </c>
      <c r="B348" s="2" t="s">
        <v>3919</v>
      </c>
      <c r="C348" s="2" t="s">
        <v>3919</v>
      </c>
    </row>
    <row r="349" spans="1:3">
      <c r="A349" s="2" t="s">
        <v>3920</v>
      </c>
      <c r="B349" s="2" t="s">
        <v>3920</v>
      </c>
      <c r="C349" s="2" t="s">
        <v>3920</v>
      </c>
    </row>
    <row r="350" spans="1:3">
      <c r="A350" s="2" t="s">
        <v>3921</v>
      </c>
      <c r="B350" s="2" t="s">
        <v>3921</v>
      </c>
      <c r="C350" s="2" t="s">
        <v>3921</v>
      </c>
    </row>
    <row r="351" spans="1:3">
      <c r="A351" s="2" t="s">
        <v>3922</v>
      </c>
      <c r="B351" s="2" t="s">
        <v>3922</v>
      </c>
      <c r="C351" s="2" t="s">
        <v>3922</v>
      </c>
    </row>
    <row r="352" spans="1:3">
      <c r="A352" s="2" t="s">
        <v>3923</v>
      </c>
      <c r="B352" s="2" t="s">
        <v>3923</v>
      </c>
      <c r="C352" s="2" t="s">
        <v>3923</v>
      </c>
    </row>
    <row r="353" spans="1:3">
      <c r="A353" s="2" t="s">
        <v>3924</v>
      </c>
      <c r="B353" s="2" t="s">
        <v>3924</v>
      </c>
      <c r="C353" s="2" t="s">
        <v>3924</v>
      </c>
    </row>
    <row r="354" spans="1:3">
      <c r="A354" s="2" t="s">
        <v>3925</v>
      </c>
      <c r="B354" s="2" t="s">
        <v>3925</v>
      </c>
      <c r="C354" s="2" t="s">
        <v>3925</v>
      </c>
    </row>
    <row r="355" spans="1:3">
      <c r="A355" s="2" t="s">
        <v>3926</v>
      </c>
      <c r="B355" s="2" t="s">
        <v>3927</v>
      </c>
      <c r="C355" s="2" t="s">
        <v>3926</v>
      </c>
    </row>
    <row r="356" spans="1:3">
      <c r="A356" s="2" t="s">
        <v>3928</v>
      </c>
      <c r="B356" s="2" t="s">
        <v>3928</v>
      </c>
      <c r="C356" s="2" t="s">
        <v>3928</v>
      </c>
    </row>
    <row r="357" spans="1:3">
      <c r="A357" s="2" t="s">
        <v>3929</v>
      </c>
      <c r="B357" s="2" t="s">
        <v>3929</v>
      </c>
      <c r="C357" s="2" t="s">
        <v>3929</v>
      </c>
    </row>
    <row r="358" spans="1:3">
      <c r="A358" s="2" t="s">
        <v>3930</v>
      </c>
      <c r="B358" s="2" t="s">
        <v>3930</v>
      </c>
      <c r="C358" s="2" t="s">
        <v>3930</v>
      </c>
    </row>
    <row r="359" spans="1:3">
      <c r="A359" s="2" t="s">
        <v>3931</v>
      </c>
      <c r="B359" s="2" t="s">
        <v>3931</v>
      </c>
      <c r="C359" s="2" t="s">
        <v>3931</v>
      </c>
    </row>
    <row r="360" spans="1:3">
      <c r="A360" s="2" t="s">
        <v>3932</v>
      </c>
      <c r="B360" s="2" t="s">
        <v>3932</v>
      </c>
      <c r="C360" s="2" t="s">
        <v>3932</v>
      </c>
    </row>
    <row r="361" spans="1:3">
      <c r="A361" s="2" t="s">
        <v>3933</v>
      </c>
      <c r="B361" s="2" t="s">
        <v>3933</v>
      </c>
      <c r="C361" s="2" t="s">
        <v>3933</v>
      </c>
    </row>
    <row r="362" spans="1:3">
      <c r="A362" s="2" t="s">
        <v>3934</v>
      </c>
      <c r="B362" s="2" t="s">
        <v>3934</v>
      </c>
      <c r="C362" s="2" t="s">
        <v>3934</v>
      </c>
    </row>
    <row r="363" spans="1:3">
      <c r="A363" s="2" t="s">
        <v>3935</v>
      </c>
      <c r="B363" s="2" t="s">
        <v>3936</v>
      </c>
      <c r="C363" s="2" t="s">
        <v>3935</v>
      </c>
    </row>
    <row r="364" spans="1:3">
      <c r="A364" s="2" t="s">
        <v>3937</v>
      </c>
      <c r="B364" s="2" t="s">
        <v>3937</v>
      </c>
      <c r="C364" s="2" t="s">
        <v>3937</v>
      </c>
    </row>
    <row r="365" spans="1:3">
      <c r="A365" s="2" t="s">
        <v>3938</v>
      </c>
      <c r="B365" s="2" t="s">
        <v>3938</v>
      </c>
      <c r="C365" s="2" t="s">
        <v>3938</v>
      </c>
    </row>
    <row r="366" spans="1:3">
      <c r="A366" s="2" t="s">
        <v>3939</v>
      </c>
      <c r="B366" s="2" t="s">
        <v>3939</v>
      </c>
      <c r="C366" s="2" t="s">
        <v>3939</v>
      </c>
    </row>
    <row r="367" spans="1:3">
      <c r="A367" s="2" t="s">
        <v>3940</v>
      </c>
      <c r="B367" s="2" t="s">
        <v>3940</v>
      </c>
      <c r="C367" s="2" t="s">
        <v>3940</v>
      </c>
    </row>
    <row r="368" spans="1:3">
      <c r="A368" s="2" t="s">
        <v>3941</v>
      </c>
      <c r="B368" s="2" t="s">
        <v>3941</v>
      </c>
      <c r="C368" s="2" t="s">
        <v>3941</v>
      </c>
    </row>
    <row r="369" spans="1:3">
      <c r="A369" s="2" t="s">
        <v>3942</v>
      </c>
      <c r="B369" s="2" t="s">
        <v>3942</v>
      </c>
      <c r="C369" s="2" t="s">
        <v>3942</v>
      </c>
    </row>
    <row r="370" spans="1:3">
      <c r="A370" s="2" t="s">
        <v>3943</v>
      </c>
      <c r="B370" s="2" t="s">
        <v>3943</v>
      </c>
      <c r="C370" s="2" t="s">
        <v>3943</v>
      </c>
    </row>
    <row r="371" spans="1:3">
      <c r="A371" s="2" t="s">
        <v>3944</v>
      </c>
      <c r="B371" s="2" t="s">
        <v>3944</v>
      </c>
      <c r="C371" s="2" t="s">
        <v>3944</v>
      </c>
    </row>
    <row r="372" spans="1:3">
      <c r="A372" s="2" t="s">
        <v>3945</v>
      </c>
      <c r="B372" s="2" t="s">
        <v>3945</v>
      </c>
      <c r="C372" s="2" t="s">
        <v>3945</v>
      </c>
    </row>
    <row r="373" spans="1:3">
      <c r="A373" s="2" t="s">
        <v>3946</v>
      </c>
      <c r="B373" s="2" t="s">
        <v>3946</v>
      </c>
      <c r="C373" s="2" t="s">
        <v>3946</v>
      </c>
    </row>
    <row r="374" spans="1:3">
      <c r="A374" s="2" t="s">
        <v>3947</v>
      </c>
      <c r="B374" s="2" t="s">
        <v>3947</v>
      </c>
      <c r="C374" s="2" t="s">
        <v>3947</v>
      </c>
    </row>
    <row r="375" spans="1:3">
      <c r="A375" s="2" t="s">
        <v>3948</v>
      </c>
      <c r="B375" s="2" t="s">
        <v>3948</v>
      </c>
      <c r="C375" s="2" t="s">
        <v>3948</v>
      </c>
    </row>
    <row r="376" spans="1:3">
      <c r="A376" s="2" t="s">
        <v>3949</v>
      </c>
      <c r="B376" s="2" t="s">
        <v>3949</v>
      </c>
      <c r="C376" s="2" t="s">
        <v>3949</v>
      </c>
    </row>
    <row r="377" spans="1:3">
      <c r="A377" s="2" t="s">
        <v>3950</v>
      </c>
      <c r="B377" s="2" t="s">
        <v>3950</v>
      </c>
      <c r="C377" s="2" t="s">
        <v>3950</v>
      </c>
    </row>
    <row r="378" spans="1:3">
      <c r="A378" s="2" t="s">
        <v>3951</v>
      </c>
      <c r="B378" s="2" t="s">
        <v>3951</v>
      </c>
      <c r="C378" s="2" t="s">
        <v>3951</v>
      </c>
    </row>
    <row r="379" spans="1:3">
      <c r="A379" s="2" t="s">
        <v>3952</v>
      </c>
      <c r="B379" s="2" t="s">
        <v>3952</v>
      </c>
      <c r="C379" s="2" t="s">
        <v>3952</v>
      </c>
    </row>
    <row r="380" spans="1:3">
      <c r="A380" s="2" t="s">
        <v>3953</v>
      </c>
      <c r="B380" s="2" t="s">
        <v>3954</v>
      </c>
      <c r="C380" s="2" t="s">
        <v>3953</v>
      </c>
    </row>
    <row r="381" spans="1:3">
      <c r="A381" s="2" t="s">
        <v>3955</v>
      </c>
      <c r="B381" s="2" t="s">
        <v>3956</v>
      </c>
      <c r="C381" s="2" t="s">
        <v>3955</v>
      </c>
    </row>
    <row r="382" spans="1:3">
      <c r="A382" s="2" t="s">
        <v>3957</v>
      </c>
      <c r="B382" s="2" t="s">
        <v>3958</v>
      </c>
      <c r="C382" s="2" t="s">
        <v>3957</v>
      </c>
    </row>
    <row r="383" spans="1:3">
      <c r="A383" s="2" t="s">
        <v>3959</v>
      </c>
      <c r="B383" s="2" t="s">
        <v>3960</v>
      </c>
      <c r="C383" s="2" t="s">
        <v>3959</v>
      </c>
    </row>
    <row r="384" spans="1:3">
      <c r="A384" s="2" t="s">
        <v>3961</v>
      </c>
      <c r="B384" s="2" t="s">
        <v>3961</v>
      </c>
      <c r="C384" s="2" t="s">
        <v>3961</v>
      </c>
    </row>
    <row r="385" spans="1:3">
      <c r="A385" s="2" t="s">
        <v>3962</v>
      </c>
      <c r="B385" s="2" t="s">
        <v>3962</v>
      </c>
      <c r="C385" s="2" t="s">
        <v>3962</v>
      </c>
    </row>
    <row r="386" spans="1:3">
      <c r="A386" s="2" t="s">
        <v>3963</v>
      </c>
      <c r="B386" s="2" t="s">
        <v>3963</v>
      </c>
      <c r="C386" s="2" t="s">
        <v>3963</v>
      </c>
    </row>
    <row r="387" spans="1:3">
      <c r="A387" s="2" t="s">
        <v>3964</v>
      </c>
      <c r="B387" s="2" t="s">
        <v>3964</v>
      </c>
      <c r="C387" s="2" t="s">
        <v>3964</v>
      </c>
    </row>
    <row r="388" spans="1:3">
      <c r="A388" s="2" t="s">
        <v>3965</v>
      </c>
      <c r="B388" s="2" t="s">
        <v>3965</v>
      </c>
      <c r="C388" s="2" t="s">
        <v>3965</v>
      </c>
    </row>
    <row r="389" spans="1:3">
      <c r="A389" s="2" t="s">
        <v>3966</v>
      </c>
      <c r="B389" s="2" t="s">
        <v>3966</v>
      </c>
      <c r="C389" s="2" t="s">
        <v>3966</v>
      </c>
    </row>
    <row r="390" spans="1:3">
      <c r="A390" s="2" t="s">
        <v>3967</v>
      </c>
      <c r="B390" s="2" t="s">
        <v>3967</v>
      </c>
      <c r="C390" s="2" t="s">
        <v>3967</v>
      </c>
    </row>
    <row r="391" spans="1:3">
      <c r="A391" s="2" t="s">
        <v>3968</v>
      </c>
      <c r="B391" s="2" t="s">
        <v>3968</v>
      </c>
      <c r="C391" s="2" t="s">
        <v>3968</v>
      </c>
    </row>
    <row r="392" spans="1:3">
      <c r="A392" s="2" t="s">
        <v>3969</v>
      </c>
      <c r="B392" s="2" t="s">
        <v>3969</v>
      </c>
      <c r="C392" s="2" t="s">
        <v>3969</v>
      </c>
    </row>
    <row r="393" spans="1:3">
      <c r="A393" s="2" t="s">
        <v>3970</v>
      </c>
      <c r="B393" s="2" t="s">
        <v>3971</v>
      </c>
      <c r="C393" s="2" t="s">
        <v>3970</v>
      </c>
    </row>
    <row r="394" spans="1:3">
      <c r="A394" s="2" t="s">
        <v>3972</v>
      </c>
      <c r="B394" s="2" t="s">
        <v>3972</v>
      </c>
      <c r="C394" s="2" t="s">
        <v>3972</v>
      </c>
    </row>
    <row r="395" spans="1:3">
      <c r="A395" s="2" t="s">
        <v>3973</v>
      </c>
      <c r="B395" s="2" t="s">
        <v>3973</v>
      </c>
      <c r="C395" s="2" t="s">
        <v>3973</v>
      </c>
    </row>
    <row r="396" spans="1:3">
      <c r="A396" s="2" t="s">
        <v>3974</v>
      </c>
      <c r="B396" s="2" t="s">
        <v>3974</v>
      </c>
      <c r="C396" s="2" t="s">
        <v>3974</v>
      </c>
    </row>
    <row r="397" spans="1:3">
      <c r="A397" s="2" t="s">
        <v>3975</v>
      </c>
      <c r="B397" s="2" t="s">
        <v>3975</v>
      </c>
      <c r="C397" s="2" t="s">
        <v>3975</v>
      </c>
    </row>
    <row r="398" spans="1:3">
      <c r="A398" s="2" t="s">
        <v>3976</v>
      </c>
      <c r="B398" s="2" t="s">
        <v>3976</v>
      </c>
      <c r="C398" s="2" t="s">
        <v>3976</v>
      </c>
    </row>
    <row r="399" spans="1:3">
      <c r="A399" s="2" t="s">
        <v>3977</v>
      </c>
      <c r="B399" s="2" t="s">
        <v>3977</v>
      </c>
      <c r="C399" s="2" t="s">
        <v>3977</v>
      </c>
    </row>
    <row r="400" spans="1:3">
      <c r="A400" s="2" t="s">
        <v>3978</v>
      </c>
      <c r="B400" s="2" t="s">
        <v>3978</v>
      </c>
      <c r="C400" s="2" t="s">
        <v>3978</v>
      </c>
    </row>
    <row r="401" spans="1:3">
      <c r="A401" s="2" t="s">
        <v>3979</v>
      </c>
      <c r="B401" s="2" t="s">
        <v>3979</v>
      </c>
      <c r="C401" s="2" t="s">
        <v>3979</v>
      </c>
    </row>
    <row r="402" spans="1:3">
      <c r="A402" s="2" t="s">
        <v>3980</v>
      </c>
      <c r="B402" s="2" t="s">
        <v>3980</v>
      </c>
      <c r="C402" s="2" t="s">
        <v>3980</v>
      </c>
    </row>
    <row r="403" spans="1:3">
      <c r="A403" s="2" t="s">
        <v>3981</v>
      </c>
      <c r="B403" s="2" t="s">
        <v>3981</v>
      </c>
      <c r="C403" s="2" t="s">
        <v>3981</v>
      </c>
    </row>
    <row r="404" spans="1:3">
      <c r="A404" s="2" t="s">
        <v>3982</v>
      </c>
      <c r="B404" s="2" t="s">
        <v>3983</v>
      </c>
      <c r="C404" s="2" t="s">
        <v>3982</v>
      </c>
    </row>
    <row r="405" spans="1:3">
      <c r="A405" s="2" t="s">
        <v>3984</v>
      </c>
      <c r="B405" s="2" t="s">
        <v>3985</v>
      </c>
      <c r="C405" s="2" t="s">
        <v>3984</v>
      </c>
    </row>
    <row r="406" spans="1:3">
      <c r="A406" s="2" t="s">
        <v>3986</v>
      </c>
      <c r="B406" s="2" t="s">
        <v>3986</v>
      </c>
      <c r="C406" s="2" t="s">
        <v>3986</v>
      </c>
    </row>
    <row r="407" spans="1:3">
      <c r="A407" s="2" t="s">
        <v>3987</v>
      </c>
      <c r="B407" s="2" t="s">
        <v>3987</v>
      </c>
      <c r="C407" s="2" t="s">
        <v>3987</v>
      </c>
    </row>
    <row r="408" spans="1:3">
      <c r="A408" s="2" t="s">
        <v>3988</v>
      </c>
      <c r="B408" s="2" t="s">
        <v>3988</v>
      </c>
      <c r="C408" s="2" t="s">
        <v>3988</v>
      </c>
    </row>
    <row r="409" spans="1:3">
      <c r="A409" s="2" t="s">
        <v>3989</v>
      </c>
      <c r="B409" s="2" t="s">
        <v>3990</v>
      </c>
      <c r="C409" s="2" t="s">
        <v>3989</v>
      </c>
    </row>
    <row r="410" spans="1:3">
      <c r="A410" s="2" t="s">
        <v>3991</v>
      </c>
      <c r="B410" s="2" t="s">
        <v>3991</v>
      </c>
      <c r="C410" s="2" t="s">
        <v>3991</v>
      </c>
    </row>
    <row r="411" spans="1:3">
      <c r="A411" s="2" t="s">
        <v>3992</v>
      </c>
      <c r="B411" s="2" t="s">
        <v>3992</v>
      </c>
      <c r="C411" s="2" t="s">
        <v>3992</v>
      </c>
    </row>
    <row r="412" spans="1:3">
      <c r="A412" s="2" t="s">
        <v>3993</v>
      </c>
      <c r="B412" s="2" t="s">
        <v>3993</v>
      </c>
      <c r="C412" s="2" t="s">
        <v>3993</v>
      </c>
    </row>
    <row r="413" spans="1:3">
      <c r="A413" s="2" t="s">
        <v>3994</v>
      </c>
      <c r="B413" s="2" t="s">
        <v>3995</v>
      </c>
      <c r="C413" s="2" t="s">
        <v>3994</v>
      </c>
    </row>
    <row r="414" spans="1:3">
      <c r="A414" s="2" t="s">
        <v>3996</v>
      </c>
      <c r="B414" s="2" t="s">
        <v>3997</v>
      </c>
      <c r="C414" s="2" t="s">
        <v>3996</v>
      </c>
    </row>
    <row r="415" spans="1:3">
      <c r="A415" s="2" t="s">
        <v>3998</v>
      </c>
      <c r="B415" s="2" t="s">
        <v>3999</v>
      </c>
      <c r="C415" s="2" t="s">
        <v>3998</v>
      </c>
    </row>
    <row r="416" spans="1:3">
      <c r="A416" s="2" t="s">
        <v>4000</v>
      </c>
      <c r="B416" s="2" t="s">
        <v>4000</v>
      </c>
      <c r="C416" s="2" t="s">
        <v>4000</v>
      </c>
    </row>
    <row r="417" spans="1:3">
      <c r="A417" s="2" t="s">
        <v>4001</v>
      </c>
      <c r="B417" s="2" t="s">
        <v>4001</v>
      </c>
      <c r="C417" s="2" t="s">
        <v>4001</v>
      </c>
    </row>
    <row r="418" spans="1:3">
      <c r="A418" s="2" t="s">
        <v>4002</v>
      </c>
      <c r="B418" s="2" t="s">
        <v>4002</v>
      </c>
      <c r="C418" s="2" t="s">
        <v>4002</v>
      </c>
    </row>
    <row r="419" spans="1:3">
      <c r="A419" s="2" t="s">
        <v>4003</v>
      </c>
      <c r="B419" s="2" t="s">
        <v>4003</v>
      </c>
      <c r="C419" s="2" t="s">
        <v>4003</v>
      </c>
    </row>
    <row r="420" spans="1:3">
      <c r="A420" s="2" t="s">
        <v>4004</v>
      </c>
      <c r="B420" s="2" t="s">
        <v>4004</v>
      </c>
      <c r="C420" s="2" t="s">
        <v>4004</v>
      </c>
    </row>
    <row r="421" spans="1:3">
      <c r="A421" s="2" t="s">
        <v>4005</v>
      </c>
      <c r="B421" s="2" t="s">
        <v>4005</v>
      </c>
      <c r="C421" s="2" t="s">
        <v>4005</v>
      </c>
    </row>
    <row r="422" spans="1:3">
      <c r="A422" s="2" t="s">
        <v>4006</v>
      </c>
      <c r="B422" s="2" t="s">
        <v>4006</v>
      </c>
      <c r="C422" s="2" t="s">
        <v>4006</v>
      </c>
    </row>
    <row r="423" spans="1:3">
      <c r="A423" s="2" t="s">
        <v>4007</v>
      </c>
      <c r="B423" s="2" t="s">
        <v>4007</v>
      </c>
      <c r="C423" s="2" t="s">
        <v>4007</v>
      </c>
    </row>
    <row r="424" spans="1:3">
      <c r="A424" s="2" t="s">
        <v>4008</v>
      </c>
      <c r="B424" s="2" t="s">
        <v>4008</v>
      </c>
      <c r="C424" s="2" t="s">
        <v>4008</v>
      </c>
    </row>
    <row r="425" spans="1:3">
      <c r="A425" s="2" t="s">
        <v>4009</v>
      </c>
      <c r="B425" s="2" t="s">
        <v>4009</v>
      </c>
      <c r="C425" s="2" t="s">
        <v>4009</v>
      </c>
    </row>
    <row r="426" spans="1:3">
      <c r="A426" s="2" t="s">
        <v>4010</v>
      </c>
      <c r="B426" s="2" t="s">
        <v>4010</v>
      </c>
      <c r="C426" s="2" t="s">
        <v>4010</v>
      </c>
    </row>
    <row r="427" spans="1:3">
      <c r="A427" s="2" t="s">
        <v>4011</v>
      </c>
      <c r="B427" s="2" t="s">
        <v>4011</v>
      </c>
      <c r="C427" s="2" t="s">
        <v>4011</v>
      </c>
    </row>
    <row r="428" spans="1:3">
      <c r="A428" s="2" t="s">
        <v>4012</v>
      </c>
      <c r="B428" s="2" t="s">
        <v>4012</v>
      </c>
      <c r="C428" s="2" t="s">
        <v>4012</v>
      </c>
    </row>
    <row r="429" spans="1:3">
      <c r="A429" s="2" t="s">
        <v>4013</v>
      </c>
      <c r="B429" s="2" t="s">
        <v>4013</v>
      </c>
      <c r="C429" s="2" t="s">
        <v>4013</v>
      </c>
    </row>
    <row r="430" spans="1:3">
      <c r="A430" s="2" t="s">
        <v>4014</v>
      </c>
      <c r="B430" s="2" t="s">
        <v>4014</v>
      </c>
      <c r="C430" s="2" t="s">
        <v>4014</v>
      </c>
    </row>
    <row r="431" spans="1:3">
      <c r="A431" s="2" t="s">
        <v>4015</v>
      </c>
      <c r="B431" s="2" t="s">
        <v>4015</v>
      </c>
      <c r="C431" s="2" t="s">
        <v>4015</v>
      </c>
    </row>
    <row r="432" spans="1:3">
      <c r="A432" s="2" t="s">
        <v>4016</v>
      </c>
      <c r="B432" s="2" t="s">
        <v>4016</v>
      </c>
      <c r="C432" s="2" t="s">
        <v>4016</v>
      </c>
    </row>
    <row r="433" spans="1:3">
      <c r="A433" s="2" t="s">
        <v>4017</v>
      </c>
      <c r="B433" s="2" t="s">
        <v>4017</v>
      </c>
      <c r="C433" s="2" t="s">
        <v>4017</v>
      </c>
    </row>
    <row r="434" spans="1:3">
      <c r="A434" s="2" t="s">
        <v>4018</v>
      </c>
      <c r="B434" s="2" t="s">
        <v>4018</v>
      </c>
      <c r="C434" s="2" t="s">
        <v>4018</v>
      </c>
    </row>
    <row r="435" spans="1:3">
      <c r="A435" s="2" t="s">
        <v>4019</v>
      </c>
      <c r="B435" s="2" t="s">
        <v>4019</v>
      </c>
      <c r="C435" s="2" t="s">
        <v>4019</v>
      </c>
    </row>
    <row r="436" spans="1:3">
      <c r="A436" s="2" t="s">
        <v>4020</v>
      </c>
      <c r="B436" s="2" t="s">
        <v>4020</v>
      </c>
      <c r="C436" s="2" t="s">
        <v>4020</v>
      </c>
    </row>
    <row r="437" spans="1:3">
      <c r="A437" s="2" t="s">
        <v>4021</v>
      </c>
      <c r="B437" s="2" t="s">
        <v>4021</v>
      </c>
      <c r="C437" s="2" t="s">
        <v>4021</v>
      </c>
    </row>
    <row r="438" spans="1:3">
      <c r="A438" s="2" t="s">
        <v>4022</v>
      </c>
      <c r="B438" s="2" t="s">
        <v>4022</v>
      </c>
      <c r="C438" s="2" t="s">
        <v>4022</v>
      </c>
    </row>
    <row r="439" spans="1:3">
      <c r="A439" s="2" t="s">
        <v>4023</v>
      </c>
      <c r="B439" s="2" t="s">
        <v>4023</v>
      </c>
      <c r="C439" s="2" t="s">
        <v>4023</v>
      </c>
    </row>
    <row r="440" spans="1:3">
      <c r="A440" s="2" t="s">
        <v>4024</v>
      </c>
      <c r="B440" s="2" t="s">
        <v>4025</v>
      </c>
      <c r="C440" s="2" t="s">
        <v>4024</v>
      </c>
    </row>
    <row r="441" spans="1:3">
      <c r="A441" s="2" t="s">
        <v>3580</v>
      </c>
      <c r="B441" s="2" t="s">
        <v>4026</v>
      </c>
      <c r="C441" s="2" t="s">
        <v>3580</v>
      </c>
    </row>
    <row r="442" spans="1:3">
      <c r="A442" s="2" t="s">
        <v>4027</v>
      </c>
      <c r="B442" s="2" t="s">
        <v>4028</v>
      </c>
      <c r="C442" s="2" t="s">
        <v>4027</v>
      </c>
    </row>
    <row r="443" spans="1:3">
      <c r="A443" s="2" t="s">
        <v>4029</v>
      </c>
      <c r="B443" s="2" t="s">
        <v>4030</v>
      </c>
      <c r="C443" s="2" t="s">
        <v>4029</v>
      </c>
    </row>
    <row r="444" spans="1:3">
      <c r="A444" s="2" t="s">
        <v>4031</v>
      </c>
      <c r="B444" s="2" t="s">
        <v>4032</v>
      </c>
      <c r="C444" s="2" t="s">
        <v>4031</v>
      </c>
    </row>
    <row r="445" spans="1:3">
      <c r="A445" s="2" t="s">
        <v>4033</v>
      </c>
      <c r="B445" s="2" t="s">
        <v>4034</v>
      </c>
      <c r="C445" s="2" t="s">
        <v>4033</v>
      </c>
    </row>
    <row r="446" spans="1:3">
      <c r="A446" s="2" t="s">
        <v>4035</v>
      </c>
      <c r="B446" s="2" t="s">
        <v>4036</v>
      </c>
      <c r="C446" s="2" t="s">
        <v>4035</v>
      </c>
    </row>
    <row r="447" spans="1:3">
      <c r="A447" s="2" t="s">
        <v>4037</v>
      </c>
      <c r="B447" s="2" t="s">
        <v>4037</v>
      </c>
      <c r="C447" s="2" t="s">
        <v>4037</v>
      </c>
    </row>
    <row r="448" spans="1:3">
      <c r="A448" s="2" t="s">
        <v>4038</v>
      </c>
      <c r="B448" s="2" t="s">
        <v>4038</v>
      </c>
      <c r="C448" s="2" t="s">
        <v>4038</v>
      </c>
    </row>
    <row r="449" spans="1:3">
      <c r="A449" s="2" t="s">
        <v>4039</v>
      </c>
      <c r="B449" s="2" t="s">
        <v>4040</v>
      </c>
      <c r="C449" s="2" t="s">
        <v>4039</v>
      </c>
    </row>
    <row r="450" spans="1:3">
      <c r="A450" s="2" t="s">
        <v>4041</v>
      </c>
      <c r="B450" s="2" t="s">
        <v>4041</v>
      </c>
      <c r="C450" s="2" t="s">
        <v>4041</v>
      </c>
    </row>
    <row r="451" spans="1:3">
      <c r="A451" s="2" t="s">
        <v>4042</v>
      </c>
      <c r="B451" s="2" t="s">
        <v>4042</v>
      </c>
      <c r="C451" s="2" t="s">
        <v>4042</v>
      </c>
    </row>
    <row r="452" spans="1:3">
      <c r="A452" s="2" t="s">
        <v>4043</v>
      </c>
      <c r="B452" s="2" t="s">
        <v>4043</v>
      </c>
      <c r="C452" s="2" t="s">
        <v>4043</v>
      </c>
    </row>
    <row r="453" spans="1:3">
      <c r="A453" s="2" t="s">
        <v>4044</v>
      </c>
      <c r="B453" s="2" t="s">
        <v>4044</v>
      </c>
      <c r="C453" s="2" t="s">
        <v>4044</v>
      </c>
    </row>
    <row r="454" spans="1:3">
      <c r="A454" s="2" t="s">
        <v>4045</v>
      </c>
      <c r="B454" s="2" t="s">
        <v>4045</v>
      </c>
      <c r="C454" s="2" t="s">
        <v>4045</v>
      </c>
    </row>
    <row r="455" spans="1:3">
      <c r="A455" s="2" t="s">
        <v>4046</v>
      </c>
      <c r="B455" s="2" t="s">
        <v>4046</v>
      </c>
      <c r="C455" s="2" t="s">
        <v>4046</v>
      </c>
    </row>
    <row r="456" spans="1:3">
      <c r="A456" s="2" t="s">
        <v>4047</v>
      </c>
      <c r="B456" s="2" t="s">
        <v>4048</v>
      </c>
      <c r="C456" s="2" t="s">
        <v>4047</v>
      </c>
    </row>
    <row r="457" spans="1:3">
      <c r="A457" s="2" t="s">
        <v>4049</v>
      </c>
      <c r="B457" s="2" t="s">
        <v>4049</v>
      </c>
      <c r="C457" s="2" t="s">
        <v>4049</v>
      </c>
    </row>
    <row r="458" spans="1:3">
      <c r="A458" s="2" t="s">
        <v>4050</v>
      </c>
      <c r="B458" s="2" t="s">
        <v>4050</v>
      </c>
      <c r="C458" s="2" t="s">
        <v>4050</v>
      </c>
    </row>
    <row r="459" spans="1:3">
      <c r="A459" s="2" t="s">
        <v>4051</v>
      </c>
      <c r="B459" s="2" t="s">
        <v>4052</v>
      </c>
      <c r="C459" s="2" t="s">
        <v>4051</v>
      </c>
    </row>
    <row r="460" spans="1:3">
      <c r="A460" s="2" t="s">
        <v>4053</v>
      </c>
      <c r="B460" s="2" t="s">
        <v>4054</v>
      </c>
      <c r="C460" s="2" t="s">
        <v>4053</v>
      </c>
    </row>
    <row r="461" spans="1:3">
      <c r="A461" s="2" t="s">
        <v>4055</v>
      </c>
      <c r="B461" s="2" t="s">
        <v>4056</v>
      </c>
      <c r="C461" s="2" t="s">
        <v>4055</v>
      </c>
    </row>
    <row r="462" spans="1:3">
      <c r="A462" s="2" t="s">
        <v>4057</v>
      </c>
      <c r="B462" s="2" t="s">
        <v>4058</v>
      </c>
      <c r="C462" s="2" t="s">
        <v>4057</v>
      </c>
    </row>
    <row r="463" spans="1:3">
      <c r="A463" s="2" t="s">
        <v>4059</v>
      </c>
      <c r="B463" s="2" t="s">
        <v>4059</v>
      </c>
      <c r="C463" s="2" t="s">
        <v>4059</v>
      </c>
    </row>
    <row r="464" spans="1:3">
      <c r="A464" s="2" t="s">
        <v>4060</v>
      </c>
      <c r="B464" s="2" t="s">
        <v>4060</v>
      </c>
      <c r="C464" s="2" t="s">
        <v>4060</v>
      </c>
    </row>
    <row r="465" spans="1:3">
      <c r="A465" s="2" t="s">
        <v>4061</v>
      </c>
      <c r="B465" s="2" t="s">
        <v>4061</v>
      </c>
      <c r="C465" s="2" t="s">
        <v>4061</v>
      </c>
    </row>
    <row r="466" spans="1:3">
      <c r="A466" s="2" t="s">
        <v>4062</v>
      </c>
      <c r="B466" s="2" t="s">
        <v>4063</v>
      </c>
      <c r="C466" s="2" t="s">
        <v>4062</v>
      </c>
    </row>
    <row r="467" spans="1:3">
      <c r="A467" s="2" t="s">
        <v>4064</v>
      </c>
      <c r="B467" s="2" t="s">
        <v>4065</v>
      </c>
      <c r="C467" s="2" t="s">
        <v>4064</v>
      </c>
    </row>
    <row r="468" spans="1:3">
      <c r="A468" s="2" t="s">
        <v>4066</v>
      </c>
      <c r="B468" s="2" t="s">
        <v>4067</v>
      </c>
      <c r="C468" s="2" t="s">
        <v>4066</v>
      </c>
    </row>
    <row r="469" spans="1:3">
      <c r="A469" s="2" t="s">
        <v>4068</v>
      </c>
      <c r="B469" s="2" t="s">
        <v>4069</v>
      </c>
      <c r="C469" s="2" t="s">
        <v>4068</v>
      </c>
    </row>
    <row r="470" spans="1:3">
      <c r="A470" s="2" t="s">
        <v>4070</v>
      </c>
      <c r="B470" s="2" t="s">
        <v>4070</v>
      </c>
      <c r="C470" s="2" t="s">
        <v>4070</v>
      </c>
    </row>
    <row r="471" spans="1:3">
      <c r="A471" s="2" t="s">
        <v>4071</v>
      </c>
      <c r="B471" s="2" t="s">
        <v>4071</v>
      </c>
      <c r="C471" s="2" t="s">
        <v>4071</v>
      </c>
    </row>
    <row r="472" spans="1:3">
      <c r="A472" s="2" t="s">
        <v>4072</v>
      </c>
      <c r="B472" s="2" t="s">
        <v>4073</v>
      </c>
      <c r="C472" s="2" t="s">
        <v>4072</v>
      </c>
    </row>
    <row r="473" spans="1:3">
      <c r="A473" s="2" t="s">
        <v>4074</v>
      </c>
      <c r="B473" s="2" t="s">
        <v>4075</v>
      </c>
      <c r="C473" s="2" t="s">
        <v>4074</v>
      </c>
    </row>
    <row r="474" spans="1:3">
      <c r="A474" s="2" t="s">
        <v>4076</v>
      </c>
      <c r="B474" s="2" t="s">
        <v>4076</v>
      </c>
      <c r="C474" s="2" t="s">
        <v>4076</v>
      </c>
    </row>
    <row r="475" spans="1:3">
      <c r="A475" s="2" t="s">
        <v>4077</v>
      </c>
      <c r="B475" s="2" t="s">
        <v>4077</v>
      </c>
      <c r="C475" s="2" t="s">
        <v>4077</v>
      </c>
    </row>
    <row r="476" spans="1:3">
      <c r="A476" s="2" t="s">
        <v>4078</v>
      </c>
      <c r="B476" s="2" t="s">
        <v>4079</v>
      </c>
      <c r="C476" s="2" t="s">
        <v>4078</v>
      </c>
    </row>
    <row r="477" spans="1:3">
      <c r="A477" s="2" t="s">
        <v>4080</v>
      </c>
      <c r="B477" s="2" t="s">
        <v>4081</v>
      </c>
      <c r="C477" s="2" t="s">
        <v>4080</v>
      </c>
    </row>
    <row r="478" spans="1:3">
      <c r="A478" s="2" t="s">
        <v>4082</v>
      </c>
      <c r="B478" s="2" t="s">
        <v>4083</v>
      </c>
      <c r="C478" s="2" t="s">
        <v>4082</v>
      </c>
    </row>
    <row r="479" spans="1:3">
      <c r="A479" s="2" t="s">
        <v>4084</v>
      </c>
      <c r="B479" s="2" t="s">
        <v>4085</v>
      </c>
      <c r="C479" s="2" t="s">
        <v>4084</v>
      </c>
    </row>
    <row r="480" spans="1:3">
      <c r="A480" s="2" t="s">
        <v>4086</v>
      </c>
      <c r="B480" s="2" t="s">
        <v>4087</v>
      </c>
      <c r="C480" s="2" t="s">
        <v>4086</v>
      </c>
    </row>
    <row r="481" spans="1:3">
      <c r="A481" s="2" t="s">
        <v>4088</v>
      </c>
      <c r="B481" s="2" t="s">
        <v>4088</v>
      </c>
      <c r="C481" s="2" t="s">
        <v>4088</v>
      </c>
    </row>
    <row r="482" spans="1:3">
      <c r="A482" s="2" t="s">
        <v>4089</v>
      </c>
      <c r="B482" s="2" t="s">
        <v>4089</v>
      </c>
      <c r="C482" s="2" t="s">
        <v>4089</v>
      </c>
    </row>
    <row r="483" spans="1:3">
      <c r="A483" s="2" t="s">
        <v>4090</v>
      </c>
      <c r="B483" s="2" t="s">
        <v>4090</v>
      </c>
      <c r="C483" s="2" t="s">
        <v>4090</v>
      </c>
    </row>
    <row r="484" spans="1:3">
      <c r="A484" s="2" t="s">
        <v>4091</v>
      </c>
      <c r="B484" s="2" t="s">
        <v>4091</v>
      </c>
      <c r="C484" s="2" t="s">
        <v>4091</v>
      </c>
    </row>
    <row r="485" spans="1:3">
      <c r="A485" s="2" t="s">
        <v>4092</v>
      </c>
      <c r="B485" s="2" t="s">
        <v>4092</v>
      </c>
      <c r="C485" s="2" t="s">
        <v>4092</v>
      </c>
    </row>
    <row r="486" spans="1:3">
      <c r="A486" s="2" t="s">
        <v>4093</v>
      </c>
      <c r="B486" s="2" t="s">
        <v>4093</v>
      </c>
      <c r="C486" s="2" t="s">
        <v>4093</v>
      </c>
    </row>
    <row r="487" spans="1:3">
      <c r="A487" s="2" t="s">
        <v>4094</v>
      </c>
      <c r="B487" s="2" t="s">
        <v>4094</v>
      </c>
      <c r="C487" s="2" t="s">
        <v>4094</v>
      </c>
    </row>
    <row r="488" spans="1:3">
      <c r="A488" s="2" t="s">
        <v>4095</v>
      </c>
      <c r="B488" s="2" t="s">
        <v>4095</v>
      </c>
      <c r="C488" s="2" t="s">
        <v>4095</v>
      </c>
    </row>
    <row r="489" spans="1:3">
      <c r="A489" s="2" t="s">
        <v>4096</v>
      </c>
      <c r="B489" s="2" t="s">
        <v>4096</v>
      </c>
      <c r="C489" s="2" t="s">
        <v>4096</v>
      </c>
    </row>
    <row r="490" spans="1:3">
      <c r="A490" s="2" t="s">
        <v>4097</v>
      </c>
      <c r="B490" s="2" t="s">
        <v>4097</v>
      </c>
      <c r="C490" s="2" t="s">
        <v>4097</v>
      </c>
    </row>
    <row r="491" spans="1:3">
      <c r="A491" s="2" t="s">
        <v>4098</v>
      </c>
      <c r="B491" s="2" t="s">
        <v>4098</v>
      </c>
      <c r="C491" s="2" t="s">
        <v>4098</v>
      </c>
    </row>
    <row r="492" spans="1:3">
      <c r="A492" s="2" t="s">
        <v>4099</v>
      </c>
      <c r="B492" s="2" t="s">
        <v>4099</v>
      </c>
      <c r="C492" s="2" t="s">
        <v>4099</v>
      </c>
    </row>
    <row r="493" spans="1:3">
      <c r="A493" s="2" t="s">
        <v>4100</v>
      </c>
      <c r="B493" s="2" t="s">
        <v>4100</v>
      </c>
      <c r="C493" s="2" t="s">
        <v>4100</v>
      </c>
    </row>
    <row r="494" spans="1:3">
      <c r="A494" s="2" t="s">
        <v>4101</v>
      </c>
      <c r="B494" s="2" t="s">
        <v>4101</v>
      </c>
      <c r="C494" s="2" t="s">
        <v>4101</v>
      </c>
    </row>
    <row r="495" spans="1:3">
      <c r="A495" s="2" t="s">
        <v>4102</v>
      </c>
      <c r="B495" s="2" t="s">
        <v>4102</v>
      </c>
      <c r="C495" s="2" t="s">
        <v>4102</v>
      </c>
    </row>
    <row r="496" spans="1:3">
      <c r="A496" s="2" t="s">
        <v>4103</v>
      </c>
      <c r="B496" s="2" t="s">
        <v>4103</v>
      </c>
      <c r="C496" s="2" t="s">
        <v>4103</v>
      </c>
    </row>
    <row r="497" spans="1:3">
      <c r="A497" s="2" t="s">
        <v>4104</v>
      </c>
      <c r="B497" s="2" t="s">
        <v>4104</v>
      </c>
      <c r="C497" s="2" t="s">
        <v>4104</v>
      </c>
    </row>
    <row r="498" spans="1:3">
      <c r="A498" s="2" t="s">
        <v>4105</v>
      </c>
      <c r="B498" s="2" t="s">
        <v>4105</v>
      </c>
      <c r="C498" s="2" t="s">
        <v>4105</v>
      </c>
    </row>
    <row r="499" spans="1:3">
      <c r="A499" s="2" t="s">
        <v>4106</v>
      </c>
      <c r="B499" s="2" t="s">
        <v>4106</v>
      </c>
      <c r="C499" s="2" t="s">
        <v>4106</v>
      </c>
    </row>
    <row r="500" spans="1:3">
      <c r="A500" s="2" t="s">
        <v>4107</v>
      </c>
      <c r="B500" s="2" t="s">
        <v>4107</v>
      </c>
      <c r="C500" s="2" t="s">
        <v>4107</v>
      </c>
    </row>
    <row r="501" spans="1:3">
      <c r="A501" s="2" t="s">
        <v>4108</v>
      </c>
      <c r="B501" s="2" t="s">
        <v>4108</v>
      </c>
      <c r="C501" s="2" t="s">
        <v>4108</v>
      </c>
    </row>
    <row r="502" spans="1:3">
      <c r="A502" s="2" t="s">
        <v>4109</v>
      </c>
      <c r="B502" s="2" t="s">
        <v>4109</v>
      </c>
      <c r="C502" s="2" t="s">
        <v>4109</v>
      </c>
    </row>
    <row r="503" spans="1:3">
      <c r="A503" s="2" t="s">
        <v>4110</v>
      </c>
      <c r="B503" s="2" t="s">
        <v>4110</v>
      </c>
      <c r="C503" s="2" t="s">
        <v>4110</v>
      </c>
    </row>
    <row r="504" spans="1:3">
      <c r="A504" s="2" t="s">
        <v>4111</v>
      </c>
      <c r="B504" s="2" t="s">
        <v>4111</v>
      </c>
      <c r="C504" s="2" t="s">
        <v>4111</v>
      </c>
    </row>
    <row r="505" spans="1:3">
      <c r="A505" s="2" t="s">
        <v>4112</v>
      </c>
      <c r="B505" s="2" t="s">
        <v>4112</v>
      </c>
      <c r="C505" s="2" t="s">
        <v>4112</v>
      </c>
    </row>
    <row r="506" spans="1:3">
      <c r="A506" s="2" t="s">
        <v>4113</v>
      </c>
      <c r="B506" s="2" t="s">
        <v>4113</v>
      </c>
      <c r="C506" s="2" t="s">
        <v>4113</v>
      </c>
    </row>
    <row r="507" spans="1:3">
      <c r="A507" s="2" t="s">
        <v>4114</v>
      </c>
      <c r="B507" s="2" t="s">
        <v>4114</v>
      </c>
      <c r="C507" s="2" t="s">
        <v>4114</v>
      </c>
    </row>
    <row r="508" spans="1:3">
      <c r="A508" s="2" t="s">
        <v>4115</v>
      </c>
      <c r="B508" s="2" t="s">
        <v>4115</v>
      </c>
      <c r="C508" s="2" t="s">
        <v>4115</v>
      </c>
    </row>
    <row r="509" spans="1:3">
      <c r="A509" s="2" t="s">
        <v>4116</v>
      </c>
      <c r="B509" s="2" t="s">
        <v>4116</v>
      </c>
      <c r="C509" s="2" t="s">
        <v>4116</v>
      </c>
    </row>
    <row r="510" spans="1:3">
      <c r="A510" s="2" t="s">
        <v>4117</v>
      </c>
      <c r="B510" s="2" t="s">
        <v>4117</v>
      </c>
      <c r="C510" s="2" t="s">
        <v>4117</v>
      </c>
    </row>
    <row r="511" spans="1:3">
      <c r="A511" s="2" t="s">
        <v>4118</v>
      </c>
      <c r="B511" s="2" t="s">
        <v>4118</v>
      </c>
      <c r="C511" s="2" t="s">
        <v>4118</v>
      </c>
    </row>
    <row r="512" spans="1:3">
      <c r="A512" s="2" t="s">
        <v>4119</v>
      </c>
      <c r="B512" s="2" t="s">
        <v>4119</v>
      </c>
      <c r="C512" s="2" t="s">
        <v>4119</v>
      </c>
    </row>
    <row r="513" spans="1:3">
      <c r="A513" s="2" t="s">
        <v>4120</v>
      </c>
      <c r="B513" s="2" t="s">
        <v>4120</v>
      </c>
      <c r="C513" s="2" t="s">
        <v>4120</v>
      </c>
    </row>
    <row r="514" spans="1:3">
      <c r="A514" t="s">
        <v>4121</v>
      </c>
      <c r="B514" t="s">
        <v>4121</v>
      </c>
      <c r="C514" t="s">
        <v>4121</v>
      </c>
    </row>
    <row r="515" spans="1:3">
      <c r="A515" t="s">
        <v>4122</v>
      </c>
      <c r="B515" t="s">
        <v>4122</v>
      </c>
      <c r="C515" t="s">
        <v>4122</v>
      </c>
    </row>
    <row r="516" spans="1:3">
      <c r="A516" t="s">
        <v>4123</v>
      </c>
      <c r="B516" t="s">
        <v>4123</v>
      </c>
      <c r="C516" t="s">
        <v>4123</v>
      </c>
    </row>
  </sheetData>
  <autoFilter xmlns:etc="http://www.wps.cn/officeDocument/2017/etCustomData" ref="A1:C516"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D167"/>
  <sheetViews>
    <sheetView workbookViewId="0">
      <selection activeCell="C1" sqref="C$1:C$1048576"/>
    </sheetView>
  </sheetViews>
  <sheetFormatPr defaultColWidth="9.6" defaultRowHeight="12.75" outlineLevelCol="3"/>
  <cols>
    <col min="1" max="4" width="25"/>
  </cols>
  <sheetData>
    <row r="1" ht="15.75" spans="1:4">
      <c r="A1" s="1" t="s">
        <v>4124</v>
      </c>
      <c r="B1" s="1" t="s">
        <v>4125</v>
      </c>
      <c r="C1" s="1" t="s">
        <v>4124</v>
      </c>
      <c r="D1" s="1" t="s">
        <v>4126</v>
      </c>
    </row>
    <row r="2" spans="1:4">
      <c r="A2" t="s">
        <v>1102</v>
      </c>
      <c r="B2" t="s">
        <v>4127</v>
      </c>
      <c r="C2" t="s">
        <v>1102</v>
      </c>
      <c r="D2" t="s">
        <v>4128</v>
      </c>
    </row>
    <row r="3" spans="1:4">
      <c r="A3" t="s">
        <v>3337</v>
      </c>
      <c r="B3" t="s">
        <v>4129</v>
      </c>
      <c r="C3" t="s">
        <v>3337</v>
      </c>
      <c r="D3" t="s">
        <v>4128</v>
      </c>
    </row>
    <row r="4" spans="1:4">
      <c r="A4" t="s">
        <v>4130</v>
      </c>
      <c r="B4" t="s">
        <v>4131</v>
      </c>
      <c r="C4" t="s">
        <v>4130</v>
      </c>
      <c r="D4" t="s">
        <v>4128</v>
      </c>
    </row>
    <row r="5" spans="1:4">
      <c r="A5" t="s">
        <v>4132</v>
      </c>
      <c r="B5" t="s">
        <v>4133</v>
      </c>
      <c r="C5" t="s">
        <v>4132</v>
      </c>
      <c r="D5" t="s">
        <v>4128</v>
      </c>
    </row>
    <row r="6" spans="1:4">
      <c r="A6" t="s">
        <v>4134</v>
      </c>
      <c r="B6" t="s">
        <v>4135</v>
      </c>
      <c r="C6" t="s">
        <v>4134</v>
      </c>
      <c r="D6" t="s">
        <v>4128</v>
      </c>
    </row>
    <row r="7" spans="1:4">
      <c r="A7" t="s">
        <v>4136</v>
      </c>
      <c r="B7" t="s">
        <v>4137</v>
      </c>
      <c r="C7" t="s">
        <v>4136</v>
      </c>
      <c r="D7" t="s">
        <v>4128</v>
      </c>
    </row>
    <row r="8" spans="1:4">
      <c r="A8" t="s">
        <v>3511</v>
      </c>
      <c r="B8" t="s">
        <v>4138</v>
      </c>
      <c r="C8" t="s">
        <v>3511</v>
      </c>
      <c r="D8" t="s">
        <v>4128</v>
      </c>
    </row>
    <row r="9" spans="1:4">
      <c r="A9" t="s">
        <v>4139</v>
      </c>
      <c r="B9" t="s">
        <v>4140</v>
      </c>
      <c r="C9" t="s">
        <v>4139</v>
      </c>
      <c r="D9" t="s">
        <v>4128</v>
      </c>
    </row>
    <row r="10" spans="1:4">
      <c r="A10" t="s">
        <v>4141</v>
      </c>
      <c r="B10" t="s">
        <v>4142</v>
      </c>
      <c r="C10" t="s">
        <v>4141</v>
      </c>
      <c r="D10" t="s">
        <v>4128</v>
      </c>
    </row>
    <row r="11" ht="25.5" spans="1:4">
      <c r="A11" t="s">
        <v>113</v>
      </c>
      <c r="B11" t="s">
        <v>4143</v>
      </c>
      <c r="C11" t="s">
        <v>113</v>
      </c>
      <c r="D11" t="s">
        <v>4144</v>
      </c>
    </row>
    <row r="12" spans="1:4">
      <c r="A12" t="s">
        <v>1080</v>
      </c>
      <c r="B12" t="s">
        <v>4145</v>
      </c>
      <c r="C12" t="s">
        <v>1080</v>
      </c>
      <c r="D12" t="s">
        <v>4144</v>
      </c>
    </row>
    <row r="13" spans="1:4">
      <c r="A13" t="s">
        <v>1093</v>
      </c>
      <c r="B13" t="s">
        <v>4146</v>
      </c>
      <c r="C13" t="s">
        <v>1093</v>
      </c>
      <c r="D13" t="s">
        <v>4144</v>
      </c>
    </row>
    <row r="14" spans="1:4">
      <c r="A14" t="s">
        <v>1113</v>
      </c>
      <c r="B14" t="s">
        <v>4147</v>
      </c>
      <c r="C14" t="s">
        <v>1113</v>
      </c>
      <c r="D14" t="s">
        <v>4144</v>
      </c>
    </row>
    <row r="15" spans="1:4">
      <c r="A15" t="s">
        <v>1123</v>
      </c>
      <c r="B15" t="s">
        <v>4148</v>
      </c>
      <c r="C15" t="s">
        <v>1123</v>
      </c>
      <c r="D15" t="s">
        <v>4144</v>
      </c>
    </row>
    <row r="16" ht="25.5" spans="1:4">
      <c r="A16" t="s">
        <v>1134</v>
      </c>
      <c r="B16" t="s">
        <v>4149</v>
      </c>
      <c r="C16" t="s">
        <v>1134</v>
      </c>
      <c r="D16" t="s">
        <v>4144</v>
      </c>
    </row>
    <row r="17" ht="25.5" spans="1:4">
      <c r="A17" t="s">
        <v>1146</v>
      </c>
      <c r="B17" t="s">
        <v>4150</v>
      </c>
      <c r="C17" t="s">
        <v>1146</v>
      </c>
      <c r="D17" t="s">
        <v>4144</v>
      </c>
    </row>
    <row r="18" ht="25.5" spans="1:4">
      <c r="A18" t="s">
        <v>1153</v>
      </c>
      <c r="B18" t="s">
        <v>4151</v>
      </c>
      <c r="C18" t="s">
        <v>1153</v>
      </c>
      <c r="D18" t="s">
        <v>4144</v>
      </c>
    </row>
    <row r="19" spans="1:4">
      <c r="A19" t="s">
        <v>1163</v>
      </c>
      <c r="B19" t="s">
        <v>4152</v>
      </c>
      <c r="C19" t="s">
        <v>1163</v>
      </c>
      <c r="D19" t="s">
        <v>4144</v>
      </c>
    </row>
    <row r="20" spans="1:4">
      <c r="A20" t="s">
        <v>1171</v>
      </c>
      <c r="B20" t="s">
        <v>4153</v>
      </c>
      <c r="C20" t="s">
        <v>1171</v>
      </c>
      <c r="D20" t="s">
        <v>4144</v>
      </c>
    </row>
    <row r="21" spans="1:4">
      <c r="A21" t="s">
        <v>1178</v>
      </c>
      <c r="B21" t="s">
        <v>4154</v>
      </c>
      <c r="C21" t="s">
        <v>1178</v>
      </c>
      <c r="D21" t="s">
        <v>4144</v>
      </c>
    </row>
    <row r="22" ht="25.5" spans="1:4">
      <c r="A22" t="s">
        <v>1187</v>
      </c>
      <c r="B22" t="s">
        <v>4155</v>
      </c>
      <c r="C22" t="s">
        <v>1187</v>
      </c>
      <c r="D22" t="s">
        <v>4144</v>
      </c>
    </row>
    <row r="23" spans="1:4">
      <c r="A23" t="s">
        <v>1196</v>
      </c>
      <c r="B23" t="s">
        <v>4156</v>
      </c>
      <c r="C23" t="s">
        <v>1196</v>
      </c>
      <c r="D23" t="s">
        <v>4144</v>
      </c>
    </row>
    <row r="24" spans="1:4">
      <c r="A24" t="s">
        <v>1205</v>
      </c>
      <c r="B24" t="s">
        <v>4157</v>
      </c>
      <c r="C24" t="s">
        <v>1205</v>
      </c>
      <c r="D24" t="s">
        <v>4144</v>
      </c>
    </row>
    <row r="25" spans="1:4">
      <c r="A25" t="s">
        <v>1215</v>
      </c>
      <c r="B25" t="s">
        <v>4158</v>
      </c>
      <c r="C25" t="s">
        <v>1215</v>
      </c>
      <c r="D25" t="s">
        <v>4144</v>
      </c>
    </row>
    <row r="26" spans="1:4">
      <c r="A26" t="s">
        <v>1230</v>
      </c>
      <c r="B26" t="s">
        <v>4159</v>
      </c>
      <c r="C26" t="s">
        <v>1230</v>
      </c>
      <c r="D26" t="s">
        <v>4144</v>
      </c>
    </row>
    <row r="27" spans="1:4">
      <c r="A27" t="s">
        <v>1239</v>
      </c>
      <c r="B27" t="s">
        <v>4160</v>
      </c>
      <c r="C27" t="s">
        <v>1239</v>
      </c>
      <c r="D27" t="s">
        <v>4144</v>
      </c>
    </row>
    <row r="28" spans="1:4">
      <c r="A28" t="s">
        <v>1248</v>
      </c>
      <c r="B28" t="s">
        <v>1490</v>
      </c>
      <c r="C28" t="s">
        <v>1248</v>
      </c>
      <c r="D28" t="s">
        <v>4144</v>
      </c>
    </row>
    <row r="29" spans="1:4">
      <c r="A29" t="s">
        <v>1266</v>
      </c>
      <c r="B29" t="s">
        <v>4161</v>
      </c>
      <c r="C29" t="s">
        <v>1266</v>
      </c>
      <c r="D29" t="s">
        <v>4144</v>
      </c>
    </row>
    <row r="30" spans="1:4">
      <c r="A30" t="s">
        <v>1276</v>
      </c>
      <c r="B30" t="s">
        <v>4162</v>
      </c>
      <c r="C30" t="s">
        <v>1276</v>
      </c>
      <c r="D30" t="s">
        <v>4144</v>
      </c>
    </row>
    <row r="31" spans="1:4">
      <c r="A31" t="s">
        <v>1288</v>
      </c>
      <c r="B31" t="s">
        <v>4163</v>
      </c>
      <c r="C31" t="s">
        <v>1288</v>
      </c>
      <c r="D31" t="s">
        <v>4144</v>
      </c>
    </row>
    <row r="32" spans="1:4">
      <c r="A32" t="s">
        <v>1140</v>
      </c>
      <c r="B32" t="s">
        <v>1141</v>
      </c>
      <c r="C32" t="s">
        <v>1140</v>
      </c>
      <c r="D32" t="s">
        <v>4144</v>
      </c>
    </row>
    <row r="33" spans="1:4">
      <c r="A33" t="s">
        <v>1306</v>
      </c>
      <c r="B33" t="s">
        <v>4164</v>
      </c>
      <c r="C33" t="s">
        <v>1306</v>
      </c>
      <c r="D33" t="s">
        <v>4144</v>
      </c>
    </row>
    <row r="34" spans="1:4">
      <c r="A34" t="s">
        <v>1324</v>
      </c>
      <c r="B34" t="s">
        <v>4165</v>
      </c>
      <c r="C34" t="s">
        <v>1324</v>
      </c>
      <c r="D34" t="s">
        <v>4144</v>
      </c>
    </row>
    <row r="35" spans="1:4">
      <c r="A35" t="s">
        <v>1335</v>
      </c>
      <c r="B35" t="s">
        <v>4166</v>
      </c>
      <c r="C35" t="s">
        <v>1335</v>
      </c>
      <c r="D35" t="s">
        <v>4144</v>
      </c>
    </row>
    <row r="36" ht="25.5" spans="1:4">
      <c r="A36" t="s">
        <v>1377</v>
      </c>
      <c r="B36" t="s">
        <v>4167</v>
      </c>
      <c r="C36" t="s">
        <v>1377</v>
      </c>
      <c r="D36" t="s">
        <v>4144</v>
      </c>
    </row>
    <row r="37" spans="1:4">
      <c r="A37" t="s">
        <v>1382</v>
      </c>
      <c r="B37" t="s">
        <v>3386</v>
      </c>
      <c r="C37" t="s">
        <v>1382</v>
      </c>
      <c r="D37" t="s">
        <v>4144</v>
      </c>
    </row>
    <row r="38" spans="1:4">
      <c r="A38" t="s">
        <v>1395</v>
      </c>
      <c r="B38" t="s">
        <v>4168</v>
      </c>
      <c r="C38" t="s">
        <v>1395</v>
      </c>
      <c r="D38" t="s">
        <v>4144</v>
      </c>
    </row>
    <row r="39" spans="1:4">
      <c r="A39" t="s">
        <v>1409</v>
      </c>
      <c r="B39" t="s">
        <v>4169</v>
      </c>
      <c r="C39" t="s">
        <v>1409</v>
      </c>
      <c r="D39" t="s">
        <v>4144</v>
      </c>
    </row>
    <row r="40" spans="1:4">
      <c r="A40" t="s">
        <v>1414</v>
      </c>
      <c r="B40" t="s">
        <v>4170</v>
      </c>
      <c r="C40" t="s">
        <v>1414</v>
      </c>
      <c r="D40" t="s">
        <v>4144</v>
      </c>
    </row>
    <row r="41" spans="1:4">
      <c r="A41" t="s">
        <v>1430</v>
      </c>
      <c r="B41" t="s">
        <v>4171</v>
      </c>
      <c r="C41" t="s">
        <v>1430</v>
      </c>
      <c r="D41" t="s">
        <v>4144</v>
      </c>
    </row>
    <row r="42" ht="25.5" spans="1:4">
      <c r="A42" t="s">
        <v>1435</v>
      </c>
      <c r="B42" t="s">
        <v>4172</v>
      </c>
      <c r="C42" t="s">
        <v>1435</v>
      </c>
      <c r="D42" t="s">
        <v>4144</v>
      </c>
    </row>
    <row r="43" spans="1:4">
      <c r="A43" t="s">
        <v>1441</v>
      </c>
      <c r="B43" t="s">
        <v>4173</v>
      </c>
      <c r="C43" t="s">
        <v>1441</v>
      </c>
      <c r="D43" t="s">
        <v>4144</v>
      </c>
    </row>
    <row r="44" spans="1:4">
      <c r="A44" t="s">
        <v>1452</v>
      </c>
      <c r="B44" t="s">
        <v>4174</v>
      </c>
      <c r="C44" t="s">
        <v>1452</v>
      </c>
      <c r="D44" t="s">
        <v>4144</v>
      </c>
    </row>
    <row r="45" spans="1:4">
      <c r="A45" t="s">
        <v>1478</v>
      </c>
      <c r="B45" t="s">
        <v>4175</v>
      </c>
      <c r="C45" t="s">
        <v>1478</v>
      </c>
      <c r="D45" t="s">
        <v>4144</v>
      </c>
    </row>
    <row r="46" spans="1:4">
      <c r="A46" t="s">
        <v>1486</v>
      </c>
      <c r="B46" t="s">
        <v>4176</v>
      </c>
      <c r="C46" t="s">
        <v>1486</v>
      </c>
      <c r="D46" t="s">
        <v>4144</v>
      </c>
    </row>
    <row r="47" spans="1:4">
      <c r="A47" t="s">
        <v>1495</v>
      </c>
      <c r="B47" t="s">
        <v>4177</v>
      </c>
      <c r="C47" t="s">
        <v>1495</v>
      </c>
      <c r="D47" t="s">
        <v>4144</v>
      </c>
    </row>
    <row r="48" spans="1:4">
      <c r="A48" t="s">
        <v>1501</v>
      </c>
      <c r="B48" t="s">
        <v>4178</v>
      </c>
      <c r="C48" t="s">
        <v>1501</v>
      </c>
      <c r="D48" t="s">
        <v>4144</v>
      </c>
    </row>
    <row r="49" spans="1:4">
      <c r="A49" t="s">
        <v>1512</v>
      </c>
      <c r="B49" t="s">
        <v>4179</v>
      </c>
      <c r="C49" t="s">
        <v>1512</v>
      </c>
      <c r="D49" t="s">
        <v>4144</v>
      </c>
    </row>
    <row r="50" spans="1:4">
      <c r="A50" t="s">
        <v>1519</v>
      </c>
      <c r="B50" t="s">
        <v>4180</v>
      </c>
      <c r="C50" t="s">
        <v>1519</v>
      </c>
      <c r="D50" t="s">
        <v>4144</v>
      </c>
    </row>
    <row r="51" spans="1:4">
      <c r="A51" t="s">
        <v>1527</v>
      </c>
      <c r="B51" t="s">
        <v>4181</v>
      </c>
      <c r="C51" t="s">
        <v>1527</v>
      </c>
      <c r="D51" t="s">
        <v>4144</v>
      </c>
    </row>
    <row r="52" spans="1:4">
      <c r="A52" t="s">
        <v>1544</v>
      </c>
      <c r="B52" t="s">
        <v>4182</v>
      </c>
      <c r="C52" t="s">
        <v>1544</v>
      </c>
      <c r="D52" t="s">
        <v>4144</v>
      </c>
    </row>
    <row r="53" spans="1:4">
      <c r="A53" t="s">
        <v>1550</v>
      </c>
      <c r="B53" t="s">
        <v>4183</v>
      </c>
      <c r="C53" t="s">
        <v>1550</v>
      </c>
      <c r="D53" t="s">
        <v>4144</v>
      </c>
    </row>
    <row r="54" spans="1:4">
      <c r="A54" t="s">
        <v>1563</v>
      </c>
      <c r="B54" t="s">
        <v>4184</v>
      </c>
      <c r="C54" t="s">
        <v>1563</v>
      </c>
      <c r="D54" t="s">
        <v>4144</v>
      </c>
    </row>
    <row r="55" spans="1:4">
      <c r="A55" t="s">
        <v>1590</v>
      </c>
      <c r="B55" t="s">
        <v>4185</v>
      </c>
      <c r="C55" t="s">
        <v>1590</v>
      </c>
      <c r="D55" t="s">
        <v>4144</v>
      </c>
    </row>
    <row r="56" spans="1:4">
      <c r="A56" t="s">
        <v>1601</v>
      </c>
      <c r="B56" t="s">
        <v>4186</v>
      </c>
      <c r="C56" t="s">
        <v>1601</v>
      </c>
      <c r="D56" t="s">
        <v>4144</v>
      </c>
    </row>
    <row r="57" spans="1:4">
      <c r="A57" t="s">
        <v>1608</v>
      </c>
      <c r="B57" t="s">
        <v>4187</v>
      </c>
      <c r="C57" t="s">
        <v>1608</v>
      </c>
      <c r="D57" t="s">
        <v>4144</v>
      </c>
    </row>
    <row r="58" spans="1:4">
      <c r="A58" t="s">
        <v>1958</v>
      </c>
      <c r="B58" t="s">
        <v>4188</v>
      </c>
      <c r="C58" t="s">
        <v>1958</v>
      </c>
      <c r="D58" t="s">
        <v>4144</v>
      </c>
    </row>
    <row r="59" spans="1:4">
      <c r="A59" t="s">
        <v>1969</v>
      </c>
      <c r="B59" t="s">
        <v>4189</v>
      </c>
      <c r="C59" t="s">
        <v>1969</v>
      </c>
      <c r="D59" t="s">
        <v>4144</v>
      </c>
    </row>
    <row r="60" spans="1:4">
      <c r="A60" t="s">
        <v>1481</v>
      </c>
      <c r="B60" t="s">
        <v>4190</v>
      </c>
      <c r="C60" t="s">
        <v>1481</v>
      </c>
      <c r="D60" t="s">
        <v>4144</v>
      </c>
    </row>
    <row r="61" spans="1:4">
      <c r="A61" t="s">
        <v>1979</v>
      </c>
      <c r="B61" t="s">
        <v>4191</v>
      </c>
      <c r="C61" t="s">
        <v>1979</v>
      </c>
      <c r="D61" t="s">
        <v>4144</v>
      </c>
    </row>
    <row r="62" spans="1:4">
      <c r="A62" t="s">
        <v>1985</v>
      </c>
      <c r="B62" t="s">
        <v>4192</v>
      </c>
      <c r="C62" t="s">
        <v>1985</v>
      </c>
      <c r="D62" t="s">
        <v>4144</v>
      </c>
    </row>
    <row r="63" spans="1:4">
      <c r="A63" t="s">
        <v>1992</v>
      </c>
      <c r="B63" t="s">
        <v>4193</v>
      </c>
      <c r="C63" t="s">
        <v>1992</v>
      </c>
      <c r="D63" t="s">
        <v>4144</v>
      </c>
    </row>
    <row r="64" ht="25.5" spans="1:4">
      <c r="A64" t="s">
        <v>1999</v>
      </c>
      <c r="B64" t="s">
        <v>4194</v>
      </c>
      <c r="C64" t="s">
        <v>1999</v>
      </c>
      <c r="D64" t="s">
        <v>4144</v>
      </c>
    </row>
    <row r="65" spans="1:4">
      <c r="A65" t="s">
        <v>2007</v>
      </c>
      <c r="B65" t="s">
        <v>4195</v>
      </c>
      <c r="C65" t="s">
        <v>2007</v>
      </c>
      <c r="D65" t="s">
        <v>4144</v>
      </c>
    </row>
    <row r="66" ht="25.5" spans="1:4">
      <c r="A66" t="s">
        <v>2013</v>
      </c>
      <c r="B66" t="s">
        <v>4196</v>
      </c>
      <c r="C66" t="s">
        <v>2013</v>
      </c>
      <c r="D66" t="s">
        <v>4144</v>
      </c>
    </row>
    <row r="67" ht="25.5" spans="1:4">
      <c r="A67" t="s">
        <v>2021</v>
      </c>
      <c r="B67" t="s">
        <v>4197</v>
      </c>
      <c r="C67" t="s">
        <v>2021</v>
      </c>
      <c r="D67" t="s">
        <v>4144</v>
      </c>
    </row>
    <row r="68" spans="1:4">
      <c r="A68" t="s">
        <v>2030</v>
      </c>
      <c r="B68" t="s">
        <v>3392</v>
      </c>
      <c r="C68" t="s">
        <v>2030</v>
      </c>
      <c r="D68" t="s">
        <v>4144</v>
      </c>
    </row>
    <row r="69" spans="1:4">
      <c r="A69" t="s">
        <v>2038</v>
      </c>
      <c r="B69" t="s">
        <v>4198</v>
      </c>
      <c r="C69" t="s">
        <v>2038</v>
      </c>
      <c r="D69" t="s">
        <v>4144</v>
      </c>
    </row>
    <row r="70" spans="1:4">
      <c r="A70" t="s">
        <v>2045</v>
      </c>
      <c r="B70" t="s">
        <v>4199</v>
      </c>
      <c r="C70" t="s">
        <v>2045</v>
      </c>
      <c r="D70" t="s">
        <v>4144</v>
      </c>
    </row>
    <row r="71" spans="1:4">
      <c r="A71" t="s">
        <v>2051</v>
      </c>
      <c r="B71" t="s">
        <v>4200</v>
      </c>
      <c r="C71" t="s">
        <v>2051</v>
      </c>
      <c r="D71" t="s">
        <v>4144</v>
      </c>
    </row>
    <row r="72" ht="25.5" spans="1:4">
      <c r="A72" t="s">
        <v>2057</v>
      </c>
      <c r="B72" t="s">
        <v>4201</v>
      </c>
      <c r="C72" t="s">
        <v>2057</v>
      </c>
      <c r="D72" t="s">
        <v>4144</v>
      </c>
    </row>
    <row r="73" spans="1:4">
      <c r="A73" t="s">
        <v>2083</v>
      </c>
      <c r="B73" t="s">
        <v>4202</v>
      </c>
      <c r="C73" t="s">
        <v>2083</v>
      </c>
      <c r="D73" t="s">
        <v>4144</v>
      </c>
    </row>
    <row r="74" spans="1:4">
      <c r="A74" t="s">
        <v>2089</v>
      </c>
      <c r="B74" t="s">
        <v>3388</v>
      </c>
      <c r="C74" t="s">
        <v>2089</v>
      </c>
      <c r="D74" t="s">
        <v>4144</v>
      </c>
    </row>
    <row r="75" spans="1:4">
      <c r="A75" t="s">
        <v>2095</v>
      </c>
      <c r="B75" t="s">
        <v>3390</v>
      </c>
      <c r="C75" t="s">
        <v>2095</v>
      </c>
      <c r="D75" t="s">
        <v>4144</v>
      </c>
    </row>
    <row r="76" spans="1:4">
      <c r="A76" t="s">
        <v>2100</v>
      </c>
      <c r="B76" t="s">
        <v>4203</v>
      </c>
      <c r="C76" t="s">
        <v>2100</v>
      </c>
      <c r="D76" t="s">
        <v>4144</v>
      </c>
    </row>
    <row r="77" spans="1:4">
      <c r="A77" t="s">
        <v>2108</v>
      </c>
      <c r="B77" t="s">
        <v>4204</v>
      </c>
      <c r="C77" t="s">
        <v>2108</v>
      </c>
      <c r="D77" t="s">
        <v>4144</v>
      </c>
    </row>
    <row r="78" ht="25.5" spans="1:4">
      <c r="A78" t="s">
        <v>2113</v>
      </c>
      <c r="B78" t="s">
        <v>4205</v>
      </c>
      <c r="C78" t="s">
        <v>2113</v>
      </c>
      <c r="D78" t="s">
        <v>4144</v>
      </c>
    </row>
    <row r="79" spans="1:4">
      <c r="A79" t="s">
        <v>2118</v>
      </c>
      <c r="B79" t="s">
        <v>4206</v>
      </c>
      <c r="C79" t="s">
        <v>2118</v>
      </c>
      <c r="D79" t="s">
        <v>4144</v>
      </c>
    </row>
    <row r="80" ht="25.5" spans="1:4">
      <c r="A80" t="s">
        <v>2123</v>
      </c>
      <c r="B80" t="s">
        <v>4207</v>
      </c>
      <c r="C80" t="s">
        <v>2123</v>
      </c>
      <c r="D80" t="s">
        <v>4144</v>
      </c>
    </row>
    <row r="81" ht="25.5" spans="1:4">
      <c r="A81" t="s">
        <v>2130</v>
      </c>
      <c r="B81" t="s">
        <v>4208</v>
      </c>
      <c r="C81" t="s">
        <v>2130</v>
      </c>
      <c r="D81" t="s">
        <v>4144</v>
      </c>
    </row>
    <row r="82" ht="25.5" spans="1:4">
      <c r="A82" t="s">
        <v>2144</v>
      </c>
      <c r="B82" t="s">
        <v>4209</v>
      </c>
      <c r="C82" t="s">
        <v>2144</v>
      </c>
      <c r="D82" t="s">
        <v>4144</v>
      </c>
    </row>
    <row r="83" ht="25.5" spans="1:4">
      <c r="A83" t="s">
        <v>2150</v>
      </c>
      <c r="B83" t="s">
        <v>4210</v>
      </c>
      <c r="C83" t="s">
        <v>2150</v>
      </c>
      <c r="D83" t="s">
        <v>4144</v>
      </c>
    </row>
    <row r="84" ht="38.25" spans="1:4">
      <c r="A84" t="s">
        <v>2159</v>
      </c>
      <c r="B84" t="s">
        <v>4211</v>
      </c>
      <c r="C84" t="s">
        <v>2159</v>
      </c>
      <c r="D84" t="s">
        <v>4144</v>
      </c>
    </row>
    <row r="85" spans="1:4">
      <c r="A85" t="s">
        <v>2165</v>
      </c>
      <c r="B85" t="s">
        <v>4212</v>
      </c>
      <c r="C85" t="s">
        <v>2165</v>
      </c>
      <c r="D85" t="s">
        <v>4144</v>
      </c>
    </row>
    <row r="86" spans="1:4">
      <c r="A86" t="s">
        <v>2175</v>
      </c>
      <c r="B86" t="s">
        <v>4213</v>
      </c>
      <c r="C86" t="s">
        <v>2175</v>
      </c>
      <c r="D86" t="s">
        <v>4144</v>
      </c>
    </row>
    <row r="87" spans="1:4">
      <c r="A87" t="s">
        <v>1424</v>
      </c>
      <c r="B87" t="s">
        <v>1425</v>
      </c>
      <c r="C87" t="s">
        <v>1424</v>
      </c>
      <c r="D87" t="s">
        <v>4128</v>
      </c>
    </row>
    <row r="88" spans="1:4">
      <c r="A88" t="s">
        <v>4214</v>
      </c>
      <c r="B88" t="s">
        <v>4215</v>
      </c>
      <c r="C88" t="s">
        <v>4214</v>
      </c>
      <c r="D88" t="s">
        <v>4128</v>
      </c>
    </row>
    <row r="89" spans="1:4">
      <c r="A89" t="s">
        <v>4216</v>
      </c>
      <c r="B89" t="s">
        <v>4217</v>
      </c>
      <c r="C89" t="s">
        <v>4216</v>
      </c>
      <c r="D89" t="s">
        <v>4144</v>
      </c>
    </row>
    <row r="90" ht="25.5" spans="1:4">
      <c r="A90" t="s">
        <v>4218</v>
      </c>
      <c r="B90" t="s">
        <v>4219</v>
      </c>
      <c r="C90" t="s">
        <v>4218</v>
      </c>
      <c r="D90" t="s">
        <v>4220</v>
      </c>
    </row>
    <row r="91" spans="1:4">
      <c r="A91" t="s">
        <v>4221</v>
      </c>
      <c r="B91" t="s">
        <v>4222</v>
      </c>
      <c r="C91" t="s">
        <v>4221</v>
      </c>
      <c r="D91" t="s">
        <v>4220</v>
      </c>
    </row>
    <row r="92" ht="25.5" spans="1:4">
      <c r="A92" t="s">
        <v>4223</v>
      </c>
      <c r="B92" t="s">
        <v>4224</v>
      </c>
      <c r="C92" t="s">
        <v>4223</v>
      </c>
      <c r="D92" t="s">
        <v>4220</v>
      </c>
    </row>
    <row r="93" ht="25.5" spans="1:4">
      <c r="A93" t="s">
        <v>4225</v>
      </c>
      <c r="B93" t="s">
        <v>4226</v>
      </c>
      <c r="C93" t="s">
        <v>4225</v>
      </c>
      <c r="D93" t="s">
        <v>4220</v>
      </c>
    </row>
    <row r="94" spans="1:4">
      <c r="A94" t="s">
        <v>4227</v>
      </c>
      <c r="B94" t="s">
        <v>4228</v>
      </c>
      <c r="C94" t="s">
        <v>4227</v>
      </c>
      <c r="D94" t="s">
        <v>4220</v>
      </c>
    </row>
    <row r="95" spans="1:4">
      <c r="A95" t="s">
        <v>4229</v>
      </c>
      <c r="B95" t="s">
        <v>4230</v>
      </c>
      <c r="C95" t="s">
        <v>4229</v>
      </c>
      <c r="D95" t="s">
        <v>4220</v>
      </c>
    </row>
    <row r="96" spans="1:4">
      <c r="A96" t="s">
        <v>4231</v>
      </c>
      <c r="B96" t="s">
        <v>4232</v>
      </c>
      <c r="C96" t="s">
        <v>4231</v>
      </c>
      <c r="D96" t="s">
        <v>4220</v>
      </c>
    </row>
    <row r="97" spans="1:4">
      <c r="A97" t="s">
        <v>4233</v>
      </c>
      <c r="B97" t="s">
        <v>4234</v>
      </c>
      <c r="C97" t="s">
        <v>4233</v>
      </c>
      <c r="D97" t="s">
        <v>4220</v>
      </c>
    </row>
    <row r="98" spans="1:4">
      <c r="A98" t="s">
        <v>4235</v>
      </c>
      <c r="B98" t="s">
        <v>4236</v>
      </c>
      <c r="C98" t="s">
        <v>4235</v>
      </c>
      <c r="D98" t="s">
        <v>4220</v>
      </c>
    </row>
    <row r="99" spans="1:4">
      <c r="A99" t="s">
        <v>4237</v>
      </c>
      <c r="B99" t="s">
        <v>4238</v>
      </c>
      <c r="C99" t="s">
        <v>4237</v>
      </c>
      <c r="D99" t="s">
        <v>4220</v>
      </c>
    </row>
    <row r="100" spans="1:4">
      <c r="A100" t="s">
        <v>4239</v>
      </c>
      <c r="B100" t="s">
        <v>4240</v>
      </c>
      <c r="C100" t="s">
        <v>4239</v>
      </c>
      <c r="D100" t="s">
        <v>4220</v>
      </c>
    </row>
    <row r="101" spans="1:4">
      <c r="A101" t="s">
        <v>4241</v>
      </c>
      <c r="B101" t="s">
        <v>4242</v>
      </c>
      <c r="C101" t="s">
        <v>4241</v>
      </c>
      <c r="D101" t="s">
        <v>4220</v>
      </c>
    </row>
    <row r="102" spans="1:4">
      <c r="A102" t="s">
        <v>4243</v>
      </c>
      <c r="B102" t="s">
        <v>4244</v>
      </c>
      <c r="C102" t="s">
        <v>4243</v>
      </c>
      <c r="D102" t="s">
        <v>4220</v>
      </c>
    </row>
    <row r="103" spans="1:4">
      <c r="A103" t="s">
        <v>4245</v>
      </c>
      <c r="B103" t="s">
        <v>4246</v>
      </c>
      <c r="C103" t="s">
        <v>4245</v>
      </c>
      <c r="D103" t="s">
        <v>4220</v>
      </c>
    </row>
    <row r="104" spans="1:4">
      <c r="A104" t="s">
        <v>4247</v>
      </c>
      <c r="B104" t="s">
        <v>4248</v>
      </c>
      <c r="C104" t="s">
        <v>4247</v>
      </c>
      <c r="D104" t="s">
        <v>4220</v>
      </c>
    </row>
    <row r="105" spans="1:4">
      <c r="A105" t="s">
        <v>4249</v>
      </c>
      <c r="B105" t="s">
        <v>4250</v>
      </c>
      <c r="C105" t="s">
        <v>4249</v>
      </c>
      <c r="D105" t="s">
        <v>4220</v>
      </c>
    </row>
    <row r="106" spans="1:4">
      <c r="A106" t="s">
        <v>4251</v>
      </c>
      <c r="B106" t="s">
        <v>4252</v>
      </c>
      <c r="C106" t="s">
        <v>4251</v>
      </c>
      <c r="D106" t="s">
        <v>4220</v>
      </c>
    </row>
    <row r="107" spans="1:4">
      <c r="A107" t="s">
        <v>4253</v>
      </c>
      <c r="B107" t="s">
        <v>4254</v>
      </c>
      <c r="C107" t="s">
        <v>4253</v>
      </c>
      <c r="D107" t="s">
        <v>4220</v>
      </c>
    </row>
    <row r="108" spans="1:4">
      <c r="A108" t="s">
        <v>4255</v>
      </c>
      <c r="B108" t="s">
        <v>4256</v>
      </c>
      <c r="C108" t="s">
        <v>4255</v>
      </c>
      <c r="D108" t="s">
        <v>4220</v>
      </c>
    </row>
    <row r="109" spans="1:4">
      <c r="A109" t="s">
        <v>4257</v>
      </c>
      <c r="B109" t="s">
        <v>4258</v>
      </c>
      <c r="C109" t="s">
        <v>4257</v>
      </c>
      <c r="D109" t="s">
        <v>4220</v>
      </c>
    </row>
    <row r="110" spans="1:4">
      <c r="A110" t="s">
        <v>4259</v>
      </c>
      <c r="B110" t="s">
        <v>4260</v>
      </c>
      <c r="C110" t="s">
        <v>4259</v>
      </c>
      <c r="D110" t="s">
        <v>4220</v>
      </c>
    </row>
    <row r="111" spans="1:4">
      <c r="A111" t="s">
        <v>4261</v>
      </c>
      <c r="B111" t="s">
        <v>4262</v>
      </c>
      <c r="C111" t="s">
        <v>4261</v>
      </c>
      <c r="D111" t="s">
        <v>4220</v>
      </c>
    </row>
    <row r="112" ht="25.5" spans="1:4">
      <c r="A112" t="s">
        <v>4263</v>
      </c>
      <c r="B112" t="s">
        <v>4264</v>
      </c>
      <c r="C112" t="s">
        <v>4263</v>
      </c>
      <c r="D112" t="s">
        <v>4220</v>
      </c>
    </row>
    <row r="113" ht="25.5" spans="1:4">
      <c r="A113" t="s">
        <v>4265</v>
      </c>
      <c r="B113" t="s">
        <v>4266</v>
      </c>
      <c r="C113" t="s">
        <v>4265</v>
      </c>
      <c r="D113" t="s">
        <v>4220</v>
      </c>
    </row>
    <row r="114" ht="25.5" spans="1:4">
      <c r="A114" t="s">
        <v>4267</v>
      </c>
      <c r="B114" t="s">
        <v>4268</v>
      </c>
      <c r="C114" t="s">
        <v>4267</v>
      </c>
      <c r="D114" t="s">
        <v>4220</v>
      </c>
    </row>
    <row r="115" spans="1:4">
      <c r="A115" t="s">
        <v>4269</v>
      </c>
      <c r="B115" t="s">
        <v>4270</v>
      </c>
      <c r="C115" t="s">
        <v>4269</v>
      </c>
      <c r="D115" t="s">
        <v>4220</v>
      </c>
    </row>
    <row r="116" spans="1:4">
      <c r="A116" t="s">
        <v>4271</v>
      </c>
      <c r="B116" t="s">
        <v>4272</v>
      </c>
      <c r="C116" t="s">
        <v>4271</v>
      </c>
      <c r="D116" t="s">
        <v>4220</v>
      </c>
    </row>
    <row r="117" spans="1:4">
      <c r="A117" t="s">
        <v>4273</v>
      </c>
      <c r="B117" t="s">
        <v>4274</v>
      </c>
      <c r="C117" t="s">
        <v>4273</v>
      </c>
      <c r="D117" t="s">
        <v>4220</v>
      </c>
    </row>
    <row r="118" spans="1:4">
      <c r="A118" t="s">
        <v>4275</v>
      </c>
      <c r="B118" t="s">
        <v>4276</v>
      </c>
      <c r="C118" t="s">
        <v>4275</v>
      </c>
      <c r="D118" t="s">
        <v>4220</v>
      </c>
    </row>
    <row r="119" spans="1:4">
      <c r="A119" t="s">
        <v>4277</v>
      </c>
      <c r="B119" t="s">
        <v>4278</v>
      </c>
      <c r="C119" t="s">
        <v>4277</v>
      </c>
      <c r="D119" t="s">
        <v>4220</v>
      </c>
    </row>
    <row r="120" spans="1:4">
      <c r="A120" t="s">
        <v>4279</v>
      </c>
      <c r="B120" t="s">
        <v>4280</v>
      </c>
      <c r="C120" t="s">
        <v>4279</v>
      </c>
      <c r="D120" t="s">
        <v>4220</v>
      </c>
    </row>
    <row r="121" spans="1:4">
      <c r="A121" t="s">
        <v>4281</v>
      </c>
      <c r="B121" t="s">
        <v>4282</v>
      </c>
      <c r="C121" t="s">
        <v>4281</v>
      </c>
      <c r="D121" t="s">
        <v>4220</v>
      </c>
    </row>
    <row r="122" spans="1:4">
      <c r="A122" t="s">
        <v>4283</v>
      </c>
      <c r="B122" t="s">
        <v>4284</v>
      </c>
      <c r="C122" t="s">
        <v>4283</v>
      </c>
      <c r="D122" t="s">
        <v>4220</v>
      </c>
    </row>
    <row r="123" ht="38.25" spans="1:4">
      <c r="A123" t="s">
        <v>4285</v>
      </c>
      <c r="B123" t="s">
        <v>4286</v>
      </c>
      <c r="C123" t="s">
        <v>4285</v>
      </c>
      <c r="D123" t="s">
        <v>4220</v>
      </c>
    </row>
    <row r="124" ht="38.25" spans="1:4">
      <c r="A124" t="s">
        <v>4287</v>
      </c>
      <c r="B124" t="s">
        <v>4288</v>
      </c>
      <c r="C124" t="s">
        <v>4287</v>
      </c>
      <c r="D124" t="s">
        <v>4220</v>
      </c>
    </row>
    <row r="125" spans="1:4">
      <c r="A125" t="s">
        <v>4289</v>
      </c>
      <c r="B125" t="s">
        <v>4290</v>
      </c>
      <c r="C125" t="s">
        <v>4289</v>
      </c>
      <c r="D125" t="s">
        <v>4220</v>
      </c>
    </row>
    <row r="126" spans="1:4">
      <c r="A126" t="s">
        <v>4291</v>
      </c>
      <c r="B126" t="s">
        <v>4292</v>
      </c>
      <c r="C126" t="s">
        <v>4291</v>
      </c>
      <c r="D126" t="s">
        <v>4220</v>
      </c>
    </row>
    <row r="127" spans="1:4">
      <c r="A127" t="s">
        <v>4293</v>
      </c>
      <c r="B127" t="s">
        <v>4294</v>
      </c>
      <c r="C127" t="s">
        <v>4293</v>
      </c>
      <c r="D127" t="s">
        <v>4220</v>
      </c>
    </row>
    <row r="128" spans="1:4">
      <c r="A128" t="s">
        <v>4295</v>
      </c>
      <c r="B128" t="s">
        <v>4296</v>
      </c>
      <c r="C128" t="s">
        <v>4295</v>
      </c>
      <c r="D128" t="s">
        <v>4220</v>
      </c>
    </row>
    <row r="129" ht="25.5" spans="1:4">
      <c r="A129" t="s">
        <v>4297</v>
      </c>
      <c r="B129" t="s">
        <v>4298</v>
      </c>
      <c r="C129" t="s">
        <v>4297</v>
      </c>
      <c r="D129" t="s">
        <v>4220</v>
      </c>
    </row>
    <row r="130" spans="1:4">
      <c r="A130" t="s">
        <v>4299</v>
      </c>
      <c r="B130" t="s">
        <v>4300</v>
      </c>
      <c r="C130" t="s">
        <v>4299</v>
      </c>
      <c r="D130" t="s">
        <v>4220</v>
      </c>
    </row>
    <row r="131" spans="1:4">
      <c r="A131" t="s">
        <v>4301</v>
      </c>
      <c r="B131" t="s">
        <v>4302</v>
      </c>
      <c r="C131" t="s">
        <v>4301</v>
      </c>
      <c r="D131" t="s">
        <v>4220</v>
      </c>
    </row>
    <row r="132" spans="1:4">
      <c r="A132" t="s">
        <v>4303</v>
      </c>
      <c r="B132" t="s">
        <v>4304</v>
      </c>
      <c r="C132" t="s">
        <v>4303</v>
      </c>
      <c r="D132" t="s">
        <v>4220</v>
      </c>
    </row>
    <row r="133" spans="1:4">
      <c r="A133" t="s">
        <v>4305</v>
      </c>
      <c r="B133" t="s">
        <v>4306</v>
      </c>
      <c r="C133" t="s">
        <v>4305</v>
      </c>
      <c r="D133" t="s">
        <v>4220</v>
      </c>
    </row>
    <row r="134" spans="1:4">
      <c r="A134" t="s">
        <v>4307</v>
      </c>
      <c r="B134" t="s">
        <v>4308</v>
      </c>
      <c r="C134" t="s">
        <v>4307</v>
      </c>
      <c r="D134" t="s">
        <v>4220</v>
      </c>
    </row>
    <row r="135" spans="1:4">
      <c r="A135" t="s">
        <v>4309</v>
      </c>
      <c r="B135" t="s">
        <v>4310</v>
      </c>
      <c r="C135" t="s">
        <v>4309</v>
      </c>
      <c r="D135" t="s">
        <v>4220</v>
      </c>
    </row>
    <row r="136" spans="1:4">
      <c r="A136" t="s">
        <v>4311</v>
      </c>
      <c r="B136" t="s">
        <v>4312</v>
      </c>
      <c r="C136" t="s">
        <v>4311</v>
      </c>
      <c r="D136" t="s">
        <v>4220</v>
      </c>
    </row>
    <row r="137" spans="1:4">
      <c r="A137" t="s">
        <v>4313</v>
      </c>
      <c r="B137" t="s">
        <v>4314</v>
      </c>
      <c r="C137" t="s">
        <v>4313</v>
      </c>
      <c r="D137" t="s">
        <v>4220</v>
      </c>
    </row>
    <row r="138" spans="1:4">
      <c r="A138" t="s">
        <v>4315</v>
      </c>
      <c r="B138" t="s">
        <v>4316</v>
      </c>
      <c r="C138" t="s">
        <v>4315</v>
      </c>
      <c r="D138" t="s">
        <v>4220</v>
      </c>
    </row>
    <row r="139" spans="1:4">
      <c r="A139" t="s">
        <v>4317</v>
      </c>
      <c r="B139" t="s">
        <v>4318</v>
      </c>
      <c r="C139" t="s">
        <v>4317</v>
      </c>
      <c r="D139" t="s">
        <v>4220</v>
      </c>
    </row>
    <row r="140" spans="1:4">
      <c r="A140" t="s">
        <v>4319</v>
      </c>
      <c r="B140" t="s">
        <v>4320</v>
      </c>
      <c r="C140" t="s">
        <v>4319</v>
      </c>
      <c r="D140" t="s">
        <v>4220</v>
      </c>
    </row>
    <row r="141" ht="25.5" spans="1:4">
      <c r="A141" t="s">
        <v>4321</v>
      </c>
      <c r="B141" t="s">
        <v>4322</v>
      </c>
      <c r="C141" t="s">
        <v>4321</v>
      </c>
      <c r="D141" t="s">
        <v>4220</v>
      </c>
    </row>
    <row r="142" spans="1:4">
      <c r="A142" t="s">
        <v>4323</v>
      </c>
      <c r="B142" t="s">
        <v>4324</v>
      </c>
      <c r="C142" t="s">
        <v>4323</v>
      </c>
      <c r="D142" t="s">
        <v>4220</v>
      </c>
    </row>
    <row r="143" spans="1:4">
      <c r="A143" t="s">
        <v>4325</v>
      </c>
      <c r="B143" t="s">
        <v>4326</v>
      </c>
      <c r="C143" t="s">
        <v>4325</v>
      </c>
      <c r="D143" t="s">
        <v>4220</v>
      </c>
    </row>
    <row r="144" spans="1:4">
      <c r="A144" t="s">
        <v>4327</v>
      </c>
      <c r="B144" t="s">
        <v>4328</v>
      </c>
      <c r="C144" t="s">
        <v>4327</v>
      </c>
      <c r="D144" t="s">
        <v>4220</v>
      </c>
    </row>
    <row r="145" spans="1:4">
      <c r="A145" t="s">
        <v>4329</v>
      </c>
      <c r="B145" t="s">
        <v>4330</v>
      </c>
      <c r="C145" t="s">
        <v>4329</v>
      </c>
      <c r="D145" t="s">
        <v>4220</v>
      </c>
    </row>
    <row r="146" spans="1:4">
      <c r="A146" t="s">
        <v>3512</v>
      </c>
      <c r="B146" t="s">
        <v>3272</v>
      </c>
      <c r="C146" t="s">
        <v>3512</v>
      </c>
      <c r="D146" t="s">
        <v>4128</v>
      </c>
    </row>
    <row r="147" spans="1:4">
      <c r="A147" t="s">
        <v>3513</v>
      </c>
      <c r="B147" t="s">
        <v>4331</v>
      </c>
      <c r="C147" t="s">
        <v>3513</v>
      </c>
      <c r="D147" t="s">
        <v>4128</v>
      </c>
    </row>
    <row r="148" spans="1:4">
      <c r="A148" t="s">
        <v>4332</v>
      </c>
      <c r="B148" t="s">
        <v>4333</v>
      </c>
      <c r="C148" t="s">
        <v>4332</v>
      </c>
      <c r="D148" t="s">
        <v>4220</v>
      </c>
    </row>
    <row r="149" spans="1:4">
      <c r="A149" t="s">
        <v>4334</v>
      </c>
      <c r="B149" t="s">
        <v>4335</v>
      </c>
      <c r="C149" t="s">
        <v>4334</v>
      </c>
      <c r="D149" t="s">
        <v>4220</v>
      </c>
    </row>
    <row r="150" spans="1:4">
      <c r="A150" t="s">
        <v>4336</v>
      </c>
      <c r="B150" t="s">
        <v>4337</v>
      </c>
      <c r="C150" t="s">
        <v>4336</v>
      </c>
      <c r="D150" t="s">
        <v>4220</v>
      </c>
    </row>
    <row r="151" spans="1:4">
      <c r="A151" t="s">
        <v>4338</v>
      </c>
      <c r="B151" t="s">
        <v>4339</v>
      </c>
      <c r="C151" t="s">
        <v>4338</v>
      </c>
      <c r="D151" t="s">
        <v>4220</v>
      </c>
    </row>
    <row r="152" spans="1:4">
      <c r="A152" t="s">
        <v>4340</v>
      </c>
      <c r="B152" t="s">
        <v>4341</v>
      </c>
      <c r="C152" t="s">
        <v>4340</v>
      </c>
      <c r="D152" t="s">
        <v>4220</v>
      </c>
    </row>
    <row r="153" spans="1:4">
      <c r="A153" t="s">
        <v>4342</v>
      </c>
      <c r="B153" t="s">
        <v>4343</v>
      </c>
      <c r="C153" t="s">
        <v>4342</v>
      </c>
      <c r="D153" t="s">
        <v>4220</v>
      </c>
    </row>
    <row r="154" spans="1:4">
      <c r="A154" t="s">
        <v>4344</v>
      </c>
      <c r="B154" t="s">
        <v>4345</v>
      </c>
      <c r="C154" t="s">
        <v>4344</v>
      </c>
      <c r="D154" t="s">
        <v>4220</v>
      </c>
    </row>
    <row r="155" spans="1:4">
      <c r="A155" t="s">
        <v>4346</v>
      </c>
      <c r="B155" t="s">
        <v>4347</v>
      </c>
      <c r="C155" t="s">
        <v>4346</v>
      </c>
      <c r="D155" t="s">
        <v>4220</v>
      </c>
    </row>
    <row r="156" spans="1:4">
      <c r="A156" t="s">
        <v>4348</v>
      </c>
      <c r="B156" t="s">
        <v>4349</v>
      </c>
      <c r="C156" t="s">
        <v>4348</v>
      </c>
      <c r="D156" t="s">
        <v>4220</v>
      </c>
    </row>
    <row r="157" spans="1:4">
      <c r="A157" t="s">
        <v>2180</v>
      </c>
      <c r="B157" t="s">
        <v>4350</v>
      </c>
      <c r="C157" t="s">
        <v>2180</v>
      </c>
      <c r="D157" t="s">
        <v>4144</v>
      </c>
    </row>
    <row r="158" spans="1:4">
      <c r="A158" t="s">
        <v>4351</v>
      </c>
      <c r="B158" t="s">
        <v>4352</v>
      </c>
      <c r="C158" t="s">
        <v>4351</v>
      </c>
      <c r="D158" t="s">
        <v>4353</v>
      </c>
    </row>
    <row r="159" spans="1:4">
      <c r="A159" t="s">
        <v>4354</v>
      </c>
      <c r="B159" t="s">
        <v>4355</v>
      </c>
      <c r="C159" t="s">
        <v>4354</v>
      </c>
      <c r="D159" t="s">
        <v>4353</v>
      </c>
    </row>
    <row r="160" spans="1:4">
      <c r="A160" t="s">
        <v>4356</v>
      </c>
      <c r="B160" t="s">
        <v>3408</v>
      </c>
      <c r="C160" t="s">
        <v>4356</v>
      </c>
      <c r="D160" t="s">
        <v>4220</v>
      </c>
    </row>
    <row r="161" spans="1:4">
      <c r="A161" t="s">
        <v>4357</v>
      </c>
      <c r="B161" t="s">
        <v>4358</v>
      </c>
      <c r="C161" t="s">
        <v>4357</v>
      </c>
      <c r="D161" t="s">
        <v>4353</v>
      </c>
    </row>
    <row r="162" spans="1:4">
      <c r="A162" t="s">
        <v>4359</v>
      </c>
      <c r="B162" t="s">
        <v>4360</v>
      </c>
      <c r="C162" t="s">
        <v>4359</v>
      </c>
      <c r="D162" t="s">
        <v>4128</v>
      </c>
    </row>
    <row r="163" spans="1:4">
      <c r="A163" t="s">
        <v>4361</v>
      </c>
      <c r="B163" t="s">
        <v>4362</v>
      </c>
      <c r="C163" t="s">
        <v>4361</v>
      </c>
      <c r="D163" t="s">
        <v>4128</v>
      </c>
    </row>
    <row r="164" spans="1:4">
      <c r="A164" t="s">
        <v>3363</v>
      </c>
      <c r="B164" t="s">
        <v>4363</v>
      </c>
      <c r="C164" t="s">
        <v>3363</v>
      </c>
      <c r="D164" t="s">
        <v>4128</v>
      </c>
    </row>
    <row r="165" spans="1:4">
      <c r="A165" t="s">
        <v>1105</v>
      </c>
      <c r="B165" t="s">
        <v>1106</v>
      </c>
      <c r="C165" t="s">
        <v>1105</v>
      </c>
      <c r="D165" t="s">
        <v>4128</v>
      </c>
    </row>
    <row r="166" spans="1:4">
      <c r="A166" t="s">
        <v>4364</v>
      </c>
      <c r="B166" t="s">
        <v>4365</v>
      </c>
      <c r="C166" t="s">
        <v>4364</v>
      </c>
      <c r="D166" t="s">
        <v>4353</v>
      </c>
    </row>
    <row r="167" spans="1:4">
      <c r="A167" t="s">
        <v>4366</v>
      </c>
      <c r="B167" t="s">
        <v>4367</v>
      </c>
      <c r="C167" t="s">
        <v>4366</v>
      </c>
      <c r="D167" t="s">
        <v>4128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C1332"/>
  <sheetViews>
    <sheetView workbookViewId="0">
      <selection activeCell="A1" sqref="A1:C1332"/>
    </sheetView>
  </sheetViews>
  <sheetFormatPr defaultColWidth="9.6" defaultRowHeight="12.75" outlineLevelCol="2"/>
  <cols>
    <col min="1" max="1" width="14.6952380952381" customWidth="1"/>
    <col min="2" max="2" width="87.6952380952381" customWidth="1"/>
    <col min="3" max="3" width="14.6952380952381" customWidth="1"/>
  </cols>
  <sheetData>
    <row r="1" ht="15.75" spans="1:3">
      <c r="A1" s="1" t="s">
        <v>4368</v>
      </c>
      <c r="B1" s="1" t="s">
        <v>4369</v>
      </c>
      <c r="C1" s="1" t="s">
        <v>4368</v>
      </c>
    </row>
    <row r="2" spans="1:3">
      <c r="A2" s="2" t="s">
        <v>4370</v>
      </c>
      <c r="B2" s="2" t="s">
        <v>1072</v>
      </c>
      <c r="C2" s="2" t="s">
        <v>4370</v>
      </c>
    </row>
    <row r="3" spans="1:3">
      <c r="A3" s="2" t="s">
        <v>4371</v>
      </c>
      <c r="B3" s="2" t="s">
        <v>4372</v>
      </c>
      <c r="C3" s="2" t="s">
        <v>4371</v>
      </c>
    </row>
    <row r="4" spans="1:3">
      <c r="A4" s="2" t="s">
        <v>4373</v>
      </c>
      <c r="B4" s="2" t="s">
        <v>4374</v>
      </c>
      <c r="C4" s="2" t="s">
        <v>4373</v>
      </c>
    </row>
    <row r="5" spans="1:3">
      <c r="A5" s="2" t="s">
        <v>4375</v>
      </c>
      <c r="B5" s="2" t="s">
        <v>4376</v>
      </c>
      <c r="C5" s="2" t="s">
        <v>4375</v>
      </c>
    </row>
    <row r="6" spans="1:3">
      <c r="A6" s="2" t="s">
        <v>1613</v>
      </c>
      <c r="B6" s="2" t="s">
        <v>1614</v>
      </c>
      <c r="C6" s="2" t="s">
        <v>1613</v>
      </c>
    </row>
    <row r="7" spans="1:3">
      <c r="A7" s="2" t="s">
        <v>4377</v>
      </c>
      <c r="B7" s="2" t="s">
        <v>4378</v>
      </c>
      <c r="C7" s="2" t="s">
        <v>4377</v>
      </c>
    </row>
    <row r="8" spans="1:3">
      <c r="A8" s="2" t="s">
        <v>4379</v>
      </c>
      <c r="B8" s="2" t="s">
        <v>4380</v>
      </c>
      <c r="C8" s="2" t="s">
        <v>4379</v>
      </c>
    </row>
    <row r="9" spans="1:3">
      <c r="A9" s="2" t="s">
        <v>4381</v>
      </c>
      <c r="B9" s="2" t="s">
        <v>4382</v>
      </c>
      <c r="C9" s="2" t="s">
        <v>4381</v>
      </c>
    </row>
    <row r="10" spans="1:3">
      <c r="A10" s="2" t="s">
        <v>4383</v>
      </c>
      <c r="B10" s="2" t="s">
        <v>4384</v>
      </c>
      <c r="C10" s="2" t="s">
        <v>4383</v>
      </c>
    </row>
    <row r="11" spans="1:3">
      <c r="A11" s="2" t="s">
        <v>4385</v>
      </c>
      <c r="B11" s="2" t="s">
        <v>4386</v>
      </c>
      <c r="C11" s="2" t="s">
        <v>4385</v>
      </c>
    </row>
    <row r="12" spans="1:3">
      <c r="A12" s="2" t="s">
        <v>4387</v>
      </c>
      <c r="B12" s="2" t="s">
        <v>4388</v>
      </c>
      <c r="C12" s="2" t="s">
        <v>4387</v>
      </c>
    </row>
    <row r="13" spans="1:3">
      <c r="A13" s="2" t="s">
        <v>4389</v>
      </c>
      <c r="B13" s="2" t="s">
        <v>4390</v>
      </c>
      <c r="C13" s="2" t="s">
        <v>4389</v>
      </c>
    </row>
    <row r="14" spans="1:3">
      <c r="A14" s="2" t="s">
        <v>4391</v>
      </c>
      <c r="B14" s="2" t="s">
        <v>4392</v>
      </c>
      <c r="C14" s="2" t="s">
        <v>4391</v>
      </c>
    </row>
    <row r="15" spans="1:3">
      <c r="A15" s="2" t="s">
        <v>2171</v>
      </c>
      <c r="B15" s="2" t="s">
        <v>2172</v>
      </c>
      <c r="C15" s="2" t="s">
        <v>2171</v>
      </c>
    </row>
    <row r="16" spans="1:3">
      <c r="A16" s="2" t="s">
        <v>4393</v>
      </c>
      <c r="B16" s="2" t="s">
        <v>102</v>
      </c>
      <c r="C16" s="2" t="s">
        <v>4393</v>
      </c>
    </row>
    <row r="17" spans="1:3">
      <c r="A17" s="2" t="s">
        <v>4394</v>
      </c>
      <c r="B17" s="2" t="s">
        <v>4395</v>
      </c>
      <c r="C17" s="2" t="s">
        <v>4394</v>
      </c>
    </row>
    <row r="18" spans="1:3">
      <c r="A18" s="2" t="s">
        <v>4396</v>
      </c>
      <c r="B18" s="2" t="s">
        <v>4397</v>
      </c>
      <c r="C18" s="2" t="s">
        <v>4396</v>
      </c>
    </row>
    <row r="19" spans="1:3">
      <c r="A19" s="2" t="s">
        <v>4398</v>
      </c>
      <c r="B19" s="2" t="s">
        <v>4399</v>
      </c>
      <c r="C19" s="2" t="s">
        <v>4398</v>
      </c>
    </row>
    <row r="20" spans="1:3">
      <c r="A20" s="2" t="s">
        <v>4400</v>
      </c>
      <c r="B20" s="2" t="s">
        <v>4401</v>
      </c>
      <c r="C20" s="2" t="s">
        <v>4400</v>
      </c>
    </row>
    <row r="21" spans="1:3">
      <c r="A21" s="2" t="s">
        <v>4402</v>
      </c>
      <c r="B21" s="2" t="s">
        <v>4403</v>
      </c>
      <c r="C21" s="2" t="s">
        <v>4402</v>
      </c>
    </row>
    <row r="22" spans="1:3">
      <c r="A22" s="2" t="s">
        <v>1219</v>
      </c>
      <c r="B22" s="2" t="s">
        <v>1220</v>
      </c>
      <c r="C22" s="2" t="s">
        <v>1219</v>
      </c>
    </row>
    <row r="23" spans="1:3">
      <c r="A23" s="2" t="s">
        <v>4404</v>
      </c>
      <c r="B23" s="2" t="s">
        <v>4405</v>
      </c>
      <c r="C23" s="2" t="s">
        <v>4404</v>
      </c>
    </row>
    <row r="24" spans="1:3">
      <c r="A24" s="2" t="s">
        <v>4406</v>
      </c>
      <c r="B24" s="2" t="s">
        <v>4407</v>
      </c>
      <c r="C24" s="2" t="s">
        <v>4406</v>
      </c>
    </row>
    <row r="25" spans="1:3">
      <c r="A25" s="2" t="s">
        <v>4408</v>
      </c>
      <c r="B25" s="2" t="s">
        <v>4409</v>
      </c>
      <c r="C25" s="2" t="s">
        <v>4408</v>
      </c>
    </row>
    <row r="26" spans="1:3">
      <c r="A26" s="2" t="s">
        <v>4410</v>
      </c>
      <c r="B26" s="2" t="s">
        <v>4411</v>
      </c>
      <c r="C26" s="2" t="s">
        <v>4410</v>
      </c>
    </row>
    <row r="27" spans="1:3">
      <c r="A27" s="2" t="s">
        <v>4412</v>
      </c>
      <c r="B27" s="2" t="s">
        <v>4413</v>
      </c>
      <c r="C27" s="2" t="s">
        <v>4412</v>
      </c>
    </row>
    <row r="28" spans="1:3">
      <c r="A28" s="2" t="s">
        <v>4414</v>
      </c>
      <c r="B28" s="2" t="s">
        <v>4415</v>
      </c>
      <c r="C28" s="2" t="s">
        <v>4414</v>
      </c>
    </row>
    <row r="29" spans="1:3">
      <c r="A29" s="2" t="s">
        <v>4416</v>
      </c>
      <c r="B29" s="2" t="s">
        <v>4417</v>
      </c>
      <c r="C29" s="2" t="s">
        <v>4416</v>
      </c>
    </row>
    <row r="30" spans="1:3">
      <c r="A30" s="2" t="s">
        <v>4418</v>
      </c>
      <c r="B30" s="2" t="s">
        <v>4419</v>
      </c>
      <c r="C30" s="2" t="s">
        <v>4418</v>
      </c>
    </row>
    <row r="31" spans="1:3">
      <c r="A31" s="2" t="s">
        <v>4420</v>
      </c>
      <c r="B31" s="2" t="s">
        <v>4421</v>
      </c>
      <c r="C31" s="2" t="s">
        <v>4420</v>
      </c>
    </row>
    <row r="32" spans="1:3">
      <c r="A32" s="2" t="s">
        <v>4422</v>
      </c>
      <c r="B32" s="2" t="s">
        <v>4423</v>
      </c>
      <c r="C32" s="2" t="s">
        <v>4422</v>
      </c>
    </row>
    <row r="33" spans="1:3">
      <c r="A33" s="2" t="s">
        <v>4424</v>
      </c>
      <c r="B33" s="2" t="s">
        <v>4425</v>
      </c>
      <c r="C33" s="2" t="s">
        <v>4424</v>
      </c>
    </row>
    <row r="34" spans="1:3">
      <c r="A34" s="2" t="s">
        <v>4426</v>
      </c>
      <c r="B34" s="2" t="s">
        <v>4427</v>
      </c>
      <c r="C34" s="2" t="s">
        <v>4426</v>
      </c>
    </row>
    <row r="35" spans="1:3">
      <c r="A35" s="2" t="s">
        <v>4428</v>
      </c>
      <c r="B35" s="2" t="s">
        <v>4429</v>
      </c>
      <c r="C35" s="2" t="s">
        <v>4428</v>
      </c>
    </row>
    <row r="36" spans="1:3">
      <c r="A36" s="2" t="s">
        <v>4430</v>
      </c>
      <c r="B36" s="2" t="s">
        <v>4431</v>
      </c>
      <c r="C36" s="2" t="s">
        <v>4430</v>
      </c>
    </row>
    <row r="37" spans="1:3">
      <c r="A37" s="2" t="s">
        <v>4432</v>
      </c>
      <c r="B37" s="2" t="s">
        <v>4433</v>
      </c>
      <c r="C37" s="2" t="s">
        <v>4432</v>
      </c>
    </row>
    <row r="38" spans="1:3">
      <c r="A38" s="2" t="s">
        <v>4434</v>
      </c>
      <c r="B38" s="2" t="s">
        <v>4435</v>
      </c>
      <c r="C38" s="2" t="s">
        <v>4434</v>
      </c>
    </row>
    <row r="39" spans="1:3">
      <c r="A39" s="2" t="s">
        <v>4436</v>
      </c>
      <c r="B39" s="2" t="s">
        <v>4437</v>
      </c>
      <c r="C39" s="2" t="s">
        <v>4436</v>
      </c>
    </row>
    <row r="40" spans="1:3">
      <c r="A40" s="2" t="s">
        <v>4438</v>
      </c>
      <c r="B40" s="2" t="s">
        <v>4439</v>
      </c>
      <c r="C40" s="2" t="s">
        <v>4438</v>
      </c>
    </row>
    <row r="41" spans="1:3">
      <c r="A41" s="2" t="s">
        <v>4440</v>
      </c>
      <c r="B41" s="2" t="s">
        <v>4441</v>
      </c>
      <c r="C41" s="2" t="s">
        <v>4440</v>
      </c>
    </row>
    <row r="42" spans="1:3">
      <c r="A42" s="2" t="s">
        <v>4442</v>
      </c>
      <c r="B42" s="2" t="s">
        <v>4443</v>
      </c>
      <c r="C42" s="2" t="s">
        <v>4442</v>
      </c>
    </row>
    <row r="43" spans="1:3">
      <c r="A43" s="2" t="s">
        <v>4444</v>
      </c>
      <c r="B43" s="2" t="s">
        <v>4445</v>
      </c>
      <c r="C43" s="2" t="s">
        <v>4444</v>
      </c>
    </row>
    <row r="44" spans="1:3">
      <c r="A44" s="2" t="s">
        <v>4446</v>
      </c>
      <c r="B44" s="2" t="s">
        <v>4447</v>
      </c>
      <c r="C44" s="2" t="s">
        <v>4446</v>
      </c>
    </row>
    <row r="45" spans="1:3">
      <c r="A45" s="2" t="s">
        <v>4448</v>
      </c>
      <c r="B45" s="2" t="s">
        <v>4449</v>
      </c>
      <c r="C45" s="2" t="s">
        <v>4448</v>
      </c>
    </row>
    <row r="46" spans="1:3">
      <c r="A46" s="2" t="s">
        <v>4450</v>
      </c>
      <c r="B46" s="2" t="s">
        <v>4451</v>
      </c>
      <c r="C46" s="2" t="s">
        <v>4450</v>
      </c>
    </row>
    <row r="47" spans="1:3">
      <c r="A47" s="2" t="s">
        <v>4452</v>
      </c>
      <c r="B47" s="2" t="s">
        <v>4453</v>
      </c>
      <c r="C47" s="2" t="s">
        <v>4452</v>
      </c>
    </row>
    <row r="48" spans="1:3">
      <c r="A48" s="2" t="s">
        <v>4454</v>
      </c>
      <c r="B48" s="2" t="s">
        <v>4455</v>
      </c>
      <c r="C48" s="2" t="s">
        <v>4454</v>
      </c>
    </row>
    <row r="49" spans="1:3">
      <c r="A49" s="2" t="s">
        <v>4456</v>
      </c>
      <c r="B49" s="2" t="s">
        <v>4457</v>
      </c>
      <c r="C49" s="2" t="s">
        <v>4456</v>
      </c>
    </row>
    <row r="50" spans="1:3">
      <c r="A50" s="2" t="s">
        <v>4458</v>
      </c>
      <c r="B50" s="2" t="s">
        <v>4459</v>
      </c>
      <c r="C50" s="2" t="s">
        <v>4458</v>
      </c>
    </row>
    <row r="51" spans="1:3">
      <c r="A51" s="2" t="s">
        <v>4460</v>
      </c>
      <c r="B51" s="2" t="s">
        <v>4461</v>
      </c>
      <c r="C51" s="2" t="s">
        <v>4460</v>
      </c>
    </row>
    <row r="52" spans="1:3">
      <c r="A52" s="2" t="s">
        <v>4462</v>
      </c>
      <c r="B52" s="2" t="s">
        <v>4463</v>
      </c>
      <c r="C52" s="2" t="s">
        <v>4462</v>
      </c>
    </row>
    <row r="53" spans="1:3">
      <c r="A53" s="2" t="s">
        <v>4464</v>
      </c>
      <c r="B53" s="2" t="s">
        <v>4465</v>
      </c>
      <c r="C53" s="2" t="s">
        <v>4464</v>
      </c>
    </row>
    <row r="54" spans="1:3">
      <c r="A54" s="2" t="s">
        <v>4466</v>
      </c>
      <c r="B54" s="2" t="s">
        <v>4467</v>
      </c>
      <c r="C54" s="2" t="s">
        <v>4466</v>
      </c>
    </row>
    <row r="55" spans="1:3">
      <c r="A55" s="2" t="s">
        <v>4468</v>
      </c>
      <c r="B55" s="2" t="s">
        <v>4469</v>
      </c>
      <c r="C55" s="2" t="s">
        <v>4468</v>
      </c>
    </row>
    <row r="56" spans="1:3">
      <c r="A56" s="2" t="s">
        <v>4470</v>
      </c>
      <c r="B56" s="2" t="s">
        <v>4471</v>
      </c>
      <c r="C56" s="2" t="s">
        <v>4470</v>
      </c>
    </row>
    <row r="57" spans="1:3">
      <c r="A57" s="2" t="s">
        <v>4472</v>
      </c>
      <c r="B57" s="2" t="s">
        <v>4473</v>
      </c>
      <c r="C57" s="2" t="s">
        <v>4472</v>
      </c>
    </row>
    <row r="58" spans="1:3">
      <c r="A58" s="2" t="s">
        <v>4474</v>
      </c>
      <c r="B58" s="2" t="s">
        <v>4475</v>
      </c>
      <c r="C58" s="2" t="s">
        <v>4474</v>
      </c>
    </row>
    <row r="59" spans="1:3">
      <c r="A59" s="2" t="s">
        <v>4476</v>
      </c>
      <c r="B59" s="2" t="s">
        <v>4477</v>
      </c>
      <c r="C59" s="2" t="s">
        <v>4476</v>
      </c>
    </row>
    <row r="60" spans="1:3">
      <c r="A60" s="2" t="s">
        <v>4478</v>
      </c>
      <c r="B60" s="2" t="s">
        <v>4479</v>
      </c>
      <c r="C60" s="2" t="s">
        <v>4478</v>
      </c>
    </row>
    <row r="61" spans="1:3">
      <c r="A61" s="2" t="s">
        <v>4480</v>
      </c>
      <c r="B61" s="2" t="s">
        <v>4481</v>
      </c>
      <c r="C61" s="2" t="s">
        <v>4480</v>
      </c>
    </row>
    <row r="62" spans="1:3">
      <c r="A62" s="2" t="s">
        <v>4482</v>
      </c>
      <c r="B62" s="2" t="s">
        <v>4483</v>
      </c>
      <c r="C62" s="2" t="s">
        <v>4482</v>
      </c>
    </row>
    <row r="63" spans="1:3">
      <c r="A63" s="2" t="s">
        <v>4484</v>
      </c>
      <c r="B63" s="2" t="s">
        <v>4485</v>
      </c>
      <c r="C63" s="2" t="s">
        <v>4484</v>
      </c>
    </row>
    <row r="64" spans="1:3">
      <c r="A64" s="2" t="s">
        <v>4486</v>
      </c>
      <c r="B64" s="2" t="s">
        <v>4487</v>
      </c>
      <c r="C64" s="2" t="s">
        <v>4486</v>
      </c>
    </row>
    <row r="65" spans="1:3">
      <c r="A65" s="2" t="s">
        <v>4488</v>
      </c>
      <c r="B65" s="2" t="s">
        <v>4489</v>
      </c>
      <c r="C65" s="2" t="s">
        <v>4488</v>
      </c>
    </row>
    <row r="66" spans="1:3">
      <c r="A66" s="2" t="s">
        <v>4490</v>
      </c>
      <c r="B66" s="2" t="s">
        <v>4491</v>
      </c>
      <c r="C66" s="2" t="s">
        <v>4490</v>
      </c>
    </row>
    <row r="67" spans="1:3">
      <c r="A67" s="2" t="s">
        <v>4492</v>
      </c>
      <c r="B67" s="2" t="s">
        <v>4493</v>
      </c>
      <c r="C67" s="2" t="s">
        <v>4492</v>
      </c>
    </row>
    <row r="68" spans="1:3">
      <c r="A68" s="2" t="s">
        <v>4494</v>
      </c>
      <c r="B68" s="2" t="s">
        <v>4495</v>
      </c>
      <c r="C68" s="2" t="s">
        <v>4494</v>
      </c>
    </row>
    <row r="69" spans="1:3">
      <c r="A69" s="2" t="s">
        <v>4496</v>
      </c>
      <c r="B69" s="2" t="s">
        <v>4497</v>
      </c>
      <c r="C69" s="2" t="s">
        <v>4496</v>
      </c>
    </row>
    <row r="70" spans="1:3">
      <c r="A70" s="2" t="s">
        <v>4498</v>
      </c>
      <c r="B70" s="2" t="s">
        <v>4499</v>
      </c>
      <c r="C70" s="2" t="s">
        <v>4498</v>
      </c>
    </row>
    <row r="71" spans="1:3">
      <c r="A71" s="2" t="s">
        <v>4500</v>
      </c>
      <c r="B71" s="2" t="s">
        <v>3237</v>
      </c>
      <c r="C71" s="2" t="s">
        <v>4500</v>
      </c>
    </row>
    <row r="72" spans="1:3">
      <c r="A72" s="2" t="s">
        <v>4501</v>
      </c>
      <c r="B72" s="2" t="s">
        <v>4502</v>
      </c>
      <c r="C72" s="2" t="s">
        <v>4501</v>
      </c>
    </row>
    <row r="73" spans="1:3">
      <c r="A73" s="2" t="s">
        <v>4503</v>
      </c>
      <c r="B73" s="2" t="s">
        <v>4504</v>
      </c>
      <c r="C73" s="2" t="s">
        <v>4503</v>
      </c>
    </row>
    <row r="74" spans="1:3">
      <c r="A74" s="2" t="s">
        <v>4505</v>
      </c>
      <c r="B74" s="2" t="s">
        <v>4506</v>
      </c>
      <c r="C74" s="2" t="s">
        <v>4505</v>
      </c>
    </row>
    <row r="75" spans="1:3">
      <c r="A75" s="2" t="s">
        <v>1447</v>
      </c>
      <c r="B75" s="2" t="s">
        <v>1448</v>
      </c>
      <c r="C75" s="2" t="s">
        <v>1447</v>
      </c>
    </row>
    <row r="76" spans="1:3">
      <c r="A76" s="2" t="s">
        <v>4507</v>
      </c>
      <c r="B76" s="2" t="s">
        <v>4508</v>
      </c>
      <c r="C76" s="2" t="s">
        <v>4507</v>
      </c>
    </row>
    <row r="77" spans="1:3">
      <c r="A77" s="2" t="s">
        <v>4509</v>
      </c>
      <c r="B77" s="2" t="s">
        <v>4510</v>
      </c>
      <c r="C77" s="2" t="s">
        <v>4509</v>
      </c>
    </row>
    <row r="78" spans="1:3">
      <c r="A78" s="2" t="s">
        <v>4511</v>
      </c>
      <c r="B78" s="2" t="s">
        <v>4512</v>
      </c>
      <c r="C78" s="2" t="s">
        <v>4511</v>
      </c>
    </row>
    <row r="79" spans="1:3">
      <c r="A79" s="2" t="s">
        <v>4513</v>
      </c>
      <c r="B79" s="2" t="s">
        <v>4514</v>
      </c>
      <c r="C79" s="2" t="s">
        <v>4513</v>
      </c>
    </row>
    <row r="80" spans="1:3">
      <c r="A80" s="2" t="s">
        <v>4515</v>
      </c>
      <c r="B80" s="2" t="s">
        <v>4516</v>
      </c>
      <c r="C80" s="2" t="s">
        <v>4515</v>
      </c>
    </row>
    <row r="81" spans="1:3">
      <c r="A81" s="2" t="s">
        <v>4517</v>
      </c>
      <c r="B81" s="2" t="s">
        <v>4518</v>
      </c>
      <c r="C81" s="2" t="s">
        <v>4517</v>
      </c>
    </row>
    <row r="82" spans="1:3">
      <c r="A82" s="2" t="s">
        <v>4519</v>
      </c>
      <c r="B82" s="2" t="s">
        <v>4520</v>
      </c>
      <c r="C82" s="2" t="s">
        <v>4519</v>
      </c>
    </row>
    <row r="83" spans="1:3">
      <c r="A83" s="2" t="s">
        <v>4521</v>
      </c>
      <c r="B83" s="2" t="s">
        <v>4522</v>
      </c>
      <c r="C83" s="2" t="s">
        <v>4521</v>
      </c>
    </row>
    <row r="84" spans="1:3">
      <c r="A84" s="2" t="s">
        <v>4523</v>
      </c>
      <c r="B84" s="2" t="s">
        <v>4524</v>
      </c>
      <c r="C84" s="2" t="s">
        <v>4523</v>
      </c>
    </row>
    <row r="85" spans="1:3">
      <c r="A85" s="2" t="s">
        <v>4525</v>
      </c>
      <c r="B85" s="2" t="s">
        <v>4526</v>
      </c>
      <c r="C85" s="2" t="s">
        <v>4525</v>
      </c>
    </row>
    <row r="86" spans="1:3">
      <c r="A86" s="2" t="s">
        <v>4527</v>
      </c>
      <c r="B86" s="2" t="s">
        <v>4528</v>
      </c>
      <c r="C86" s="2" t="s">
        <v>4527</v>
      </c>
    </row>
    <row r="87" spans="1:3">
      <c r="A87" s="2" t="s">
        <v>4529</v>
      </c>
      <c r="B87" s="2" t="s">
        <v>4530</v>
      </c>
      <c r="C87" s="2" t="s">
        <v>4529</v>
      </c>
    </row>
    <row r="88" spans="1:3">
      <c r="A88" s="2" t="s">
        <v>4531</v>
      </c>
      <c r="B88" s="2" t="s">
        <v>4532</v>
      </c>
      <c r="C88" s="2" t="s">
        <v>4531</v>
      </c>
    </row>
    <row r="89" spans="1:3">
      <c r="A89" s="2" t="s">
        <v>4533</v>
      </c>
      <c r="B89" s="2" t="s">
        <v>4534</v>
      </c>
      <c r="C89" s="2" t="s">
        <v>4533</v>
      </c>
    </row>
    <row r="90" spans="1:3">
      <c r="A90" s="2" t="s">
        <v>4535</v>
      </c>
      <c r="B90" s="2" t="s">
        <v>4536</v>
      </c>
      <c r="C90" s="2" t="s">
        <v>4535</v>
      </c>
    </row>
    <row r="91" spans="1:3">
      <c r="A91" s="2" t="s">
        <v>4537</v>
      </c>
      <c r="B91" s="2" t="s">
        <v>4538</v>
      </c>
      <c r="C91" s="2" t="s">
        <v>4537</v>
      </c>
    </row>
    <row r="92" spans="1:3">
      <c r="A92" s="2" t="s">
        <v>4539</v>
      </c>
      <c r="B92" s="2" t="s">
        <v>4540</v>
      </c>
      <c r="C92" s="2" t="s">
        <v>4539</v>
      </c>
    </row>
    <row r="93" spans="1:3">
      <c r="A93" s="2" t="s">
        <v>4541</v>
      </c>
      <c r="B93" s="2" t="s">
        <v>4542</v>
      </c>
      <c r="C93" s="2" t="s">
        <v>4541</v>
      </c>
    </row>
    <row r="94" spans="1:3">
      <c r="A94" s="2" t="s">
        <v>4543</v>
      </c>
      <c r="B94" s="2" t="s">
        <v>4544</v>
      </c>
      <c r="C94" s="2" t="s">
        <v>4543</v>
      </c>
    </row>
    <row r="95" spans="1:3">
      <c r="A95" s="2" t="s">
        <v>4545</v>
      </c>
      <c r="B95" s="2" t="s">
        <v>4546</v>
      </c>
      <c r="C95" s="2" t="s">
        <v>4545</v>
      </c>
    </row>
    <row r="96" spans="1:3">
      <c r="A96" s="2" t="s">
        <v>4547</v>
      </c>
      <c r="B96" s="2" t="s">
        <v>4548</v>
      </c>
      <c r="C96" s="2" t="s">
        <v>4547</v>
      </c>
    </row>
    <row r="97" spans="1:3">
      <c r="A97" s="2" t="s">
        <v>4549</v>
      </c>
      <c r="B97" s="2" t="s">
        <v>4550</v>
      </c>
      <c r="C97" s="2" t="s">
        <v>4549</v>
      </c>
    </row>
    <row r="98" spans="1:3">
      <c r="A98" s="2" t="s">
        <v>4551</v>
      </c>
      <c r="B98" s="2" t="s">
        <v>4552</v>
      </c>
      <c r="C98" s="2" t="s">
        <v>4551</v>
      </c>
    </row>
    <row r="99" spans="1:3">
      <c r="A99" s="2" t="s">
        <v>4553</v>
      </c>
      <c r="B99" s="2" t="s">
        <v>4554</v>
      </c>
      <c r="C99" s="2" t="s">
        <v>4553</v>
      </c>
    </row>
    <row r="100" spans="1:3">
      <c r="A100" s="2" t="s">
        <v>4555</v>
      </c>
      <c r="B100" s="2" t="s">
        <v>4556</v>
      </c>
      <c r="C100" s="2" t="s">
        <v>4555</v>
      </c>
    </row>
    <row r="101" spans="1:3">
      <c r="A101" s="2" t="s">
        <v>4557</v>
      </c>
      <c r="B101" s="2" t="s">
        <v>4558</v>
      </c>
      <c r="C101" s="2" t="s">
        <v>4557</v>
      </c>
    </row>
    <row r="102" spans="1:3">
      <c r="A102" s="2" t="s">
        <v>4559</v>
      </c>
      <c r="B102" s="2" t="s">
        <v>4560</v>
      </c>
      <c r="C102" s="2" t="s">
        <v>4559</v>
      </c>
    </row>
    <row r="103" spans="1:3">
      <c r="A103" s="2" t="s">
        <v>4561</v>
      </c>
      <c r="B103" s="2" t="s">
        <v>4562</v>
      </c>
      <c r="C103" s="2" t="s">
        <v>4561</v>
      </c>
    </row>
    <row r="104" spans="1:3">
      <c r="A104" s="2" t="s">
        <v>4563</v>
      </c>
      <c r="B104" s="2" t="s">
        <v>4564</v>
      </c>
      <c r="C104" s="2" t="s">
        <v>4563</v>
      </c>
    </row>
    <row r="105" spans="1:3">
      <c r="A105" s="2" t="s">
        <v>4565</v>
      </c>
      <c r="B105" s="2" t="s">
        <v>4566</v>
      </c>
      <c r="C105" s="2" t="s">
        <v>4565</v>
      </c>
    </row>
    <row r="106" spans="1:3">
      <c r="A106" s="2" t="s">
        <v>4567</v>
      </c>
      <c r="B106" s="2" t="s">
        <v>4568</v>
      </c>
      <c r="C106" s="2" t="s">
        <v>4567</v>
      </c>
    </row>
    <row r="107" spans="1:3">
      <c r="A107" s="2" t="s">
        <v>4569</v>
      </c>
      <c r="B107" s="2" t="s">
        <v>4570</v>
      </c>
      <c r="C107" s="2" t="s">
        <v>4569</v>
      </c>
    </row>
    <row r="108" spans="1:3">
      <c r="A108" s="2" t="s">
        <v>4571</v>
      </c>
      <c r="B108" s="2" t="s">
        <v>4572</v>
      </c>
      <c r="C108" s="2" t="s">
        <v>4571</v>
      </c>
    </row>
    <row r="109" spans="1:3">
      <c r="A109" s="2" t="s">
        <v>4573</v>
      </c>
      <c r="B109" s="2" t="s">
        <v>4574</v>
      </c>
      <c r="C109" s="2" t="s">
        <v>4573</v>
      </c>
    </row>
    <row r="110" spans="1:3">
      <c r="A110" s="2" t="s">
        <v>4575</v>
      </c>
      <c r="B110" s="2" t="s">
        <v>4576</v>
      </c>
      <c r="C110" s="2" t="s">
        <v>4575</v>
      </c>
    </row>
    <row r="111" spans="1:3">
      <c r="A111" s="2" t="s">
        <v>4577</v>
      </c>
      <c r="B111" s="2" t="s">
        <v>4578</v>
      </c>
      <c r="C111" s="2" t="s">
        <v>4577</v>
      </c>
    </row>
    <row r="112" spans="1:3">
      <c r="A112" s="2" t="s">
        <v>4579</v>
      </c>
      <c r="B112" s="2" t="s">
        <v>4580</v>
      </c>
      <c r="C112" s="2" t="s">
        <v>4579</v>
      </c>
    </row>
    <row r="113" spans="1:3">
      <c r="A113" s="2" t="s">
        <v>4581</v>
      </c>
      <c r="B113" s="2" t="s">
        <v>4582</v>
      </c>
      <c r="C113" s="2" t="s">
        <v>4581</v>
      </c>
    </row>
    <row r="114" spans="1:3">
      <c r="A114" s="2" t="s">
        <v>4583</v>
      </c>
      <c r="B114" s="2" t="s">
        <v>4584</v>
      </c>
      <c r="C114" s="2" t="s">
        <v>4583</v>
      </c>
    </row>
    <row r="115" spans="1:3">
      <c r="A115" s="2" t="s">
        <v>4585</v>
      </c>
      <c r="B115" s="2" t="s">
        <v>4586</v>
      </c>
      <c r="C115" s="2" t="s">
        <v>4585</v>
      </c>
    </row>
    <row r="116" spans="1:3">
      <c r="A116" s="2" t="s">
        <v>4587</v>
      </c>
      <c r="B116" s="2" t="s">
        <v>4588</v>
      </c>
      <c r="C116" s="2" t="s">
        <v>4587</v>
      </c>
    </row>
    <row r="117" spans="1:3">
      <c r="A117" s="2" t="s">
        <v>4589</v>
      </c>
      <c r="B117" s="2" t="s">
        <v>4590</v>
      </c>
      <c r="C117" s="2" t="s">
        <v>4589</v>
      </c>
    </row>
    <row r="118" spans="1:3">
      <c r="A118" s="2" t="s">
        <v>4591</v>
      </c>
      <c r="B118" s="2" t="s">
        <v>4592</v>
      </c>
      <c r="C118" s="2" t="s">
        <v>4591</v>
      </c>
    </row>
    <row r="119" spans="1:3">
      <c r="A119" s="2" t="s">
        <v>4593</v>
      </c>
      <c r="B119" s="2" t="s">
        <v>4594</v>
      </c>
      <c r="C119" s="2" t="s">
        <v>4593</v>
      </c>
    </row>
    <row r="120" spans="1:3">
      <c r="A120" s="2" t="s">
        <v>4595</v>
      </c>
      <c r="B120" s="2" t="s">
        <v>4596</v>
      </c>
      <c r="C120" s="2" t="s">
        <v>4595</v>
      </c>
    </row>
    <row r="121" spans="1:3">
      <c r="A121" s="2" t="s">
        <v>4597</v>
      </c>
      <c r="B121" s="2" t="s">
        <v>4598</v>
      </c>
      <c r="C121" s="2" t="s">
        <v>4597</v>
      </c>
    </row>
    <row r="122" spans="1:3">
      <c r="A122" s="2" t="s">
        <v>4599</v>
      </c>
      <c r="B122" s="2" t="s">
        <v>4600</v>
      </c>
      <c r="C122" s="2" t="s">
        <v>4599</v>
      </c>
    </row>
    <row r="123" spans="1:3">
      <c r="A123" s="2" t="s">
        <v>4601</v>
      </c>
      <c r="B123" s="2" t="s">
        <v>4602</v>
      </c>
      <c r="C123" s="2" t="s">
        <v>4601</v>
      </c>
    </row>
    <row r="124" spans="1:3">
      <c r="A124" s="2" t="s">
        <v>4603</v>
      </c>
      <c r="B124" s="2" t="s">
        <v>4604</v>
      </c>
      <c r="C124" s="2" t="s">
        <v>4603</v>
      </c>
    </row>
    <row r="125" spans="1:3">
      <c r="A125" s="2" t="s">
        <v>4605</v>
      </c>
      <c r="B125" s="2" t="s">
        <v>4606</v>
      </c>
      <c r="C125" s="2" t="s">
        <v>4605</v>
      </c>
    </row>
    <row r="126" spans="1:3">
      <c r="A126" s="2" t="s">
        <v>4607</v>
      </c>
      <c r="B126" s="2" t="s">
        <v>4608</v>
      </c>
      <c r="C126" s="2" t="s">
        <v>4607</v>
      </c>
    </row>
    <row r="127" spans="1:3">
      <c r="A127" s="2" t="s">
        <v>4609</v>
      </c>
      <c r="B127" s="2" t="s">
        <v>4610</v>
      </c>
      <c r="C127" s="2" t="s">
        <v>4609</v>
      </c>
    </row>
    <row r="128" spans="1:3">
      <c r="A128" s="2" t="s">
        <v>4611</v>
      </c>
      <c r="B128" s="2" t="s">
        <v>4612</v>
      </c>
      <c r="C128" s="2" t="s">
        <v>4611</v>
      </c>
    </row>
    <row r="129" spans="1:3">
      <c r="A129" s="2" t="s">
        <v>4613</v>
      </c>
      <c r="B129" s="2" t="s">
        <v>4614</v>
      </c>
      <c r="C129" s="2" t="s">
        <v>4613</v>
      </c>
    </row>
    <row r="130" spans="1:3">
      <c r="A130" s="2" t="s">
        <v>4615</v>
      </c>
      <c r="B130" s="2" t="s">
        <v>4616</v>
      </c>
      <c r="C130" s="2" t="s">
        <v>4615</v>
      </c>
    </row>
    <row r="131" spans="1:3">
      <c r="A131" s="2" t="s">
        <v>4617</v>
      </c>
      <c r="B131" s="2" t="s">
        <v>4618</v>
      </c>
      <c r="C131" s="2" t="s">
        <v>4617</v>
      </c>
    </row>
    <row r="132" spans="1:3">
      <c r="A132" s="2" t="s">
        <v>4619</v>
      </c>
      <c r="B132" s="2" t="s">
        <v>4620</v>
      </c>
      <c r="C132" s="2" t="s">
        <v>4619</v>
      </c>
    </row>
    <row r="133" spans="1:3">
      <c r="A133" s="2" t="s">
        <v>4621</v>
      </c>
      <c r="B133" s="2" t="s">
        <v>4622</v>
      </c>
      <c r="C133" s="2" t="s">
        <v>4621</v>
      </c>
    </row>
    <row r="134" spans="1:3">
      <c r="A134" s="2" t="s">
        <v>4623</v>
      </c>
      <c r="B134" s="2" t="s">
        <v>4624</v>
      </c>
      <c r="C134" s="2" t="s">
        <v>4623</v>
      </c>
    </row>
    <row r="135" spans="1:3">
      <c r="A135" s="2" t="s">
        <v>4625</v>
      </c>
      <c r="B135" s="2" t="s">
        <v>4626</v>
      </c>
      <c r="C135" s="2" t="s">
        <v>4625</v>
      </c>
    </row>
    <row r="136" spans="1:3">
      <c r="A136" s="2" t="s">
        <v>4627</v>
      </c>
      <c r="B136" s="2" t="s">
        <v>4628</v>
      </c>
      <c r="C136" s="2" t="s">
        <v>4627</v>
      </c>
    </row>
    <row r="137" spans="1:3">
      <c r="A137" s="2" t="s">
        <v>4629</v>
      </c>
      <c r="B137" s="2" t="s">
        <v>4630</v>
      </c>
      <c r="C137" s="2" t="s">
        <v>4629</v>
      </c>
    </row>
    <row r="138" spans="1:3">
      <c r="A138" s="2" t="s">
        <v>4631</v>
      </c>
      <c r="B138" s="2" t="s">
        <v>4632</v>
      </c>
      <c r="C138" s="2" t="s">
        <v>4631</v>
      </c>
    </row>
    <row r="139" spans="1:3">
      <c r="A139" s="2" t="s">
        <v>4633</v>
      </c>
      <c r="B139" s="2" t="s">
        <v>4634</v>
      </c>
      <c r="C139" s="2" t="s">
        <v>4633</v>
      </c>
    </row>
    <row r="140" spans="1:3">
      <c r="A140" s="2" t="s">
        <v>4635</v>
      </c>
      <c r="B140" s="2" t="s">
        <v>4636</v>
      </c>
      <c r="C140" s="2" t="s">
        <v>4635</v>
      </c>
    </row>
    <row r="141" spans="1:3">
      <c r="A141" s="2" t="s">
        <v>4637</v>
      </c>
      <c r="B141" s="2" t="s">
        <v>4638</v>
      </c>
      <c r="C141" s="2" t="s">
        <v>4637</v>
      </c>
    </row>
    <row r="142" spans="1:3">
      <c r="A142" s="2" t="s">
        <v>1083</v>
      </c>
      <c r="B142" s="2" t="s">
        <v>1084</v>
      </c>
      <c r="C142" s="2" t="s">
        <v>1083</v>
      </c>
    </row>
    <row r="143" spans="1:3">
      <c r="A143" s="2" t="s">
        <v>4639</v>
      </c>
      <c r="B143" s="2" t="s">
        <v>4640</v>
      </c>
      <c r="C143" s="2" t="s">
        <v>4639</v>
      </c>
    </row>
    <row r="144" spans="1:3">
      <c r="A144" s="2" t="s">
        <v>4641</v>
      </c>
      <c r="B144" s="2" t="s">
        <v>4642</v>
      </c>
      <c r="C144" s="2" t="s">
        <v>4641</v>
      </c>
    </row>
    <row r="145" spans="1:3">
      <c r="A145" s="2" t="s">
        <v>4643</v>
      </c>
      <c r="B145" s="2" t="s">
        <v>4644</v>
      </c>
      <c r="C145" s="2" t="s">
        <v>4643</v>
      </c>
    </row>
    <row r="146" spans="1:3">
      <c r="A146" s="2" t="s">
        <v>4645</v>
      </c>
      <c r="B146" s="2" t="s">
        <v>4646</v>
      </c>
      <c r="C146" s="2" t="s">
        <v>4645</v>
      </c>
    </row>
    <row r="147" spans="1:3">
      <c r="A147" s="2" t="s">
        <v>4647</v>
      </c>
      <c r="B147" s="2" t="s">
        <v>4648</v>
      </c>
      <c r="C147" s="2" t="s">
        <v>4647</v>
      </c>
    </row>
    <row r="148" spans="1:3">
      <c r="A148" s="2" t="s">
        <v>4649</v>
      </c>
      <c r="B148" s="2" t="s">
        <v>4650</v>
      </c>
      <c r="C148" s="2" t="s">
        <v>4649</v>
      </c>
    </row>
    <row r="149" spans="1:3">
      <c r="A149" s="2" t="s">
        <v>4651</v>
      </c>
      <c r="B149" s="2" t="s">
        <v>4652</v>
      </c>
      <c r="C149" s="2" t="s">
        <v>4651</v>
      </c>
    </row>
    <row r="150" spans="1:3">
      <c r="A150" s="2" t="s">
        <v>4653</v>
      </c>
      <c r="B150" s="2" t="s">
        <v>4654</v>
      </c>
      <c r="C150" s="2" t="s">
        <v>4653</v>
      </c>
    </row>
    <row r="151" spans="1:3">
      <c r="A151" s="2" t="s">
        <v>4655</v>
      </c>
      <c r="B151" s="2" t="s">
        <v>4656</v>
      </c>
      <c r="C151" s="2" t="s">
        <v>4655</v>
      </c>
    </row>
    <row r="152" spans="1:3">
      <c r="A152" s="2" t="s">
        <v>4657</v>
      </c>
      <c r="B152" s="2" t="s">
        <v>4658</v>
      </c>
      <c r="C152" s="2" t="s">
        <v>4657</v>
      </c>
    </row>
    <row r="153" spans="1:3">
      <c r="A153" s="2" t="s">
        <v>4659</v>
      </c>
      <c r="B153" s="2" t="s">
        <v>4660</v>
      </c>
      <c r="C153" s="2" t="s">
        <v>4659</v>
      </c>
    </row>
    <row r="154" spans="1:3">
      <c r="A154" s="2" t="s">
        <v>4661</v>
      </c>
      <c r="B154" s="2" t="s">
        <v>4662</v>
      </c>
      <c r="C154" s="2" t="s">
        <v>4661</v>
      </c>
    </row>
    <row r="155" spans="1:3">
      <c r="A155" s="2" t="s">
        <v>4663</v>
      </c>
      <c r="B155" s="2" t="s">
        <v>4664</v>
      </c>
      <c r="C155" s="2" t="s">
        <v>4663</v>
      </c>
    </row>
    <row r="156" spans="1:3">
      <c r="A156" s="2" t="s">
        <v>4665</v>
      </c>
      <c r="B156" s="2" t="s">
        <v>4666</v>
      </c>
      <c r="C156" s="2" t="s">
        <v>4665</v>
      </c>
    </row>
    <row r="157" spans="1:3">
      <c r="A157" s="2" t="s">
        <v>4667</v>
      </c>
      <c r="B157" s="2" t="s">
        <v>4668</v>
      </c>
      <c r="C157" s="2" t="s">
        <v>4667</v>
      </c>
    </row>
    <row r="158" spans="1:3">
      <c r="A158" s="2" t="s">
        <v>4669</v>
      </c>
      <c r="B158" s="2" t="s">
        <v>4670</v>
      </c>
      <c r="C158" s="2" t="s">
        <v>4669</v>
      </c>
    </row>
    <row r="159" spans="1:3">
      <c r="A159" s="2" t="s">
        <v>4671</v>
      </c>
      <c r="B159" s="2" t="s">
        <v>4672</v>
      </c>
      <c r="C159" s="2" t="s">
        <v>4671</v>
      </c>
    </row>
    <row r="160" spans="1:3">
      <c r="A160" s="2" t="s">
        <v>4673</v>
      </c>
      <c r="B160" s="2" t="s">
        <v>4674</v>
      </c>
      <c r="C160" s="2" t="s">
        <v>4673</v>
      </c>
    </row>
    <row r="161" spans="1:3">
      <c r="A161" s="2" t="s">
        <v>4675</v>
      </c>
      <c r="B161" s="2" t="s">
        <v>4676</v>
      </c>
      <c r="C161" s="2" t="s">
        <v>4675</v>
      </c>
    </row>
    <row r="162" spans="1:3">
      <c r="A162" s="2" t="s">
        <v>4677</v>
      </c>
      <c r="B162" s="2" t="s">
        <v>4678</v>
      </c>
      <c r="C162" s="2" t="s">
        <v>4677</v>
      </c>
    </row>
    <row r="163" spans="1:3">
      <c r="A163" s="2" t="s">
        <v>4679</v>
      </c>
      <c r="B163" s="2" t="s">
        <v>4680</v>
      </c>
      <c r="C163" s="2" t="s">
        <v>4679</v>
      </c>
    </row>
    <row r="164" spans="1:3">
      <c r="A164" s="2" t="s">
        <v>4681</v>
      </c>
      <c r="B164" s="2" t="s">
        <v>4682</v>
      </c>
      <c r="C164" s="2" t="s">
        <v>4681</v>
      </c>
    </row>
    <row r="165" spans="1:3">
      <c r="A165" s="2" t="s">
        <v>4683</v>
      </c>
      <c r="B165" s="2" t="s">
        <v>4684</v>
      </c>
      <c r="C165" s="2" t="s">
        <v>4683</v>
      </c>
    </row>
    <row r="166" spans="1:3">
      <c r="A166" s="2" t="s">
        <v>4685</v>
      </c>
      <c r="B166" s="2" t="s">
        <v>4686</v>
      </c>
      <c r="C166" s="2" t="s">
        <v>4685</v>
      </c>
    </row>
    <row r="167" spans="1:3">
      <c r="A167" s="2" t="s">
        <v>4687</v>
      </c>
      <c r="B167" s="2" t="s">
        <v>4688</v>
      </c>
      <c r="C167" s="2" t="s">
        <v>4687</v>
      </c>
    </row>
    <row r="168" spans="1:3">
      <c r="A168" s="2" t="s">
        <v>4689</v>
      </c>
      <c r="B168" s="2" t="s">
        <v>4690</v>
      </c>
      <c r="C168" s="2" t="s">
        <v>4689</v>
      </c>
    </row>
    <row r="169" spans="1:3">
      <c r="A169" s="2" t="s">
        <v>4691</v>
      </c>
      <c r="B169" s="2" t="s">
        <v>4692</v>
      </c>
      <c r="C169" s="2" t="s">
        <v>4691</v>
      </c>
    </row>
    <row r="170" spans="1:3">
      <c r="A170" s="2" t="s">
        <v>4693</v>
      </c>
      <c r="B170" s="2" t="s">
        <v>4694</v>
      </c>
      <c r="C170" s="2" t="s">
        <v>4693</v>
      </c>
    </row>
    <row r="171" spans="1:3">
      <c r="A171" s="2" t="s">
        <v>4695</v>
      </c>
      <c r="B171" s="2" t="s">
        <v>4696</v>
      </c>
      <c r="C171" s="2" t="s">
        <v>4695</v>
      </c>
    </row>
    <row r="172" spans="1:3">
      <c r="A172" s="2" t="s">
        <v>4697</v>
      </c>
      <c r="B172" s="2" t="s">
        <v>4698</v>
      </c>
      <c r="C172" s="2" t="s">
        <v>4697</v>
      </c>
    </row>
    <row r="173" spans="1:3">
      <c r="A173" s="2" t="s">
        <v>4699</v>
      </c>
      <c r="B173" s="2" t="s">
        <v>4700</v>
      </c>
      <c r="C173" s="2" t="s">
        <v>4699</v>
      </c>
    </row>
    <row r="174" spans="1:3">
      <c r="A174" s="2" t="s">
        <v>4701</v>
      </c>
      <c r="B174" s="2" t="s">
        <v>4702</v>
      </c>
      <c r="C174" s="2" t="s">
        <v>4701</v>
      </c>
    </row>
    <row r="175" spans="1:3">
      <c r="A175" s="2" t="s">
        <v>4703</v>
      </c>
      <c r="B175" s="2" t="s">
        <v>4704</v>
      </c>
      <c r="C175" s="2" t="s">
        <v>4703</v>
      </c>
    </row>
    <row r="176" spans="1:3">
      <c r="A176" s="2" t="s">
        <v>4705</v>
      </c>
      <c r="B176" s="2" t="s">
        <v>4706</v>
      </c>
      <c r="C176" s="2" t="s">
        <v>4705</v>
      </c>
    </row>
    <row r="177" spans="1:3">
      <c r="A177" s="2" t="s">
        <v>4707</v>
      </c>
      <c r="B177" s="2" t="s">
        <v>4708</v>
      </c>
      <c r="C177" s="2" t="s">
        <v>4707</v>
      </c>
    </row>
    <row r="178" spans="1:3">
      <c r="A178" s="2" t="s">
        <v>4709</v>
      </c>
      <c r="B178" s="2" t="s">
        <v>4710</v>
      </c>
      <c r="C178" s="2" t="s">
        <v>4709</v>
      </c>
    </row>
    <row r="179" spans="1:3">
      <c r="A179" s="2" t="s">
        <v>4711</v>
      </c>
      <c r="B179" s="2" t="s">
        <v>4712</v>
      </c>
      <c r="C179" s="2" t="s">
        <v>4711</v>
      </c>
    </row>
    <row r="180" spans="1:3">
      <c r="A180" s="2" t="s">
        <v>4713</v>
      </c>
      <c r="B180" s="2" t="s">
        <v>4714</v>
      </c>
      <c r="C180" s="2" t="s">
        <v>4713</v>
      </c>
    </row>
    <row r="181" spans="1:3">
      <c r="A181" s="2" t="s">
        <v>4715</v>
      </c>
      <c r="B181" s="2" t="s">
        <v>4716</v>
      </c>
      <c r="C181" s="2" t="s">
        <v>4715</v>
      </c>
    </row>
    <row r="182" spans="1:3">
      <c r="A182" s="2" t="s">
        <v>4717</v>
      </c>
      <c r="B182" s="2" t="s">
        <v>4718</v>
      </c>
      <c r="C182" s="2" t="s">
        <v>4717</v>
      </c>
    </row>
    <row r="183" spans="1:3">
      <c r="A183" s="2" t="s">
        <v>4719</v>
      </c>
      <c r="B183" s="2" t="s">
        <v>4720</v>
      </c>
      <c r="C183" s="2" t="s">
        <v>4719</v>
      </c>
    </row>
    <row r="184" spans="1:3">
      <c r="A184" s="2" t="s">
        <v>4721</v>
      </c>
      <c r="B184" s="2" t="s">
        <v>4722</v>
      </c>
      <c r="C184" s="2" t="s">
        <v>4721</v>
      </c>
    </row>
    <row r="185" spans="1:3">
      <c r="A185" s="2" t="s">
        <v>4723</v>
      </c>
      <c r="B185" s="2" t="s">
        <v>4724</v>
      </c>
      <c r="C185" s="2" t="s">
        <v>4723</v>
      </c>
    </row>
    <row r="186" spans="1:3">
      <c r="A186" s="2" t="s">
        <v>4725</v>
      </c>
      <c r="B186" s="2" t="s">
        <v>4726</v>
      </c>
      <c r="C186" s="2" t="s">
        <v>4725</v>
      </c>
    </row>
    <row r="187" spans="1:3">
      <c r="A187" s="2" t="s">
        <v>4727</v>
      </c>
      <c r="B187" s="2" t="s">
        <v>4728</v>
      </c>
      <c r="C187" s="2" t="s">
        <v>4727</v>
      </c>
    </row>
    <row r="188" spans="1:3">
      <c r="A188" s="2" t="s">
        <v>4729</v>
      </c>
      <c r="B188" s="2" t="s">
        <v>4730</v>
      </c>
      <c r="C188" s="2" t="s">
        <v>4729</v>
      </c>
    </row>
    <row r="189" spans="1:3">
      <c r="A189" s="2" t="s">
        <v>4731</v>
      </c>
      <c r="B189" s="2" t="s">
        <v>4732</v>
      </c>
      <c r="C189" s="2" t="s">
        <v>4731</v>
      </c>
    </row>
    <row r="190" spans="1:3">
      <c r="A190" s="2" t="s">
        <v>4733</v>
      </c>
      <c r="B190" s="2" t="s">
        <v>4734</v>
      </c>
      <c r="C190" s="2" t="s">
        <v>4733</v>
      </c>
    </row>
    <row r="191" spans="1:3">
      <c r="A191" s="2" t="s">
        <v>4735</v>
      </c>
      <c r="B191" s="2" t="s">
        <v>4736</v>
      </c>
      <c r="C191" s="2" t="s">
        <v>4735</v>
      </c>
    </row>
    <row r="192" spans="1:3">
      <c r="A192" s="2" t="s">
        <v>4737</v>
      </c>
      <c r="B192" s="2" t="s">
        <v>4738</v>
      </c>
      <c r="C192" s="2" t="s">
        <v>4737</v>
      </c>
    </row>
    <row r="193" spans="1:3">
      <c r="A193" s="2" t="s">
        <v>4739</v>
      </c>
      <c r="B193" s="2" t="s">
        <v>4740</v>
      </c>
      <c r="C193" s="2" t="s">
        <v>4739</v>
      </c>
    </row>
    <row r="194" spans="1:3">
      <c r="A194" s="2" t="s">
        <v>4741</v>
      </c>
      <c r="B194" s="2" t="s">
        <v>4742</v>
      </c>
      <c r="C194" s="2" t="s">
        <v>4741</v>
      </c>
    </row>
    <row r="195" spans="1:3">
      <c r="A195" s="2" t="s">
        <v>4743</v>
      </c>
      <c r="B195" s="2" t="s">
        <v>4744</v>
      </c>
      <c r="C195" s="2" t="s">
        <v>4743</v>
      </c>
    </row>
    <row r="196" spans="1:3">
      <c r="A196" s="2" t="s">
        <v>4745</v>
      </c>
      <c r="B196" s="2" t="s">
        <v>4746</v>
      </c>
      <c r="C196" s="2" t="s">
        <v>4745</v>
      </c>
    </row>
    <row r="197" spans="1:3">
      <c r="A197" s="2" t="s">
        <v>4747</v>
      </c>
      <c r="B197" s="2" t="s">
        <v>4748</v>
      </c>
      <c r="C197" s="2" t="s">
        <v>4747</v>
      </c>
    </row>
    <row r="198" spans="1:3">
      <c r="A198" s="2" t="s">
        <v>4749</v>
      </c>
      <c r="B198" s="2" t="s">
        <v>4750</v>
      </c>
      <c r="C198" s="2" t="s">
        <v>4749</v>
      </c>
    </row>
    <row r="199" spans="1:3">
      <c r="A199" s="2" t="s">
        <v>4751</v>
      </c>
      <c r="B199" s="2" t="s">
        <v>4752</v>
      </c>
      <c r="C199" s="2" t="s">
        <v>4751</v>
      </c>
    </row>
    <row r="200" spans="1:3">
      <c r="A200" s="2" t="s">
        <v>4753</v>
      </c>
      <c r="B200" s="2" t="s">
        <v>4754</v>
      </c>
      <c r="C200" s="2" t="s">
        <v>4753</v>
      </c>
    </row>
    <row r="201" spans="1:3">
      <c r="A201" s="2" t="s">
        <v>4755</v>
      </c>
      <c r="B201" s="2" t="s">
        <v>4756</v>
      </c>
      <c r="C201" s="2" t="s">
        <v>4755</v>
      </c>
    </row>
    <row r="202" spans="1:3">
      <c r="A202" s="2" t="s">
        <v>4757</v>
      </c>
      <c r="B202" s="2" t="s">
        <v>4758</v>
      </c>
      <c r="C202" s="2" t="s">
        <v>4757</v>
      </c>
    </row>
    <row r="203" spans="1:3">
      <c r="A203" s="2" t="s">
        <v>4759</v>
      </c>
      <c r="B203" s="2" t="s">
        <v>4760</v>
      </c>
      <c r="C203" s="2" t="s">
        <v>4759</v>
      </c>
    </row>
    <row r="204" spans="1:3">
      <c r="A204" s="2" t="s">
        <v>4761</v>
      </c>
      <c r="B204" s="2" t="s">
        <v>4762</v>
      </c>
      <c r="C204" s="2" t="s">
        <v>4761</v>
      </c>
    </row>
    <row r="205" spans="1:3">
      <c r="A205" s="2" t="s">
        <v>4763</v>
      </c>
      <c r="B205" s="2" t="s">
        <v>4764</v>
      </c>
      <c r="C205" s="2" t="s">
        <v>4763</v>
      </c>
    </row>
    <row r="206" spans="1:3">
      <c r="A206" s="2" t="s">
        <v>4765</v>
      </c>
      <c r="B206" s="2" t="s">
        <v>4766</v>
      </c>
      <c r="C206" s="2" t="s">
        <v>4765</v>
      </c>
    </row>
    <row r="207" spans="1:3">
      <c r="A207" s="2" t="s">
        <v>4767</v>
      </c>
      <c r="B207" s="2" t="s">
        <v>4768</v>
      </c>
      <c r="C207" s="2" t="s">
        <v>4767</v>
      </c>
    </row>
    <row r="208" spans="1:3">
      <c r="A208" s="2" t="s">
        <v>4769</v>
      </c>
      <c r="B208" s="2" t="s">
        <v>916</v>
      </c>
      <c r="C208" s="2" t="s">
        <v>4769</v>
      </c>
    </row>
    <row r="209" spans="1:3">
      <c r="A209" s="2" t="s">
        <v>4770</v>
      </c>
      <c r="B209" s="2" t="s">
        <v>4771</v>
      </c>
      <c r="C209" s="2" t="s">
        <v>4770</v>
      </c>
    </row>
    <row r="210" spans="1:3">
      <c r="A210" s="2" t="s">
        <v>4772</v>
      </c>
      <c r="B210" s="2" t="s">
        <v>4773</v>
      </c>
      <c r="C210" s="2" t="s">
        <v>4772</v>
      </c>
    </row>
    <row r="211" spans="1:3">
      <c r="A211" s="2" t="s">
        <v>4774</v>
      </c>
      <c r="B211" s="2" t="s">
        <v>4775</v>
      </c>
      <c r="C211" s="2" t="s">
        <v>4774</v>
      </c>
    </row>
    <row r="212" spans="1:3">
      <c r="A212" s="2" t="s">
        <v>4776</v>
      </c>
      <c r="B212" s="2" t="s">
        <v>4777</v>
      </c>
      <c r="C212" s="2" t="s">
        <v>4776</v>
      </c>
    </row>
    <row r="213" spans="1:3">
      <c r="A213" s="2" t="s">
        <v>4778</v>
      </c>
      <c r="B213" s="2" t="s">
        <v>4779</v>
      </c>
      <c r="C213" s="2" t="s">
        <v>4778</v>
      </c>
    </row>
    <row r="214" spans="1:3">
      <c r="A214" s="2" t="s">
        <v>4780</v>
      </c>
      <c r="B214" s="2" t="s">
        <v>4781</v>
      </c>
      <c r="C214" s="2" t="s">
        <v>4780</v>
      </c>
    </row>
    <row r="215" spans="1:3">
      <c r="A215" s="2" t="s">
        <v>4782</v>
      </c>
      <c r="B215" s="2" t="s">
        <v>4783</v>
      </c>
      <c r="C215" s="2" t="s">
        <v>4782</v>
      </c>
    </row>
    <row r="216" spans="1:3">
      <c r="A216" s="2" t="s">
        <v>4784</v>
      </c>
      <c r="B216" s="2" t="s">
        <v>4785</v>
      </c>
      <c r="C216" s="2" t="s">
        <v>4784</v>
      </c>
    </row>
    <row r="217" spans="1:3">
      <c r="A217" s="2" t="s">
        <v>4786</v>
      </c>
      <c r="B217" s="2" t="s">
        <v>4787</v>
      </c>
      <c r="C217" s="2" t="s">
        <v>4786</v>
      </c>
    </row>
    <row r="218" spans="1:3">
      <c r="A218" s="2" t="s">
        <v>4788</v>
      </c>
      <c r="B218" s="2" t="s">
        <v>4789</v>
      </c>
      <c r="C218" s="2" t="s">
        <v>4788</v>
      </c>
    </row>
    <row r="219" spans="1:3">
      <c r="A219" s="2" t="s">
        <v>4790</v>
      </c>
      <c r="B219" s="2" t="s">
        <v>4791</v>
      </c>
      <c r="C219" s="2" t="s">
        <v>4790</v>
      </c>
    </row>
    <row r="220" spans="1:3">
      <c r="A220" s="2" t="s">
        <v>4792</v>
      </c>
      <c r="B220" s="2" t="s">
        <v>4793</v>
      </c>
      <c r="C220" s="2" t="s">
        <v>4792</v>
      </c>
    </row>
    <row r="221" spans="1:3">
      <c r="A221" s="2" t="s">
        <v>4794</v>
      </c>
      <c r="B221" s="2" t="s">
        <v>4795</v>
      </c>
      <c r="C221" s="2" t="s">
        <v>4794</v>
      </c>
    </row>
    <row r="222" spans="1:3">
      <c r="A222" s="2" t="s">
        <v>4796</v>
      </c>
      <c r="B222" s="2" t="s">
        <v>4797</v>
      </c>
      <c r="C222" s="2" t="s">
        <v>4796</v>
      </c>
    </row>
    <row r="223" spans="1:3">
      <c r="A223" s="2" t="s">
        <v>4798</v>
      </c>
      <c r="B223" s="2" t="s">
        <v>4799</v>
      </c>
      <c r="C223" s="2" t="s">
        <v>4798</v>
      </c>
    </row>
    <row r="224" spans="1:3">
      <c r="A224" s="2" t="s">
        <v>4800</v>
      </c>
      <c r="B224" s="2" t="s">
        <v>4801</v>
      </c>
      <c r="C224" s="2" t="s">
        <v>4800</v>
      </c>
    </row>
    <row r="225" spans="1:3">
      <c r="A225" s="2" t="s">
        <v>4802</v>
      </c>
      <c r="B225" s="2" t="s">
        <v>4803</v>
      </c>
      <c r="C225" s="2" t="s">
        <v>4802</v>
      </c>
    </row>
    <row r="226" spans="1:3">
      <c r="A226" s="2" t="s">
        <v>4804</v>
      </c>
      <c r="B226" s="2" t="s">
        <v>4805</v>
      </c>
      <c r="C226" s="2" t="s">
        <v>4804</v>
      </c>
    </row>
    <row r="227" spans="1:3">
      <c r="A227" s="2" t="s">
        <v>4806</v>
      </c>
      <c r="B227" s="2" t="s">
        <v>4807</v>
      </c>
      <c r="C227" s="2" t="s">
        <v>4806</v>
      </c>
    </row>
    <row r="228" spans="1:3">
      <c r="A228" s="2" t="s">
        <v>4808</v>
      </c>
      <c r="B228" s="2" t="s">
        <v>4809</v>
      </c>
      <c r="C228" s="2" t="s">
        <v>4808</v>
      </c>
    </row>
    <row r="229" spans="1:3">
      <c r="A229" s="2" t="s">
        <v>4810</v>
      </c>
      <c r="B229" s="2" t="s">
        <v>4811</v>
      </c>
      <c r="C229" s="2" t="s">
        <v>4810</v>
      </c>
    </row>
    <row r="230" spans="1:3">
      <c r="A230" s="2" t="s">
        <v>4812</v>
      </c>
      <c r="B230" s="2" t="s">
        <v>4813</v>
      </c>
      <c r="C230" s="2" t="s">
        <v>4812</v>
      </c>
    </row>
    <row r="231" spans="1:3">
      <c r="A231" s="2" t="s">
        <v>4814</v>
      </c>
      <c r="B231" s="2" t="s">
        <v>4815</v>
      </c>
      <c r="C231" s="2" t="s">
        <v>4814</v>
      </c>
    </row>
    <row r="232" spans="1:3">
      <c r="A232" s="2" t="s">
        <v>4816</v>
      </c>
      <c r="B232" s="2" t="s">
        <v>4817</v>
      </c>
      <c r="C232" s="2" t="s">
        <v>4816</v>
      </c>
    </row>
    <row r="233" spans="1:3">
      <c r="A233" s="2" t="s">
        <v>4818</v>
      </c>
      <c r="B233" s="2" t="s">
        <v>4819</v>
      </c>
      <c r="C233" s="2" t="s">
        <v>4818</v>
      </c>
    </row>
    <row r="234" spans="1:3">
      <c r="A234" s="2" t="s">
        <v>4820</v>
      </c>
      <c r="B234" s="2" t="s">
        <v>4821</v>
      </c>
      <c r="C234" s="2" t="s">
        <v>4820</v>
      </c>
    </row>
    <row r="235" spans="1:3">
      <c r="A235" s="2" t="s">
        <v>4822</v>
      </c>
      <c r="B235" s="2" t="s">
        <v>4823</v>
      </c>
      <c r="C235" s="2" t="s">
        <v>4822</v>
      </c>
    </row>
    <row r="236" spans="1:3">
      <c r="A236" s="2" t="s">
        <v>4824</v>
      </c>
      <c r="B236" s="2" t="s">
        <v>4825</v>
      </c>
      <c r="C236" s="2" t="s">
        <v>4824</v>
      </c>
    </row>
    <row r="237" spans="1:3">
      <c r="A237" s="2" t="s">
        <v>4826</v>
      </c>
      <c r="B237" s="2" t="s">
        <v>4827</v>
      </c>
      <c r="C237" s="2" t="s">
        <v>4826</v>
      </c>
    </row>
    <row r="238" spans="1:3">
      <c r="A238" s="2" t="s">
        <v>4828</v>
      </c>
      <c r="B238" s="2" t="s">
        <v>4829</v>
      </c>
      <c r="C238" s="2" t="s">
        <v>4828</v>
      </c>
    </row>
    <row r="239" spans="1:3">
      <c r="A239" s="2" t="s">
        <v>4830</v>
      </c>
      <c r="B239" s="2" t="s">
        <v>4831</v>
      </c>
      <c r="C239" s="2" t="s">
        <v>4830</v>
      </c>
    </row>
    <row r="240" spans="1:3">
      <c r="A240" s="2" t="s">
        <v>4832</v>
      </c>
      <c r="B240" s="2" t="s">
        <v>4833</v>
      </c>
      <c r="C240" s="2" t="s">
        <v>4832</v>
      </c>
    </row>
    <row r="241" spans="1:3">
      <c r="A241" s="2" t="s">
        <v>4834</v>
      </c>
      <c r="B241" s="2" t="s">
        <v>4835</v>
      </c>
      <c r="C241" s="2" t="s">
        <v>4834</v>
      </c>
    </row>
    <row r="242" spans="1:3">
      <c r="A242" s="2" t="s">
        <v>4836</v>
      </c>
      <c r="B242" s="2" t="s">
        <v>4837</v>
      </c>
      <c r="C242" s="2" t="s">
        <v>4836</v>
      </c>
    </row>
    <row r="243" spans="1:3">
      <c r="A243" s="2" t="s">
        <v>4838</v>
      </c>
      <c r="B243" s="2" t="s">
        <v>4839</v>
      </c>
      <c r="C243" s="2" t="s">
        <v>4838</v>
      </c>
    </row>
    <row r="244" spans="1:3">
      <c r="A244" s="2" t="s">
        <v>4840</v>
      </c>
      <c r="B244" s="2" t="s">
        <v>4841</v>
      </c>
      <c r="C244" s="2" t="s">
        <v>4840</v>
      </c>
    </row>
    <row r="245" spans="1:3">
      <c r="A245" s="2" t="s">
        <v>4842</v>
      </c>
      <c r="B245" s="2" t="s">
        <v>4843</v>
      </c>
      <c r="C245" s="2" t="s">
        <v>4842</v>
      </c>
    </row>
    <row r="246" spans="1:3">
      <c r="A246" s="2" t="s">
        <v>4844</v>
      </c>
      <c r="B246" s="2" t="s">
        <v>4845</v>
      </c>
      <c r="C246" s="2" t="s">
        <v>4844</v>
      </c>
    </row>
    <row r="247" spans="1:3">
      <c r="A247" s="2" t="s">
        <v>4846</v>
      </c>
      <c r="B247" s="2" t="s">
        <v>4847</v>
      </c>
      <c r="C247" s="2" t="s">
        <v>4846</v>
      </c>
    </row>
    <row r="248" spans="1:3">
      <c r="A248" s="2" t="s">
        <v>4848</v>
      </c>
      <c r="B248" s="2" t="s">
        <v>4849</v>
      </c>
      <c r="C248" s="2" t="s">
        <v>4848</v>
      </c>
    </row>
    <row r="249" spans="1:3">
      <c r="A249" s="2" t="s">
        <v>4850</v>
      </c>
      <c r="B249" s="2" t="s">
        <v>4851</v>
      </c>
      <c r="C249" s="2" t="s">
        <v>4850</v>
      </c>
    </row>
    <row r="250" spans="1:3">
      <c r="A250" s="2" t="s">
        <v>4852</v>
      </c>
      <c r="B250" s="2" t="s">
        <v>4853</v>
      </c>
      <c r="C250" s="2" t="s">
        <v>4852</v>
      </c>
    </row>
    <row r="251" spans="1:3">
      <c r="A251" s="2" t="s">
        <v>4854</v>
      </c>
      <c r="B251" s="2" t="s">
        <v>4855</v>
      </c>
      <c r="C251" s="2" t="s">
        <v>4854</v>
      </c>
    </row>
    <row r="252" spans="1:3">
      <c r="A252" s="2" t="s">
        <v>4856</v>
      </c>
      <c r="B252" s="2" t="s">
        <v>4857</v>
      </c>
      <c r="C252" s="2" t="s">
        <v>4856</v>
      </c>
    </row>
    <row r="253" spans="1:3">
      <c r="A253" s="2" t="s">
        <v>4858</v>
      </c>
      <c r="B253" s="2" t="s">
        <v>4859</v>
      </c>
      <c r="C253" s="2" t="s">
        <v>4858</v>
      </c>
    </row>
    <row r="254" spans="1:3">
      <c r="A254" s="2" t="s">
        <v>4860</v>
      </c>
      <c r="B254" s="2" t="s">
        <v>4861</v>
      </c>
      <c r="C254" s="2" t="s">
        <v>4860</v>
      </c>
    </row>
    <row r="255" spans="1:3">
      <c r="A255" s="2" t="s">
        <v>4862</v>
      </c>
      <c r="B255" s="2" t="s">
        <v>4863</v>
      </c>
      <c r="C255" s="2" t="s">
        <v>4862</v>
      </c>
    </row>
    <row r="256" spans="1:3">
      <c r="A256" s="2" t="s">
        <v>4864</v>
      </c>
      <c r="B256" s="2" t="s">
        <v>4865</v>
      </c>
      <c r="C256" s="2" t="s">
        <v>4864</v>
      </c>
    </row>
    <row r="257" spans="1:3">
      <c r="A257" s="2" t="s">
        <v>4866</v>
      </c>
      <c r="B257" s="2" t="s">
        <v>4867</v>
      </c>
      <c r="C257" s="2" t="s">
        <v>4866</v>
      </c>
    </row>
    <row r="258" spans="1:3">
      <c r="A258" s="2" t="s">
        <v>4868</v>
      </c>
      <c r="B258" s="2" t="s">
        <v>4869</v>
      </c>
      <c r="C258" s="2" t="s">
        <v>4868</v>
      </c>
    </row>
    <row r="259" spans="1:3">
      <c r="A259" s="2" t="s">
        <v>4870</v>
      </c>
      <c r="B259" s="2" t="s">
        <v>4871</v>
      </c>
      <c r="C259" s="2" t="s">
        <v>4870</v>
      </c>
    </row>
    <row r="260" spans="1:3">
      <c r="A260" s="2" t="s">
        <v>4872</v>
      </c>
      <c r="B260" s="2" t="s">
        <v>4873</v>
      </c>
      <c r="C260" s="2" t="s">
        <v>4872</v>
      </c>
    </row>
    <row r="261" spans="1:3">
      <c r="A261" s="2" t="s">
        <v>4874</v>
      </c>
      <c r="B261" s="2" t="s">
        <v>4875</v>
      </c>
      <c r="C261" s="2" t="s">
        <v>4874</v>
      </c>
    </row>
    <row r="262" spans="1:3">
      <c r="A262" s="2" t="s">
        <v>4876</v>
      </c>
      <c r="B262" s="2" t="s">
        <v>4877</v>
      </c>
      <c r="C262" s="2" t="s">
        <v>4876</v>
      </c>
    </row>
    <row r="263" spans="1:3">
      <c r="A263" s="2" t="s">
        <v>4878</v>
      </c>
      <c r="B263" s="2" t="s">
        <v>4879</v>
      </c>
      <c r="C263" s="2" t="s">
        <v>4878</v>
      </c>
    </row>
    <row r="264" spans="1:3">
      <c r="A264" s="2" t="s">
        <v>4880</v>
      </c>
      <c r="B264" s="2" t="s">
        <v>4881</v>
      </c>
      <c r="C264" s="2" t="s">
        <v>4880</v>
      </c>
    </row>
    <row r="265" spans="1:3">
      <c r="A265" s="2" t="s">
        <v>4882</v>
      </c>
      <c r="B265" s="2" t="s">
        <v>4883</v>
      </c>
      <c r="C265" s="2" t="s">
        <v>4882</v>
      </c>
    </row>
    <row r="266" spans="1:3">
      <c r="A266" s="2" t="s">
        <v>4884</v>
      </c>
      <c r="B266" s="2" t="s">
        <v>4885</v>
      </c>
      <c r="C266" s="2" t="s">
        <v>4884</v>
      </c>
    </row>
    <row r="267" spans="1:3">
      <c r="A267" s="2" t="s">
        <v>4886</v>
      </c>
      <c r="B267" s="2" t="s">
        <v>4887</v>
      </c>
      <c r="C267" s="2" t="s">
        <v>4886</v>
      </c>
    </row>
    <row r="268" spans="1:3">
      <c r="A268" s="2" t="s">
        <v>4888</v>
      </c>
      <c r="B268" s="2" t="s">
        <v>4889</v>
      </c>
      <c r="C268" s="2" t="s">
        <v>4888</v>
      </c>
    </row>
    <row r="269" spans="1:3">
      <c r="A269" s="2" t="s">
        <v>4890</v>
      </c>
      <c r="B269" s="2" t="s">
        <v>4891</v>
      </c>
      <c r="C269" s="2" t="s">
        <v>4890</v>
      </c>
    </row>
    <row r="270" spans="1:3">
      <c r="A270" s="2" t="s">
        <v>4892</v>
      </c>
      <c r="B270" s="2" t="s">
        <v>4893</v>
      </c>
      <c r="C270" s="2" t="s">
        <v>4892</v>
      </c>
    </row>
    <row r="271" spans="1:3">
      <c r="A271" s="2" t="s">
        <v>4894</v>
      </c>
      <c r="B271" s="2" t="s">
        <v>4895</v>
      </c>
      <c r="C271" s="2" t="s">
        <v>4894</v>
      </c>
    </row>
    <row r="272" spans="1:3">
      <c r="A272" s="2" t="s">
        <v>4896</v>
      </c>
      <c r="B272" s="2" t="s">
        <v>4897</v>
      </c>
      <c r="C272" s="2" t="s">
        <v>4896</v>
      </c>
    </row>
    <row r="273" spans="1:3">
      <c r="A273" s="2" t="s">
        <v>4898</v>
      </c>
      <c r="B273" s="2" t="s">
        <v>4899</v>
      </c>
      <c r="C273" s="2" t="s">
        <v>4898</v>
      </c>
    </row>
    <row r="274" spans="1:3">
      <c r="A274" s="2" t="s">
        <v>4900</v>
      </c>
      <c r="B274" s="2" t="s">
        <v>4901</v>
      </c>
      <c r="C274" s="2" t="s">
        <v>4900</v>
      </c>
    </row>
    <row r="275" spans="1:3">
      <c r="A275" s="2" t="s">
        <v>4902</v>
      </c>
      <c r="B275" s="2" t="s">
        <v>4903</v>
      </c>
      <c r="C275" s="2" t="s">
        <v>4902</v>
      </c>
    </row>
    <row r="276" spans="1:3">
      <c r="A276" s="2" t="s">
        <v>1252</v>
      </c>
      <c r="B276" s="2" t="s">
        <v>1253</v>
      </c>
      <c r="C276" s="2" t="s">
        <v>1252</v>
      </c>
    </row>
    <row r="277" spans="1:3">
      <c r="A277" s="2" t="s">
        <v>4904</v>
      </c>
      <c r="B277" s="2" t="s">
        <v>4905</v>
      </c>
      <c r="C277" s="2" t="s">
        <v>4904</v>
      </c>
    </row>
    <row r="278" spans="1:3">
      <c r="A278" s="2" t="s">
        <v>4906</v>
      </c>
      <c r="B278" s="2" t="s">
        <v>4907</v>
      </c>
      <c r="C278" s="2" t="s">
        <v>4906</v>
      </c>
    </row>
    <row r="279" spans="1:3">
      <c r="A279" s="2" t="s">
        <v>4908</v>
      </c>
      <c r="B279" s="2" t="s">
        <v>4909</v>
      </c>
      <c r="C279" s="2" t="s">
        <v>4908</v>
      </c>
    </row>
    <row r="280" spans="1:3">
      <c r="A280" s="2" t="s">
        <v>4910</v>
      </c>
      <c r="B280" s="2" t="s">
        <v>4911</v>
      </c>
      <c r="C280" s="2" t="s">
        <v>4910</v>
      </c>
    </row>
    <row r="281" spans="1:3">
      <c r="A281" s="2" t="s">
        <v>4912</v>
      </c>
      <c r="B281" s="2" t="s">
        <v>4913</v>
      </c>
      <c r="C281" s="2" t="s">
        <v>4912</v>
      </c>
    </row>
    <row r="282" spans="1:3">
      <c r="A282" s="2" t="s">
        <v>4914</v>
      </c>
      <c r="B282" s="2" t="s">
        <v>4915</v>
      </c>
      <c r="C282" s="2" t="s">
        <v>4914</v>
      </c>
    </row>
    <row r="283" spans="1:3">
      <c r="A283" s="2" t="s">
        <v>4916</v>
      </c>
      <c r="B283" s="2" t="s">
        <v>4917</v>
      </c>
      <c r="C283" s="2" t="s">
        <v>4916</v>
      </c>
    </row>
    <row r="284" spans="1:3">
      <c r="A284" s="2" t="s">
        <v>4918</v>
      </c>
      <c r="B284" s="2" t="s">
        <v>4919</v>
      </c>
      <c r="C284" s="2" t="s">
        <v>4918</v>
      </c>
    </row>
    <row r="285" spans="1:3">
      <c r="A285" s="2" t="s">
        <v>4920</v>
      </c>
      <c r="B285" s="2" t="s">
        <v>4921</v>
      </c>
      <c r="C285" s="2" t="s">
        <v>4920</v>
      </c>
    </row>
    <row r="286" spans="1:3">
      <c r="A286" s="2" t="s">
        <v>4922</v>
      </c>
      <c r="B286" s="2" t="s">
        <v>4923</v>
      </c>
      <c r="C286" s="2" t="s">
        <v>4922</v>
      </c>
    </row>
    <row r="287" spans="1:3">
      <c r="A287" s="2" t="s">
        <v>4924</v>
      </c>
      <c r="B287" s="2" t="s">
        <v>4925</v>
      </c>
      <c r="C287" s="2" t="s">
        <v>4924</v>
      </c>
    </row>
    <row r="288" spans="1:3">
      <c r="A288" s="2" t="s">
        <v>4926</v>
      </c>
      <c r="B288" s="2" t="s">
        <v>4927</v>
      </c>
      <c r="C288" s="2" t="s">
        <v>4926</v>
      </c>
    </row>
    <row r="289" spans="1:3">
      <c r="A289" s="2" t="s">
        <v>4928</v>
      </c>
      <c r="B289" s="2" t="s">
        <v>4929</v>
      </c>
      <c r="C289" s="2" t="s">
        <v>4928</v>
      </c>
    </row>
    <row r="290" spans="1:3">
      <c r="A290" s="2" t="s">
        <v>4930</v>
      </c>
      <c r="B290" s="2" t="s">
        <v>4931</v>
      </c>
      <c r="C290" s="2" t="s">
        <v>4930</v>
      </c>
    </row>
    <row r="291" spans="1:3">
      <c r="A291" s="2" t="s">
        <v>4932</v>
      </c>
      <c r="B291" s="2" t="s">
        <v>4933</v>
      </c>
      <c r="C291" s="2" t="s">
        <v>4932</v>
      </c>
    </row>
    <row r="292" spans="1:3">
      <c r="A292" s="2" t="s">
        <v>4934</v>
      </c>
      <c r="B292" s="2" t="s">
        <v>4935</v>
      </c>
      <c r="C292" s="2" t="s">
        <v>4934</v>
      </c>
    </row>
    <row r="293" spans="1:3">
      <c r="A293" s="2" t="s">
        <v>4936</v>
      </c>
      <c r="B293" s="2" t="s">
        <v>4937</v>
      </c>
      <c r="C293" s="2" t="s">
        <v>4936</v>
      </c>
    </row>
    <row r="294" spans="1:3">
      <c r="A294" s="2" t="s">
        <v>4938</v>
      </c>
      <c r="B294" s="2" t="s">
        <v>4939</v>
      </c>
      <c r="C294" s="2" t="s">
        <v>4938</v>
      </c>
    </row>
    <row r="295" spans="1:3">
      <c r="A295" s="2" t="s">
        <v>4940</v>
      </c>
      <c r="B295" s="2" t="s">
        <v>4941</v>
      </c>
      <c r="C295" s="2" t="s">
        <v>4940</v>
      </c>
    </row>
    <row r="296" spans="1:3">
      <c r="A296" s="2" t="s">
        <v>4942</v>
      </c>
      <c r="B296" s="2" t="s">
        <v>4943</v>
      </c>
      <c r="C296" s="2" t="s">
        <v>4942</v>
      </c>
    </row>
    <row r="297" spans="1:3">
      <c r="A297" s="2" t="s">
        <v>4944</v>
      </c>
      <c r="B297" s="2" t="s">
        <v>4945</v>
      </c>
      <c r="C297" s="2" t="s">
        <v>4944</v>
      </c>
    </row>
    <row r="298" spans="1:3">
      <c r="A298" s="2" t="s">
        <v>4946</v>
      </c>
      <c r="B298" s="2" t="s">
        <v>4947</v>
      </c>
      <c r="C298" s="2" t="s">
        <v>4946</v>
      </c>
    </row>
    <row r="299" spans="1:3">
      <c r="A299" s="2" t="s">
        <v>4948</v>
      </c>
      <c r="B299" s="2" t="s">
        <v>4949</v>
      </c>
      <c r="C299" s="2" t="s">
        <v>4948</v>
      </c>
    </row>
    <row r="300" spans="1:3">
      <c r="A300" s="2" t="s">
        <v>4950</v>
      </c>
      <c r="B300" s="2" t="s">
        <v>4951</v>
      </c>
      <c r="C300" s="2" t="s">
        <v>4950</v>
      </c>
    </row>
    <row r="301" spans="1:3">
      <c r="A301" s="2" t="s">
        <v>4952</v>
      </c>
      <c r="B301" s="2" t="s">
        <v>4953</v>
      </c>
      <c r="C301" s="2" t="s">
        <v>4952</v>
      </c>
    </row>
    <row r="302" spans="1:3">
      <c r="A302" s="2" t="s">
        <v>4954</v>
      </c>
      <c r="B302" s="2" t="s">
        <v>4955</v>
      </c>
      <c r="C302" s="2" t="s">
        <v>4954</v>
      </c>
    </row>
    <row r="303" spans="1:3">
      <c r="A303" s="2" t="s">
        <v>4956</v>
      </c>
      <c r="B303" s="2" t="s">
        <v>4957</v>
      </c>
      <c r="C303" s="2" t="s">
        <v>4956</v>
      </c>
    </row>
    <row r="304" spans="1:3">
      <c r="A304" s="2" t="s">
        <v>4958</v>
      </c>
      <c r="B304" s="2" t="s">
        <v>4959</v>
      </c>
      <c r="C304" s="2" t="s">
        <v>4958</v>
      </c>
    </row>
    <row r="305" spans="1:3">
      <c r="A305" s="2" t="s">
        <v>4960</v>
      </c>
      <c r="B305" s="2" t="s">
        <v>4961</v>
      </c>
      <c r="C305" s="2" t="s">
        <v>4960</v>
      </c>
    </row>
    <row r="306" spans="1:3">
      <c r="A306" s="2" t="s">
        <v>4962</v>
      </c>
      <c r="B306" s="2" t="s">
        <v>4963</v>
      </c>
      <c r="C306" s="2" t="s">
        <v>4962</v>
      </c>
    </row>
    <row r="307" spans="1:3">
      <c r="A307" s="2" t="s">
        <v>4964</v>
      </c>
      <c r="B307" s="2" t="s">
        <v>4965</v>
      </c>
      <c r="C307" s="2" t="s">
        <v>4964</v>
      </c>
    </row>
    <row r="308" spans="1:3">
      <c r="A308" s="2" t="s">
        <v>4966</v>
      </c>
      <c r="B308" s="2" t="s">
        <v>4967</v>
      </c>
      <c r="C308" s="2" t="s">
        <v>4966</v>
      </c>
    </row>
    <row r="309" spans="1:3">
      <c r="A309" s="2" t="s">
        <v>4968</v>
      </c>
      <c r="B309" s="2" t="s">
        <v>4969</v>
      </c>
      <c r="C309" s="2" t="s">
        <v>4968</v>
      </c>
    </row>
    <row r="310" spans="1:3">
      <c r="A310" s="2" t="s">
        <v>4970</v>
      </c>
      <c r="B310" s="2" t="s">
        <v>4971</v>
      </c>
      <c r="C310" s="2" t="s">
        <v>4970</v>
      </c>
    </row>
    <row r="311" spans="1:3">
      <c r="A311" s="2" t="s">
        <v>4972</v>
      </c>
      <c r="B311" s="2" t="s">
        <v>4973</v>
      </c>
      <c r="C311" s="2" t="s">
        <v>4972</v>
      </c>
    </row>
    <row r="312" spans="1:3">
      <c r="A312" s="2" t="s">
        <v>4974</v>
      </c>
      <c r="B312" s="2" t="s">
        <v>4975</v>
      </c>
      <c r="C312" s="2" t="s">
        <v>4974</v>
      </c>
    </row>
    <row r="313" spans="1:3">
      <c r="A313" s="2" t="s">
        <v>4976</v>
      </c>
      <c r="B313" s="2" t="s">
        <v>4977</v>
      </c>
      <c r="C313" s="2" t="s">
        <v>4976</v>
      </c>
    </row>
    <row r="314" spans="1:3">
      <c r="A314" s="2" t="s">
        <v>4978</v>
      </c>
      <c r="B314" s="2" t="s">
        <v>4979</v>
      </c>
      <c r="C314" s="2" t="s">
        <v>4978</v>
      </c>
    </row>
    <row r="315" spans="1:3">
      <c r="A315" s="2" t="s">
        <v>4980</v>
      </c>
      <c r="B315" s="2" t="s">
        <v>4981</v>
      </c>
      <c r="C315" s="2" t="s">
        <v>4980</v>
      </c>
    </row>
    <row r="316" spans="1:3">
      <c r="A316" s="2" t="s">
        <v>4982</v>
      </c>
      <c r="B316" s="2" t="s">
        <v>4983</v>
      </c>
      <c r="C316" s="2" t="s">
        <v>4982</v>
      </c>
    </row>
    <row r="317" spans="1:3">
      <c r="A317" s="2" t="s">
        <v>4984</v>
      </c>
      <c r="B317" s="2" t="s">
        <v>4985</v>
      </c>
      <c r="C317" s="2" t="s">
        <v>4984</v>
      </c>
    </row>
    <row r="318" spans="1:3">
      <c r="A318" s="2" t="s">
        <v>4986</v>
      </c>
      <c r="B318" s="2" t="s">
        <v>4987</v>
      </c>
      <c r="C318" s="2" t="s">
        <v>4986</v>
      </c>
    </row>
    <row r="319" spans="1:3">
      <c r="A319" s="2" t="s">
        <v>4988</v>
      </c>
      <c r="B319" s="2" t="s">
        <v>4989</v>
      </c>
      <c r="C319" s="2" t="s">
        <v>4988</v>
      </c>
    </row>
    <row r="320" spans="1:3">
      <c r="A320" s="2" t="s">
        <v>4990</v>
      </c>
      <c r="B320" s="2" t="s">
        <v>4991</v>
      </c>
      <c r="C320" s="2" t="s">
        <v>4990</v>
      </c>
    </row>
    <row r="321" spans="1:3">
      <c r="A321" s="2" t="s">
        <v>4992</v>
      </c>
      <c r="B321" s="2" t="s">
        <v>4993</v>
      </c>
      <c r="C321" s="2" t="s">
        <v>4992</v>
      </c>
    </row>
    <row r="322" spans="1:3">
      <c r="A322" s="2" t="s">
        <v>4994</v>
      </c>
      <c r="B322" s="2" t="s">
        <v>4995</v>
      </c>
      <c r="C322" s="2" t="s">
        <v>4994</v>
      </c>
    </row>
    <row r="323" spans="1:3">
      <c r="A323" s="2" t="s">
        <v>4996</v>
      </c>
      <c r="B323" s="2" t="s">
        <v>4997</v>
      </c>
      <c r="C323" s="2" t="s">
        <v>4996</v>
      </c>
    </row>
    <row r="324" spans="1:3">
      <c r="A324" s="2" t="s">
        <v>4998</v>
      </c>
      <c r="B324" s="2" t="s">
        <v>4999</v>
      </c>
      <c r="C324" s="2" t="s">
        <v>4998</v>
      </c>
    </row>
    <row r="325" spans="1:3">
      <c r="A325" s="2" t="s">
        <v>5000</v>
      </c>
      <c r="B325" s="2" t="s">
        <v>5001</v>
      </c>
      <c r="C325" s="2" t="s">
        <v>5000</v>
      </c>
    </row>
    <row r="326" spans="1:3">
      <c r="A326" s="2" t="s">
        <v>5002</v>
      </c>
      <c r="B326" s="2" t="s">
        <v>5003</v>
      </c>
      <c r="C326" s="2" t="s">
        <v>5002</v>
      </c>
    </row>
    <row r="327" spans="1:3">
      <c r="A327" s="2" t="s">
        <v>5004</v>
      </c>
      <c r="B327" s="2" t="s">
        <v>5005</v>
      </c>
      <c r="C327" s="2" t="s">
        <v>5004</v>
      </c>
    </row>
    <row r="328" spans="1:3">
      <c r="A328" s="2" t="s">
        <v>5006</v>
      </c>
      <c r="B328" s="2" t="s">
        <v>5007</v>
      </c>
      <c r="C328" s="2" t="s">
        <v>5006</v>
      </c>
    </row>
    <row r="329" spans="1:3">
      <c r="A329" s="2" t="s">
        <v>5008</v>
      </c>
      <c r="B329" s="2" t="s">
        <v>5009</v>
      </c>
      <c r="C329" s="2" t="s">
        <v>5008</v>
      </c>
    </row>
    <row r="330" spans="1:3">
      <c r="A330" s="2" t="s">
        <v>5010</v>
      </c>
      <c r="B330" s="2" t="s">
        <v>5011</v>
      </c>
      <c r="C330" s="2" t="s">
        <v>5010</v>
      </c>
    </row>
    <row r="331" spans="1:3">
      <c r="A331" s="2" t="s">
        <v>5012</v>
      </c>
      <c r="B331" s="2" t="s">
        <v>5013</v>
      </c>
      <c r="C331" s="2" t="s">
        <v>5012</v>
      </c>
    </row>
    <row r="332" spans="1:3">
      <c r="A332" s="2" t="s">
        <v>5014</v>
      </c>
      <c r="B332" s="2" t="s">
        <v>5015</v>
      </c>
      <c r="C332" s="2" t="s">
        <v>5014</v>
      </c>
    </row>
    <row r="333" spans="1:3">
      <c r="A333" s="2" t="s">
        <v>5016</v>
      </c>
      <c r="B333" s="2" t="s">
        <v>5017</v>
      </c>
      <c r="C333" s="2" t="s">
        <v>5016</v>
      </c>
    </row>
    <row r="334" spans="1:3">
      <c r="A334" s="2" t="s">
        <v>5018</v>
      </c>
      <c r="B334" s="2" t="s">
        <v>5019</v>
      </c>
      <c r="C334" s="2" t="s">
        <v>5018</v>
      </c>
    </row>
    <row r="335" spans="1:3">
      <c r="A335" s="2" t="s">
        <v>5020</v>
      </c>
      <c r="B335" s="2" t="s">
        <v>5021</v>
      </c>
      <c r="C335" s="2" t="s">
        <v>5020</v>
      </c>
    </row>
    <row r="336" spans="1:3">
      <c r="A336" s="2" t="s">
        <v>5022</v>
      </c>
      <c r="B336" s="2" t="s">
        <v>5023</v>
      </c>
      <c r="C336" s="2" t="s">
        <v>5022</v>
      </c>
    </row>
    <row r="337" spans="1:3">
      <c r="A337" s="2" t="s">
        <v>5024</v>
      </c>
      <c r="B337" s="2" t="s">
        <v>5025</v>
      </c>
      <c r="C337" s="2" t="s">
        <v>5024</v>
      </c>
    </row>
    <row r="338" spans="1:3">
      <c r="A338" s="2" t="s">
        <v>5026</v>
      </c>
      <c r="B338" s="2" t="s">
        <v>5027</v>
      </c>
      <c r="C338" s="2" t="s">
        <v>5026</v>
      </c>
    </row>
    <row r="339" spans="1:3">
      <c r="A339" s="2" t="s">
        <v>5028</v>
      </c>
      <c r="B339" s="2" t="s">
        <v>5029</v>
      </c>
      <c r="C339" s="2" t="s">
        <v>5028</v>
      </c>
    </row>
    <row r="340" spans="1:3">
      <c r="A340" s="2" t="s">
        <v>5030</v>
      </c>
      <c r="B340" s="2" t="s">
        <v>5031</v>
      </c>
      <c r="C340" s="2" t="s">
        <v>5030</v>
      </c>
    </row>
    <row r="341" spans="1:3">
      <c r="A341" s="2" t="s">
        <v>5032</v>
      </c>
      <c r="B341" s="2" t="s">
        <v>5033</v>
      </c>
      <c r="C341" s="2" t="s">
        <v>5032</v>
      </c>
    </row>
    <row r="342" spans="1:3">
      <c r="A342" s="2" t="s">
        <v>5034</v>
      </c>
      <c r="B342" s="2" t="s">
        <v>5035</v>
      </c>
      <c r="C342" s="2" t="s">
        <v>5034</v>
      </c>
    </row>
    <row r="343" spans="1:3">
      <c r="A343" s="2" t="s">
        <v>5036</v>
      </c>
      <c r="B343" s="2" t="s">
        <v>5037</v>
      </c>
      <c r="C343" s="2" t="s">
        <v>5036</v>
      </c>
    </row>
    <row r="344" spans="1:3">
      <c r="A344" s="2" t="s">
        <v>5038</v>
      </c>
      <c r="B344" s="2" t="s">
        <v>5039</v>
      </c>
      <c r="C344" s="2" t="s">
        <v>5038</v>
      </c>
    </row>
    <row r="345" spans="1:3">
      <c r="A345" s="2" t="s">
        <v>5040</v>
      </c>
      <c r="B345" s="2" t="s">
        <v>5041</v>
      </c>
      <c r="C345" s="2" t="s">
        <v>5040</v>
      </c>
    </row>
    <row r="346" spans="1:3">
      <c r="A346" s="2" t="s">
        <v>5042</v>
      </c>
      <c r="B346" s="2" t="s">
        <v>5043</v>
      </c>
      <c r="C346" s="2" t="s">
        <v>5042</v>
      </c>
    </row>
    <row r="347" spans="1:3">
      <c r="A347" s="2" t="s">
        <v>5044</v>
      </c>
      <c r="B347" s="2" t="s">
        <v>5045</v>
      </c>
      <c r="C347" s="2" t="s">
        <v>5044</v>
      </c>
    </row>
    <row r="348" spans="1:3">
      <c r="A348" s="2" t="s">
        <v>5046</v>
      </c>
      <c r="B348" s="2" t="s">
        <v>5047</v>
      </c>
      <c r="C348" s="2" t="s">
        <v>5046</v>
      </c>
    </row>
    <row r="349" spans="1:3">
      <c r="A349" s="2" t="s">
        <v>5048</v>
      </c>
      <c r="B349" s="2" t="s">
        <v>5049</v>
      </c>
      <c r="C349" s="2" t="s">
        <v>5048</v>
      </c>
    </row>
    <row r="350" spans="1:3">
      <c r="A350" s="2" t="s">
        <v>5050</v>
      </c>
      <c r="B350" s="2" t="s">
        <v>5051</v>
      </c>
      <c r="C350" s="2" t="s">
        <v>5050</v>
      </c>
    </row>
    <row r="351" spans="1:3">
      <c r="A351" s="2" t="s">
        <v>5052</v>
      </c>
      <c r="B351" s="2" t="s">
        <v>5053</v>
      </c>
      <c r="C351" s="2" t="s">
        <v>5052</v>
      </c>
    </row>
    <row r="352" spans="1:3">
      <c r="A352" s="2" t="s">
        <v>5054</v>
      </c>
      <c r="B352" s="2" t="s">
        <v>5055</v>
      </c>
      <c r="C352" s="2" t="s">
        <v>5054</v>
      </c>
    </row>
    <row r="353" spans="1:3">
      <c r="A353" s="2" t="s">
        <v>1090</v>
      </c>
      <c r="B353" s="2" t="s">
        <v>1091</v>
      </c>
      <c r="C353" s="2" t="s">
        <v>1090</v>
      </c>
    </row>
    <row r="354" spans="1:3">
      <c r="A354" s="2" t="s">
        <v>5056</v>
      </c>
      <c r="B354" s="2" t="s">
        <v>5057</v>
      </c>
      <c r="C354" s="2" t="s">
        <v>5056</v>
      </c>
    </row>
    <row r="355" spans="1:3">
      <c r="A355" s="2" t="s">
        <v>5058</v>
      </c>
      <c r="B355" s="2" t="s">
        <v>5059</v>
      </c>
      <c r="C355" s="2" t="s">
        <v>5058</v>
      </c>
    </row>
    <row r="356" spans="1:3">
      <c r="A356" s="2" t="s">
        <v>5060</v>
      </c>
      <c r="B356" s="2" t="s">
        <v>5061</v>
      </c>
      <c r="C356" s="2" t="s">
        <v>5060</v>
      </c>
    </row>
    <row r="357" spans="1:3">
      <c r="A357" s="2" t="s">
        <v>5062</v>
      </c>
      <c r="B357" s="2" t="s">
        <v>5063</v>
      </c>
      <c r="C357" s="2" t="s">
        <v>5062</v>
      </c>
    </row>
    <row r="358" spans="1:3">
      <c r="A358" s="2" t="s">
        <v>5064</v>
      </c>
      <c r="B358" s="2" t="s">
        <v>5065</v>
      </c>
      <c r="C358" s="2" t="s">
        <v>5064</v>
      </c>
    </row>
    <row r="359" spans="1:3">
      <c r="A359" s="2" t="s">
        <v>5066</v>
      </c>
      <c r="B359" s="2" t="s">
        <v>5067</v>
      </c>
      <c r="C359" s="2" t="s">
        <v>5066</v>
      </c>
    </row>
    <row r="360" spans="1:3">
      <c r="A360" s="2" t="s">
        <v>5068</v>
      </c>
      <c r="B360" s="2" t="s">
        <v>5069</v>
      </c>
      <c r="C360" s="2" t="s">
        <v>5068</v>
      </c>
    </row>
    <row r="361" spans="1:3">
      <c r="A361" s="2" t="s">
        <v>5070</v>
      </c>
      <c r="B361" s="2" t="s">
        <v>5071</v>
      </c>
      <c r="C361" s="2" t="s">
        <v>5070</v>
      </c>
    </row>
    <row r="362" spans="1:3">
      <c r="A362" s="2" t="s">
        <v>5072</v>
      </c>
      <c r="B362" s="2" t="s">
        <v>5073</v>
      </c>
      <c r="C362" s="2" t="s">
        <v>5072</v>
      </c>
    </row>
    <row r="363" spans="1:3">
      <c r="A363" s="2" t="s">
        <v>5074</v>
      </c>
      <c r="B363" s="2" t="s">
        <v>5075</v>
      </c>
      <c r="C363" s="2" t="s">
        <v>5074</v>
      </c>
    </row>
    <row r="364" spans="1:3">
      <c r="A364" s="2" t="s">
        <v>5076</v>
      </c>
      <c r="B364" s="2" t="s">
        <v>5077</v>
      </c>
      <c r="C364" s="2" t="s">
        <v>5076</v>
      </c>
    </row>
    <row r="365" spans="1:3">
      <c r="A365" s="2" t="s">
        <v>5078</v>
      </c>
      <c r="B365" s="2" t="s">
        <v>5079</v>
      </c>
      <c r="C365" s="2" t="s">
        <v>5078</v>
      </c>
    </row>
    <row r="366" spans="1:3">
      <c r="A366" s="2" t="s">
        <v>5080</v>
      </c>
      <c r="B366" s="2" t="s">
        <v>5081</v>
      </c>
      <c r="C366" s="2" t="s">
        <v>5080</v>
      </c>
    </row>
    <row r="367" spans="1:3">
      <c r="A367" s="2" t="s">
        <v>5082</v>
      </c>
      <c r="B367" s="2" t="s">
        <v>5083</v>
      </c>
      <c r="C367" s="2" t="s">
        <v>5082</v>
      </c>
    </row>
    <row r="368" spans="1:3">
      <c r="A368" s="2" t="s">
        <v>5084</v>
      </c>
      <c r="B368" s="2" t="s">
        <v>5085</v>
      </c>
      <c r="C368" s="2" t="s">
        <v>5084</v>
      </c>
    </row>
    <row r="369" spans="1:3">
      <c r="A369" s="2" t="s">
        <v>5086</v>
      </c>
      <c r="B369" s="2" t="s">
        <v>5087</v>
      </c>
      <c r="C369" s="2" t="s">
        <v>5086</v>
      </c>
    </row>
    <row r="370" spans="1:3">
      <c r="A370" s="2" t="s">
        <v>5088</v>
      </c>
      <c r="B370" s="2" t="s">
        <v>5089</v>
      </c>
      <c r="C370" s="2" t="s">
        <v>5088</v>
      </c>
    </row>
    <row r="371" spans="1:3">
      <c r="A371" s="2" t="s">
        <v>5090</v>
      </c>
      <c r="B371" s="2" t="s">
        <v>5091</v>
      </c>
      <c r="C371" s="2" t="s">
        <v>5090</v>
      </c>
    </row>
    <row r="372" spans="1:3">
      <c r="A372" s="2" t="s">
        <v>5092</v>
      </c>
      <c r="B372" s="2" t="s">
        <v>5093</v>
      </c>
      <c r="C372" s="2" t="s">
        <v>5092</v>
      </c>
    </row>
    <row r="373" spans="1:3">
      <c r="A373" s="2" t="s">
        <v>5094</v>
      </c>
      <c r="B373" s="2" t="s">
        <v>5095</v>
      </c>
      <c r="C373" s="2" t="s">
        <v>5094</v>
      </c>
    </row>
    <row r="374" spans="1:3">
      <c r="A374" s="2" t="s">
        <v>5096</v>
      </c>
      <c r="B374" s="2" t="s">
        <v>5097</v>
      </c>
      <c r="C374" s="2" t="s">
        <v>5096</v>
      </c>
    </row>
    <row r="375" spans="1:3">
      <c r="A375" s="2" t="s">
        <v>5098</v>
      </c>
      <c r="B375" s="2" t="s">
        <v>5099</v>
      </c>
      <c r="C375" s="2" t="s">
        <v>5098</v>
      </c>
    </row>
    <row r="376" spans="1:3">
      <c r="A376" s="2" t="s">
        <v>5100</v>
      </c>
      <c r="B376" s="2" t="s">
        <v>5101</v>
      </c>
      <c r="C376" s="2" t="s">
        <v>5100</v>
      </c>
    </row>
    <row r="377" spans="1:3">
      <c r="A377" s="2" t="s">
        <v>5102</v>
      </c>
      <c r="B377" s="2" t="s">
        <v>5103</v>
      </c>
      <c r="C377" s="2" t="s">
        <v>5102</v>
      </c>
    </row>
    <row r="378" spans="1:3">
      <c r="A378" s="2" t="s">
        <v>5104</v>
      </c>
      <c r="B378" s="2" t="s">
        <v>5105</v>
      </c>
      <c r="C378" s="2" t="s">
        <v>5104</v>
      </c>
    </row>
    <row r="379" spans="1:3">
      <c r="A379" s="2" t="s">
        <v>5106</v>
      </c>
      <c r="B379" s="2" t="s">
        <v>5107</v>
      </c>
      <c r="C379" s="2" t="s">
        <v>5106</v>
      </c>
    </row>
    <row r="380" spans="1:3">
      <c r="A380" s="2" t="s">
        <v>5108</v>
      </c>
      <c r="B380" s="2" t="s">
        <v>5109</v>
      </c>
      <c r="C380" s="2" t="s">
        <v>5108</v>
      </c>
    </row>
    <row r="381" spans="1:3">
      <c r="A381" s="2" t="s">
        <v>5110</v>
      </c>
      <c r="B381" s="2" t="s">
        <v>5111</v>
      </c>
      <c r="C381" s="2" t="s">
        <v>5110</v>
      </c>
    </row>
    <row r="382" spans="1:3">
      <c r="A382" s="2" t="s">
        <v>5112</v>
      </c>
      <c r="B382" s="2" t="s">
        <v>5113</v>
      </c>
      <c r="C382" s="2" t="s">
        <v>5112</v>
      </c>
    </row>
    <row r="383" spans="1:3">
      <c r="A383" s="2" t="s">
        <v>5114</v>
      </c>
      <c r="B383" s="2" t="s">
        <v>5115</v>
      </c>
      <c r="C383" s="2" t="s">
        <v>5114</v>
      </c>
    </row>
    <row r="384" spans="1:3">
      <c r="A384" s="2" t="s">
        <v>5116</v>
      </c>
      <c r="B384" s="2" t="s">
        <v>5117</v>
      </c>
      <c r="C384" s="2" t="s">
        <v>5116</v>
      </c>
    </row>
    <row r="385" spans="1:3">
      <c r="A385" s="2" t="s">
        <v>5118</v>
      </c>
      <c r="B385" s="2" t="s">
        <v>5119</v>
      </c>
      <c r="C385" s="2" t="s">
        <v>5118</v>
      </c>
    </row>
    <row r="386" spans="1:3">
      <c r="A386" s="2" t="s">
        <v>5120</v>
      </c>
      <c r="B386" s="2" t="s">
        <v>5121</v>
      </c>
      <c r="C386" s="2" t="s">
        <v>5120</v>
      </c>
    </row>
    <row r="387" spans="1:3">
      <c r="A387" s="2" t="s">
        <v>5122</v>
      </c>
      <c r="B387" s="2" t="s">
        <v>5123</v>
      </c>
      <c r="C387" s="2" t="s">
        <v>5122</v>
      </c>
    </row>
    <row r="388" spans="1:3">
      <c r="A388" s="2" t="s">
        <v>5124</v>
      </c>
      <c r="B388" s="2" t="s">
        <v>5125</v>
      </c>
      <c r="C388" s="2" t="s">
        <v>5124</v>
      </c>
    </row>
    <row r="389" spans="1:3">
      <c r="A389" s="2" t="s">
        <v>5126</v>
      </c>
      <c r="B389" s="2" t="s">
        <v>1369</v>
      </c>
      <c r="C389" s="2" t="s">
        <v>5126</v>
      </c>
    </row>
    <row r="390" spans="1:3">
      <c r="A390" s="2" t="s">
        <v>5127</v>
      </c>
      <c r="B390" s="2" t="s">
        <v>2247</v>
      </c>
      <c r="C390" s="2" t="s">
        <v>5127</v>
      </c>
    </row>
    <row r="391" spans="1:3">
      <c r="A391" s="2" t="s">
        <v>5128</v>
      </c>
      <c r="B391" s="2" t="s">
        <v>5129</v>
      </c>
      <c r="C391" s="2" t="s">
        <v>5128</v>
      </c>
    </row>
    <row r="392" spans="1:3">
      <c r="A392" s="2" t="s">
        <v>5130</v>
      </c>
      <c r="B392" s="2" t="s">
        <v>5131</v>
      </c>
      <c r="C392" s="2" t="s">
        <v>5130</v>
      </c>
    </row>
    <row r="393" spans="1:3">
      <c r="A393" s="2" t="s">
        <v>5132</v>
      </c>
      <c r="B393" s="2" t="s">
        <v>5133</v>
      </c>
      <c r="C393" s="2" t="s">
        <v>5132</v>
      </c>
    </row>
    <row r="394" spans="1:3">
      <c r="A394" s="2" t="s">
        <v>5134</v>
      </c>
      <c r="B394" s="2" t="s">
        <v>5135</v>
      </c>
      <c r="C394" s="2" t="s">
        <v>5134</v>
      </c>
    </row>
    <row r="395" spans="1:3">
      <c r="A395" s="2" t="s">
        <v>5136</v>
      </c>
      <c r="B395" s="2" t="s">
        <v>5137</v>
      </c>
      <c r="C395" s="2" t="s">
        <v>5136</v>
      </c>
    </row>
    <row r="396" spans="1:3">
      <c r="A396" s="2" t="s">
        <v>5138</v>
      </c>
      <c r="B396" s="2" t="s">
        <v>5139</v>
      </c>
      <c r="C396" s="2" t="s">
        <v>5138</v>
      </c>
    </row>
    <row r="397" spans="1:3">
      <c r="A397" s="2" t="s">
        <v>5140</v>
      </c>
      <c r="B397" s="2" t="s">
        <v>5141</v>
      </c>
      <c r="C397" s="2" t="s">
        <v>5140</v>
      </c>
    </row>
    <row r="398" spans="1:3">
      <c r="A398" s="2" t="s">
        <v>5142</v>
      </c>
      <c r="B398" s="2" t="s">
        <v>5143</v>
      </c>
      <c r="C398" s="2" t="s">
        <v>5142</v>
      </c>
    </row>
    <row r="399" spans="1:3">
      <c r="A399" s="2" t="s">
        <v>5144</v>
      </c>
      <c r="B399" s="2" t="s">
        <v>5145</v>
      </c>
      <c r="C399" s="2" t="s">
        <v>5144</v>
      </c>
    </row>
    <row r="400" spans="1:3">
      <c r="A400" s="2" t="s">
        <v>5146</v>
      </c>
      <c r="B400" s="2" t="s">
        <v>5147</v>
      </c>
      <c r="C400" s="2" t="s">
        <v>5146</v>
      </c>
    </row>
    <row r="401" spans="1:3">
      <c r="A401" s="2" t="s">
        <v>5148</v>
      </c>
      <c r="B401" s="2" t="s">
        <v>5149</v>
      </c>
      <c r="C401" s="2" t="s">
        <v>5148</v>
      </c>
    </row>
    <row r="402" spans="1:3">
      <c r="A402" s="2" t="s">
        <v>5150</v>
      </c>
      <c r="B402" s="2" t="s">
        <v>5151</v>
      </c>
      <c r="C402" s="2" t="s">
        <v>5150</v>
      </c>
    </row>
    <row r="403" spans="1:3">
      <c r="A403" s="2" t="s">
        <v>5152</v>
      </c>
      <c r="B403" s="2" t="s">
        <v>5153</v>
      </c>
      <c r="C403" s="2" t="s">
        <v>5152</v>
      </c>
    </row>
    <row r="404" spans="1:3">
      <c r="A404" s="2" t="s">
        <v>5154</v>
      </c>
      <c r="B404" s="2" t="s">
        <v>5155</v>
      </c>
      <c r="C404" s="2" t="s">
        <v>5154</v>
      </c>
    </row>
    <row r="405" spans="1:3">
      <c r="A405" s="2" t="s">
        <v>5156</v>
      </c>
      <c r="B405" s="2" t="s">
        <v>5157</v>
      </c>
      <c r="C405" s="2" t="s">
        <v>5156</v>
      </c>
    </row>
    <row r="406" spans="1:3">
      <c r="A406" s="2" t="s">
        <v>5158</v>
      </c>
      <c r="B406" s="2" t="s">
        <v>5159</v>
      </c>
      <c r="C406" s="2" t="s">
        <v>5158</v>
      </c>
    </row>
    <row r="407" spans="1:3">
      <c r="A407" s="2" t="s">
        <v>5160</v>
      </c>
      <c r="B407" s="2" t="s">
        <v>5161</v>
      </c>
      <c r="C407" s="2" t="s">
        <v>5160</v>
      </c>
    </row>
    <row r="408" spans="1:3">
      <c r="A408" s="2" t="s">
        <v>5162</v>
      </c>
      <c r="B408" s="2" t="s">
        <v>5163</v>
      </c>
      <c r="C408" s="2" t="s">
        <v>5162</v>
      </c>
    </row>
    <row r="409" spans="1:3">
      <c r="A409" s="2" t="s">
        <v>5164</v>
      </c>
      <c r="B409" s="2" t="s">
        <v>5165</v>
      </c>
      <c r="C409" s="2" t="s">
        <v>5164</v>
      </c>
    </row>
    <row r="410" spans="1:3">
      <c r="A410" s="2" t="s">
        <v>5166</v>
      </c>
      <c r="B410" s="2" t="s">
        <v>5167</v>
      </c>
      <c r="C410" s="2" t="s">
        <v>5166</v>
      </c>
    </row>
    <row r="411" spans="1:3">
      <c r="A411" s="2" t="s">
        <v>5168</v>
      </c>
      <c r="B411" s="2" t="s">
        <v>5169</v>
      </c>
      <c r="C411" s="2" t="s">
        <v>5168</v>
      </c>
    </row>
    <row r="412" spans="1:3">
      <c r="A412" s="2" t="s">
        <v>5170</v>
      </c>
      <c r="B412" s="2" t="s">
        <v>5171</v>
      </c>
      <c r="C412" s="2" t="s">
        <v>5170</v>
      </c>
    </row>
    <row r="413" spans="1:3">
      <c r="A413" s="2" t="s">
        <v>5172</v>
      </c>
      <c r="B413" s="2" t="s">
        <v>5173</v>
      </c>
      <c r="C413" s="2" t="s">
        <v>5172</v>
      </c>
    </row>
    <row r="414" spans="1:3">
      <c r="A414" s="2" t="s">
        <v>5174</v>
      </c>
      <c r="B414" s="2" t="s">
        <v>5175</v>
      </c>
      <c r="C414" s="2" t="s">
        <v>5174</v>
      </c>
    </row>
    <row r="415" spans="1:3">
      <c r="A415" s="2" t="s">
        <v>5176</v>
      </c>
      <c r="B415" s="2" t="s">
        <v>5177</v>
      </c>
      <c r="C415" s="2" t="s">
        <v>5176</v>
      </c>
    </row>
    <row r="416" spans="1:3">
      <c r="A416" s="2" t="s">
        <v>5178</v>
      </c>
      <c r="B416" s="2" t="s">
        <v>5179</v>
      </c>
      <c r="C416" s="2" t="s">
        <v>5178</v>
      </c>
    </row>
    <row r="417" spans="1:3">
      <c r="A417" s="2" t="s">
        <v>5180</v>
      </c>
      <c r="B417" s="2" t="s">
        <v>5181</v>
      </c>
      <c r="C417" s="2" t="s">
        <v>5180</v>
      </c>
    </row>
    <row r="418" spans="1:3">
      <c r="A418" s="2" t="s">
        <v>5182</v>
      </c>
      <c r="B418" s="2" t="s">
        <v>5183</v>
      </c>
      <c r="C418" s="2" t="s">
        <v>5182</v>
      </c>
    </row>
    <row r="419" spans="1:3">
      <c r="A419" s="2" t="s">
        <v>5184</v>
      </c>
      <c r="B419" s="2" t="s">
        <v>5185</v>
      </c>
      <c r="C419" s="2" t="s">
        <v>5184</v>
      </c>
    </row>
    <row r="420" spans="1:3">
      <c r="A420" s="2" t="s">
        <v>1473</v>
      </c>
      <c r="B420" s="2" t="s">
        <v>1474</v>
      </c>
      <c r="C420" s="2" t="s">
        <v>1473</v>
      </c>
    </row>
    <row r="421" spans="1:3">
      <c r="A421" s="2" t="s">
        <v>5186</v>
      </c>
      <c r="B421" s="2" t="s">
        <v>5187</v>
      </c>
      <c r="C421" s="2" t="s">
        <v>5186</v>
      </c>
    </row>
    <row r="422" spans="1:3">
      <c r="A422" s="2" t="s">
        <v>5188</v>
      </c>
      <c r="B422" s="2" t="s">
        <v>5189</v>
      </c>
      <c r="C422" s="2" t="s">
        <v>5188</v>
      </c>
    </row>
    <row r="423" spans="1:3">
      <c r="A423" s="2" t="s">
        <v>5190</v>
      </c>
      <c r="B423" s="2" t="s">
        <v>5191</v>
      </c>
      <c r="C423" s="2" t="s">
        <v>5190</v>
      </c>
    </row>
    <row r="424" spans="1:3">
      <c r="A424" s="2" t="s">
        <v>5192</v>
      </c>
      <c r="B424" s="2" t="s">
        <v>5193</v>
      </c>
      <c r="C424" s="2" t="s">
        <v>5192</v>
      </c>
    </row>
    <row r="425" spans="1:3">
      <c r="A425" s="2" t="s">
        <v>5194</v>
      </c>
      <c r="B425" s="2" t="s">
        <v>5195</v>
      </c>
      <c r="C425" s="2" t="s">
        <v>5194</v>
      </c>
    </row>
    <row r="426" spans="1:3">
      <c r="A426" s="2" t="s">
        <v>5196</v>
      </c>
      <c r="B426" s="2" t="s">
        <v>5197</v>
      </c>
      <c r="C426" s="2" t="s">
        <v>5196</v>
      </c>
    </row>
    <row r="427" spans="1:3">
      <c r="A427" s="2" t="s">
        <v>5198</v>
      </c>
      <c r="B427" s="2" t="s">
        <v>5199</v>
      </c>
      <c r="C427" s="2" t="s">
        <v>5198</v>
      </c>
    </row>
    <row r="428" spans="1:3">
      <c r="A428" s="2" t="s">
        <v>5200</v>
      </c>
      <c r="B428" s="2" t="s">
        <v>5201</v>
      </c>
      <c r="C428" s="2" t="s">
        <v>5200</v>
      </c>
    </row>
    <row r="429" spans="1:3">
      <c r="A429" s="2" t="s">
        <v>5202</v>
      </c>
      <c r="B429" s="2" t="s">
        <v>5203</v>
      </c>
      <c r="C429" s="2" t="s">
        <v>5202</v>
      </c>
    </row>
    <row r="430" spans="1:3">
      <c r="A430" s="2" t="s">
        <v>5204</v>
      </c>
      <c r="B430" s="2" t="s">
        <v>5205</v>
      </c>
      <c r="C430" s="2" t="s">
        <v>5204</v>
      </c>
    </row>
    <row r="431" spans="1:3">
      <c r="A431" s="2" t="s">
        <v>5206</v>
      </c>
      <c r="B431" s="2" t="s">
        <v>5207</v>
      </c>
      <c r="C431" s="2" t="s">
        <v>5206</v>
      </c>
    </row>
    <row r="432" spans="1:3">
      <c r="A432" s="2" t="s">
        <v>5208</v>
      </c>
      <c r="B432" s="2" t="s">
        <v>5209</v>
      </c>
      <c r="C432" s="2" t="s">
        <v>5208</v>
      </c>
    </row>
    <row r="433" spans="1:3">
      <c r="A433" s="2" t="s">
        <v>5210</v>
      </c>
      <c r="B433" s="2" t="s">
        <v>5211</v>
      </c>
      <c r="C433" s="2" t="s">
        <v>5210</v>
      </c>
    </row>
    <row r="434" spans="1:3">
      <c r="A434" s="2" t="s">
        <v>2823</v>
      </c>
      <c r="B434" s="2" t="s">
        <v>202</v>
      </c>
      <c r="C434" s="2" t="s">
        <v>2823</v>
      </c>
    </row>
    <row r="435" spans="1:3">
      <c r="A435" s="2" t="s">
        <v>5212</v>
      </c>
      <c r="B435" s="2" t="s">
        <v>5213</v>
      </c>
      <c r="C435" s="2" t="s">
        <v>5212</v>
      </c>
    </row>
    <row r="436" spans="1:3">
      <c r="A436" s="2" t="s">
        <v>5214</v>
      </c>
      <c r="B436" s="2" t="s">
        <v>1818</v>
      </c>
      <c r="C436" s="2" t="s">
        <v>5214</v>
      </c>
    </row>
    <row r="437" spans="1:3">
      <c r="A437" s="2" t="s">
        <v>5215</v>
      </c>
      <c r="B437" s="2" t="s">
        <v>5216</v>
      </c>
      <c r="C437" s="2" t="s">
        <v>5215</v>
      </c>
    </row>
    <row r="438" spans="1:3">
      <c r="A438" s="2" t="s">
        <v>5217</v>
      </c>
      <c r="B438" s="2" t="s">
        <v>5218</v>
      </c>
      <c r="C438" s="2" t="s">
        <v>5217</v>
      </c>
    </row>
    <row r="439" spans="1:3">
      <c r="A439" s="2" t="s">
        <v>5219</v>
      </c>
      <c r="B439" s="2" t="s">
        <v>5220</v>
      </c>
      <c r="C439" s="2" t="s">
        <v>5219</v>
      </c>
    </row>
    <row r="440" spans="1:3">
      <c r="A440" s="2" t="s">
        <v>5221</v>
      </c>
      <c r="B440" s="2" t="s">
        <v>5222</v>
      </c>
      <c r="C440" s="2" t="s">
        <v>5221</v>
      </c>
    </row>
    <row r="441" spans="1:3">
      <c r="A441" s="2" t="s">
        <v>5223</v>
      </c>
      <c r="B441" s="2" t="s">
        <v>5224</v>
      </c>
      <c r="C441" s="2" t="s">
        <v>5223</v>
      </c>
    </row>
    <row r="442" spans="1:3">
      <c r="A442" s="2" t="s">
        <v>5225</v>
      </c>
      <c r="B442" s="2" t="s">
        <v>5226</v>
      </c>
      <c r="C442" s="2" t="s">
        <v>5225</v>
      </c>
    </row>
    <row r="443" spans="1:3">
      <c r="A443" s="2" t="s">
        <v>5227</v>
      </c>
      <c r="B443" s="2" t="s">
        <v>5228</v>
      </c>
      <c r="C443" s="2" t="s">
        <v>5227</v>
      </c>
    </row>
    <row r="444" spans="1:3">
      <c r="A444" s="2" t="s">
        <v>5229</v>
      </c>
      <c r="B444" s="2" t="s">
        <v>5230</v>
      </c>
      <c r="C444" s="2" t="s">
        <v>5229</v>
      </c>
    </row>
    <row r="445" spans="1:3">
      <c r="A445" s="2" t="s">
        <v>5231</v>
      </c>
      <c r="B445" s="2" t="s">
        <v>5232</v>
      </c>
      <c r="C445" s="2" t="s">
        <v>5231</v>
      </c>
    </row>
    <row r="446" spans="1:3">
      <c r="A446" s="2" t="s">
        <v>5233</v>
      </c>
      <c r="B446" s="2" t="s">
        <v>5234</v>
      </c>
      <c r="C446" s="2" t="s">
        <v>5233</v>
      </c>
    </row>
    <row r="447" spans="1:3">
      <c r="A447" s="2" t="s">
        <v>5235</v>
      </c>
      <c r="B447" s="2" t="s">
        <v>5236</v>
      </c>
      <c r="C447" s="2" t="s">
        <v>5235</v>
      </c>
    </row>
    <row r="448" spans="1:3">
      <c r="A448" s="2" t="s">
        <v>5237</v>
      </c>
      <c r="B448" s="2" t="s">
        <v>5238</v>
      </c>
      <c r="C448" s="2" t="s">
        <v>5237</v>
      </c>
    </row>
    <row r="449" spans="1:3">
      <c r="A449" s="2" t="s">
        <v>5239</v>
      </c>
      <c r="B449" s="2" t="s">
        <v>5240</v>
      </c>
      <c r="C449" s="2" t="s">
        <v>5239</v>
      </c>
    </row>
    <row r="450" spans="1:3">
      <c r="A450" s="2" t="s">
        <v>5241</v>
      </c>
      <c r="B450" s="2" t="s">
        <v>5242</v>
      </c>
      <c r="C450" s="2" t="s">
        <v>5241</v>
      </c>
    </row>
    <row r="451" spans="1:3">
      <c r="A451" s="2" t="s">
        <v>5243</v>
      </c>
      <c r="B451" s="2" t="s">
        <v>5244</v>
      </c>
      <c r="C451" s="2" t="s">
        <v>5243</v>
      </c>
    </row>
    <row r="452" spans="1:3">
      <c r="A452" s="2" t="s">
        <v>5245</v>
      </c>
      <c r="B452" s="2" t="s">
        <v>5246</v>
      </c>
      <c r="C452" s="2" t="s">
        <v>5245</v>
      </c>
    </row>
    <row r="453" spans="1:3">
      <c r="A453" s="2" t="s">
        <v>5247</v>
      </c>
      <c r="B453" s="2" t="s">
        <v>5248</v>
      </c>
      <c r="C453" s="2" t="s">
        <v>5247</v>
      </c>
    </row>
    <row r="454" spans="1:3">
      <c r="A454" s="2" t="s">
        <v>5249</v>
      </c>
      <c r="B454" s="2" t="s">
        <v>5250</v>
      </c>
      <c r="C454" s="2" t="s">
        <v>5249</v>
      </c>
    </row>
    <row r="455" spans="1:3">
      <c r="A455" s="2" t="s">
        <v>5251</v>
      </c>
      <c r="B455" s="2" t="s">
        <v>5252</v>
      </c>
      <c r="C455" s="2" t="s">
        <v>5251</v>
      </c>
    </row>
    <row r="456" spans="1:3">
      <c r="A456" s="2" t="s">
        <v>5253</v>
      </c>
      <c r="B456" s="2" t="s">
        <v>5254</v>
      </c>
      <c r="C456" s="2" t="s">
        <v>5253</v>
      </c>
    </row>
    <row r="457" spans="1:3">
      <c r="A457" s="2" t="s">
        <v>5255</v>
      </c>
      <c r="B457" s="2" t="s">
        <v>5256</v>
      </c>
      <c r="C457" s="2" t="s">
        <v>5255</v>
      </c>
    </row>
    <row r="458" spans="1:3">
      <c r="A458" s="2" t="s">
        <v>5257</v>
      </c>
      <c r="B458" s="2" t="s">
        <v>5258</v>
      </c>
      <c r="C458" s="2" t="s">
        <v>5257</v>
      </c>
    </row>
    <row r="459" spans="1:3">
      <c r="A459" s="2" t="s">
        <v>5259</v>
      </c>
      <c r="B459" s="2" t="s">
        <v>5260</v>
      </c>
      <c r="C459" s="2" t="s">
        <v>5259</v>
      </c>
    </row>
    <row r="460" spans="1:3">
      <c r="A460" s="2" t="s">
        <v>5261</v>
      </c>
      <c r="B460" s="2" t="s">
        <v>5262</v>
      </c>
      <c r="C460" s="2" t="s">
        <v>5261</v>
      </c>
    </row>
    <row r="461" spans="1:3">
      <c r="A461" s="2" t="s">
        <v>5263</v>
      </c>
      <c r="B461" s="2" t="s">
        <v>5264</v>
      </c>
      <c r="C461" s="2" t="s">
        <v>5263</v>
      </c>
    </row>
    <row r="462" spans="1:3">
      <c r="A462" s="2" t="s">
        <v>5265</v>
      </c>
      <c r="B462" s="2" t="s">
        <v>5266</v>
      </c>
      <c r="C462" s="2" t="s">
        <v>5265</v>
      </c>
    </row>
    <row r="463" spans="1:3">
      <c r="A463" s="2" t="s">
        <v>5267</v>
      </c>
      <c r="B463" s="2" t="s">
        <v>5268</v>
      </c>
      <c r="C463" s="2" t="s">
        <v>5267</v>
      </c>
    </row>
    <row r="464" spans="1:3">
      <c r="A464" s="2" t="s">
        <v>5269</v>
      </c>
      <c r="B464" s="2" t="s">
        <v>5270</v>
      </c>
      <c r="C464" s="2" t="s">
        <v>5269</v>
      </c>
    </row>
    <row r="465" spans="1:3">
      <c r="A465" s="2" t="s">
        <v>5271</v>
      </c>
      <c r="B465" s="2" t="s">
        <v>5272</v>
      </c>
      <c r="C465" s="2" t="s">
        <v>5271</v>
      </c>
    </row>
    <row r="466" spans="1:3">
      <c r="A466" s="2" t="s">
        <v>5273</v>
      </c>
      <c r="B466" s="2" t="s">
        <v>5274</v>
      </c>
      <c r="C466" s="2" t="s">
        <v>5273</v>
      </c>
    </row>
    <row r="467" spans="1:3">
      <c r="A467" s="2" t="s">
        <v>5275</v>
      </c>
      <c r="B467" s="2" t="s">
        <v>5276</v>
      </c>
      <c r="C467" s="2" t="s">
        <v>5275</v>
      </c>
    </row>
    <row r="468" spans="1:3">
      <c r="A468" s="2" t="s">
        <v>5277</v>
      </c>
      <c r="B468" s="2" t="s">
        <v>5278</v>
      </c>
      <c r="C468" s="2" t="s">
        <v>5277</v>
      </c>
    </row>
    <row r="469" spans="1:3">
      <c r="A469" s="2" t="s">
        <v>5279</v>
      </c>
      <c r="B469" s="2" t="s">
        <v>5280</v>
      </c>
      <c r="C469" s="2" t="s">
        <v>5279</v>
      </c>
    </row>
    <row r="470" spans="1:3">
      <c r="A470" s="2" t="s">
        <v>5281</v>
      </c>
      <c r="B470" s="2" t="s">
        <v>5282</v>
      </c>
      <c r="C470" s="2" t="s">
        <v>5281</v>
      </c>
    </row>
    <row r="471" spans="1:3">
      <c r="A471" s="2" t="s">
        <v>5283</v>
      </c>
      <c r="B471" s="2" t="s">
        <v>5284</v>
      </c>
      <c r="C471" s="2" t="s">
        <v>5283</v>
      </c>
    </row>
    <row r="472" spans="1:3">
      <c r="A472" s="2" t="s">
        <v>5285</v>
      </c>
      <c r="B472" s="2" t="s">
        <v>5286</v>
      </c>
      <c r="C472" s="2" t="s">
        <v>5285</v>
      </c>
    </row>
    <row r="473" spans="1:3">
      <c r="A473" s="2" t="s">
        <v>5287</v>
      </c>
      <c r="B473" s="2" t="s">
        <v>5288</v>
      </c>
      <c r="C473" s="2" t="s">
        <v>5287</v>
      </c>
    </row>
    <row r="474" spans="1:3">
      <c r="A474" s="2" t="s">
        <v>5289</v>
      </c>
      <c r="B474" s="2" t="s">
        <v>5290</v>
      </c>
      <c r="C474" s="2" t="s">
        <v>5289</v>
      </c>
    </row>
    <row r="475" spans="1:3">
      <c r="A475" s="2" t="s">
        <v>5291</v>
      </c>
      <c r="B475" s="2" t="s">
        <v>5292</v>
      </c>
      <c r="C475" s="2" t="s">
        <v>5291</v>
      </c>
    </row>
    <row r="476" spans="1:3">
      <c r="A476" s="2" t="s">
        <v>5293</v>
      </c>
      <c r="B476" s="2" t="s">
        <v>5294</v>
      </c>
      <c r="C476" s="2" t="s">
        <v>5293</v>
      </c>
    </row>
    <row r="477" spans="1:3">
      <c r="A477" s="2" t="s">
        <v>5295</v>
      </c>
      <c r="B477" s="2" t="s">
        <v>5296</v>
      </c>
      <c r="C477" s="2" t="s">
        <v>5295</v>
      </c>
    </row>
    <row r="478" spans="1:3">
      <c r="A478" s="2" t="s">
        <v>5297</v>
      </c>
      <c r="B478" s="2" t="s">
        <v>5298</v>
      </c>
      <c r="C478" s="2" t="s">
        <v>5297</v>
      </c>
    </row>
    <row r="479" spans="1:3">
      <c r="A479" s="2" t="s">
        <v>5299</v>
      </c>
      <c r="B479" s="2" t="s">
        <v>5300</v>
      </c>
      <c r="C479" s="2" t="s">
        <v>5299</v>
      </c>
    </row>
    <row r="480" spans="1:3">
      <c r="A480" s="2" t="s">
        <v>5301</v>
      </c>
      <c r="B480" s="2" t="s">
        <v>5302</v>
      </c>
      <c r="C480" s="2" t="s">
        <v>5301</v>
      </c>
    </row>
    <row r="481" spans="1:3">
      <c r="A481" s="2" t="s">
        <v>5303</v>
      </c>
      <c r="B481" s="2" t="s">
        <v>5304</v>
      </c>
      <c r="C481" s="2" t="s">
        <v>5303</v>
      </c>
    </row>
    <row r="482" spans="1:3">
      <c r="A482" s="2" t="s">
        <v>5305</v>
      </c>
      <c r="B482" s="2" t="s">
        <v>5306</v>
      </c>
      <c r="C482" s="2" t="s">
        <v>5305</v>
      </c>
    </row>
    <row r="483" spans="1:3">
      <c r="A483" s="2" t="s">
        <v>5307</v>
      </c>
      <c r="B483" s="2" t="s">
        <v>5308</v>
      </c>
      <c r="C483" s="2" t="s">
        <v>5307</v>
      </c>
    </row>
    <row r="484" spans="1:3">
      <c r="A484" s="2" t="s">
        <v>5309</v>
      </c>
      <c r="B484" s="2" t="s">
        <v>5310</v>
      </c>
      <c r="C484" s="2" t="s">
        <v>5309</v>
      </c>
    </row>
    <row r="485" spans="1:3">
      <c r="A485" s="2" t="s">
        <v>5311</v>
      </c>
      <c r="B485" s="2" t="s">
        <v>5312</v>
      </c>
      <c r="C485" s="2" t="s">
        <v>5311</v>
      </c>
    </row>
    <row r="486" spans="1:3">
      <c r="A486" s="2" t="s">
        <v>5313</v>
      </c>
      <c r="B486" s="2" t="s">
        <v>5314</v>
      </c>
      <c r="C486" s="2" t="s">
        <v>5313</v>
      </c>
    </row>
    <row r="487" spans="1:3">
      <c r="A487" s="2" t="s">
        <v>5315</v>
      </c>
      <c r="B487" s="2" t="s">
        <v>5316</v>
      </c>
      <c r="C487" s="2" t="s">
        <v>5315</v>
      </c>
    </row>
    <row r="488" spans="1:3">
      <c r="A488" s="2" t="s">
        <v>5317</v>
      </c>
      <c r="B488" s="2" t="s">
        <v>5318</v>
      </c>
      <c r="C488" s="2" t="s">
        <v>5317</v>
      </c>
    </row>
    <row r="489" spans="1:3">
      <c r="A489" s="2" t="s">
        <v>5319</v>
      </c>
      <c r="B489" s="2" t="s">
        <v>5320</v>
      </c>
      <c r="C489" s="2" t="s">
        <v>5319</v>
      </c>
    </row>
    <row r="490" spans="1:3">
      <c r="A490" s="2" t="s">
        <v>5321</v>
      </c>
      <c r="B490" s="2" t="s">
        <v>5322</v>
      </c>
      <c r="C490" s="2" t="s">
        <v>5321</v>
      </c>
    </row>
    <row r="491" spans="1:3">
      <c r="A491" s="2" t="s">
        <v>5323</v>
      </c>
      <c r="B491" s="2" t="s">
        <v>5324</v>
      </c>
      <c r="C491" s="2" t="s">
        <v>5323</v>
      </c>
    </row>
    <row r="492" spans="1:3">
      <c r="A492" s="2" t="s">
        <v>5325</v>
      </c>
      <c r="B492" s="2" t="s">
        <v>5326</v>
      </c>
      <c r="C492" s="2" t="s">
        <v>5325</v>
      </c>
    </row>
    <row r="493" spans="1:3">
      <c r="A493" s="2" t="s">
        <v>5327</v>
      </c>
      <c r="B493" s="2" t="s">
        <v>5328</v>
      </c>
      <c r="C493" s="2" t="s">
        <v>5327</v>
      </c>
    </row>
    <row r="494" spans="1:3">
      <c r="A494" s="2" t="s">
        <v>5329</v>
      </c>
      <c r="B494" s="2" t="s">
        <v>5330</v>
      </c>
      <c r="C494" s="2" t="s">
        <v>5329</v>
      </c>
    </row>
    <row r="495" spans="1:3">
      <c r="A495" s="2" t="s">
        <v>5331</v>
      </c>
      <c r="B495" s="2" t="s">
        <v>5332</v>
      </c>
      <c r="C495" s="2" t="s">
        <v>5331</v>
      </c>
    </row>
    <row r="496" spans="1:3">
      <c r="A496" s="2" t="s">
        <v>5333</v>
      </c>
      <c r="B496" s="2" t="s">
        <v>5334</v>
      </c>
      <c r="C496" s="2" t="s">
        <v>5333</v>
      </c>
    </row>
    <row r="497" spans="1:3">
      <c r="A497" s="2" t="s">
        <v>5335</v>
      </c>
      <c r="B497" s="2" t="s">
        <v>5336</v>
      </c>
      <c r="C497" s="2" t="s">
        <v>5335</v>
      </c>
    </row>
    <row r="498" spans="1:3">
      <c r="A498" s="2" t="s">
        <v>5337</v>
      </c>
      <c r="B498" s="2" t="s">
        <v>5338</v>
      </c>
      <c r="C498" s="2" t="s">
        <v>5337</v>
      </c>
    </row>
    <row r="499" spans="1:3">
      <c r="A499" s="2" t="s">
        <v>5339</v>
      </c>
      <c r="B499" s="2" t="s">
        <v>5340</v>
      </c>
      <c r="C499" s="2" t="s">
        <v>5339</v>
      </c>
    </row>
    <row r="500" spans="1:3">
      <c r="A500" s="2" t="s">
        <v>5341</v>
      </c>
      <c r="B500" s="2" t="s">
        <v>5342</v>
      </c>
      <c r="C500" s="2" t="s">
        <v>5341</v>
      </c>
    </row>
    <row r="501" spans="1:3">
      <c r="A501" s="2" t="s">
        <v>5343</v>
      </c>
      <c r="B501" s="2" t="s">
        <v>5344</v>
      </c>
      <c r="C501" s="2" t="s">
        <v>5343</v>
      </c>
    </row>
    <row r="502" spans="1:3">
      <c r="A502" s="2" t="s">
        <v>5345</v>
      </c>
      <c r="B502" s="2" t="s">
        <v>5346</v>
      </c>
      <c r="C502" s="2" t="s">
        <v>5345</v>
      </c>
    </row>
    <row r="503" spans="1:3">
      <c r="A503" s="2" t="s">
        <v>5347</v>
      </c>
      <c r="B503" s="2" t="s">
        <v>5348</v>
      </c>
      <c r="C503" s="2" t="s">
        <v>5347</v>
      </c>
    </row>
    <row r="504" spans="1:3">
      <c r="A504" s="2" t="s">
        <v>5349</v>
      </c>
      <c r="B504" s="2" t="s">
        <v>5350</v>
      </c>
      <c r="C504" s="2" t="s">
        <v>5349</v>
      </c>
    </row>
    <row r="505" spans="1:3">
      <c r="A505" s="2" t="s">
        <v>5351</v>
      </c>
      <c r="B505" s="2" t="s">
        <v>5352</v>
      </c>
      <c r="C505" s="2" t="s">
        <v>5351</v>
      </c>
    </row>
    <row r="506" spans="1:3">
      <c r="A506" s="2" t="s">
        <v>5353</v>
      </c>
      <c r="B506" s="2" t="s">
        <v>5354</v>
      </c>
      <c r="C506" s="2" t="s">
        <v>5353</v>
      </c>
    </row>
    <row r="507" spans="1:3">
      <c r="A507" s="2" t="s">
        <v>5355</v>
      </c>
      <c r="B507" s="2" t="s">
        <v>5356</v>
      </c>
      <c r="C507" s="2" t="s">
        <v>5355</v>
      </c>
    </row>
    <row r="508" spans="1:3">
      <c r="A508" s="2" t="s">
        <v>5357</v>
      </c>
      <c r="B508" s="2" t="s">
        <v>5358</v>
      </c>
      <c r="C508" s="2" t="s">
        <v>5357</v>
      </c>
    </row>
    <row r="509" spans="1:3">
      <c r="A509" s="2" t="s">
        <v>5359</v>
      </c>
      <c r="B509" s="2" t="s">
        <v>5360</v>
      </c>
      <c r="C509" s="2" t="s">
        <v>5359</v>
      </c>
    </row>
    <row r="510" spans="1:3">
      <c r="A510" s="2" t="s">
        <v>5361</v>
      </c>
      <c r="B510" s="2" t="s">
        <v>5362</v>
      </c>
      <c r="C510" s="2" t="s">
        <v>5361</v>
      </c>
    </row>
    <row r="511" spans="1:3">
      <c r="A511" s="2" t="s">
        <v>5363</v>
      </c>
      <c r="B511" s="2" t="s">
        <v>5364</v>
      </c>
      <c r="C511" s="2" t="s">
        <v>5363</v>
      </c>
    </row>
    <row r="512" spans="1:3">
      <c r="A512" s="2" t="s">
        <v>5365</v>
      </c>
      <c r="B512" s="2" t="s">
        <v>5366</v>
      </c>
      <c r="C512" s="2" t="s">
        <v>5365</v>
      </c>
    </row>
    <row r="513" spans="1:3">
      <c r="A513" s="2" t="s">
        <v>5367</v>
      </c>
      <c r="B513" s="2" t="s">
        <v>5368</v>
      </c>
      <c r="C513" s="2" t="s">
        <v>5367</v>
      </c>
    </row>
    <row r="514" spans="1:3">
      <c r="A514" s="2" t="s">
        <v>5369</v>
      </c>
      <c r="B514" s="2" t="s">
        <v>5370</v>
      </c>
      <c r="C514" s="2" t="s">
        <v>5369</v>
      </c>
    </row>
    <row r="515" spans="1:3">
      <c r="A515" s="2" t="s">
        <v>5371</v>
      </c>
      <c r="B515" s="2" t="s">
        <v>5372</v>
      </c>
      <c r="C515" s="2" t="s">
        <v>5371</v>
      </c>
    </row>
    <row r="516" spans="1:3">
      <c r="A516" s="2" t="s">
        <v>5373</v>
      </c>
      <c r="B516" s="2" t="s">
        <v>5374</v>
      </c>
      <c r="C516" s="2" t="s">
        <v>5373</v>
      </c>
    </row>
    <row r="517" spans="1:3">
      <c r="A517" s="2" t="s">
        <v>5375</v>
      </c>
      <c r="B517" s="2" t="s">
        <v>5376</v>
      </c>
      <c r="C517" s="2" t="s">
        <v>5375</v>
      </c>
    </row>
    <row r="518" spans="1:3">
      <c r="A518" s="2" t="s">
        <v>5377</v>
      </c>
      <c r="B518" s="2" t="s">
        <v>5378</v>
      </c>
      <c r="C518" s="2" t="s">
        <v>5377</v>
      </c>
    </row>
    <row r="519" spans="1:3">
      <c r="A519" s="2" t="s">
        <v>5379</v>
      </c>
      <c r="B519" s="2" t="s">
        <v>5380</v>
      </c>
      <c r="C519" s="2" t="s">
        <v>5379</v>
      </c>
    </row>
    <row r="520" spans="1:3">
      <c r="A520" s="2" t="s">
        <v>5381</v>
      </c>
      <c r="B520" s="2" t="s">
        <v>5382</v>
      </c>
      <c r="C520" s="2" t="s">
        <v>5381</v>
      </c>
    </row>
    <row r="521" spans="1:3">
      <c r="A521" s="2" t="s">
        <v>5383</v>
      </c>
      <c r="B521" s="2" t="s">
        <v>5384</v>
      </c>
      <c r="C521" s="2" t="s">
        <v>5383</v>
      </c>
    </row>
    <row r="522" spans="1:3">
      <c r="A522" s="2" t="s">
        <v>5385</v>
      </c>
      <c r="B522" s="2" t="s">
        <v>5386</v>
      </c>
      <c r="C522" s="2" t="s">
        <v>5385</v>
      </c>
    </row>
    <row r="523" spans="1:3">
      <c r="A523" s="2" t="s">
        <v>5387</v>
      </c>
      <c r="B523" s="2" t="s">
        <v>5388</v>
      </c>
      <c r="C523" s="2" t="s">
        <v>5387</v>
      </c>
    </row>
    <row r="524" spans="1:3">
      <c r="A524" s="2" t="s">
        <v>5389</v>
      </c>
      <c r="B524" s="2" t="s">
        <v>5390</v>
      </c>
      <c r="C524" s="2" t="s">
        <v>5389</v>
      </c>
    </row>
    <row r="525" spans="1:3">
      <c r="A525" s="2" t="s">
        <v>5391</v>
      </c>
      <c r="B525" s="2" t="s">
        <v>5392</v>
      </c>
      <c r="C525" s="2" t="s">
        <v>5391</v>
      </c>
    </row>
    <row r="526" spans="1:3">
      <c r="A526" s="2" t="s">
        <v>5393</v>
      </c>
      <c r="B526" s="2" t="s">
        <v>5394</v>
      </c>
      <c r="C526" s="2" t="s">
        <v>5393</v>
      </c>
    </row>
    <row r="527" spans="1:3">
      <c r="A527" s="2" t="s">
        <v>5395</v>
      </c>
      <c r="B527" s="2" t="s">
        <v>5396</v>
      </c>
      <c r="C527" s="2" t="s">
        <v>5395</v>
      </c>
    </row>
    <row r="528" spans="1:3">
      <c r="A528" s="2" t="s">
        <v>5397</v>
      </c>
      <c r="B528" s="2" t="s">
        <v>5398</v>
      </c>
      <c r="C528" s="2" t="s">
        <v>5397</v>
      </c>
    </row>
    <row r="529" spans="1:3">
      <c r="A529" s="2" t="s">
        <v>5399</v>
      </c>
      <c r="B529" s="2" t="s">
        <v>5400</v>
      </c>
      <c r="C529" s="2" t="s">
        <v>5399</v>
      </c>
    </row>
    <row r="530" spans="1:3">
      <c r="A530" s="2" t="s">
        <v>5401</v>
      </c>
      <c r="B530" s="2" t="s">
        <v>5402</v>
      </c>
      <c r="C530" s="2" t="s">
        <v>5401</v>
      </c>
    </row>
    <row r="531" spans="1:3">
      <c r="A531" s="2" t="s">
        <v>5403</v>
      </c>
      <c r="B531" s="2" t="s">
        <v>5404</v>
      </c>
      <c r="C531" s="2" t="s">
        <v>5403</v>
      </c>
    </row>
    <row r="532" spans="1:3">
      <c r="A532" s="2" t="s">
        <v>5405</v>
      </c>
      <c r="B532" s="2" t="s">
        <v>5406</v>
      </c>
      <c r="C532" s="2" t="s">
        <v>5405</v>
      </c>
    </row>
    <row r="533" spans="1:3">
      <c r="A533" s="2" t="s">
        <v>5407</v>
      </c>
      <c r="B533" s="2" t="s">
        <v>5408</v>
      </c>
      <c r="C533" s="2" t="s">
        <v>5407</v>
      </c>
    </row>
    <row r="534" spans="1:3">
      <c r="A534" s="2" t="s">
        <v>5409</v>
      </c>
      <c r="B534" s="2" t="s">
        <v>5410</v>
      </c>
      <c r="C534" s="2" t="s">
        <v>5409</v>
      </c>
    </row>
    <row r="535" spans="1:3">
      <c r="A535" s="2" t="s">
        <v>5411</v>
      </c>
      <c r="B535" s="2" t="s">
        <v>5412</v>
      </c>
      <c r="C535" s="2" t="s">
        <v>5411</v>
      </c>
    </row>
    <row r="536" spans="1:3">
      <c r="A536" s="2" t="s">
        <v>5413</v>
      </c>
      <c r="B536" s="2" t="s">
        <v>5414</v>
      </c>
      <c r="C536" s="2" t="s">
        <v>5413</v>
      </c>
    </row>
    <row r="537" spans="1:3">
      <c r="A537" s="2" t="s">
        <v>5415</v>
      </c>
      <c r="B537" s="2" t="s">
        <v>5416</v>
      </c>
      <c r="C537" s="2" t="s">
        <v>5415</v>
      </c>
    </row>
    <row r="538" spans="1:3">
      <c r="A538" s="2" t="s">
        <v>5417</v>
      </c>
      <c r="B538" s="2" t="s">
        <v>5418</v>
      </c>
      <c r="C538" s="2" t="s">
        <v>5417</v>
      </c>
    </row>
    <row r="539" spans="1:3">
      <c r="A539" s="2" t="s">
        <v>5419</v>
      </c>
      <c r="B539" s="2" t="s">
        <v>5420</v>
      </c>
      <c r="C539" s="2" t="s">
        <v>5419</v>
      </c>
    </row>
    <row r="540" spans="1:3">
      <c r="A540" s="2" t="s">
        <v>5421</v>
      </c>
      <c r="B540" s="2" t="s">
        <v>5422</v>
      </c>
      <c r="C540" s="2" t="s">
        <v>5421</v>
      </c>
    </row>
    <row r="541" spans="1:3">
      <c r="A541" s="2" t="s">
        <v>5423</v>
      </c>
      <c r="B541" s="2" t="s">
        <v>5424</v>
      </c>
      <c r="C541" s="2" t="s">
        <v>5423</v>
      </c>
    </row>
    <row r="542" spans="1:3">
      <c r="A542" s="2" t="s">
        <v>5425</v>
      </c>
      <c r="B542" s="2" t="s">
        <v>5426</v>
      </c>
      <c r="C542" s="2" t="s">
        <v>5425</v>
      </c>
    </row>
    <row r="543" spans="1:3">
      <c r="A543" s="2" t="s">
        <v>5427</v>
      </c>
      <c r="B543" s="2" t="s">
        <v>5428</v>
      </c>
      <c r="C543" s="2" t="s">
        <v>5427</v>
      </c>
    </row>
    <row r="544" spans="1:3">
      <c r="A544" s="2" t="s">
        <v>5429</v>
      </c>
      <c r="B544" s="2" t="s">
        <v>5430</v>
      </c>
      <c r="C544" s="2" t="s">
        <v>5429</v>
      </c>
    </row>
    <row r="545" spans="1:3">
      <c r="A545" s="2" t="s">
        <v>5431</v>
      </c>
      <c r="B545" s="2" t="s">
        <v>5432</v>
      </c>
      <c r="C545" s="2" t="s">
        <v>5431</v>
      </c>
    </row>
    <row r="546" spans="1:3">
      <c r="A546" s="2" t="s">
        <v>5433</v>
      </c>
      <c r="B546" s="2" t="s">
        <v>1565</v>
      </c>
      <c r="C546" s="2" t="s">
        <v>5433</v>
      </c>
    </row>
    <row r="547" spans="1:3">
      <c r="A547" s="2" t="s">
        <v>5434</v>
      </c>
      <c r="B547" s="2" t="s">
        <v>5435</v>
      </c>
      <c r="C547" s="2" t="s">
        <v>5434</v>
      </c>
    </row>
    <row r="548" spans="1:3">
      <c r="A548" s="2" t="s">
        <v>5436</v>
      </c>
      <c r="B548" s="2" t="s">
        <v>5437</v>
      </c>
      <c r="C548" s="2" t="s">
        <v>5436</v>
      </c>
    </row>
    <row r="549" spans="1:3">
      <c r="A549" s="2" t="s">
        <v>5438</v>
      </c>
      <c r="B549" s="2" t="s">
        <v>5439</v>
      </c>
      <c r="C549" s="2" t="s">
        <v>5438</v>
      </c>
    </row>
    <row r="550" spans="1:3">
      <c r="A550" s="2" t="s">
        <v>5440</v>
      </c>
      <c r="B550" s="2" t="s">
        <v>5441</v>
      </c>
      <c r="C550" s="2" t="s">
        <v>5440</v>
      </c>
    </row>
    <row r="551" spans="1:3">
      <c r="A551" s="2" t="s">
        <v>1418</v>
      </c>
      <c r="B551" s="2" t="s">
        <v>1419</v>
      </c>
      <c r="C551" s="2" t="s">
        <v>1418</v>
      </c>
    </row>
    <row r="552" spans="1:3">
      <c r="A552" s="2" t="s">
        <v>5442</v>
      </c>
      <c r="B552" s="2" t="s">
        <v>5443</v>
      </c>
      <c r="C552" s="2" t="s">
        <v>5442</v>
      </c>
    </row>
    <row r="553" spans="1:3">
      <c r="A553" s="2" t="s">
        <v>5444</v>
      </c>
      <c r="B553" s="2" t="s">
        <v>5445</v>
      </c>
      <c r="C553" s="2" t="s">
        <v>5444</v>
      </c>
    </row>
    <row r="554" spans="1:3">
      <c r="A554" s="2" t="s">
        <v>5446</v>
      </c>
      <c r="B554" s="2" t="s">
        <v>5447</v>
      </c>
      <c r="C554" s="2" t="s">
        <v>5446</v>
      </c>
    </row>
    <row r="555" spans="1:3">
      <c r="A555" s="2" t="s">
        <v>5448</v>
      </c>
      <c r="B555" s="2" t="s">
        <v>5449</v>
      </c>
      <c r="C555" s="2" t="s">
        <v>5448</v>
      </c>
    </row>
    <row r="556" spans="1:3">
      <c r="A556" s="2" t="s">
        <v>5450</v>
      </c>
      <c r="B556" s="2" t="s">
        <v>5451</v>
      </c>
      <c r="C556" s="2" t="s">
        <v>5450</v>
      </c>
    </row>
    <row r="557" spans="1:3">
      <c r="A557" s="2" t="s">
        <v>5452</v>
      </c>
      <c r="B557" s="2" t="s">
        <v>5453</v>
      </c>
      <c r="C557" s="2" t="s">
        <v>5452</v>
      </c>
    </row>
    <row r="558" spans="1:3">
      <c r="A558" s="2" t="s">
        <v>5454</v>
      </c>
      <c r="B558" s="2" t="s">
        <v>5455</v>
      </c>
      <c r="C558" s="2" t="s">
        <v>5454</v>
      </c>
    </row>
    <row r="559" spans="1:3">
      <c r="A559" s="2" t="s">
        <v>5456</v>
      </c>
      <c r="B559" s="2" t="s">
        <v>5457</v>
      </c>
      <c r="C559" s="2" t="s">
        <v>5456</v>
      </c>
    </row>
    <row r="560" spans="1:3">
      <c r="A560" s="2" t="s">
        <v>5458</v>
      </c>
      <c r="B560" s="2" t="s">
        <v>5459</v>
      </c>
      <c r="C560" s="2" t="s">
        <v>5458</v>
      </c>
    </row>
    <row r="561" spans="1:3">
      <c r="A561" s="2" t="s">
        <v>5460</v>
      </c>
      <c r="B561" s="2" t="s">
        <v>5461</v>
      </c>
      <c r="C561" s="2" t="s">
        <v>5460</v>
      </c>
    </row>
    <row r="562" spans="1:3">
      <c r="A562" s="2" t="s">
        <v>5462</v>
      </c>
      <c r="B562" s="2" t="s">
        <v>5463</v>
      </c>
      <c r="C562" s="2" t="s">
        <v>5462</v>
      </c>
    </row>
    <row r="563" spans="1:3">
      <c r="A563" s="2" t="s">
        <v>5464</v>
      </c>
      <c r="B563" s="2" t="s">
        <v>5465</v>
      </c>
      <c r="C563" s="2" t="s">
        <v>5464</v>
      </c>
    </row>
    <row r="564" spans="1:3">
      <c r="A564" s="2" t="s">
        <v>5466</v>
      </c>
      <c r="B564" s="2" t="s">
        <v>5467</v>
      </c>
      <c r="C564" s="2" t="s">
        <v>5466</v>
      </c>
    </row>
    <row r="565" spans="1:3">
      <c r="A565" s="2" t="s">
        <v>5468</v>
      </c>
      <c r="B565" s="2" t="s">
        <v>5469</v>
      </c>
      <c r="C565" s="2" t="s">
        <v>5468</v>
      </c>
    </row>
    <row r="566" spans="1:3">
      <c r="A566" s="2" t="s">
        <v>5470</v>
      </c>
      <c r="B566" s="2" t="s">
        <v>5471</v>
      </c>
      <c r="C566" s="2" t="s">
        <v>5470</v>
      </c>
    </row>
    <row r="567" spans="1:3">
      <c r="A567" s="2" t="s">
        <v>5472</v>
      </c>
      <c r="B567" s="2" t="s">
        <v>5473</v>
      </c>
      <c r="C567" s="2" t="s">
        <v>5472</v>
      </c>
    </row>
    <row r="568" spans="1:3">
      <c r="A568" s="2" t="s">
        <v>5474</v>
      </c>
      <c r="B568" s="2" t="s">
        <v>5475</v>
      </c>
      <c r="C568" s="2" t="s">
        <v>5474</v>
      </c>
    </row>
    <row r="569" spans="1:3">
      <c r="A569" s="2" t="s">
        <v>5476</v>
      </c>
      <c r="B569" s="2" t="s">
        <v>5477</v>
      </c>
      <c r="C569" s="2" t="s">
        <v>5476</v>
      </c>
    </row>
    <row r="570" spans="1:3">
      <c r="A570" s="2" t="s">
        <v>5478</v>
      </c>
      <c r="B570" s="2" t="s">
        <v>5479</v>
      </c>
      <c r="C570" s="2" t="s">
        <v>5478</v>
      </c>
    </row>
    <row r="571" spans="1:3">
      <c r="A571" s="2" t="s">
        <v>5480</v>
      </c>
      <c r="B571" s="2" t="s">
        <v>5481</v>
      </c>
      <c r="C571" s="2" t="s">
        <v>5480</v>
      </c>
    </row>
    <row r="572" spans="1:3">
      <c r="A572" s="2" t="s">
        <v>5482</v>
      </c>
      <c r="B572" s="2" t="s">
        <v>5483</v>
      </c>
      <c r="C572" s="2" t="s">
        <v>5482</v>
      </c>
    </row>
    <row r="573" spans="1:3">
      <c r="A573" s="2" t="s">
        <v>5484</v>
      </c>
      <c r="B573" s="2" t="s">
        <v>5485</v>
      </c>
      <c r="C573" s="2" t="s">
        <v>5484</v>
      </c>
    </row>
    <row r="574" spans="1:3">
      <c r="A574" s="2" t="s">
        <v>5486</v>
      </c>
      <c r="B574" s="2" t="s">
        <v>5487</v>
      </c>
      <c r="C574" s="2" t="s">
        <v>5486</v>
      </c>
    </row>
    <row r="575" spans="1:3">
      <c r="A575" s="2" t="s">
        <v>5488</v>
      </c>
      <c r="B575" s="2" t="s">
        <v>5489</v>
      </c>
      <c r="C575" s="2" t="s">
        <v>5488</v>
      </c>
    </row>
    <row r="576" spans="1:3">
      <c r="A576" s="2" t="s">
        <v>5490</v>
      </c>
      <c r="B576" s="2" t="s">
        <v>5491</v>
      </c>
      <c r="C576" s="2" t="s">
        <v>5490</v>
      </c>
    </row>
    <row r="577" spans="1:3">
      <c r="A577" s="2" t="s">
        <v>5492</v>
      </c>
      <c r="B577" s="2" t="s">
        <v>5493</v>
      </c>
      <c r="C577" s="2" t="s">
        <v>5492</v>
      </c>
    </row>
    <row r="578" spans="1:3">
      <c r="A578" s="2" t="s">
        <v>5494</v>
      </c>
      <c r="B578" s="2" t="s">
        <v>5495</v>
      </c>
      <c r="C578" s="2" t="s">
        <v>5494</v>
      </c>
    </row>
    <row r="579" spans="1:3">
      <c r="A579" s="2" t="s">
        <v>5496</v>
      </c>
      <c r="B579" s="2" t="s">
        <v>5497</v>
      </c>
      <c r="C579" s="2" t="s">
        <v>5496</v>
      </c>
    </row>
    <row r="580" spans="1:3">
      <c r="A580" s="2" t="s">
        <v>5498</v>
      </c>
      <c r="B580" s="2" t="s">
        <v>5499</v>
      </c>
      <c r="C580" s="2" t="s">
        <v>5498</v>
      </c>
    </row>
    <row r="581" spans="1:3">
      <c r="A581" s="2" t="s">
        <v>5500</v>
      </c>
      <c r="B581" s="2" t="s">
        <v>5501</v>
      </c>
      <c r="C581" s="2" t="s">
        <v>5500</v>
      </c>
    </row>
    <row r="582" spans="1:3">
      <c r="A582" s="2" t="s">
        <v>5502</v>
      </c>
      <c r="B582" s="2" t="s">
        <v>5503</v>
      </c>
      <c r="C582" s="2" t="s">
        <v>5502</v>
      </c>
    </row>
    <row r="583" spans="1:3">
      <c r="A583" s="2" t="s">
        <v>5504</v>
      </c>
      <c r="B583" s="2" t="s">
        <v>5505</v>
      </c>
      <c r="C583" s="2" t="s">
        <v>5504</v>
      </c>
    </row>
    <row r="584" spans="1:3">
      <c r="A584" s="2" t="s">
        <v>5506</v>
      </c>
      <c r="B584" s="2" t="s">
        <v>5507</v>
      </c>
      <c r="C584" s="2" t="s">
        <v>5506</v>
      </c>
    </row>
    <row r="585" spans="1:3">
      <c r="A585" s="2" t="s">
        <v>5508</v>
      </c>
      <c r="B585" s="2" t="s">
        <v>5509</v>
      </c>
      <c r="C585" s="2" t="s">
        <v>5508</v>
      </c>
    </row>
    <row r="586" spans="1:3">
      <c r="A586" s="2" t="s">
        <v>5510</v>
      </c>
      <c r="B586" s="2" t="s">
        <v>5511</v>
      </c>
      <c r="C586" s="2" t="s">
        <v>5510</v>
      </c>
    </row>
    <row r="587" spans="1:3">
      <c r="A587" s="2" t="s">
        <v>5512</v>
      </c>
      <c r="B587" s="2" t="s">
        <v>5513</v>
      </c>
      <c r="C587" s="2" t="s">
        <v>5512</v>
      </c>
    </row>
    <row r="588" spans="1:3">
      <c r="A588" s="2" t="s">
        <v>5514</v>
      </c>
      <c r="B588" s="2" t="s">
        <v>5515</v>
      </c>
      <c r="C588" s="2" t="s">
        <v>5514</v>
      </c>
    </row>
    <row r="589" spans="1:3">
      <c r="A589" s="2" t="s">
        <v>5516</v>
      </c>
      <c r="B589" s="2" t="s">
        <v>5517</v>
      </c>
      <c r="C589" s="2" t="s">
        <v>5516</v>
      </c>
    </row>
    <row r="590" spans="1:3">
      <c r="A590" s="2" t="s">
        <v>5518</v>
      </c>
      <c r="B590" s="2" t="s">
        <v>5519</v>
      </c>
      <c r="C590" s="2" t="s">
        <v>5518</v>
      </c>
    </row>
    <row r="591" spans="1:3">
      <c r="A591" s="2" t="s">
        <v>5520</v>
      </c>
      <c r="B591" s="2" t="s">
        <v>5521</v>
      </c>
      <c r="C591" s="2" t="s">
        <v>5520</v>
      </c>
    </row>
    <row r="592" spans="1:3">
      <c r="A592" s="2" t="s">
        <v>5522</v>
      </c>
      <c r="B592" s="2" t="s">
        <v>5523</v>
      </c>
      <c r="C592" s="2" t="s">
        <v>5522</v>
      </c>
    </row>
    <row r="593" spans="1:3">
      <c r="A593" s="2" t="s">
        <v>5524</v>
      </c>
      <c r="B593" s="2" t="s">
        <v>5525</v>
      </c>
      <c r="C593" s="2" t="s">
        <v>5524</v>
      </c>
    </row>
    <row r="594" spans="1:3">
      <c r="A594" s="2" t="s">
        <v>5526</v>
      </c>
      <c r="B594" s="2" t="s">
        <v>5527</v>
      </c>
      <c r="C594" s="2" t="s">
        <v>5526</v>
      </c>
    </row>
    <row r="595" spans="1:3">
      <c r="A595" s="2" t="s">
        <v>5528</v>
      </c>
      <c r="B595" s="2" t="s">
        <v>5529</v>
      </c>
      <c r="C595" s="2" t="s">
        <v>5528</v>
      </c>
    </row>
    <row r="596" spans="1:3">
      <c r="A596" s="2" t="s">
        <v>1700</v>
      </c>
      <c r="B596" s="2" t="s">
        <v>1701</v>
      </c>
      <c r="C596" s="2" t="s">
        <v>1700</v>
      </c>
    </row>
    <row r="597" spans="1:3">
      <c r="A597" s="2" t="s">
        <v>5530</v>
      </c>
      <c r="B597" s="2" t="s">
        <v>5531</v>
      </c>
      <c r="C597" s="2" t="s">
        <v>5530</v>
      </c>
    </row>
    <row r="598" spans="1:3">
      <c r="A598" s="2" t="s">
        <v>5532</v>
      </c>
      <c r="B598" s="2" t="s">
        <v>5533</v>
      </c>
      <c r="C598" s="2" t="s">
        <v>5532</v>
      </c>
    </row>
    <row r="599" spans="1:3">
      <c r="A599" s="2" t="s">
        <v>5534</v>
      </c>
      <c r="B599" s="2" t="s">
        <v>5535</v>
      </c>
      <c r="C599" s="2" t="s">
        <v>5534</v>
      </c>
    </row>
    <row r="600" spans="1:3">
      <c r="A600" s="2" t="s">
        <v>5536</v>
      </c>
      <c r="B600" s="2" t="s">
        <v>5537</v>
      </c>
      <c r="C600" s="2" t="s">
        <v>5536</v>
      </c>
    </row>
    <row r="601" spans="1:3">
      <c r="A601" s="2" t="s">
        <v>5538</v>
      </c>
      <c r="B601" s="2" t="s">
        <v>5539</v>
      </c>
      <c r="C601" s="2" t="s">
        <v>5538</v>
      </c>
    </row>
    <row r="602" spans="1:3">
      <c r="A602" s="2" t="s">
        <v>5540</v>
      </c>
      <c r="B602" s="2" t="s">
        <v>5541</v>
      </c>
      <c r="C602" s="2" t="s">
        <v>5540</v>
      </c>
    </row>
    <row r="603" spans="1:3">
      <c r="A603" s="2" t="s">
        <v>5542</v>
      </c>
      <c r="B603" s="2" t="s">
        <v>5543</v>
      </c>
      <c r="C603" s="2" t="s">
        <v>5542</v>
      </c>
    </row>
    <row r="604" spans="1:3">
      <c r="A604" s="2" t="s">
        <v>5544</v>
      </c>
      <c r="B604" s="2" t="s">
        <v>5545</v>
      </c>
      <c r="C604" s="2" t="s">
        <v>5544</v>
      </c>
    </row>
    <row r="605" spans="1:3">
      <c r="A605" s="2" t="s">
        <v>5546</v>
      </c>
      <c r="B605" s="2" t="s">
        <v>5547</v>
      </c>
      <c r="C605" s="2" t="s">
        <v>5546</v>
      </c>
    </row>
    <row r="606" spans="1:3">
      <c r="A606" s="2" t="s">
        <v>5548</v>
      </c>
      <c r="B606" s="2" t="s">
        <v>5549</v>
      </c>
      <c r="C606" s="2" t="s">
        <v>5548</v>
      </c>
    </row>
    <row r="607" spans="1:3">
      <c r="A607" s="2" t="s">
        <v>5550</v>
      </c>
      <c r="B607" s="2" t="s">
        <v>5551</v>
      </c>
      <c r="C607" s="2" t="s">
        <v>5550</v>
      </c>
    </row>
    <row r="608" spans="1:3">
      <c r="A608" s="2" t="s">
        <v>5552</v>
      </c>
      <c r="B608" s="2" t="s">
        <v>5553</v>
      </c>
      <c r="C608" s="2" t="s">
        <v>5552</v>
      </c>
    </row>
    <row r="609" spans="1:3">
      <c r="A609" s="2" t="s">
        <v>5554</v>
      </c>
      <c r="B609" s="2" t="s">
        <v>5555</v>
      </c>
      <c r="C609" s="2" t="s">
        <v>5554</v>
      </c>
    </row>
    <row r="610" spans="1:3">
      <c r="A610" s="2" t="s">
        <v>5556</v>
      </c>
      <c r="B610" s="2" t="s">
        <v>5557</v>
      </c>
      <c r="C610" s="2" t="s">
        <v>5556</v>
      </c>
    </row>
    <row r="611" spans="1:3">
      <c r="A611" s="2" t="s">
        <v>5558</v>
      </c>
      <c r="B611" s="2" t="s">
        <v>5559</v>
      </c>
      <c r="C611" s="2" t="s">
        <v>5558</v>
      </c>
    </row>
    <row r="612" spans="1:3">
      <c r="A612" s="2" t="s">
        <v>5560</v>
      </c>
      <c r="B612" s="2" t="s">
        <v>5561</v>
      </c>
      <c r="C612" s="2" t="s">
        <v>5560</v>
      </c>
    </row>
    <row r="613" spans="1:3">
      <c r="A613" s="2" t="s">
        <v>5562</v>
      </c>
      <c r="B613" s="2" t="s">
        <v>5563</v>
      </c>
      <c r="C613" s="2" t="s">
        <v>5562</v>
      </c>
    </row>
    <row r="614" spans="1:3">
      <c r="A614" s="2" t="s">
        <v>5564</v>
      </c>
      <c r="B614" s="2" t="s">
        <v>5565</v>
      </c>
      <c r="C614" s="2" t="s">
        <v>5564</v>
      </c>
    </row>
    <row r="615" spans="1:3">
      <c r="A615" s="2" t="s">
        <v>5566</v>
      </c>
      <c r="B615" s="2" t="s">
        <v>5567</v>
      </c>
      <c r="C615" s="2" t="s">
        <v>5566</v>
      </c>
    </row>
    <row r="616" spans="1:3">
      <c r="A616" s="2" t="s">
        <v>5568</v>
      </c>
      <c r="B616" s="2" t="s">
        <v>5569</v>
      </c>
      <c r="C616" s="2" t="s">
        <v>5568</v>
      </c>
    </row>
    <row r="617" spans="1:3">
      <c r="A617" s="2" t="s">
        <v>5570</v>
      </c>
      <c r="B617" s="2" t="s">
        <v>5571</v>
      </c>
      <c r="C617" s="2" t="s">
        <v>5570</v>
      </c>
    </row>
    <row r="618" spans="1:3">
      <c r="A618" s="2" t="s">
        <v>5572</v>
      </c>
      <c r="B618" s="2" t="s">
        <v>5573</v>
      </c>
      <c r="C618" s="2" t="s">
        <v>5572</v>
      </c>
    </row>
    <row r="619" spans="1:3">
      <c r="A619" s="2" t="s">
        <v>5574</v>
      </c>
      <c r="B619" s="2" t="s">
        <v>5575</v>
      </c>
      <c r="C619" s="2" t="s">
        <v>5574</v>
      </c>
    </row>
    <row r="620" spans="1:3">
      <c r="A620" s="2" t="s">
        <v>5576</v>
      </c>
      <c r="B620" s="2" t="s">
        <v>5577</v>
      </c>
      <c r="C620" s="2" t="s">
        <v>5576</v>
      </c>
    </row>
    <row r="621" spans="1:3">
      <c r="A621" s="2" t="s">
        <v>5578</v>
      </c>
      <c r="B621" s="2" t="s">
        <v>5579</v>
      </c>
      <c r="C621" s="2" t="s">
        <v>5578</v>
      </c>
    </row>
    <row r="622" spans="1:3">
      <c r="A622" s="2" t="s">
        <v>5580</v>
      </c>
      <c r="B622" s="2" t="s">
        <v>5581</v>
      </c>
      <c r="C622" s="2" t="s">
        <v>5580</v>
      </c>
    </row>
    <row r="623" spans="1:3">
      <c r="A623" s="2" t="s">
        <v>5582</v>
      </c>
      <c r="B623" s="2" t="s">
        <v>5583</v>
      </c>
      <c r="C623" s="2" t="s">
        <v>5582</v>
      </c>
    </row>
    <row r="624" spans="1:3">
      <c r="A624" s="2" t="s">
        <v>5584</v>
      </c>
      <c r="B624" s="2" t="s">
        <v>5585</v>
      </c>
      <c r="C624" s="2" t="s">
        <v>5584</v>
      </c>
    </row>
    <row r="625" spans="1:3">
      <c r="A625" s="2" t="s">
        <v>5586</v>
      </c>
      <c r="B625" s="2" t="s">
        <v>5587</v>
      </c>
      <c r="C625" s="2" t="s">
        <v>5586</v>
      </c>
    </row>
    <row r="626" spans="1:3">
      <c r="A626" s="2" t="s">
        <v>5588</v>
      </c>
      <c r="B626" s="2" t="s">
        <v>5589</v>
      </c>
      <c r="C626" s="2" t="s">
        <v>5588</v>
      </c>
    </row>
    <row r="627" spans="1:3">
      <c r="A627" s="2" t="s">
        <v>5590</v>
      </c>
      <c r="B627" s="2" t="s">
        <v>5591</v>
      </c>
      <c r="C627" s="2" t="s">
        <v>5590</v>
      </c>
    </row>
    <row r="628" spans="1:3">
      <c r="A628" s="2" t="s">
        <v>5592</v>
      </c>
      <c r="B628" s="2" t="s">
        <v>5593</v>
      </c>
      <c r="C628" s="2" t="s">
        <v>5592</v>
      </c>
    </row>
    <row r="629" spans="1:3">
      <c r="A629" s="2" t="s">
        <v>5594</v>
      </c>
      <c r="B629" s="2" t="s">
        <v>5595</v>
      </c>
      <c r="C629" s="2" t="s">
        <v>5594</v>
      </c>
    </row>
    <row r="630" spans="1:3">
      <c r="A630" s="2" t="s">
        <v>5596</v>
      </c>
      <c r="B630" s="2" t="s">
        <v>5597</v>
      </c>
      <c r="C630" s="2" t="s">
        <v>5596</v>
      </c>
    </row>
    <row r="631" spans="1:3">
      <c r="A631" s="2" t="s">
        <v>5598</v>
      </c>
      <c r="B631" s="2" t="s">
        <v>5599</v>
      </c>
      <c r="C631" s="2" t="s">
        <v>5598</v>
      </c>
    </row>
    <row r="632" spans="1:3">
      <c r="A632" s="2" t="s">
        <v>5600</v>
      </c>
      <c r="B632" s="2" t="s">
        <v>5601</v>
      </c>
      <c r="C632" s="2" t="s">
        <v>5600</v>
      </c>
    </row>
    <row r="633" spans="1:3">
      <c r="A633" s="2" t="s">
        <v>5602</v>
      </c>
      <c r="B633" s="2" t="s">
        <v>5603</v>
      </c>
      <c r="C633" s="2" t="s">
        <v>5602</v>
      </c>
    </row>
    <row r="634" spans="1:3">
      <c r="A634" s="2" t="s">
        <v>5604</v>
      </c>
      <c r="B634" s="2" t="s">
        <v>5605</v>
      </c>
      <c r="C634" s="2" t="s">
        <v>5604</v>
      </c>
    </row>
    <row r="635" spans="1:3">
      <c r="A635" s="2" t="s">
        <v>5606</v>
      </c>
      <c r="B635" s="2" t="s">
        <v>5607</v>
      </c>
      <c r="C635" s="2" t="s">
        <v>5606</v>
      </c>
    </row>
    <row r="636" spans="1:3">
      <c r="A636" s="2" t="s">
        <v>5608</v>
      </c>
      <c r="B636" s="2" t="s">
        <v>5609</v>
      </c>
      <c r="C636" s="2" t="s">
        <v>5608</v>
      </c>
    </row>
    <row r="637" spans="1:3">
      <c r="A637" s="2" t="s">
        <v>5610</v>
      </c>
      <c r="B637" s="2" t="s">
        <v>5611</v>
      </c>
      <c r="C637" s="2" t="s">
        <v>5610</v>
      </c>
    </row>
    <row r="638" spans="1:3">
      <c r="A638" s="2" t="s">
        <v>5612</v>
      </c>
      <c r="B638" s="2" t="s">
        <v>5613</v>
      </c>
      <c r="C638" s="2" t="s">
        <v>5612</v>
      </c>
    </row>
    <row r="639" spans="1:3">
      <c r="A639" s="2" t="s">
        <v>5614</v>
      </c>
      <c r="B639" s="2" t="s">
        <v>5615</v>
      </c>
      <c r="C639" s="2" t="s">
        <v>5614</v>
      </c>
    </row>
    <row r="640" spans="1:3">
      <c r="A640" s="2" t="s">
        <v>5616</v>
      </c>
      <c r="B640" s="2" t="s">
        <v>5617</v>
      </c>
      <c r="C640" s="2" t="s">
        <v>5616</v>
      </c>
    </row>
    <row r="641" spans="1:3">
      <c r="A641" s="2" t="s">
        <v>5618</v>
      </c>
      <c r="B641" s="2" t="s">
        <v>5619</v>
      </c>
      <c r="C641" s="2" t="s">
        <v>5618</v>
      </c>
    </row>
    <row r="642" spans="1:3">
      <c r="A642" s="2" t="s">
        <v>5620</v>
      </c>
      <c r="B642" s="2" t="s">
        <v>5621</v>
      </c>
      <c r="C642" s="2" t="s">
        <v>5620</v>
      </c>
    </row>
    <row r="643" spans="1:3">
      <c r="A643" s="2" t="s">
        <v>5622</v>
      </c>
      <c r="B643" s="2" t="s">
        <v>5623</v>
      </c>
      <c r="C643" s="2" t="s">
        <v>5622</v>
      </c>
    </row>
    <row r="644" spans="1:3">
      <c r="A644" s="2" t="s">
        <v>5624</v>
      </c>
      <c r="B644" s="2" t="s">
        <v>5625</v>
      </c>
      <c r="C644" s="2" t="s">
        <v>5624</v>
      </c>
    </row>
    <row r="645" spans="1:3">
      <c r="A645" s="2" t="s">
        <v>5626</v>
      </c>
      <c r="B645" s="2" t="s">
        <v>5627</v>
      </c>
      <c r="C645" s="2" t="s">
        <v>5626</v>
      </c>
    </row>
    <row r="646" spans="1:3">
      <c r="A646" s="2" t="s">
        <v>5628</v>
      </c>
      <c r="B646" s="2" t="s">
        <v>5629</v>
      </c>
      <c r="C646" s="2" t="s">
        <v>5628</v>
      </c>
    </row>
    <row r="647" spans="1:3">
      <c r="A647" s="2" t="s">
        <v>5630</v>
      </c>
      <c r="B647" s="2" t="s">
        <v>5631</v>
      </c>
      <c r="C647" s="2" t="s">
        <v>5630</v>
      </c>
    </row>
    <row r="648" spans="1:3">
      <c r="A648" s="2" t="s">
        <v>5632</v>
      </c>
      <c r="B648" s="2" t="s">
        <v>5633</v>
      </c>
      <c r="C648" s="2" t="s">
        <v>5632</v>
      </c>
    </row>
    <row r="649" spans="1:3">
      <c r="A649" s="2" t="s">
        <v>5634</v>
      </c>
      <c r="B649" s="2" t="s">
        <v>5635</v>
      </c>
      <c r="C649" s="2" t="s">
        <v>5634</v>
      </c>
    </row>
    <row r="650" spans="1:3">
      <c r="A650" s="2" t="s">
        <v>5636</v>
      </c>
      <c r="B650" s="2" t="s">
        <v>5637</v>
      </c>
      <c r="C650" s="2" t="s">
        <v>5636</v>
      </c>
    </row>
    <row r="651" spans="1:3">
      <c r="A651" s="2" t="s">
        <v>5638</v>
      </c>
      <c r="B651" s="2" t="s">
        <v>5639</v>
      </c>
      <c r="C651" s="2" t="s">
        <v>5638</v>
      </c>
    </row>
    <row r="652" spans="1:3">
      <c r="A652" s="2" t="s">
        <v>5640</v>
      </c>
      <c r="B652" s="2" t="s">
        <v>5641</v>
      </c>
      <c r="C652" s="2" t="s">
        <v>5640</v>
      </c>
    </row>
    <row r="653" spans="1:3">
      <c r="A653" s="2" t="s">
        <v>5642</v>
      </c>
      <c r="B653" s="2" t="s">
        <v>5643</v>
      </c>
      <c r="C653" s="2" t="s">
        <v>5642</v>
      </c>
    </row>
    <row r="654" spans="1:3">
      <c r="A654" s="2" t="s">
        <v>5644</v>
      </c>
      <c r="B654" s="2" t="s">
        <v>5645</v>
      </c>
      <c r="C654" s="2" t="s">
        <v>5644</v>
      </c>
    </row>
    <row r="655" spans="1:3">
      <c r="A655" s="2" t="s">
        <v>5646</v>
      </c>
      <c r="B655" s="2" t="s">
        <v>5647</v>
      </c>
      <c r="C655" s="2" t="s">
        <v>5646</v>
      </c>
    </row>
    <row r="656" spans="1:3">
      <c r="A656" s="2" t="s">
        <v>5648</v>
      </c>
      <c r="B656" s="2" t="s">
        <v>5649</v>
      </c>
      <c r="C656" s="2" t="s">
        <v>5648</v>
      </c>
    </row>
    <row r="657" spans="1:3">
      <c r="A657" s="2" t="s">
        <v>5650</v>
      </c>
      <c r="B657" s="2" t="s">
        <v>5651</v>
      </c>
      <c r="C657" s="2" t="s">
        <v>5650</v>
      </c>
    </row>
    <row r="658" spans="1:3">
      <c r="A658" s="2" t="s">
        <v>5652</v>
      </c>
      <c r="B658" s="2" t="s">
        <v>5653</v>
      </c>
      <c r="C658" s="2" t="s">
        <v>5652</v>
      </c>
    </row>
    <row r="659" spans="1:3">
      <c r="A659" s="2" t="s">
        <v>5654</v>
      </c>
      <c r="B659" s="2" t="s">
        <v>5655</v>
      </c>
      <c r="C659" s="2" t="s">
        <v>5654</v>
      </c>
    </row>
    <row r="660" spans="1:3">
      <c r="A660" s="2" t="s">
        <v>5656</v>
      </c>
      <c r="B660" s="2" t="s">
        <v>5657</v>
      </c>
      <c r="C660" s="2" t="s">
        <v>5656</v>
      </c>
    </row>
    <row r="661" spans="1:3">
      <c r="A661" s="2" t="s">
        <v>1871</v>
      </c>
      <c r="B661" s="2" t="s">
        <v>1872</v>
      </c>
      <c r="C661" s="2" t="s">
        <v>1871</v>
      </c>
    </row>
    <row r="662" spans="1:3">
      <c r="A662" s="2" t="s">
        <v>5658</v>
      </c>
      <c r="B662" s="2" t="s">
        <v>5659</v>
      </c>
      <c r="C662" s="2" t="s">
        <v>5658</v>
      </c>
    </row>
    <row r="663" spans="1:3">
      <c r="A663" s="2" t="s">
        <v>5660</v>
      </c>
      <c r="B663" s="2" t="s">
        <v>5661</v>
      </c>
      <c r="C663" s="2" t="s">
        <v>5660</v>
      </c>
    </row>
    <row r="664" spans="1:3">
      <c r="A664" s="2" t="s">
        <v>5662</v>
      </c>
      <c r="B664" s="2" t="s">
        <v>5663</v>
      </c>
      <c r="C664" s="2" t="s">
        <v>5662</v>
      </c>
    </row>
    <row r="665" spans="1:3">
      <c r="A665" s="2" t="s">
        <v>5664</v>
      </c>
      <c r="B665" s="2" t="s">
        <v>5665</v>
      </c>
      <c r="C665" s="2" t="s">
        <v>5664</v>
      </c>
    </row>
    <row r="666" spans="1:3">
      <c r="A666" s="2" t="s">
        <v>5666</v>
      </c>
      <c r="B666" s="2" t="s">
        <v>5667</v>
      </c>
      <c r="C666" s="2" t="s">
        <v>5666</v>
      </c>
    </row>
    <row r="667" spans="1:3">
      <c r="A667" s="2" t="s">
        <v>5668</v>
      </c>
      <c r="B667" s="2" t="s">
        <v>5669</v>
      </c>
      <c r="C667" s="2" t="s">
        <v>5668</v>
      </c>
    </row>
    <row r="668" spans="1:3">
      <c r="A668" s="2" t="s">
        <v>5670</v>
      </c>
      <c r="B668" s="2" t="s">
        <v>5671</v>
      </c>
      <c r="C668" s="2" t="s">
        <v>5670</v>
      </c>
    </row>
    <row r="669" spans="1:3">
      <c r="A669" s="2" t="s">
        <v>5672</v>
      </c>
      <c r="B669" s="2" t="s">
        <v>5673</v>
      </c>
      <c r="C669" s="2" t="s">
        <v>5672</v>
      </c>
    </row>
    <row r="670" spans="1:3">
      <c r="A670" s="2" t="s">
        <v>5674</v>
      </c>
      <c r="B670" s="2" t="s">
        <v>5675</v>
      </c>
      <c r="C670" s="2" t="s">
        <v>5674</v>
      </c>
    </row>
    <row r="671" spans="1:3">
      <c r="A671" s="2" t="s">
        <v>5676</v>
      </c>
      <c r="B671" s="2" t="s">
        <v>5677</v>
      </c>
      <c r="C671" s="2" t="s">
        <v>5676</v>
      </c>
    </row>
    <row r="672" spans="1:3">
      <c r="A672" s="2" t="s">
        <v>5678</v>
      </c>
      <c r="B672" s="2" t="s">
        <v>5679</v>
      </c>
      <c r="C672" s="2" t="s">
        <v>5678</v>
      </c>
    </row>
    <row r="673" spans="1:3">
      <c r="A673" s="2" t="s">
        <v>5680</v>
      </c>
      <c r="B673" s="2" t="s">
        <v>5681</v>
      </c>
      <c r="C673" s="2" t="s">
        <v>5680</v>
      </c>
    </row>
    <row r="674" spans="1:3">
      <c r="A674" s="2" t="s">
        <v>5682</v>
      </c>
      <c r="B674" s="2" t="s">
        <v>5683</v>
      </c>
      <c r="C674" s="2" t="s">
        <v>5682</v>
      </c>
    </row>
    <row r="675" spans="1:3">
      <c r="A675" s="2" t="s">
        <v>5684</v>
      </c>
      <c r="B675" s="2" t="s">
        <v>5685</v>
      </c>
      <c r="C675" s="2" t="s">
        <v>5684</v>
      </c>
    </row>
    <row r="676" spans="1:3">
      <c r="A676" s="2" t="s">
        <v>5686</v>
      </c>
      <c r="B676" s="2" t="s">
        <v>5687</v>
      </c>
      <c r="C676" s="2" t="s">
        <v>5686</v>
      </c>
    </row>
    <row r="677" spans="1:3">
      <c r="A677" s="2" t="s">
        <v>5688</v>
      </c>
      <c r="B677" s="2" t="s">
        <v>5689</v>
      </c>
      <c r="C677" s="2" t="s">
        <v>5688</v>
      </c>
    </row>
    <row r="678" spans="1:3">
      <c r="A678" s="2" t="s">
        <v>5690</v>
      </c>
      <c r="B678" s="2" t="s">
        <v>5691</v>
      </c>
      <c r="C678" s="2" t="s">
        <v>5690</v>
      </c>
    </row>
    <row r="679" spans="1:3">
      <c r="A679" s="2" t="s">
        <v>5692</v>
      </c>
      <c r="B679" s="2" t="s">
        <v>5693</v>
      </c>
      <c r="C679" s="2" t="s">
        <v>5692</v>
      </c>
    </row>
    <row r="680" spans="1:3">
      <c r="A680" s="2" t="s">
        <v>5694</v>
      </c>
      <c r="B680" s="2" t="s">
        <v>5695</v>
      </c>
      <c r="C680" s="2" t="s">
        <v>5694</v>
      </c>
    </row>
    <row r="681" spans="1:3">
      <c r="A681" s="2" t="s">
        <v>5696</v>
      </c>
      <c r="B681" s="2" t="s">
        <v>5697</v>
      </c>
      <c r="C681" s="2" t="s">
        <v>5696</v>
      </c>
    </row>
    <row r="682" spans="1:3">
      <c r="A682" s="2" t="s">
        <v>5698</v>
      </c>
      <c r="B682" s="2" t="s">
        <v>5699</v>
      </c>
      <c r="C682" s="2" t="s">
        <v>5698</v>
      </c>
    </row>
    <row r="683" spans="1:3">
      <c r="A683" s="2" t="s">
        <v>5700</v>
      </c>
      <c r="B683" s="2" t="s">
        <v>5701</v>
      </c>
      <c r="C683" s="2" t="s">
        <v>5700</v>
      </c>
    </row>
    <row r="684" spans="1:3">
      <c r="A684" s="2" t="s">
        <v>5702</v>
      </c>
      <c r="B684" s="2" t="s">
        <v>5703</v>
      </c>
      <c r="C684" s="2" t="s">
        <v>5702</v>
      </c>
    </row>
    <row r="685" spans="1:3">
      <c r="A685" s="2" t="s">
        <v>5704</v>
      </c>
      <c r="B685" s="2" t="s">
        <v>5705</v>
      </c>
      <c r="C685" s="2" t="s">
        <v>5704</v>
      </c>
    </row>
    <row r="686" spans="1:3">
      <c r="A686" s="2" t="s">
        <v>5706</v>
      </c>
      <c r="B686" s="2" t="s">
        <v>5707</v>
      </c>
      <c r="C686" s="2" t="s">
        <v>5706</v>
      </c>
    </row>
    <row r="687" spans="1:3">
      <c r="A687" s="2" t="s">
        <v>5708</v>
      </c>
      <c r="B687" s="2" t="s">
        <v>5709</v>
      </c>
      <c r="C687" s="2" t="s">
        <v>5708</v>
      </c>
    </row>
    <row r="688" spans="1:3">
      <c r="A688" s="2" t="s">
        <v>5710</v>
      </c>
      <c r="B688" s="2" t="s">
        <v>5711</v>
      </c>
      <c r="C688" s="2" t="s">
        <v>5710</v>
      </c>
    </row>
    <row r="689" spans="1:3">
      <c r="A689" s="2" t="s">
        <v>2307</v>
      </c>
      <c r="B689" s="2" t="s">
        <v>2308</v>
      </c>
      <c r="C689" s="2" t="s">
        <v>2307</v>
      </c>
    </row>
    <row r="690" spans="1:3">
      <c r="A690" s="2" t="s">
        <v>5712</v>
      </c>
      <c r="B690" s="2" t="s">
        <v>5713</v>
      </c>
      <c r="C690" s="2" t="s">
        <v>5712</v>
      </c>
    </row>
    <row r="691" spans="1:3">
      <c r="A691" s="2" t="s">
        <v>5714</v>
      </c>
      <c r="B691" s="2" t="s">
        <v>5715</v>
      </c>
      <c r="C691" s="2" t="s">
        <v>5714</v>
      </c>
    </row>
    <row r="692" spans="1:3">
      <c r="A692" s="2" t="s">
        <v>5716</v>
      </c>
      <c r="B692" s="2" t="s">
        <v>5717</v>
      </c>
      <c r="C692" s="2" t="s">
        <v>5716</v>
      </c>
    </row>
    <row r="693" spans="1:3">
      <c r="A693" s="2" t="s">
        <v>5718</v>
      </c>
      <c r="B693" s="2" t="s">
        <v>5719</v>
      </c>
      <c r="C693" s="2" t="s">
        <v>5718</v>
      </c>
    </row>
    <row r="694" spans="1:3">
      <c r="A694" s="2" t="s">
        <v>5720</v>
      </c>
      <c r="B694" s="2" t="s">
        <v>5721</v>
      </c>
      <c r="C694" s="2" t="s">
        <v>5720</v>
      </c>
    </row>
    <row r="695" spans="1:3">
      <c r="A695" s="2" t="s">
        <v>5722</v>
      </c>
      <c r="B695" s="2" t="s">
        <v>5723</v>
      </c>
      <c r="C695" s="2" t="s">
        <v>5722</v>
      </c>
    </row>
    <row r="696" spans="1:3">
      <c r="A696" s="2" t="s">
        <v>5724</v>
      </c>
      <c r="B696" s="2" t="s">
        <v>5725</v>
      </c>
      <c r="C696" s="2" t="s">
        <v>5724</v>
      </c>
    </row>
    <row r="697" spans="1:3">
      <c r="A697" s="2" t="s">
        <v>5726</v>
      </c>
      <c r="B697" s="2" t="s">
        <v>5727</v>
      </c>
      <c r="C697" s="2" t="s">
        <v>5726</v>
      </c>
    </row>
    <row r="698" spans="1:3">
      <c r="A698" s="2" t="s">
        <v>5728</v>
      </c>
      <c r="B698" s="2" t="s">
        <v>5729</v>
      </c>
      <c r="C698" s="2" t="s">
        <v>5728</v>
      </c>
    </row>
    <row r="699" spans="1:3">
      <c r="A699" s="2" t="s">
        <v>5730</v>
      </c>
      <c r="B699" s="2" t="s">
        <v>5731</v>
      </c>
      <c r="C699" s="2" t="s">
        <v>5730</v>
      </c>
    </row>
    <row r="700" spans="1:3">
      <c r="A700" s="2" t="s">
        <v>5732</v>
      </c>
      <c r="B700" s="2" t="s">
        <v>5733</v>
      </c>
      <c r="C700" s="2" t="s">
        <v>5732</v>
      </c>
    </row>
    <row r="701" spans="1:3">
      <c r="A701" s="2" t="s">
        <v>5734</v>
      </c>
      <c r="B701" s="2" t="s">
        <v>5735</v>
      </c>
      <c r="C701" s="2" t="s">
        <v>5734</v>
      </c>
    </row>
    <row r="702" spans="1:3">
      <c r="A702" s="2" t="s">
        <v>5736</v>
      </c>
      <c r="B702" s="2" t="s">
        <v>5737</v>
      </c>
      <c r="C702" s="2" t="s">
        <v>5736</v>
      </c>
    </row>
    <row r="703" spans="1:3">
      <c r="A703" s="2" t="s">
        <v>5738</v>
      </c>
      <c r="B703" s="2" t="s">
        <v>5739</v>
      </c>
      <c r="C703" s="2" t="s">
        <v>5738</v>
      </c>
    </row>
    <row r="704" spans="1:3">
      <c r="A704" s="2" t="s">
        <v>5740</v>
      </c>
      <c r="B704" s="2" t="s">
        <v>5741</v>
      </c>
      <c r="C704" s="2" t="s">
        <v>5740</v>
      </c>
    </row>
    <row r="705" spans="1:3">
      <c r="A705" s="2" t="s">
        <v>5742</v>
      </c>
      <c r="B705" s="2" t="s">
        <v>5743</v>
      </c>
      <c r="C705" s="2" t="s">
        <v>5742</v>
      </c>
    </row>
    <row r="706" spans="1:3">
      <c r="A706" s="2" t="s">
        <v>5744</v>
      </c>
      <c r="B706" s="2" t="s">
        <v>5745</v>
      </c>
      <c r="C706" s="2" t="s">
        <v>5744</v>
      </c>
    </row>
    <row r="707" spans="1:3">
      <c r="A707" s="2" t="s">
        <v>5746</v>
      </c>
      <c r="B707" s="2" t="s">
        <v>5747</v>
      </c>
      <c r="C707" s="2" t="s">
        <v>5746</v>
      </c>
    </row>
    <row r="708" spans="1:3">
      <c r="A708" s="2" t="s">
        <v>5748</v>
      </c>
      <c r="B708" s="2" t="s">
        <v>5749</v>
      </c>
      <c r="C708" s="2" t="s">
        <v>5748</v>
      </c>
    </row>
    <row r="709" spans="1:3">
      <c r="A709" s="2" t="s">
        <v>5750</v>
      </c>
      <c r="B709" s="2" t="s">
        <v>5751</v>
      </c>
      <c r="C709" s="2" t="s">
        <v>5750</v>
      </c>
    </row>
    <row r="710" spans="1:3">
      <c r="A710" s="2" t="s">
        <v>5752</v>
      </c>
      <c r="B710" s="2" t="s">
        <v>5753</v>
      </c>
      <c r="C710" s="2" t="s">
        <v>5752</v>
      </c>
    </row>
    <row r="711" spans="1:3">
      <c r="A711" s="2" t="s">
        <v>5754</v>
      </c>
      <c r="B711" s="2" t="s">
        <v>5755</v>
      </c>
      <c r="C711" s="2" t="s">
        <v>5754</v>
      </c>
    </row>
    <row r="712" spans="1:3">
      <c r="A712" s="2" t="s">
        <v>5756</v>
      </c>
      <c r="B712" s="2" t="s">
        <v>5757</v>
      </c>
      <c r="C712" s="2" t="s">
        <v>5756</v>
      </c>
    </row>
    <row r="713" spans="1:3">
      <c r="A713" s="2" t="s">
        <v>5758</v>
      </c>
      <c r="B713" s="2" t="s">
        <v>5759</v>
      </c>
      <c r="C713" s="2" t="s">
        <v>5758</v>
      </c>
    </row>
    <row r="714" spans="1:3">
      <c r="A714" s="2" t="s">
        <v>5760</v>
      </c>
      <c r="B714" s="2" t="s">
        <v>5761</v>
      </c>
      <c r="C714" s="2" t="s">
        <v>5760</v>
      </c>
    </row>
    <row r="715" spans="1:3">
      <c r="A715" s="2" t="s">
        <v>5762</v>
      </c>
      <c r="B715" s="2" t="s">
        <v>5763</v>
      </c>
      <c r="C715" s="2" t="s">
        <v>5762</v>
      </c>
    </row>
    <row r="716" spans="1:3">
      <c r="A716" s="2" t="s">
        <v>5764</v>
      </c>
      <c r="B716" s="2" t="s">
        <v>5765</v>
      </c>
      <c r="C716" s="2" t="s">
        <v>5764</v>
      </c>
    </row>
    <row r="717" spans="1:3">
      <c r="A717" s="2" t="s">
        <v>5766</v>
      </c>
      <c r="B717" s="2" t="s">
        <v>5767</v>
      </c>
      <c r="C717" s="2" t="s">
        <v>5766</v>
      </c>
    </row>
    <row r="718" spans="1:3">
      <c r="A718" s="2" t="s">
        <v>5768</v>
      </c>
      <c r="B718" s="2" t="s">
        <v>5769</v>
      </c>
      <c r="C718" s="2" t="s">
        <v>5768</v>
      </c>
    </row>
    <row r="719" spans="1:3">
      <c r="A719" s="2" t="s">
        <v>5770</v>
      </c>
      <c r="B719" s="2" t="s">
        <v>5771</v>
      </c>
      <c r="C719" s="2" t="s">
        <v>5770</v>
      </c>
    </row>
    <row r="720" spans="1:3">
      <c r="A720" s="2" t="s">
        <v>5772</v>
      </c>
      <c r="B720" s="2" t="s">
        <v>5773</v>
      </c>
      <c r="C720" s="2" t="s">
        <v>5772</v>
      </c>
    </row>
    <row r="721" spans="1:3">
      <c r="A721" s="2" t="s">
        <v>5774</v>
      </c>
      <c r="B721" s="2" t="s">
        <v>5775</v>
      </c>
      <c r="C721" s="2" t="s">
        <v>5774</v>
      </c>
    </row>
    <row r="722" spans="1:3">
      <c r="A722" s="2" t="s">
        <v>5776</v>
      </c>
      <c r="B722" s="2" t="s">
        <v>5777</v>
      </c>
      <c r="C722" s="2" t="s">
        <v>5776</v>
      </c>
    </row>
    <row r="723" spans="1:3">
      <c r="A723" s="2" t="s">
        <v>5778</v>
      </c>
      <c r="B723" s="2" t="s">
        <v>5779</v>
      </c>
      <c r="C723" s="2" t="s">
        <v>5778</v>
      </c>
    </row>
    <row r="724" spans="1:3">
      <c r="A724" s="2" t="s">
        <v>5780</v>
      </c>
      <c r="B724" s="2" t="s">
        <v>5781</v>
      </c>
      <c r="C724" s="2" t="s">
        <v>5780</v>
      </c>
    </row>
    <row r="725" spans="1:3">
      <c r="A725" s="2" t="s">
        <v>5782</v>
      </c>
      <c r="B725" s="2" t="s">
        <v>5783</v>
      </c>
      <c r="C725" s="2" t="s">
        <v>5782</v>
      </c>
    </row>
    <row r="726" spans="1:3">
      <c r="A726" s="2" t="s">
        <v>5784</v>
      </c>
      <c r="B726" s="2" t="s">
        <v>5785</v>
      </c>
      <c r="C726" s="2" t="s">
        <v>5784</v>
      </c>
    </row>
    <row r="727" spans="1:3">
      <c r="A727" s="2" t="s">
        <v>5786</v>
      </c>
      <c r="B727" s="2" t="s">
        <v>5787</v>
      </c>
      <c r="C727" s="2" t="s">
        <v>5786</v>
      </c>
    </row>
    <row r="728" spans="1:3">
      <c r="A728" s="2" t="s">
        <v>5788</v>
      </c>
      <c r="B728" s="2" t="s">
        <v>5789</v>
      </c>
      <c r="C728" s="2" t="s">
        <v>5788</v>
      </c>
    </row>
    <row r="729" spans="1:3">
      <c r="A729" s="2" t="s">
        <v>5790</v>
      </c>
      <c r="B729" s="2" t="s">
        <v>5791</v>
      </c>
      <c r="C729" s="2" t="s">
        <v>5790</v>
      </c>
    </row>
    <row r="730" spans="1:3">
      <c r="A730" s="2" t="s">
        <v>5792</v>
      </c>
      <c r="B730" s="2" t="s">
        <v>5793</v>
      </c>
      <c r="C730" s="2" t="s">
        <v>5792</v>
      </c>
    </row>
    <row r="731" spans="1:3">
      <c r="A731" s="2" t="s">
        <v>5794</v>
      </c>
      <c r="B731" s="2" t="s">
        <v>5795</v>
      </c>
      <c r="C731" s="2" t="s">
        <v>5794</v>
      </c>
    </row>
    <row r="732" spans="1:3">
      <c r="A732" s="2" t="s">
        <v>5796</v>
      </c>
      <c r="B732" s="2" t="s">
        <v>5797</v>
      </c>
      <c r="C732" s="2" t="s">
        <v>5796</v>
      </c>
    </row>
    <row r="733" spans="1:3">
      <c r="A733" s="2" t="s">
        <v>5798</v>
      </c>
      <c r="B733" s="2" t="s">
        <v>5799</v>
      </c>
      <c r="C733" s="2" t="s">
        <v>5798</v>
      </c>
    </row>
    <row r="734" spans="1:3">
      <c r="A734" s="2" t="s">
        <v>5800</v>
      </c>
      <c r="B734" s="2" t="s">
        <v>5801</v>
      </c>
      <c r="C734" s="2" t="s">
        <v>5800</v>
      </c>
    </row>
    <row r="735" spans="1:3">
      <c r="A735" s="2" t="s">
        <v>5802</v>
      </c>
      <c r="B735" s="2" t="s">
        <v>5803</v>
      </c>
      <c r="C735" s="2" t="s">
        <v>5802</v>
      </c>
    </row>
    <row r="736" spans="1:3">
      <c r="A736" s="2" t="s">
        <v>5804</v>
      </c>
      <c r="B736" s="2" t="s">
        <v>5805</v>
      </c>
      <c r="C736" s="2" t="s">
        <v>5804</v>
      </c>
    </row>
    <row r="737" spans="1:3">
      <c r="A737" s="2" t="s">
        <v>5806</v>
      </c>
      <c r="B737" s="2" t="s">
        <v>5807</v>
      </c>
      <c r="C737" s="2" t="s">
        <v>5806</v>
      </c>
    </row>
    <row r="738" spans="1:3">
      <c r="A738" s="2" t="s">
        <v>5808</v>
      </c>
      <c r="B738" s="2" t="s">
        <v>5809</v>
      </c>
      <c r="C738" s="2" t="s">
        <v>5808</v>
      </c>
    </row>
    <row r="739" spans="1:3">
      <c r="A739" s="2" t="s">
        <v>5810</v>
      </c>
      <c r="B739" s="2" t="s">
        <v>876</v>
      </c>
      <c r="C739" s="2" t="s">
        <v>5810</v>
      </c>
    </row>
    <row r="740" spans="1:3">
      <c r="A740" s="2" t="s">
        <v>5811</v>
      </c>
      <c r="B740" s="2" t="s">
        <v>5812</v>
      </c>
      <c r="C740" s="2" t="s">
        <v>5811</v>
      </c>
    </row>
    <row r="741" spans="1:3">
      <c r="A741" s="2" t="s">
        <v>5813</v>
      </c>
      <c r="B741" s="2" t="s">
        <v>5814</v>
      </c>
      <c r="C741" s="2" t="s">
        <v>5813</v>
      </c>
    </row>
    <row r="742" spans="1:3">
      <c r="A742" s="2" t="s">
        <v>5815</v>
      </c>
      <c r="B742" s="2" t="s">
        <v>5816</v>
      </c>
      <c r="C742" s="2" t="s">
        <v>5815</v>
      </c>
    </row>
    <row r="743" spans="1:3">
      <c r="A743" s="2" t="s">
        <v>5817</v>
      </c>
      <c r="B743" s="2" t="s">
        <v>5818</v>
      </c>
      <c r="C743" s="2" t="s">
        <v>5817</v>
      </c>
    </row>
    <row r="744" spans="1:3">
      <c r="A744" s="2" t="s">
        <v>5819</v>
      </c>
      <c r="B744" s="2" t="s">
        <v>5820</v>
      </c>
      <c r="C744" s="2" t="s">
        <v>5819</v>
      </c>
    </row>
    <row r="745" spans="1:3">
      <c r="A745" s="2" t="s">
        <v>5821</v>
      </c>
      <c r="B745" s="2" t="s">
        <v>5822</v>
      </c>
      <c r="C745" s="2" t="s">
        <v>5821</v>
      </c>
    </row>
    <row r="746" spans="1:3">
      <c r="A746" s="2" t="s">
        <v>5823</v>
      </c>
      <c r="B746" s="2" t="s">
        <v>5824</v>
      </c>
      <c r="C746" s="2" t="s">
        <v>5823</v>
      </c>
    </row>
    <row r="747" spans="1:3">
      <c r="A747" s="2" t="s">
        <v>5825</v>
      </c>
      <c r="B747" s="2" t="s">
        <v>5826</v>
      </c>
      <c r="C747" s="2" t="s">
        <v>5825</v>
      </c>
    </row>
    <row r="748" spans="1:3">
      <c r="A748" s="2" t="s">
        <v>5827</v>
      </c>
      <c r="B748" s="2" t="s">
        <v>5828</v>
      </c>
      <c r="C748" s="2" t="s">
        <v>5827</v>
      </c>
    </row>
    <row r="749" spans="1:3">
      <c r="A749" s="2" t="s">
        <v>5829</v>
      </c>
      <c r="B749" s="2" t="s">
        <v>5830</v>
      </c>
      <c r="C749" s="2" t="s">
        <v>5829</v>
      </c>
    </row>
    <row r="750" spans="1:3">
      <c r="A750" s="2" t="s">
        <v>5831</v>
      </c>
      <c r="B750" s="2" t="s">
        <v>5832</v>
      </c>
      <c r="C750" s="2" t="s">
        <v>5831</v>
      </c>
    </row>
    <row r="751" spans="1:3">
      <c r="A751" s="2" t="s">
        <v>5833</v>
      </c>
      <c r="B751" s="2" t="s">
        <v>5834</v>
      </c>
      <c r="C751" s="2" t="s">
        <v>5833</v>
      </c>
    </row>
    <row r="752" spans="1:3">
      <c r="A752" s="2" t="s">
        <v>5835</v>
      </c>
      <c r="B752" s="2" t="s">
        <v>5836</v>
      </c>
      <c r="C752" s="2" t="s">
        <v>5835</v>
      </c>
    </row>
    <row r="753" spans="1:3">
      <c r="A753" s="2" t="s">
        <v>1129</v>
      </c>
      <c r="B753" s="2" t="s">
        <v>1130</v>
      </c>
      <c r="C753" s="2" t="s">
        <v>1129</v>
      </c>
    </row>
    <row r="754" spans="1:3">
      <c r="A754" s="2" t="s">
        <v>5837</v>
      </c>
      <c r="B754" s="2" t="s">
        <v>5838</v>
      </c>
      <c r="C754" s="2" t="s">
        <v>5837</v>
      </c>
    </row>
    <row r="755" spans="1:3">
      <c r="A755" s="2" t="s">
        <v>5839</v>
      </c>
      <c r="B755" s="2" t="s">
        <v>5840</v>
      </c>
      <c r="C755" s="2" t="s">
        <v>5839</v>
      </c>
    </row>
    <row r="756" spans="1:3">
      <c r="A756" s="2" t="s">
        <v>5841</v>
      </c>
      <c r="B756" s="2" t="s">
        <v>5842</v>
      </c>
      <c r="C756" s="2" t="s">
        <v>5841</v>
      </c>
    </row>
    <row r="757" spans="1:3">
      <c r="A757" s="2" t="s">
        <v>5843</v>
      </c>
      <c r="B757" s="2" t="s">
        <v>5844</v>
      </c>
      <c r="C757" s="2" t="s">
        <v>5843</v>
      </c>
    </row>
    <row r="758" spans="1:3">
      <c r="A758" s="2" t="s">
        <v>5845</v>
      </c>
      <c r="B758" s="2" t="s">
        <v>5846</v>
      </c>
      <c r="C758" s="2" t="s">
        <v>5845</v>
      </c>
    </row>
    <row r="759" spans="1:3">
      <c r="A759" s="2" t="s">
        <v>5847</v>
      </c>
      <c r="B759" s="2" t="s">
        <v>5848</v>
      </c>
      <c r="C759" s="2" t="s">
        <v>5847</v>
      </c>
    </row>
    <row r="760" spans="1:3">
      <c r="A760" s="2" t="s">
        <v>5849</v>
      </c>
      <c r="B760" s="2" t="s">
        <v>5850</v>
      </c>
      <c r="C760" s="2" t="s">
        <v>5849</v>
      </c>
    </row>
    <row r="761" spans="1:3">
      <c r="A761" s="2" t="s">
        <v>5851</v>
      </c>
      <c r="B761" s="2" t="s">
        <v>5852</v>
      </c>
      <c r="C761" s="2" t="s">
        <v>5851</v>
      </c>
    </row>
    <row r="762" spans="1:3">
      <c r="A762" s="2" t="s">
        <v>5853</v>
      </c>
      <c r="B762" s="2" t="s">
        <v>5854</v>
      </c>
      <c r="C762" s="2" t="s">
        <v>5853</v>
      </c>
    </row>
    <row r="763" spans="1:3">
      <c r="A763" s="2" t="s">
        <v>5855</v>
      </c>
      <c r="B763" s="2" t="s">
        <v>5856</v>
      </c>
      <c r="C763" s="2" t="s">
        <v>5855</v>
      </c>
    </row>
    <row r="764" spans="1:3">
      <c r="A764" s="2" t="s">
        <v>5857</v>
      </c>
      <c r="B764" s="2" t="s">
        <v>5858</v>
      </c>
      <c r="C764" s="2" t="s">
        <v>5857</v>
      </c>
    </row>
    <row r="765" spans="1:3">
      <c r="A765" s="2" t="s">
        <v>5859</v>
      </c>
      <c r="B765" s="2" t="s">
        <v>5860</v>
      </c>
      <c r="C765" s="2" t="s">
        <v>5859</v>
      </c>
    </row>
    <row r="766" spans="1:3">
      <c r="A766" s="2" t="s">
        <v>5861</v>
      </c>
      <c r="B766" s="2" t="s">
        <v>5862</v>
      </c>
      <c r="C766" s="2" t="s">
        <v>5861</v>
      </c>
    </row>
    <row r="767" spans="1:3">
      <c r="A767" s="2" t="s">
        <v>5863</v>
      </c>
      <c r="B767" s="2" t="s">
        <v>5864</v>
      </c>
      <c r="C767" s="2" t="s">
        <v>5863</v>
      </c>
    </row>
    <row r="768" spans="1:3">
      <c r="A768" s="2" t="s">
        <v>5865</v>
      </c>
      <c r="B768" s="2" t="s">
        <v>5866</v>
      </c>
      <c r="C768" s="2" t="s">
        <v>5865</v>
      </c>
    </row>
    <row r="769" spans="1:3">
      <c r="A769" s="2" t="s">
        <v>5867</v>
      </c>
      <c r="B769" s="2" t="s">
        <v>5868</v>
      </c>
      <c r="C769" s="2" t="s">
        <v>5867</v>
      </c>
    </row>
    <row r="770" spans="1:3">
      <c r="A770" s="2" t="s">
        <v>5869</v>
      </c>
      <c r="B770" s="2" t="s">
        <v>5870</v>
      </c>
      <c r="C770" s="2" t="s">
        <v>5869</v>
      </c>
    </row>
    <row r="771" spans="1:3">
      <c r="A771" s="2" t="s">
        <v>5871</v>
      </c>
      <c r="B771" s="2" t="s">
        <v>5872</v>
      </c>
      <c r="C771" s="2" t="s">
        <v>5871</v>
      </c>
    </row>
    <row r="772" spans="1:3">
      <c r="A772" s="2" t="s">
        <v>5873</v>
      </c>
      <c r="B772" s="2" t="s">
        <v>5874</v>
      </c>
      <c r="C772" s="2" t="s">
        <v>5873</v>
      </c>
    </row>
    <row r="773" spans="1:3">
      <c r="A773" s="2" t="s">
        <v>5875</v>
      </c>
      <c r="B773" s="2" t="s">
        <v>5876</v>
      </c>
      <c r="C773" s="2" t="s">
        <v>5875</v>
      </c>
    </row>
    <row r="774" spans="1:3">
      <c r="A774" s="2" t="s">
        <v>5877</v>
      </c>
      <c r="B774" s="2" t="s">
        <v>5878</v>
      </c>
      <c r="C774" s="2" t="s">
        <v>5877</v>
      </c>
    </row>
    <row r="775" spans="1:3">
      <c r="A775" s="2" t="s">
        <v>5879</v>
      </c>
      <c r="B775" s="2" t="s">
        <v>5880</v>
      </c>
      <c r="C775" s="2" t="s">
        <v>5879</v>
      </c>
    </row>
    <row r="776" spans="1:3">
      <c r="A776" s="2" t="s">
        <v>5881</v>
      </c>
      <c r="B776" s="2" t="s">
        <v>5882</v>
      </c>
      <c r="C776" s="2" t="s">
        <v>5881</v>
      </c>
    </row>
    <row r="777" spans="1:3">
      <c r="A777" s="2" t="s">
        <v>5883</v>
      </c>
      <c r="B777" s="2" t="s">
        <v>5884</v>
      </c>
      <c r="C777" s="2" t="s">
        <v>5883</v>
      </c>
    </row>
    <row r="778" spans="1:3">
      <c r="A778" s="2" t="s">
        <v>5885</v>
      </c>
      <c r="B778" s="2" t="s">
        <v>2821</v>
      </c>
      <c r="C778" s="2" t="s">
        <v>5885</v>
      </c>
    </row>
    <row r="779" spans="1:3">
      <c r="A779" s="2" t="s">
        <v>5886</v>
      </c>
      <c r="B779" s="2" t="s">
        <v>5887</v>
      </c>
      <c r="C779" s="2" t="s">
        <v>5886</v>
      </c>
    </row>
    <row r="780" spans="1:3">
      <c r="A780" s="2" t="s">
        <v>5888</v>
      </c>
      <c r="B780" s="2" t="s">
        <v>5889</v>
      </c>
      <c r="C780" s="2" t="s">
        <v>5888</v>
      </c>
    </row>
    <row r="781" spans="1:3">
      <c r="A781" s="2" t="s">
        <v>5890</v>
      </c>
      <c r="B781" s="2" t="s">
        <v>5891</v>
      </c>
      <c r="C781" s="2" t="s">
        <v>5890</v>
      </c>
    </row>
    <row r="782" spans="1:3">
      <c r="A782" s="2" t="s">
        <v>5892</v>
      </c>
      <c r="B782" s="2" t="s">
        <v>5893</v>
      </c>
      <c r="C782" s="2" t="s">
        <v>5892</v>
      </c>
    </row>
    <row r="783" spans="1:3">
      <c r="A783" s="2" t="s">
        <v>5894</v>
      </c>
      <c r="B783" s="2" t="s">
        <v>5895</v>
      </c>
      <c r="C783" s="2" t="s">
        <v>5894</v>
      </c>
    </row>
    <row r="784" spans="1:3">
      <c r="A784" s="2" t="s">
        <v>5896</v>
      </c>
      <c r="B784" s="2" t="s">
        <v>5897</v>
      </c>
      <c r="C784" s="2" t="s">
        <v>5896</v>
      </c>
    </row>
    <row r="785" spans="1:3">
      <c r="A785" s="2" t="s">
        <v>5898</v>
      </c>
      <c r="B785" s="2" t="s">
        <v>5899</v>
      </c>
      <c r="C785" s="2" t="s">
        <v>5898</v>
      </c>
    </row>
    <row r="786" spans="1:3">
      <c r="A786" s="2" t="s">
        <v>5900</v>
      </c>
      <c r="B786" s="2" t="s">
        <v>5901</v>
      </c>
      <c r="C786" s="2" t="s">
        <v>5900</v>
      </c>
    </row>
    <row r="787" spans="1:3">
      <c r="A787" s="2" t="s">
        <v>5902</v>
      </c>
      <c r="B787" s="2" t="s">
        <v>5903</v>
      </c>
      <c r="C787" s="2" t="s">
        <v>5902</v>
      </c>
    </row>
    <row r="788" spans="1:3">
      <c r="A788" s="2" t="s">
        <v>5904</v>
      </c>
      <c r="B788" s="2" t="s">
        <v>5905</v>
      </c>
      <c r="C788" s="2" t="s">
        <v>5904</v>
      </c>
    </row>
    <row r="789" spans="1:3">
      <c r="A789" s="2" t="s">
        <v>5906</v>
      </c>
      <c r="B789" s="2" t="s">
        <v>5907</v>
      </c>
      <c r="C789" s="2" t="s">
        <v>5906</v>
      </c>
    </row>
    <row r="790" spans="1:3">
      <c r="A790" s="2" t="s">
        <v>5908</v>
      </c>
      <c r="B790" s="2" t="s">
        <v>5909</v>
      </c>
      <c r="C790" s="2" t="s">
        <v>5908</v>
      </c>
    </row>
    <row r="791" spans="1:3">
      <c r="A791" s="2" t="s">
        <v>5910</v>
      </c>
      <c r="B791" s="2" t="s">
        <v>5911</v>
      </c>
      <c r="C791" s="2" t="s">
        <v>5910</v>
      </c>
    </row>
    <row r="792" spans="1:3">
      <c r="A792" s="2" t="s">
        <v>5912</v>
      </c>
      <c r="B792" s="2" t="s">
        <v>5913</v>
      </c>
      <c r="C792" s="2" t="s">
        <v>5912</v>
      </c>
    </row>
    <row r="793" spans="1:3">
      <c r="A793" s="2" t="s">
        <v>5914</v>
      </c>
      <c r="B793" s="2" t="s">
        <v>5915</v>
      </c>
      <c r="C793" s="2" t="s">
        <v>5914</v>
      </c>
    </row>
    <row r="794" spans="1:3">
      <c r="A794" s="2" t="s">
        <v>5916</v>
      </c>
      <c r="B794" s="2" t="s">
        <v>5917</v>
      </c>
      <c r="C794" s="2" t="s">
        <v>5916</v>
      </c>
    </row>
    <row r="795" spans="1:3">
      <c r="A795" s="2" t="s">
        <v>5918</v>
      </c>
      <c r="B795" s="2" t="s">
        <v>5919</v>
      </c>
      <c r="C795" s="2" t="s">
        <v>5918</v>
      </c>
    </row>
    <row r="796" spans="1:3">
      <c r="A796" s="2" t="s">
        <v>5920</v>
      </c>
      <c r="B796" s="2" t="s">
        <v>5921</v>
      </c>
      <c r="C796" s="2" t="s">
        <v>5920</v>
      </c>
    </row>
    <row r="797" spans="1:3">
      <c r="A797" s="2" t="s">
        <v>5922</v>
      </c>
      <c r="B797" s="2" t="s">
        <v>5923</v>
      </c>
      <c r="C797" s="2" t="s">
        <v>5922</v>
      </c>
    </row>
    <row r="798" spans="1:3">
      <c r="A798" s="2" t="s">
        <v>5924</v>
      </c>
      <c r="B798" s="2" t="s">
        <v>5925</v>
      </c>
      <c r="C798" s="2" t="s">
        <v>5924</v>
      </c>
    </row>
    <row r="799" spans="1:3">
      <c r="A799" s="2" t="s">
        <v>5926</v>
      </c>
      <c r="B799" s="2" t="s">
        <v>5927</v>
      </c>
      <c r="C799" s="2" t="s">
        <v>5926</v>
      </c>
    </row>
    <row r="800" spans="1:3">
      <c r="A800" s="2" t="s">
        <v>5928</v>
      </c>
      <c r="B800" s="2" t="s">
        <v>5929</v>
      </c>
      <c r="C800" s="2" t="s">
        <v>5928</v>
      </c>
    </row>
    <row r="801" spans="1:3">
      <c r="A801" s="2" t="s">
        <v>5930</v>
      </c>
      <c r="B801" s="2" t="s">
        <v>5931</v>
      </c>
      <c r="C801" s="2" t="s">
        <v>5930</v>
      </c>
    </row>
    <row r="802" spans="1:3">
      <c r="A802" s="2" t="s">
        <v>5932</v>
      </c>
      <c r="B802" s="2" t="s">
        <v>5933</v>
      </c>
      <c r="C802" s="2" t="s">
        <v>5932</v>
      </c>
    </row>
    <row r="803" spans="1:3">
      <c r="A803" s="2" t="s">
        <v>5934</v>
      </c>
      <c r="B803" s="2" t="s">
        <v>5935</v>
      </c>
      <c r="C803" s="2" t="s">
        <v>5934</v>
      </c>
    </row>
    <row r="804" spans="1:3">
      <c r="A804" s="2" t="s">
        <v>5936</v>
      </c>
      <c r="B804" s="2" t="s">
        <v>5937</v>
      </c>
      <c r="C804" s="2" t="s">
        <v>5936</v>
      </c>
    </row>
    <row r="805" spans="1:3">
      <c r="A805" s="2" t="s">
        <v>5938</v>
      </c>
      <c r="B805" s="2" t="s">
        <v>5939</v>
      </c>
      <c r="C805" s="2" t="s">
        <v>5938</v>
      </c>
    </row>
    <row r="806" spans="1:3">
      <c r="A806" s="2" t="s">
        <v>5940</v>
      </c>
      <c r="B806" s="2" t="s">
        <v>5941</v>
      </c>
      <c r="C806" s="2" t="s">
        <v>5940</v>
      </c>
    </row>
    <row r="807" spans="1:3">
      <c r="A807" s="2" t="s">
        <v>5942</v>
      </c>
      <c r="B807" s="2" t="s">
        <v>5943</v>
      </c>
      <c r="C807" s="2" t="s">
        <v>5942</v>
      </c>
    </row>
    <row r="808" spans="1:3">
      <c r="A808" s="2" t="s">
        <v>5944</v>
      </c>
      <c r="B808" s="2" t="s">
        <v>5945</v>
      </c>
      <c r="C808" s="2" t="s">
        <v>5944</v>
      </c>
    </row>
    <row r="809" spans="1:3">
      <c r="A809" s="2" t="s">
        <v>5946</v>
      </c>
      <c r="B809" s="2" t="s">
        <v>5947</v>
      </c>
      <c r="C809" s="2" t="s">
        <v>5946</v>
      </c>
    </row>
    <row r="810" spans="1:3">
      <c r="A810" s="2" t="s">
        <v>5948</v>
      </c>
      <c r="B810" s="2" t="s">
        <v>5949</v>
      </c>
      <c r="C810" s="2" t="s">
        <v>5948</v>
      </c>
    </row>
    <row r="811" spans="1:3">
      <c r="A811" s="2" t="s">
        <v>5950</v>
      </c>
      <c r="B811" s="2" t="s">
        <v>5951</v>
      </c>
      <c r="C811" s="2" t="s">
        <v>5950</v>
      </c>
    </row>
    <row r="812" spans="1:3">
      <c r="A812" s="2" t="s">
        <v>5952</v>
      </c>
      <c r="B812" s="2" t="s">
        <v>5953</v>
      </c>
      <c r="C812" s="2" t="s">
        <v>5952</v>
      </c>
    </row>
    <row r="813" spans="1:3">
      <c r="A813" s="2" t="s">
        <v>5954</v>
      </c>
      <c r="B813" s="2" t="s">
        <v>5955</v>
      </c>
      <c r="C813" s="2" t="s">
        <v>5954</v>
      </c>
    </row>
    <row r="814" spans="1:3">
      <c r="A814" s="2" t="s">
        <v>5956</v>
      </c>
      <c r="B814" s="2" t="s">
        <v>5957</v>
      </c>
      <c r="C814" s="2" t="s">
        <v>5956</v>
      </c>
    </row>
    <row r="815" spans="1:3">
      <c r="A815" s="2" t="s">
        <v>5958</v>
      </c>
      <c r="B815" s="2" t="s">
        <v>5959</v>
      </c>
      <c r="C815" s="2" t="s">
        <v>5958</v>
      </c>
    </row>
    <row r="816" spans="1:3">
      <c r="A816" s="2" t="s">
        <v>5960</v>
      </c>
      <c r="B816" s="2" t="s">
        <v>5961</v>
      </c>
      <c r="C816" s="2" t="s">
        <v>5960</v>
      </c>
    </row>
    <row r="817" spans="1:3">
      <c r="A817" s="2" t="s">
        <v>5962</v>
      </c>
      <c r="B817" s="2" t="s">
        <v>5963</v>
      </c>
      <c r="C817" s="2" t="s">
        <v>5962</v>
      </c>
    </row>
    <row r="818" spans="1:3">
      <c r="A818" s="2" t="s">
        <v>5964</v>
      </c>
      <c r="B818" s="2" t="s">
        <v>5965</v>
      </c>
      <c r="C818" s="2" t="s">
        <v>5964</v>
      </c>
    </row>
    <row r="819" spans="1:3">
      <c r="A819" s="2" t="s">
        <v>5966</v>
      </c>
      <c r="B819" s="2" t="s">
        <v>5967</v>
      </c>
      <c r="C819" s="2" t="s">
        <v>5966</v>
      </c>
    </row>
    <row r="820" spans="1:3">
      <c r="A820" s="2" t="s">
        <v>5968</v>
      </c>
      <c r="B820" s="2" t="s">
        <v>5969</v>
      </c>
      <c r="C820" s="2" t="s">
        <v>5968</v>
      </c>
    </row>
    <row r="821" spans="1:3">
      <c r="A821" s="2" t="s">
        <v>5970</v>
      </c>
      <c r="B821" s="2" t="s">
        <v>5971</v>
      </c>
      <c r="C821" s="2" t="s">
        <v>5970</v>
      </c>
    </row>
    <row r="822" spans="1:3">
      <c r="A822" s="2" t="s">
        <v>5972</v>
      </c>
      <c r="B822" s="2" t="s">
        <v>5973</v>
      </c>
      <c r="C822" s="2" t="s">
        <v>5972</v>
      </c>
    </row>
    <row r="823" spans="1:3">
      <c r="A823" s="2" t="s">
        <v>5974</v>
      </c>
      <c r="B823" s="2" t="s">
        <v>5975</v>
      </c>
      <c r="C823" s="2" t="s">
        <v>5974</v>
      </c>
    </row>
    <row r="824" spans="1:3">
      <c r="A824" s="2" t="s">
        <v>5976</v>
      </c>
      <c r="B824" s="2" t="s">
        <v>5977</v>
      </c>
      <c r="C824" s="2" t="s">
        <v>5976</v>
      </c>
    </row>
    <row r="825" spans="1:3">
      <c r="A825" s="2" t="s">
        <v>5978</v>
      </c>
      <c r="B825" s="2" t="s">
        <v>5979</v>
      </c>
      <c r="C825" s="2" t="s">
        <v>5978</v>
      </c>
    </row>
    <row r="826" spans="1:3">
      <c r="A826" s="2" t="s">
        <v>5980</v>
      </c>
      <c r="B826" s="2" t="s">
        <v>5981</v>
      </c>
      <c r="C826" s="2" t="s">
        <v>5980</v>
      </c>
    </row>
    <row r="827" spans="1:3">
      <c r="A827" s="2" t="s">
        <v>5982</v>
      </c>
      <c r="B827" s="2" t="s">
        <v>5983</v>
      </c>
      <c r="C827" s="2" t="s">
        <v>5982</v>
      </c>
    </row>
    <row r="828" spans="1:3">
      <c r="A828" s="2" t="s">
        <v>5984</v>
      </c>
      <c r="B828" s="2" t="s">
        <v>5985</v>
      </c>
      <c r="C828" s="2" t="s">
        <v>5984</v>
      </c>
    </row>
    <row r="829" spans="1:3">
      <c r="A829" s="2" t="s">
        <v>5986</v>
      </c>
      <c r="B829" s="2" t="s">
        <v>5987</v>
      </c>
      <c r="C829" s="2" t="s">
        <v>5986</v>
      </c>
    </row>
    <row r="830" spans="1:3">
      <c r="A830" s="2" t="s">
        <v>5988</v>
      </c>
      <c r="B830" s="2" t="s">
        <v>5989</v>
      </c>
      <c r="C830" s="2" t="s">
        <v>5988</v>
      </c>
    </row>
    <row r="831" spans="1:3">
      <c r="A831" s="2" t="s">
        <v>5990</v>
      </c>
      <c r="B831" s="2" t="s">
        <v>5991</v>
      </c>
      <c r="C831" s="2" t="s">
        <v>5990</v>
      </c>
    </row>
    <row r="832" spans="1:3">
      <c r="A832" s="2" t="s">
        <v>5992</v>
      </c>
      <c r="B832" s="2" t="s">
        <v>5993</v>
      </c>
      <c r="C832" s="2" t="s">
        <v>5992</v>
      </c>
    </row>
    <row r="833" spans="1:3">
      <c r="A833" s="2" t="s">
        <v>5994</v>
      </c>
      <c r="B833" s="2" t="s">
        <v>5995</v>
      </c>
      <c r="C833" s="2" t="s">
        <v>5994</v>
      </c>
    </row>
    <row r="834" spans="1:3">
      <c r="A834" s="2" t="s">
        <v>5996</v>
      </c>
      <c r="B834" s="2" t="s">
        <v>5997</v>
      </c>
      <c r="C834" s="2" t="s">
        <v>5996</v>
      </c>
    </row>
    <row r="835" spans="1:3">
      <c r="A835" s="2" t="s">
        <v>5998</v>
      </c>
      <c r="B835" s="2" t="s">
        <v>5999</v>
      </c>
      <c r="C835" s="2" t="s">
        <v>5998</v>
      </c>
    </row>
    <row r="836" spans="1:3">
      <c r="A836" s="2" t="s">
        <v>6000</v>
      </c>
      <c r="B836" s="2" t="s">
        <v>6001</v>
      </c>
      <c r="C836" s="2" t="s">
        <v>6000</v>
      </c>
    </row>
    <row r="837" spans="1:3">
      <c r="A837" s="2" t="s">
        <v>6002</v>
      </c>
      <c r="B837" s="2" t="s">
        <v>6003</v>
      </c>
      <c r="C837" s="2" t="s">
        <v>6002</v>
      </c>
    </row>
    <row r="838" spans="1:3">
      <c r="A838" s="2" t="s">
        <v>6004</v>
      </c>
      <c r="B838" s="2" t="s">
        <v>6005</v>
      </c>
      <c r="C838" s="2" t="s">
        <v>6004</v>
      </c>
    </row>
    <row r="839" spans="1:3">
      <c r="A839" s="2" t="s">
        <v>6006</v>
      </c>
      <c r="B839" s="2" t="s">
        <v>6007</v>
      </c>
      <c r="C839" s="2" t="s">
        <v>6006</v>
      </c>
    </row>
    <row r="840" spans="1:3">
      <c r="A840" s="2" t="s">
        <v>6008</v>
      </c>
      <c r="B840" s="2" t="s">
        <v>6009</v>
      </c>
      <c r="C840" s="2" t="s">
        <v>6008</v>
      </c>
    </row>
    <row r="841" spans="1:3">
      <c r="A841" s="2" t="s">
        <v>6010</v>
      </c>
      <c r="B841" s="2" t="s">
        <v>6011</v>
      </c>
      <c r="C841" s="2" t="s">
        <v>6010</v>
      </c>
    </row>
    <row r="842" spans="1:3">
      <c r="A842" s="2" t="s">
        <v>6012</v>
      </c>
      <c r="B842" s="2" t="s">
        <v>6013</v>
      </c>
      <c r="C842" s="2" t="s">
        <v>6012</v>
      </c>
    </row>
    <row r="843" spans="1:3">
      <c r="A843" s="2" t="s">
        <v>6014</v>
      </c>
      <c r="B843" s="2" t="s">
        <v>6015</v>
      </c>
      <c r="C843" s="2" t="s">
        <v>6014</v>
      </c>
    </row>
    <row r="844" spans="1:3">
      <c r="A844" s="2" t="s">
        <v>6016</v>
      </c>
      <c r="B844" s="2" t="s">
        <v>6017</v>
      </c>
      <c r="C844" s="2" t="s">
        <v>6016</v>
      </c>
    </row>
    <row r="845" spans="1:3">
      <c r="A845" s="2" t="s">
        <v>6018</v>
      </c>
      <c r="B845" s="2" t="s">
        <v>6019</v>
      </c>
      <c r="C845" s="2" t="s">
        <v>6018</v>
      </c>
    </row>
    <row r="846" spans="1:3">
      <c r="A846" s="2" t="s">
        <v>6020</v>
      </c>
      <c r="B846" s="2" t="s">
        <v>6021</v>
      </c>
      <c r="C846" s="2" t="s">
        <v>6020</v>
      </c>
    </row>
    <row r="847" spans="1:3">
      <c r="A847" s="2" t="s">
        <v>6022</v>
      </c>
      <c r="B847" s="2" t="s">
        <v>6023</v>
      </c>
      <c r="C847" s="2" t="s">
        <v>6022</v>
      </c>
    </row>
    <row r="848" spans="1:3">
      <c r="A848" s="2" t="s">
        <v>6024</v>
      </c>
      <c r="B848" s="2" t="s">
        <v>6025</v>
      </c>
      <c r="C848" s="2" t="s">
        <v>6024</v>
      </c>
    </row>
    <row r="849" spans="1:3">
      <c r="A849" s="2" t="s">
        <v>6026</v>
      </c>
      <c r="B849" s="2" t="s">
        <v>6027</v>
      </c>
      <c r="C849" s="2" t="s">
        <v>6026</v>
      </c>
    </row>
    <row r="850" spans="1:3">
      <c r="A850" s="2" t="s">
        <v>6028</v>
      </c>
      <c r="B850" s="2" t="s">
        <v>6029</v>
      </c>
      <c r="C850" s="2" t="s">
        <v>6028</v>
      </c>
    </row>
    <row r="851" spans="1:3">
      <c r="A851" s="2" t="s">
        <v>6030</v>
      </c>
      <c r="B851" s="2" t="s">
        <v>6031</v>
      </c>
      <c r="C851" s="2" t="s">
        <v>6030</v>
      </c>
    </row>
    <row r="852" spans="1:3">
      <c r="A852" s="2" t="s">
        <v>6032</v>
      </c>
      <c r="B852" s="2" t="s">
        <v>6033</v>
      </c>
      <c r="C852" s="2" t="s">
        <v>6032</v>
      </c>
    </row>
    <row r="853" spans="1:3">
      <c r="A853" s="2" t="s">
        <v>6034</v>
      </c>
      <c r="B853" s="2" t="s">
        <v>6035</v>
      </c>
      <c r="C853" s="2" t="s">
        <v>6034</v>
      </c>
    </row>
    <row r="854" spans="1:3">
      <c r="A854" s="2" t="s">
        <v>6036</v>
      </c>
      <c r="B854" s="2" t="s">
        <v>6037</v>
      </c>
      <c r="C854" s="2" t="s">
        <v>6036</v>
      </c>
    </row>
    <row r="855" spans="1:3">
      <c r="A855" s="2" t="s">
        <v>6038</v>
      </c>
      <c r="B855" s="2" t="s">
        <v>6039</v>
      </c>
      <c r="C855" s="2" t="s">
        <v>6038</v>
      </c>
    </row>
    <row r="856" spans="1:3">
      <c r="A856" s="2" t="s">
        <v>6040</v>
      </c>
      <c r="B856" s="2" t="s">
        <v>6041</v>
      </c>
      <c r="C856" s="2" t="s">
        <v>6040</v>
      </c>
    </row>
    <row r="857" spans="1:3">
      <c r="A857" s="2" t="s">
        <v>6042</v>
      </c>
      <c r="B857" s="2" t="s">
        <v>6043</v>
      </c>
      <c r="C857" s="2" t="s">
        <v>6042</v>
      </c>
    </row>
    <row r="858" spans="1:3">
      <c r="A858" s="2" t="s">
        <v>6044</v>
      </c>
      <c r="B858" s="2" t="s">
        <v>6045</v>
      </c>
      <c r="C858" s="2" t="s">
        <v>6044</v>
      </c>
    </row>
    <row r="859" spans="1:3">
      <c r="A859" s="2" t="s">
        <v>6046</v>
      </c>
      <c r="B859" s="2" t="s">
        <v>6047</v>
      </c>
      <c r="C859" s="2" t="s">
        <v>6046</v>
      </c>
    </row>
    <row r="860" spans="1:3">
      <c r="A860" s="2" t="s">
        <v>6048</v>
      </c>
      <c r="B860" s="2" t="s">
        <v>6049</v>
      </c>
      <c r="C860" s="2" t="s">
        <v>6048</v>
      </c>
    </row>
    <row r="861" spans="1:3">
      <c r="A861" s="2" t="s">
        <v>6050</v>
      </c>
      <c r="B861" s="2" t="s">
        <v>6051</v>
      </c>
      <c r="C861" s="2" t="s">
        <v>6050</v>
      </c>
    </row>
    <row r="862" spans="1:3">
      <c r="A862" s="2" t="s">
        <v>6052</v>
      </c>
      <c r="B862" s="2" t="s">
        <v>6053</v>
      </c>
      <c r="C862" s="2" t="s">
        <v>6052</v>
      </c>
    </row>
    <row r="863" spans="1:3">
      <c r="A863" s="2" t="s">
        <v>6054</v>
      </c>
      <c r="B863" s="2" t="s">
        <v>6055</v>
      </c>
      <c r="C863" s="2" t="s">
        <v>6054</v>
      </c>
    </row>
    <row r="864" spans="1:3">
      <c r="A864" s="2" t="s">
        <v>6056</v>
      </c>
      <c r="B864" s="2" t="s">
        <v>6057</v>
      </c>
      <c r="C864" s="2" t="s">
        <v>6056</v>
      </c>
    </row>
    <row r="865" spans="1:3">
      <c r="A865" s="2" t="s">
        <v>6058</v>
      </c>
      <c r="B865" s="2" t="s">
        <v>6059</v>
      </c>
      <c r="C865" s="2" t="s">
        <v>6058</v>
      </c>
    </row>
    <row r="866" spans="1:3">
      <c r="A866" s="2" t="s">
        <v>6060</v>
      </c>
      <c r="B866" s="2" t="s">
        <v>6061</v>
      </c>
      <c r="C866" s="2" t="s">
        <v>6060</v>
      </c>
    </row>
    <row r="867" spans="1:3">
      <c r="A867" s="2" t="s">
        <v>6062</v>
      </c>
      <c r="B867" s="2" t="s">
        <v>6063</v>
      </c>
      <c r="C867" s="2" t="s">
        <v>6062</v>
      </c>
    </row>
    <row r="868" spans="1:3">
      <c r="A868" s="2" t="s">
        <v>6064</v>
      </c>
      <c r="B868" s="2" t="s">
        <v>6065</v>
      </c>
      <c r="C868" s="2" t="s">
        <v>6064</v>
      </c>
    </row>
    <row r="869" spans="1:3">
      <c r="A869" s="2" t="s">
        <v>6066</v>
      </c>
      <c r="B869" s="2" t="s">
        <v>6067</v>
      </c>
      <c r="C869" s="2" t="s">
        <v>6066</v>
      </c>
    </row>
    <row r="870" spans="1:3">
      <c r="A870" s="2" t="s">
        <v>6068</v>
      </c>
      <c r="B870" s="2" t="s">
        <v>6069</v>
      </c>
      <c r="C870" s="2" t="s">
        <v>6068</v>
      </c>
    </row>
    <row r="871" spans="1:3">
      <c r="A871" s="2" t="s">
        <v>6070</v>
      </c>
      <c r="B871" s="2" t="s">
        <v>6071</v>
      </c>
      <c r="C871" s="2" t="s">
        <v>6070</v>
      </c>
    </row>
    <row r="872" spans="1:3">
      <c r="A872" s="2" t="s">
        <v>6072</v>
      </c>
      <c r="B872" s="2" t="s">
        <v>6073</v>
      </c>
      <c r="C872" s="2" t="s">
        <v>6072</v>
      </c>
    </row>
    <row r="873" spans="1:3">
      <c r="A873" s="2" t="s">
        <v>6074</v>
      </c>
      <c r="B873" s="2" t="s">
        <v>6075</v>
      </c>
      <c r="C873" s="2" t="s">
        <v>6074</v>
      </c>
    </row>
    <row r="874" spans="1:3">
      <c r="A874" s="2" t="s">
        <v>6076</v>
      </c>
      <c r="B874" s="2" t="s">
        <v>6077</v>
      </c>
      <c r="C874" s="2" t="s">
        <v>6076</v>
      </c>
    </row>
    <row r="875" spans="1:3">
      <c r="A875" s="2" t="s">
        <v>6078</v>
      </c>
      <c r="B875" s="2" t="s">
        <v>6079</v>
      </c>
      <c r="C875" s="2" t="s">
        <v>6078</v>
      </c>
    </row>
    <row r="876" spans="1:3">
      <c r="A876" s="2" t="s">
        <v>6080</v>
      </c>
      <c r="B876" s="2" t="s">
        <v>6081</v>
      </c>
      <c r="C876" s="2" t="s">
        <v>6080</v>
      </c>
    </row>
    <row r="877" spans="1:3">
      <c r="A877" s="2" t="s">
        <v>6082</v>
      </c>
      <c r="B877" s="2" t="s">
        <v>6083</v>
      </c>
      <c r="C877" s="2" t="s">
        <v>6082</v>
      </c>
    </row>
    <row r="878" spans="1:3">
      <c r="A878" s="2" t="s">
        <v>6084</v>
      </c>
      <c r="B878" s="2" t="s">
        <v>6085</v>
      </c>
      <c r="C878" s="2" t="s">
        <v>6084</v>
      </c>
    </row>
    <row r="879" spans="1:3">
      <c r="A879" s="2" t="s">
        <v>6086</v>
      </c>
      <c r="B879" s="2" t="s">
        <v>6087</v>
      </c>
      <c r="C879" s="2" t="s">
        <v>6086</v>
      </c>
    </row>
    <row r="880" spans="1:3">
      <c r="A880" s="2" t="s">
        <v>6088</v>
      </c>
      <c r="B880" s="2" t="s">
        <v>6089</v>
      </c>
      <c r="C880" s="2" t="s">
        <v>6088</v>
      </c>
    </row>
    <row r="881" spans="1:3">
      <c r="A881" s="2" t="s">
        <v>6090</v>
      </c>
      <c r="B881" s="2" t="s">
        <v>6091</v>
      </c>
      <c r="C881" s="2" t="s">
        <v>6090</v>
      </c>
    </row>
    <row r="882" spans="1:3">
      <c r="A882" s="2" t="s">
        <v>6092</v>
      </c>
      <c r="B882" s="2" t="s">
        <v>6093</v>
      </c>
      <c r="C882" s="2" t="s">
        <v>6092</v>
      </c>
    </row>
    <row r="883" spans="1:3">
      <c r="A883" s="2" t="s">
        <v>6094</v>
      </c>
      <c r="B883" s="2" t="s">
        <v>6095</v>
      </c>
      <c r="C883" s="2" t="s">
        <v>6094</v>
      </c>
    </row>
    <row r="884" spans="1:3">
      <c r="A884" s="2" t="s">
        <v>6096</v>
      </c>
      <c r="B884" s="2" t="s">
        <v>6097</v>
      </c>
      <c r="C884" s="2" t="s">
        <v>6096</v>
      </c>
    </row>
    <row r="885" spans="1:3">
      <c r="A885" s="2" t="s">
        <v>6098</v>
      </c>
      <c r="B885" s="2" t="s">
        <v>6099</v>
      </c>
      <c r="C885" s="2" t="s">
        <v>6098</v>
      </c>
    </row>
    <row r="886" spans="1:3">
      <c r="A886" s="2" t="s">
        <v>6100</v>
      </c>
      <c r="B886" s="2" t="s">
        <v>6101</v>
      </c>
      <c r="C886" s="2" t="s">
        <v>6100</v>
      </c>
    </row>
    <row r="887" spans="1:3">
      <c r="A887" s="2" t="s">
        <v>6102</v>
      </c>
      <c r="B887" s="2" t="s">
        <v>6103</v>
      </c>
      <c r="C887" s="2" t="s">
        <v>6102</v>
      </c>
    </row>
    <row r="888" spans="1:3">
      <c r="A888" s="2" t="s">
        <v>6104</v>
      </c>
      <c r="B888" s="2" t="s">
        <v>6105</v>
      </c>
      <c r="C888" s="2" t="s">
        <v>6104</v>
      </c>
    </row>
    <row r="889" spans="1:3">
      <c r="A889" s="2" t="s">
        <v>6106</v>
      </c>
      <c r="B889" s="2" t="s">
        <v>6107</v>
      </c>
      <c r="C889" s="2" t="s">
        <v>6106</v>
      </c>
    </row>
    <row r="890" spans="1:3">
      <c r="A890" s="2" t="s">
        <v>6108</v>
      </c>
      <c r="B890" s="2" t="s">
        <v>6109</v>
      </c>
      <c r="C890" s="2" t="s">
        <v>6108</v>
      </c>
    </row>
    <row r="891" spans="1:3">
      <c r="A891" s="2" t="s">
        <v>6110</v>
      </c>
      <c r="B891" s="2" t="s">
        <v>6111</v>
      </c>
      <c r="C891" s="2" t="s">
        <v>6110</v>
      </c>
    </row>
    <row r="892" spans="1:3">
      <c r="A892" s="2" t="s">
        <v>6112</v>
      </c>
      <c r="B892" s="2" t="s">
        <v>6113</v>
      </c>
      <c r="C892" s="2" t="s">
        <v>6112</v>
      </c>
    </row>
    <row r="893" spans="1:3">
      <c r="A893" s="2" t="s">
        <v>6114</v>
      </c>
      <c r="B893" s="2" t="s">
        <v>6115</v>
      </c>
      <c r="C893" s="2" t="s">
        <v>6114</v>
      </c>
    </row>
    <row r="894" spans="1:3">
      <c r="A894" s="2" t="s">
        <v>6116</v>
      </c>
      <c r="B894" s="2" t="s">
        <v>6117</v>
      </c>
      <c r="C894" s="2" t="s">
        <v>6116</v>
      </c>
    </row>
    <row r="895" spans="1:3">
      <c r="A895" s="2" t="s">
        <v>6118</v>
      </c>
      <c r="B895" s="2" t="s">
        <v>6119</v>
      </c>
      <c r="C895" s="2" t="s">
        <v>6118</v>
      </c>
    </row>
    <row r="896" spans="1:3">
      <c r="A896" s="2" t="s">
        <v>6120</v>
      </c>
      <c r="B896" s="2" t="s">
        <v>6121</v>
      </c>
      <c r="C896" s="2" t="s">
        <v>6120</v>
      </c>
    </row>
    <row r="897" spans="1:3">
      <c r="A897" s="2" t="s">
        <v>6122</v>
      </c>
      <c r="B897" s="2" t="s">
        <v>6123</v>
      </c>
      <c r="C897" s="2" t="s">
        <v>6122</v>
      </c>
    </row>
    <row r="898" spans="1:3">
      <c r="A898" s="2" t="s">
        <v>1491</v>
      </c>
      <c r="B898" s="2" t="s">
        <v>1492</v>
      </c>
      <c r="C898" s="2" t="s">
        <v>1491</v>
      </c>
    </row>
    <row r="899" spans="1:3">
      <c r="A899" s="2" t="s">
        <v>6124</v>
      </c>
      <c r="B899" s="2" t="s">
        <v>6125</v>
      </c>
      <c r="C899" s="2" t="s">
        <v>6124</v>
      </c>
    </row>
    <row r="900" spans="1:3">
      <c r="A900" s="2" t="s">
        <v>6126</v>
      </c>
      <c r="B900" s="2" t="s">
        <v>6127</v>
      </c>
      <c r="C900" s="2" t="s">
        <v>6126</v>
      </c>
    </row>
    <row r="901" spans="1:3">
      <c r="A901" s="2" t="s">
        <v>6128</v>
      </c>
      <c r="B901" s="2" t="s">
        <v>6129</v>
      </c>
      <c r="C901" s="2" t="s">
        <v>6128</v>
      </c>
    </row>
    <row r="902" spans="1:3">
      <c r="A902" s="2" t="s">
        <v>6130</v>
      </c>
      <c r="B902" s="2" t="s">
        <v>6131</v>
      </c>
      <c r="C902" s="2" t="s">
        <v>6130</v>
      </c>
    </row>
    <row r="903" spans="1:3">
      <c r="A903" s="2" t="s">
        <v>6132</v>
      </c>
      <c r="B903" s="2" t="s">
        <v>6133</v>
      </c>
      <c r="C903" s="2" t="s">
        <v>6132</v>
      </c>
    </row>
    <row r="904" spans="1:3">
      <c r="A904" s="2" t="s">
        <v>6134</v>
      </c>
      <c r="B904" s="2" t="s">
        <v>6135</v>
      </c>
      <c r="C904" s="2" t="s">
        <v>6134</v>
      </c>
    </row>
    <row r="905" spans="1:3">
      <c r="A905" s="2" t="s">
        <v>6136</v>
      </c>
      <c r="B905" s="2" t="s">
        <v>6137</v>
      </c>
      <c r="C905" s="2" t="s">
        <v>6136</v>
      </c>
    </row>
    <row r="906" spans="1:3">
      <c r="A906" s="2" t="s">
        <v>6138</v>
      </c>
      <c r="B906" s="2" t="s">
        <v>6139</v>
      </c>
      <c r="C906" s="2" t="s">
        <v>6138</v>
      </c>
    </row>
    <row r="907" spans="1:3">
      <c r="A907" s="2" t="s">
        <v>6140</v>
      </c>
      <c r="B907" s="2" t="s">
        <v>6141</v>
      </c>
      <c r="C907" s="2" t="s">
        <v>6140</v>
      </c>
    </row>
    <row r="908" spans="1:3">
      <c r="A908" s="2" t="s">
        <v>6142</v>
      </c>
      <c r="B908" s="2" t="s">
        <v>6143</v>
      </c>
      <c r="C908" s="2" t="s">
        <v>6142</v>
      </c>
    </row>
    <row r="909" spans="1:3">
      <c r="A909" s="2" t="s">
        <v>6144</v>
      </c>
      <c r="B909" s="2" t="s">
        <v>6145</v>
      </c>
      <c r="C909" s="2" t="s">
        <v>6144</v>
      </c>
    </row>
    <row r="910" spans="1:3">
      <c r="A910" s="2" t="s">
        <v>6146</v>
      </c>
      <c r="B910" s="2" t="s">
        <v>6147</v>
      </c>
      <c r="C910" s="2" t="s">
        <v>6146</v>
      </c>
    </row>
    <row r="911" spans="1:3">
      <c r="A911" s="2" t="s">
        <v>6148</v>
      </c>
      <c r="B911" s="2" t="s">
        <v>6149</v>
      </c>
      <c r="C911" s="2" t="s">
        <v>6148</v>
      </c>
    </row>
    <row r="912" spans="1:3">
      <c r="A912" s="2" t="s">
        <v>1523</v>
      </c>
      <c r="B912" s="2" t="s">
        <v>1524</v>
      </c>
      <c r="C912" s="2" t="s">
        <v>1523</v>
      </c>
    </row>
    <row r="913" spans="1:3">
      <c r="A913" s="2" t="s">
        <v>6150</v>
      </c>
      <c r="B913" s="2" t="s">
        <v>6151</v>
      </c>
      <c r="C913" s="2" t="s">
        <v>6150</v>
      </c>
    </row>
    <row r="914" spans="1:3">
      <c r="A914" s="2" t="s">
        <v>6152</v>
      </c>
      <c r="B914" s="2" t="s">
        <v>6153</v>
      </c>
      <c r="C914" s="2" t="s">
        <v>6152</v>
      </c>
    </row>
    <row r="915" spans="1:3">
      <c r="A915" s="2" t="s">
        <v>6154</v>
      </c>
      <c r="B915" s="2" t="s">
        <v>6155</v>
      </c>
      <c r="C915" s="2" t="s">
        <v>6154</v>
      </c>
    </row>
    <row r="916" spans="1:3">
      <c r="A916" s="2" t="s">
        <v>6156</v>
      </c>
      <c r="B916" s="2" t="s">
        <v>6157</v>
      </c>
      <c r="C916" s="2" t="s">
        <v>6156</v>
      </c>
    </row>
    <row r="917" spans="1:3">
      <c r="A917" s="2" t="s">
        <v>6158</v>
      </c>
      <c r="B917" s="2" t="s">
        <v>6159</v>
      </c>
      <c r="C917" s="2" t="s">
        <v>6158</v>
      </c>
    </row>
    <row r="918" spans="1:3">
      <c r="A918" s="2" t="s">
        <v>6160</v>
      </c>
      <c r="B918" s="2" t="s">
        <v>6161</v>
      </c>
      <c r="C918" s="2" t="s">
        <v>6160</v>
      </c>
    </row>
    <row r="919" spans="1:3">
      <c r="A919" s="2" t="s">
        <v>6162</v>
      </c>
      <c r="B919" s="2" t="s">
        <v>6163</v>
      </c>
      <c r="C919" s="2" t="s">
        <v>6162</v>
      </c>
    </row>
    <row r="920" spans="1:3">
      <c r="A920" s="2" t="s">
        <v>6164</v>
      </c>
      <c r="B920" s="2" t="s">
        <v>6165</v>
      </c>
      <c r="C920" s="2" t="s">
        <v>6164</v>
      </c>
    </row>
    <row r="921" spans="1:3">
      <c r="A921" s="2" t="s">
        <v>6166</v>
      </c>
      <c r="B921" s="2" t="s">
        <v>6167</v>
      </c>
      <c r="C921" s="2" t="s">
        <v>6166</v>
      </c>
    </row>
    <row r="922" spans="1:3">
      <c r="A922" s="2" t="s">
        <v>6168</v>
      </c>
      <c r="B922" s="2" t="s">
        <v>6169</v>
      </c>
      <c r="C922" s="2" t="s">
        <v>6168</v>
      </c>
    </row>
    <row r="923" spans="1:3">
      <c r="A923" s="2" t="s">
        <v>6170</v>
      </c>
      <c r="B923" s="2" t="s">
        <v>6171</v>
      </c>
      <c r="C923" s="2" t="s">
        <v>6170</v>
      </c>
    </row>
    <row r="924" spans="1:3">
      <c r="A924" s="2" t="s">
        <v>6172</v>
      </c>
      <c r="B924" s="2" t="s">
        <v>6173</v>
      </c>
      <c r="C924" s="2" t="s">
        <v>6172</v>
      </c>
    </row>
    <row r="925" spans="1:3">
      <c r="A925" s="2" t="s">
        <v>6174</v>
      </c>
      <c r="B925" s="2" t="s">
        <v>6175</v>
      </c>
      <c r="C925" s="2" t="s">
        <v>6174</v>
      </c>
    </row>
    <row r="926" spans="1:3">
      <c r="A926" s="2" t="s">
        <v>6176</v>
      </c>
      <c r="B926" s="2" t="s">
        <v>6177</v>
      </c>
      <c r="C926" s="2" t="s">
        <v>6176</v>
      </c>
    </row>
    <row r="927" spans="1:3">
      <c r="A927" s="2" t="s">
        <v>6178</v>
      </c>
      <c r="B927" s="2" t="s">
        <v>6179</v>
      </c>
      <c r="C927" s="2" t="s">
        <v>6178</v>
      </c>
    </row>
    <row r="928" spans="1:3">
      <c r="A928" s="2" t="s">
        <v>6180</v>
      </c>
      <c r="B928" s="2" t="s">
        <v>6181</v>
      </c>
      <c r="C928" s="2" t="s">
        <v>6180</v>
      </c>
    </row>
    <row r="929" spans="1:3">
      <c r="A929" s="2" t="s">
        <v>6182</v>
      </c>
      <c r="B929" s="2" t="s">
        <v>6183</v>
      </c>
      <c r="C929" s="2" t="s">
        <v>6182</v>
      </c>
    </row>
    <row r="930" spans="1:3">
      <c r="A930" s="2" t="s">
        <v>6184</v>
      </c>
      <c r="B930" s="2" t="s">
        <v>6185</v>
      </c>
      <c r="C930" s="2" t="s">
        <v>6184</v>
      </c>
    </row>
    <row r="931" spans="1:3">
      <c r="A931" s="2" t="s">
        <v>6186</v>
      </c>
      <c r="B931" s="2" t="s">
        <v>6187</v>
      </c>
      <c r="C931" s="2" t="s">
        <v>6186</v>
      </c>
    </row>
    <row r="932" spans="1:3">
      <c r="A932" s="2" t="s">
        <v>6188</v>
      </c>
      <c r="B932" s="2" t="s">
        <v>6189</v>
      </c>
      <c r="C932" s="2" t="s">
        <v>6188</v>
      </c>
    </row>
    <row r="933" spans="1:3">
      <c r="A933" s="2" t="s">
        <v>6190</v>
      </c>
      <c r="B933" s="2" t="s">
        <v>6191</v>
      </c>
      <c r="C933" s="2" t="s">
        <v>6190</v>
      </c>
    </row>
    <row r="934" spans="1:3">
      <c r="A934" s="2" t="s">
        <v>6192</v>
      </c>
      <c r="B934" s="2" t="s">
        <v>6193</v>
      </c>
      <c r="C934" s="2" t="s">
        <v>6192</v>
      </c>
    </row>
    <row r="935" spans="1:3">
      <c r="A935" s="2" t="s">
        <v>6194</v>
      </c>
      <c r="B935" s="2" t="s">
        <v>6195</v>
      </c>
      <c r="C935" s="2" t="s">
        <v>6194</v>
      </c>
    </row>
    <row r="936" spans="1:3">
      <c r="A936" s="2" t="s">
        <v>6196</v>
      </c>
      <c r="B936" s="2" t="s">
        <v>6197</v>
      </c>
      <c r="C936" s="2" t="s">
        <v>6196</v>
      </c>
    </row>
    <row r="937" spans="1:3">
      <c r="A937" s="2" t="s">
        <v>6198</v>
      </c>
      <c r="B937" s="2" t="s">
        <v>6199</v>
      </c>
      <c r="C937" s="2" t="s">
        <v>6198</v>
      </c>
    </row>
    <row r="938" spans="1:3">
      <c r="A938" s="2" t="s">
        <v>6200</v>
      </c>
      <c r="B938" s="2" t="s">
        <v>6201</v>
      </c>
      <c r="C938" s="2" t="s">
        <v>6200</v>
      </c>
    </row>
    <row r="939" spans="1:3">
      <c r="A939" s="2" t="s">
        <v>6202</v>
      </c>
      <c r="B939" s="2" t="s">
        <v>6203</v>
      </c>
      <c r="C939" s="2" t="s">
        <v>6202</v>
      </c>
    </row>
    <row r="940" spans="1:3">
      <c r="A940" s="2" t="s">
        <v>6204</v>
      </c>
      <c r="B940" s="2" t="s">
        <v>6205</v>
      </c>
      <c r="C940" s="2" t="s">
        <v>6204</v>
      </c>
    </row>
    <row r="941" spans="1:3">
      <c r="A941" s="2" t="s">
        <v>6206</v>
      </c>
      <c r="B941" s="2" t="s">
        <v>6207</v>
      </c>
      <c r="C941" s="2" t="s">
        <v>6206</v>
      </c>
    </row>
    <row r="942" spans="1:3">
      <c r="A942" s="2" t="s">
        <v>6208</v>
      </c>
      <c r="B942" s="2" t="s">
        <v>6209</v>
      </c>
      <c r="C942" s="2" t="s">
        <v>6208</v>
      </c>
    </row>
    <row r="943" spans="1:3">
      <c r="A943" s="2" t="s">
        <v>6210</v>
      </c>
      <c r="B943" s="2" t="s">
        <v>6211</v>
      </c>
      <c r="C943" s="2" t="s">
        <v>6210</v>
      </c>
    </row>
    <row r="944" spans="1:3">
      <c r="A944" s="2" t="s">
        <v>6212</v>
      </c>
      <c r="B944" s="2" t="s">
        <v>6213</v>
      </c>
      <c r="C944" s="2" t="s">
        <v>6212</v>
      </c>
    </row>
    <row r="945" spans="1:3">
      <c r="A945" s="2" t="s">
        <v>6214</v>
      </c>
      <c r="B945" s="2" t="s">
        <v>6215</v>
      </c>
      <c r="C945" s="2" t="s">
        <v>6214</v>
      </c>
    </row>
    <row r="946" spans="1:3">
      <c r="A946" s="2" t="s">
        <v>6216</v>
      </c>
      <c r="B946" s="2" t="s">
        <v>6217</v>
      </c>
      <c r="C946" s="2" t="s">
        <v>6216</v>
      </c>
    </row>
    <row r="947" spans="1:3">
      <c r="A947" s="2" t="s">
        <v>6218</v>
      </c>
      <c r="B947" s="2" t="s">
        <v>6219</v>
      </c>
      <c r="C947" s="2" t="s">
        <v>6218</v>
      </c>
    </row>
    <row r="948" spans="1:3">
      <c r="A948" s="2" t="s">
        <v>6220</v>
      </c>
      <c r="B948" s="2" t="s">
        <v>6221</v>
      </c>
      <c r="C948" s="2" t="s">
        <v>6220</v>
      </c>
    </row>
    <row r="949" spans="1:3">
      <c r="A949" s="2" t="s">
        <v>6222</v>
      </c>
      <c r="B949" s="2" t="s">
        <v>6223</v>
      </c>
      <c r="C949" s="2" t="s">
        <v>6222</v>
      </c>
    </row>
    <row r="950" spans="1:3">
      <c r="A950" s="2" t="s">
        <v>6224</v>
      </c>
      <c r="B950" s="2" t="s">
        <v>6225</v>
      </c>
      <c r="C950" s="2" t="s">
        <v>6224</v>
      </c>
    </row>
    <row r="951" spans="1:3">
      <c r="A951" s="2" t="s">
        <v>6226</v>
      </c>
      <c r="B951" s="2" t="s">
        <v>6227</v>
      </c>
      <c r="C951" s="2" t="s">
        <v>6226</v>
      </c>
    </row>
    <row r="952" spans="1:3">
      <c r="A952" s="2" t="s">
        <v>6228</v>
      </c>
      <c r="B952" s="2" t="s">
        <v>6229</v>
      </c>
      <c r="C952" s="2" t="s">
        <v>6228</v>
      </c>
    </row>
    <row r="953" spans="1:3">
      <c r="A953" s="2" t="s">
        <v>6230</v>
      </c>
      <c r="B953" s="2" t="s">
        <v>6231</v>
      </c>
      <c r="C953" s="2" t="s">
        <v>6230</v>
      </c>
    </row>
    <row r="954" spans="1:3">
      <c r="A954" s="2" t="s">
        <v>6232</v>
      </c>
      <c r="B954" s="2" t="s">
        <v>6233</v>
      </c>
      <c r="C954" s="2" t="s">
        <v>6232</v>
      </c>
    </row>
    <row r="955" spans="1:3">
      <c r="A955" s="2" t="s">
        <v>6234</v>
      </c>
      <c r="B955" s="2" t="s">
        <v>6235</v>
      </c>
      <c r="C955" s="2" t="s">
        <v>6234</v>
      </c>
    </row>
    <row r="956" spans="1:3">
      <c r="A956" s="2" t="s">
        <v>6236</v>
      </c>
      <c r="B956" s="2" t="s">
        <v>6237</v>
      </c>
      <c r="C956" s="2" t="s">
        <v>6236</v>
      </c>
    </row>
    <row r="957" spans="1:3">
      <c r="A957" s="2" t="s">
        <v>6238</v>
      </c>
      <c r="B957" s="2" t="s">
        <v>6239</v>
      </c>
      <c r="C957" s="2" t="s">
        <v>6238</v>
      </c>
    </row>
    <row r="958" spans="1:3">
      <c r="A958" s="2" t="s">
        <v>6240</v>
      </c>
      <c r="B958" s="2" t="s">
        <v>6241</v>
      </c>
      <c r="C958" s="2" t="s">
        <v>6240</v>
      </c>
    </row>
    <row r="959" spans="1:3">
      <c r="A959" s="2" t="s">
        <v>6242</v>
      </c>
      <c r="B959" s="2" t="s">
        <v>6243</v>
      </c>
      <c r="C959" s="2" t="s">
        <v>6242</v>
      </c>
    </row>
    <row r="960" spans="1:3">
      <c r="A960" s="2" t="s">
        <v>6244</v>
      </c>
      <c r="B960" s="2" t="s">
        <v>6245</v>
      </c>
      <c r="C960" s="2" t="s">
        <v>6244</v>
      </c>
    </row>
    <row r="961" spans="1:3">
      <c r="A961" s="2" t="s">
        <v>6246</v>
      </c>
      <c r="B961" s="2" t="s">
        <v>6247</v>
      </c>
      <c r="C961" s="2" t="s">
        <v>6246</v>
      </c>
    </row>
    <row r="962" spans="1:3">
      <c r="A962" s="2" t="s">
        <v>6248</v>
      </c>
      <c r="B962" s="2" t="s">
        <v>6249</v>
      </c>
      <c r="C962" s="2" t="s">
        <v>6248</v>
      </c>
    </row>
    <row r="963" spans="1:3">
      <c r="A963" s="2" t="s">
        <v>6250</v>
      </c>
      <c r="B963" s="2" t="s">
        <v>3801</v>
      </c>
      <c r="C963" s="2" t="s">
        <v>6250</v>
      </c>
    </row>
    <row r="964" spans="1:3">
      <c r="A964" s="2" t="s">
        <v>6251</v>
      </c>
      <c r="B964" s="2" t="s">
        <v>6252</v>
      </c>
      <c r="C964" s="2" t="s">
        <v>6251</v>
      </c>
    </row>
    <row r="965" spans="1:3">
      <c r="A965" s="2" t="s">
        <v>6253</v>
      </c>
      <c r="B965" s="2" t="s">
        <v>6254</v>
      </c>
      <c r="C965" s="2" t="s">
        <v>6253</v>
      </c>
    </row>
    <row r="966" spans="1:3">
      <c r="A966" s="2" t="s">
        <v>6255</v>
      </c>
      <c r="B966" s="2" t="s">
        <v>6256</v>
      </c>
      <c r="C966" s="2" t="s">
        <v>6255</v>
      </c>
    </row>
    <row r="967" spans="1:3">
      <c r="A967" s="2" t="s">
        <v>6257</v>
      </c>
      <c r="B967" s="2" t="s">
        <v>6258</v>
      </c>
      <c r="C967" s="2" t="s">
        <v>6257</v>
      </c>
    </row>
    <row r="968" spans="1:3">
      <c r="A968" s="2" t="s">
        <v>6259</v>
      </c>
      <c r="B968" s="2" t="s">
        <v>6260</v>
      </c>
      <c r="C968" s="2" t="s">
        <v>6259</v>
      </c>
    </row>
    <row r="969" spans="1:3">
      <c r="A969" s="2" t="s">
        <v>2138</v>
      </c>
      <c r="B969" s="2" t="s">
        <v>2139</v>
      </c>
      <c r="C969" s="2" t="s">
        <v>2138</v>
      </c>
    </row>
    <row r="970" spans="1:3">
      <c r="A970" s="2" t="s">
        <v>6261</v>
      </c>
      <c r="B970" s="2" t="s">
        <v>6262</v>
      </c>
      <c r="C970" s="2" t="s">
        <v>6261</v>
      </c>
    </row>
    <row r="971" spans="1:3">
      <c r="A971" s="2" t="s">
        <v>6263</v>
      </c>
      <c r="B971" s="2" t="s">
        <v>6264</v>
      </c>
      <c r="C971" s="2" t="s">
        <v>6263</v>
      </c>
    </row>
    <row r="972" spans="1:3">
      <c r="A972" s="2" t="s">
        <v>6265</v>
      </c>
      <c r="B972" s="2" t="s">
        <v>6266</v>
      </c>
      <c r="C972" s="2" t="s">
        <v>6265</v>
      </c>
    </row>
    <row r="973" spans="1:3">
      <c r="A973" s="2" t="s">
        <v>6267</v>
      </c>
      <c r="B973" s="2" t="s">
        <v>6268</v>
      </c>
      <c r="C973" s="2" t="s">
        <v>6267</v>
      </c>
    </row>
    <row r="974" spans="1:3">
      <c r="A974" s="2" t="s">
        <v>6269</v>
      </c>
      <c r="B974" s="2" t="s">
        <v>6270</v>
      </c>
      <c r="C974" s="2" t="s">
        <v>6269</v>
      </c>
    </row>
    <row r="975" spans="1:3">
      <c r="A975" s="2" t="s">
        <v>6271</v>
      </c>
      <c r="B975" s="2" t="s">
        <v>6272</v>
      </c>
      <c r="C975" s="2" t="s">
        <v>6271</v>
      </c>
    </row>
    <row r="976" spans="1:3">
      <c r="A976" s="2" t="s">
        <v>6273</v>
      </c>
      <c r="B976" s="2" t="s">
        <v>6274</v>
      </c>
      <c r="C976" s="2" t="s">
        <v>6273</v>
      </c>
    </row>
    <row r="977" spans="1:3">
      <c r="A977" s="2" t="s">
        <v>6275</v>
      </c>
      <c r="B977" s="2" t="s">
        <v>6276</v>
      </c>
      <c r="C977" s="2" t="s">
        <v>6275</v>
      </c>
    </row>
    <row r="978" spans="1:3">
      <c r="A978" s="2" t="s">
        <v>6277</v>
      </c>
      <c r="B978" s="2" t="s">
        <v>6278</v>
      </c>
      <c r="C978" s="2" t="s">
        <v>6277</v>
      </c>
    </row>
    <row r="979" spans="1:3">
      <c r="A979" s="2" t="s">
        <v>6279</v>
      </c>
      <c r="B979" s="2" t="s">
        <v>6280</v>
      </c>
      <c r="C979" s="2" t="s">
        <v>6279</v>
      </c>
    </row>
    <row r="980" spans="1:3">
      <c r="A980" s="2" t="s">
        <v>6281</v>
      </c>
      <c r="B980" s="2" t="s">
        <v>6282</v>
      </c>
      <c r="C980" s="2" t="s">
        <v>6281</v>
      </c>
    </row>
    <row r="981" spans="1:3">
      <c r="A981" s="2" t="s">
        <v>6283</v>
      </c>
      <c r="B981" s="2" t="s">
        <v>6284</v>
      </c>
      <c r="C981" s="2" t="s">
        <v>6283</v>
      </c>
    </row>
    <row r="982" spans="1:3">
      <c r="A982" s="2" t="s">
        <v>6285</v>
      </c>
      <c r="B982" s="2" t="s">
        <v>6286</v>
      </c>
      <c r="C982" s="2" t="s">
        <v>6285</v>
      </c>
    </row>
    <row r="983" spans="1:3">
      <c r="A983" s="2" t="s">
        <v>6287</v>
      </c>
      <c r="B983" s="2" t="s">
        <v>6288</v>
      </c>
      <c r="C983" s="2" t="s">
        <v>6287</v>
      </c>
    </row>
    <row r="984" spans="1:3">
      <c r="A984" s="2" t="s">
        <v>6289</v>
      </c>
      <c r="B984" s="2" t="s">
        <v>6290</v>
      </c>
      <c r="C984" s="2" t="s">
        <v>6289</v>
      </c>
    </row>
    <row r="985" spans="1:3">
      <c r="A985" s="2" t="s">
        <v>6291</v>
      </c>
      <c r="B985" s="2" t="s">
        <v>6292</v>
      </c>
      <c r="C985" s="2" t="s">
        <v>6291</v>
      </c>
    </row>
    <row r="986" spans="1:3">
      <c r="A986" s="2" t="s">
        <v>6293</v>
      </c>
      <c r="B986" s="2" t="s">
        <v>6294</v>
      </c>
      <c r="C986" s="2" t="s">
        <v>6293</v>
      </c>
    </row>
    <row r="987" spans="1:3">
      <c r="A987" s="2" t="s">
        <v>6295</v>
      </c>
      <c r="B987" s="2" t="s">
        <v>6296</v>
      </c>
      <c r="C987" s="2" t="s">
        <v>6295</v>
      </c>
    </row>
    <row r="988" spans="1:3">
      <c r="A988" s="2" t="s">
        <v>6297</v>
      </c>
      <c r="B988" s="2" t="s">
        <v>6298</v>
      </c>
      <c r="C988" s="2" t="s">
        <v>6297</v>
      </c>
    </row>
    <row r="989" spans="1:3">
      <c r="A989" s="2" t="s">
        <v>6299</v>
      </c>
      <c r="B989" s="2" t="s">
        <v>6300</v>
      </c>
      <c r="C989" s="2" t="s">
        <v>6299</v>
      </c>
    </row>
    <row r="990" spans="1:3">
      <c r="A990" s="2" t="s">
        <v>6301</v>
      </c>
      <c r="B990" s="2" t="s">
        <v>6302</v>
      </c>
      <c r="C990" s="2" t="s">
        <v>6301</v>
      </c>
    </row>
    <row r="991" spans="1:3">
      <c r="A991" s="2" t="s">
        <v>6303</v>
      </c>
      <c r="B991" s="2" t="s">
        <v>6304</v>
      </c>
      <c r="C991" s="2" t="s">
        <v>6303</v>
      </c>
    </row>
    <row r="992" spans="1:3">
      <c r="A992" s="2" t="s">
        <v>6305</v>
      </c>
      <c r="B992" s="2" t="s">
        <v>6306</v>
      </c>
      <c r="C992" s="2" t="s">
        <v>6305</v>
      </c>
    </row>
    <row r="993" spans="1:3">
      <c r="A993" s="2" t="s">
        <v>6307</v>
      </c>
      <c r="B993" s="2" t="s">
        <v>6308</v>
      </c>
      <c r="C993" s="2" t="s">
        <v>6307</v>
      </c>
    </row>
    <row r="994" spans="1:3">
      <c r="A994" s="2" t="s">
        <v>6309</v>
      </c>
      <c r="B994" s="2" t="s">
        <v>6310</v>
      </c>
      <c r="C994" s="2" t="s">
        <v>6309</v>
      </c>
    </row>
    <row r="995" spans="1:3">
      <c r="A995" s="2" t="s">
        <v>6311</v>
      </c>
      <c r="B995" s="2" t="s">
        <v>6312</v>
      </c>
      <c r="C995" s="2" t="s">
        <v>6311</v>
      </c>
    </row>
    <row r="996" spans="1:3">
      <c r="A996" s="2" t="s">
        <v>6313</v>
      </c>
      <c r="B996" s="2" t="s">
        <v>6314</v>
      </c>
      <c r="C996" s="2" t="s">
        <v>6313</v>
      </c>
    </row>
    <row r="997" spans="1:3">
      <c r="A997" s="2" t="s">
        <v>6315</v>
      </c>
      <c r="B997" s="2" t="s">
        <v>6316</v>
      </c>
      <c r="C997" s="2" t="s">
        <v>6315</v>
      </c>
    </row>
    <row r="998" spans="1:3">
      <c r="A998" s="2" t="s">
        <v>6317</v>
      </c>
      <c r="B998" s="2" t="s">
        <v>6318</v>
      </c>
      <c r="C998" s="2" t="s">
        <v>6317</v>
      </c>
    </row>
    <row r="999" spans="1:3">
      <c r="A999" s="2" t="s">
        <v>6319</v>
      </c>
      <c r="B999" s="2" t="s">
        <v>6320</v>
      </c>
      <c r="C999" s="2" t="s">
        <v>6319</v>
      </c>
    </row>
    <row r="1000" spans="1:3">
      <c r="A1000" s="2" t="s">
        <v>6321</v>
      </c>
      <c r="B1000" s="2" t="s">
        <v>6322</v>
      </c>
      <c r="C1000" s="2" t="s">
        <v>6321</v>
      </c>
    </row>
    <row r="1001" spans="1:3">
      <c r="A1001" s="2" t="s">
        <v>2299</v>
      </c>
      <c r="B1001" s="2" t="s">
        <v>2300</v>
      </c>
      <c r="C1001" s="2" t="s">
        <v>2299</v>
      </c>
    </row>
    <row r="1002" spans="1:3">
      <c r="A1002" s="2" t="s">
        <v>6323</v>
      </c>
      <c r="B1002" s="2" t="s">
        <v>6324</v>
      </c>
      <c r="C1002" s="2" t="s">
        <v>6323</v>
      </c>
    </row>
    <row r="1003" spans="1:3">
      <c r="A1003" s="2" t="s">
        <v>6325</v>
      </c>
      <c r="B1003" s="2" t="s">
        <v>6326</v>
      </c>
      <c r="C1003" s="2" t="s">
        <v>6325</v>
      </c>
    </row>
    <row r="1004" spans="1:3">
      <c r="A1004" s="2" t="s">
        <v>6327</v>
      </c>
      <c r="B1004" s="2" t="s">
        <v>6328</v>
      </c>
      <c r="C1004" s="2" t="s">
        <v>6327</v>
      </c>
    </row>
    <row r="1005" spans="1:3">
      <c r="A1005" s="2" t="s">
        <v>6329</v>
      </c>
      <c r="B1005" s="2" t="s">
        <v>6330</v>
      </c>
      <c r="C1005" s="2" t="s">
        <v>6329</v>
      </c>
    </row>
    <row r="1006" spans="1:3">
      <c r="A1006" s="2" t="s">
        <v>6331</v>
      </c>
      <c r="B1006" s="2" t="s">
        <v>6332</v>
      </c>
      <c r="C1006" s="2" t="s">
        <v>6331</v>
      </c>
    </row>
    <row r="1007" spans="1:3">
      <c r="A1007" s="2" t="s">
        <v>6333</v>
      </c>
      <c r="B1007" s="2" t="s">
        <v>6334</v>
      </c>
      <c r="C1007" s="2" t="s">
        <v>6333</v>
      </c>
    </row>
    <row r="1008" spans="1:3">
      <c r="A1008" s="2" t="s">
        <v>6335</v>
      </c>
      <c r="B1008" s="2" t="s">
        <v>6336</v>
      </c>
      <c r="C1008" s="2" t="s">
        <v>6335</v>
      </c>
    </row>
    <row r="1009" spans="1:3">
      <c r="A1009" s="2" t="s">
        <v>6337</v>
      </c>
      <c r="B1009" s="2" t="s">
        <v>6338</v>
      </c>
      <c r="C1009" s="2" t="s">
        <v>6337</v>
      </c>
    </row>
    <row r="1010" spans="1:3">
      <c r="A1010" s="2" t="s">
        <v>6339</v>
      </c>
      <c r="B1010" s="2" t="s">
        <v>6340</v>
      </c>
      <c r="C1010" s="2" t="s">
        <v>6339</v>
      </c>
    </row>
    <row r="1011" spans="1:3">
      <c r="A1011" s="2" t="s">
        <v>6341</v>
      </c>
      <c r="B1011" s="2" t="s">
        <v>6342</v>
      </c>
      <c r="C1011" s="2" t="s">
        <v>6341</v>
      </c>
    </row>
    <row r="1012" spans="1:3">
      <c r="A1012" s="2" t="s">
        <v>6343</v>
      </c>
      <c r="B1012" s="2" t="s">
        <v>6344</v>
      </c>
      <c r="C1012" s="2" t="s">
        <v>6343</v>
      </c>
    </row>
    <row r="1013" spans="1:3">
      <c r="A1013" s="2" t="s">
        <v>6345</v>
      </c>
      <c r="B1013" s="2" t="s">
        <v>6346</v>
      </c>
      <c r="C1013" s="2" t="s">
        <v>6345</v>
      </c>
    </row>
    <row r="1014" spans="1:3">
      <c r="A1014" s="2" t="s">
        <v>6347</v>
      </c>
      <c r="B1014" s="2" t="s">
        <v>6348</v>
      </c>
      <c r="C1014" s="2" t="s">
        <v>6347</v>
      </c>
    </row>
    <row r="1015" spans="1:3">
      <c r="A1015" s="2" t="s">
        <v>6349</v>
      </c>
      <c r="B1015" s="2" t="s">
        <v>6350</v>
      </c>
      <c r="C1015" s="2" t="s">
        <v>6349</v>
      </c>
    </row>
    <row r="1016" spans="1:3">
      <c r="A1016" s="2" t="s">
        <v>6351</v>
      </c>
      <c r="B1016" s="2" t="s">
        <v>6352</v>
      </c>
      <c r="C1016" s="2" t="s">
        <v>6351</v>
      </c>
    </row>
    <row r="1017" spans="1:3">
      <c r="A1017" s="2" t="s">
        <v>6353</v>
      </c>
      <c r="B1017" s="2" t="s">
        <v>6354</v>
      </c>
      <c r="C1017" s="2" t="s">
        <v>6353</v>
      </c>
    </row>
    <row r="1018" spans="1:3">
      <c r="A1018" s="2" t="s">
        <v>6355</v>
      </c>
      <c r="B1018" s="2" t="s">
        <v>6356</v>
      </c>
      <c r="C1018" s="2" t="s">
        <v>6355</v>
      </c>
    </row>
    <row r="1019" spans="1:3">
      <c r="A1019" s="2" t="s">
        <v>6357</v>
      </c>
      <c r="B1019" s="2" t="s">
        <v>6358</v>
      </c>
      <c r="C1019" s="2" t="s">
        <v>6357</v>
      </c>
    </row>
    <row r="1020" spans="1:3">
      <c r="A1020" s="2" t="s">
        <v>6359</v>
      </c>
      <c r="B1020" s="2" t="s">
        <v>6360</v>
      </c>
      <c r="C1020" s="2" t="s">
        <v>6359</v>
      </c>
    </row>
    <row r="1021" spans="1:3">
      <c r="A1021" s="2" t="s">
        <v>6361</v>
      </c>
      <c r="B1021" s="2" t="s">
        <v>6362</v>
      </c>
      <c r="C1021" s="2" t="s">
        <v>6361</v>
      </c>
    </row>
    <row r="1022" spans="1:3">
      <c r="A1022" s="2" t="s">
        <v>6363</v>
      </c>
      <c r="B1022" s="2" t="s">
        <v>6364</v>
      </c>
      <c r="C1022" s="2" t="s">
        <v>6363</v>
      </c>
    </row>
    <row r="1023" spans="1:3">
      <c r="A1023" s="2" t="s">
        <v>6365</v>
      </c>
      <c r="B1023" s="2" t="s">
        <v>6366</v>
      </c>
      <c r="C1023" s="2" t="s">
        <v>6365</v>
      </c>
    </row>
    <row r="1024" spans="1:3">
      <c r="A1024" s="2" t="s">
        <v>6367</v>
      </c>
      <c r="B1024" s="2" t="s">
        <v>6368</v>
      </c>
      <c r="C1024" s="2" t="s">
        <v>6367</v>
      </c>
    </row>
    <row r="1025" spans="1:3">
      <c r="A1025" s="2" t="s">
        <v>6369</v>
      </c>
      <c r="B1025" s="2" t="s">
        <v>6370</v>
      </c>
      <c r="C1025" s="2" t="s">
        <v>6369</v>
      </c>
    </row>
    <row r="1026" spans="1:3">
      <c r="A1026" s="2" t="s">
        <v>6371</v>
      </c>
      <c r="B1026" s="2" t="s">
        <v>6372</v>
      </c>
      <c r="C1026" s="2" t="s">
        <v>6371</v>
      </c>
    </row>
    <row r="1027" spans="1:3">
      <c r="A1027" s="2" t="s">
        <v>6373</v>
      </c>
      <c r="B1027" s="2" t="s">
        <v>6374</v>
      </c>
      <c r="C1027" s="2" t="s">
        <v>6373</v>
      </c>
    </row>
    <row r="1028" spans="1:3">
      <c r="A1028" s="2" t="s">
        <v>6375</v>
      </c>
      <c r="B1028" s="2" t="s">
        <v>6376</v>
      </c>
      <c r="C1028" s="2" t="s">
        <v>6375</v>
      </c>
    </row>
    <row r="1029" spans="1:3">
      <c r="A1029" s="2" t="s">
        <v>6377</v>
      </c>
      <c r="B1029" s="2" t="s">
        <v>6378</v>
      </c>
      <c r="C1029" s="2" t="s">
        <v>6377</v>
      </c>
    </row>
    <row r="1030" spans="1:3">
      <c r="A1030" s="2" t="s">
        <v>6379</v>
      </c>
      <c r="B1030" s="2" t="s">
        <v>6380</v>
      </c>
      <c r="C1030" s="2" t="s">
        <v>6379</v>
      </c>
    </row>
    <row r="1031" spans="1:3">
      <c r="A1031" s="2" t="s">
        <v>6381</v>
      </c>
      <c r="B1031" s="2" t="s">
        <v>6382</v>
      </c>
      <c r="C1031" s="2" t="s">
        <v>6381</v>
      </c>
    </row>
    <row r="1032" spans="1:3">
      <c r="A1032" s="2" t="s">
        <v>6383</v>
      </c>
      <c r="B1032" s="2" t="s">
        <v>6384</v>
      </c>
      <c r="C1032" s="2" t="s">
        <v>6383</v>
      </c>
    </row>
    <row r="1033" spans="1:3">
      <c r="A1033" s="2" t="s">
        <v>6385</v>
      </c>
      <c r="B1033" s="2" t="s">
        <v>2899</v>
      </c>
      <c r="C1033" s="2" t="s">
        <v>6385</v>
      </c>
    </row>
    <row r="1034" spans="1:3">
      <c r="A1034" s="2" t="s">
        <v>6386</v>
      </c>
      <c r="B1034" s="2" t="s">
        <v>6387</v>
      </c>
      <c r="C1034" s="2" t="s">
        <v>6386</v>
      </c>
    </row>
    <row r="1035" spans="1:3">
      <c r="A1035" s="2" t="s">
        <v>6388</v>
      </c>
      <c r="B1035" s="2" t="s">
        <v>6389</v>
      </c>
      <c r="C1035" s="2" t="s">
        <v>6388</v>
      </c>
    </row>
    <row r="1036" spans="1:3">
      <c r="A1036" s="2" t="s">
        <v>6390</v>
      </c>
      <c r="B1036" s="2" t="s">
        <v>6391</v>
      </c>
      <c r="C1036" s="2" t="s">
        <v>6390</v>
      </c>
    </row>
    <row r="1037" spans="1:3">
      <c r="A1037" s="2" t="s">
        <v>6392</v>
      </c>
      <c r="B1037" s="2" t="s">
        <v>6393</v>
      </c>
      <c r="C1037" s="2" t="s">
        <v>6392</v>
      </c>
    </row>
    <row r="1038" spans="1:3">
      <c r="A1038" s="2" t="s">
        <v>6394</v>
      </c>
      <c r="B1038" s="2" t="s">
        <v>6395</v>
      </c>
      <c r="C1038" s="2" t="s">
        <v>6394</v>
      </c>
    </row>
    <row r="1039" spans="1:3">
      <c r="A1039" s="2" t="s">
        <v>6396</v>
      </c>
      <c r="B1039" s="2" t="s">
        <v>6397</v>
      </c>
      <c r="C1039" s="2" t="s">
        <v>6396</v>
      </c>
    </row>
    <row r="1040" spans="1:3">
      <c r="A1040" s="2" t="s">
        <v>6398</v>
      </c>
      <c r="B1040" s="2" t="s">
        <v>6399</v>
      </c>
      <c r="C1040" s="2" t="s">
        <v>6398</v>
      </c>
    </row>
    <row r="1041" spans="1:3">
      <c r="A1041" s="2" t="s">
        <v>6400</v>
      </c>
      <c r="B1041" s="2" t="s">
        <v>6401</v>
      </c>
      <c r="C1041" s="2" t="s">
        <v>6400</v>
      </c>
    </row>
    <row r="1042" spans="1:3">
      <c r="A1042" s="2" t="s">
        <v>6402</v>
      </c>
      <c r="B1042" s="2" t="s">
        <v>6403</v>
      </c>
      <c r="C1042" s="2" t="s">
        <v>6402</v>
      </c>
    </row>
    <row r="1043" spans="1:3">
      <c r="A1043" s="2" t="s">
        <v>6404</v>
      </c>
      <c r="B1043" s="2" t="s">
        <v>6405</v>
      </c>
      <c r="C1043" s="2" t="s">
        <v>6404</v>
      </c>
    </row>
    <row r="1044" spans="1:3">
      <c r="A1044" s="2" t="s">
        <v>6406</v>
      </c>
      <c r="B1044" s="2" t="s">
        <v>6407</v>
      </c>
      <c r="C1044" s="2" t="s">
        <v>6406</v>
      </c>
    </row>
    <row r="1045" spans="1:3">
      <c r="A1045" s="2" t="s">
        <v>1718</v>
      </c>
      <c r="B1045" s="2" t="s">
        <v>1719</v>
      </c>
      <c r="C1045" s="2" t="s">
        <v>1718</v>
      </c>
    </row>
    <row r="1046" spans="1:3">
      <c r="A1046" s="2" t="s">
        <v>6408</v>
      </c>
      <c r="B1046" s="2" t="s">
        <v>6409</v>
      </c>
      <c r="C1046" s="2" t="s">
        <v>6408</v>
      </c>
    </row>
    <row r="1047" spans="1:3">
      <c r="A1047" s="2" t="s">
        <v>6410</v>
      </c>
      <c r="B1047" s="2" t="s">
        <v>6411</v>
      </c>
      <c r="C1047" s="2" t="s">
        <v>6410</v>
      </c>
    </row>
    <row r="1048" spans="1:3">
      <c r="A1048" s="2" t="s">
        <v>6412</v>
      </c>
      <c r="B1048" s="2" t="s">
        <v>6413</v>
      </c>
      <c r="C1048" s="2" t="s">
        <v>6412</v>
      </c>
    </row>
    <row r="1049" spans="1:3">
      <c r="A1049" s="2" t="s">
        <v>6414</v>
      </c>
      <c r="B1049" s="2" t="s">
        <v>6415</v>
      </c>
      <c r="C1049" s="2" t="s">
        <v>6414</v>
      </c>
    </row>
    <row r="1050" spans="1:3">
      <c r="A1050" s="2" t="s">
        <v>6416</v>
      </c>
      <c r="B1050" s="2" t="s">
        <v>6417</v>
      </c>
      <c r="C1050" s="2" t="s">
        <v>6416</v>
      </c>
    </row>
    <row r="1051" spans="1:3">
      <c r="A1051" s="2" t="s">
        <v>6418</v>
      </c>
      <c r="B1051" s="2" t="s">
        <v>6419</v>
      </c>
      <c r="C1051" s="2" t="s">
        <v>6418</v>
      </c>
    </row>
    <row r="1052" spans="1:3">
      <c r="A1052" s="2" t="s">
        <v>6420</v>
      </c>
      <c r="B1052" s="2" t="s">
        <v>6421</v>
      </c>
      <c r="C1052" s="2" t="s">
        <v>6420</v>
      </c>
    </row>
    <row r="1053" spans="1:3">
      <c r="A1053" s="2" t="s">
        <v>6422</v>
      </c>
      <c r="B1053" s="2" t="s">
        <v>6423</v>
      </c>
      <c r="C1053" s="2" t="s">
        <v>6422</v>
      </c>
    </row>
    <row r="1054" spans="1:3">
      <c r="A1054" s="2" t="s">
        <v>6424</v>
      </c>
      <c r="B1054" s="2" t="s">
        <v>6425</v>
      </c>
      <c r="C1054" s="2" t="s">
        <v>6424</v>
      </c>
    </row>
    <row r="1055" spans="1:3">
      <c r="A1055" s="2" t="s">
        <v>6426</v>
      </c>
      <c r="B1055" s="2" t="s">
        <v>6427</v>
      </c>
      <c r="C1055" s="2" t="s">
        <v>6426</v>
      </c>
    </row>
    <row r="1056" spans="1:3">
      <c r="A1056" s="2" t="s">
        <v>6428</v>
      </c>
      <c r="B1056" s="2" t="s">
        <v>6429</v>
      </c>
      <c r="C1056" s="2" t="s">
        <v>6428</v>
      </c>
    </row>
    <row r="1057" spans="1:3">
      <c r="A1057" s="2" t="s">
        <v>6430</v>
      </c>
      <c r="B1057" s="2" t="s">
        <v>6431</v>
      </c>
      <c r="C1057" s="2" t="s">
        <v>6430</v>
      </c>
    </row>
    <row r="1058" spans="1:3">
      <c r="A1058" s="2" t="s">
        <v>6432</v>
      </c>
      <c r="B1058" s="2" t="s">
        <v>6433</v>
      </c>
      <c r="C1058" s="2" t="s">
        <v>6432</v>
      </c>
    </row>
    <row r="1059" spans="1:3">
      <c r="A1059" s="2" t="s">
        <v>6434</v>
      </c>
      <c r="B1059" s="2" t="s">
        <v>6435</v>
      </c>
      <c r="C1059" s="2" t="s">
        <v>6434</v>
      </c>
    </row>
    <row r="1060" spans="1:3">
      <c r="A1060" s="2" t="s">
        <v>6436</v>
      </c>
      <c r="B1060" s="2" t="s">
        <v>6437</v>
      </c>
      <c r="C1060" s="2" t="s">
        <v>6436</v>
      </c>
    </row>
    <row r="1061" spans="1:3">
      <c r="A1061" s="2" t="s">
        <v>6438</v>
      </c>
      <c r="B1061" s="2" t="s">
        <v>6439</v>
      </c>
      <c r="C1061" s="2" t="s">
        <v>6438</v>
      </c>
    </row>
    <row r="1062" spans="1:3">
      <c r="A1062" s="2" t="s">
        <v>6440</v>
      </c>
      <c r="B1062" s="2" t="s">
        <v>6441</v>
      </c>
      <c r="C1062" s="2" t="s">
        <v>6440</v>
      </c>
    </row>
    <row r="1063" spans="1:3">
      <c r="A1063" s="2" t="s">
        <v>6442</v>
      </c>
      <c r="B1063" s="2" t="s">
        <v>6443</v>
      </c>
      <c r="C1063" s="2" t="s">
        <v>6442</v>
      </c>
    </row>
    <row r="1064" spans="1:3">
      <c r="A1064" s="2" t="s">
        <v>6444</v>
      </c>
      <c r="B1064" s="2" t="s">
        <v>6445</v>
      </c>
      <c r="C1064" s="2" t="s">
        <v>6444</v>
      </c>
    </row>
    <row r="1065" spans="1:3">
      <c r="A1065" s="2" t="s">
        <v>6446</v>
      </c>
      <c r="B1065" s="2" t="s">
        <v>6447</v>
      </c>
      <c r="C1065" s="2" t="s">
        <v>6446</v>
      </c>
    </row>
    <row r="1066" spans="1:3">
      <c r="A1066" s="2" t="s">
        <v>6448</v>
      </c>
      <c r="B1066" s="2" t="s">
        <v>6449</v>
      </c>
      <c r="C1066" s="2" t="s">
        <v>6448</v>
      </c>
    </row>
    <row r="1067" spans="1:3">
      <c r="A1067" s="2" t="s">
        <v>6450</v>
      </c>
      <c r="B1067" s="2" t="s">
        <v>6451</v>
      </c>
      <c r="C1067" s="2" t="s">
        <v>6450</v>
      </c>
    </row>
    <row r="1068" spans="1:3">
      <c r="A1068" s="2" t="s">
        <v>6452</v>
      </c>
      <c r="B1068" s="2" t="s">
        <v>6453</v>
      </c>
      <c r="C1068" s="2" t="s">
        <v>6452</v>
      </c>
    </row>
    <row r="1069" spans="1:3">
      <c r="A1069" s="2" t="s">
        <v>6454</v>
      </c>
      <c r="B1069" s="2" t="s">
        <v>6455</v>
      </c>
      <c r="C1069" s="2" t="s">
        <v>6454</v>
      </c>
    </row>
    <row r="1070" spans="1:3">
      <c r="A1070" s="2" t="s">
        <v>6456</v>
      </c>
      <c r="B1070" s="2" t="s">
        <v>6457</v>
      </c>
      <c r="C1070" s="2" t="s">
        <v>6456</v>
      </c>
    </row>
    <row r="1071" spans="1:3">
      <c r="A1071" s="2" t="s">
        <v>6458</v>
      </c>
      <c r="B1071" s="2" t="s">
        <v>6459</v>
      </c>
      <c r="C1071" s="2" t="s">
        <v>6458</v>
      </c>
    </row>
    <row r="1072" spans="1:3">
      <c r="A1072" s="2" t="s">
        <v>6460</v>
      </c>
      <c r="B1072" s="2" t="s">
        <v>6461</v>
      </c>
      <c r="C1072" s="2" t="s">
        <v>6460</v>
      </c>
    </row>
    <row r="1073" spans="1:3">
      <c r="A1073" s="2" t="s">
        <v>6462</v>
      </c>
      <c r="B1073" s="2" t="s">
        <v>6463</v>
      </c>
      <c r="C1073" s="2" t="s">
        <v>6462</v>
      </c>
    </row>
    <row r="1074" spans="1:3">
      <c r="A1074" s="2" t="s">
        <v>6464</v>
      </c>
      <c r="B1074" s="2" t="s">
        <v>6465</v>
      </c>
      <c r="C1074" s="2" t="s">
        <v>6464</v>
      </c>
    </row>
    <row r="1075" spans="1:3">
      <c r="A1075" s="2" t="s">
        <v>6466</v>
      </c>
      <c r="B1075" s="2" t="s">
        <v>6467</v>
      </c>
      <c r="C1075" s="2" t="s">
        <v>6466</v>
      </c>
    </row>
    <row r="1076" spans="1:3">
      <c r="A1076" s="2" t="s">
        <v>6468</v>
      </c>
      <c r="B1076" s="2" t="s">
        <v>6469</v>
      </c>
      <c r="C1076" s="2" t="s">
        <v>6468</v>
      </c>
    </row>
    <row r="1077" spans="1:3">
      <c r="A1077" s="2" t="s">
        <v>6470</v>
      </c>
      <c r="B1077" s="2" t="s">
        <v>6471</v>
      </c>
      <c r="C1077" s="2" t="s">
        <v>6470</v>
      </c>
    </row>
    <row r="1078" spans="1:3">
      <c r="A1078" s="2" t="s">
        <v>6472</v>
      </c>
      <c r="B1078" s="2" t="s">
        <v>6473</v>
      </c>
      <c r="C1078" s="2" t="s">
        <v>6472</v>
      </c>
    </row>
    <row r="1079" spans="1:3">
      <c r="A1079" s="2" t="s">
        <v>6474</v>
      </c>
      <c r="B1079" s="2" t="s">
        <v>6475</v>
      </c>
      <c r="C1079" s="2" t="s">
        <v>6474</v>
      </c>
    </row>
    <row r="1080" spans="1:3">
      <c r="A1080" s="2" t="s">
        <v>6476</v>
      </c>
      <c r="B1080" s="2" t="s">
        <v>6477</v>
      </c>
      <c r="C1080" s="2" t="s">
        <v>6476</v>
      </c>
    </row>
    <row r="1081" spans="1:3">
      <c r="A1081" s="2" t="s">
        <v>6478</v>
      </c>
      <c r="B1081" s="2" t="s">
        <v>6479</v>
      </c>
      <c r="C1081" s="2" t="s">
        <v>6478</v>
      </c>
    </row>
    <row r="1082" spans="1:3">
      <c r="A1082" s="2" t="s">
        <v>6480</v>
      </c>
      <c r="B1082" s="2" t="s">
        <v>6481</v>
      </c>
      <c r="C1082" s="2" t="s">
        <v>6480</v>
      </c>
    </row>
    <row r="1083" spans="1:3">
      <c r="A1083" s="2" t="s">
        <v>6482</v>
      </c>
      <c r="B1083" s="2" t="s">
        <v>6483</v>
      </c>
      <c r="C1083" s="2" t="s">
        <v>6482</v>
      </c>
    </row>
    <row r="1084" spans="1:3">
      <c r="A1084" s="2" t="s">
        <v>6484</v>
      </c>
      <c r="B1084" s="2" t="s">
        <v>6485</v>
      </c>
      <c r="C1084" s="2" t="s">
        <v>6484</v>
      </c>
    </row>
    <row r="1085" spans="1:3">
      <c r="A1085" s="2" t="s">
        <v>6486</v>
      </c>
      <c r="B1085" s="2" t="s">
        <v>6487</v>
      </c>
      <c r="C1085" s="2" t="s">
        <v>6486</v>
      </c>
    </row>
    <row r="1086" spans="1:3">
      <c r="A1086" s="2" t="s">
        <v>6488</v>
      </c>
      <c r="B1086" s="2" t="s">
        <v>6489</v>
      </c>
      <c r="C1086" s="2" t="s">
        <v>6488</v>
      </c>
    </row>
    <row r="1087" spans="1:3">
      <c r="A1087" s="2" t="s">
        <v>2017</v>
      </c>
      <c r="B1087" s="2" t="s">
        <v>2018</v>
      </c>
      <c r="C1087" s="2" t="s">
        <v>2017</v>
      </c>
    </row>
    <row r="1088" spans="1:3">
      <c r="A1088" s="2" t="s">
        <v>6490</v>
      </c>
      <c r="B1088" s="2" t="s">
        <v>6491</v>
      </c>
      <c r="C1088" s="2" t="s">
        <v>6490</v>
      </c>
    </row>
    <row r="1089" spans="1:3">
      <c r="A1089" s="2" t="s">
        <v>6492</v>
      </c>
      <c r="B1089" s="2" t="s">
        <v>6493</v>
      </c>
      <c r="C1089" s="2" t="s">
        <v>6492</v>
      </c>
    </row>
    <row r="1090" spans="1:3">
      <c r="A1090" s="2" t="s">
        <v>1802</v>
      </c>
      <c r="B1090" s="2" t="s">
        <v>1803</v>
      </c>
      <c r="C1090" s="2" t="s">
        <v>1802</v>
      </c>
    </row>
    <row r="1091" spans="1:3">
      <c r="A1091" s="2" t="s">
        <v>6494</v>
      </c>
      <c r="B1091" s="2" t="s">
        <v>6495</v>
      </c>
      <c r="C1091" s="2" t="s">
        <v>6494</v>
      </c>
    </row>
    <row r="1092" spans="1:3">
      <c r="A1092" s="2" t="s">
        <v>6496</v>
      </c>
      <c r="B1092" s="2" t="s">
        <v>6497</v>
      </c>
      <c r="C1092" s="2" t="s">
        <v>6496</v>
      </c>
    </row>
    <row r="1093" spans="1:3">
      <c r="A1093" s="2" t="s">
        <v>6498</v>
      </c>
      <c r="B1093" s="2" t="s">
        <v>6499</v>
      </c>
      <c r="C1093" s="2" t="s">
        <v>6498</v>
      </c>
    </row>
    <row r="1094" spans="1:3">
      <c r="A1094" s="2" t="s">
        <v>6500</v>
      </c>
      <c r="B1094" s="2" t="s">
        <v>6501</v>
      </c>
      <c r="C1094" s="2" t="s">
        <v>6500</v>
      </c>
    </row>
    <row r="1095" spans="1:3">
      <c r="A1095" s="2" t="s">
        <v>6502</v>
      </c>
      <c r="B1095" s="2" t="s">
        <v>6503</v>
      </c>
      <c r="C1095" s="2" t="s">
        <v>6502</v>
      </c>
    </row>
    <row r="1096" spans="1:3">
      <c r="A1096" s="2" t="s">
        <v>6504</v>
      </c>
      <c r="B1096" s="2" t="s">
        <v>6505</v>
      </c>
      <c r="C1096" s="2" t="s">
        <v>6504</v>
      </c>
    </row>
    <row r="1097" spans="1:3">
      <c r="A1097" s="2" t="s">
        <v>6506</v>
      </c>
      <c r="B1097" s="2" t="s">
        <v>6507</v>
      </c>
      <c r="C1097" s="2" t="s">
        <v>6506</v>
      </c>
    </row>
    <row r="1098" spans="1:3">
      <c r="A1098" s="2" t="s">
        <v>6508</v>
      </c>
      <c r="B1098" s="2" t="s">
        <v>6509</v>
      </c>
      <c r="C1098" s="2" t="s">
        <v>6508</v>
      </c>
    </row>
    <row r="1099" spans="1:3">
      <c r="A1099" s="2" t="s">
        <v>6510</v>
      </c>
      <c r="B1099" s="2" t="s">
        <v>6511</v>
      </c>
      <c r="C1099" s="2" t="s">
        <v>6510</v>
      </c>
    </row>
    <row r="1100" spans="1:3">
      <c r="A1100" s="2" t="s">
        <v>6512</v>
      </c>
      <c r="B1100" s="2" t="s">
        <v>6513</v>
      </c>
      <c r="C1100" s="2" t="s">
        <v>6512</v>
      </c>
    </row>
    <row r="1101" spans="1:3">
      <c r="A1101" s="2" t="s">
        <v>6514</v>
      </c>
      <c r="B1101" s="2" t="s">
        <v>6515</v>
      </c>
      <c r="C1101" s="2" t="s">
        <v>6514</v>
      </c>
    </row>
    <row r="1102" spans="1:3">
      <c r="A1102" s="2" t="s">
        <v>6516</v>
      </c>
      <c r="B1102" s="2" t="s">
        <v>6517</v>
      </c>
      <c r="C1102" s="2" t="s">
        <v>6516</v>
      </c>
    </row>
    <row r="1103" spans="1:3">
      <c r="A1103" s="2" t="s">
        <v>6518</v>
      </c>
      <c r="B1103" s="2" t="s">
        <v>6519</v>
      </c>
      <c r="C1103" s="2" t="s">
        <v>6518</v>
      </c>
    </row>
    <row r="1104" spans="1:3">
      <c r="A1104" s="2" t="s">
        <v>6520</v>
      </c>
      <c r="B1104" s="2" t="s">
        <v>6521</v>
      </c>
      <c r="C1104" s="2" t="s">
        <v>6520</v>
      </c>
    </row>
    <row r="1105" spans="1:3">
      <c r="A1105" s="2" t="s">
        <v>6522</v>
      </c>
      <c r="B1105" s="2" t="s">
        <v>6523</v>
      </c>
      <c r="C1105" s="2" t="s">
        <v>6522</v>
      </c>
    </row>
    <row r="1106" spans="1:3">
      <c r="A1106" s="2" t="s">
        <v>6524</v>
      </c>
      <c r="B1106" s="2" t="s">
        <v>6525</v>
      </c>
      <c r="C1106" s="2" t="s">
        <v>6524</v>
      </c>
    </row>
    <row r="1107" spans="1:3">
      <c r="A1107" s="2" t="s">
        <v>6526</v>
      </c>
      <c r="B1107" s="2" t="s">
        <v>6527</v>
      </c>
      <c r="C1107" s="2" t="s">
        <v>6526</v>
      </c>
    </row>
    <row r="1108" spans="1:3">
      <c r="A1108" s="2" t="s">
        <v>6528</v>
      </c>
      <c r="B1108" s="2" t="s">
        <v>6529</v>
      </c>
      <c r="C1108" s="2" t="s">
        <v>6528</v>
      </c>
    </row>
    <row r="1109" spans="1:3">
      <c r="A1109" s="2" t="s">
        <v>6530</v>
      </c>
      <c r="B1109" s="2" t="s">
        <v>6531</v>
      </c>
      <c r="C1109" s="2" t="s">
        <v>6530</v>
      </c>
    </row>
    <row r="1110" spans="1:3">
      <c r="A1110" s="2" t="s">
        <v>6532</v>
      </c>
      <c r="B1110" s="2" t="s">
        <v>6533</v>
      </c>
      <c r="C1110" s="2" t="s">
        <v>6532</v>
      </c>
    </row>
    <row r="1111" spans="1:3">
      <c r="A1111" s="2" t="s">
        <v>6534</v>
      </c>
      <c r="B1111" s="2" t="s">
        <v>6535</v>
      </c>
      <c r="C1111" s="2" t="s">
        <v>6534</v>
      </c>
    </row>
    <row r="1112" spans="1:3">
      <c r="A1112" s="2" t="s">
        <v>6536</v>
      </c>
      <c r="B1112" s="2" t="s">
        <v>6537</v>
      </c>
      <c r="C1112" s="2" t="s">
        <v>6536</v>
      </c>
    </row>
    <row r="1113" spans="1:3">
      <c r="A1113" s="2" t="s">
        <v>6538</v>
      </c>
      <c r="B1113" s="2" t="s">
        <v>6539</v>
      </c>
      <c r="C1113" s="2" t="s">
        <v>6538</v>
      </c>
    </row>
    <row r="1114" spans="1:3">
      <c r="A1114" s="2" t="s">
        <v>6540</v>
      </c>
      <c r="B1114" s="2" t="s">
        <v>6541</v>
      </c>
      <c r="C1114" s="2" t="s">
        <v>6540</v>
      </c>
    </row>
    <row r="1115" spans="1:3">
      <c r="A1115" s="2" t="s">
        <v>6542</v>
      </c>
      <c r="B1115" s="2" t="s">
        <v>6543</v>
      </c>
      <c r="C1115" s="2" t="s">
        <v>6542</v>
      </c>
    </row>
    <row r="1116" spans="1:3">
      <c r="A1116" s="2" t="s">
        <v>6544</v>
      </c>
      <c r="B1116" s="2" t="s">
        <v>6545</v>
      </c>
      <c r="C1116" s="2" t="s">
        <v>6544</v>
      </c>
    </row>
    <row r="1117" spans="1:3">
      <c r="A1117" s="2" t="s">
        <v>6546</v>
      </c>
      <c r="B1117" s="2" t="s">
        <v>6547</v>
      </c>
      <c r="C1117" s="2" t="s">
        <v>6546</v>
      </c>
    </row>
    <row r="1118" spans="1:3">
      <c r="A1118" s="2" t="s">
        <v>6548</v>
      </c>
      <c r="B1118" s="2" t="s">
        <v>6549</v>
      </c>
      <c r="C1118" s="2" t="s">
        <v>6548</v>
      </c>
    </row>
    <row r="1119" spans="1:3">
      <c r="A1119" s="2" t="s">
        <v>6550</v>
      </c>
      <c r="B1119" s="2" t="s">
        <v>6551</v>
      </c>
      <c r="C1119" s="2" t="s">
        <v>6550</v>
      </c>
    </row>
    <row r="1120" spans="1:3">
      <c r="A1120" s="2" t="s">
        <v>6552</v>
      </c>
      <c r="B1120" s="2" t="s">
        <v>6553</v>
      </c>
      <c r="C1120" s="2" t="s">
        <v>6552</v>
      </c>
    </row>
    <row r="1121" spans="1:3">
      <c r="A1121" s="2" t="s">
        <v>6554</v>
      </c>
      <c r="B1121" s="2" t="s">
        <v>6555</v>
      </c>
      <c r="C1121" s="2" t="s">
        <v>6554</v>
      </c>
    </row>
    <row r="1122" spans="1:3">
      <c r="A1122" s="2" t="s">
        <v>6556</v>
      </c>
      <c r="B1122" s="2" t="s">
        <v>6557</v>
      </c>
      <c r="C1122" s="2" t="s">
        <v>6556</v>
      </c>
    </row>
    <row r="1123" spans="1:3">
      <c r="A1123" s="2" t="s">
        <v>6558</v>
      </c>
      <c r="B1123" s="2" t="s">
        <v>6559</v>
      </c>
      <c r="C1123" s="2" t="s">
        <v>6558</v>
      </c>
    </row>
    <row r="1124" spans="1:3">
      <c r="A1124" s="2" t="s">
        <v>6560</v>
      </c>
      <c r="B1124" s="2" t="s">
        <v>6561</v>
      </c>
      <c r="C1124" s="2" t="s">
        <v>6560</v>
      </c>
    </row>
    <row r="1125" spans="1:3">
      <c r="A1125" s="2" t="s">
        <v>6562</v>
      </c>
      <c r="B1125" s="2" t="s">
        <v>6563</v>
      </c>
      <c r="C1125" s="2" t="s">
        <v>6562</v>
      </c>
    </row>
    <row r="1126" spans="1:3">
      <c r="A1126" s="2" t="s">
        <v>6564</v>
      </c>
      <c r="B1126" s="2" t="s">
        <v>6565</v>
      </c>
      <c r="C1126" s="2" t="s">
        <v>6564</v>
      </c>
    </row>
    <row r="1127" spans="1:3">
      <c r="A1127" s="2" t="s">
        <v>6566</v>
      </c>
      <c r="B1127" s="2" t="s">
        <v>6567</v>
      </c>
      <c r="C1127" s="2" t="s">
        <v>6566</v>
      </c>
    </row>
    <row r="1128" spans="1:3">
      <c r="A1128" s="2" t="s">
        <v>6568</v>
      </c>
      <c r="B1128" s="2" t="s">
        <v>6569</v>
      </c>
      <c r="C1128" s="2" t="s">
        <v>6568</v>
      </c>
    </row>
    <row r="1129" spans="1:3">
      <c r="A1129" s="2" t="s">
        <v>6570</v>
      </c>
      <c r="B1129" s="2" t="s">
        <v>6571</v>
      </c>
      <c r="C1129" s="2" t="s">
        <v>6570</v>
      </c>
    </row>
    <row r="1130" spans="1:3">
      <c r="A1130" s="2" t="s">
        <v>6572</v>
      </c>
      <c r="B1130" s="2" t="s">
        <v>6573</v>
      </c>
      <c r="C1130" s="2" t="s">
        <v>6572</v>
      </c>
    </row>
    <row r="1131" spans="1:3">
      <c r="A1131" s="2" t="s">
        <v>6574</v>
      </c>
      <c r="B1131" s="2" t="s">
        <v>6575</v>
      </c>
      <c r="C1131" s="2" t="s">
        <v>6574</v>
      </c>
    </row>
    <row r="1132" spans="1:3">
      <c r="A1132" s="2" t="s">
        <v>6576</v>
      </c>
      <c r="B1132" s="2" t="s">
        <v>6577</v>
      </c>
      <c r="C1132" s="2" t="s">
        <v>6576</v>
      </c>
    </row>
    <row r="1133" spans="1:3">
      <c r="A1133" s="2" t="s">
        <v>6578</v>
      </c>
      <c r="B1133" s="2" t="s">
        <v>6579</v>
      </c>
      <c r="C1133" s="2" t="s">
        <v>6578</v>
      </c>
    </row>
    <row r="1134" spans="1:3">
      <c r="A1134" s="2" t="s">
        <v>6580</v>
      </c>
      <c r="B1134" s="2" t="s">
        <v>6581</v>
      </c>
      <c r="C1134" s="2" t="s">
        <v>6580</v>
      </c>
    </row>
    <row r="1135" spans="1:3">
      <c r="A1135" s="2" t="s">
        <v>6582</v>
      </c>
      <c r="B1135" s="2" t="s">
        <v>6583</v>
      </c>
      <c r="C1135" s="2" t="s">
        <v>6582</v>
      </c>
    </row>
    <row r="1136" spans="1:3">
      <c r="A1136" s="2" t="s">
        <v>6584</v>
      </c>
      <c r="B1136" s="2" t="s">
        <v>6585</v>
      </c>
      <c r="C1136" s="2" t="s">
        <v>6584</v>
      </c>
    </row>
    <row r="1137" spans="1:3">
      <c r="A1137" s="2" t="s">
        <v>6586</v>
      </c>
      <c r="B1137" s="2" t="s">
        <v>6587</v>
      </c>
      <c r="C1137" s="2" t="s">
        <v>6586</v>
      </c>
    </row>
    <row r="1138" spans="1:3">
      <c r="A1138" s="2" t="s">
        <v>6588</v>
      </c>
      <c r="B1138" s="2" t="s">
        <v>6589</v>
      </c>
      <c r="C1138" s="2" t="s">
        <v>6588</v>
      </c>
    </row>
    <row r="1139" spans="1:3">
      <c r="A1139" s="2" t="s">
        <v>6590</v>
      </c>
      <c r="B1139" s="2" t="s">
        <v>6591</v>
      </c>
      <c r="C1139" s="2" t="s">
        <v>6590</v>
      </c>
    </row>
    <row r="1140" spans="1:3">
      <c r="A1140" s="2" t="s">
        <v>6592</v>
      </c>
      <c r="B1140" s="2" t="s">
        <v>6593</v>
      </c>
      <c r="C1140" s="2" t="s">
        <v>6592</v>
      </c>
    </row>
    <row r="1141" spans="1:3">
      <c r="A1141" s="2" t="s">
        <v>6594</v>
      </c>
      <c r="B1141" s="2" t="s">
        <v>6595</v>
      </c>
      <c r="C1141" s="2" t="s">
        <v>6594</v>
      </c>
    </row>
    <row r="1142" spans="1:3">
      <c r="A1142" s="2" t="s">
        <v>6596</v>
      </c>
      <c r="B1142" s="2" t="s">
        <v>6597</v>
      </c>
      <c r="C1142" s="2" t="s">
        <v>6596</v>
      </c>
    </row>
    <row r="1143" spans="1:3">
      <c r="A1143" s="2" t="s">
        <v>6598</v>
      </c>
      <c r="B1143" s="2" t="s">
        <v>6599</v>
      </c>
      <c r="C1143" s="2" t="s">
        <v>6598</v>
      </c>
    </row>
    <row r="1144" spans="1:3">
      <c r="A1144" s="2" t="s">
        <v>6600</v>
      </c>
      <c r="B1144" s="2" t="s">
        <v>6601</v>
      </c>
      <c r="C1144" s="2" t="s">
        <v>6600</v>
      </c>
    </row>
    <row r="1145" spans="1:3">
      <c r="A1145" s="2" t="s">
        <v>6602</v>
      </c>
      <c r="B1145" s="2" t="s">
        <v>6603</v>
      </c>
      <c r="C1145" s="2" t="s">
        <v>6602</v>
      </c>
    </row>
    <row r="1146" spans="1:3">
      <c r="A1146" s="2" t="s">
        <v>6604</v>
      </c>
      <c r="B1146" s="2" t="s">
        <v>6605</v>
      </c>
      <c r="C1146" s="2" t="s">
        <v>6604</v>
      </c>
    </row>
    <row r="1147" spans="1:3">
      <c r="A1147" s="2" t="s">
        <v>6606</v>
      </c>
      <c r="B1147" s="2" t="s">
        <v>6607</v>
      </c>
      <c r="C1147" s="2" t="s">
        <v>6606</v>
      </c>
    </row>
    <row r="1148" spans="1:3">
      <c r="A1148" s="2" t="s">
        <v>6608</v>
      </c>
      <c r="B1148" s="2" t="s">
        <v>6609</v>
      </c>
      <c r="C1148" s="2" t="s">
        <v>6608</v>
      </c>
    </row>
    <row r="1149" spans="1:3">
      <c r="A1149" s="2" t="s">
        <v>6610</v>
      </c>
      <c r="B1149" s="2" t="s">
        <v>6611</v>
      </c>
      <c r="C1149" s="2" t="s">
        <v>6610</v>
      </c>
    </row>
    <row r="1150" spans="1:3">
      <c r="A1150" s="2" t="s">
        <v>6612</v>
      </c>
      <c r="B1150" s="2" t="s">
        <v>6613</v>
      </c>
      <c r="C1150" s="2" t="s">
        <v>6612</v>
      </c>
    </row>
    <row r="1151" spans="1:3">
      <c r="A1151" s="2" t="s">
        <v>6614</v>
      </c>
      <c r="B1151" s="2" t="s">
        <v>6615</v>
      </c>
      <c r="C1151" s="2" t="s">
        <v>6614</v>
      </c>
    </row>
    <row r="1152" spans="1:3">
      <c r="A1152" s="2" t="s">
        <v>6616</v>
      </c>
      <c r="B1152" s="2" t="s">
        <v>6617</v>
      </c>
      <c r="C1152" s="2" t="s">
        <v>6616</v>
      </c>
    </row>
    <row r="1153" spans="1:3">
      <c r="A1153" s="2" t="s">
        <v>6618</v>
      </c>
      <c r="B1153" s="2" t="s">
        <v>6619</v>
      </c>
      <c r="C1153" s="2" t="s">
        <v>6618</v>
      </c>
    </row>
    <row r="1154" spans="1:3">
      <c r="A1154" s="2" t="s">
        <v>6620</v>
      </c>
      <c r="B1154" s="2" t="s">
        <v>6621</v>
      </c>
      <c r="C1154" s="2" t="s">
        <v>6620</v>
      </c>
    </row>
    <row r="1155" spans="1:3">
      <c r="A1155" s="2" t="s">
        <v>6622</v>
      </c>
      <c r="B1155" s="2" t="s">
        <v>6623</v>
      </c>
      <c r="C1155" s="2" t="s">
        <v>6622</v>
      </c>
    </row>
    <row r="1156" spans="1:3">
      <c r="A1156" s="2" t="s">
        <v>6624</v>
      </c>
      <c r="B1156" s="2" t="s">
        <v>6625</v>
      </c>
      <c r="C1156" s="2" t="s">
        <v>6624</v>
      </c>
    </row>
    <row r="1157" spans="1:3">
      <c r="A1157" s="2" t="s">
        <v>6626</v>
      </c>
      <c r="B1157" s="2" t="s">
        <v>6627</v>
      </c>
      <c r="C1157" s="2" t="s">
        <v>6626</v>
      </c>
    </row>
    <row r="1158" spans="1:3">
      <c r="A1158" s="2" t="s">
        <v>6628</v>
      </c>
      <c r="B1158" s="2" t="s">
        <v>6629</v>
      </c>
      <c r="C1158" s="2" t="s">
        <v>6628</v>
      </c>
    </row>
    <row r="1159" spans="1:3">
      <c r="A1159" s="2" t="s">
        <v>6630</v>
      </c>
      <c r="B1159" s="2" t="s">
        <v>6631</v>
      </c>
      <c r="C1159" s="2" t="s">
        <v>6630</v>
      </c>
    </row>
    <row r="1160" spans="1:3">
      <c r="A1160" s="2" t="s">
        <v>6632</v>
      </c>
      <c r="B1160" s="2" t="s">
        <v>6633</v>
      </c>
      <c r="C1160" s="2" t="s">
        <v>6632</v>
      </c>
    </row>
    <row r="1161" spans="1:3">
      <c r="A1161" s="2" t="s">
        <v>6634</v>
      </c>
      <c r="B1161" s="2" t="s">
        <v>6635</v>
      </c>
      <c r="C1161" s="2" t="s">
        <v>6634</v>
      </c>
    </row>
    <row r="1162" spans="1:3">
      <c r="A1162" s="2" t="s">
        <v>1638</v>
      </c>
      <c r="B1162" s="2" t="s">
        <v>1639</v>
      </c>
      <c r="C1162" s="2" t="s">
        <v>1638</v>
      </c>
    </row>
    <row r="1163" spans="1:3">
      <c r="A1163" s="2" t="s">
        <v>6636</v>
      </c>
      <c r="B1163" s="2" t="s">
        <v>6637</v>
      </c>
      <c r="C1163" s="2" t="s">
        <v>6636</v>
      </c>
    </row>
    <row r="1164" spans="1:3">
      <c r="A1164" s="2" t="s">
        <v>6638</v>
      </c>
      <c r="B1164" s="2" t="s">
        <v>6639</v>
      </c>
      <c r="C1164" s="2" t="s">
        <v>6638</v>
      </c>
    </row>
    <row r="1165" spans="1:3">
      <c r="A1165" s="2" t="s">
        <v>6640</v>
      </c>
      <c r="B1165" s="2" t="s">
        <v>6641</v>
      </c>
      <c r="C1165" s="2" t="s">
        <v>6640</v>
      </c>
    </row>
    <row r="1166" spans="1:3">
      <c r="A1166" s="2" t="s">
        <v>1541</v>
      </c>
      <c r="B1166" s="2" t="s">
        <v>1542</v>
      </c>
      <c r="C1166" s="2" t="s">
        <v>1541</v>
      </c>
    </row>
    <row r="1167" spans="1:3">
      <c r="A1167" s="2" t="s">
        <v>6642</v>
      </c>
      <c r="B1167" s="2" t="s">
        <v>6643</v>
      </c>
      <c r="C1167" s="2" t="s">
        <v>6642</v>
      </c>
    </row>
    <row r="1168" spans="1:3">
      <c r="A1168" s="2" t="s">
        <v>6644</v>
      </c>
      <c r="B1168" s="2" t="s">
        <v>6645</v>
      </c>
      <c r="C1168" s="2" t="s">
        <v>6644</v>
      </c>
    </row>
    <row r="1169" spans="1:3">
      <c r="A1169" s="2" t="s">
        <v>6646</v>
      </c>
      <c r="B1169" s="2" t="s">
        <v>6647</v>
      </c>
      <c r="C1169" s="2" t="s">
        <v>6646</v>
      </c>
    </row>
    <row r="1170" spans="1:3">
      <c r="A1170" s="2" t="s">
        <v>6648</v>
      </c>
      <c r="B1170" s="2" t="s">
        <v>6649</v>
      </c>
      <c r="C1170" s="2" t="s">
        <v>6648</v>
      </c>
    </row>
    <row r="1171" spans="1:3">
      <c r="A1171" s="2" t="s">
        <v>6650</v>
      </c>
      <c r="B1171" s="2" t="s">
        <v>6651</v>
      </c>
      <c r="C1171" s="2" t="s">
        <v>6650</v>
      </c>
    </row>
    <row r="1172" spans="1:3">
      <c r="A1172" s="2" t="s">
        <v>6652</v>
      </c>
      <c r="B1172" s="2" t="s">
        <v>6653</v>
      </c>
      <c r="C1172" s="2" t="s">
        <v>6652</v>
      </c>
    </row>
    <row r="1173" spans="1:3">
      <c r="A1173" s="2" t="s">
        <v>2291</v>
      </c>
      <c r="B1173" s="2" t="s">
        <v>2292</v>
      </c>
      <c r="C1173" s="2" t="s">
        <v>2291</v>
      </c>
    </row>
    <row r="1174" spans="1:3">
      <c r="A1174" s="2" t="s">
        <v>6654</v>
      </c>
      <c r="B1174" s="2" t="s">
        <v>6655</v>
      </c>
      <c r="C1174" s="2" t="s">
        <v>6654</v>
      </c>
    </row>
    <row r="1175" spans="1:3">
      <c r="A1175" s="2" t="s">
        <v>6656</v>
      </c>
      <c r="B1175" s="2" t="s">
        <v>6657</v>
      </c>
      <c r="C1175" s="2" t="s">
        <v>6656</v>
      </c>
    </row>
    <row r="1176" spans="1:3">
      <c r="A1176" s="2" t="s">
        <v>6658</v>
      </c>
      <c r="B1176" s="2" t="s">
        <v>6659</v>
      </c>
      <c r="C1176" s="2" t="s">
        <v>6658</v>
      </c>
    </row>
    <row r="1177" spans="1:3">
      <c r="A1177" s="2" t="s">
        <v>6660</v>
      </c>
      <c r="B1177" s="2" t="s">
        <v>6661</v>
      </c>
      <c r="C1177" s="2" t="s">
        <v>6660</v>
      </c>
    </row>
    <row r="1178" spans="1:3">
      <c r="A1178" s="2" t="s">
        <v>6662</v>
      </c>
      <c r="B1178" s="2" t="s">
        <v>6663</v>
      </c>
      <c r="C1178" s="2" t="s">
        <v>6662</v>
      </c>
    </row>
    <row r="1179" spans="1:3">
      <c r="A1179" s="2" t="s">
        <v>6664</v>
      </c>
      <c r="B1179" s="2" t="s">
        <v>6665</v>
      </c>
      <c r="C1179" s="2" t="s">
        <v>6664</v>
      </c>
    </row>
    <row r="1180" spans="1:3">
      <c r="A1180" s="2" t="s">
        <v>6666</v>
      </c>
      <c r="B1180" s="2" t="s">
        <v>6667</v>
      </c>
      <c r="C1180" s="2" t="s">
        <v>6666</v>
      </c>
    </row>
    <row r="1181" spans="1:3">
      <c r="A1181" s="2" t="s">
        <v>6668</v>
      </c>
      <c r="B1181" s="2" t="s">
        <v>6669</v>
      </c>
      <c r="C1181" s="2" t="s">
        <v>6668</v>
      </c>
    </row>
    <row r="1182" spans="1:3">
      <c r="A1182" s="2" t="s">
        <v>6670</v>
      </c>
      <c r="B1182" s="2" t="s">
        <v>6671</v>
      </c>
      <c r="C1182" s="2" t="s">
        <v>6670</v>
      </c>
    </row>
    <row r="1183" spans="1:3">
      <c r="A1183" s="2" t="s">
        <v>6672</v>
      </c>
      <c r="B1183" s="2" t="s">
        <v>6673</v>
      </c>
      <c r="C1183" s="2" t="s">
        <v>6672</v>
      </c>
    </row>
    <row r="1184" spans="1:3">
      <c r="A1184" s="2" t="s">
        <v>6674</v>
      </c>
      <c r="B1184" s="2" t="s">
        <v>6675</v>
      </c>
      <c r="C1184" s="2" t="s">
        <v>6674</v>
      </c>
    </row>
    <row r="1185" spans="1:3">
      <c r="A1185" s="2" t="s">
        <v>2034</v>
      </c>
      <c r="B1185" s="2" t="s">
        <v>2035</v>
      </c>
      <c r="C1185" s="2" t="s">
        <v>2034</v>
      </c>
    </row>
    <row r="1186" spans="1:3">
      <c r="A1186" s="2" t="s">
        <v>6676</v>
      </c>
      <c r="B1186" s="2" t="s">
        <v>6677</v>
      </c>
      <c r="C1186" s="2" t="s">
        <v>6676</v>
      </c>
    </row>
    <row r="1187" spans="1:3">
      <c r="A1187" s="2" t="s">
        <v>6678</v>
      </c>
      <c r="B1187" s="2" t="s">
        <v>6679</v>
      </c>
      <c r="C1187" s="2" t="s">
        <v>6678</v>
      </c>
    </row>
    <row r="1188" spans="1:3">
      <c r="A1188" s="2" t="s">
        <v>6680</v>
      </c>
      <c r="B1188" s="2" t="s">
        <v>6681</v>
      </c>
      <c r="C1188" s="2" t="s">
        <v>6680</v>
      </c>
    </row>
    <row r="1189" spans="1:3">
      <c r="A1189" s="2" t="s">
        <v>6682</v>
      </c>
      <c r="B1189" s="2" t="s">
        <v>6683</v>
      </c>
      <c r="C1189" s="2" t="s">
        <v>6682</v>
      </c>
    </row>
    <row r="1190" spans="1:3">
      <c r="A1190" s="2" t="s">
        <v>6684</v>
      </c>
      <c r="B1190" s="2" t="s">
        <v>6685</v>
      </c>
      <c r="C1190" s="2" t="s">
        <v>6684</v>
      </c>
    </row>
    <row r="1191" spans="1:3">
      <c r="A1191" s="2" t="s">
        <v>6686</v>
      </c>
      <c r="B1191" s="2" t="s">
        <v>6687</v>
      </c>
      <c r="C1191" s="2" t="s">
        <v>6686</v>
      </c>
    </row>
    <row r="1192" spans="1:3">
      <c r="A1192" s="2" t="s">
        <v>6688</v>
      </c>
      <c r="B1192" s="2" t="s">
        <v>6689</v>
      </c>
      <c r="C1192" s="2" t="s">
        <v>6688</v>
      </c>
    </row>
    <row r="1193" spans="1:3">
      <c r="A1193" s="2" t="s">
        <v>2041</v>
      </c>
      <c r="B1193" s="2" t="s">
        <v>2042</v>
      </c>
      <c r="C1193" s="2" t="s">
        <v>2041</v>
      </c>
    </row>
    <row r="1194" spans="1:3">
      <c r="A1194" s="2" t="s">
        <v>6690</v>
      </c>
      <c r="B1194" s="2" t="s">
        <v>6691</v>
      </c>
      <c r="C1194" s="2" t="s">
        <v>6690</v>
      </c>
    </row>
    <row r="1195" spans="1:3">
      <c r="A1195" s="2" t="s">
        <v>6692</v>
      </c>
      <c r="B1195" s="2" t="s">
        <v>6693</v>
      </c>
      <c r="C1195" s="2" t="s">
        <v>6692</v>
      </c>
    </row>
    <row r="1196" spans="1:3">
      <c r="A1196" s="2" t="s">
        <v>6694</v>
      </c>
      <c r="B1196" s="2" t="s">
        <v>6695</v>
      </c>
      <c r="C1196" s="2" t="s">
        <v>6694</v>
      </c>
    </row>
    <row r="1197" spans="1:3">
      <c r="A1197" s="2" t="s">
        <v>1099</v>
      </c>
      <c r="B1197" s="2" t="s">
        <v>1100</v>
      </c>
      <c r="C1197" s="2" t="s">
        <v>1099</v>
      </c>
    </row>
    <row r="1198" spans="1:3">
      <c r="A1198" s="2" t="s">
        <v>6696</v>
      </c>
      <c r="B1198" s="2" t="s">
        <v>6697</v>
      </c>
      <c r="C1198" s="2" t="s">
        <v>6696</v>
      </c>
    </row>
    <row r="1199" spans="1:3">
      <c r="A1199" s="2" t="s">
        <v>6698</v>
      </c>
      <c r="B1199" s="2" t="s">
        <v>6699</v>
      </c>
      <c r="C1199" s="2" t="s">
        <v>6698</v>
      </c>
    </row>
    <row r="1200" spans="1:3">
      <c r="A1200" s="2" t="s">
        <v>6700</v>
      </c>
      <c r="B1200" s="2" t="s">
        <v>6701</v>
      </c>
      <c r="C1200" s="2" t="s">
        <v>6700</v>
      </c>
    </row>
    <row r="1201" spans="1:3">
      <c r="A1201" s="2" t="s">
        <v>6702</v>
      </c>
      <c r="B1201" s="2" t="s">
        <v>6703</v>
      </c>
      <c r="C1201" s="2" t="s">
        <v>6702</v>
      </c>
    </row>
    <row r="1202" spans="1:3">
      <c r="A1202" s="2" t="s">
        <v>6704</v>
      </c>
      <c r="B1202" s="2" t="s">
        <v>6705</v>
      </c>
      <c r="C1202" s="2" t="s">
        <v>6704</v>
      </c>
    </row>
    <row r="1203" spans="1:3">
      <c r="A1203" s="2" t="s">
        <v>6706</v>
      </c>
      <c r="B1203" s="2" t="s">
        <v>6707</v>
      </c>
      <c r="C1203" s="2" t="s">
        <v>6706</v>
      </c>
    </row>
    <row r="1204" spans="1:3">
      <c r="A1204" s="2" t="s">
        <v>6708</v>
      </c>
      <c r="B1204" s="2" t="s">
        <v>6709</v>
      </c>
      <c r="C1204" s="2" t="s">
        <v>6708</v>
      </c>
    </row>
    <row r="1205" spans="1:3">
      <c r="A1205" s="2" t="s">
        <v>6710</v>
      </c>
      <c r="B1205" s="2" t="s">
        <v>6711</v>
      </c>
      <c r="C1205" s="2" t="s">
        <v>6710</v>
      </c>
    </row>
    <row r="1206" spans="1:3">
      <c r="A1206" s="2" t="s">
        <v>6712</v>
      </c>
      <c r="B1206" s="2" t="s">
        <v>6713</v>
      </c>
      <c r="C1206" s="2" t="s">
        <v>6712</v>
      </c>
    </row>
    <row r="1207" spans="1:3">
      <c r="A1207" s="2" t="s">
        <v>6714</v>
      </c>
      <c r="B1207" s="2" t="s">
        <v>6715</v>
      </c>
      <c r="C1207" s="2" t="s">
        <v>6714</v>
      </c>
    </row>
    <row r="1208" spans="1:3">
      <c r="A1208" s="2" t="s">
        <v>6716</v>
      </c>
      <c r="B1208" s="2" t="s">
        <v>6717</v>
      </c>
      <c r="C1208" s="2" t="s">
        <v>6716</v>
      </c>
    </row>
    <row r="1209" spans="1:3">
      <c r="A1209" s="2" t="s">
        <v>6718</v>
      </c>
      <c r="B1209" s="2" t="s">
        <v>6719</v>
      </c>
      <c r="C1209" s="2" t="s">
        <v>6718</v>
      </c>
    </row>
    <row r="1210" spans="1:3">
      <c r="A1210" s="2" t="s">
        <v>6720</v>
      </c>
      <c r="B1210" s="2" t="s">
        <v>6721</v>
      </c>
      <c r="C1210" s="2" t="s">
        <v>6720</v>
      </c>
    </row>
    <row r="1211" spans="1:3">
      <c r="A1211" s="2" t="s">
        <v>6722</v>
      </c>
      <c r="B1211" s="2" t="s">
        <v>6723</v>
      </c>
      <c r="C1211" s="2" t="s">
        <v>6722</v>
      </c>
    </row>
    <row r="1212" spans="1:3">
      <c r="A1212" s="2" t="s">
        <v>6724</v>
      </c>
      <c r="B1212" s="2" t="s">
        <v>6725</v>
      </c>
      <c r="C1212" s="2" t="s">
        <v>6724</v>
      </c>
    </row>
    <row r="1213" spans="1:3">
      <c r="A1213" s="2" t="s">
        <v>6726</v>
      </c>
      <c r="B1213" s="2" t="s">
        <v>6727</v>
      </c>
      <c r="C1213" s="2" t="s">
        <v>6726</v>
      </c>
    </row>
    <row r="1214" spans="1:3">
      <c r="A1214" s="2" t="s">
        <v>6728</v>
      </c>
      <c r="B1214" s="2" t="s">
        <v>6729</v>
      </c>
      <c r="C1214" s="2" t="s">
        <v>6728</v>
      </c>
    </row>
    <row r="1215" spans="1:3">
      <c r="A1215" s="2" t="s">
        <v>6730</v>
      </c>
      <c r="B1215" s="2" t="s">
        <v>6731</v>
      </c>
      <c r="C1215" s="2" t="s">
        <v>6730</v>
      </c>
    </row>
    <row r="1216" spans="1:3">
      <c r="A1216" s="2" t="s">
        <v>6732</v>
      </c>
      <c r="B1216" s="2" t="s">
        <v>6733</v>
      </c>
      <c r="C1216" s="2" t="s">
        <v>6732</v>
      </c>
    </row>
    <row r="1217" spans="1:3">
      <c r="A1217" s="2" t="s">
        <v>6734</v>
      </c>
      <c r="B1217" s="2" t="s">
        <v>6735</v>
      </c>
      <c r="C1217" s="2" t="s">
        <v>6734</v>
      </c>
    </row>
    <row r="1218" spans="1:3">
      <c r="A1218" s="2" t="s">
        <v>2026</v>
      </c>
      <c r="B1218" s="2" t="s">
        <v>2027</v>
      </c>
      <c r="C1218" s="2" t="s">
        <v>2026</v>
      </c>
    </row>
    <row r="1219" spans="1:3">
      <c r="A1219" s="2" t="s">
        <v>6736</v>
      </c>
      <c r="B1219" s="2" t="s">
        <v>6737</v>
      </c>
      <c r="C1219" s="2" t="s">
        <v>6736</v>
      </c>
    </row>
    <row r="1220" spans="1:3">
      <c r="A1220" s="2" t="s">
        <v>6738</v>
      </c>
      <c r="B1220" s="2" t="s">
        <v>6739</v>
      </c>
      <c r="C1220" s="2" t="s">
        <v>6738</v>
      </c>
    </row>
    <row r="1221" spans="1:3">
      <c r="A1221" s="2" t="s">
        <v>6740</v>
      </c>
      <c r="B1221" s="2" t="s">
        <v>6741</v>
      </c>
      <c r="C1221" s="2" t="s">
        <v>6740</v>
      </c>
    </row>
    <row r="1222" spans="1:3">
      <c r="A1222" s="2" t="s">
        <v>6742</v>
      </c>
      <c r="B1222" s="2" t="s">
        <v>6743</v>
      </c>
      <c r="C1222" s="2" t="s">
        <v>6742</v>
      </c>
    </row>
    <row r="1223" spans="1:3">
      <c r="A1223" s="2" t="s">
        <v>6744</v>
      </c>
      <c r="B1223" s="2" t="s">
        <v>6745</v>
      </c>
      <c r="C1223" s="2" t="s">
        <v>6744</v>
      </c>
    </row>
    <row r="1224" spans="1:3">
      <c r="A1224" s="2" t="s">
        <v>6746</v>
      </c>
      <c r="B1224" s="2" t="s">
        <v>6747</v>
      </c>
      <c r="C1224" s="2" t="s">
        <v>6746</v>
      </c>
    </row>
    <row r="1225" spans="1:3">
      <c r="A1225" s="2" t="s">
        <v>6748</v>
      </c>
      <c r="B1225" s="2" t="s">
        <v>6749</v>
      </c>
      <c r="C1225" s="2" t="s">
        <v>6748</v>
      </c>
    </row>
    <row r="1226" spans="1:3">
      <c r="A1226" s="2" t="s">
        <v>6750</v>
      </c>
      <c r="B1226" s="2" t="s">
        <v>889</v>
      </c>
      <c r="C1226" s="2" t="s">
        <v>6750</v>
      </c>
    </row>
    <row r="1227" spans="1:3">
      <c r="A1227" s="2" t="s">
        <v>6751</v>
      </c>
      <c r="B1227" s="2" t="s">
        <v>6752</v>
      </c>
      <c r="C1227" s="2" t="s">
        <v>6751</v>
      </c>
    </row>
    <row r="1228" spans="1:3">
      <c r="A1228" s="2" t="s">
        <v>6753</v>
      </c>
      <c r="B1228" s="2" t="s">
        <v>6754</v>
      </c>
      <c r="C1228" s="2" t="s">
        <v>6753</v>
      </c>
    </row>
    <row r="1229" spans="1:3">
      <c r="A1229" s="2" t="s">
        <v>1302</v>
      </c>
      <c r="B1229" s="2" t="s">
        <v>1303</v>
      </c>
      <c r="C1229" s="2" t="s">
        <v>1302</v>
      </c>
    </row>
    <row r="1230" spans="1:3">
      <c r="A1230" s="2" t="s">
        <v>6755</v>
      </c>
      <c r="B1230" s="2" t="s">
        <v>6756</v>
      </c>
      <c r="C1230" s="2" t="s">
        <v>6755</v>
      </c>
    </row>
    <row r="1231" spans="1:3">
      <c r="A1231" s="2" t="s">
        <v>6757</v>
      </c>
      <c r="B1231" s="2" t="s">
        <v>6758</v>
      </c>
      <c r="C1231" s="2" t="s">
        <v>6757</v>
      </c>
    </row>
    <row r="1232" spans="1:3">
      <c r="A1232" s="2" t="s">
        <v>6759</v>
      </c>
      <c r="B1232" s="2" t="s">
        <v>6760</v>
      </c>
      <c r="C1232" s="2" t="s">
        <v>6759</v>
      </c>
    </row>
    <row r="1233" spans="1:3">
      <c r="A1233" s="2" t="s">
        <v>6761</v>
      </c>
      <c r="B1233" s="2" t="s">
        <v>6762</v>
      </c>
      <c r="C1233" s="2" t="s">
        <v>6761</v>
      </c>
    </row>
    <row r="1234" spans="1:3">
      <c r="A1234" s="2" t="s">
        <v>6763</v>
      </c>
      <c r="B1234" s="2" t="s">
        <v>6764</v>
      </c>
      <c r="C1234" s="2" t="s">
        <v>6763</v>
      </c>
    </row>
    <row r="1235" spans="1:3">
      <c r="A1235" s="2" t="s">
        <v>6765</v>
      </c>
      <c r="B1235" s="2" t="s">
        <v>6766</v>
      </c>
      <c r="C1235" s="2" t="s">
        <v>6765</v>
      </c>
    </row>
    <row r="1236" spans="1:3">
      <c r="A1236" s="2" t="s">
        <v>6767</v>
      </c>
      <c r="B1236" s="2" t="s">
        <v>6768</v>
      </c>
      <c r="C1236" s="2" t="s">
        <v>6767</v>
      </c>
    </row>
    <row r="1237" spans="1:3">
      <c r="A1237" s="2" t="s">
        <v>6769</v>
      </c>
      <c r="B1237" s="2" t="s">
        <v>6770</v>
      </c>
      <c r="C1237" s="2" t="s">
        <v>6769</v>
      </c>
    </row>
    <row r="1238" spans="1:3">
      <c r="A1238" s="2" t="s">
        <v>6771</v>
      </c>
      <c r="B1238" s="2" t="s">
        <v>6772</v>
      </c>
      <c r="C1238" s="2" t="s">
        <v>6771</v>
      </c>
    </row>
    <row r="1239" spans="1:3">
      <c r="A1239" s="2" t="s">
        <v>6773</v>
      </c>
      <c r="B1239" s="2" t="s">
        <v>6774</v>
      </c>
      <c r="C1239" s="2" t="s">
        <v>6773</v>
      </c>
    </row>
    <row r="1240" spans="1:3">
      <c r="A1240" s="2" t="s">
        <v>6775</v>
      </c>
      <c r="B1240" s="2" t="s">
        <v>6776</v>
      </c>
      <c r="C1240" s="2" t="s">
        <v>6775</v>
      </c>
    </row>
    <row r="1241" spans="1:3">
      <c r="A1241" s="2" t="s">
        <v>6777</v>
      </c>
      <c r="B1241" s="2" t="s">
        <v>6778</v>
      </c>
      <c r="C1241" s="2" t="s">
        <v>6777</v>
      </c>
    </row>
    <row r="1242" spans="1:3">
      <c r="A1242" s="2" t="s">
        <v>6779</v>
      </c>
      <c r="B1242" s="2" t="s">
        <v>6780</v>
      </c>
      <c r="C1242" s="2" t="s">
        <v>6779</v>
      </c>
    </row>
    <row r="1243" spans="1:3">
      <c r="A1243" s="2" t="s">
        <v>6781</v>
      </c>
      <c r="B1243" s="2" t="s">
        <v>6782</v>
      </c>
      <c r="C1243" s="2" t="s">
        <v>6781</v>
      </c>
    </row>
    <row r="1244" spans="1:3">
      <c r="A1244" s="2" t="s">
        <v>6783</v>
      </c>
      <c r="B1244" s="2" t="s">
        <v>6784</v>
      </c>
      <c r="C1244" s="2" t="s">
        <v>6783</v>
      </c>
    </row>
    <row r="1245" spans="1:3">
      <c r="A1245" s="2" t="s">
        <v>6785</v>
      </c>
      <c r="B1245" s="2" t="s">
        <v>6786</v>
      </c>
      <c r="C1245" s="2" t="s">
        <v>6785</v>
      </c>
    </row>
    <row r="1246" spans="1:3">
      <c r="A1246" s="2" t="s">
        <v>6787</v>
      </c>
      <c r="B1246" s="2" t="s">
        <v>6788</v>
      </c>
      <c r="C1246" s="2" t="s">
        <v>6787</v>
      </c>
    </row>
    <row r="1247" spans="1:3">
      <c r="A1247" s="2" t="s">
        <v>6789</v>
      </c>
      <c r="B1247" s="2" t="s">
        <v>6790</v>
      </c>
      <c r="C1247" s="2" t="s">
        <v>6789</v>
      </c>
    </row>
    <row r="1248" spans="1:3">
      <c r="A1248" s="2" t="s">
        <v>6791</v>
      </c>
      <c r="B1248" s="2" t="s">
        <v>6792</v>
      </c>
      <c r="C1248" s="2" t="s">
        <v>6791</v>
      </c>
    </row>
    <row r="1249" spans="1:3">
      <c r="A1249" s="2" t="s">
        <v>6793</v>
      </c>
      <c r="B1249" s="2" t="s">
        <v>6794</v>
      </c>
      <c r="C1249" s="2" t="s">
        <v>6793</v>
      </c>
    </row>
    <row r="1250" spans="1:3">
      <c r="A1250" s="2" t="s">
        <v>6795</v>
      </c>
      <c r="B1250" s="2" t="s">
        <v>6796</v>
      </c>
      <c r="C1250" s="2" t="s">
        <v>6795</v>
      </c>
    </row>
    <row r="1251" spans="1:3">
      <c r="A1251" s="2" t="s">
        <v>6797</v>
      </c>
      <c r="B1251" s="2" t="s">
        <v>6798</v>
      </c>
      <c r="C1251" s="2" t="s">
        <v>6797</v>
      </c>
    </row>
    <row r="1252" spans="1:3">
      <c r="A1252" s="2" t="s">
        <v>6799</v>
      </c>
      <c r="B1252" s="2" t="s">
        <v>6800</v>
      </c>
      <c r="C1252" s="2" t="s">
        <v>6799</v>
      </c>
    </row>
    <row r="1253" spans="1:3">
      <c r="A1253" s="2" t="s">
        <v>6801</v>
      </c>
      <c r="B1253" s="2" t="s">
        <v>6802</v>
      </c>
      <c r="C1253" s="2" t="s">
        <v>6801</v>
      </c>
    </row>
    <row r="1254" spans="1:3">
      <c r="A1254" s="2" t="s">
        <v>6803</v>
      </c>
      <c r="B1254" s="2" t="s">
        <v>6804</v>
      </c>
      <c r="C1254" s="2" t="s">
        <v>6803</v>
      </c>
    </row>
    <row r="1255" spans="1:3">
      <c r="A1255" s="2" t="s">
        <v>6805</v>
      </c>
      <c r="B1255" s="2" t="s">
        <v>6806</v>
      </c>
      <c r="C1255" s="2" t="s">
        <v>6805</v>
      </c>
    </row>
    <row r="1256" spans="1:3">
      <c r="A1256" s="2" t="s">
        <v>6807</v>
      </c>
      <c r="B1256" s="2" t="s">
        <v>6808</v>
      </c>
      <c r="C1256" s="2" t="s">
        <v>6807</v>
      </c>
    </row>
    <row r="1257" spans="1:3">
      <c r="A1257" s="2" t="s">
        <v>6809</v>
      </c>
      <c r="B1257" s="2" t="s">
        <v>6810</v>
      </c>
      <c r="C1257" s="2" t="s">
        <v>6809</v>
      </c>
    </row>
    <row r="1258" spans="1:3">
      <c r="A1258" s="2" t="s">
        <v>6811</v>
      </c>
      <c r="B1258" s="2" t="s">
        <v>6812</v>
      </c>
      <c r="C1258" s="2" t="s">
        <v>6811</v>
      </c>
    </row>
    <row r="1259" spans="1:3">
      <c r="A1259" s="2" t="s">
        <v>6813</v>
      </c>
      <c r="B1259" s="2" t="s">
        <v>6814</v>
      </c>
      <c r="C1259" s="2" t="s">
        <v>6813</v>
      </c>
    </row>
    <row r="1260" spans="1:3">
      <c r="A1260" s="2" t="s">
        <v>6815</v>
      </c>
      <c r="B1260" s="2" t="s">
        <v>6816</v>
      </c>
      <c r="C1260" s="2" t="s">
        <v>6815</v>
      </c>
    </row>
    <row r="1261" spans="1:3">
      <c r="A1261" s="2" t="s">
        <v>1365</v>
      </c>
      <c r="B1261" s="2" t="s">
        <v>1366</v>
      </c>
      <c r="C1261" s="2" t="s">
        <v>1365</v>
      </c>
    </row>
    <row r="1262" spans="1:3">
      <c r="A1262" s="2" t="s">
        <v>6817</v>
      </c>
      <c r="B1262" s="2" t="s">
        <v>6818</v>
      </c>
      <c r="C1262" s="2" t="s">
        <v>6817</v>
      </c>
    </row>
    <row r="1263" spans="1:3">
      <c r="A1263" s="2" t="s">
        <v>6819</v>
      </c>
      <c r="B1263" s="2" t="s">
        <v>6820</v>
      </c>
      <c r="C1263" s="2" t="s">
        <v>6819</v>
      </c>
    </row>
    <row r="1264" spans="1:3">
      <c r="A1264" s="2" t="s">
        <v>6821</v>
      </c>
      <c r="B1264" s="2" t="s">
        <v>6822</v>
      </c>
      <c r="C1264" s="2" t="s">
        <v>6821</v>
      </c>
    </row>
    <row r="1265" spans="1:3">
      <c r="A1265" s="2" t="s">
        <v>1341</v>
      </c>
      <c r="B1265" s="2" t="s">
        <v>1342</v>
      </c>
      <c r="C1265" s="2" t="s">
        <v>1341</v>
      </c>
    </row>
    <row r="1266" spans="1:3">
      <c r="A1266" s="2" t="s">
        <v>1359</v>
      </c>
      <c r="B1266" s="2" t="s">
        <v>1360</v>
      </c>
      <c r="C1266" s="2" t="s">
        <v>1359</v>
      </c>
    </row>
    <row r="1267" spans="1:3">
      <c r="A1267" s="2" t="s">
        <v>1353</v>
      </c>
      <c r="B1267" s="2" t="s">
        <v>1354</v>
      </c>
      <c r="C1267" s="2" t="s">
        <v>1353</v>
      </c>
    </row>
    <row r="1268" spans="1:3">
      <c r="A1268" s="2" t="s">
        <v>6823</v>
      </c>
      <c r="B1268" s="2" t="s">
        <v>6824</v>
      </c>
      <c r="C1268" s="2" t="s">
        <v>6823</v>
      </c>
    </row>
    <row r="1269" spans="1:3">
      <c r="A1269" s="2" t="s">
        <v>6825</v>
      </c>
      <c r="B1269" s="2" t="s">
        <v>6826</v>
      </c>
      <c r="C1269" s="2" t="s">
        <v>6825</v>
      </c>
    </row>
    <row r="1270" spans="1:3">
      <c r="A1270" s="2" t="s">
        <v>6827</v>
      </c>
      <c r="B1270" s="2" t="s">
        <v>6828</v>
      </c>
      <c r="C1270" s="2" t="s">
        <v>6827</v>
      </c>
    </row>
    <row r="1271" spans="1:3">
      <c r="A1271" s="2" t="s">
        <v>6829</v>
      </c>
      <c r="B1271" s="2" t="s">
        <v>6830</v>
      </c>
      <c r="C1271" s="2" t="s">
        <v>6829</v>
      </c>
    </row>
    <row r="1272" spans="1:3">
      <c r="A1272" s="2" t="s">
        <v>6831</v>
      </c>
      <c r="B1272" s="2" t="s">
        <v>6832</v>
      </c>
      <c r="C1272" s="2" t="s">
        <v>6831</v>
      </c>
    </row>
    <row r="1273" spans="1:3">
      <c r="A1273" s="2" t="s">
        <v>6833</v>
      </c>
      <c r="B1273" s="2" t="s">
        <v>6834</v>
      </c>
      <c r="C1273" s="2" t="s">
        <v>6833</v>
      </c>
    </row>
    <row r="1274" spans="1:3">
      <c r="A1274" s="2" t="s">
        <v>6835</v>
      </c>
      <c r="B1274" s="2" t="s">
        <v>6836</v>
      </c>
      <c r="C1274" s="2" t="s">
        <v>6835</v>
      </c>
    </row>
    <row r="1275" spans="1:3">
      <c r="A1275" s="2" t="s">
        <v>6837</v>
      </c>
      <c r="B1275" s="2" t="s">
        <v>6838</v>
      </c>
      <c r="C1275" s="2" t="s">
        <v>6837</v>
      </c>
    </row>
    <row r="1276" spans="1:3">
      <c r="A1276" s="2" t="s">
        <v>6839</v>
      </c>
      <c r="B1276" s="2" t="s">
        <v>113</v>
      </c>
      <c r="C1276" s="2" t="s">
        <v>6839</v>
      </c>
    </row>
    <row r="1277" spans="1:3">
      <c r="A1277" s="2" t="s">
        <v>1889</v>
      </c>
      <c r="B1277" s="2" t="s">
        <v>1890</v>
      </c>
      <c r="C1277" s="2" t="s">
        <v>1889</v>
      </c>
    </row>
    <row r="1278" spans="1:3">
      <c r="A1278" s="2" t="s">
        <v>1688</v>
      </c>
      <c r="B1278" s="2" t="s">
        <v>1690</v>
      </c>
      <c r="C1278" s="2" t="s">
        <v>1688</v>
      </c>
    </row>
    <row r="1279" spans="1:3">
      <c r="A1279" s="2" t="s">
        <v>2730</v>
      </c>
      <c r="B1279" s="2" t="s">
        <v>753</v>
      </c>
      <c r="C1279" s="2" t="s">
        <v>2730</v>
      </c>
    </row>
    <row r="1280" spans="1:3">
      <c r="A1280" s="2" t="s">
        <v>1996</v>
      </c>
      <c r="B1280" s="2" t="s">
        <v>279</v>
      </c>
      <c r="C1280" s="2" t="s">
        <v>1996</v>
      </c>
    </row>
    <row r="1281" spans="1:3">
      <c r="A1281" s="2" t="s">
        <v>2754</v>
      </c>
      <c r="B1281" s="2" t="s">
        <v>2755</v>
      </c>
      <c r="C1281" s="2" t="s">
        <v>2754</v>
      </c>
    </row>
    <row r="1282" spans="1:3">
      <c r="A1282" s="2" t="s">
        <v>2662</v>
      </c>
      <c r="B1282" s="2" t="s">
        <v>2663</v>
      </c>
      <c r="C1282" s="2" t="s">
        <v>2662</v>
      </c>
    </row>
    <row r="1283" spans="1:3">
      <c r="A1283" s="2" t="s">
        <v>2619</v>
      </c>
      <c r="B1283" s="2" t="s">
        <v>2620</v>
      </c>
      <c r="C1283" s="2" t="s">
        <v>2619</v>
      </c>
    </row>
    <row r="1284" spans="1:3">
      <c r="A1284" s="2" t="s">
        <v>2630</v>
      </c>
      <c r="B1284" s="2" t="s">
        <v>2631</v>
      </c>
      <c r="C1284" s="2" t="s">
        <v>2630</v>
      </c>
    </row>
    <row r="1285" spans="1:3">
      <c r="A1285" s="2" t="s">
        <v>2642</v>
      </c>
      <c r="B1285" s="2" t="s">
        <v>2643</v>
      </c>
      <c r="C1285" s="2" t="s">
        <v>2642</v>
      </c>
    </row>
    <row r="1286" spans="1:3">
      <c r="A1286" s="2" t="s">
        <v>2768</v>
      </c>
      <c r="B1286" s="2" t="s">
        <v>2769</v>
      </c>
      <c r="C1286" s="2" t="s">
        <v>2768</v>
      </c>
    </row>
    <row r="1287" spans="1:3">
      <c r="A1287" s="2" t="s">
        <v>2745</v>
      </c>
      <c r="B1287" s="2" t="s">
        <v>2746</v>
      </c>
      <c r="C1287" s="2" t="s">
        <v>2745</v>
      </c>
    </row>
    <row r="1288" spans="1:3">
      <c r="A1288" s="2" t="s">
        <v>2010</v>
      </c>
      <c r="B1288" s="2" t="s">
        <v>762</v>
      </c>
      <c r="C1288" s="2" t="s">
        <v>2010</v>
      </c>
    </row>
    <row r="1289" spans="1:3">
      <c r="A1289" s="2" t="s">
        <v>2715</v>
      </c>
      <c r="B1289" s="2" t="s">
        <v>699</v>
      </c>
      <c r="C1289" s="2" t="s">
        <v>2715</v>
      </c>
    </row>
    <row r="1290" spans="1:3">
      <c r="A1290" s="2" t="s">
        <v>2127</v>
      </c>
      <c r="B1290" s="2" t="s">
        <v>195</v>
      </c>
      <c r="C1290" s="2" t="s">
        <v>2127</v>
      </c>
    </row>
    <row r="1291" spans="1:3">
      <c r="A1291" s="2" t="s">
        <v>2607</v>
      </c>
      <c r="B1291" s="2" t="s">
        <v>810</v>
      </c>
      <c r="C1291" s="2" t="s">
        <v>2607</v>
      </c>
    </row>
    <row r="1292" spans="1:3">
      <c r="A1292" s="2" t="s">
        <v>2628</v>
      </c>
      <c r="B1292" s="2" t="s">
        <v>746</v>
      </c>
      <c r="C1292" s="2" t="s">
        <v>2628</v>
      </c>
    </row>
    <row r="1293" spans="1:3">
      <c r="A1293" s="2" t="s">
        <v>2617</v>
      </c>
      <c r="B1293" s="2" t="s">
        <v>853</v>
      </c>
      <c r="C1293" s="2" t="s">
        <v>2617</v>
      </c>
    </row>
    <row r="1294" spans="1:3">
      <c r="A1294" s="2" t="s">
        <v>2651</v>
      </c>
      <c r="B1294" s="2" t="s">
        <v>138</v>
      </c>
      <c r="C1294" s="2" t="s">
        <v>2651</v>
      </c>
    </row>
    <row r="1295" spans="1:3">
      <c r="A1295" s="2" t="s">
        <v>2660</v>
      </c>
      <c r="B1295" s="2" t="s">
        <v>172</v>
      </c>
      <c r="C1295" s="2" t="s">
        <v>2660</v>
      </c>
    </row>
    <row r="1296" spans="1:3">
      <c r="A1296" s="2" t="s">
        <v>2639</v>
      </c>
      <c r="B1296" s="2" t="s">
        <v>2640</v>
      </c>
      <c r="C1296" s="2" t="s">
        <v>2639</v>
      </c>
    </row>
    <row r="1297" spans="1:3">
      <c r="A1297" s="2" t="s">
        <v>2670</v>
      </c>
      <c r="B1297" s="2" t="s">
        <v>187</v>
      </c>
      <c r="C1297" s="2" t="s">
        <v>2670</v>
      </c>
    </row>
    <row r="1298" spans="1:3">
      <c r="A1298" s="2" t="s">
        <v>1827</v>
      </c>
      <c r="B1298" s="2" t="s">
        <v>1829</v>
      </c>
      <c r="C1298" s="2" t="s">
        <v>1827</v>
      </c>
    </row>
    <row r="1299" spans="1:3">
      <c r="A1299" s="2" t="s">
        <v>1616</v>
      </c>
      <c r="B1299" s="2" t="s">
        <v>1617</v>
      </c>
      <c r="C1299" s="2" t="s">
        <v>1616</v>
      </c>
    </row>
    <row r="1300" spans="1:3">
      <c r="A1300" s="2" t="s">
        <v>1078</v>
      </c>
      <c r="B1300" s="2" t="s">
        <v>567</v>
      </c>
      <c r="C1300" s="2" t="s">
        <v>1078</v>
      </c>
    </row>
    <row r="1301" spans="1:3">
      <c r="A1301" s="2" t="s">
        <v>1810</v>
      </c>
      <c r="B1301" s="2" t="s">
        <v>863</v>
      </c>
      <c r="C1301" s="2" t="s">
        <v>1810</v>
      </c>
    </row>
    <row r="1302" spans="1:3">
      <c r="A1302" s="2" t="s">
        <v>1862</v>
      </c>
      <c r="B1302" s="2" t="s">
        <v>1863</v>
      </c>
      <c r="C1302" s="2" t="s">
        <v>1862</v>
      </c>
    </row>
    <row r="1303" spans="1:3">
      <c r="A1303" s="2" t="s">
        <v>2706</v>
      </c>
      <c r="B1303" s="2" t="s">
        <v>722</v>
      </c>
      <c r="C1303" s="2" t="s">
        <v>2706</v>
      </c>
    </row>
    <row r="1304" spans="1:3">
      <c r="A1304" s="2" t="s">
        <v>1539</v>
      </c>
      <c r="B1304" s="2" t="s">
        <v>287</v>
      </c>
      <c r="C1304" s="2" t="s">
        <v>1539</v>
      </c>
    </row>
    <row r="1305" spans="1:3">
      <c r="A1305" s="2" t="s">
        <v>2680</v>
      </c>
      <c r="B1305" s="2" t="s">
        <v>2681</v>
      </c>
      <c r="C1305" s="2" t="s">
        <v>2680</v>
      </c>
    </row>
    <row r="1306" spans="1:3">
      <c r="A1306" s="2" t="s">
        <v>2689</v>
      </c>
      <c r="B1306" s="2" t="s">
        <v>2690</v>
      </c>
      <c r="C1306" s="2" t="s">
        <v>2689</v>
      </c>
    </row>
    <row r="1307" spans="1:3">
      <c r="A1307" s="2" t="s">
        <v>1989</v>
      </c>
      <c r="B1307" s="2" t="s">
        <v>714</v>
      </c>
      <c r="C1307" s="2" t="s">
        <v>1989</v>
      </c>
    </row>
    <row r="1308" spans="1:3">
      <c r="A1308" s="2" t="s">
        <v>2513</v>
      </c>
      <c r="B1308" s="2" t="s">
        <v>802</v>
      </c>
      <c r="C1308" s="2" t="s">
        <v>2513</v>
      </c>
    </row>
    <row r="1309" spans="1:3">
      <c r="A1309" s="2" t="s">
        <v>2522</v>
      </c>
      <c r="B1309" s="2" t="s">
        <v>657</v>
      </c>
      <c r="C1309" s="2" t="s">
        <v>2522</v>
      </c>
    </row>
    <row r="1310" spans="1:3">
      <c r="A1310" s="2" t="s">
        <v>2563</v>
      </c>
      <c r="B1310" s="2" t="s">
        <v>805</v>
      </c>
      <c r="C1310" s="2" t="s">
        <v>2563</v>
      </c>
    </row>
    <row r="1311" spans="1:3">
      <c r="A1311" s="2" t="s">
        <v>2531</v>
      </c>
      <c r="B1311" s="2" t="s">
        <v>162</v>
      </c>
      <c r="C1311" s="2" t="s">
        <v>2531</v>
      </c>
    </row>
    <row r="1312" spans="1:3">
      <c r="A1312" s="2" t="s">
        <v>2542</v>
      </c>
      <c r="B1312" s="2" t="s">
        <v>857</v>
      </c>
      <c r="C1312" s="2" t="s">
        <v>2542</v>
      </c>
    </row>
    <row r="1313" spans="1:3">
      <c r="A1313" s="2" t="s">
        <v>2553</v>
      </c>
      <c r="B1313" s="2" t="s">
        <v>757</v>
      </c>
      <c r="C1313" s="2" t="s">
        <v>2553</v>
      </c>
    </row>
    <row r="1314" spans="1:3">
      <c r="A1314" s="2" t="s">
        <v>2571</v>
      </c>
      <c r="B1314" s="2" t="s">
        <v>209</v>
      </c>
      <c r="C1314" s="2" t="s">
        <v>2571</v>
      </c>
    </row>
    <row r="1315" spans="1:3">
      <c r="A1315" s="2" t="s">
        <v>2579</v>
      </c>
      <c r="B1315" s="2" t="s">
        <v>2580</v>
      </c>
      <c r="C1315" s="2" t="s">
        <v>2579</v>
      </c>
    </row>
    <row r="1316" spans="1:3">
      <c r="A1316" s="2" t="s">
        <v>2589</v>
      </c>
      <c r="B1316" s="2" t="s">
        <v>833</v>
      </c>
      <c r="C1316" s="2" t="s">
        <v>2589</v>
      </c>
    </row>
    <row r="1317" spans="1:3">
      <c r="A1317" s="2" t="s">
        <v>2598</v>
      </c>
      <c r="B1317" s="2" t="s">
        <v>2599</v>
      </c>
      <c r="C1317" s="2" t="s">
        <v>2598</v>
      </c>
    </row>
    <row r="1318" spans="1:3">
      <c r="A1318" s="2" t="s">
        <v>2003</v>
      </c>
      <c r="B1318" s="2" t="s">
        <v>2004</v>
      </c>
      <c r="C1318" s="2" t="s">
        <v>2003</v>
      </c>
    </row>
    <row r="1319" spans="1:3">
      <c r="A1319" s="2" t="s">
        <v>1630</v>
      </c>
      <c r="B1319" s="2" t="s">
        <v>1631</v>
      </c>
      <c r="C1319" s="2" t="s">
        <v>1630</v>
      </c>
    </row>
    <row r="1320" spans="1:3">
      <c r="A1320" s="2" t="s">
        <v>2501</v>
      </c>
      <c r="B1320" s="2" t="s">
        <v>2502</v>
      </c>
      <c r="C1320" s="2" t="s">
        <v>2501</v>
      </c>
    </row>
    <row r="1321" spans="1:3">
      <c r="A1321" s="2" t="s">
        <v>1331</v>
      </c>
      <c r="B1321" s="2" t="s">
        <v>1332</v>
      </c>
      <c r="C1321" s="2" t="s">
        <v>1331</v>
      </c>
    </row>
    <row r="1322" spans="1:3">
      <c r="A1322" s="2" t="s">
        <v>2555</v>
      </c>
      <c r="B1322" s="2" t="s">
        <v>843</v>
      </c>
      <c r="C1322" s="2" t="s">
        <v>2555</v>
      </c>
    </row>
    <row r="1323" spans="1:3">
      <c r="A1323" s="2" t="s">
        <v>1391</v>
      </c>
      <c r="B1323" s="2" t="s">
        <v>1392</v>
      </c>
      <c r="C1323" s="2" t="s">
        <v>1391</v>
      </c>
    </row>
    <row r="1324" spans="1:3">
      <c r="A1324" s="2" t="s">
        <v>1660</v>
      </c>
      <c r="B1324" s="2" t="s">
        <v>1662</v>
      </c>
      <c r="C1324" s="2" t="s">
        <v>1660</v>
      </c>
    </row>
    <row r="1325" spans="1:3">
      <c r="A1325" s="2" t="s">
        <v>1067</v>
      </c>
      <c r="B1325" s="2" t="s">
        <v>1068</v>
      </c>
      <c r="C1325" s="2" t="s">
        <v>1067</v>
      </c>
    </row>
    <row r="1326" spans="1:3">
      <c r="A1326" s="2" t="s">
        <v>2466</v>
      </c>
      <c r="B1326" s="2" t="s">
        <v>581</v>
      </c>
      <c r="C1326" s="2" t="s">
        <v>2466</v>
      </c>
    </row>
    <row r="1327" spans="1:3">
      <c r="A1327" s="2" t="s">
        <v>2533</v>
      </c>
      <c r="B1327" s="2" t="s">
        <v>2534</v>
      </c>
      <c r="C1327" s="2" t="s">
        <v>2533</v>
      </c>
    </row>
    <row r="1328" spans="1:3">
      <c r="A1328" s="2" t="s">
        <v>2451</v>
      </c>
      <c r="B1328" s="2" t="s">
        <v>2452</v>
      </c>
      <c r="C1328" s="2" t="s">
        <v>2451</v>
      </c>
    </row>
    <row r="1329" spans="1:3">
      <c r="A1329" s="2" t="s">
        <v>2609</v>
      </c>
      <c r="B1329" s="2" t="s">
        <v>736</v>
      </c>
      <c r="C1329" s="2" t="s">
        <v>2609</v>
      </c>
    </row>
    <row r="1330" spans="1:3">
      <c r="A1330" s="2" t="s">
        <v>1725</v>
      </c>
      <c r="B1330" s="2" t="s">
        <v>1727</v>
      </c>
      <c r="C1330" s="2" t="s">
        <v>1725</v>
      </c>
    </row>
    <row r="1331" spans="1:3">
      <c r="A1331" s="2" t="s">
        <v>2544</v>
      </c>
      <c r="B1331" s="2" t="s">
        <v>2545</v>
      </c>
      <c r="C1331" s="2" t="s">
        <v>2544</v>
      </c>
    </row>
    <row r="1332" spans="1:3">
      <c r="A1332" s="2" t="s">
        <v>2418</v>
      </c>
      <c r="B1332" s="2" t="s">
        <v>2419</v>
      </c>
      <c r="C1332" s="2" t="s">
        <v>2418</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C9454"/>
  <sheetViews>
    <sheetView workbookViewId="0">
      <selection activeCell="C2" sqref="C2"/>
    </sheetView>
  </sheetViews>
  <sheetFormatPr defaultColWidth="9.6" defaultRowHeight="12.75" outlineLevelCol="2"/>
  <cols>
    <col min="1" max="1" width="14.2" customWidth="1"/>
    <col min="2" max="2" width="82.6952380952381" customWidth="1"/>
    <col min="3" max="3" width="14.2" customWidth="1"/>
  </cols>
  <sheetData>
    <row r="1" ht="15.75" spans="1:3">
      <c r="A1" s="1" t="s">
        <v>6840</v>
      </c>
      <c r="B1" s="1" t="s">
        <v>6841</v>
      </c>
      <c r="C1" s="1" t="s">
        <v>6840</v>
      </c>
    </row>
    <row r="2" spans="1:3">
      <c r="A2" t="s">
        <v>5998</v>
      </c>
      <c r="B2" t="s">
        <v>5999</v>
      </c>
      <c r="C2" t="s">
        <v>5998</v>
      </c>
    </row>
    <row r="3" spans="1:3">
      <c r="A3" s="2" t="s">
        <v>6842</v>
      </c>
      <c r="B3" s="2" t="s">
        <v>6843</v>
      </c>
      <c r="C3" s="2" t="s">
        <v>6842</v>
      </c>
    </row>
    <row r="4" spans="1:3">
      <c r="A4" s="2" t="s">
        <v>6844</v>
      </c>
      <c r="B4" s="2" t="s">
        <v>6845</v>
      </c>
      <c r="C4" s="2" t="s">
        <v>6844</v>
      </c>
    </row>
    <row r="5" spans="1:3">
      <c r="A5" s="2" t="s">
        <v>6846</v>
      </c>
      <c r="B5" s="2" t="s">
        <v>4386</v>
      </c>
      <c r="C5" s="2" t="s">
        <v>6846</v>
      </c>
    </row>
    <row r="6" spans="1:3">
      <c r="A6" s="2" t="s">
        <v>6847</v>
      </c>
      <c r="B6" s="2" t="s">
        <v>6848</v>
      </c>
      <c r="C6" s="2" t="s">
        <v>6847</v>
      </c>
    </row>
    <row r="7" spans="1:3">
      <c r="A7" s="2" t="s">
        <v>6849</v>
      </c>
      <c r="B7" s="2" t="s">
        <v>6850</v>
      </c>
      <c r="C7" s="2" t="s">
        <v>6849</v>
      </c>
    </row>
    <row r="8" spans="1:3">
      <c r="A8" s="2" t="s">
        <v>6851</v>
      </c>
      <c r="B8" s="2" t="s">
        <v>6852</v>
      </c>
      <c r="C8" s="2" t="s">
        <v>6851</v>
      </c>
    </row>
    <row r="9" spans="1:3">
      <c r="A9" s="2" t="s">
        <v>6853</v>
      </c>
      <c r="B9" s="2" t="s">
        <v>6854</v>
      </c>
      <c r="C9" s="2" t="s">
        <v>6853</v>
      </c>
    </row>
    <row r="10" spans="1:3">
      <c r="A10" s="2" t="s">
        <v>4370</v>
      </c>
      <c r="B10" s="2" t="s">
        <v>1565</v>
      </c>
      <c r="C10" s="2" t="s">
        <v>4370</v>
      </c>
    </row>
    <row r="11" spans="1:3">
      <c r="A11" s="2" t="s">
        <v>6855</v>
      </c>
      <c r="B11" s="2" t="s">
        <v>6856</v>
      </c>
      <c r="C11" s="2" t="s">
        <v>6855</v>
      </c>
    </row>
    <row r="12" spans="1:3">
      <c r="A12" s="2" t="s">
        <v>6857</v>
      </c>
      <c r="B12" s="2" t="s">
        <v>6858</v>
      </c>
      <c r="C12" s="2" t="s">
        <v>6857</v>
      </c>
    </row>
    <row r="13" spans="1:3">
      <c r="A13" s="2" t="s">
        <v>6859</v>
      </c>
      <c r="B13" s="2" t="s">
        <v>6843</v>
      </c>
      <c r="C13" s="2" t="s">
        <v>6859</v>
      </c>
    </row>
    <row r="14" spans="1:3">
      <c r="A14" s="2" t="s">
        <v>6860</v>
      </c>
      <c r="B14" s="2" t="s">
        <v>6639</v>
      </c>
      <c r="C14" s="2" t="s">
        <v>6860</v>
      </c>
    </row>
    <row r="15" spans="1:3">
      <c r="A15" s="2" t="s">
        <v>6861</v>
      </c>
      <c r="B15" s="2" t="s">
        <v>6862</v>
      </c>
      <c r="C15" s="2" t="s">
        <v>6861</v>
      </c>
    </row>
    <row r="16" spans="1:3">
      <c r="A16" s="2" t="s">
        <v>6863</v>
      </c>
      <c r="B16" s="2" t="s">
        <v>6864</v>
      </c>
      <c r="C16" s="2" t="s">
        <v>6863</v>
      </c>
    </row>
    <row r="17" spans="1:3">
      <c r="A17" s="2" t="s">
        <v>6865</v>
      </c>
      <c r="B17" s="2" t="s">
        <v>6866</v>
      </c>
      <c r="C17" s="2" t="s">
        <v>6865</v>
      </c>
    </row>
    <row r="18" spans="1:3">
      <c r="A18" s="2" t="s">
        <v>6867</v>
      </c>
      <c r="B18" s="2" t="s">
        <v>6868</v>
      </c>
      <c r="C18" s="2" t="s">
        <v>6867</v>
      </c>
    </row>
    <row r="19" spans="1:3">
      <c r="A19" s="2" t="s">
        <v>4371</v>
      </c>
      <c r="B19" s="2" t="s">
        <v>4372</v>
      </c>
      <c r="C19" s="2" t="s">
        <v>4371</v>
      </c>
    </row>
    <row r="20" spans="1:3">
      <c r="A20" s="2" t="s">
        <v>6869</v>
      </c>
      <c r="B20" s="2" t="s">
        <v>6870</v>
      </c>
      <c r="C20" s="2" t="s">
        <v>6869</v>
      </c>
    </row>
    <row r="21" spans="1:3">
      <c r="A21" s="2" t="s">
        <v>6871</v>
      </c>
      <c r="B21" s="2" t="s">
        <v>6872</v>
      </c>
      <c r="C21" s="2" t="s">
        <v>6871</v>
      </c>
    </row>
    <row r="22" spans="1:3">
      <c r="A22" s="2" t="s">
        <v>6873</v>
      </c>
      <c r="B22" s="2" t="s">
        <v>6794</v>
      </c>
      <c r="C22" s="2" t="s">
        <v>6873</v>
      </c>
    </row>
    <row r="23" spans="1:3">
      <c r="A23" s="2" t="s">
        <v>6874</v>
      </c>
      <c r="B23" s="2" t="s">
        <v>6875</v>
      </c>
      <c r="C23" s="2" t="s">
        <v>6874</v>
      </c>
    </row>
    <row r="24" spans="1:3">
      <c r="A24" s="2" t="s">
        <v>6876</v>
      </c>
      <c r="B24" s="2" t="s">
        <v>4374</v>
      </c>
      <c r="C24" s="2" t="s">
        <v>6876</v>
      </c>
    </row>
    <row r="25" spans="1:3">
      <c r="A25" s="2" t="s">
        <v>4373</v>
      </c>
      <c r="B25" s="2" t="s">
        <v>6877</v>
      </c>
      <c r="C25" s="2" t="s">
        <v>4373</v>
      </c>
    </row>
    <row r="26" spans="1:3">
      <c r="A26" s="2" t="s">
        <v>4375</v>
      </c>
      <c r="B26" s="2" t="s">
        <v>6878</v>
      </c>
      <c r="C26" s="2" t="s">
        <v>4375</v>
      </c>
    </row>
    <row r="27" spans="1:3">
      <c r="A27" s="2" t="s">
        <v>4379</v>
      </c>
      <c r="B27" s="2" t="s">
        <v>6879</v>
      </c>
      <c r="C27" s="2" t="s">
        <v>4379</v>
      </c>
    </row>
    <row r="28" spans="1:3">
      <c r="A28" s="2" t="s">
        <v>4383</v>
      </c>
      <c r="B28" s="2" t="s">
        <v>6880</v>
      </c>
      <c r="C28" s="2" t="s">
        <v>4383</v>
      </c>
    </row>
    <row r="29" spans="1:3">
      <c r="A29" s="2" t="s">
        <v>4385</v>
      </c>
      <c r="B29" s="2" t="s">
        <v>6881</v>
      </c>
      <c r="C29" s="2" t="s">
        <v>4385</v>
      </c>
    </row>
    <row r="30" spans="1:3">
      <c r="A30" s="2" t="s">
        <v>4387</v>
      </c>
      <c r="B30" s="2" t="s">
        <v>6882</v>
      </c>
      <c r="C30" s="2" t="s">
        <v>4387</v>
      </c>
    </row>
    <row r="31" spans="1:3">
      <c r="A31" s="2" t="s">
        <v>6883</v>
      </c>
      <c r="B31" s="2" t="s">
        <v>6884</v>
      </c>
      <c r="C31" s="2" t="s">
        <v>6883</v>
      </c>
    </row>
    <row r="32" spans="1:3">
      <c r="A32" s="2" t="s">
        <v>6885</v>
      </c>
      <c r="B32" s="2" t="s">
        <v>6886</v>
      </c>
      <c r="C32" s="2" t="s">
        <v>6885</v>
      </c>
    </row>
    <row r="33" spans="1:3">
      <c r="A33" s="2" t="s">
        <v>6887</v>
      </c>
      <c r="B33" s="2" t="s">
        <v>6888</v>
      </c>
      <c r="C33" s="2" t="s">
        <v>6887</v>
      </c>
    </row>
    <row r="34" spans="1:3">
      <c r="A34" s="2" t="s">
        <v>6889</v>
      </c>
      <c r="B34" s="2" t="s">
        <v>4390</v>
      </c>
      <c r="C34" s="2" t="s">
        <v>6889</v>
      </c>
    </row>
    <row r="35" spans="1:3">
      <c r="A35" s="2" t="s">
        <v>6890</v>
      </c>
      <c r="B35" s="2" t="s">
        <v>6891</v>
      </c>
      <c r="C35" s="2" t="s">
        <v>6890</v>
      </c>
    </row>
    <row r="36" spans="1:3">
      <c r="A36" s="2" t="s">
        <v>6892</v>
      </c>
      <c r="B36" s="2" t="s">
        <v>6893</v>
      </c>
      <c r="C36" s="2" t="s">
        <v>6892</v>
      </c>
    </row>
    <row r="37" spans="1:3">
      <c r="A37" s="2" t="s">
        <v>6894</v>
      </c>
      <c r="B37" s="2" t="s">
        <v>6895</v>
      </c>
      <c r="C37" s="2" t="s">
        <v>6894</v>
      </c>
    </row>
    <row r="38" spans="1:3">
      <c r="A38" s="2" t="s">
        <v>6896</v>
      </c>
      <c r="B38" s="2" t="s">
        <v>6897</v>
      </c>
      <c r="C38" s="2" t="s">
        <v>6896</v>
      </c>
    </row>
    <row r="39" spans="1:3">
      <c r="A39" s="2" t="s">
        <v>6898</v>
      </c>
      <c r="B39" s="2" t="s">
        <v>6899</v>
      </c>
      <c r="C39" s="2" t="s">
        <v>6898</v>
      </c>
    </row>
    <row r="40" spans="1:3">
      <c r="A40" s="2" t="s">
        <v>6900</v>
      </c>
      <c r="B40" s="2" t="s">
        <v>6901</v>
      </c>
      <c r="C40" s="2" t="s">
        <v>6900</v>
      </c>
    </row>
    <row r="41" spans="1:3">
      <c r="A41" s="2" t="s">
        <v>6902</v>
      </c>
      <c r="B41" s="2" t="s">
        <v>102</v>
      </c>
      <c r="C41" s="2" t="s">
        <v>6902</v>
      </c>
    </row>
    <row r="42" spans="1:3">
      <c r="A42" s="2" t="s">
        <v>6903</v>
      </c>
      <c r="B42" s="2" t="s">
        <v>6904</v>
      </c>
      <c r="C42" s="2" t="s">
        <v>6903</v>
      </c>
    </row>
    <row r="43" spans="1:3">
      <c r="A43" s="2" t="s">
        <v>6905</v>
      </c>
      <c r="B43" s="2" t="s">
        <v>6906</v>
      </c>
      <c r="C43" s="2" t="s">
        <v>6905</v>
      </c>
    </row>
    <row r="44" spans="1:3">
      <c r="A44" s="2" t="s">
        <v>6907</v>
      </c>
      <c r="B44" s="2" t="s">
        <v>6908</v>
      </c>
      <c r="C44" s="2" t="s">
        <v>6907</v>
      </c>
    </row>
    <row r="45" spans="1:3">
      <c r="A45" s="2" t="s">
        <v>6909</v>
      </c>
      <c r="B45" s="2" t="s">
        <v>6910</v>
      </c>
      <c r="C45" s="2" t="s">
        <v>6909</v>
      </c>
    </row>
    <row r="46" spans="1:3">
      <c r="A46" s="2" t="s">
        <v>6911</v>
      </c>
      <c r="B46" s="2" t="s">
        <v>6912</v>
      </c>
      <c r="C46" s="2" t="s">
        <v>6911</v>
      </c>
    </row>
    <row r="47" spans="1:3">
      <c r="A47" s="2" t="s">
        <v>6913</v>
      </c>
      <c r="B47" s="2" t="s">
        <v>6914</v>
      </c>
      <c r="C47" s="2" t="s">
        <v>6913</v>
      </c>
    </row>
    <row r="48" spans="1:3">
      <c r="A48" s="2" t="s">
        <v>6915</v>
      </c>
      <c r="B48" s="2" t="s">
        <v>6916</v>
      </c>
      <c r="C48" s="2" t="s">
        <v>6915</v>
      </c>
    </row>
    <row r="49" spans="1:3">
      <c r="A49" s="2" t="s">
        <v>6917</v>
      </c>
      <c r="B49" s="2" t="s">
        <v>5803</v>
      </c>
      <c r="C49" s="2" t="s">
        <v>6917</v>
      </c>
    </row>
    <row r="50" spans="1:3">
      <c r="A50" s="2" t="s">
        <v>5756</v>
      </c>
      <c r="B50" s="2" t="s">
        <v>5757</v>
      </c>
      <c r="C50" s="2" t="s">
        <v>5756</v>
      </c>
    </row>
    <row r="51" spans="1:3">
      <c r="A51" s="2" t="s">
        <v>6371</v>
      </c>
      <c r="B51" s="2" t="s">
        <v>6372</v>
      </c>
      <c r="C51" s="2" t="s">
        <v>6371</v>
      </c>
    </row>
    <row r="52" spans="1:3">
      <c r="A52" s="2" t="s">
        <v>5650</v>
      </c>
      <c r="B52" s="2" t="s">
        <v>5651</v>
      </c>
      <c r="C52" s="2" t="s">
        <v>5650</v>
      </c>
    </row>
    <row r="53" spans="1:3">
      <c r="A53" s="2" t="s">
        <v>5800</v>
      </c>
      <c r="B53" s="2" t="s">
        <v>5801</v>
      </c>
      <c r="C53" s="2" t="s">
        <v>5800</v>
      </c>
    </row>
    <row r="54" spans="1:3">
      <c r="A54" s="2" t="s">
        <v>6444</v>
      </c>
      <c r="B54" s="2" t="s">
        <v>6445</v>
      </c>
      <c r="C54" s="2" t="s">
        <v>6444</v>
      </c>
    </row>
    <row r="55" spans="1:3">
      <c r="A55" s="2" t="s">
        <v>4621</v>
      </c>
      <c r="B55" s="2" t="s">
        <v>4622</v>
      </c>
      <c r="C55" s="2" t="s">
        <v>4621</v>
      </c>
    </row>
    <row r="56" spans="1:3">
      <c r="A56" s="2" t="s">
        <v>5263</v>
      </c>
      <c r="B56" s="2" t="s">
        <v>5264</v>
      </c>
      <c r="C56" s="2" t="s">
        <v>5263</v>
      </c>
    </row>
    <row r="57" spans="1:3">
      <c r="A57" s="2" t="s">
        <v>5938</v>
      </c>
      <c r="B57" s="2" t="s">
        <v>5939</v>
      </c>
      <c r="C57" s="2" t="s">
        <v>5938</v>
      </c>
    </row>
    <row r="58" spans="1:3">
      <c r="A58" s="2" t="s">
        <v>6154</v>
      </c>
      <c r="B58" s="2" t="s">
        <v>6155</v>
      </c>
      <c r="C58" s="2" t="s">
        <v>6154</v>
      </c>
    </row>
    <row r="59" spans="1:3">
      <c r="A59" s="2" t="s">
        <v>5908</v>
      </c>
      <c r="B59" s="2" t="s">
        <v>5909</v>
      </c>
      <c r="C59" s="2" t="s">
        <v>5908</v>
      </c>
    </row>
    <row r="60" spans="1:3">
      <c r="A60" s="2" t="s">
        <v>4661</v>
      </c>
      <c r="B60" s="2" t="s">
        <v>4662</v>
      </c>
      <c r="C60" s="2" t="s">
        <v>4661</v>
      </c>
    </row>
    <row r="61" spans="1:3">
      <c r="A61" s="2" t="s">
        <v>5640</v>
      </c>
      <c r="B61" s="2" t="s">
        <v>5641</v>
      </c>
      <c r="C61" s="2" t="s">
        <v>5640</v>
      </c>
    </row>
    <row r="62" spans="1:3">
      <c r="A62" s="2" t="s">
        <v>5954</v>
      </c>
      <c r="B62" s="2" t="s">
        <v>5955</v>
      </c>
      <c r="C62" s="2" t="s">
        <v>5954</v>
      </c>
    </row>
    <row r="63" spans="1:3">
      <c r="A63" s="2" t="s">
        <v>4619</v>
      </c>
      <c r="B63" s="2" t="s">
        <v>4620</v>
      </c>
      <c r="C63" s="2" t="s">
        <v>4619</v>
      </c>
    </row>
    <row r="64" spans="1:3">
      <c r="A64" s="2" t="s">
        <v>6000</v>
      </c>
      <c r="B64" s="2" t="s">
        <v>6001</v>
      </c>
      <c r="C64" s="2" t="s">
        <v>6000</v>
      </c>
    </row>
    <row r="65" spans="1:3">
      <c r="A65" s="2" t="s">
        <v>6918</v>
      </c>
      <c r="B65" s="2" t="s">
        <v>1220</v>
      </c>
      <c r="C65" s="2" t="s">
        <v>6918</v>
      </c>
    </row>
    <row r="66" spans="1:3">
      <c r="A66" s="2" t="s">
        <v>6919</v>
      </c>
      <c r="B66" s="2" t="s">
        <v>6920</v>
      </c>
      <c r="C66" s="2" t="s">
        <v>6919</v>
      </c>
    </row>
    <row r="67" spans="1:3">
      <c r="A67" s="2" t="s">
        <v>6921</v>
      </c>
      <c r="B67" s="2" t="s">
        <v>6922</v>
      </c>
      <c r="C67" s="2" t="s">
        <v>6921</v>
      </c>
    </row>
    <row r="68" spans="1:3">
      <c r="A68" s="2" t="s">
        <v>6923</v>
      </c>
      <c r="B68" s="2" t="s">
        <v>6924</v>
      </c>
      <c r="C68" s="2" t="s">
        <v>6923</v>
      </c>
    </row>
    <row r="69" spans="1:3">
      <c r="A69" s="2" t="s">
        <v>6925</v>
      </c>
      <c r="B69" s="2" t="s">
        <v>6926</v>
      </c>
      <c r="C69" s="2" t="s">
        <v>6925</v>
      </c>
    </row>
    <row r="70" spans="1:3">
      <c r="A70" s="2" t="s">
        <v>6927</v>
      </c>
      <c r="B70" s="2" t="s">
        <v>6928</v>
      </c>
      <c r="C70" s="2" t="s">
        <v>6927</v>
      </c>
    </row>
    <row r="71" spans="1:3">
      <c r="A71" s="2" t="s">
        <v>6929</v>
      </c>
      <c r="B71" s="2" t="s">
        <v>6930</v>
      </c>
      <c r="C71" s="2" t="s">
        <v>6929</v>
      </c>
    </row>
    <row r="72" spans="1:3">
      <c r="A72" s="2" t="s">
        <v>6931</v>
      </c>
      <c r="B72" s="2" t="s">
        <v>6932</v>
      </c>
      <c r="C72" s="2" t="s">
        <v>6931</v>
      </c>
    </row>
    <row r="73" spans="1:3">
      <c r="A73" s="2" t="s">
        <v>6933</v>
      </c>
      <c r="B73" s="2" t="s">
        <v>6934</v>
      </c>
      <c r="C73" s="2" t="s">
        <v>6933</v>
      </c>
    </row>
    <row r="74" spans="1:3">
      <c r="A74" s="2" t="s">
        <v>6935</v>
      </c>
      <c r="B74" s="2" t="s">
        <v>6936</v>
      </c>
      <c r="C74" s="2" t="s">
        <v>6935</v>
      </c>
    </row>
    <row r="75" spans="1:3">
      <c r="A75" s="2" t="s">
        <v>6937</v>
      </c>
      <c r="B75" s="2" t="s">
        <v>6938</v>
      </c>
      <c r="C75" s="2" t="s">
        <v>6937</v>
      </c>
    </row>
    <row r="76" spans="1:3">
      <c r="A76" s="2" t="s">
        <v>6939</v>
      </c>
      <c r="B76" s="2" t="s">
        <v>6940</v>
      </c>
      <c r="C76" s="2" t="s">
        <v>6939</v>
      </c>
    </row>
    <row r="77" spans="1:3">
      <c r="A77" s="2" t="s">
        <v>6941</v>
      </c>
      <c r="B77" s="2" t="s">
        <v>6942</v>
      </c>
      <c r="C77" s="2" t="s">
        <v>6941</v>
      </c>
    </row>
    <row r="78" spans="1:3">
      <c r="A78" s="2" t="s">
        <v>6943</v>
      </c>
      <c r="B78" s="2" t="s">
        <v>6944</v>
      </c>
      <c r="C78" s="2" t="s">
        <v>6943</v>
      </c>
    </row>
    <row r="79" spans="1:3">
      <c r="A79" s="2" t="s">
        <v>6945</v>
      </c>
      <c r="B79" s="2" t="s">
        <v>6946</v>
      </c>
      <c r="C79" s="2" t="s">
        <v>6945</v>
      </c>
    </row>
    <row r="80" spans="1:3">
      <c r="A80" s="2" t="s">
        <v>6947</v>
      </c>
      <c r="B80" s="2" t="s">
        <v>6948</v>
      </c>
      <c r="C80" s="2" t="s">
        <v>6947</v>
      </c>
    </row>
    <row r="81" spans="1:3">
      <c r="A81" s="2" t="s">
        <v>6949</v>
      </c>
      <c r="B81" s="2" t="s">
        <v>6950</v>
      </c>
      <c r="C81" s="2" t="s">
        <v>6949</v>
      </c>
    </row>
    <row r="82" spans="1:3">
      <c r="A82" s="2" t="s">
        <v>6951</v>
      </c>
      <c r="B82" s="2" t="s">
        <v>6952</v>
      </c>
      <c r="C82" s="2" t="s">
        <v>6951</v>
      </c>
    </row>
    <row r="83" spans="1:3">
      <c r="A83" s="2" t="s">
        <v>6953</v>
      </c>
      <c r="B83" s="2" t="s">
        <v>6954</v>
      </c>
      <c r="C83" s="2" t="s">
        <v>6953</v>
      </c>
    </row>
    <row r="84" spans="1:3">
      <c r="A84" s="2" t="s">
        <v>6955</v>
      </c>
      <c r="B84" s="2" t="s">
        <v>6956</v>
      </c>
      <c r="C84" s="2" t="s">
        <v>6955</v>
      </c>
    </row>
    <row r="85" spans="1:3">
      <c r="A85" s="2" t="s">
        <v>6957</v>
      </c>
      <c r="B85" s="2" t="s">
        <v>6958</v>
      </c>
      <c r="C85" s="2" t="s">
        <v>6957</v>
      </c>
    </row>
    <row r="86" spans="1:3">
      <c r="A86" s="2" t="s">
        <v>6959</v>
      </c>
      <c r="B86" s="2" t="s">
        <v>6960</v>
      </c>
      <c r="C86" s="2" t="s">
        <v>6959</v>
      </c>
    </row>
    <row r="87" spans="1:3">
      <c r="A87" s="2" t="s">
        <v>6961</v>
      </c>
      <c r="B87" s="2" t="s">
        <v>6962</v>
      </c>
      <c r="C87" s="2" t="s">
        <v>6961</v>
      </c>
    </row>
    <row r="88" spans="1:3">
      <c r="A88" s="2" t="s">
        <v>6963</v>
      </c>
      <c r="B88" s="2" t="s">
        <v>4353</v>
      </c>
      <c r="C88" s="2" t="s">
        <v>6963</v>
      </c>
    </row>
    <row r="89" spans="1:3">
      <c r="A89" s="2" t="s">
        <v>1405</v>
      </c>
      <c r="B89" s="2" t="s">
        <v>1406</v>
      </c>
      <c r="C89" s="2" t="s">
        <v>1405</v>
      </c>
    </row>
    <row r="90" spans="1:3">
      <c r="A90" s="2" t="s">
        <v>6964</v>
      </c>
      <c r="B90" s="2" t="s">
        <v>6965</v>
      </c>
      <c r="C90" s="2" t="s">
        <v>6964</v>
      </c>
    </row>
    <row r="91" spans="1:3">
      <c r="A91" s="2" t="s">
        <v>6966</v>
      </c>
      <c r="B91" s="2" t="s">
        <v>6967</v>
      </c>
      <c r="C91" s="2" t="s">
        <v>6966</v>
      </c>
    </row>
    <row r="92" spans="1:3">
      <c r="A92" s="2" t="s">
        <v>6968</v>
      </c>
      <c r="B92" s="2" t="s">
        <v>6969</v>
      </c>
      <c r="C92" s="2" t="s">
        <v>6968</v>
      </c>
    </row>
    <row r="93" spans="1:3">
      <c r="A93" s="2" t="s">
        <v>6970</v>
      </c>
      <c r="B93" s="2" t="s">
        <v>6971</v>
      </c>
      <c r="C93" s="2" t="s">
        <v>6970</v>
      </c>
    </row>
    <row r="94" spans="1:3">
      <c r="A94" s="2" t="s">
        <v>6972</v>
      </c>
      <c r="B94" s="2" t="s">
        <v>6973</v>
      </c>
      <c r="C94" s="2" t="s">
        <v>6972</v>
      </c>
    </row>
    <row r="95" spans="1:3">
      <c r="A95" s="2" t="s">
        <v>6974</v>
      </c>
      <c r="B95" s="2" t="s">
        <v>6975</v>
      </c>
      <c r="C95" s="2" t="s">
        <v>6974</v>
      </c>
    </row>
    <row r="96" spans="1:3">
      <c r="A96" s="2" t="s">
        <v>6976</v>
      </c>
      <c r="B96" s="2" t="s">
        <v>6977</v>
      </c>
      <c r="C96" s="2" t="s">
        <v>6976</v>
      </c>
    </row>
    <row r="97" spans="1:3">
      <c r="A97" s="2" t="s">
        <v>6978</v>
      </c>
      <c r="B97" s="2" t="s">
        <v>6979</v>
      </c>
      <c r="C97" s="2" t="s">
        <v>6978</v>
      </c>
    </row>
    <row r="98" spans="1:3">
      <c r="A98" s="2" t="s">
        <v>6980</v>
      </c>
      <c r="B98" s="2" t="s">
        <v>3870</v>
      </c>
      <c r="C98" s="2" t="s">
        <v>6980</v>
      </c>
    </row>
    <row r="99" spans="1:3">
      <c r="A99" s="2" t="s">
        <v>1509</v>
      </c>
      <c r="B99" s="2" t="s">
        <v>1510</v>
      </c>
      <c r="C99" s="2" t="s">
        <v>1509</v>
      </c>
    </row>
    <row r="100" spans="1:3">
      <c r="A100" s="2" t="s">
        <v>6981</v>
      </c>
      <c r="B100" s="2" t="s">
        <v>6982</v>
      </c>
      <c r="C100" s="2" t="s">
        <v>6981</v>
      </c>
    </row>
    <row r="101" spans="1:3">
      <c r="A101" s="2" t="s">
        <v>6983</v>
      </c>
      <c r="B101" s="2" t="s">
        <v>6984</v>
      </c>
      <c r="C101" s="2" t="s">
        <v>6983</v>
      </c>
    </row>
    <row r="102" spans="1:3">
      <c r="A102" s="2" t="s">
        <v>6985</v>
      </c>
      <c r="B102" s="2" t="s">
        <v>6986</v>
      </c>
      <c r="C102" s="2" t="s">
        <v>6985</v>
      </c>
    </row>
    <row r="103" spans="1:3">
      <c r="A103" s="2" t="s">
        <v>6987</v>
      </c>
      <c r="B103" s="2" t="s">
        <v>6988</v>
      </c>
      <c r="C103" s="2" t="s">
        <v>6987</v>
      </c>
    </row>
    <row r="104" spans="1:3">
      <c r="A104" s="2" t="s">
        <v>6989</v>
      </c>
      <c r="B104" s="2" t="s">
        <v>6990</v>
      </c>
      <c r="C104" s="2" t="s">
        <v>6989</v>
      </c>
    </row>
    <row r="105" spans="1:3">
      <c r="A105" s="2" t="s">
        <v>1167</v>
      </c>
      <c r="B105" s="2" t="s">
        <v>1168</v>
      </c>
      <c r="C105" s="2" t="s">
        <v>1167</v>
      </c>
    </row>
    <row r="106" spans="1:3">
      <c r="A106" s="2" t="s">
        <v>1142</v>
      </c>
      <c r="B106" s="2" t="s">
        <v>1143</v>
      </c>
      <c r="C106" s="2" t="s">
        <v>1142</v>
      </c>
    </row>
    <row r="107" spans="1:3">
      <c r="A107" s="2" t="s">
        <v>1149</v>
      </c>
      <c r="B107" s="2" t="s">
        <v>1150</v>
      </c>
      <c r="C107" s="2" t="s">
        <v>1149</v>
      </c>
    </row>
    <row r="108" spans="1:3">
      <c r="A108" s="2" t="s">
        <v>5127</v>
      </c>
      <c r="B108" s="2" t="s">
        <v>2247</v>
      </c>
      <c r="C108" s="2" t="s">
        <v>5127</v>
      </c>
    </row>
    <row r="109" spans="1:3">
      <c r="A109" s="2" t="s">
        <v>4426</v>
      </c>
      <c r="B109" s="2" t="s">
        <v>4427</v>
      </c>
      <c r="C109" s="2" t="s">
        <v>4426</v>
      </c>
    </row>
    <row r="110" spans="1:3">
      <c r="A110" s="2" t="s">
        <v>4599</v>
      </c>
      <c r="B110" s="2" t="s">
        <v>4600</v>
      </c>
      <c r="C110" s="2" t="s">
        <v>4599</v>
      </c>
    </row>
    <row r="111" spans="1:3">
      <c r="A111" s="2" t="s">
        <v>4593</v>
      </c>
      <c r="B111" s="2" t="s">
        <v>4594</v>
      </c>
      <c r="C111" s="2" t="s">
        <v>4593</v>
      </c>
    </row>
    <row r="112" spans="1:3">
      <c r="A112" s="2" t="s">
        <v>4470</v>
      </c>
      <c r="B112" s="2" t="s">
        <v>4471</v>
      </c>
      <c r="C112" s="2" t="s">
        <v>4470</v>
      </c>
    </row>
    <row r="113" spans="1:3">
      <c r="A113" s="2" t="s">
        <v>5458</v>
      </c>
      <c r="B113" s="2" t="s">
        <v>5459</v>
      </c>
      <c r="C113" s="2" t="s">
        <v>5458</v>
      </c>
    </row>
    <row r="114" spans="1:3">
      <c r="A114" s="2" t="s">
        <v>4464</v>
      </c>
      <c r="B114" s="2" t="s">
        <v>4465</v>
      </c>
      <c r="C114" s="2" t="s">
        <v>4464</v>
      </c>
    </row>
    <row r="115" spans="1:3">
      <c r="A115" s="2" t="s">
        <v>4450</v>
      </c>
      <c r="B115" s="2" t="s">
        <v>4451</v>
      </c>
      <c r="C115" s="2" t="s">
        <v>4450</v>
      </c>
    </row>
    <row r="116" spans="1:3">
      <c r="A116" s="2" t="s">
        <v>4713</v>
      </c>
      <c r="B116" s="2" t="s">
        <v>4714</v>
      </c>
      <c r="C116" s="2" t="s">
        <v>4713</v>
      </c>
    </row>
    <row r="117" spans="1:3">
      <c r="A117" s="2" t="s">
        <v>4406</v>
      </c>
      <c r="B117" s="2" t="s">
        <v>4407</v>
      </c>
      <c r="C117" s="2" t="s">
        <v>4406</v>
      </c>
    </row>
    <row r="118" spans="1:3">
      <c r="A118" s="2" t="s">
        <v>4404</v>
      </c>
      <c r="B118" s="2" t="s">
        <v>4405</v>
      </c>
      <c r="C118" s="2" t="s">
        <v>4404</v>
      </c>
    </row>
    <row r="119" spans="1:3">
      <c r="A119" s="2" t="s">
        <v>4478</v>
      </c>
      <c r="B119" s="2" t="s">
        <v>4479</v>
      </c>
      <c r="C119" s="2" t="s">
        <v>4478</v>
      </c>
    </row>
    <row r="120" spans="1:3">
      <c r="A120" s="2" t="s">
        <v>4476</v>
      </c>
      <c r="B120" s="2" t="s">
        <v>4477</v>
      </c>
      <c r="C120" s="2" t="s">
        <v>4476</v>
      </c>
    </row>
    <row r="121" spans="1:3">
      <c r="A121" s="2" t="s">
        <v>4472</v>
      </c>
      <c r="B121" s="2" t="s">
        <v>4473</v>
      </c>
      <c r="C121" s="2" t="s">
        <v>4472</v>
      </c>
    </row>
    <row r="122" spans="1:3">
      <c r="A122" s="2" t="s">
        <v>4474</v>
      </c>
      <c r="B122" s="2" t="s">
        <v>4475</v>
      </c>
      <c r="C122" s="2" t="s">
        <v>4474</v>
      </c>
    </row>
    <row r="123" spans="1:3">
      <c r="A123" s="2" t="s">
        <v>4515</v>
      </c>
      <c r="B123" s="2" t="s">
        <v>4516</v>
      </c>
      <c r="C123" s="2" t="s">
        <v>4515</v>
      </c>
    </row>
    <row r="124" spans="1:3">
      <c r="A124" s="2" t="s">
        <v>5204</v>
      </c>
      <c r="B124" s="2" t="s">
        <v>5205</v>
      </c>
      <c r="C124" s="2" t="s">
        <v>5204</v>
      </c>
    </row>
    <row r="125" spans="1:3">
      <c r="A125" s="2" t="s">
        <v>4430</v>
      </c>
      <c r="B125" s="2" t="s">
        <v>4431</v>
      </c>
      <c r="C125" s="2" t="s">
        <v>4430</v>
      </c>
    </row>
    <row r="126" spans="1:3">
      <c r="A126" s="2" t="s">
        <v>5194</v>
      </c>
      <c r="B126" s="2" t="s">
        <v>5195</v>
      </c>
      <c r="C126" s="2" t="s">
        <v>5194</v>
      </c>
    </row>
    <row r="127" spans="1:3">
      <c r="A127" s="2" t="s">
        <v>5196</v>
      </c>
      <c r="B127" s="2" t="s">
        <v>5197</v>
      </c>
      <c r="C127" s="2" t="s">
        <v>5196</v>
      </c>
    </row>
    <row r="128" spans="1:3">
      <c r="A128" s="2" t="s">
        <v>5208</v>
      </c>
      <c r="B128" s="2" t="s">
        <v>5209</v>
      </c>
      <c r="C128" s="2" t="s">
        <v>5208</v>
      </c>
    </row>
    <row r="129" spans="1:3">
      <c r="A129" s="2" t="s">
        <v>5192</v>
      </c>
      <c r="B129" s="2" t="s">
        <v>5193</v>
      </c>
      <c r="C129" s="2" t="s">
        <v>5192</v>
      </c>
    </row>
    <row r="130" spans="1:3">
      <c r="A130" s="2" t="s">
        <v>4424</v>
      </c>
      <c r="B130" s="2" t="s">
        <v>4425</v>
      </c>
      <c r="C130" s="2" t="s">
        <v>4424</v>
      </c>
    </row>
    <row r="131" spans="1:3">
      <c r="A131" s="2" t="s">
        <v>5466</v>
      </c>
      <c r="B131" s="2" t="s">
        <v>5467</v>
      </c>
      <c r="C131" s="2" t="s">
        <v>5466</v>
      </c>
    </row>
    <row r="132" spans="1:3">
      <c r="A132" s="2" t="s">
        <v>4420</v>
      </c>
      <c r="B132" s="2" t="s">
        <v>4421</v>
      </c>
      <c r="C132" s="2" t="s">
        <v>4420</v>
      </c>
    </row>
    <row r="133" spans="1:3">
      <c r="A133" s="2" t="s">
        <v>4422</v>
      </c>
      <c r="B133" s="2" t="s">
        <v>4423</v>
      </c>
      <c r="C133" s="2" t="s">
        <v>4422</v>
      </c>
    </row>
    <row r="134" spans="1:3">
      <c r="A134" s="2" t="s">
        <v>5190</v>
      </c>
      <c r="B134" s="2" t="s">
        <v>5191</v>
      </c>
      <c r="C134" s="2" t="s">
        <v>5190</v>
      </c>
    </row>
    <row r="135" spans="1:3">
      <c r="A135" s="2" t="s">
        <v>5170</v>
      </c>
      <c r="B135" s="2" t="s">
        <v>5171</v>
      </c>
      <c r="C135" s="2" t="s">
        <v>5170</v>
      </c>
    </row>
    <row r="136" spans="1:3">
      <c r="A136" s="2" t="s">
        <v>5261</v>
      </c>
      <c r="B136" s="2" t="s">
        <v>5262</v>
      </c>
      <c r="C136" s="2" t="s">
        <v>5261</v>
      </c>
    </row>
    <row r="137" spans="1:3">
      <c r="A137" s="2" t="s">
        <v>5265</v>
      </c>
      <c r="B137" s="2" t="s">
        <v>5266</v>
      </c>
      <c r="C137" s="2" t="s">
        <v>5265</v>
      </c>
    </row>
    <row r="138" spans="1:3">
      <c r="A138" s="2" t="s">
        <v>6991</v>
      </c>
      <c r="B138" s="2" t="s">
        <v>6992</v>
      </c>
      <c r="C138" s="2" t="s">
        <v>6991</v>
      </c>
    </row>
    <row r="139" spans="1:3">
      <c r="A139" s="2" t="s">
        <v>6993</v>
      </c>
      <c r="B139" s="2" t="s">
        <v>6994</v>
      </c>
      <c r="C139" s="2" t="s">
        <v>6993</v>
      </c>
    </row>
    <row r="140" spans="1:3">
      <c r="A140" s="2" t="s">
        <v>5257</v>
      </c>
      <c r="B140" s="2" t="s">
        <v>5258</v>
      </c>
      <c r="C140" s="2" t="s">
        <v>5257</v>
      </c>
    </row>
    <row r="141" spans="1:3">
      <c r="A141" s="2" t="s">
        <v>6995</v>
      </c>
      <c r="B141" s="2" t="s">
        <v>6996</v>
      </c>
      <c r="C141" s="2" t="s">
        <v>6995</v>
      </c>
    </row>
    <row r="142" spans="1:3">
      <c r="A142" s="2" t="s">
        <v>5245</v>
      </c>
      <c r="B142" s="2" t="s">
        <v>5246</v>
      </c>
      <c r="C142" s="2" t="s">
        <v>5245</v>
      </c>
    </row>
    <row r="143" spans="1:3">
      <c r="A143" s="2" t="s">
        <v>6997</v>
      </c>
      <c r="B143" s="2" t="s">
        <v>6998</v>
      </c>
      <c r="C143" s="2" t="s">
        <v>6997</v>
      </c>
    </row>
    <row r="144" spans="1:3">
      <c r="A144" s="2" t="s">
        <v>5239</v>
      </c>
      <c r="B144" s="2" t="s">
        <v>5240</v>
      </c>
      <c r="C144" s="2" t="s">
        <v>5239</v>
      </c>
    </row>
    <row r="145" spans="1:3">
      <c r="A145" s="2" t="s">
        <v>5237</v>
      </c>
      <c r="B145" s="2" t="s">
        <v>5238</v>
      </c>
      <c r="C145" s="2" t="s">
        <v>5237</v>
      </c>
    </row>
    <row r="146" spans="1:3">
      <c r="A146" s="2" t="s">
        <v>6999</v>
      </c>
      <c r="B146" s="2" t="s">
        <v>7000</v>
      </c>
      <c r="C146" s="2" t="s">
        <v>6999</v>
      </c>
    </row>
    <row r="147" spans="1:3">
      <c r="A147" s="2" t="s">
        <v>7001</v>
      </c>
      <c r="B147" s="2" t="s">
        <v>7002</v>
      </c>
      <c r="C147" s="2" t="s">
        <v>7001</v>
      </c>
    </row>
    <row r="148" spans="1:3">
      <c r="A148" s="2" t="s">
        <v>5289</v>
      </c>
      <c r="B148" s="2" t="s">
        <v>5290</v>
      </c>
      <c r="C148" s="2" t="s">
        <v>5289</v>
      </c>
    </row>
    <row r="149" spans="1:3">
      <c r="A149" s="2" t="s">
        <v>7003</v>
      </c>
      <c r="B149" s="2" t="s">
        <v>7004</v>
      </c>
      <c r="C149" s="2" t="s">
        <v>7003</v>
      </c>
    </row>
    <row r="150" spans="1:3">
      <c r="A150" s="2" t="s">
        <v>7005</v>
      </c>
      <c r="B150" s="2" t="s">
        <v>7006</v>
      </c>
      <c r="C150" s="2" t="s">
        <v>7005</v>
      </c>
    </row>
    <row r="151" spans="1:3">
      <c r="A151" s="2" t="s">
        <v>6367</v>
      </c>
      <c r="B151" s="2" t="s">
        <v>6368</v>
      </c>
      <c r="C151" s="2" t="s">
        <v>6367</v>
      </c>
    </row>
    <row r="152" spans="1:3">
      <c r="A152" s="2" t="s">
        <v>7007</v>
      </c>
      <c r="B152" s="2" t="s">
        <v>7008</v>
      </c>
      <c r="C152" s="2" t="s">
        <v>7007</v>
      </c>
    </row>
    <row r="153" spans="1:3">
      <c r="A153" s="2" t="s">
        <v>7009</v>
      </c>
      <c r="B153" s="2" t="s">
        <v>7010</v>
      </c>
      <c r="C153" s="2" t="s">
        <v>7009</v>
      </c>
    </row>
    <row r="154" spans="1:3">
      <c r="A154" s="2" t="s">
        <v>5281</v>
      </c>
      <c r="B154" s="2" t="s">
        <v>5282</v>
      </c>
      <c r="C154" s="2" t="s">
        <v>5281</v>
      </c>
    </row>
    <row r="155" spans="1:3">
      <c r="A155" s="2" t="s">
        <v>5275</v>
      </c>
      <c r="B155" s="2" t="s">
        <v>5276</v>
      </c>
      <c r="C155" s="2" t="s">
        <v>5275</v>
      </c>
    </row>
    <row r="156" spans="1:3">
      <c r="A156" s="2" t="s">
        <v>7011</v>
      </c>
      <c r="B156" s="2" t="s">
        <v>7012</v>
      </c>
      <c r="C156" s="2" t="s">
        <v>7011</v>
      </c>
    </row>
    <row r="157" spans="1:3">
      <c r="A157" s="2" t="s">
        <v>7013</v>
      </c>
      <c r="B157" s="2" t="s">
        <v>7014</v>
      </c>
      <c r="C157" s="2" t="s">
        <v>7013</v>
      </c>
    </row>
    <row r="158" spans="1:3">
      <c r="A158" s="2" t="s">
        <v>7015</v>
      </c>
      <c r="B158" s="2" t="s">
        <v>7016</v>
      </c>
      <c r="C158" s="2" t="s">
        <v>7015</v>
      </c>
    </row>
    <row r="159" spans="1:3">
      <c r="A159" s="2" t="s">
        <v>7017</v>
      </c>
      <c r="B159" s="2" t="s">
        <v>7018</v>
      </c>
      <c r="C159" s="2" t="s">
        <v>7017</v>
      </c>
    </row>
    <row r="160" spans="1:3">
      <c r="A160" s="2" t="s">
        <v>5319</v>
      </c>
      <c r="B160" s="2" t="s">
        <v>5320</v>
      </c>
      <c r="C160" s="2" t="s">
        <v>5319</v>
      </c>
    </row>
    <row r="161" spans="1:3">
      <c r="A161" s="2" t="s">
        <v>7019</v>
      </c>
      <c r="B161" s="2" t="s">
        <v>7020</v>
      </c>
      <c r="C161" s="2" t="s">
        <v>7019</v>
      </c>
    </row>
    <row r="162" spans="1:3">
      <c r="A162" s="2" t="s">
        <v>5321</v>
      </c>
      <c r="B162" s="2" t="s">
        <v>5322</v>
      </c>
      <c r="C162" s="2" t="s">
        <v>5321</v>
      </c>
    </row>
    <row r="163" spans="1:3">
      <c r="A163" s="2" t="s">
        <v>7021</v>
      </c>
      <c r="B163" s="2" t="s">
        <v>7022</v>
      </c>
      <c r="C163" s="2" t="s">
        <v>7021</v>
      </c>
    </row>
    <row r="164" spans="1:3">
      <c r="A164" s="2" t="s">
        <v>7023</v>
      </c>
      <c r="B164" s="2" t="s">
        <v>7024</v>
      </c>
      <c r="C164" s="2" t="s">
        <v>7023</v>
      </c>
    </row>
    <row r="165" spans="1:3">
      <c r="A165" s="2" t="s">
        <v>5317</v>
      </c>
      <c r="B165" s="2" t="s">
        <v>5318</v>
      </c>
      <c r="C165" s="2" t="s">
        <v>5317</v>
      </c>
    </row>
    <row r="166" spans="1:3">
      <c r="A166" s="2" t="s">
        <v>7025</v>
      </c>
      <c r="B166" s="2" t="s">
        <v>7026</v>
      </c>
      <c r="C166" s="2" t="s">
        <v>7025</v>
      </c>
    </row>
    <row r="167" spans="1:3">
      <c r="A167" s="2" t="s">
        <v>7027</v>
      </c>
      <c r="B167" s="2" t="s">
        <v>7028</v>
      </c>
      <c r="C167" s="2" t="s">
        <v>7027</v>
      </c>
    </row>
    <row r="168" spans="1:3">
      <c r="A168" s="2" t="s">
        <v>7029</v>
      </c>
      <c r="B168" s="2" t="s">
        <v>7030</v>
      </c>
      <c r="C168" s="2" t="s">
        <v>7029</v>
      </c>
    </row>
    <row r="169" spans="1:3">
      <c r="A169" s="2" t="s">
        <v>7031</v>
      </c>
      <c r="B169" s="2" t="s">
        <v>7032</v>
      </c>
      <c r="C169" s="2" t="s">
        <v>7031</v>
      </c>
    </row>
    <row r="170" spans="1:3">
      <c r="A170" s="2" t="s">
        <v>7033</v>
      </c>
      <c r="B170" s="2" t="s">
        <v>7034</v>
      </c>
      <c r="C170" s="2" t="s">
        <v>7033</v>
      </c>
    </row>
    <row r="171" spans="1:3">
      <c r="A171" s="2" t="s">
        <v>7035</v>
      </c>
      <c r="B171" s="2" t="s">
        <v>7036</v>
      </c>
      <c r="C171" s="2" t="s">
        <v>7035</v>
      </c>
    </row>
    <row r="172" spans="1:3">
      <c r="A172" s="2" t="s">
        <v>7037</v>
      </c>
      <c r="B172" s="2" t="s">
        <v>7038</v>
      </c>
      <c r="C172" s="2" t="s">
        <v>7037</v>
      </c>
    </row>
    <row r="173" spans="1:3">
      <c r="A173" s="2" t="s">
        <v>7039</v>
      </c>
      <c r="B173" s="2" t="s">
        <v>7040</v>
      </c>
      <c r="C173" s="2" t="s">
        <v>7039</v>
      </c>
    </row>
    <row r="174" spans="1:3">
      <c r="A174" s="2" t="s">
        <v>7041</v>
      </c>
      <c r="B174" s="2" t="s">
        <v>7042</v>
      </c>
      <c r="C174" s="2" t="s">
        <v>7041</v>
      </c>
    </row>
    <row r="175" spans="1:3">
      <c r="A175" s="2" t="s">
        <v>7043</v>
      </c>
      <c r="B175" s="2" t="s">
        <v>7044</v>
      </c>
      <c r="C175" s="2" t="s">
        <v>7043</v>
      </c>
    </row>
    <row r="176" spans="1:3">
      <c r="A176" s="2" t="s">
        <v>7045</v>
      </c>
      <c r="B176" s="2" t="s">
        <v>7046</v>
      </c>
      <c r="C176" s="2" t="s">
        <v>7045</v>
      </c>
    </row>
    <row r="177" spans="1:3">
      <c r="A177" s="2" t="s">
        <v>5313</v>
      </c>
      <c r="B177" s="2" t="s">
        <v>5314</v>
      </c>
      <c r="C177" s="2" t="s">
        <v>5313</v>
      </c>
    </row>
    <row r="178" spans="1:3">
      <c r="A178" s="2" t="s">
        <v>7047</v>
      </c>
      <c r="B178" s="2" t="s">
        <v>7048</v>
      </c>
      <c r="C178" s="2" t="s">
        <v>7047</v>
      </c>
    </row>
    <row r="179" spans="1:3">
      <c r="A179" s="2" t="s">
        <v>7049</v>
      </c>
      <c r="B179" s="2" t="s">
        <v>7050</v>
      </c>
      <c r="C179" s="2" t="s">
        <v>7049</v>
      </c>
    </row>
    <row r="180" spans="1:3">
      <c r="A180" s="2" t="s">
        <v>5303</v>
      </c>
      <c r="B180" s="2" t="s">
        <v>5304</v>
      </c>
      <c r="C180" s="2" t="s">
        <v>5303</v>
      </c>
    </row>
    <row r="181" spans="1:3">
      <c r="A181" s="2" t="s">
        <v>7051</v>
      </c>
      <c r="B181" s="2" t="s">
        <v>7052</v>
      </c>
      <c r="C181" s="2" t="s">
        <v>7051</v>
      </c>
    </row>
    <row r="182" spans="1:3">
      <c r="A182" s="2" t="s">
        <v>5299</v>
      </c>
      <c r="B182" s="2" t="s">
        <v>5300</v>
      </c>
      <c r="C182" s="2" t="s">
        <v>5299</v>
      </c>
    </row>
    <row r="183" spans="1:3">
      <c r="A183" s="2" t="s">
        <v>7053</v>
      </c>
      <c r="B183" s="2" t="s">
        <v>7054</v>
      </c>
      <c r="C183" s="2" t="s">
        <v>7053</v>
      </c>
    </row>
    <row r="184" spans="1:3">
      <c r="A184" s="2" t="s">
        <v>5361</v>
      </c>
      <c r="B184" s="2" t="s">
        <v>5362</v>
      </c>
      <c r="C184" s="2" t="s">
        <v>5361</v>
      </c>
    </row>
    <row r="185" spans="1:3">
      <c r="A185" s="2" t="s">
        <v>7055</v>
      </c>
      <c r="B185" s="2" t="s">
        <v>7056</v>
      </c>
      <c r="C185" s="2" t="s">
        <v>7055</v>
      </c>
    </row>
    <row r="186" spans="1:3">
      <c r="A186" s="2" t="s">
        <v>5297</v>
      </c>
      <c r="B186" s="2" t="s">
        <v>5298</v>
      </c>
      <c r="C186" s="2" t="s">
        <v>5297</v>
      </c>
    </row>
    <row r="187" spans="1:3">
      <c r="A187" s="2" t="s">
        <v>5359</v>
      </c>
      <c r="B187" s="2" t="s">
        <v>5360</v>
      </c>
      <c r="C187" s="2" t="s">
        <v>5359</v>
      </c>
    </row>
    <row r="188" spans="1:3">
      <c r="A188" s="2" t="s">
        <v>7057</v>
      </c>
      <c r="B188" s="2" t="s">
        <v>7058</v>
      </c>
      <c r="C188" s="2" t="s">
        <v>7057</v>
      </c>
    </row>
    <row r="189" spans="1:3">
      <c r="A189" s="2" t="s">
        <v>7059</v>
      </c>
      <c r="B189" s="2" t="s">
        <v>7060</v>
      </c>
      <c r="C189" s="2" t="s">
        <v>7059</v>
      </c>
    </row>
    <row r="190" spans="1:3">
      <c r="A190" s="2" t="s">
        <v>5353</v>
      </c>
      <c r="B190" s="2" t="s">
        <v>5354</v>
      </c>
      <c r="C190" s="2" t="s">
        <v>5353</v>
      </c>
    </row>
    <row r="191" spans="1:3">
      <c r="A191" s="2" t="s">
        <v>7061</v>
      </c>
      <c r="B191" s="2" t="s">
        <v>7062</v>
      </c>
      <c r="C191" s="2" t="s">
        <v>7061</v>
      </c>
    </row>
    <row r="192" spans="1:3">
      <c r="A192" s="2" t="s">
        <v>7063</v>
      </c>
      <c r="B192" s="2" t="s">
        <v>7064</v>
      </c>
      <c r="C192" s="2" t="s">
        <v>7063</v>
      </c>
    </row>
    <row r="193" spans="1:3">
      <c r="A193" s="2" t="s">
        <v>5357</v>
      </c>
      <c r="B193" s="2" t="s">
        <v>5358</v>
      </c>
      <c r="C193" s="2" t="s">
        <v>5357</v>
      </c>
    </row>
    <row r="194" spans="1:3">
      <c r="A194" s="2" t="s">
        <v>5349</v>
      </c>
      <c r="B194" s="2" t="s">
        <v>5350</v>
      </c>
      <c r="C194" s="2" t="s">
        <v>5349</v>
      </c>
    </row>
    <row r="195" spans="1:3">
      <c r="A195" s="2" t="s">
        <v>7065</v>
      </c>
      <c r="B195" s="2" t="s">
        <v>7066</v>
      </c>
      <c r="C195" s="2" t="s">
        <v>7065</v>
      </c>
    </row>
    <row r="196" spans="1:3">
      <c r="A196" s="2" t="s">
        <v>5343</v>
      </c>
      <c r="B196" s="2" t="s">
        <v>5344</v>
      </c>
      <c r="C196" s="2" t="s">
        <v>5343</v>
      </c>
    </row>
    <row r="197" spans="1:3">
      <c r="A197" s="2" t="s">
        <v>7067</v>
      </c>
      <c r="B197" s="2" t="s">
        <v>7068</v>
      </c>
      <c r="C197" s="2" t="s">
        <v>7067</v>
      </c>
    </row>
    <row r="198" spans="1:3">
      <c r="A198" s="2" t="s">
        <v>5341</v>
      </c>
      <c r="B198" s="2" t="s">
        <v>5342</v>
      </c>
      <c r="C198" s="2" t="s">
        <v>5341</v>
      </c>
    </row>
    <row r="199" spans="1:3">
      <c r="A199" s="2" t="s">
        <v>7069</v>
      </c>
      <c r="B199" s="2" t="s">
        <v>7070</v>
      </c>
      <c r="C199" s="2" t="s">
        <v>7069</v>
      </c>
    </row>
    <row r="200" spans="1:3">
      <c r="A200" s="2" t="s">
        <v>7071</v>
      </c>
      <c r="B200" s="2" t="s">
        <v>7072</v>
      </c>
      <c r="C200" s="2" t="s">
        <v>7071</v>
      </c>
    </row>
    <row r="201" spans="1:3">
      <c r="A201" s="2" t="s">
        <v>7073</v>
      </c>
      <c r="B201" s="2" t="s">
        <v>7074</v>
      </c>
      <c r="C201" s="2" t="s">
        <v>7073</v>
      </c>
    </row>
    <row r="202" spans="1:3">
      <c r="A202" s="2" t="s">
        <v>7075</v>
      </c>
      <c r="B202" s="2" t="s">
        <v>7076</v>
      </c>
      <c r="C202" s="2" t="s">
        <v>7075</v>
      </c>
    </row>
    <row r="203" spans="1:3">
      <c r="A203" s="2" t="s">
        <v>7077</v>
      </c>
      <c r="B203" s="2" t="s">
        <v>7078</v>
      </c>
      <c r="C203" s="2" t="s">
        <v>7077</v>
      </c>
    </row>
    <row r="204" spans="1:3">
      <c r="A204" s="2" t="s">
        <v>7079</v>
      </c>
      <c r="B204" s="2" t="s">
        <v>7080</v>
      </c>
      <c r="C204" s="2" t="s">
        <v>7079</v>
      </c>
    </row>
    <row r="205" spans="1:3">
      <c r="A205" s="2" t="s">
        <v>7081</v>
      </c>
      <c r="B205" s="2" t="s">
        <v>7082</v>
      </c>
      <c r="C205" s="2" t="s">
        <v>7081</v>
      </c>
    </row>
    <row r="206" spans="1:3">
      <c r="A206" s="2" t="s">
        <v>7083</v>
      </c>
      <c r="B206" s="2" t="s">
        <v>7084</v>
      </c>
      <c r="C206" s="2" t="s">
        <v>7083</v>
      </c>
    </row>
    <row r="207" spans="1:3">
      <c r="A207" s="2" t="s">
        <v>7085</v>
      </c>
      <c r="B207" s="2" t="s">
        <v>7086</v>
      </c>
      <c r="C207" s="2" t="s">
        <v>7085</v>
      </c>
    </row>
    <row r="208" spans="1:3">
      <c r="A208" s="2" t="s">
        <v>7087</v>
      </c>
      <c r="B208" s="2" t="s">
        <v>7088</v>
      </c>
      <c r="C208" s="2" t="s">
        <v>7087</v>
      </c>
    </row>
    <row r="209" spans="1:3">
      <c r="A209" s="2" t="s">
        <v>7089</v>
      </c>
      <c r="B209" s="2" t="s">
        <v>7090</v>
      </c>
      <c r="C209" s="2" t="s">
        <v>7089</v>
      </c>
    </row>
    <row r="210" spans="1:3">
      <c r="A210" s="2" t="s">
        <v>7091</v>
      </c>
      <c r="B210" s="2" t="s">
        <v>7092</v>
      </c>
      <c r="C210" s="2" t="s">
        <v>7091</v>
      </c>
    </row>
    <row r="211" spans="1:3">
      <c r="A211" s="2" t="s">
        <v>7093</v>
      </c>
      <c r="B211" s="2" t="s">
        <v>7094</v>
      </c>
      <c r="C211" s="2" t="s">
        <v>7093</v>
      </c>
    </row>
    <row r="212" spans="1:3">
      <c r="A212" s="2" t="s">
        <v>7095</v>
      </c>
      <c r="B212" s="2" t="s">
        <v>7096</v>
      </c>
      <c r="C212" s="2" t="s">
        <v>7095</v>
      </c>
    </row>
    <row r="213" spans="1:3">
      <c r="A213" s="2" t="s">
        <v>7097</v>
      </c>
      <c r="B213" s="2" t="s">
        <v>7098</v>
      </c>
      <c r="C213" s="2" t="s">
        <v>7097</v>
      </c>
    </row>
    <row r="214" spans="1:3">
      <c r="A214" s="2" t="s">
        <v>7099</v>
      </c>
      <c r="B214" s="2" t="s">
        <v>6862</v>
      </c>
      <c r="C214" s="2" t="s">
        <v>7099</v>
      </c>
    </row>
    <row r="215" spans="1:3">
      <c r="A215" s="2" t="s">
        <v>7100</v>
      </c>
      <c r="B215" s="2" t="s">
        <v>7101</v>
      </c>
      <c r="C215" s="2" t="s">
        <v>7100</v>
      </c>
    </row>
    <row r="216" spans="1:3">
      <c r="A216" s="2" t="s">
        <v>7102</v>
      </c>
      <c r="B216" s="2" t="s">
        <v>7103</v>
      </c>
      <c r="C216" s="2" t="s">
        <v>7102</v>
      </c>
    </row>
    <row r="217" spans="1:3">
      <c r="A217" s="2" t="s">
        <v>7104</v>
      </c>
      <c r="B217" s="2" t="s">
        <v>7105</v>
      </c>
      <c r="C217" s="2" t="s">
        <v>7104</v>
      </c>
    </row>
    <row r="218" spans="1:3">
      <c r="A218" s="2" t="s">
        <v>7106</v>
      </c>
      <c r="B218" s="2" t="s">
        <v>7107</v>
      </c>
      <c r="C218" s="2" t="s">
        <v>7106</v>
      </c>
    </row>
    <row r="219" spans="1:3">
      <c r="A219" s="2" t="s">
        <v>7108</v>
      </c>
      <c r="B219" s="2" t="s">
        <v>7109</v>
      </c>
      <c r="C219" s="2" t="s">
        <v>7108</v>
      </c>
    </row>
    <row r="220" spans="1:3">
      <c r="A220" s="2" t="s">
        <v>7110</v>
      </c>
      <c r="B220" s="2" t="s">
        <v>7111</v>
      </c>
      <c r="C220" s="2" t="s">
        <v>7110</v>
      </c>
    </row>
    <row r="221" spans="1:3">
      <c r="A221" s="2" t="s">
        <v>7112</v>
      </c>
      <c r="B221" s="2" t="s">
        <v>7113</v>
      </c>
      <c r="C221" s="2" t="s">
        <v>7112</v>
      </c>
    </row>
    <row r="222" spans="1:3">
      <c r="A222" s="2" t="s">
        <v>7114</v>
      </c>
      <c r="B222" s="2" t="s">
        <v>7115</v>
      </c>
      <c r="C222" s="2" t="s">
        <v>7114</v>
      </c>
    </row>
    <row r="223" spans="1:3">
      <c r="A223" s="2" t="s">
        <v>7116</v>
      </c>
      <c r="B223" s="2" t="s">
        <v>7117</v>
      </c>
      <c r="C223" s="2" t="s">
        <v>7116</v>
      </c>
    </row>
    <row r="224" spans="1:3">
      <c r="A224" s="2" t="s">
        <v>7118</v>
      </c>
      <c r="B224" s="2" t="s">
        <v>7119</v>
      </c>
      <c r="C224" s="2" t="s">
        <v>7118</v>
      </c>
    </row>
    <row r="225" spans="1:3">
      <c r="A225" s="2" t="s">
        <v>7120</v>
      </c>
      <c r="B225" s="2" t="s">
        <v>7121</v>
      </c>
      <c r="C225" s="2" t="s">
        <v>7120</v>
      </c>
    </row>
    <row r="226" spans="1:3">
      <c r="A226" s="2" t="s">
        <v>7122</v>
      </c>
      <c r="B226" s="2" t="s">
        <v>7123</v>
      </c>
      <c r="C226" s="2" t="s">
        <v>7122</v>
      </c>
    </row>
    <row r="227" spans="1:3">
      <c r="A227" s="2" t="s">
        <v>7124</v>
      </c>
      <c r="B227" s="2" t="s">
        <v>7125</v>
      </c>
      <c r="C227" s="2" t="s">
        <v>7124</v>
      </c>
    </row>
    <row r="228" spans="1:3">
      <c r="A228" s="2" t="s">
        <v>7126</v>
      </c>
      <c r="B228" s="2" t="s">
        <v>7127</v>
      </c>
      <c r="C228" s="2" t="s">
        <v>7126</v>
      </c>
    </row>
    <row r="229" spans="1:3">
      <c r="A229" s="2" t="s">
        <v>7128</v>
      </c>
      <c r="B229" s="2" t="s">
        <v>7129</v>
      </c>
      <c r="C229" s="2" t="s">
        <v>7128</v>
      </c>
    </row>
    <row r="230" spans="1:3">
      <c r="A230" s="2" t="s">
        <v>7130</v>
      </c>
      <c r="B230" s="2" t="s">
        <v>7131</v>
      </c>
      <c r="C230" s="2" t="s">
        <v>7130</v>
      </c>
    </row>
    <row r="231" spans="1:3">
      <c r="A231" s="2" t="s">
        <v>7132</v>
      </c>
      <c r="B231" s="2" t="s">
        <v>7133</v>
      </c>
      <c r="C231" s="2" t="s">
        <v>7132</v>
      </c>
    </row>
    <row r="232" spans="1:3">
      <c r="A232" s="2" t="s">
        <v>7134</v>
      </c>
      <c r="B232" s="2" t="s">
        <v>7135</v>
      </c>
      <c r="C232" s="2" t="s">
        <v>7134</v>
      </c>
    </row>
    <row r="233" spans="1:3">
      <c r="A233" s="2" t="s">
        <v>7136</v>
      </c>
      <c r="B233" s="2" t="s">
        <v>7137</v>
      </c>
      <c r="C233" s="2" t="s">
        <v>7136</v>
      </c>
    </row>
    <row r="234" spans="1:3">
      <c r="A234" s="2" t="s">
        <v>7138</v>
      </c>
      <c r="B234" s="2" t="s">
        <v>7139</v>
      </c>
      <c r="C234" s="2" t="s">
        <v>7138</v>
      </c>
    </row>
    <row r="235" spans="1:3">
      <c r="A235" s="2" t="s">
        <v>7140</v>
      </c>
      <c r="B235" s="2" t="s">
        <v>7141</v>
      </c>
      <c r="C235" s="2" t="s">
        <v>7140</v>
      </c>
    </row>
    <row r="236" spans="1:3">
      <c r="A236" s="2" t="s">
        <v>7142</v>
      </c>
      <c r="B236" s="2" t="s">
        <v>7143</v>
      </c>
      <c r="C236" s="2" t="s">
        <v>7142</v>
      </c>
    </row>
    <row r="237" spans="1:3">
      <c r="A237" s="2" t="s">
        <v>7144</v>
      </c>
      <c r="B237" s="2" t="s">
        <v>7145</v>
      </c>
      <c r="C237" s="2" t="s">
        <v>7144</v>
      </c>
    </row>
    <row r="238" spans="1:3">
      <c r="A238" s="2" t="s">
        <v>7146</v>
      </c>
      <c r="B238" s="2" t="s">
        <v>7147</v>
      </c>
      <c r="C238" s="2" t="s">
        <v>7146</v>
      </c>
    </row>
    <row r="239" spans="1:3">
      <c r="A239" s="2" t="s">
        <v>7148</v>
      </c>
      <c r="B239" s="2" t="s">
        <v>7149</v>
      </c>
      <c r="C239" s="2" t="s">
        <v>7148</v>
      </c>
    </row>
    <row r="240" spans="1:3">
      <c r="A240" s="2" t="s">
        <v>7150</v>
      </c>
      <c r="B240" s="2" t="s">
        <v>7151</v>
      </c>
      <c r="C240" s="2" t="s">
        <v>7150</v>
      </c>
    </row>
    <row r="241" spans="1:3">
      <c r="A241" s="2" t="s">
        <v>7152</v>
      </c>
      <c r="B241" s="2" t="s">
        <v>7153</v>
      </c>
      <c r="C241" s="2" t="s">
        <v>7152</v>
      </c>
    </row>
    <row r="242" spans="1:3">
      <c r="A242" s="2" t="s">
        <v>7154</v>
      </c>
      <c r="B242" s="2" t="s">
        <v>7155</v>
      </c>
      <c r="C242" s="2" t="s">
        <v>7154</v>
      </c>
    </row>
    <row r="243" spans="1:3">
      <c r="A243" s="2" t="s">
        <v>7156</v>
      </c>
      <c r="B243" s="2" t="s">
        <v>7157</v>
      </c>
      <c r="C243" s="2" t="s">
        <v>7156</v>
      </c>
    </row>
    <row r="244" spans="1:3">
      <c r="A244" s="2" t="s">
        <v>7158</v>
      </c>
      <c r="B244" s="2" t="s">
        <v>7159</v>
      </c>
      <c r="C244" s="2" t="s">
        <v>7158</v>
      </c>
    </row>
    <row r="245" spans="1:3">
      <c r="A245" s="2" t="s">
        <v>7160</v>
      </c>
      <c r="B245" s="2" t="s">
        <v>7161</v>
      </c>
      <c r="C245" s="2" t="s">
        <v>7160</v>
      </c>
    </row>
    <row r="246" spans="1:3">
      <c r="A246" s="2" t="s">
        <v>7162</v>
      </c>
      <c r="B246" s="2" t="s">
        <v>7163</v>
      </c>
      <c r="C246" s="2" t="s">
        <v>7162</v>
      </c>
    </row>
    <row r="247" spans="1:3">
      <c r="A247" s="2" t="s">
        <v>7164</v>
      </c>
      <c r="B247" s="2" t="s">
        <v>7165</v>
      </c>
      <c r="C247" s="2" t="s">
        <v>7164</v>
      </c>
    </row>
    <row r="248" spans="1:3">
      <c r="A248" s="2" t="s">
        <v>7166</v>
      </c>
      <c r="B248" s="2" t="s">
        <v>7167</v>
      </c>
      <c r="C248" s="2" t="s">
        <v>7166</v>
      </c>
    </row>
    <row r="249" spans="1:3">
      <c r="A249" s="2" t="s">
        <v>7168</v>
      </c>
      <c r="B249" s="2" t="s">
        <v>7169</v>
      </c>
      <c r="C249" s="2" t="s">
        <v>7168</v>
      </c>
    </row>
    <row r="250" spans="1:3">
      <c r="A250" s="2" t="s">
        <v>7170</v>
      </c>
      <c r="B250" s="2" t="s">
        <v>7171</v>
      </c>
      <c r="C250" s="2" t="s">
        <v>7170</v>
      </c>
    </row>
    <row r="251" spans="1:3">
      <c r="A251" s="2" t="s">
        <v>7172</v>
      </c>
      <c r="B251" s="2" t="s">
        <v>7173</v>
      </c>
      <c r="C251" s="2" t="s">
        <v>7172</v>
      </c>
    </row>
    <row r="252" spans="1:3">
      <c r="A252" s="2" t="s">
        <v>7174</v>
      </c>
      <c r="B252" s="2" t="s">
        <v>7175</v>
      </c>
      <c r="C252" s="2" t="s">
        <v>7174</v>
      </c>
    </row>
    <row r="253" spans="1:3">
      <c r="A253" s="2" t="s">
        <v>7176</v>
      </c>
      <c r="B253" s="2" t="s">
        <v>7177</v>
      </c>
      <c r="C253" s="2" t="s">
        <v>7176</v>
      </c>
    </row>
    <row r="254" spans="1:3">
      <c r="A254" s="2" t="s">
        <v>7178</v>
      </c>
      <c r="B254" s="2" t="s">
        <v>7179</v>
      </c>
      <c r="C254" s="2" t="s">
        <v>7178</v>
      </c>
    </row>
    <row r="255" spans="1:3">
      <c r="A255" s="2" t="s">
        <v>7180</v>
      </c>
      <c r="B255" s="2" t="s">
        <v>7181</v>
      </c>
      <c r="C255" s="2" t="s">
        <v>7180</v>
      </c>
    </row>
    <row r="256" spans="1:3">
      <c r="A256" s="2" t="s">
        <v>7182</v>
      </c>
      <c r="B256" s="2" t="s">
        <v>7183</v>
      </c>
      <c r="C256" s="2" t="s">
        <v>7182</v>
      </c>
    </row>
    <row r="257" spans="1:3">
      <c r="A257" s="2" t="s">
        <v>7184</v>
      </c>
      <c r="B257" s="2" t="s">
        <v>7185</v>
      </c>
      <c r="C257" s="2" t="s">
        <v>7184</v>
      </c>
    </row>
    <row r="258" spans="1:3">
      <c r="A258" s="2" t="s">
        <v>7186</v>
      </c>
      <c r="B258" s="2" t="s">
        <v>7187</v>
      </c>
      <c r="C258" s="2" t="s">
        <v>7186</v>
      </c>
    </row>
    <row r="259" spans="1:3">
      <c r="A259" s="2" t="s">
        <v>7188</v>
      </c>
      <c r="B259" s="2" t="s">
        <v>7189</v>
      </c>
      <c r="C259" s="2" t="s">
        <v>7188</v>
      </c>
    </row>
    <row r="260" spans="1:3">
      <c r="A260" s="2" t="s">
        <v>7190</v>
      </c>
      <c r="B260" s="2" t="s">
        <v>7191</v>
      </c>
      <c r="C260" s="2" t="s">
        <v>7190</v>
      </c>
    </row>
    <row r="261" spans="1:3">
      <c r="A261" s="2" t="s">
        <v>7192</v>
      </c>
      <c r="B261" s="2" t="s">
        <v>7193</v>
      </c>
      <c r="C261" s="2" t="s">
        <v>7192</v>
      </c>
    </row>
    <row r="262" spans="1:3">
      <c r="A262" s="2" t="s">
        <v>7194</v>
      </c>
      <c r="B262" s="2" t="s">
        <v>7195</v>
      </c>
      <c r="C262" s="2" t="s">
        <v>7194</v>
      </c>
    </row>
    <row r="263" spans="1:3">
      <c r="A263" s="2" t="s">
        <v>7196</v>
      </c>
      <c r="B263" s="2" t="s">
        <v>7197</v>
      </c>
      <c r="C263" s="2" t="s">
        <v>7196</v>
      </c>
    </row>
    <row r="264" spans="1:3">
      <c r="A264" s="2" t="s">
        <v>7198</v>
      </c>
      <c r="B264" s="2" t="s">
        <v>7199</v>
      </c>
      <c r="C264" s="2" t="s">
        <v>7198</v>
      </c>
    </row>
    <row r="265" spans="1:3">
      <c r="A265" s="2" t="s">
        <v>7200</v>
      </c>
      <c r="B265" s="2" t="s">
        <v>7201</v>
      </c>
      <c r="C265" s="2" t="s">
        <v>7200</v>
      </c>
    </row>
    <row r="266" spans="1:3">
      <c r="A266" s="2" t="s">
        <v>7202</v>
      </c>
      <c r="B266" s="2" t="s">
        <v>7203</v>
      </c>
      <c r="C266" s="2" t="s">
        <v>7202</v>
      </c>
    </row>
    <row r="267" spans="1:3">
      <c r="A267" s="2" t="s">
        <v>7204</v>
      </c>
      <c r="B267" s="2" t="s">
        <v>7205</v>
      </c>
      <c r="C267" s="2" t="s">
        <v>7204</v>
      </c>
    </row>
    <row r="268" spans="1:3">
      <c r="A268" s="2" t="s">
        <v>7206</v>
      </c>
      <c r="B268" s="2" t="s">
        <v>7207</v>
      </c>
      <c r="C268" s="2" t="s">
        <v>7206</v>
      </c>
    </row>
    <row r="269" spans="1:3">
      <c r="A269" s="2" t="s">
        <v>7208</v>
      </c>
      <c r="B269" s="2" t="s">
        <v>7209</v>
      </c>
      <c r="C269" s="2" t="s">
        <v>7208</v>
      </c>
    </row>
    <row r="270" spans="1:3">
      <c r="A270" s="2" t="s">
        <v>7210</v>
      </c>
      <c r="B270" s="2" t="s">
        <v>7211</v>
      </c>
      <c r="C270" s="2" t="s">
        <v>7210</v>
      </c>
    </row>
    <row r="271" spans="1:3">
      <c r="A271" s="2" t="s">
        <v>7212</v>
      </c>
      <c r="B271" s="2" t="s">
        <v>7213</v>
      </c>
      <c r="C271" s="2" t="s">
        <v>7212</v>
      </c>
    </row>
    <row r="272" spans="1:3">
      <c r="A272" s="2" t="s">
        <v>7214</v>
      </c>
      <c r="B272" s="2" t="s">
        <v>7215</v>
      </c>
      <c r="C272" s="2" t="s">
        <v>7214</v>
      </c>
    </row>
    <row r="273" spans="1:3">
      <c r="A273" s="2" t="s">
        <v>7216</v>
      </c>
      <c r="B273" s="2" t="s">
        <v>7217</v>
      </c>
      <c r="C273" s="2" t="s">
        <v>7216</v>
      </c>
    </row>
    <row r="274" spans="1:3">
      <c r="A274" s="2" t="s">
        <v>7218</v>
      </c>
      <c r="B274" s="2" t="s">
        <v>7219</v>
      </c>
      <c r="C274" s="2" t="s">
        <v>7218</v>
      </c>
    </row>
    <row r="275" spans="1:3">
      <c r="A275" s="2" t="s">
        <v>7220</v>
      </c>
      <c r="B275" s="2" t="s">
        <v>7221</v>
      </c>
      <c r="C275" s="2" t="s">
        <v>7220</v>
      </c>
    </row>
    <row r="276" spans="1:3">
      <c r="A276" s="2" t="s">
        <v>7222</v>
      </c>
      <c r="B276" s="2" t="s">
        <v>7223</v>
      </c>
      <c r="C276" s="2" t="s">
        <v>7222</v>
      </c>
    </row>
    <row r="277" spans="1:3">
      <c r="A277" s="2" t="s">
        <v>7224</v>
      </c>
      <c r="B277" s="2" t="s">
        <v>7225</v>
      </c>
      <c r="C277" s="2" t="s">
        <v>7224</v>
      </c>
    </row>
    <row r="278" spans="1:3">
      <c r="A278" s="2" t="s">
        <v>7226</v>
      </c>
      <c r="B278" s="2" t="s">
        <v>7227</v>
      </c>
      <c r="C278" s="2" t="s">
        <v>7226</v>
      </c>
    </row>
    <row r="279" spans="1:3">
      <c r="A279" s="2" t="s">
        <v>7228</v>
      </c>
      <c r="B279" s="2" t="s">
        <v>7229</v>
      </c>
      <c r="C279" s="2" t="s">
        <v>7228</v>
      </c>
    </row>
    <row r="280" spans="1:3">
      <c r="A280" s="2" t="s">
        <v>7230</v>
      </c>
      <c r="B280" s="2" t="s">
        <v>7231</v>
      </c>
      <c r="C280" s="2" t="s">
        <v>7230</v>
      </c>
    </row>
    <row r="281" spans="1:3">
      <c r="A281" s="2" t="s">
        <v>7232</v>
      </c>
      <c r="B281" s="2" t="s">
        <v>7233</v>
      </c>
      <c r="C281" s="2" t="s">
        <v>7232</v>
      </c>
    </row>
    <row r="282" spans="1:3">
      <c r="A282" s="2" t="s">
        <v>7234</v>
      </c>
      <c r="B282" s="2" t="s">
        <v>7235</v>
      </c>
      <c r="C282" s="2" t="s">
        <v>7234</v>
      </c>
    </row>
    <row r="283" spans="1:3">
      <c r="A283" s="2" t="s">
        <v>7236</v>
      </c>
      <c r="B283" s="2" t="s">
        <v>7237</v>
      </c>
      <c r="C283" s="2" t="s">
        <v>7236</v>
      </c>
    </row>
    <row r="284" spans="1:3">
      <c r="A284" s="2" t="s">
        <v>7238</v>
      </c>
      <c r="B284" s="2" t="s">
        <v>7239</v>
      </c>
      <c r="C284" s="2" t="s">
        <v>7238</v>
      </c>
    </row>
    <row r="285" spans="1:3">
      <c r="A285" s="2" t="s">
        <v>7240</v>
      </c>
      <c r="B285" s="2" t="s">
        <v>7241</v>
      </c>
      <c r="C285" s="2" t="s">
        <v>7240</v>
      </c>
    </row>
    <row r="286" spans="1:3">
      <c r="A286" s="2" t="s">
        <v>7242</v>
      </c>
      <c r="B286" s="2" t="s">
        <v>7243</v>
      </c>
      <c r="C286" s="2" t="s">
        <v>7242</v>
      </c>
    </row>
    <row r="287" spans="1:3">
      <c r="A287" s="2" t="s">
        <v>7244</v>
      </c>
      <c r="B287" s="2" t="s">
        <v>7245</v>
      </c>
      <c r="C287" s="2" t="s">
        <v>7244</v>
      </c>
    </row>
    <row r="288" spans="1:3">
      <c r="A288" s="2" t="s">
        <v>7246</v>
      </c>
      <c r="B288" s="2" t="s">
        <v>7247</v>
      </c>
      <c r="C288" s="2" t="s">
        <v>7246</v>
      </c>
    </row>
    <row r="289" spans="1:3">
      <c r="A289" s="2" t="s">
        <v>7248</v>
      </c>
      <c r="B289" s="2" t="s">
        <v>7249</v>
      </c>
      <c r="C289" s="2" t="s">
        <v>7248</v>
      </c>
    </row>
    <row r="290" spans="1:3">
      <c r="A290" s="2" t="s">
        <v>7250</v>
      </c>
      <c r="B290" s="2" t="s">
        <v>7251</v>
      </c>
      <c r="C290" s="2" t="s">
        <v>7250</v>
      </c>
    </row>
    <row r="291" spans="1:3">
      <c r="A291" s="2" t="s">
        <v>7252</v>
      </c>
      <c r="B291" s="2" t="s">
        <v>7253</v>
      </c>
      <c r="C291" s="2" t="s">
        <v>7252</v>
      </c>
    </row>
    <row r="292" spans="1:3">
      <c r="A292" s="2" t="s">
        <v>7254</v>
      </c>
      <c r="B292" s="2" t="s">
        <v>7255</v>
      </c>
      <c r="C292" s="2" t="s">
        <v>7254</v>
      </c>
    </row>
    <row r="293" spans="1:3">
      <c r="A293" s="2" t="s">
        <v>7256</v>
      </c>
      <c r="B293" s="2" t="s">
        <v>7257</v>
      </c>
      <c r="C293" s="2" t="s">
        <v>7256</v>
      </c>
    </row>
    <row r="294" spans="1:3">
      <c r="A294" s="2" t="s">
        <v>7258</v>
      </c>
      <c r="B294" s="2" t="s">
        <v>7259</v>
      </c>
      <c r="C294" s="2" t="s">
        <v>7258</v>
      </c>
    </row>
    <row r="295" spans="1:3">
      <c r="A295" s="2" t="s">
        <v>7260</v>
      </c>
      <c r="B295" s="2" t="s">
        <v>7261</v>
      </c>
      <c r="C295" s="2" t="s">
        <v>7260</v>
      </c>
    </row>
    <row r="296" spans="1:3">
      <c r="A296" s="2" t="s">
        <v>7262</v>
      </c>
      <c r="B296" s="2" t="s">
        <v>7263</v>
      </c>
      <c r="C296" s="2" t="s">
        <v>7262</v>
      </c>
    </row>
    <row r="297" spans="1:3">
      <c r="A297" s="2" t="s">
        <v>7264</v>
      </c>
      <c r="B297" s="2" t="s">
        <v>7265</v>
      </c>
      <c r="C297" s="2" t="s">
        <v>7264</v>
      </c>
    </row>
    <row r="298" spans="1:3">
      <c r="A298" s="2" t="s">
        <v>7266</v>
      </c>
      <c r="B298" s="2" t="s">
        <v>7267</v>
      </c>
      <c r="C298" s="2" t="s">
        <v>7266</v>
      </c>
    </row>
    <row r="299" spans="1:3">
      <c r="A299" s="2" t="s">
        <v>7268</v>
      </c>
      <c r="B299" s="2" t="s">
        <v>7269</v>
      </c>
      <c r="C299" s="2" t="s">
        <v>7268</v>
      </c>
    </row>
    <row r="300" spans="1:3">
      <c r="A300" s="2" t="s">
        <v>7270</v>
      </c>
      <c r="B300" s="2" t="s">
        <v>7271</v>
      </c>
      <c r="C300" s="2" t="s">
        <v>7270</v>
      </c>
    </row>
    <row r="301" spans="1:3">
      <c r="A301" s="2" t="s">
        <v>7272</v>
      </c>
      <c r="B301" s="2" t="s">
        <v>7273</v>
      </c>
      <c r="C301" s="2" t="s">
        <v>7272</v>
      </c>
    </row>
    <row r="302" spans="1:3">
      <c r="A302" s="2" t="s">
        <v>7274</v>
      </c>
      <c r="B302" s="2" t="s">
        <v>7275</v>
      </c>
      <c r="C302" s="2" t="s">
        <v>7274</v>
      </c>
    </row>
    <row r="303" spans="1:3">
      <c r="A303" s="2" t="s">
        <v>7276</v>
      </c>
      <c r="B303" s="2" t="s">
        <v>7277</v>
      </c>
      <c r="C303" s="2" t="s">
        <v>7276</v>
      </c>
    </row>
    <row r="304" spans="1:3">
      <c r="A304" s="2" t="s">
        <v>7278</v>
      </c>
      <c r="B304" s="2" t="s">
        <v>7279</v>
      </c>
      <c r="C304" s="2" t="s">
        <v>7278</v>
      </c>
    </row>
    <row r="305" spans="1:3">
      <c r="A305" s="2" t="s">
        <v>7280</v>
      </c>
      <c r="B305" s="2" t="s">
        <v>7281</v>
      </c>
      <c r="C305" s="2" t="s">
        <v>7280</v>
      </c>
    </row>
    <row r="306" spans="1:3">
      <c r="A306" s="2" t="s">
        <v>7282</v>
      </c>
      <c r="B306" s="2" t="s">
        <v>7283</v>
      </c>
      <c r="C306" s="2" t="s">
        <v>7282</v>
      </c>
    </row>
    <row r="307" spans="1:3">
      <c r="A307" s="2" t="s">
        <v>7284</v>
      </c>
      <c r="B307" s="2" t="s">
        <v>7285</v>
      </c>
      <c r="C307" s="2" t="s">
        <v>7284</v>
      </c>
    </row>
    <row r="308" spans="1:3">
      <c r="A308" s="2" t="s">
        <v>7286</v>
      </c>
      <c r="B308" s="2" t="s">
        <v>7287</v>
      </c>
      <c r="C308" s="2" t="s">
        <v>7286</v>
      </c>
    </row>
    <row r="309" spans="1:3">
      <c r="A309" s="2" t="s">
        <v>7288</v>
      </c>
      <c r="B309" s="2" t="s">
        <v>7289</v>
      </c>
      <c r="C309" s="2" t="s">
        <v>7288</v>
      </c>
    </row>
    <row r="310" spans="1:3">
      <c r="A310" s="2" t="s">
        <v>7290</v>
      </c>
      <c r="B310" s="2" t="s">
        <v>7291</v>
      </c>
      <c r="C310" s="2" t="s">
        <v>7290</v>
      </c>
    </row>
    <row r="311" spans="1:3">
      <c r="A311" s="2" t="s">
        <v>7292</v>
      </c>
      <c r="B311" s="2" t="s">
        <v>7293</v>
      </c>
      <c r="C311" s="2" t="s">
        <v>7292</v>
      </c>
    </row>
    <row r="312" spans="1:3">
      <c r="A312" s="2" t="s">
        <v>7294</v>
      </c>
      <c r="B312" s="2" t="s">
        <v>7295</v>
      </c>
      <c r="C312" s="2" t="s">
        <v>7294</v>
      </c>
    </row>
    <row r="313" spans="1:3">
      <c r="A313" s="2" t="s">
        <v>7296</v>
      </c>
      <c r="B313" s="2" t="s">
        <v>7297</v>
      </c>
      <c r="C313" s="2" t="s">
        <v>7296</v>
      </c>
    </row>
    <row r="314" spans="1:3">
      <c r="A314" s="2" t="s">
        <v>7298</v>
      </c>
      <c r="B314" s="2" t="s">
        <v>7299</v>
      </c>
      <c r="C314" s="2" t="s">
        <v>7298</v>
      </c>
    </row>
    <row r="315" spans="1:3">
      <c r="A315" s="2" t="s">
        <v>7300</v>
      </c>
      <c r="B315" s="2" t="s">
        <v>7301</v>
      </c>
      <c r="C315" s="2" t="s">
        <v>7300</v>
      </c>
    </row>
    <row r="316" spans="1:3">
      <c r="A316" s="2" t="s">
        <v>7302</v>
      </c>
      <c r="B316" s="2" t="s">
        <v>7303</v>
      </c>
      <c r="C316" s="2" t="s">
        <v>7302</v>
      </c>
    </row>
    <row r="317" spans="1:3">
      <c r="A317" s="2" t="s">
        <v>7304</v>
      </c>
      <c r="B317" s="2" t="s">
        <v>7305</v>
      </c>
      <c r="C317" s="2" t="s">
        <v>7304</v>
      </c>
    </row>
    <row r="318" spans="1:3">
      <c r="A318" s="2" t="s">
        <v>7306</v>
      </c>
      <c r="B318" s="2" t="s">
        <v>7307</v>
      </c>
      <c r="C318" s="2" t="s">
        <v>7306</v>
      </c>
    </row>
    <row r="319" spans="1:3">
      <c r="A319" s="2" t="s">
        <v>7308</v>
      </c>
      <c r="B319" s="2" t="s">
        <v>7309</v>
      </c>
      <c r="C319" s="2" t="s">
        <v>7308</v>
      </c>
    </row>
    <row r="320" spans="1:3">
      <c r="A320" s="2" t="s">
        <v>7310</v>
      </c>
      <c r="B320" s="2" t="s">
        <v>7311</v>
      </c>
      <c r="C320" s="2" t="s">
        <v>7310</v>
      </c>
    </row>
    <row r="321" spans="1:3">
      <c r="A321" s="2" t="s">
        <v>7312</v>
      </c>
      <c r="B321" s="2" t="s">
        <v>7313</v>
      </c>
      <c r="C321" s="2" t="s">
        <v>7312</v>
      </c>
    </row>
    <row r="322" spans="1:3">
      <c r="A322" s="2" t="s">
        <v>7314</v>
      </c>
      <c r="B322" s="2" t="s">
        <v>7315</v>
      </c>
      <c r="C322" s="2" t="s">
        <v>7314</v>
      </c>
    </row>
    <row r="323" spans="1:3">
      <c r="A323" s="2" t="s">
        <v>7316</v>
      </c>
      <c r="B323" s="2" t="s">
        <v>7317</v>
      </c>
      <c r="C323" s="2" t="s">
        <v>7316</v>
      </c>
    </row>
    <row r="324" spans="1:3">
      <c r="A324" s="2" t="s">
        <v>7318</v>
      </c>
      <c r="B324" s="2" t="s">
        <v>7319</v>
      </c>
      <c r="C324" s="2" t="s">
        <v>7318</v>
      </c>
    </row>
    <row r="325" spans="1:3">
      <c r="A325" s="2" t="s">
        <v>7320</v>
      </c>
      <c r="B325" s="2" t="s">
        <v>7321</v>
      </c>
      <c r="C325" s="2" t="s">
        <v>7320</v>
      </c>
    </row>
    <row r="326" spans="1:3">
      <c r="A326" s="2" t="s">
        <v>7322</v>
      </c>
      <c r="B326" s="2" t="s">
        <v>7323</v>
      </c>
      <c r="C326" s="2" t="s">
        <v>7322</v>
      </c>
    </row>
    <row r="327" spans="1:3">
      <c r="A327" s="2" t="s">
        <v>7324</v>
      </c>
      <c r="B327" s="2" t="s">
        <v>7325</v>
      </c>
      <c r="C327" s="2" t="s">
        <v>7324</v>
      </c>
    </row>
    <row r="328" spans="1:3">
      <c r="A328" s="2" t="s">
        <v>7326</v>
      </c>
      <c r="B328" s="2" t="s">
        <v>7327</v>
      </c>
      <c r="C328" s="2" t="s">
        <v>7326</v>
      </c>
    </row>
    <row r="329" spans="1:3">
      <c r="A329" s="2" t="s">
        <v>7328</v>
      </c>
      <c r="B329" s="2" t="s">
        <v>7329</v>
      </c>
      <c r="C329" s="2" t="s">
        <v>7328</v>
      </c>
    </row>
    <row r="330" spans="1:3">
      <c r="A330" s="2" t="s">
        <v>7330</v>
      </c>
      <c r="B330" s="2" t="s">
        <v>7331</v>
      </c>
      <c r="C330" s="2" t="s">
        <v>7330</v>
      </c>
    </row>
    <row r="331" spans="1:3">
      <c r="A331" s="2" t="s">
        <v>7332</v>
      </c>
      <c r="B331" s="2" t="s">
        <v>7333</v>
      </c>
      <c r="C331" s="2" t="s">
        <v>7332</v>
      </c>
    </row>
    <row r="332" spans="1:3">
      <c r="A332" s="2" t="s">
        <v>7334</v>
      </c>
      <c r="B332" s="2" t="s">
        <v>7335</v>
      </c>
      <c r="C332" s="2" t="s">
        <v>7334</v>
      </c>
    </row>
    <row r="333" spans="1:3">
      <c r="A333" s="2" t="s">
        <v>7336</v>
      </c>
      <c r="B333" s="2" t="s">
        <v>7337</v>
      </c>
      <c r="C333" s="2" t="s">
        <v>7336</v>
      </c>
    </row>
    <row r="334" spans="1:3">
      <c r="A334" s="2" t="s">
        <v>7338</v>
      </c>
      <c r="B334" s="2" t="s">
        <v>7339</v>
      </c>
      <c r="C334" s="2" t="s">
        <v>7338</v>
      </c>
    </row>
    <row r="335" spans="1:3">
      <c r="A335" s="2" t="s">
        <v>7340</v>
      </c>
      <c r="B335" s="2" t="s">
        <v>7341</v>
      </c>
      <c r="C335" s="2" t="s">
        <v>7340</v>
      </c>
    </row>
    <row r="336" spans="1:3">
      <c r="A336" s="2" t="s">
        <v>7342</v>
      </c>
      <c r="B336" s="2" t="s">
        <v>7343</v>
      </c>
      <c r="C336" s="2" t="s">
        <v>7342</v>
      </c>
    </row>
    <row r="337" spans="1:3">
      <c r="A337" s="2" t="s">
        <v>7344</v>
      </c>
      <c r="B337" s="2" t="s">
        <v>7345</v>
      </c>
      <c r="C337" s="2" t="s">
        <v>7344</v>
      </c>
    </row>
    <row r="338" spans="1:3">
      <c r="A338" s="2" t="s">
        <v>7346</v>
      </c>
      <c r="B338" s="2" t="s">
        <v>7347</v>
      </c>
      <c r="C338" s="2" t="s">
        <v>7346</v>
      </c>
    </row>
    <row r="339" spans="1:3">
      <c r="A339" s="2" t="s">
        <v>7348</v>
      </c>
      <c r="B339" s="2" t="s">
        <v>7349</v>
      </c>
      <c r="C339" s="2" t="s">
        <v>7348</v>
      </c>
    </row>
    <row r="340" spans="1:3">
      <c r="A340" s="2" t="s">
        <v>7350</v>
      </c>
      <c r="B340" s="2" t="s">
        <v>7351</v>
      </c>
      <c r="C340" s="2" t="s">
        <v>7350</v>
      </c>
    </row>
    <row r="341" spans="1:3">
      <c r="A341" s="2" t="s">
        <v>7352</v>
      </c>
      <c r="B341" s="2" t="s">
        <v>7353</v>
      </c>
      <c r="C341" s="2" t="s">
        <v>7352</v>
      </c>
    </row>
    <row r="342" spans="1:3">
      <c r="A342" s="2" t="s">
        <v>7354</v>
      </c>
      <c r="B342" s="2" t="s">
        <v>7355</v>
      </c>
      <c r="C342" s="2" t="s">
        <v>7354</v>
      </c>
    </row>
    <row r="343" spans="1:3">
      <c r="A343" s="2" t="s">
        <v>7356</v>
      </c>
      <c r="B343" s="2" t="s">
        <v>7357</v>
      </c>
      <c r="C343" s="2" t="s">
        <v>7356</v>
      </c>
    </row>
    <row r="344" spans="1:3">
      <c r="A344" s="2" t="s">
        <v>7358</v>
      </c>
      <c r="B344" s="2" t="s">
        <v>7359</v>
      </c>
      <c r="C344" s="2" t="s">
        <v>7358</v>
      </c>
    </row>
    <row r="345" spans="1:3">
      <c r="A345" s="2" t="s">
        <v>7360</v>
      </c>
      <c r="B345" s="2" t="s">
        <v>7361</v>
      </c>
      <c r="C345" s="2" t="s">
        <v>7360</v>
      </c>
    </row>
    <row r="346" spans="1:3">
      <c r="A346" s="2" t="s">
        <v>7362</v>
      </c>
      <c r="B346" s="2" t="s">
        <v>7363</v>
      </c>
      <c r="C346" s="2" t="s">
        <v>7362</v>
      </c>
    </row>
    <row r="347" spans="1:3">
      <c r="A347" s="2" t="s">
        <v>7364</v>
      </c>
      <c r="B347" s="2" t="s">
        <v>7365</v>
      </c>
      <c r="C347" s="2" t="s">
        <v>7364</v>
      </c>
    </row>
    <row r="348" spans="1:3">
      <c r="A348" s="2" t="s">
        <v>7366</v>
      </c>
      <c r="B348" s="2" t="s">
        <v>7367</v>
      </c>
      <c r="C348" s="2" t="s">
        <v>7366</v>
      </c>
    </row>
    <row r="349" spans="1:3">
      <c r="A349" s="2" t="s">
        <v>7368</v>
      </c>
      <c r="B349" s="2" t="s">
        <v>7369</v>
      </c>
      <c r="C349" s="2" t="s">
        <v>7368</v>
      </c>
    </row>
    <row r="350" spans="1:3">
      <c r="A350" s="2" t="s">
        <v>7370</v>
      </c>
      <c r="B350" s="2" t="s">
        <v>7371</v>
      </c>
      <c r="C350" s="2" t="s">
        <v>7370</v>
      </c>
    </row>
    <row r="351" spans="1:3">
      <c r="A351" s="2" t="s">
        <v>7372</v>
      </c>
      <c r="B351" s="2" t="s">
        <v>7373</v>
      </c>
      <c r="C351" s="2" t="s">
        <v>7372</v>
      </c>
    </row>
    <row r="352" spans="1:3">
      <c r="A352" s="2" t="s">
        <v>7374</v>
      </c>
      <c r="B352" s="2" t="s">
        <v>7375</v>
      </c>
      <c r="C352" s="2" t="s">
        <v>7374</v>
      </c>
    </row>
    <row r="353" spans="1:3">
      <c r="A353" s="2" t="s">
        <v>7376</v>
      </c>
      <c r="B353" s="2" t="s">
        <v>7377</v>
      </c>
      <c r="C353" s="2" t="s">
        <v>7376</v>
      </c>
    </row>
    <row r="354" spans="1:3">
      <c r="A354" s="2" t="s">
        <v>7378</v>
      </c>
      <c r="B354" s="2" t="s">
        <v>7379</v>
      </c>
      <c r="C354" s="2" t="s">
        <v>7378</v>
      </c>
    </row>
    <row r="355" spans="1:3">
      <c r="A355" s="2" t="s">
        <v>7380</v>
      </c>
      <c r="B355" s="2" t="s">
        <v>7381</v>
      </c>
      <c r="C355" s="2" t="s">
        <v>7380</v>
      </c>
    </row>
    <row r="356" spans="1:3">
      <c r="A356" s="2" t="s">
        <v>7382</v>
      </c>
      <c r="B356" s="2" t="s">
        <v>7383</v>
      </c>
      <c r="C356" s="2" t="s">
        <v>7382</v>
      </c>
    </row>
    <row r="357" spans="1:3">
      <c r="A357" s="2" t="s">
        <v>7384</v>
      </c>
      <c r="B357" s="2" t="s">
        <v>7385</v>
      </c>
      <c r="C357" s="2" t="s">
        <v>7384</v>
      </c>
    </row>
    <row r="358" spans="1:3">
      <c r="A358" s="2" t="s">
        <v>7386</v>
      </c>
      <c r="B358" s="2" t="s">
        <v>7387</v>
      </c>
      <c r="C358" s="2" t="s">
        <v>7386</v>
      </c>
    </row>
    <row r="359" spans="1:3">
      <c r="A359" s="2" t="s">
        <v>7388</v>
      </c>
      <c r="B359" s="2" t="s">
        <v>7389</v>
      </c>
      <c r="C359" s="2" t="s">
        <v>7388</v>
      </c>
    </row>
    <row r="360" spans="1:3">
      <c r="A360" s="2" t="s">
        <v>7390</v>
      </c>
      <c r="B360" s="2" t="s">
        <v>7391</v>
      </c>
      <c r="C360" s="2" t="s">
        <v>7390</v>
      </c>
    </row>
    <row r="361" spans="1:3">
      <c r="A361" s="2" t="s">
        <v>7392</v>
      </c>
      <c r="B361" s="2" t="s">
        <v>7393</v>
      </c>
      <c r="C361" s="2" t="s">
        <v>7392</v>
      </c>
    </row>
    <row r="362" spans="1:3">
      <c r="A362" s="2" t="s">
        <v>7394</v>
      </c>
      <c r="B362" s="2" t="s">
        <v>7395</v>
      </c>
      <c r="C362" s="2" t="s">
        <v>7394</v>
      </c>
    </row>
    <row r="363" spans="1:3">
      <c r="A363" s="2" t="s">
        <v>7396</v>
      </c>
      <c r="B363" s="2" t="s">
        <v>7397</v>
      </c>
      <c r="C363" s="2" t="s">
        <v>7396</v>
      </c>
    </row>
    <row r="364" spans="1:3">
      <c r="A364" s="2" t="s">
        <v>7398</v>
      </c>
      <c r="B364" s="2" t="s">
        <v>7399</v>
      </c>
      <c r="C364" s="2" t="s">
        <v>7398</v>
      </c>
    </row>
    <row r="365" spans="1:3">
      <c r="A365" s="2" t="s">
        <v>7400</v>
      </c>
      <c r="B365" s="2" t="s">
        <v>7401</v>
      </c>
      <c r="C365" s="2" t="s">
        <v>7400</v>
      </c>
    </row>
    <row r="366" spans="1:3">
      <c r="A366" s="2" t="s">
        <v>7402</v>
      </c>
      <c r="B366" s="2" t="s">
        <v>7403</v>
      </c>
      <c r="C366" s="2" t="s">
        <v>7402</v>
      </c>
    </row>
    <row r="367" spans="1:3">
      <c r="A367" s="2" t="s">
        <v>7404</v>
      </c>
      <c r="B367" s="2" t="s">
        <v>7405</v>
      </c>
      <c r="C367" s="2" t="s">
        <v>7404</v>
      </c>
    </row>
    <row r="368" spans="1:3">
      <c r="A368" s="2" t="s">
        <v>5444</v>
      </c>
      <c r="B368" s="2" t="s">
        <v>5445</v>
      </c>
      <c r="C368" s="2" t="s">
        <v>5444</v>
      </c>
    </row>
    <row r="369" spans="1:3">
      <c r="A369" s="2" t="s">
        <v>7406</v>
      </c>
      <c r="B369" s="2" t="s">
        <v>7407</v>
      </c>
      <c r="C369" s="2" t="s">
        <v>7406</v>
      </c>
    </row>
    <row r="370" spans="1:3">
      <c r="A370" s="2" t="s">
        <v>7408</v>
      </c>
      <c r="B370" s="2" t="s">
        <v>7409</v>
      </c>
      <c r="C370" s="2" t="s">
        <v>7408</v>
      </c>
    </row>
    <row r="371" spans="1:3">
      <c r="A371" s="2" t="s">
        <v>7410</v>
      </c>
      <c r="B371" s="2" t="s">
        <v>7411</v>
      </c>
      <c r="C371" s="2" t="s">
        <v>7410</v>
      </c>
    </row>
    <row r="372" spans="1:3">
      <c r="A372" s="2" t="s">
        <v>7412</v>
      </c>
      <c r="B372" s="2" t="s">
        <v>7413</v>
      </c>
      <c r="C372" s="2" t="s">
        <v>7412</v>
      </c>
    </row>
    <row r="373" spans="1:3">
      <c r="A373" s="2" t="s">
        <v>7414</v>
      </c>
      <c r="B373" s="2" t="s">
        <v>7415</v>
      </c>
      <c r="C373" s="2" t="s">
        <v>7414</v>
      </c>
    </row>
    <row r="374" spans="1:3">
      <c r="A374" s="2" t="s">
        <v>7416</v>
      </c>
      <c r="B374" s="2" t="s">
        <v>7417</v>
      </c>
      <c r="C374" s="2" t="s">
        <v>7416</v>
      </c>
    </row>
    <row r="375" spans="1:3">
      <c r="A375" s="2" t="s">
        <v>7418</v>
      </c>
      <c r="B375" s="2" t="s">
        <v>7419</v>
      </c>
      <c r="C375" s="2" t="s">
        <v>7418</v>
      </c>
    </row>
    <row r="376" spans="1:3">
      <c r="A376" s="2" t="s">
        <v>7420</v>
      </c>
      <c r="B376" s="2" t="s">
        <v>7421</v>
      </c>
      <c r="C376" s="2" t="s">
        <v>7420</v>
      </c>
    </row>
    <row r="377" spans="1:3">
      <c r="A377" s="2" t="s">
        <v>7422</v>
      </c>
      <c r="B377" s="2" t="s">
        <v>7423</v>
      </c>
      <c r="C377" s="2" t="s">
        <v>7422</v>
      </c>
    </row>
    <row r="378" spans="1:3">
      <c r="A378" s="2" t="s">
        <v>7424</v>
      </c>
      <c r="B378" s="2" t="s">
        <v>7425</v>
      </c>
      <c r="C378" s="2" t="s">
        <v>7424</v>
      </c>
    </row>
    <row r="379" spans="1:3">
      <c r="A379" s="2" t="s">
        <v>7426</v>
      </c>
      <c r="B379" s="2" t="s">
        <v>7427</v>
      </c>
      <c r="C379" s="2" t="s">
        <v>7426</v>
      </c>
    </row>
    <row r="380" spans="1:3">
      <c r="A380" s="2" t="s">
        <v>7428</v>
      </c>
      <c r="B380" s="2" t="s">
        <v>7429</v>
      </c>
      <c r="C380" s="2" t="s">
        <v>7428</v>
      </c>
    </row>
    <row r="381" spans="1:3">
      <c r="A381" s="2" t="s">
        <v>7430</v>
      </c>
      <c r="B381" s="2" t="s">
        <v>7431</v>
      </c>
      <c r="C381" s="2" t="s">
        <v>7430</v>
      </c>
    </row>
    <row r="382" spans="1:3">
      <c r="A382" s="2" t="s">
        <v>7432</v>
      </c>
      <c r="B382" s="2" t="s">
        <v>7433</v>
      </c>
      <c r="C382" s="2" t="s">
        <v>7432</v>
      </c>
    </row>
    <row r="383" spans="1:3">
      <c r="A383" s="2" t="s">
        <v>7434</v>
      </c>
      <c r="B383" s="2" t="s">
        <v>7435</v>
      </c>
      <c r="C383" s="2" t="s">
        <v>7434</v>
      </c>
    </row>
    <row r="384" spans="1:3">
      <c r="A384" s="2" t="s">
        <v>7436</v>
      </c>
      <c r="B384" s="2" t="s">
        <v>7437</v>
      </c>
      <c r="C384" s="2" t="s">
        <v>7436</v>
      </c>
    </row>
    <row r="385" spans="1:3">
      <c r="A385" s="2" t="s">
        <v>7438</v>
      </c>
      <c r="B385" s="2" t="s">
        <v>7439</v>
      </c>
      <c r="C385" s="2" t="s">
        <v>7438</v>
      </c>
    </row>
    <row r="386" spans="1:3">
      <c r="A386" s="2" t="s">
        <v>7440</v>
      </c>
      <c r="B386" s="2" t="s">
        <v>7441</v>
      </c>
      <c r="C386" s="2" t="s">
        <v>7440</v>
      </c>
    </row>
    <row r="387" spans="1:3">
      <c r="A387" s="2" t="s">
        <v>7442</v>
      </c>
      <c r="B387" s="2" t="s">
        <v>7443</v>
      </c>
      <c r="C387" s="2" t="s">
        <v>7442</v>
      </c>
    </row>
    <row r="388" spans="1:3">
      <c r="A388" s="2" t="s">
        <v>7444</v>
      </c>
      <c r="B388" s="2" t="s">
        <v>7445</v>
      </c>
      <c r="C388" s="2" t="s">
        <v>7444</v>
      </c>
    </row>
    <row r="389" spans="1:3">
      <c r="A389" s="2" t="s">
        <v>7446</v>
      </c>
      <c r="B389" s="2" t="s">
        <v>7447</v>
      </c>
      <c r="C389" s="2" t="s">
        <v>7446</v>
      </c>
    </row>
    <row r="390" spans="1:3">
      <c r="A390" s="2" t="s">
        <v>7448</v>
      </c>
      <c r="B390" s="2" t="s">
        <v>7449</v>
      </c>
      <c r="C390" s="2" t="s">
        <v>7448</v>
      </c>
    </row>
    <row r="391" spans="1:3">
      <c r="A391" s="2" t="s">
        <v>7450</v>
      </c>
      <c r="B391" s="2" t="s">
        <v>7451</v>
      </c>
      <c r="C391" s="2" t="s">
        <v>7450</v>
      </c>
    </row>
    <row r="392" spans="1:3">
      <c r="A392" s="2" t="s">
        <v>7452</v>
      </c>
      <c r="B392" s="2" t="s">
        <v>7453</v>
      </c>
      <c r="C392" s="2" t="s">
        <v>7452</v>
      </c>
    </row>
    <row r="393" spans="1:3">
      <c r="A393" s="2" t="s">
        <v>7454</v>
      </c>
      <c r="B393" s="2" t="s">
        <v>7455</v>
      </c>
      <c r="C393" s="2" t="s">
        <v>7454</v>
      </c>
    </row>
    <row r="394" spans="1:3">
      <c r="A394" s="2" t="s">
        <v>7456</v>
      </c>
      <c r="B394" s="2" t="s">
        <v>7457</v>
      </c>
      <c r="C394" s="2" t="s">
        <v>7456</v>
      </c>
    </row>
    <row r="395" spans="1:3">
      <c r="A395" s="2" t="s">
        <v>7458</v>
      </c>
      <c r="B395" s="2" t="s">
        <v>7459</v>
      </c>
      <c r="C395" s="2" t="s">
        <v>7458</v>
      </c>
    </row>
    <row r="396" spans="1:3">
      <c r="A396" s="2" t="s">
        <v>7460</v>
      </c>
      <c r="B396" s="2" t="s">
        <v>7461</v>
      </c>
      <c r="C396" s="2" t="s">
        <v>7460</v>
      </c>
    </row>
    <row r="397" spans="1:3">
      <c r="A397" s="2" t="s">
        <v>7462</v>
      </c>
      <c r="B397" s="2" t="s">
        <v>7463</v>
      </c>
      <c r="C397" s="2" t="s">
        <v>7462</v>
      </c>
    </row>
    <row r="398" spans="1:3">
      <c r="A398" s="2" t="s">
        <v>7464</v>
      </c>
      <c r="B398" s="2" t="s">
        <v>7465</v>
      </c>
      <c r="C398" s="2" t="s">
        <v>7464</v>
      </c>
    </row>
    <row r="399" spans="1:3">
      <c r="A399" s="2" t="s">
        <v>7466</v>
      </c>
      <c r="B399" s="2" t="s">
        <v>7467</v>
      </c>
      <c r="C399" s="2" t="s">
        <v>7466</v>
      </c>
    </row>
    <row r="400" spans="1:3">
      <c r="A400" s="2" t="s">
        <v>7468</v>
      </c>
      <c r="B400" s="2" t="s">
        <v>7469</v>
      </c>
      <c r="C400" s="2" t="s">
        <v>7468</v>
      </c>
    </row>
    <row r="401" spans="1:3">
      <c r="A401" s="2" t="s">
        <v>7470</v>
      </c>
      <c r="B401" s="2" t="s">
        <v>7471</v>
      </c>
      <c r="C401" s="2" t="s">
        <v>7470</v>
      </c>
    </row>
    <row r="402" spans="1:3">
      <c r="A402" s="2" t="s">
        <v>7472</v>
      </c>
      <c r="B402" s="2" t="s">
        <v>7473</v>
      </c>
      <c r="C402" s="2" t="s">
        <v>7472</v>
      </c>
    </row>
    <row r="403" spans="1:3">
      <c r="A403" s="2" t="s">
        <v>7474</v>
      </c>
      <c r="B403" s="2" t="s">
        <v>7475</v>
      </c>
      <c r="C403" s="2" t="s">
        <v>7474</v>
      </c>
    </row>
    <row r="404" spans="1:3">
      <c r="A404" s="2" t="s">
        <v>7476</v>
      </c>
      <c r="B404" s="2" t="s">
        <v>7477</v>
      </c>
      <c r="C404" s="2" t="s">
        <v>7476</v>
      </c>
    </row>
    <row r="405" spans="1:3">
      <c r="A405" s="2" t="s">
        <v>7478</v>
      </c>
      <c r="B405" s="2" t="s">
        <v>7479</v>
      </c>
      <c r="C405" s="2" t="s">
        <v>7478</v>
      </c>
    </row>
    <row r="406" spans="1:3">
      <c r="A406" s="2" t="s">
        <v>7480</v>
      </c>
      <c r="B406" s="2" t="s">
        <v>7481</v>
      </c>
      <c r="C406" s="2" t="s">
        <v>7480</v>
      </c>
    </row>
    <row r="407" spans="1:3">
      <c r="A407" s="2" t="s">
        <v>7482</v>
      </c>
      <c r="B407" s="2" t="s">
        <v>7483</v>
      </c>
      <c r="C407" s="2" t="s">
        <v>7482</v>
      </c>
    </row>
    <row r="408" spans="1:3">
      <c r="A408" s="2" t="s">
        <v>7484</v>
      </c>
      <c r="B408" s="2" t="s">
        <v>7485</v>
      </c>
      <c r="C408" s="2" t="s">
        <v>7484</v>
      </c>
    </row>
    <row r="409" spans="1:3">
      <c r="A409" s="2" t="s">
        <v>7486</v>
      </c>
      <c r="B409" s="2" t="s">
        <v>7487</v>
      </c>
      <c r="C409" s="2" t="s">
        <v>7486</v>
      </c>
    </row>
    <row r="410" spans="1:3">
      <c r="A410" s="2" t="s">
        <v>7488</v>
      </c>
      <c r="B410" s="2" t="s">
        <v>7489</v>
      </c>
      <c r="C410" s="2" t="s">
        <v>7488</v>
      </c>
    </row>
    <row r="411" spans="1:3">
      <c r="A411" s="2" t="s">
        <v>7490</v>
      </c>
      <c r="B411" s="2" t="s">
        <v>7491</v>
      </c>
      <c r="C411" s="2" t="s">
        <v>7490</v>
      </c>
    </row>
    <row r="412" spans="1:3">
      <c r="A412" s="2" t="s">
        <v>7492</v>
      </c>
      <c r="B412" s="2" t="s">
        <v>7493</v>
      </c>
      <c r="C412" s="2" t="s">
        <v>7492</v>
      </c>
    </row>
    <row r="413" spans="1:3">
      <c r="A413" s="2" t="s">
        <v>7494</v>
      </c>
      <c r="B413" s="2" t="s">
        <v>7495</v>
      </c>
      <c r="C413" s="2" t="s">
        <v>7494</v>
      </c>
    </row>
    <row r="414" spans="1:3">
      <c r="A414" s="2" t="s">
        <v>7496</v>
      </c>
      <c r="B414" s="2" t="s">
        <v>7497</v>
      </c>
      <c r="C414" s="2" t="s">
        <v>7496</v>
      </c>
    </row>
    <row r="415" spans="1:3">
      <c r="A415" s="2" t="s">
        <v>7498</v>
      </c>
      <c r="B415" s="2" t="s">
        <v>7499</v>
      </c>
      <c r="C415" s="2" t="s">
        <v>7498</v>
      </c>
    </row>
    <row r="416" spans="1:3">
      <c r="A416" s="2" t="s">
        <v>7500</v>
      </c>
      <c r="B416" s="2" t="s">
        <v>7501</v>
      </c>
      <c r="C416" s="2" t="s">
        <v>7500</v>
      </c>
    </row>
    <row r="417" spans="1:3">
      <c r="A417" s="2" t="s">
        <v>7502</v>
      </c>
      <c r="B417" s="2" t="s">
        <v>7503</v>
      </c>
      <c r="C417" s="2" t="s">
        <v>7502</v>
      </c>
    </row>
    <row r="418" spans="1:3">
      <c r="A418" s="2" t="s">
        <v>7504</v>
      </c>
      <c r="B418" s="2" t="s">
        <v>7505</v>
      </c>
      <c r="C418" s="2" t="s">
        <v>7504</v>
      </c>
    </row>
    <row r="419" spans="1:3">
      <c r="A419" s="2" t="s">
        <v>7506</v>
      </c>
      <c r="B419" s="2" t="s">
        <v>7507</v>
      </c>
      <c r="C419" s="2" t="s">
        <v>7506</v>
      </c>
    </row>
    <row r="420" spans="1:3">
      <c r="A420" s="2" t="s">
        <v>7508</v>
      </c>
      <c r="B420" s="2" t="s">
        <v>7509</v>
      </c>
      <c r="C420" s="2" t="s">
        <v>7508</v>
      </c>
    </row>
    <row r="421" spans="1:3">
      <c r="A421" s="2" t="s">
        <v>7510</v>
      </c>
      <c r="B421" s="2" t="s">
        <v>7511</v>
      </c>
      <c r="C421" s="2" t="s">
        <v>7510</v>
      </c>
    </row>
    <row r="422" spans="1:3">
      <c r="A422" s="2" t="s">
        <v>7512</v>
      </c>
      <c r="B422" s="2" t="s">
        <v>7513</v>
      </c>
      <c r="C422" s="2" t="s">
        <v>7512</v>
      </c>
    </row>
    <row r="423" spans="1:3">
      <c r="A423" s="2" t="s">
        <v>7514</v>
      </c>
      <c r="B423" s="2" t="s">
        <v>7515</v>
      </c>
      <c r="C423" s="2" t="s">
        <v>7514</v>
      </c>
    </row>
    <row r="424" spans="1:3">
      <c r="A424" s="2" t="s">
        <v>7516</v>
      </c>
      <c r="B424" s="2" t="s">
        <v>7517</v>
      </c>
      <c r="C424" s="2" t="s">
        <v>7516</v>
      </c>
    </row>
    <row r="425" spans="1:3">
      <c r="A425" s="2" t="s">
        <v>7518</v>
      </c>
      <c r="B425" s="2" t="s">
        <v>7519</v>
      </c>
      <c r="C425" s="2" t="s">
        <v>7518</v>
      </c>
    </row>
    <row r="426" spans="1:3">
      <c r="A426" s="2" t="s">
        <v>7520</v>
      </c>
      <c r="B426" s="2" t="s">
        <v>7521</v>
      </c>
      <c r="C426" s="2" t="s">
        <v>7520</v>
      </c>
    </row>
    <row r="427" spans="1:3">
      <c r="A427" s="2" t="s">
        <v>7522</v>
      </c>
      <c r="B427" s="2" t="s">
        <v>7523</v>
      </c>
      <c r="C427" s="2" t="s">
        <v>7522</v>
      </c>
    </row>
    <row r="428" spans="1:3">
      <c r="A428" s="2" t="s">
        <v>7524</v>
      </c>
      <c r="B428" s="2" t="s">
        <v>7525</v>
      </c>
      <c r="C428" s="2" t="s">
        <v>7524</v>
      </c>
    </row>
    <row r="429" spans="1:3">
      <c r="A429" s="2" t="s">
        <v>7526</v>
      </c>
      <c r="B429" s="2" t="s">
        <v>7527</v>
      </c>
      <c r="C429" s="2" t="s">
        <v>7526</v>
      </c>
    </row>
    <row r="430" spans="1:3">
      <c r="A430" s="2" t="s">
        <v>7528</v>
      </c>
      <c r="B430" s="2" t="s">
        <v>7529</v>
      </c>
      <c r="C430" s="2" t="s">
        <v>7528</v>
      </c>
    </row>
    <row r="431" spans="1:3">
      <c r="A431" s="2" t="s">
        <v>7530</v>
      </c>
      <c r="B431" s="2" t="s">
        <v>7531</v>
      </c>
      <c r="C431" s="2" t="s">
        <v>7530</v>
      </c>
    </row>
    <row r="432" spans="1:3">
      <c r="A432" s="2" t="s">
        <v>7532</v>
      </c>
      <c r="B432" s="2" t="s">
        <v>7533</v>
      </c>
      <c r="C432" s="2" t="s">
        <v>7532</v>
      </c>
    </row>
    <row r="433" spans="1:3">
      <c r="A433" s="2" t="s">
        <v>7534</v>
      </c>
      <c r="B433" s="2" t="s">
        <v>7535</v>
      </c>
      <c r="C433" s="2" t="s">
        <v>7534</v>
      </c>
    </row>
    <row r="434" spans="1:3">
      <c r="A434" s="2" t="s">
        <v>7536</v>
      </c>
      <c r="B434" s="2" t="s">
        <v>7537</v>
      </c>
      <c r="C434" s="2" t="s">
        <v>7536</v>
      </c>
    </row>
    <row r="435" spans="1:3">
      <c r="A435" s="2" t="s">
        <v>7538</v>
      </c>
      <c r="B435" s="2" t="s">
        <v>7539</v>
      </c>
      <c r="C435" s="2" t="s">
        <v>7538</v>
      </c>
    </row>
    <row r="436" spans="1:3">
      <c r="A436" s="2" t="s">
        <v>7540</v>
      </c>
      <c r="B436" s="2" t="s">
        <v>7541</v>
      </c>
      <c r="C436" s="2" t="s">
        <v>7540</v>
      </c>
    </row>
    <row r="437" spans="1:3">
      <c r="A437" s="2" t="s">
        <v>7542</v>
      </c>
      <c r="B437" s="2" t="s">
        <v>7543</v>
      </c>
      <c r="C437" s="2" t="s">
        <v>7542</v>
      </c>
    </row>
    <row r="438" spans="1:3">
      <c r="A438" s="2" t="s">
        <v>7544</v>
      </c>
      <c r="B438" s="2" t="s">
        <v>7545</v>
      </c>
      <c r="C438" s="2" t="s">
        <v>7544</v>
      </c>
    </row>
    <row r="439" spans="1:3">
      <c r="A439" s="2" t="s">
        <v>7546</v>
      </c>
      <c r="B439" s="2" t="s">
        <v>7547</v>
      </c>
      <c r="C439" s="2" t="s">
        <v>7546</v>
      </c>
    </row>
    <row r="440" spans="1:3">
      <c r="A440" s="2" t="s">
        <v>7548</v>
      </c>
      <c r="B440" s="2" t="s">
        <v>7549</v>
      </c>
      <c r="C440" s="2" t="s">
        <v>7548</v>
      </c>
    </row>
    <row r="441" spans="1:3">
      <c r="A441" s="2" t="s">
        <v>7550</v>
      </c>
      <c r="B441" s="2" t="s">
        <v>7551</v>
      </c>
      <c r="C441" s="2" t="s">
        <v>7550</v>
      </c>
    </row>
    <row r="442" spans="1:3">
      <c r="A442" s="2" t="s">
        <v>7552</v>
      </c>
      <c r="B442" s="2" t="s">
        <v>7553</v>
      </c>
      <c r="C442" s="2" t="s">
        <v>7552</v>
      </c>
    </row>
    <row r="443" spans="1:3">
      <c r="A443" s="2" t="s">
        <v>7554</v>
      </c>
      <c r="B443" s="2" t="s">
        <v>7555</v>
      </c>
      <c r="C443" s="2" t="s">
        <v>7554</v>
      </c>
    </row>
    <row r="444" spans="1:3">
      <c r="A444" s="2" t="s">
        <v>7556</v>
      </c>
      <c r="B444" s="2" t="s">
        <v>7557</v>
      </c>
      <c r="C444" s="2" t="s">
        <v>7556</v>
      </c>
    </row>
    <row r="445" spans="1:3">
      <c r="A445" s="2" t="s">
        <v>7558</v>
      </c>
      <c r="B445" s="2" t="s">
        <v>7559</v>
      </c>
      <c r="C445" s="2" t="s">
        <v>7558</v>
      </c>
    </row>
    <row r="446" spans="1:3">
      <c r="A446" s="2" t="s">
        <v>7560</v>
      </c>
      <c r="B446" s="2" t="s">
        <v>7561</v>
      </c>
      <c r="C446" s="2" t="s">
        <v>7560</v>
      </c>
    </row>
    <row r="447" spans="1:3">
      <c r="A447" s="2" t="s">
        <v>7562</v>
      </c>
      <c r="B447" s="2" t="s">
        <v>7563</v>
      </c>
      <c r="C447" s="2" t="s">
        <v>7562</v>
      </c>
    </row>
    <row r="448" spans="1:3">
      <c r="A448" s="2" t="s">
        <v>7564</v>
      </c>
      <c r="B448" s="2" t="s">
        <v>7565</v>
      </c>
      <c r="C448" s="2" t="s">
        <v>7564</v>
      </c>
    </row>
    <row r="449" spans="1:3">
      <c r="A449" s="2" t="s">
        <v>7566</v>
      </c>
      <c r="B449" s="2" t="s">
        <v>7567</v>
      </c>
      <c r="C449" s="2" t="s">
        <v>7566</v>
      </c>
    </row>
    <row r="450" spans="1:3">
      <c r="A450" s="2" t="s">
        <v>7568</v>
      </c>
      <c r="B450" s="2" t="s">
        <v>7569</v>
      </c>
      <c r="C450" s="2" t="s">
        <v>7568</v>
      </c>
    </row>
    <row r="451" spans="1:3">
      <c r="A451" s="2" t="s">
        <v>7570</v>
      </c>
      <c r="B451" s="2" t="s">
        <v>7571</v>
      </c>
      <c r="C451" s="2" t="s">
        <v>7570</v>
      </c>
    </row>
    <row r="452" spans="1:3">
      <c r="A452" s="2" t="s">
        <v>7572</v>
      </c>
      <c r="B452" s="2" t="s">
        <v>7573</v>
      </c>
      <c r="C452" s="2" t="s">
        <v>7572</v>
      </c>
    </row>
    <row r="453" spans="1:3">
      <c r="A453" s="2" t="s">
        <v>7574</v>
      </c>
      <c r="B453" s="2" t="s">
        <v>7575</v>
      </c>
      <c r="C453" s="2" t="s">
        <v>7574</v>
      </c>
    </row>
    <row r="454" spans="1:3">
      <c r="A454" s="2" t="s">
        <v>7576</v>
      </c>
      <c r="B454" s="2" t="s">
        <v>7577</v>
      </c>
      <c r="C454" s="2" t="s">
        <v>7576</v>
      </c>
    </row>
    <row r="455" spans="1:3">
      <c r="A455" s="2" t="s">
        <v>7578</v>
      </c>
      <c r="B455" s="2" t="s">
        <v>7579</v>
      </c>
      <c r="C455" s="2" t="s">
        <v>7578</v>
      </c>
    </row>
    <row r="456" spans="1:3">
      <c r="A456" s="2" t="s">
        <v>7580</v>
      </c>
      <c r="B456" s="2" t="s">
        <v>7581</v>
      </c>
      <c r="C456" s="2" t="s">
        <v>7580</v>
      </c>
    </row>
    <row r="457" spans="1:3">
      <c r="A457" s="2" t="s">
        <v>7582</v>
      </c>
      <c r="B457" s="2" t="s">
        <v>7583</v>
      </c>
      <c r="C457" s="2" t="s">
        <v>7582</v>
      </c>
    </row>
    <row r="458" spans="1:3">
      <c r="A458" s="2" t="s">
        <v>7584</v>
      </c>
      <c r="B458" s="2" t="s">
        <v>7585</v>
      </c>
      <c r="C458" s="2" t="s">
        <v>7584</v>
      </c>
    </row>
    <row r="459" spans="1:3">
      <c r="A459" s="2" t="s">
        <v>7586</v>
      </c>
      <c r="B459" s="2" t="s">
        <v>7587</v>
      </c>
      <c r="C459" s="2" t="s">
        <v>7586</v>
      </c>
    </row>
    <row r="460" spans="1:3">
      <c r="A460" s="2" t="s">
        <v>7588</v>
      </c>
      <c r="B460" s="2" t="s">
        <v>7589</v>
      </c>
      <c r="C460" s="2" t="s">
        <v>7588</v>
      </c>
    </row>
    <row r="461" spans="1:3">
      <c r="A461" s="2" t="s">
        <v>7590</v>
      </c>
      <c r="B461" s="2" t="s">
        <v>7591</v>
      </c>
      <c r="C461" s="2" t="s">
        <v>7590</v>
      </c>
    </row>
    <row r="462" spans="1:3">
      <c r="A462" s="2" t="s">
        <v>7592</v>
      </c>
      <c r="B462" s="2" t="s">
        <v>7593</v>
      </c>
      <c r="C462" s="2" t="s">
        <v>7592</v>
      </c>
    </row>
    <row r="463" spans="1:3">
      <c r="A463" s="2" t="s">
        <v>7594</v>
      </c>
      <c r="B463" s="2" t="s">
        <v>7595</v>
      </c>
      <c r="C463" s="2" t="s">
        <v>7594</v>
      </c>
    </row>
    <row r="464" spans="1:3">
      <c r="A464" s="2" t="s">
        <v>7596</v>
      </c>
      <c r="B464" s="2" t="s">
        <v>7597</v>
      </c>
      <c r="C464" s="2" t="s">
        <v>7596</v>
      </c>
    </row>
    <row r="465" spans="1:3">
      <c r="A465" s="2" t="s">
        <v>7598</v>
      </c>
      <c r="B465" s="2" t="s">
        <v>7599</v>
      </c>
      <c r="C465" s="2" t="s">
        <v>7598</v>
      </c>
    </row>
    <row r="466" spans="1:3">
      <c r="A466" s="2" t="s">
        <v>7600</v>
      </c>
      <c r="B466" s="2" t="s">
        <v>7601</v>
      </c>
      <c r="C466" s="2" t="s">
        <v>7600</v>
      </c>
    </row>
    <row r="467" spans="1:3">
      <c r="A467" s="2" t="s">
        <v>7602</v>
      </c>
      <c r="B467" s="2" t="s">
        <v>7603</v>
      </c>
      <c r="C467" s="2" t="s">
        <v>7602</v>
      </c>
    </row>
    <row r="468" spans="1:3">
      <c r="A468" s="2" t="s">
        <v>7604</v>
      </c>
      <c r="B468" s="2" t="s">
        <v>7605</v>
      </c>
      <c r="C468" s="2" t="s">
        <v>7604</v>
      </c>
    </row>
    <row r="469" spans="1:3">
      <c r="A469" s="2" t="s">
        <v>7606</v>
      </c>
      <c r="B469" s="2" t="s">
        <v>7607</v>
      </c>
      <c r="C469" s="2" t="s">
        <v>7606</v>
      </c>
    </row>
    <row r="470" spans="1:3">
      <c r="A470" s="2" t="s">
        <v>7608</v>
      </c>
      <c r="B470" s="2" t="s">
        <v>7609</v>
      </c>
      <c r="C470" s="2" t="s">
        <v>7608</v>
      </c>
    </row>
    <row r="471" spans="1:3">
      <c r="A471" s="2" t="s">
        <v>7610</v>
      </c>
      <c r="B471" s="2" t="s">
        <v>7611</v>
      </c>
      <c r="C471" s="2" t="s">
        <v>7610</v>
      </c>
    </row>
    <row r="472" spans="1:3">
      <c r="A472" s="2" t="s">
        <v>7612</v>
      </c>
      <c r="B472" s="2" t="s">
        <v>7613</v>
      </c>
      <c r="C472" s="2" t="s">
        <v>7612</v>
      </c>
    </row>
    <row r="473" spans="1:3">
      <c r="A473" s="2" t="s">
        <v>7614</v>
      </c>
      <c r="B473" s="2" t="s">
        <v>7615</v>
      </c>
      <c r="C473" s="2" t="s">
        <v>7614</v>
      </c>
    </row>
    <row r="474" spans="1:3">
      <c r="A474" s="2" t="s">
        <v>7616</v>
      </c>
      <c r="B474" s="2" t="s">
        <v>7617</v>
      </c>
      <c r="C474" s="2" t="s">
        <v>7616</v>
      </c>
    </row>
    <row r="475" spans="1:3">
      <c r="A475" s="2" t="s">
        <v>7618</v>
      </c>
      <c r="B475" s="2" t="s">
        <v>7619</v>
      </c>
      <c r="C475" s="2" t="s">
        <v>7618</v>
      </c>
    </row>
    <row r="476" spans="1:3">
      <c r="A476" s="2" t="s">
        <v>7620</v>
      </c>
      <c r="B476" s="2" t="s">
        <v>7621</v>
      </c>
      <c r="C476" s="2" t="s">
        <v>7620</v>
      </c>
    </row>
    <row r="477" spans="1:3">
      <c r="A477" s="2" t="s">
        <v>7622</v>
      </c>
      <c r="B477" s="2" t="s">
        <v>7623</v>
      </c>
      <c r="C477" s="2" t="s">
        <v>7622</v>
      </c>
    </row>
    <row r="478" spans="1:3">
      <c r="A478" s="2" t="s">
        <v>7624</v>
      </c>
      <c r="B478" s="2" t="s">
        <v>7625</v>
      </c>
      <c r="C478" s="2" t="s">
        <v>7624</v>
      </c>
    </row>
    <row r="479" spans="1:3">
      <c r="A479" s="2" t="s">
        <v>7626</v>
      </c>
      <c r="B479" s="2" t="s">
        <v>7627</v>
      </c>
      <c r="C479" s="2" t="s">
        <v>7626</v>
      </c>
    </row>
    <row r="480" spans="1:3">
      <c r="A480" s="2" t="s">
        <v>7628</v>
      </c>
      <c r="B480" s="2" t="s">
        <v>7629</v>
      </c>
      <c r="C480" s="2" t="s">
        <v>7628</v>
      </c>
    </row>
    <row r="481" spans="1:3">
      <c r="A481" s="2" t="s">
        <v>7630</v>
      </c>
      <c r="B481" s="2" t="s">
        <v>7631</v>
      </c>
      <c r="C481" s="2" t="s">
        <v>7630</v>
      </c>
    </row>
    <row r="482" spans="1:3">
      <c r="A482" s="2" t="s">
        <v>7632</v>
      </c>
      <c r="B482" s="2" t="s">
        <v>7633</v>
      </c>
      <c r="C482" s="2" t="s">
        <v>7632</v>
      </c>
    </row>
    <row r="483" spans="1:3">
      <c r="A483" s="2" t="s">
        <v>7634</v>
      </c>
      <c r="B483" s="2" t="s">
        <v>7635</v>
      </c>
      <c r="C483" s="2" t="s">
        <v>7634</v>
      </c>
    </row>
    <row r="484" spans="1:3">
      <c r="A484" s="2" t="s">
        <v>7636</v>
      </c>
      <c r="B484" s="2" t="s">
        <v>7637</v>
      </c>
      <c r="C484" s="2" t="s">
        <v>7636</v>
      </c>
    </row>
    <row r="485" spans="1:3">
      <c r="A485" s="2" t="s">
        <v>7638</v>
      </c>
      <c r="B485" s="2" t="s">
        <v>7639</v>
      </c>
      <c r="C485" s="2" t="s">
        <v>7638</v>
      </c>
    </row>
    <row r="486" spans="1:3">
      <c r="A486" s="2" t="s">
        <v>7640</v>
      </c>
      <c r="B486" s="2" t="s">
        <v>7641</v>
      </c>
      <c r="C486" s="2" t="s">
        <v>7640</v>
      </c>
    </row>
    <row r="487" spans="1:3">
      <c r="A487" s="2" t="s">
        <v>7642</v>
      </c>
      <c r="B487" s="2" t="s">
        <v>7643</v>
      </c>
      <c r="C487" s="2" t="s">
        <v>7642</v>
      </c>
    </row>
    <row r="488" spans="1:3">
      <c r="A488" s="2" t="s">
        <v>7644</v>
      </c>
      <c r="B488" s="2" t="s">
        <v>7645</v>
      </c>
      <c r="C488" s="2" t="s">
        <v>7644</v>
      </c>
    </row>
    <row r="489" spans="1:3">
      <c r="A489" s="2" t="s">
        <v>7646</v>
      </c>
      <c r="B489" s="2" t="s">
        <v>7647</v>
      </c>
      <c r="C489" s="2" t="s">
        <v>7646</v>
      </c>
    </row>
    <row r="490" spans="1:3">
      <c r="A490" s="2" t="s">
        <v>5442</v>
      </c>
      <c r="B490" s="2" t="s">
        <v>5443</v>
      </c>
      <c r="C490" s="2" t="s">
        <v>5442</v>
      </c>
    </row>
    <row r="491" spans="1:3">
      <c r="A491" s="2" t="s">
        <v>7648</v>
      </c>
      <c r="B491" s="2" t="s">
        <v>7649</v>
      </c>
      <c r="C491" s="2" t="s">
        <v>7648</v>
      </c>
    </row>
    <row r="492" spans="1:3">
      <c r="A492" s="2" t="s">
        <v>7650</v>
      </c>
      <c r="B492" s="2" t="s">
        <v>7651</v>
      </c>
      <c r="C492" s="2" t="s">
        <v>7650</v>
      </c>
    </row>
    <row r="493" spans="1:3">
      <c r="A493" s="2" t="s">
        <v>7652</v>
      </c>
      <c r="B493" s="2" t="s">
        <v>7653</v>
      </c>
      <c r="C493" s="2" t="s">
        <v>7652</v>
      </c>
    </row>
    <row r="494" spans="1:3">
      <c r="A494" s="2" t="s">
        <v>7654</v>
      </c>
      <c r="B494" s="2" t="s">
        <v>7655</v>
      </c>
      <c r="C494" s="2" t="s">
        <v>7654</v>
      </c>
    </row>
    <row r="495" spans="1:3">
      <c r="A495" s="2" t="s">
        <v>7656</v>
      </c>
      <c r="B495" s="2" t="s">
        <v>7657</v>
      </c>
      <c r="C495" s="2" t="s">
        <v>7656</v>
      </c>
    </row>
    <row r="496" spans="1:3">
      <c r="A496" s="2" t="s">
        <v>7658</v>
      </c>
      <c r="B496" s="2" t="s">
        <v>7659</v>
      </c>
      <c r="C496" s="2" t="s">
        <v>7658</v>
      </c>
    </row>
    <row r="497" spans="1:3">
      <c r="A497" s="2" t="s">
        <v>7660</v>
      </c>
      <c r="B497" s="2" t="s">
        <v>7661</v>
      </c>
      <c r="C497" s="2" t="s">
        <v>7660</v>
      </c>
    </row>
    <row r="498" spans="1:3">
      <c r="A498" s="2" t="s">
        <v>7662</v>
      </c>
      <c r="B498" s="2" t="s">
        <v>7663</v>
      </c>
      <c r="C498" s="2" t="s">
        <v>7662</v>
      </c>
    </row>
    <row r="499" spans="1:3">
      <c r="A499" s="2" t="s">
        <v>7664</v>
      </c>
      <c r="B499" s="2" t="s">
        <v>7665</v>
      </c>
      <c r="C499" s="2" t="s">
        <v>7664</v>
      </c>
    </row>
    <row r="500" spans="1:3">
      <c r="A500" s="2" t="s">
        <v>7666</v>
      </c>
      <c r="B500" s="2" t="s">
        <v>7667</v>
      </c>
      <c r="C500" s="2" t="s">
        <v>7666</v>
      </c>
    </row>
    <row r="501" spans="1:3">
      <c r="A501" s="2" t="s">
        <v>7668</v>
      </c>
      <c r="B501" s="2" t="s">
        <v>7669</v>
      </c>
      <c r="C501" s="2" t="s">
        <v>7668</v>
      </c>
    </row>
    <row r="502" spans="1:3">
      <c r="A502" s="2" t="s">
        <v>7670</v>
      </c>
      <c r="B502" s="2" t="s">
        <v>7671</v>
      </c>
      <c r="C502" s="2" t="s">
        <v>7670</v>
      </c>
    </row>
    <row r="503" spans="1:3">
      <c r="A503" s="2" t="s">
        <v>7672</v>
      </c>
      <c r="B503" s="2" t="s">
        <v>7673</v>
      </c>
      <c r="C503" s="2" t="s">
        <v>7672</v>
      </c>
    </row>
    <row r="504" spans="1:3">
      <c r="A504" s="2" t="s">
        <v>7674</v>
      </c>
      <c r="B504" s="2" t="s">
        <v>7675</v>
      </c>
      <c r="C504" s="2" t="s">
        <v>7674</v>
      </c>
    </row>
    <row r="505" spans="1:3">
      <c r="A505" s="2" t="s">
        <v>7676</v>
      </c>
      <c r="B505" s="2" t="s">
        <v>7677</v>
      </c>
      <c r="C505" s="2" t="s">
        <v>7676</v>
      </c>
    </row>
    <row r="506" spans="1:3">
      <c r="A506" s="2" t="s">
        <v>7678</v>
      </c>
      <c r="B506" s="2" t="s">
        <v>7679</v>
      </c>
      <c r="C506" s="2" t="s">
        <v>7678</v>
      </c>
    </row>
    <row r="507" spans="1:3">
      <c r="A507" s="2" t="s">
        <v>7680</v>
      </c>
      <c r="B507" s="2" t="s">
        <v>7681</v>
      </c>
      <c r="C507" s="2" t="s">
        <v>7680</v>
      </c>
    </row>
    <row r="508" spans="1:3">
      <c r="A508" s="2" t="s">
        <v>7682</v>
      </c>
      <c r="B508" s="2" t="s">
        <v>7683</v>
      </c>
      <c r="C508" s="2" t="s">
        <v>7682</v>
      </c>
    </row>
    <row r="509" spans="1:3">
      <c r="A509" s="2" t="s">
        <v>7684</v>
      </c>
      <c r="B509" s="2" t="s">
        <v>7685</v>
      </c>
      <c r="C509" s="2" t="s">
        <v>7684</v>
      </c>
    </row>
    <row r="510" spans="1:3">
      <c r="A510" s="2" t="s">
        <v>7686</v>
      </c>
      <c r="B510" s="2" t="s">
        <v>7687</v>
      </c>
      <c r="C510" s="2" t="s">
        <v>7686</v>
      </c>
    </row>
    <row r="511" spans="1:3">
      <c r="A511" s="2" t="s">
        <v>7688</v>
      </c>
      <c r="B511" s="2" t="s">
        <v>7689</v>
      </c>
      <c r="C511" s="2" t="s">
        <v>7688</v>
      </c>
    </row>
    <row r="512" spans="1:3">
      <c r="A512" s="2" t="s">
        <v>7690</v>
      </c>
      <c r="B512" s="2" t="s">
        <v>7691</v>
      </c>
      <c r="C512" s="2" t="s">
        <v>7690</v>
      </c>
    </row>
    <row r="513" spans="1:3">
      <c r="A513" s="2" t="s">
        <v>7692</v>
      </c>
      <c r="B513" s="2" t="s">
        <v>7693</v>
      </c>
      <c r="C513" s="2" t="s">
        <v>7692</v>
      </c>
    </row>
    <row r="514" spans="1:3">
      <c r="A514" s="2" t="s">
        <v>7694</v>
      </c>
      <c r="B514" s="2" t="s">
        <v>7695</v>
      </c>
      <c r="C514" s="2" t="s">
        <v>7694</v>
      </c>
    </row>
    <row r="515" spans="1:3">
      <c r="A515" s="2" t="s">
        <v>7696</v>
      </c>
      <c r="B515" s="2" t="s">
        <v>7697</v>
      </c>
      <c r="C515" s="2" t="s">
        <v>7696</v>
      </c>
    </row>
    <row r="516" spans="1:3">
      <c r="A516" s="2" t="s">
        <v>4595</v>
      </c>
      <c r="B516" s="2" t="s">
        <v>4596</v>
      </c>
      <c r="C516" s="2" t="s">
        <v>4595</v>
      </c>
    </row>
    <row r="517" spans="1:3">
      <c r="A517" s="2" t="s">
        <v>7698</v>
      </c>
      <c r="B517" s="2" t="s">
        <v>7699</v>
      </c>
      <c r="C517" s="2" t="s">
        <v>7698</v>
      </c>
    </row>
    <row r="518" spans="1:3">
      <c r="A518" s="2" t="s">
        <v>5436</v>
      </c>
      <c r="B518" s="2" t="s">
        <v>5437</v>
      </c>
      <c r="C518" s="2" t="s">
        <v>5436</v>
      </c>
    </row>
    <row r="519" spans="1:3">
      <c r="A519" s="2" t="s">
        <v>7700</v>
      </c>
      <c r="B519" s="2" t="s">
        <v>7701</v>
      </c>
      <c r="C519" s="2" t="s">
        <v>7700</v>
      </c>
    </row>
    <row r="520" spans="1:3">
      <c r="A520" s="2" t="s">
        <v>5399</v>
      </c>
      <c r="B520" s="2" t="s">
        <v>5400</v>
      </c>
      <c r="C520" s="2" t="s">
        <v>5399</v>
      </c>
    </row>
    <row r="521" spans="1:3">
      <c r="A521" s="2" t="s">
        <v>7702</v>
      </c>
      <c r="B521" s="2" t="s">
        <v>7703</v>
      </c>
      <c r="C521" s="2" t="s">
        <v>7702</v>
      </c>
    </row>
    <row r="522" spans="1:3">
      <c r="A522" s="2" t="s">
        <v>5514</v>
      </c>
      <c r="B522" s="2" t="s">
        <v>5515</v>
      </c>
      <c r="C522" s="2" t="s">
        <v>5514</v>
      </c>
    </row>
    <row r="523" spans="1:3">
      <c r="A523" s="2" t="s">
        <v>4719</v>
      </c>
      <c r="B523" s="2" t="s">
        <v>4720</v>
      </c>
      <c r="C523" s="2" t="s">
        <v>4719</v>
      </c>
    </row>
    <row r="524" spans="1:3">
      <c r="A524" s="2" t="s">
        <v>5490</v>
      </c>
      <c r="B524" s="2" t="s">
        <v>5491</v>
      </c>
      <c r="C524" s="2" t="s">
        <v>5490</v>
      </c>
    </row>
    <row r="525" spans="1:3">
      <c r="A525" s="2" t="s">
        <v>7704</v>
      </c>
      <c r="B525" s="2" t="s">
        <v>7705</v>
      </c>
      <c r="C525" s="2" t="s">
        <v>7704</v>
      </c>
    </row>
    <row r="526" spans="1:3">
      <c r="A526" s="2" t="s">
        <v>5488</v>
      </c>
      <c r="B526" s="2" t="s">
        <v>5489</v>
      </c>
      <c r="C526" s="2" t="s">
        <v>5488</v>
      </c>
    </row>
    <row r="527" spans="1:3">
      <c r="A527" s="2" t="s">
        <v>4715</v>
      </c>
      <c r="B527" s="2" t="s">
        <v>4716</v>
      </c>
      <c r="C527" s="2" t="s">
        <v>4715</v>
      </c>
    </row>
    <row r="528" spans="1:3">
      <c r="A528" s="2" t="s">
        <v>7706</v>
      </c>
      <c r="B528" s="2" t="s">
        <v>7707</v>
      </c>
      <c r="C528" s="2" t="s">
        <v>7706</v>
      </c>
    </row>
    <row r="529" spans="1:3">
      <c r="A529" s="2" t="s">
        <v>7708</v>
      </c>
      <c r="B529" s="2" t="s">
        <v>7709</v>
      </c>
      <c r="C529" s="2" t="s">
        <v>7708</v>
      </c>
    </row>
    <row r="530" spans="1:3">
      <c r="A530" s="2" t="s">
        <v>7710</v>
      </c>
      <c r="B530" s="2" t="s">
        <v>7711</v>
      </c>
      <c r="C530" s="2" t="s">
        <v>7710</v>
      </c>
    </row>
    <row r="531" spans="1:3">
      <c r="A531" s="2" t="s">
        <v>7712</v>
      </c>
      <c r="B531" s="2" t="s">
        <v>7713</v>
      </c>
      <c r="C531" s="2" t="s">
        <v>7712</v>
      </c>
    </row>
    <row r="532" spans="1:3">
      <c r="A532" s="2" t="s">
        <v>5474</v>
      </c>
      <c r="B532" s="2" t="s">
        <v>5475</v>
      </c>
      <c r="C532" s="2" t="s">
        <v>5474</v>
      </c>
    </row>
    <row r="533" spans="1:3">
      <c r="A533" s="2" t="s">
        <v>7714</v>
      </c>
      <c r="B533" s="2" t="s">
        <v>7715</v>
      </c>
      <c r="C533" s="2" t="s">
        <v>7714</v>
      </c>
    </row>
    <row r="534" spans="1:3">
      <c r="A534" s="2" t="s">
        <v>5626</v>
      </c>
      <c r="B534" s="2" t="s">
        <v>5627</v>
      </c>
      <c r="C534" s="2" t="s">
        <v>5626</v>
      </c>
    </row>
    <row r="535" spans="1:3">
      <c r="A535" s="2" t="s">
        <v>7716</v>
      </c>
      <c r="B535" s="2" t="s">
        <v>7717</v>
      </c>
      <c r="C535" s="2" t="s">
        <v>7716</v>
      </c>
    </row>
    <row r="536" spans="1:3">
      <c r="A536" s="2" t="s">
        <v>5624</v>
      </c>
      <c r="B536" s="2" t="s">
        <v>5625</v>
      </c>
      <c r="C536" s="2" t="s">
        <v>5624</v>
      </c>
    </row>
    <row r="537" spans="1:3">
      <c r="A537" s="2" t="s">
        <v>7718</v>
      </c>
      <c r="B537" s="2" t="s">
        <v>7719</v>
      </c>
      <c r="C537" s="2" t="s">
        <v>7718</v>
      </c>
    </row>
    <row r="538" spans="1:3">
      <c r="A538" s="2" t="s">
        <v>5622</v>
      </c>
      <c r="B538" s="2" t="s">
        <v>5623</v>
      </c>
      <c r="C538" s="2" t="s">
        <v>5622</v>
      </c>
    </row>
    <row r="539" spans="1:3">
      <c r="A539" s="2" t="s">
        <v>7720</v>
      </c>
      <c r="B539" s="2" t="s">
        <v>7721</v>
      </c>
      <c r="C539" s="2" t="s">
        <v>7720</v>
      </c>
    </row>
    <row r="540" spans="1:3">
      <c r="A540" s="2" t="s">
        <v>7722</v>
      </c>
      <c r="B540" s="2" t="s">
        <v>7723</v>
      </c>
      <c r="C540" s="2" t="s">
        <v>7722</v>
      </c>
    </row>
    <row r="541" spans="1:3">
      <c r="A541" s="2" t="s">
        <v>7724</v>
      </c>
      <c r="B541" s="2" t="s">
        <v>7725</v>
      </c>
      <c r="C541" s="2" t="s">
        <v>7724</v>
      </c>
    </row>
    <row r="542" spans="1:3">
      <c r="A542" s="2" t="s">
        <v>5616</v>
      </c>
      <c r="B542" s="2" t="s">
        <v>5617</v>
      </c>
      <c r="C542" s="2" t="s">
        <v>5616</v>
      </c>
    </row>
    <row r="543" spans="1:3">
      <c r="A543" s="2" t="s">
        <v>7726</v>
      </c>
      <c r="B543" s="2" t="s">
        <v>7727</v>
      </c>
      <c r="C543" s="2" t="s">
        <v>7726</v>
      </c>
    </row>
    <row r="544" spans="1:3">
      <c r="A544" s="2" t="s">
        <v>5582</v>
      </c>
      <c r="B544" s="2" t="s">
        <v>5583</v>
      </c>
      <c r="C544" s="2" t="s">
        <v>5582</v>
      </c>
    </row>
    <row r="545" spans="1:3">
      <c r="A545" s="2" t="s">
        <v>7728</v>
      </c>
      <c r="B545" s="2" t="s">
        <v>7729</v>
      </c>
      <c r="C545" s="2" t="s">
        <v>7728</v>
      </c>
    </row>
    <row r="546" spans="1:3">
      <c r="A546" s="2" t="s">
        <v>5580</v>
      </c>
      <c r="B546" s="2" t="s">
        <v>5581</v>
      </c>
      <c r="C546" s="2" t="s">
        <v>5580</v>
      </c>
    </row>
    <row r="547" spans="1:3">
      <c r="A547" s="2" t="s">
        <v>7730</v>
      </c>
      <c r="B547" s="2" t="s">
        <v>7731</v>
      </c>
      <c r="C547" s="2" t="s">
        <v>7730</v>
      </c>
    </row>
    <row r="548" spans="1:3">
      <c r="A548" s="2" t="s">
        <v>5578</v>
      </c>
      <c r="B548" s="2" t="s">
        <v>5579</v>
      </c>
      <c r="C548" s="2" t="s">
        <v>5578</v>
      </c>
    </row>
    <row r="549" spans="1:3">
      <c r="A549" s="2" t="s">
        <v>7732</v>
      </c>
      <c r="B549" s="2" t="s">
        <v>7733</v>
      </c>
      <c r="C549" s="2" t="s">
        <v>7732</v>
      </c>
    </row>
    <row r="550" spans="1:3">
      <c r="A550" s="2" t="s">
        <v>7734</v>
      </c>
      <c r="B550" s="2" t="s">
        <v>7735</v>
      </c>
      <c r="C550" s="2" t="s">
        <v>7734</v>
      </c>
    </row>
    <row r="551" spans="1:3">
      <c r="A551" s="2" t="s">
        <v>7736</v>
      </c>
      <c r="B551" s="2" t="s">
        <v>7737</v>
      </c>
      <c r="C551" s="2" t="s">
        <v>7736</v>
      </c>
    </row>
    <row r="552" spans="1:3">
      <c r="A552" s="2" t="s">
        <v>7738</v>
      </c>
      <c r="B552" s="2" t="s">
        <v>7739</v>
      </c>
      <c r="C552" s="2" t="s">
        <v>7738</v>
      </c>
    </row>
    <row r="553" spans="1:3">
      <c r="A553" s="2" t="s">
        <v>7740</v>
      </c>
      <c r="B553" s="2" t="s">
        <v>7741</v>
      </c>
      <c r="C553" s="2" t="s">
        <v>7740</v>
      </c>
    </row>
    <row r="554" spans="1:3">
      <c r="A554" s="2" t="s">
        <v>7742</v>
      </c>
      <c r="B554" s="2" t="s">
        <v>7743</v>
      </c>
      <c r="C554" s="2" t="s">
        <v>7742</v>
      </c>
    </row>
    <row r="555" spans="1:3">
      <c r="A555" s="2" t="s">
        <v>7744</v>
      </c>
      <c r="B555" s="2" t="s">
        <v>7745</v>
      </c>
      <c r="C555" s="2" t="s">
        <v>7744</v>
      </c>
    </row>
    <row r="556" spans="1:3">
      <c r="A556" s="2" t="s">
        <v>7746</v>
      </c>
      <c r="B556" s="2" t="s">
        <v>7747</v>
      </c>
      <c r="C556" s="2" t="s">
        <v>7746</v>
      </c>
    </row>
    <row r="557" spans="1:3">
      <c r="A557" s="2" t="s">
        <v>7748</v>
      </c>
      <c r="B557" s="2" t="s">
        <v>7749</v>
      </c>
      <c r="C557" s="2" t="s">
        <v>7748</v>
      </c>
    </row>
    <row r="558" spans="1:3">
      <c r="A558" s="2" t="s">
        <v>7750</v>
      </c>
      <c r="B558" s="2" t="s">
        <v>7751</v>
      </c>
      <c r="C558" s="2" t="s">
        <v>7750</v>
      </c>
    </row>
    <row r="559" spans="1:3">
      <c r="A559" s="2" t="s">
        <v>7752</v>
      </c>
      <c r="B559" s="2" t="s">
        <v>7753</v>
      </c>
      <c r="C559" s="2" t="s">
        <v>7752</v>
      </c>
    </row>
    <row r="560" spans="1:3">
      <c r="A560" s="2" t="s">
        <v>7754</v>
      </c>
      <c r="B560" s="2" t="s">
        <v>7755</v>
      </c>
      <c r="C560" s="2" t="s">
        <v>7754</v>
      </c>
    </row>
    <row r="561" spans="1:3">
      <c r="A561" s="2" t="s">
        <v>7756</v>
      </c>
      <c r="B561" s="2" t="s">
        <v>7757</v>
      </c>
      <c r="C561" s="2" t="s">
        <v>7756</v>
      </c>
    </row>
    <row r="562" spans="1:3">
      <c r="A562" s="2" t="s">
        <v>5706</v>
      </c>
      <c r="B562" s="2" t="s">
        <v>5707</v>
      </c>
      <c r="C562" s="2" t="s">
        <v>5706</v>
      </c>
    </row>
    <row r="563" spans="1:3">
      <c r="A563" s="2" t="s">
        <v>7758</v>
      </c>
      <c r="B563" s="2" t="s">
        <v>7759</v>
      </c>
      <c r="C563" s="2" t="s">
        <v>7758</v>
      </c>
    </row>
    <row r="564" spans="1:3">
      <c r="A564" s="2" t="s">
        <v>7760</v>
      </c>
      <c r="B564" s="2" t="s">
        <v>7761</v>
      </c>
      <c r="C564" s="2" t="s">
        <v>7760</v>
      </c>
    </row>
    <row r="565" spans="1:3">
      <c r="A565" s="2" t="s">
        <v>7762</v>
      </c>
      <c r="B565" s="2" t="s">
        <v>7763</v>
      </c>
      <c r="C565" s="2" t="s">
        <v>7762</v>
      </c>
    </row>
    <row r="566" spans="1:3">
      <c r="A566" s="2" t="s">
        <v>5704</v>
      </c>
      <c r="B566" s="2" t="s">
        <v>5705</v>
      </c>
      <c r="C566" s="2" t="s">
        <v>5704</v>
      </c>
    </row>
    <row r="567" spans="1:3">
      <c r="A567" s="2" t="s">
        <v>7764</v>
      </c>
      <c r="B567" s="2" t="s">
        <v>7765</v>
      </c>
      <c r="C567" s="2" t="s">
        <v>7764</v>
      </c>
    </row>
    <row r="568" spans="1:3">
      <c r="A568" s="2" t="s">
        <v>5674</v>
      </c>
      <c r="B568" s="2" t="s">
        <v>5675</v>
      </c>
      <c r="C568" s="2" t="s">
        <v>5674</v>
      </c>
    </row>
    <row r="569" spans="1:3">
      <c r="A569" s="2" t="s">
        <v>7766</v>
      </c>
      <c r="B569" s="2" t="s">
        <v>7767</v>
      </c>
      <c r="C569" s="2" t="s">
        <v>7766</v>
      </c>
    </row>
    <row r="570" spans="1:3">
      <c r="A570" s="2" t="s">
        <v>5672</v>
      </c>
      <c r="B570" s="2" t="s">
        <v>5673</v>
      </c>
      <c r="C570" s="2" t="s">
        <v>5672</v>
      </c>
    </row>
    <row r="571" spans="1:3">
      <c r="A571" s="2" t="s">
        <v>7768</v>
      </c>
      <c r="B571" s="2" t="s">
        <v>7769</v>
      </c>
      <c r="C571" s="2" t="s">
        <v>7768</v>
      </c>
    </row>
    <row r="572" spans="1:3">
      <c r="A572" s="2" t="s">
        <v>5668</v>
      </c>
      <c r="B572" s="2" t="s">
        <v>5669</v>
      </c>
      <c r="C572" s="2" t="s">
        <v>5668</v>
      </c>
    </row>
    <row r="573" spans="1:3">
      <c r="A573" s="2" t="s">
        <v>7770</v>
      </c>
      <c r="B573" s="2" t="s">
        <v>7771</v>
      </c>
      <c r="C573" s="2" t="s">
        <v>7770</v>
      </c>
    </row>
    <row r="574" spans="1:3">
      <c r="A574" s="2" t="s">
        <v>5664</v>
      </c>
      <c r="B574" s="2" t="s">
        <v>5665</v>
      </c>
      <c r="C574" s="2" t="s">
        <v>5664</v>
      </c>
    </row>
    <row r="575" spans="1:3">
      <c r="A575" s="2" t="s">
        <v>7772</v>
      </c>
      <c r="B575" s="2" t="s">
        <v>7773</v>
      </c>
      <c r="C575" s="2" t="s">
        <v>7772</v>
      </c>
    </row>
    <row r="576" spans="1:3">
      <c r="A576" s="2" t="s">
        <v>5662</v>
      </c>
      <c r="B576" s="2" t="s">
        <v>5663</v>
      </c>
      <c r="C576" s="2" t="s">
        <v>5662</v>
      </c>
    </row>
    <row r="577" spans="1:3">
      <c r="A577" s="2" t="s">
        <v>7774</v>
      </c>
      <c r="B577" s="2" t="s">
        <v>7775</v>
      </c>
      <c r="C577" s="2" t="s">
        <v>7774</v>
      </c>
    </row>
    <row r="578" spans="1:3">
      <c r="A578" s="2" t="s">
        <v>5808</v>
      </c>
      <c r="B578" s="2" t="s">
        <v>5809</v>
      </c>
      <c r="C578" s="2" t="s">
        <v>5808</v>
      </c>
    </row>
    <row r="579" spans="1:3">
      <c r="A579" s="2" t="s">
        <v>7776</v>
      </c>
      <c r="B579" s="2" t="s">
        <v>7777</v>
      </c>
      <c r="C579" s="2" t="s">
        <v>7776</v>
      </c>
    </row>
    <row r="580" spans="1:3">
      <c r="A580" s="2" t="s">
        <v>5806</v>
      </c>
      <c r="B580" s="2" t="s">
        <v>5807</v>
      </c>
      <c r="C580" s="2" t="s">
        <v>5806</v>
      </c>
    </row>
    <row r="581" spans="1:3">
      <c r="A581" s="2" t="s">
        <v>7778</v>
      </c>
      <c r="B581" s="2" t="s">
        <v>7779</v>
      </c>
      <c r="C581" s="2" t="s">
        <v>7778</v>
      </c>
    </row>
    <row r="582" spans="1:3">
      <c r="A582" s="2" t="s">
        <v>7780</v>
      </c>
      <c r="B582" s="2" t="s">
        <v>7781</v>
      </c>
      <c r="C582" s="2" t="s">
        <v>7780</v>
      </c>
    </row>
    <row r="583" spans="1:3">
      <c r="A583" s="2" t="s">
        <v>7782</v>
      </c>
      <c r="B583" s="2" t="s">
        <v>7783</v>
      </c>
      <c r="C583" s="2" t="s">
        <v>7782</v>
      </c>
    </row>
    <row r="584" spans="1:3">
      <c r="A584" s="2" t="s">
        <v>5750</v>
      </c>
      <c r="B584" s="2" t="s">
        <v>5751</v>
      </c>
      <c r="C584" s="2" t="s">
        <v>5750</v>
      </c>
    </row>
    <row r="585" spans="1:3">
      <c r="A585" s="2" t="s">
        <v>5752</v>
      </c>
      <c r="B585" s="2" t="s">
        <v>5753</v>
      </c>
      <c r="C585" s="2" t="s">
        <v>5752</v>
      </c>
    </row>
    <row r="586" spans="1:3">
      <c r="A586" s="2" t="s">
        <v>7784</v>
      </c>
      <c r="B586" s="2" t="s">
        <v>7785</v>
      </c>
      <c r="C586" s="2" t="s">
        <v>7784</v>
      </c>
    </row>
    <row r="587" spans="1:3">
      <c r="A587" s="2" t="s">
        <v>7786</v>
      </c>
      <c r="B587" s="2" t="s">
        <v>7787</v>
      </c>
      <c r="C587" s="2" t="s">
        <v>7786</v>
      </c>
    </row>
    <row r="588" spans="1:3">
      <c r="A588" s="2" t="s">
        <v>5748</v>
      </c>
      <c r="B588" s="2" t="s">
        <v>5749</v>
      </c>
      <c r="C588" s="2" t="s">
        <v>5748</v>
      </c>
    </row>
    <row r="589" spans="1:3">
      <c r="A589" s="2" t="s">
        <v>7788</v>
      </c>
      <c r="B589" s="2" t="s">
        <v>7789</v>
      </c>
      <c r="C589" s="2" t="s">
        <v>7788</v>
      </c>
    </row>
    <row r="590" spans="1:3">
      <c r="A590" s="2" t="s">
        <v>5742</v>
      </c>
      <c r="B590" s="2" t="s">
        <v>5743</v>
      </c>
      <c r="C590" s="2" t="s">
        <v>5742</v>
      </c>
    </row>
    <row r="591" spans="1:3">
      <c r="A591" s="2" t="s">
        <v>7790</v>
      </c>
      <c r="B591" s="2" t="s">
        <v>7791</v>
      </c>
      <c r="C591" s="2" t="s">
        <v>7790</v>
      </c>
    </row>
    <row r="592" spans="1:3">
      <c r="A592" s="2" t="s">
        <v>5926</v>
      </c>
      <c r="B592" s="2" t="s">
        <v>5927</v>
      </c>
      <c r="C592" s="2" t="s">
        <v>5926</v>
      </c>
    </row>
    <row r="593" spans="1:3">
      <c r="A593" s="2" t="s">
        <v>7792</v>
      </c>
      <c r="B593" s="2" t="s">
        <v>7793</v>
      </c>
      <c r="C593" s="2" t="s">
        <v>7792</v>
      </c>
    </row>
    <row r="594" spans="1:3">
      <c r="A594" s="2" t="s">
        <v>5924</v>
      </c>
      <c r="B594" s="2" t="s">
        <v>5925</v>
      </c>
      <c r="C594" s="2" t="s">
        <v>5924</v>
      </c>
    </row>
    <row r="595" spans="1:3">
      <c r="A595" s="2" t="s">
        <v>7794</v>
      </c>
      <c r="B595" s="2" t="s">
        <v>7795</v>
      </c>
      <c r="C595" s="2" t="s">
        <v>7794</v>
      </c>
    </row>
    <row r="596" spans="1:3">
      <c r="A596" s="2" t="s">
        <v>5920</v>
      </c>
      <c r="B596" s="2" t="s">
        <v>5921</v>
      </c>
      <c r="C596" s="2" t="s">
        <v>5920</v>
      </c>
    </row>
    <row r="597" spans="1:3">
      <c r="A597" s="2" t="s">
        <v>7796</v>
      </c>
      <c r="B597" s="2" t="s">
        <v>7797</v>
      </c>
      <c r="C597" s="2" t="s">
        <v>7796</v>
      </c>
    </row>
    <row r="598" spans="1:3">
      <c r="A598" s="2" t="s">
        <v>5918</v>
      </c>
      <c r="B598" s="2" t="s">
        <v>5919</v>
      </c>
      <c r="C598" s="2" t="s">
        <v>5918</v>
      </c>
    </row>
    <row r="599" spans="1:3">
      <c r="A599" s="2" t="s">
        <v>7798</v>
      </c>
      <c r="B599" s="2" t="s">
        <v>7799</v>
      </c>
      <c r="C599" s="2" t="s">
        <v>7798</v>
      </c>
    </row>
    <row r="600" spans="1:3">
      <c r="A600" s="2" t="s">
        <v>7800</v>
      </c>
      <c r="B600" s="2" t="s">
        <v>7801</v>
      </c>
      <c r="C600" s="2" t="s">
        <v>7800</v>
      </c>
    </row>
    <row r="601" spans="1:3">
      <c r="A601" s="2" t="s">
        <v>5916</v>
      </c>
      <c r="B601" s="2" t="s">
        <v>5917</v>
      </c>
      <c r="C601" s="2" t="s">
        <v>5916</v>
      </c>
    </row>
    <row r="602" spans="1:3">
      <c r="A602" s="2" t="s">
        <v>5912</v>
      </c>
      <c r="B602" s="2" t="s">
        <v>5913</v>
      </c>
      <c r="C602" s="2" t="s">
        <v>5912</v>
      </c>
    </row>
    <row r="603" spans="1:3">
      <c r="A603" s="2" t="s">
        <v>7802</v>
      </c>
      <c r="B603" s="2" t="s">
        <v>7803</v>
      </c>
      <c r="C603" s="2" t="s">
        <v>7802</v>
      </c>
    </row>
    <row r="604" spans="1:3">
      <c r="A604" s="2" t="s">
        <v>7804</v>
      </c>
      <c r="B604" s="2" t="s">
        <v>7805</v>
      </c>
      <c r="C604" s="2" t="s">
        <v>7804</v>
      </c>
    </row>
    <row r="605" spans="1:3">
      <c r="A605" s="2" t="s">
        <v>7806</v>
      </c>
      <c r="B605" s="2" t="s">
        <v>7807</v>
      </c>
      <c r="C605" s="2" t="s">
        <v>7806</v>
      </c>
    </row>
    <row r="606" spans="1:3">
      <c r="A606" s="2" t="s">
        <v>5914</v>
      </c>
      <c r="B606" s="2" t="s">
        <v>5915</v>
      </c>
      <c r="C606" s="2" t="s">
        <v>5914</v>
      </c>
    </row>
    <row r="607" spans="1:3">
      <c r="A607" s="2" t="s">
        <v>7808</v>
      </c>
      <c r="B607" s="2" t="s">
        <v>7809</v>
      </c>
      <c r="C607" s="2" t="s">
        <v>7808</v>
      </c>
    </row>
    <row r="608" spans="1:3">
      <c r="A608" s="2" t="s">
        <v>7810</v>
      </c>
      <c r="B608" s="2" t="s">
        <v>7811</v>
      </c>
      <c r="C608" s="2" t="s">
        <v>7810</v>
      </c>
    </row>
    <row r="609" spans="1:3">
      <c r="A609" s="2" t="s">
        <v>7812</v>
      </c>
      <c r="B609" s="2" t="s">
        <v>7813</v>
      </c>
      <c r="C609" s="2" t="s">
        <v>7812</v>
      </c>
    </row>
    <row r="610" spans="1:3">
      <c r="A610" s="2" t="s">
        <v>5910</v>
      </c>
      <c r="B610" s="2" t="s">
        <v>5911</v>
      </c>
      <c r="C610" s="2" t="s">
        <v>5910</v>
      </c>
    </row>
    <row r="611" spans="1:3">
      <c r="A611" s="2" t="s">
        <v>7814</v>
      </c>
      <c r="B611" s="2" t="s">
        <v>7815</v>
      </c>
      <c r="C611" s="2" t="s">
        <v>7814</v>
      </c>
    </row>
    <row r="612" spans="1:3">
      <c r="A612" s="2" t="s">
        <v>7816</v>
      </c>
      <c r="B612" s="2" t="s">
        <v>7817</v>
      </c>
      <c r="C612" s="2" t="s">
        <v>7816</v>
      </c>
    </row>
    <row r="613" spans="1:3">
      <c r="A613" s="2" t="s">
        <v>7818</v>
      </c>
      <c r="B613" s="2" t="s">
        <v>7819</v>
      </c>
      <c r="C613" s="2" t="s">
        <v>7818</v>
      </c>
    </row>
    <row r="614" spans="1:3">
      <c r="A614" s="2" t="s">
        <v>7820</v>
      </c>
      <c r="B614" s="2" t="s">
        <v>7821</v>
      </c>
      <c r="C614" s="2" t="s">
        <v>7820</v>
      </c>
    </row>
    <row r="615" spans="1:3">
      <c r="A615" s="2" t="s">
        <v>6365</v>
      </c>
      <c r="B615" s="2" t="s">
        <v>6366</v>
      </c>
      <c r="C615" s="2" t="s">
        <v>6365</v>
      </c>
    </row>
    <row r="616" spans="1:3">
      <c r="A616" s="2" t="s">
        <v>7822</v>
      </c>
      <c r="B616" s="2" t="s">
        <v>7823</v>
      </c>
      <c r="C616" s="2" t="s">
        <v>7822</v>
      </c>
    </row>
    <row r="617" spans="1:3">
      <c r="A617" s="2" t="s">
        <v>7824</v>
      </c>
      <c r="B617" s="2" t="s">
        <v>7825</v>
      </c>
      <c r="C617" s="2" t="s">
        <v>7824</v>
      </c>
    </row>
    <row r="618" spans="1:3">
      <c r="A618" s="2" t="s">
        <v>7826</v>
      </c>
      <c r="B618" s="2" t="s">
        <v>7827</v>
      </c>
      <c r="C618" s="2" t="s">
        <v>7826</v>
      </c>
    </row>
    <row r="619" spans="1:3">
      <c r="A619" s="2" t="s">
        <v>7828</v>
      </c>
      <c r="B619" s="2" t="s">
        <v>7829</v>
      </c>
      <c r="C619" s="2" t="s">
        <v>7828</v>
      </c>
    </row>
    <row r="620" spans="1:3">
      <c r="A620" s="2" t="s">
        <v>7830</v>
      </c>
      <c r="B620" s="2" t="s">
        <v>7831</v>
      </c>
      <c r="C620" s="2" t="s">
        <v>7830</v>
      </c>
    </row>
    <row r="621" spans="1:3">
      <c r="A621" s="2" t="s">
        <v>7832</v>
      </c>
      <c r="B621" s="2" t="s">
        <v>7833</v>
      </c>
      <c r="C621" s="2" t="s">
        <v>7832</v>
      </c>
    </row>
    <row r="622" spans="1:3">
      <c r="A622" s="2" t="s">
        <v>7834</v>
      </c>
      <c r="B622" s="2" t="s">
        <v>7835</v>
      </c>
      <c r="C622" s="2" t="s">
        <v>7834</v>
      </c>
    </row>
    <row r="623" spans="1:3">
      <c r="A623" s="2" t="s">
        <v>7836</v>
      </c>
      <c r="B623" s="2" t="s">
        <v>7837</v>
      </c>
      <c r="C623" s="2" t="s">
        <v>7836</v>
      </c>
    </row>
    <row r="624" spans="1:3">
      <c r="A624" s="2" t="s">
        <v>7838</v>
      </c>
      <c r="B624" s="2" t="s">
        <v>7839</v>
      </c>
      <c r="C624" s="2" t="s">
        <v>7838</v>
      </c>
    </row>
    <row r="625" spans="1:3">
      <c r="A625" s="2" t="s">
        <v>7840</v>
      </c>
      <c r="B625" s="2" t="s">
        <v>7841</v>
      </c>
      <c r="C625" s="2" t="s">
        <v>7840</v>
      </c>
    </row>
    <row r="626" spans="1:3">
      <c r="A626" s="2" t="s">
        <v>7842</v>
      </c>
      <c r="B626" s="2" t="s">
        <v>7843</v>
      </c>
      <c r="C626" s="2" t="s">
        <v>7842</v>
      </c>
    </row>
    <row r="627" spans="1:3">
      <c r="A627" s="2" t="s">
        <v>7844</v>
      </c>
      <c r="B627" s="2" t="s">
        <v>7845</v>
      </c>
      <c r="C627" s="2" t="s">
        <v>7844</v>
      </c>
    </row>
    <row r="628" spans="1:3">
      <c r="A628" s="2" t="s">
        <v>7846</v>
      </c>
      <c r="B628" s="2" t="s">
        <v>7847</v>
      </c>
      <c r="C628" s="2" t="s">
        <v>7846</v>
      </c>
    </row>
    <row r="629" spans="1:3">
      <c r="A629" s="2" t="s">
        <v>7848</v>
      </c>
      <c r="B629" s="2" t="s">
        <v>7849</v>
      </c>
      <c r="C629" s="2" t="s">
        <v>7848</v>
      </c>
    </row>
    <row r="630" spans="1:3">
      <c r="A630" s="2" t="s">
        <v>7850</v>
      </c>
      <c r="B630" s="2" t="s">
        <v>7851</v>
      </c>
      <c r="C630" s="2" t="s">
        <v>7850</v>
      </c>
    </row>
    <row r="631" spans="1:3">
      <c r="A631" s="2" t="s">
        <v>7852</v>
      </c>
      <c r="B631" s="2" t="s">
        <v>7853</v>
      </c>
      <c r="C631" s="2" t="s">
        <v>7852</v>
      </c>
    </row>
    <row r="632" spans="1:3">
      <c r="A632" s="2" t="s">
        <v>7854</v>
      </c>
      <c r="B632" s="2" t="s">
        <v>7855</v>
      </c>
      <c r="C632" s="2" t="s">
        <v>7854</v>
      </c>
    </row>
    <row r="633" spans="1:3">
      <c r="A633" s="2" t="s">
        <v>7856</v>
      </c>
      <c r="B633" s="2" t="s">
        <v>7857</v>
      </c>
      <c r="C633" s="2" t="s">
        <v>7856</v>
      </c>
    </row>
    <row r="634" spans="1:3">
      <c r="A634" s="2" t="s">
        <v>7858</v>
      </c>
      <c r="B634" s="2" t="s">
        <v>7859</v>
      </c>
      <c r="C634" s="2" t="s">
        <v>7858</v>
      </c>
    </row>
    <row r="635" spans="1:3">
      <c r="A635" s="2" t="s">
        <v>7860</v>
      </c>
      <c r="B635" s="2" t="s">
        <v>7861</v>
      </c>
      <c r="C635" s="2" t="s">
        <v>7860</v>
      </c>
    </row>
    <row r="636" spans="1:3">
      <c r="A636" s="2" t="s">
        <v>7862</v>
      </c>
      <c r="B636" s="2" t="s">
        <v>7863</v>
      </c>
      <c r="C636" s="2" t="s">
        <v>7862</v>
      </c>
    </row>
    <row r="637" spans="1:3">
      <c r="A637" s="2" t="s">
        <v>7864</v>
      </c>
      <c r="B637" s="2" t="s">
        <v>7865</v>
      </c>
      <c r="C637" s="2" t="s">
        <v>7864</v>
      </c>
    </row>
    <row r="638" spans="1:3">
      <c r="A638" s="2" t="s">
        <v>7866</v>
      </c>
      <c r="B638" s="2" t="s">
        <v>7867</v>
      </c>
      <c r="C638" s="2" t="s">
        <v>7866</v>
      </c>
    </row>
    <row r="639" spans="1:3">
      <c r="A639" s="2" t="s">
        <v>7868</v>
      </c>
      <c r="B639" s="2" t="s">
        <v>7869</v>
      </c>
      <c r="C639" s="2" t="s">
        <v>7868</v>
      </c>
    </row>
    <row r="640" spans="1:3">
      <c r="A640" s="2" t="s">
        <v>7870</v>
      </c>
      <c r="B640" s="2" t="s">
        <v>7871</v>
      </c>
      <c r="C640" s="2" t="s">
        <v>7870</v>
      </c>
    </row>
    <row r="641" spans="1:3">
      <c r="A641" s="2" t="s">
        <v>7872</v>
      </c>
      <c r="B641" s="2" t="s">
        <v>7873</v>
      </c>
      <c r="C641" s="2" t="s">
        <v>7872</v>
      </c>
    </row>
    <row r="642" spans="1:3">
      <c r="A642" s="2" t="s">
        <v>7874</v>
      </c>
      <c r="B642" s="2" t="s">
        <v>7875</v>
      </c>
      <c r="C642" s="2" t="s">
        <v>7874</v>
      </c>
    </row>
    <row r="643" spans="1:3">
      <c r="A643" s="2" t="s">
        <v>7876</v>
      </c>
      <c r="B643" s="2" t="s">
        <v>7877</v>
      </c>
      <c r="C643" s="2" t="s">
        <v>7876</v>
      </c>
    </row>
    <row r="644" spans="1:3">
      <c r="A644" s="2" t="s">
        <v>7878</v>
      </c>
      <c r="B644" s="2" t="s">
        <v>7879</v>
      </c>
      <c r="C644" s="2" t="s">
        <v>7878</v>
      </c>
    </row>
    <row r="645" spans="1:3">
      <c r="A645" s="2" t="s">
        <v>7880</v>
      </c>
      <c r="B645" s="2" t="s">
        <v>7881</v>
      </c>
      <c r="C645" s="2" t="s">
        <v>7880</v>
      </c>
    </row>
    <row r="646" spans="1:3">
      <c r="A646" s="2" t="s">
        <v>7882</v>
      </c>
      <c r="B646" s="2" t="s">
        <v>7883</v>
      </c>
      <c r="C646" s="2" t="s">
        <v>7882</v>
      </c>
    </row>
    <row r="647" spans="1:3">
      <c r="A647" s="2" t="s">
        <v>7884</v>
      </c>
      <c r="B647" s="2" t="s">
        <v>7885</v>
      </c>
      <c r="C647" s="2" t="s">
        <v>7884</v>
      </c>
    </row>
    <row r="648" spans="1:3">
      <c r="A648" s="2" t="s">
        <v>7886</v>
      </c>
      <c r="B648" s="2" t="s">
        <v>7887</v>
      </c>
      <c r="C648" s="2" t="s">
        <v>7886</v>
      </c>
    </row>
    <row r="649" spans="1:3">
      <c r="A649" s="2" t="s">
        <v>7888</v>
      </c>
      <c r="B649" s="2" t="s">
        <v>7889</v>
      </c>
      <c r="C649" s="2" t="s">
        <v>7888</v>
      </c>
    </row>
    <row r="650" spans="1:3">
      <c r="A650" s="2" t="s">
        <v>7890</v>
      </c>
      <c r="B650" s="2" t="s">
        <v>7891</v>
      </c>
      <c r="C650" s="2" t="s">
        <v>7890</v>
      </c>
    </row>
    <row r="651" spans="1:3">
      <c r="A651" s="2" t="s">
        <v>7892</v>
      </c>
      <c r="B651" s="2" t="s">
        <v>7893</v>
      </c>
      <c r="C651" s="2" t="s">
        <v>7892</v>
      </c>
    </row>
    <row r="652" spans="1:3">
      <c r="A652" s="2" t="s">
        <v>7894</v>
      </c>
      <c r="B652" s="2" t="s">
        <v>7895</v>
      </c>
      <c r="C652" s="2" t="s">
        <v>7894</v>
      </c>
    </row>
    <row r="653" spans="1:3">
      <c r="A653" s="2" t="s">
        <v>7896</v>
      </c>
      <c r="B653" s="2" t="s">
        <v>7897</v>
      </c>
      <c r="C653" s="2" t="s">
        <v>7896</v>
      </c>
    </row>
    <row r="654" spans="1:3">
      <c r="A654" s="2" t="s">
        <v>7898</v>
      </c>
      <c r="B654" s="2" t="s">
        <v>7899</v>
      </c>
      <c r="C654" s="2" t="s">
        <v>7898</v>
      </c>
    </row>
    <row r="655" spans="1:3">
      <c r="A655" s="2" t="s">
        <v>7900</v>
      </c>
      <c r="B655" s="2" t="s">
        <v>7901</v>
      </c>
      <c r="C655" s="2" t="s">
        <v>7900</v>
      </c>
    </row>
    <row r="656" spans="1:3">
      <c r="A656" s="2" t="s">
        <v>7902</v>
      </c>
      <c r="B656" s="2" t="s">
        <v>7903</v>
      </c>
      <c r="C656" s="2" t="s">
        <v>7902</v>
      </c>
    </row>
    <row r="657" spans="1:3">
      <c r="A657" s="2" t="s">
        <v>7904</v>
      </c>
      <c r="B657" s="2" t="s">
        <v>7905</v>
      </c>
      <c r="C657" s="2" t="s">
        <v>7904</v>
      </c>
    </row>
    <row r="658" spans="1:3">
      <c r="A658" s="2" t="s">
        <v>7906</v>
      </c>
      <c r="B658" s="2" t="s">
        <v>7907</v>
      </c>
      <c r="C658" s="2" t="s">
        <v>7906</v>
      </c>
    </row>
    <row r="659" spans="1:3">
      <c r="A659" s="2" t="s">
        <v>7908</v>
      </c>
      <c r="B659" s="2" t="s">
        <v>7909</v>
      </c>
      <c r="C659" s="2" t="s">
        <v>7908</v>
      </c>
    </row>
    <row r="660" spans="1:3">
      <c r="A660" s="2" t="s">
        <v>7910</v>
      </c>
      <c r="B660" s="2" t="s">
        <v>7911</v>
      </c>
      <c r="C660" s="2" t="s">
        <v>7910</v>
      </c>
    </row>
    <row r="661" spans="1:3">
      <c r="A661" s="2" t="s">
        <v>7912</v>
      </c>
      <c r="B661" s="2" t="s">
        <v>7913</v>
      </c>
      <c r="C661" s="2" t="s">
        <v>7912</v>
      </c>
    </row>
    <row r="662" spans="1:3">
      <c r="A662" s="2" t="s">
        <v>7914</v>
      </c>
      <c r="B662" s="2" t="s">
        <v>7915</v>
      </c>
      <c r="C662" s="2" t="s">
        <v>7914</v>
      </c>
    </row>
    <row r="663" spans="1:3">
      <c r="A663" s="2" t="s">
        <v>7916</v>
      </c>
      <c r="B663" s="2" t="s">
        <v>7917</v>
      </c>
      <c r="C663" s="2" t="s">
        <v>7916</v>
      </c>
    </row>
    <row r="664" spans="1:3">
      <c r="A664" s="2" t="s">
        <v>7918</v>
      </c>
      <c r="B664" s="2" t="s">
        <v>7919</v>
      </c>
      <c r="C664" s="2" t="s">
        <v>7918</v>
      </c>
    </row>
    <row r="665" spans="1:3">
      <c r="A665" s="2" t="s">
        <v>7920</v>
      </c>
      <c r="B665" s="2" t="s">
        <v>7921</v>
      </c>
      <c r="C665" s="2" t="s">
        <v>7920</v>
      </c>
    </row>
    <row r="666" spans="1:3">
      <c r="A666" s="2" t="s">
        <v>7922</v>
      </c>
      <c r="B666" s="2" t="s">
        <v>7923</v>
      </c>
      <c r="C666" s="2" t="s">
        <v>7922</v>
      </c>
    </row>
    <row r="667" spans="1:3">
      <c r="A667" s="2" t="s">
        <v>7924</v>
      </c>
      <c r="B667" s="2" t="s">
        <v>7925</v>
      </c>
      <c r="C667" s="2" t="s">
        <v>7924</v>
      </c>
    </row>
    <row r="668" spans="1:3">
      <c r="A668" s="2" t="s">
        <v>7926</v>
      </c>
      <c r="B668" s="2" t="s">
        <v>7927</v>
      </c>
      <c r="C668" s="2" t="s">
        <v>7926</v>
      </c>
    </row>
    <row r="669" spans="1:3">
      <c r="A669" s="2" t="s">
        <v>7928</v>
      </c>
      <c r="B669" s="2" t="s">
        <v>7929</v>
      </c>
      <c r="C669" s="2" t="s">
        <v>7928</v>
      </c>
    </row>
    <row r="670" spans="1:3">
      <c r="A670" s="2" t="s">
        <v>7930</v>
      </c>
      <c r="B670" s="2" t="s">
        <v>7931</v>
      </c>
      <c r="C670" s="2" t="s">
        <v>7930</v>
      </c>
    </row>
    <row r="671" spans="1:3">
      <c r="A671" s="2" t="s">
        <v>7932</v>
      </c>
      <c r="B671" s="2" t="s">
        <v>7933</v>
      </c>
      <c r="C671" s="2" t="s">
        <v>7932</v>
      </c>
    </row>
    <row r="672" spans="1:3">
      <c r="A672" s="2" t="s">
        <v>7934</v>
      </c>
      <c r="B672" s="2" t="s">
        <v>7935</v>
      </c>
      <c r="C672" s="2" t="s">
        <v>7934</v>
      </c>
    </row>
    <row r="673" spans="1:3">
      <c r="A673" s="2" t="s">
        <v>7936</v>
      </c>
      <c r="B673" s="2" t="s">
        <v>7937</v>
      </c>
      <c r="C673" s="2" t="s">
        <v>7936</v>
      </c>
    </row>
    <row r="674" spans="1:3">
      <c r="A674" s="2" t="s">
        <v>7938</v>
      </c>
      <c r="B674" s="2" t="s">
        <v>7939</v>
      </c>
      <c r="C674" s="2" t="s">
        <v>7938</v>
      </c>
    </row>
    <row r="675" spans="1:3">
      <c r="A675" s="2" t="s">
        <v>7940</v>
      </c>
      <c r="B675" s="2" t="s">
        <v>7941</v>
      </c>
      <c r="C675" s="2" t="s">
        <v>7940</v>
      </c>
    </row>
    <row r="676" spans="1:3">
      <c r="A676" s="2" t="s">
        <v>7942</v>
      </c>
      <c r="B676" s="2" t="s">
        <v>7943</v>
      </c>
      <c r="C676" s="2" t="s">
        <v>7942</v>
      </c>
    </row>
    <row r="677" spans="1:3">
      <c r="A677" s="2" t="s">
        <v>7944</v>
      </c>
      <c r="B677" s="2" t="s">
        <v>7945</v>
      </c>
      <c r="C677" s="2" t="s">
        <v>7944</v>
      </c>
    </row>
    <row r="678" spans="1:3">
      <c r="A678" s="2" t="s">
        <v>7946</v>
      </c>
      <c r="B678" s="2" t="s">
        <v>7947</v>
      </c>
      <c r="C678" s="2" t="s">
        <v>7946</v>
      </c>
    </row>
    <row r="679" spans="1:3">
      <c r="A679" s="2" t="s">
        <v>7948</v>
      </c>
      <c r="B679" s="2" t="s">
        <v>7949</v>
      </c>
      <c r="C679" s="2" t="s">
        <v>7948</v>
      </c>
    </row>
    <row r="680" spans="1:3">
      <c r="A680" s="2" t="s">
        <v>7950</v>
      </c>
      <c r="B680" s="2" t="s">
        <v>7951</v>
      </c>
      <c r="C680" s="2" t="s">
        <v>7950</v>
      </c>
    </row>
    <row r="681" spans="1:3">
      <c r="A681" s="2" t="s">
        <v>4699</v>
      </c>
      <c r="B681" s="2" t="s">
        <v>4700</v>
      </c>
      <c r="C681" s="2" t="s">
        <v>4699</v>
      </c>
    </row>
    <row r="682" spans="1:3">
      <c r="A682" s="2" t="s">
        <v>7952</v>
      </c>
      <c r="B682" s="2" t="s">
        <v>7953</v>
      </c>
      <c r="C682" s="2" t="s">
        <v>7952</v>
      </c>
    </row>
    <row r="683" spans="1:3">
      <c r="A683" s="2" t="s">
        <v>6494</v>
      </c>
      <c r="B683" s="2" t="s">
        <v>6495</v>
      </c>
      <c r="C683" s="2" t="s">
        <v>6494</v>
      </c>
    </row>
    <row r="684" spans="1:3">
      <c r="A684" s="2" t="s">
        <v>7954</v>
      </c>
      <c r="B684" s="2" t="s">
        <v>7955</v>
      </c>
      <c r="C684" s="2" t="s">
        <v>7954</v>
      </c>
    </row>
    <row r="685" spans="1:3">
      <c r="A685" s="2" t="s">
        <v>7956</v>
      </c>
      <c r="B685" s="2" t="s">
        <v>7957</v>
      </c>
      <c r="C685" s="2" t="s">
        <v>7956</v>
      </c>
    </row>
    <row r="686" spans="1:3">
      <c r="A686" s="2" t="s">
        <v>7958</v>
      </c>
      <c r="B686" s="2" t="s">
        <v>7959</v>
      </c>
      <c r="C686" s="2" t="s">
        <v>7958</v>
      </c>
    </row>
    <row r="687" spans="1:3">
      <c r="A687" s="2" t="s">
        <v>7960</v>
      </c>
      <c r="B687" s="2" t="s">
        <v>7961</v>
      </c>
      <c r="C687" s="2" t="s">
        <v>7960</v>
      </c>
    </row>
    <row r="688" spans="1:3">
      <c r="A688" s="2" t="s">
        <v>7962</v>
      </c>
      <c r="B688" s="2" t="s">
        <v>7963</v>
      </c>
      <c r="C688" s="2" t="s">
        <v>7962</v>
      </c>
    </row>
    <row r="689" spans="1:3">
      <c r="A689" s="2" t="s">
        <v>7964</v>
      </c>
      <c r="B689" s="2" t="s">
        <v>7965</v>
      </c>
      <c r="C689" s="2" t="s">
        <v>7964</v>
      </c>
    </row>
    <row r="690" spans="1:3">
      <c r="A690" s="2" t="s">
        <v>7966</v>
      </c>
      <c r="B690" s="2" t="s">
        <v>7967</v>
      </c>
      <c r="C690" s="2" t="s">
        <v>7966</v>
      </c>
    </row>
    <row r="691" spans="1:3">
      <c r="A691" s="2" t="s">
        <v>7968</v>
      </c>
      <c r="B691" s="2" t="s">
        <v>7969</v>
      </c>
      <c r="C691" s="2" t="s">
        <v>7968</v>
      </c>
    </row>
    <row r="692" spans="1:3">
      <c r="A692" s="2" t="s">
        <v>7970</v>
      </c>
      <c r="B692" s="2" t="s">
        <v>7971</v>
      </c>
      <c r="C692" s="2" t="s">
        <v>7970</v>
      </c>
    </row>
    <row r="693" spans="1:3">
      <c r="A693" s="2" t="s">
        <v>6492</v>
      </c>
      <c r="B693" s="2" t="s">
        <v>6493</v>
      </c>
      <c r="C693" s="2" t="s">
        <v>6492</v>
      </c>
    </row>
    <row r="694" spans="1:3">
      <c r="A694" s="2" t="s">
        <v>7972</v>
      </c>
      <c r="B694" s="2" t="s">
        <v>7973</v>
      </c>
      <c r="C694" s="2" t="s">
        <v>7972</v>
      </c>
    </row>
    <row r="695" spans="1:3">
      <c r="A695" s="2" t="s">
        <v>7974</v>
      </c>
      <c r="B695" s="2" t="s">
        <v>7975</v>
      </c>
      <c r="C695" s="2" t="s">
        <v>7974</v>
      </c>
    </row>
    <row r="696" spans="1:3">
      <c r="A696" s="2" t="s">
        <v>7976</v>
      </c>
      <c r="B696" s="2" t="s">
        <v>7977</v>
      </c>
      <c r="C696" s="2" t="s">
        <v>7976</v>
      </c>
    </row>
    <row r="697" spans="1:3">
      <c r="A697" s="2" t="s">
        <v>7978</v>
      </c>
      <c r="B697" s="2" t="s">
        <v>7979</v>
      </c>
      <c r="C697" s="2" t="s">
        <v>7978</v>
      </c>
    </row>
    <row r="698" spans="1:3">
      <c r="A698" s="2" t="s">
        <v>7980</v>
      </c>
      <c r="B698" s="2" t="s">
        <v>7981</v>
      </c>
      <c r="C698" s="2" t="s">
        <v>7980</v>
      </c>
    </row>
    <row r="699" spans="1:3">
      <c r="A699" s="2" t="s">
        <v>7982</v>
      </c>
      <c r="B699" s="2" t="s">
        <v>7983</v>
      </c>
      <c r="C699" s="2" t="s">
        <v>7982</v>
      </c>
    </row>
    <row r="700" spans="1:3">
      <c r="A700" s="2" t="s">
        <v>7984</v>
      </c>
      <c r="B700" s="2" t="s">
        <v>7985</v>
      </c>
      <c r="C700" s="2" t="s">
        <v>7984</v>
      </c>
    </row>
    <row r="701" spans="1:3">
      <c r="A701" s="2" t="s">
        <v>7986</v>
      </c>
      <c r="B701" s="2" t="s">
        <v>7987</v>
      </c>
      <c r="C701" s="2" t="s">
        <v>7986</v>
      </c>
    </row>
    <row r="702" spans="1:3">
      <c r="A702" s="2" t="s">
        <v>7988</v>
      </c>
      <c r="B702" s="2" t="s">
        <v>7989</v>
      </c>
      <c r="C702" s="2" t="s">
        <v>7988</v>
      </c>
    </row>
    <row r="703" spans="1:3">
      <c r="A703" s="2" t="s">
        <v>7990</v>
      </c>
      <c r="B703" s="2" t="s">
        <v>7991</v>
      </c>
      <c r="C703" s="2" t="s">
        <v>7990</v>
      </c>
    </row>
    <row r="704" spans="1:3">
      <c r="A704" s="2" t="s">
        <v>7992</v>
      </c>
      <c r="B704" s="2" t="s">
        <v>7993</v>
      </c>
      <c r="C704" s="2" t="s">
        <v>7992</v>
      </c>
    </row>
    <row r="705" spans="1:3">
      <c r="A705" s="2" t="s">
        <v>7994</v>
      </c>
      <c r="B705" s="2" t="s">
        <v>7995</v>
      </c>
      <c r="C705" s="2" t="s">
        <v>7994</v>
      </c>
    </row>
    <row r="706" spans="1:3">
      <c r="A706" s="2" t="s">
        <v>7996</v>
      </c>
      <c r="B706" s="2" t="s">
        <v>7997</v>
      </c>
      <c r="C706" s="2" t="s">
        <v>7996</v>
      </c>
    </row>
    <row r="707" spans="1:3">
      <c r="A707" s="2" t="s">
        <v>7998</v>
      </c>
      <c r="B707" s="2" t="s">
        <v>7999</v>
      </c>
      <c r="C707" s="2" t="s">
        <v>7998</v>
      </c>
    </row>
    <row r="708" spans="1:3">
      <c r="A708" s="2" t="s">
        <v>8000</v>
      </c>
      <c r="B708" s="2" t="s">
        <v>8001</v>
      </c>
      <c r="C708" s="2" t="s">
        <v>8000</v>
      </c>
    </row>
    <row r="709" spans="1:3">
      <c r="A709" s="2" t="s">
        <v>8002</v>
      </c>
      <c r="B709" s="2" t="s">
        <v>8003</v>
      </c>
      <c r="C709" s="2" t="s">
        <v>8002</v>
      </c>
    </row>
    <row r="710" spans="1:3">
      <c r="A710" s="2" t="s">
        <v>8004</v>
      </c>
      <c r="B710" s="2" t="s">
        <v>8005</v>
      </c>
      <c r="C710" s="2" t="s">
        <v>8004</v>
      </c>
    </row>
    <row r="711" spans="1:3">
      <c r="A711" s="2" t="s">
        <v>8006</v>
      </c>
      <c r="B711" s="2" t="s">
        <v>8007</v>
      </c>
      <c r="C711" s="2" t="s">
        <v>8006</v>
      </c>
    </row>
    <row r="712" spans="1:3">
      <c r="A712" s="2" t="s">
        <v>8008</v>
      </c>
      <c r="B712" s="2" t="s">
        <v>8009</v>
      </c>
      <c r="C712" s="2" t="s">
        <v>8008</v>
      </c>
    </row>
    <row r="713" spans="1:3">
      <c r="A713" s="2" t="s">
        <v>8010</v>
      </c>
      <c r="B713" s="2" t="s">
        <v>8011</v>
      </c>
      <c r="C713" s="2" t="s">
        <v>8010</v>
      </c>
    </row>
    <row r="714" spans="1:3">
      <c r="A714" s="2" t="s">
        <v>8012</v>
      </c>
      <c r="B714" s="2" t="s">
        <v>8013</v>
      </c>
      <c r="C714" s="2" t="s">
        <v>8012</v>
      </c>
    </row>
    <row r="715" spans="1:3">
      <c r="A715" s="2" t="s">
        <v>8014</v>
      </c>
      <c r="B715" s="2" t="s">
        <v>8015</v>
      </c>
      <c r="C715" s="2" t="s">
        <v>8014</v>
      </c>
    </row>
    <row r="716" spans="1:3">
      <c r="A716" s="2" t="s">
        <v>8016</v>
      </c>
      <c r="B716" s="2" t="s">
        <v>8017</v>
      </c>
      <c r="C716" s="2" t="s">
        <v>8016</v>
      </c>
    </row>
    <row r="717" spans="1:3">
      <c r="A717" s="2" t="s">
        <v>6490</v>
      </c>
      <c r="B717" s="2" t="s">
        <v>6491</v>
      </c>
      <c r="C717" s="2" t="s">
        <v>6490</v>
      </c>
    </row>
    <row r="718" spans="1:3">
      <c r="A718" s="2" t="s">
        <v>8018</v>
      </c>
      <c r="B718" s="2" t="s">
        <v>8019</v>
      </c>
      <c r="C718" s="2" t="s">
        <v>8018</v>
      </c>
    </row>
    <row r="719" spans="1:3">
      <c r="A719" s="2" t="s">
        <v>8020</v>
      </c>
      <c r="B719" s="2" t="s">
        <v>8021</v>
      </c>
      <c r="C719" s="2" t="s">
        <v>8020</v>
      </c>
    </row>
    <row r="720" spans="1:3">
      <c r="A720" s="2" t="s">
        <v>8022</v>
      </c>
      <c r="B720" s="2" t="s">
        <v>8023</v>
      </c>
      <c r="C720" s="2" t="s">
        <v>8022</v>
      </c>
    </row>
    <row r="721" spans="1:3">
      <c r="A721" s="2" t="s">
        <v>8024</v>
      </c>
      <c r="B721" s="2" t="s">
        <v>8025</v>
      </c>
      <c r="C721" s="2" t="s">
        <v>8024</v>
      </c>
    </row>
    <row r="722" spans="1:3">
      <c r="A722" s="2" t="s">
        <v>8026</v>
      </c>
      <c r="B722" s="2" t="s">
        <v>8027</v>
      </c>
      <c r="C722" s="2" t="s">
        <v>8026</v>
      </c>
    </row>
    <row r="723" spans="1:3">
      <c r="A723" s="2" t="s">
        <v>8028</v>
      </c>
      <c r="B723" s="2" t="s">
        <v>8029</v>
      </c>
      <c r="C723" s="2" t="s">
        <v>8028</v>
      </c>
    </row>
    <row r="724" spans="1:3">
      <c r="A724" s="2" t="s">
        <v>8030</v>
      </c>
      <c r="B724" s="2" t="s">
        <v>8031</v>
      </c>
      <c r="C724" s="2" t="s">
        <v>8030</v>
      </c>
    </row>
    <row r="725" spans="1:3">
      <c r="A725" s="2" t="s">
        <v>8032</v>
      </c>
      <c r="B725" s="2" t="s">
        <v>8033</v>
      </c>
      <c r="C725" s="2" t="s">
        <v>8032</v>
      </c>
    </row>
    <row r="726" spans="1:3">
      <c r="A726" s="2" t="s">
        <v>8034</v>
      </c>
      <c r="B726" s="2" t="s">
        <v>8035</v>
      </c>
      <c r="C726" s="2" t="s">
        <v>8034</v>
      </c>
    </row>
    <row r="727" spans="1:3">
      <c r="A727" s="2" t="s">
        <v>8036</v>
      </c>
      <c r="B727" s="2" t="s">
        <v>8037</v>
      </c>
      <c r="C727" s="2" t="s">
        <v>8036</v>
      </c>
    </row>
    <row r="728" spans="1:3">
      <c r="A728" s="2" t="s">
        <v>5863</v>
      </c>
      <c r="B728" s="2" t="s">
        <v>5864</v>
      </c>
      <c r="C728" s="2" t="s">
        <v>5863</v>
      </c>
    </row>
    <row r="729" spans="1:3">
      <c r="A729" s="2" t="s">
        <v>8038</v>
      </c>
      <c r="B729" s="2" t="s">
        <v>8039</v>
      </c>
      <c r="C729" s="2" t="s">
        <v>8038</v>
      </c>
    </row>
    <row r="730" spans="1:3">
      <c r="A730" s="2" t="s">
        <v>5865</v>
      </c>
      <c r="B730" s="2" t="s">
        <v>5866</v>
      </c>
      <c r="C730" s="2" t="s">
        <v>5865</v>
      </c>
    </row>
    <row r="731" spans="1:3">
      <c r="A731" s="2" t="s">
        <v>8040</v>
      </c>
      <c r="B731" s="2" t="s">
        <v>8041</v>
      </c>
      <c r="C731" s="2" t="s">
        <v>8040</v>
      </c>
    </row>
    <row r="732" spans="1:3">
      <c r="A732" s="2" t="s">
        <v>5859</v>
      </c>
      <c r="B732" s="2" t="s">
        <v>5860</v>
      </c>
      <c r="C732" s="2" t="s">
        <v>5859</v>
      </c>
    </row>
    <row r="733" spans="1:3">
      <c r="A733" s="2" t="s">
        <v>8042</v>
      </c>
      <c r="B733" s="2" t="s">
        <v>8043</v>
      </c>
      <c r="C733" s="2" t="s">
        <v>8042</v>
      </c>
    </row>
    <row r="734" spans="1:3">
      <c r="A734" s="2" t="s">
        <v>5853</v>
      </c>
      <c r="B734" s="2" t="s">
        <v>5854</v>
      </c>
      <c r="C734" s="2" t="s">
        <v>5853</v>
      </c>
    </row>
    <row r="735" spans="1:3">
      <c r="A735" s="2" t="s">
        <v>8044</v>
      </c>
      <c r="B735" s="2" t="s">
        <v>8045</v>
      </c>
      <c r="C735" s="2" t="s">
        <v>8044</v>
      </c>
    </row>
    <row r="736" spans="1:3">
      <c r="A736" s="2" t="s">
        <v>8046</v>
      </c>
      <c r="B736" s="2" t="s">
        <v>8047</v>
      </c>
      <c r="C736" s="2" t="s">
        <v>8046</v>
      </c>
    </row>
    <row r="737" spans="1:3">
      <c r="A737" s="2" t="s">
        <v>8048</v>
      </c>
      <c r="B737" s="2" t="s">
        <v>8049</v>
      </c>
      <c r="C737" s="2" t="s">
        <v>8048</v>
      </c>
    </row>
    <row r="738" spans="1:3">
      <c r="A738" s="2" t="s">
        <v>8050</v>
      </c>
      <c r="B738" s="2" t="s">
        <v>8051</v>
      </c>
      <c r="C738" s="2" t="s">
        <v>8050</v>
      </c>
    </row>
    <row r="739" spans="1:3">
      <c r="A739" s="2" t="s">
        <v>8052</v>
      </c>
      <c r="B739" s="2" t="s">
        <v>8053</v>
      </c>
      <c r="C739" s="2" t="s">
        <v>8052</v>
      </c>
    </row>
    <row r="740" spans="1:3">
      <c r="A740" s="2" t="s">
        <v>8054</v>
      </c>
      <c r="B740" s="2" t="s">
        <v>8055</v>
      </c>
      <c r="C740" s="2" t="s">
        <v>8054</v>
      </c>
    </row>
    <row r="741" spans="1:3">
      <c r="A741" s="2" t="s">
        <v>8056</v>
      </c>
      <c r="B741" s="2" t="s">
        <v>8057</v>
      </c>
      <c r="C741" s="2" t="s">
        <v>8056</v>
      </c>
    </row>
    <row r="742" spans="1:3">
      <c r="A742" s="2" t="s">
        <v>8058</v>
      </c>
      <c r="B742" s="2" t="s">
        <v>8059</v>
      </c>
      <c r="C742" s="2" t="s">
        <v>8058</v>
      </c>
    </row>
    <row r="743" spans="1:3">
      <c r="A743" s="2" t="s">
        <v>8060</v>
      </c>
      <c r="B743" s="2" t="s">
        <v>8061</v>
      </c>
      <c r="C743" s="2" t="s">
        <v>8060</v>
      </c>
    </row>
    <row r="744" spans="1:3">
      <c r="A744" s="2" t="s">
        <v>8062</v>
      </c>
      <c r="B744" s="2" t="s">
        <v>8063</v>
      </c>
      <c r="C744" s="2" t="s">
        <v>8062</v>
      </c>
    </row>
    <row r="745" spans="1:3">
      <c r="A745" s="2" t="s">
        <v>8064</v>
      </c>
      <c r="B745" s="2" t="s">
        <v>8065</v>
      </c>
      <c r="C745" s="2" t="s">
        <v>8064</v>
      </c>
    </row>
    <row r="746" spans="1:3">
      <c r="A746" s="2" t="s">
        <v>8066</v>
      </c>
      <c r="B746" s="2" t="s">
        <v>8067</v>
      </c>
      <c r="C746" s="2" t="s">
        <v>8066</v>
      </c>
    </row>
    <row r="747" spans="1:3">
      <c r="A747" s="2" t="s">
        <v>8068</v>
      </c>
      <c r="B747" s="2" t="s">
        <v>8069</v>
      </c>
      <c r="C747" s="2" t="s">
        <v>8068</v>
      </c>
    </row>
    <row r="748" spans="1:3">
      <c r="A748" s="2" t="s">
        <v>8070</v>
      </c>
      <c r="B748" s="2" t="s">
        <v>8071</v>
      </c>
      <c r="C748" s="2" t="s">
        <v>8070</v>
      </c>
    </row>
    <row r="749" spans="1:3">
      <c r="A749" s="2" t="s">
        <v>8072</v>
      </c>
      <c r="B749" s="2" t="s">
        <v>8073</v>
      </c>
      <c r="C749" s="2" t="s">
        <v>8072</v>
      </c>
    </row>
    <row r="750" spans="1:3">
      <c r="A750" s="2" t="s">
        <v>8074</v>
      </c>
      <c r="B750" s="2" t="s">
        <v>8075</v>
      </c>
      <c r="C750" s="2" t="s">
        <v>8074</v>
      </c>
    </row>
    <row r="751" spans="1:3">
      <c r="A751" s="2" t="s">
        <v>8076</v>
      </c>
      <c r="B751" s="2" t="s">
        <v>8077</v>
      </c>
      <c r="C751" s="2" t="s">
        <v>8076</v>
      </c>
    </row>
    <row r="752" spans="1:3">
      <c r="A752" s="2" t="s">
        <v>8078</v>
      </c>
      <c r="B752" s="2" t="s">
        <v>8079</v>
      </c>
      <c r="C752" s="2" t="s">
        <v>8078</v>
      </c>
    </row>
    <row r="753" spans="1:3">
      <c r="A753" s="2" t="s">
        <v>8080</v>
      </c>
      <c r="B753" s="2" t="s">
        <v>8081</v>
      </c>
      <c r="C753" s="2" t="s">
        <v>8080</v>
      </c>
    </row>
    <row r="754" spans="1:3">
      <c r="A754" s="2" t="s">
        <v>8082</v>
      </c>
      <c r="B754" s="2" t="s">
        <v>8083</v>
      </c>
      <c r="C754" s="2" t="s">
        <v>8082</v>
      </c>
    </row>
    <row r="755" spans="1:3">
      <c r="A755" s="2" t="s">
        <v>8084</v>
      </c>
      <c r="B755" s="2" t="s">
        <v>8085</v>
      </c>
      <c r="C755" s="2" t="s">
        <v>8084</v>
      </c>
    </row>
    <row r="756" spans="1:3">
      <c r="A756" s="2" t="s">
        <v>8086</v>
      </c>
      <c r="B756" s="2" t="s">
        <v>8087</v>
      </c>
      <c r="C756" s="2" t="s">
        <v>8086</v>
      </c>
    </row>
    <row r="757" spans="1:3">
      <c r="A757" s="2" t="s">
        <v>8088</v>
      </c>
      <c r="B757" s="2" t="s">
        <v>8089</v>
      </c>
      <c r="C757" s="2" t="s">
        <v>8088</v>
      </c>
    </row>
    <row r="758" spans="1:3">
      <c r="A758" s="2" t="s">
        <v>8090</v>
      </c>
      <c r="B758" s="2" t="s">
        <v>8091</v>
      </c>
      <c r="C758" s="2" t="s">
        <v>8090</v>
      </c>
    </row>
    <row r="759" spans="1:3">
      <c r="A759" s="2" t="s">
        <v>8092</v>
      </c>
      <c r="B759" s="2" t="s">
        <v>8093</v>
      </c>
      <c r="C759" s="2" t="s">
        <v>8092</v>
      </c>
    </row>
    <row r="760" spans="1:3">
      <c r="A760" s="2" t="s">
        <v>8094</v>
      </c>
      <c r="B760" s="2" t="s">
        <v>8095</v>
      </c>
      <c r="C760" s="2" t="s">
        <v>8094</v>
      </c>
    </row>
    <row r="761" spans="1:3">
      <c r="A761" s="2" t="s">
        <v>8096</v>
      </c>
      <c r="B761" s="2" t="s">
        <v>8097</v>
      </c>
      <c r="C761" s="2" t="s">
        <v>8096</v>
      </c>
    </row>
    <row r="762" spans="1:3">
      <c r="A762" s="2" t="s">
        <v>8098</v>
      </c>
      <c r="B762" s="2" t="s">
        <v>8099</v>
      </c>
      <c r="C762" s="2" t="s">
        <v>8098</v>
      </c>
    </row>
    <row r="763" spans="1:3">
      <c r="A763" s="2" t="s">
        <v>8100</v>
      </c>
      <c r="B763" s="2" t="s">
        <v>8101</v>
      </c>
      <c r="C763" s="2" t="s">
        <v>8100</v>
      </c>
    </row>
    <row r="764" spans="1:3">
      <c r="A764" s="2" t="s">
        <v>8102</v>
      </c>
      <c r="B764" s="2" t="s">
        <v>8103</v>
      </c>
      <c r="C764" s="2" t="s">
        <v>8102</v>
      </c>
    </row>
    <row r="765" spans="1:3">
      <c r="A765" s="2" t="s">
        <v>8104</v>
      </c>
      <c r="B765" s="2" t="s">
        <v>8105</v>
      </c>
      <c r="C765" s="2" t="s">
        <v>8104</v>
      </c>
    </row>
    <row r="766" spans="1:3">
      <c r="A766" s="2" t="s">
        <v>8106</v>
      </c>
      <c r="B766" s="2" t="s">
        <v>8107</v>
      </c>
      <c r="C766" s="2" t="s">
        <v>8106</v>
      </c>
    </row>
    <row r="767" spans="1:3">
      <c r="A767" s="2" t="s">
        <v>8108</v>
      </c>
      <c r="B767" s="2" t="s">
        <v>8109</v>
      </c>
      <c r="C767" s="2" t="s">
        <v>8108</v>
      </c>
    </row>
    <row r="768" spans="1:3">
      <c r="A768" s="2" t="s">
        <v>8110</v>
      </c>
      <c r="B768" s="2" t="s">
        <v>8111</v>
      </c>
      <c r="C768" s="2" t="s">
        <v>8110</v>
      </c>
    </row>
    <row r="769" spans="1:3">
      <c r="A769" s="2" t="s">
        <v>8112</v>
      </c>
      <c r="B769" s="2" t="s">
        <v>8113</v>
      </c>
      <c r="C769" s="2" t="s">
        <v>8112</v>
      </c>
    </row>
    <row r="770" spans="1:3">
      <c r="A770" s="2" t="s">
        <v>8114</v>
      </c>
      <c r="B770" s="2" t="s">
        <v>8115</v>
      </c>
      <c r="C770" s="2" t="s">
        <v>8114</v>
      </c>
    </row>
    <row r="771" spans="1:3">
      <c r="A771" s="2" t="s">
        <v>8116</v>
      </c>
      <c r="B771" s="2" t="s">
        <v>8117</v>
      </c>
      <c r="C771" s="2" t="s">
        <v>8116</v>
      </c>
    </row>
    <row r="772" spans="1:3">
      <c r="A772" s="2" t="s">
        <v>8118</v>
      </c>
      <c r="B772" s="2" t="s">
        <v>8119</v>
      </c>
      <c r="C772" s="2" t="s">
        <v>8118</v>
      </c>
    </row>
    <row r="773" spans="1:3">
      <c r="A773" s="2" t="s">
        <v>8120</v>
      </c>
      <c r="B773" s="2" t="s">
        <v>8121</v>
      </c>
      <c r="C773" s="2" t="s">
        <v>8120</v>
      </c>
    </row>
    <row r="774" spans="1:3">
      <c r="A774" s="2" t="s">
        <v>8122</v>
      </c>
      <c r="B774" s="2" t="s">
        <v>8123</v>
      </c>
      <c r="C774" s="2" t="s">
        <v>8122</v>
      </c>
    </row>
    <row r="775" spans="1:3">
      <c r="A775" s="2" t="s">
        <v>8124</v>
      </c>
      <c r="B775" s="2" t="s">
        <v>8125</v>
      </c>
      <c r="C775" s="2" t="s">
        <v>8124</v>
      </c>
    </row>
    <row r="776" spans="1:3">
      <c r="A776" s="2" t="s">
        <v>8126</v>
      </c>
      <c r="B776" s="2" t="s">
        <v>8127</v>
      </c>
      <c r="C776" s="2" t="s">
        <v>8126</v>
      </c>
    </row>
    <row r="777" spans="1:3">
      <c r="A777" s="2" t="s">
        <v>8128</v>
      </c>
      <c r="B777" s="2" t="s">
        <v>8129</v>
      </c>
      <c r="C777" s="2" t="s">
        <v>8128</v>
      </c>
    </row>
    <row r="778" spans="1:3">
      <c r="A778" s="2" t="s">
        <v>8130</v>
      </c>
      <c r="B778" s="2" t="s">
        <v>8131</v>
      </c>
      <c r="C778" s="2" t="s">
        <v>8130</v>
      </c>
    </row>
    <row r="779" spans="1:3">
      <c r="A779" s="2" t="s">
        <v>8132</v>
      </c>
      <c r="B779" s="2" t="s">
        <v>8133</v>
      </c>
      <c r="C779" s="2" t="s">
        <v>8132</v>
      </c>
    </row>
    <row r="780" spans="1:3">
      <c r="A780" s="2" t="s">
        <v>8134</v>
      </c>
      <c r="B780" s="2" t="s">
        <v>8135</v>
      </c>
      <c r="C780" s="2" t="s">
        <v>8134</v>
      </c>
    </row>
    <row r="781" spans="1:3">
      <c r="A781" s="2" t="s">
        <v>8136</v>
      </c>
      <c r="B781" s="2" t="s">
        <v>8137</v>
      </c>
      <c r="C781" s="2" t="s">
        <v>8136</v>
      </c>
    </row>
    <row r="782" spans="1:3">
      <c r="A782" s="2" t="s">
        <v>8138</v>
      </c>
      <c r="B782" s="2" t="s">
        <v>8139</v>
      </c>
      <c r="C782" s="2" t="s">
        <v>8138</v>
      </c>
    </row>
    <row r="783" spans="1:3">
      <c r="A783" s="2" t="s">
        <v>8140</v>
      </c>
      <c r="B783" s="2" t="s">
        <v>8141</v>
      </c>
      <c r="C783" s="2" t="s">
        <v>8140</v>
      </c>
    </row>
    <row r="784" spans="1:3">
      <c r="A784" s="2" t="s">
        <v>8142</v>
      </c>
      <c r="B784" s="2" t="s">
        <v>8143</v>
      </c>
      <c r="C784" s="2" t="s">
        <v>8142</v>
      </c>
    </row>
    <row r="785" spans="1:3">
      <c r="A785" s="2" t="s">
        <v>8144</v>
      </c>
      <c r="B785" s="2" t="s">
        <v>8145</v>
      </c>
      <c r="C785" s="2" t="s">
        <v>8144</v>
      </c>
    </row>
    <row r="786" spans="1:3">
      <c r="A786" s="2" t="s">
        <v>8146</v>
      </c>
      <c r="B786" s="2" t="s">
        <v>8147</v>
      </c>
      <c r="C786" s="2" t="s">
        <v>8146</v>
      </c>
    </row>
    <row r="787" spans="1:3">
      <c r="A787" s="2" t="s">
        <v>8148</v>
      </c>
      <c r="B787" s="2" t="s">
        <v>8149</v>
      </c>
      <c r="C787" s="2" t="s">
        <v>8148</v>
      </c>
    </row>
    <row r="788" spans="1:3">
      <c r="A788" s="2" t="s">
        <v>8150</v>
      </c>
      <c r="B788" s="2" t="s">
        <v>8151</v>
      </c>
      <c r="C788" s="2" t="s">
        <v>8150</v>
      </c>
    </row>
    <row r="789" spans="1:3">
      <c r="A789" s="2" t="s">
        <v>8152</v>
      </c>
      <c r="B789" s="2" t="s">
        <v>8153</v>
      </c>
      <c r="C789" s="2" t="s">
        <v>8152</v>
      </c>
    </row>
    <row r="790" spans="1:3">
      <c r="A790" s="2" t="s">
        <v>8154</v>
      </c>
      <c r="B790" s="2" t="s">
        <v>8155</v>
      </c>
      <c r="C790" s="2" t="s">
        <v>8154</v>
      </c>
    </row>
    <row r="791" spans="1:3">
      <c r="A791" s="2" t="s">
        <v>8156</v>
      </c>
      <c r="B791" s="2" t="s">
        <v>8157</v>
      </c>
      <c r="C791" s="2" t="s">
        <v>8156</v>
      </c>
    </row>
    <row r="792" spans="1:3">
      <c r="A792" s="2" t="s">
        <v>8158</v>
      </c>
      <c r="B792" s="2" t="s">
        <v>8159</v>
      </c>
      <c r="C792" s="2" t="s">
        <v>8158</v>
      </c>
    </row>
    <row r="793" spans="1:3">
      <c r="A793" s="2" t="s">
        <v>8160</v>
      </c>
      <c r="B793" s="2" t="s">
        <v>8161</v>
      </c>
      <c r="C793" s="2" t="s">
        <v>8160</v>
      </c>
    </row>
    <row r="794" spans="1:3">
      <c r="A794" s="2" t="s">
        <v>8162</v>
      </c>
      <c r="B794" s="2" t="s">
        <v>8163</v>
      </c>
      <c r="C794" s="2" t="s">
        <v>8162</v>
      </c>
    </row>
    <row r="795" spans="1:3">
      <c r="A795" s="2" t="s">
        <v>8164</v>
      </c>
      <c r="B795" s="2" t="s">
        <v>8165</v>
      </c>
      <c r="C795" s="2" t="s">
        <v>8164</v>
      </c>
    </row>
    <row r="796" spans="1:3">
      <c r="A796" s="2" t="s">
        <v>8166</v>
      </c>
      <c r="B796" s="2" t="s">
        <v>8167</v>
      </c>
      <c r="C796" s="2" t="s">
        <v>8166</v>
      </c>
    </row>
    <row r="797" spans="1:3">
      <c r="A797" s="2" t="s">
        <v>8168</v>
      </c>
      <c r="B797" s="2" t="s">
        <v>8169</v>
      </c>
      <c r="C797" s="2" t="s">
        <v>8168</v>
      </c>
    </row>
    <row r="798" spans="1:3">
      <c r="A798" s="2" t="s">
        <v>8170</v>
      </c>
      <c r="B798" s="2" t="s">
        <v>8171</v>
      </c>
      <c r="C798" s="2" t="s">
        <v>8170</v>
      </c>
    </row>
    <row r="799" spans="1:3">
      <c r="A799" s="2" t="s">
        <v>8172</v>
      </c>
      <c r="B799" s="2" t="s">
        <v>8173</v>
      </c>
      <c r="C799" s="2" t="s">
        <v>8172</v>
      </c>
    </row>
    <row r="800" spans="1:3">
      <c r="A800" s="2" t="s">
        <v>8174</v>
      </c>
      <c r="B800" s="2" t="s">
        <v>8175</v>
      </c>
      <c r="C800" s="2" t="s">
        <v>8174</v>
      </c>
    </row>
    <row r="801" spans="1:3">
      <c r="A801" s="2" t="s">
        <v>8176</v>
      </c>
      <c r="B801" s="2" t="s">
        <v>8177</v>
      </c>
      <c r="C801" s="2" t="s">
        <v>8176</v>
      </c>
    </row>
    <row r="802" spans="1:3">
      <c r="A802" s="2" t="s">
        <v>8178</v>
      </c>
      <c r="B802" s="2" t="s">
        <v>8179</v>
      </c>
      <c r="C802" s="2" t="s">
        <v>8178</v>
      </c>
    </row>
    <row r="803" spans="1:3">
      <c r="A803" s="2" t="s">
        <v>8180</v>
      </c>
      <c r="B803" s="2" t="s">
        <v>8181</v>
      </c>
      <c r="C803" s="2" t="s">
        <v>8180</v>
      </c>
    </row>
    <row r="804" spans="1:3">
      <c r="A804" s="2" t="s">
        <v>6012</v>
      </c>
      <c r="B804" s="2" t="s">
        <v>6013</v>
      </c>
      <c r="C804" s="2" t="s">
        <v>6012</v>
      </c>
    </row>
    <row r="805" spans="1:3">
      <c r="A805" s="2" t="s">
        <v>8182</v>
      </c>
      <c r="B805" s="2" t="s">
        <v>8183</v>
      </c>
      <c r="C805" s="2" t="s">
        <v>8182</v>
      </c>
    </row>
    <row r="806" spans="1:3">
      <c r="A806" s="2" t="s">
        <v>8184</v>
      </c>
      <c r="B806" s="2" t="s">
        <v>8185</v>
      </c>
      <c r="C806" s="2" t="s">
        <v>8184</v>
      </c>
    </row>
    <row r="807" spans="1:3">
      <c r="A807" s="2" t="s">
        <v>8186</v>
      </c>
      <c r="B807" s="2" t="s">
        <v>8187</v>
      </c>
      <c r="C807" s="2" t="s">
        <v>8186</v>
      </c>
    </row>
    <row r="808" spans="1:3">
      <c r="A808" s="2" t="s">
        <v>8188</v>
      </c>
      <c r="B808" s="2" t="s">
        <v>8189</v>
      </c>
      <c r="C808" s="2" t="s">
        <v>8188</v>
      </c>
    </row>
    <row r="809" spans="1:3">
      <c r="A809" s="2" t="s">
        <v>8190</v>
      </c>
      <c r="B809" s="2" t="s">
        <v>8191</v>
      </c>
      <c r="C809" s="2" t="s">
        <v>8190</v>
      </c>
    </row>
    <row r="810" spans="1:3">
      <c r="A810" s="2" t="s">
        <v>8192</v>
      </c>
      <c r="B810" s="2" t="s">
        <v>8193</v>
      </c>
      <c r="C810" s="2" t="s">
        <v>8192</v>
      </c>
    </row>
    <row r="811" spans="1:3">
      <c r="A811" s="2" t="s">
        <v>8194</v>
      </c>
      <c r="B811" s="2" t="s">
        <v>8195</v>
      </c>
      <c r="C811" s="2" t="s">
        <v>8194</v>
      </c>
    </row>
    <row r="812" spans="1:3">
      <c r="A812" s="2" t="s">
        <v>8196</v>
      </c>
      <c r="B812" s="2" t="s">
        <v>8197</v>
      </c>
      <c r="C812" s="2" t="s">
        <v>8196</v>
      </c>
    </row>
    <row r="813" spans="1:3">
      <c r="A813" s="2" t="s">
        <v>8198</v>
      </c>
      <c r="B813" s="2" t="s">
        <v>8199</v>
      </c>
      <c r="C813" s="2" t="s">
        <v>8198</v>
      </c>
    </row>
    <row r="814" spans="1:3">
      <c r="A814" s="2" t="s">
        <v>8200</v>
      </c>
      <c r="B814" s="2" t="s">
        <v>8201</v>
      </c>
      <c r="C814" s="2" t="s">
        <v>8200</v>
      </c>
    </row>
    <row r="815" spans="1:3">
      <c r="A815" s="2" t="s">
        <v>8202</v>
      </c>
      <c r="B815" s="2" t="s">
        <v>8203</v>
      </c>
      <c r="C815" s="2" t="s">
        <v>8202</v>
      </c>
    </row>
    <row r="816" spans="1:3">
      <c r="A816" s="2" t="s">
        <v>8204</v>
      </c>
      <c r="B816" s="2" t="s">
        <v>8205</v>
      </c>
      <c r="C816" s="2" t="s">
        <v>8204</v>
      </c>
    </row>
    <row r="817" spans="1:3">
      <c r="A817" s="2" t="s">
        <v>8206</v>
      </c>
      <c r="B817" s="2" t="s">
        <v>8207</v>
      </c>
      <c r="C817" s="2" t="s">
        <v>8206</v>
      </c>
    </row>
    <row r="818" spans="1:3">
      <c r="A818" s="2" t="s">
        <v>8208</v>
      </c>
      <c r="B818" s="2" t="s">
        <v>8209</v>
      </c>
      <c r="C818" s="2" t="s">
        <v>8208</v>
      </c>
    </row>
    <row r="819" spans="1:3">
      <c r="A819" s="2" t="s">
        <v>8210</v>
      </c>
      <c r="B819" s="2" t="s">
        <v>8211</v>
      </c>
      <c r="C819" s="2" t="s">
        <v>8210</v>
      </c>
    </row>
    <row r="820" spans="1:3">
      <c r="A820" s="2" t="s">
        <v>8212</v>
      </c>
      <c r="B820" s="2" t="s">
        <v>8213</v>
      </c>
      <c r="C820" s="2" t="s">
        <v>8212</v>
      </c>
    </row>
    <row r="821" spans="1:3">
      <c r="A821" s="2" t="s">
        <v>8214</v>
      </c>
      <c r="B821" s="2" t="s">
        <v>8215</v>
      </c>
      <c r="C821" s="2" t="s">
        <v>8214</v>
      </c>
    </row>
    <row r="822" spans="1:3">
      <c r="A822" s="2" t="s">
        <v>8216</v>
      </c>
      <c r="B822" s="2" t="s">
        <v>8217</v>
      </c>
      <c r="C822" s="2" t="s">
        <v>8216</v>
      </c>
    </row>
    <row r="823" spans="1:3">
      <c r="A823" s="2" t="s">
        <v>8218</v>
      </c>
      <c r="B823" s="2" t="s">
        <v>8219</v>
      </c>
      <c r="C823" s="2" t="s">
        <v>8218</v>
      </c>
    </row>
    <row r="824" spans="1:3">
      <c r="A824" s="2" t="s">
        <v>8220</v>
      </c>
      <c r="B824" s="2" t="s">
        <v>8221</v>
      </c>
      <c r="C824" s="2" t="s">
        <v>8220</v>
      </c>
    </row>
    <row r="825" spans="1:3">
      <c r="A825" s="2" t="s">
        <v>8222</v>
      </c>
      <c r="B825" s="2" t="s">
        <v>8223</v>
      </c>
      <c r="C825" s="2" t="s">
        <v>8222</v>
      </c>
    </row>
    <row r="826" spans="1:3">
      <c r="A826" s="2" t="s">
        <v>8224</v>
      </c>
      <c r="B826" s="2" t="s">
        <v>8225</v>
      </c>
      <c r="C826" s="2" t="s">
        <v>8224</v>
      </c>
    </row>
    <row r="827" spans="1:3">
      <c r="A827" s="2" t="s">
        <v>8226</v>
      </c>
      <c r="B827" s="2" t="s">
        <v>8227</v>
      </c>
      <c r="C827" s="2" t="s">
        <v>8226</v>
      </c>
    </row>
    <row r="828" spans="1:3">
      <c r="A828" s="2" t="s">
        <v>8228</v>
      </c>
      <c r="B828" s="2" t="s">
        <v>8229</v>
      </c>
      <c r="C828" s="2" t="s">
        <v>8228</v>
      </c>
    </row>
    <row r="829" spans="1:3">
      <c r="A829" s="2" t="s">
        <v>8230</v>
      </c>
      <c r="B829" s="2" t="s">
        <v>8231</v>
      </c>
      <c r="C829" s="2" t="s">
        <v>8230</v>
      </c>
    </row>
    <row r="830" spans="1:3">
      <c r="A830" s="2" t="s">
        <v>8232</v>
      </c>
      <c r="B830" s="2" t="s">
        <v>8233</v>
      </c>
      <c r="C830" s="2" t="s">
        <v>8232</v>
      </c>
    </row>
    <row r="831" spans="1:3">
      <c r="A831" s="2" t="s">
        <v>8234</v>
      </c>
      <c r="B831" s="2" t="s">
        <v>8235</v>
      </c>
      <c r="C831" s="2" t="s">
        <v>8234</v>
      </c>
    </row>
    <row r="832" spans="1:3">
      <c r="A832" s="2" t="s">
        <v>8236</v>
      </c>
      <c r="B832" s="2" t="s">
        <v>8237</v>
      </c>
      <c r="C832" s="2" t="s">
        <v>8236</v>
      </c>
    </row>
    <row r="833" spans="1:3">
      <c r="A833" s="2" t="s">
        <v>8238</v>
      </c>
      <c r="B833" s="2" t="s">
        <v>8239</v>
      </c>
      <c r="C833" s="2" t="s">
        <v>8238</v>
      </c>
    </row>
    <row r="834" spans="1:3">
      <c r="A834" s="2" t="s">
        <v>8240</v>
      </c>
      <c r="B834" s="2" t="s">
        <v>8241</v>
      </c>
      <c r="C834" s="2" t="s">
        <v>8240</v>
      </c>
    </row>
    <row r="835" spans="1:3">
      <c r="A835" s="2" t="s">
        <v>8242</v>
      </c>
      <c r="B835" s="2" t="s">
        <v>8243</v>
      </c>
      <c r="C835" s="2" t="s">
        <v>8242</v>
      </c>
    </row>
    <row r="836" spans="1:3">
      <c r="A836" s="2" t="s">
        <v>8244</v>
      </c>
      <c r="B836" s="2" t="s">
        <v>8245</v>
      </c>
      <c r="C836" s="2" t="s">
        <v>8244</v>
      </c>
    </row>
    <row r="837" spans="1:3">
      <c r="A837" s="2" t="s">
        <v>8246</v>
      </c>
      <c r="B837" s="2" t="s">
        <v>8247</v>
      </c>
      <c r="C837" s="2" t="s">
        <v>8246</v>
      </c>
    </row>
    <row r="838" spans="1:3">
      <c r="A838" s="2" t="s">
        <v>8248</v>
      </c>
      <c r="B838" s="2" t="s">
        <v>8249</v>
      </c>
      <c r="C838" s="2" t="s">
        <v>8248</v>
      </c>
    </row>
    <row r="839" spans="1:3">
      <c r="A839" s="2" t="s">
        <v>8250</v>
      </c>
      <c r="B839" s="2" t="s">
        <v>8251</v>
      </c>
      <c r="C839" s="2" t="s">
        <v>8250</v>
      </c>
    </row>
    <row r="840" spans="1:3">
      <c r="A840" s="2" t="s">
        <v>8252</v>
      </c>
      <c r="B840" s="2" t="s">
        <v>8253</v>
      </c>
      <c r="C840" s="2" t="s">
        <v>8252</v>
      </c>
    </row>
    <row r="841" spans="1:3">
      <c r="A841" s="2" t="s">
        <v>8254</v>
      </c>
      <c r="B841" s="2" t="s">
        <v>8255</v>
      </c>
      <c r="C841" s="2" t="s">
        <v>8254</v>
      </c>
    </row>
    <row r="842" spans="1:3">
      <c r="A842" s="2" t="s">
        <v>8256</v>
      </c>
      <c r="B842" s="2" t="s">
        <v>8257</v>
      </c>
      <c r="C842" s="2" t="s">
        <v>8256</v>
      </c>
    </row>
    <row r="843" spans="1:3">
      <c r="A843" s="2" t="s">
        <v>8258</v>
      </c>
      <c r="B843" s="2" t="s">
        <v>8259</v>
      </c>
      <c r="C843" s="2" t="s">
        <v>8258</v>
      </c>
    </row>
    <row r="844" spans="1:3">
      <c r="A844" s="2" t="s">
        <v>8260</v>
      </c>
      <c r="B844" s="2" t="s">
        <v>8261</v>
      </c>
      <c r="C844" s="2" t="s">
        <v>8260</v>
      </c>
    </row>
    <row r="845" spans="1:3">
      <c r="A845" s="2" t="s">
        <v>8262</v>
      </c>
      <c r="B845" s="2" t="s">
        <v>8263</v>
      </c>
      <c r="C845" s="2" t="s">
        <v>8262</v>
      </c>
    </row>
    <row r="846" spans="1:3">
      <c r="A846" s="2" t="s">
        <v>8264</v>
      </c>
      <c r="B846" s="2" t="s">
        <v>8265</v>
      </c>
      <c r="C846" s="2" t="s">
        <v>8264</v>
      </c>
    </row>
    <row r="847" spans="1:3">
      <c r="A847" s="2" t="s">
        <v>8266</v>
      </c>
      <c r="B847" s="2" t="s">
        <v>8267</v>
      </c>
      <c r="C847" s="2" t="s">
        <v>8266</v>
      </c>
    </row>
    <row r="848" spans="1:3">
      <c r="A848" s="2" t="s">
        <v>8268</v>
      </c>
      <c r="B848" s="2" t="s">
        <v>8269</v>
      </c>
      <c r="C848" s="2" t="s">
        <v>8268</v>
      </c>
    </row>
    <row r="849" spans="1:3">
      <c r="A849" s="2" t="s">
        <v>8270</v>
      </c>
      <c r="B849" s="2" t="s">
        <v>8271</v>
      </c>
      <c r="C849" s="2" t="s">
        <v>8270</v>
      </c>
    </row>
    <row r="850" spans="1:3">
      <c r="A850" s="2" t="s">
        <v>8272</v>
      </c>
      <c r="B850" s="2" t="s">
        <v>8273</v>
      </c>
      <c r="C850" s="2" t="s">
        <v>8272</v>
      </c>
    </row>
    <row r="851" spans="1:3">
      <c r="A851" s="2" t="s">
        <v>6002</v>
      </c>
      <c r="B851" s="2" t="s">
        <v>6003</v>
      </c>
      <c r="C851" s="2" t="s">
        <v>6002</v>
      </c>
    </row>
    <row r="852" spans="1:3">
      <c r="A852" s="2" t="s">
        <v>8274</v>
      </c>
      <c r="B852" s="2" t="s">
        <v>8275</v>
      </c>
      <c r="C852" s="2" t="s">
        <v>8274</v>
      </c>
    </row>
    <row r="853" spans="1:3">
      <c r="A853" s="2" t="s">
        <v>8276</v>
      </c>
      <c r="B853" s="2" t="s">
        <v>8277</v>
      </c>
      <c r="C853" s="2" t="s">
        <v>8276</v>
      </c>
    </row>
    <row r="854" spans="1:3">
      <c r="A854" s="2" t="s">
        <v>8278</v>
      </c>
      <c r="B854" s="2" t="s">
        <v>8279</v>
      </c>
      <c r="C854" s="2" t="s">
        <v>8278</v>
      </c>
    </row>
    <row r="855" spans="1:3">
      <c r="A855" s="2" t="s">
        <v>8280</v>
      </c>
      <c r="B855" s="2" t="s">
        <v>8281</v>
      </c>
      <c r="C855" s="2" t="s">
        <v>8280</v>
      </c>
    </row>
    <row r="856" spans="1:3">
      <c r="A856" s="2" t="s">
        <v>8282</v>
      </c>
      <c r="B856" s="2" t="s">
        <v>8283</v>
      </c>
      <c r="C856" s="2" t="s">
        <v>8282</v>
      </c>
    </row>
    <row r="857" spans="1:3">
      <c r="A857" s="2" t="s">
        <v>8284</v>
      </c>
      <c r="B857" s="2" t="s">
        <v>8285</v>
      </c>
      <c r="C857" s="2" t="s">
        <v>8284</v>
      </c>
    </row>
    <row r="858" spans="1:3">
      <c r="A858" s="2" t="s">
        <v>8286</v>
      </c>
      <c r="B858" s="2" t="s">
        <v>8287</v>
      </c>
      <c r="C858" s="2" t="s">
        <v>8286</v>
      </c>
    </row>
    <row r="859" spans="1:3">
      <c r="A859" s="2" t="s">
        <v>8288</v>
      </c>
      <c r="B859" s="2" t="s">
        <v>8289</v>
      </c>
      <c r="C859" s="2" t="s">
        <v>8288</v>
      </c>
    </row>
    <row r="860" spans="1:3">
      <c r="A860" s="2" t="s">
        <v>8290</v>
      </c>
      <c r="B860" s="2" t="s">
        <v>8291</v>
      </c>
      <c r="C860" s="2" t="s">
        <v>8290</v>
      </c>
    </row>
    <row r="861" spans="1:3">
      <c r="A861" s="2" t="s">
        <v>8292</v>
      </c>
      <c r="B861" s="2" t="s">
        <v>8293</v>
      </c>
      <c r="C861" s="2" t="s">
        <v>8292</v>
      </c>
    </row>
    <row r="862" spans="1:3">
      <c r="A862" s="2" t="s">
        <v>8294</v>
      </c>
      <c r="B862" s="2" t="s">
        <v>8295</v>
      </c>
      <c r="C862" s="2" t="s">
        <v>8294</v>
      </c>
    </row>
    <row r="863" spans="1:3">
      <c r="A863" s="2" t="s">
        <v>8296</v>
      </c>
      <c r="B863" s="2" t="s">
        <v>8297</v>
      </c>
      <c r="C863" s="2" t="s">
        <v>8296</v>
      </c>
    </row>
    <row r="864" spans="1:3">
      <c r="A864" s="2" t="s">
        <v>8298</v>
      </c>
      <c r="B864" s="2" t="s">
        <v>8299</v>
      </c>
      <c r="C864" s="2" t="s">
        <v>8298</v>
      </c>
    </row>
    <row r="865" spans="1:3">
      <c r="A865" s="2" t="s">
        <v>8300</v>
      </c>
      <c r="B865" s="2" t="s">
        <v>8301</v>
      </c>
      <c r="C865" s="2" t="s">
        <v>8300</v>
      </c>
    </row>
    <row r="866" spans="1:3">
      <c r="A866" s="2" t="s">
        <v>5964</v>
      </c>
      <c r="B866" s="2" t="s">
        <v>5965</v>
      </c>
      <c r="C866" s="2" t="s">
        <v>5964</v>
      </c>
    </row>
    <row r="867" spans="1:3">
      <c r="A867" s="2" t="s">
        <v>8302</v>
      </c>
      <c r="B867" s="2" t="s">
        <v>8303</v>
      </c>
      <c r="C867" s="2" t="s">
        <v>8302</v>
      </c>
    </row>
    <row r="868" spans="1:3">
      <c r="A868" s="2" t="s">
        <v>8304</v>
      </c>
      <c r="B868" s="2" t="s">
        <v>8305</v>
      </c>
      <c r="C868" s="2" t="s">
        <v>8304</v>
      </c>
    </row>
    <row r="869" spans="1:3">
      <c r="A869" s="2" t="s">
        <v>8306</v>
      </c>
      <c r="B869" s="2" t="s">
        <v>8307</v>
      </c>
      <c r="C869" s="2" t="s">
        <v>8306</v>
      </c>
    </row>
    <row r="870" spans="1:3">
      <c r="A870" s="2" t="s">
        <v>8308</v>
      </c>
      <c r="B870" s="2" t="s">
        <v>8309</v>
      </c>
      <c r="C870" s="2" t="s">
        <v>8308</v>
      </c>
    </row>
    <row r="871" spans="1:3">
      <c r="A871" s="2" t="s">
        <v>8310</v>
      </c>
      <c r="B871" s="2" t="s">
        <v>8311</v>
      </c>
      <c r="C871" s="2" t="s">
        <v>8310</v>
      </c>
    </row>
    <row r="872" spans="1:3">
      <c r="A872" s="2" t="s">
        <v>8312</v>
      </c>
      <c r="B872" s="2" t="s">
        <v>8313</v>
      </c>
      <c r="C872" s="2" t="s">
        <v>8312</v>
      </c>
    </row>
    <row r="873" spans="1:3">
      <c r="A873" s="2" t="s">
        <v>8314</v>
      </c>
      <c r="B873" s="2" t="s">
        <v>8315</v>
      </c>
      <c r="C873" s="2" t="s">
        <v>8314</v>
      </c>
    </row>
    <row r="874" spans="1:3">
      <c r="A874" s="2" t="s">
        <v>8316</v>
      </c>
      <c r="B874" s="2" t="s">
        <v>8317</v>
      </c>
      <c r="C874" s="2" t="s">
        <v>8316</v>
      </c>
    </row>
    <row r="875" spans="1:3">
      <c r="A875" s="2" t="s">
        <v>8318</v>
      </c>
      <c r="B875" s="2" t="s">
        <v>8319</v>
      </c>
      <c r="C875" s="2" t="s">
        <v>8318</v>
      </c>
    </row>
    <row r="876" spans="1:3">
      <c r="A876" s="2" t="s">
        <v>8320</v>
      </c>
      <c r="B876" s="2" t="s">
        <v>8321</v>
      </c>
      <c r="C876" s="2" t="s">
        <v>8320</v>
      </c>
    </row>
    <row r="877" spans="1:3">
      <c r="A877" s="2" t="s">
        <v>8322</v>
      </c>
      <c r="B877" s="2" t="s">
        <v>8323</v>
      </c>
      <c r="C877" s="2" t="s">
        <v>8322</v>
      </c>
    </row>
    <row r="878" spans="1:3">
      <c r="A878" s="2" t="s">
        <v>8324</v>
      </c>
      <c r="B878" s="2" t="s">
        <v>8325</v>
      </c>
      <c r="C878" s="2" t="s">
        <v>8324</v>
      </c>
    </row>
    <row r="879" spans="1:3">
      <c r="A879" s="2" t="s">
        <v>8326</v>
      </c>
      <c r="B879" s="2" t="s">
        <v>8327</v>
      </c>
      <c r="C879" s="2" t="s">
        <v>8326</v>
      </c>
    </row>
    <row r="880" spans="1:3">
      <c r="A880" s="2" t="s">
        <v>8328</v>
      </c>
      <c r="B880" s="2" t="s">
        <v>8329</v>
      </c>
      <c r="C880" s="2" t="s">
        <v>8328</v>
      </c>
    </row>
    <row r="881" spans="1:3">
      <c r="A881" s="2" t="s">
        <v>8330</v>
      </c>
      <c r="B881" s="2" t="s">
        <v>8331</v>
      </c>
      <c r="C881" s="2" t="s">
        <v>8330</v>
      </c>
    </row>
    <row r="882" spans="1:3">
      <c r="A882" s="2" t="s">
        <v>8332</v>
      </c>
      <c r="B882" s="2" t="s">
        <v>8333</v>
      </c>
      <c r="C882" s="2" t="s">
        <v>8332</v>
      </c>
    </row>
    <row r="883" spans="1:3">
      <c r="A883" s="2" t="s">
        <v>8334</v>
      </c>
      <c r="B883" s="2" t="s">
        <v>8335</v>
      </c>
      <c r="C883" s="2" t="s">
        <v>8334</v>
      </c>
    </row>
    <row r="884" spans="1:3">
      <c r="A884" s="2" t="s">
        <v>8336</v>
      </c>
      <c r="B884" s="2" t="s">
        <v>8337</v>
      </c>
      <c r="C884" s="2" t="s">
        <v>8336</v>
      </c>
    </row>
    <row r="885" spans="1:3">
      <c r="A885" s="2" t="s">
        <v>8338</v>
      </c>
      <c r="B885" s="2" t="s">
        <v>8339</v>
      </c>
      <c r="C885" s="2" t="s">
        <v>8338</v>
      </c>
    </row>
    <row r="886" spans="1:3">
      <c r="A886" s="2" t="s">
        <v>8340</v>
      </c>
      <c r="B886" s="2" t="s">
        <v>8341</v>
      </c>
      <c r="C886" s="2" t="s">
        <v>8340</v>
      </c>
    </row>
    <row r="887" spans="1:3">
      <c r="A887" s="2" t="s">
        <v>8342</v>
      </c>
      <c r="B887" s="2" t="s">
        <v>8343</v>
      </c>
      <c r="C887" s="2" t="s">
        <v>8342</v>
      </c>
    </row>
    <row r="888" spans="1:3">
      <c r="A888" s="2" t="s">
        <v>8344</v>
      </c>
      <c r="B888" s="2" t="s">
        <v>8345</v>
      </c>
      <c r="C888" s="2" t="s">
        <v>8344</v>
      </c>
    </row>
    <row r="889" spans="1:3">
      <c r="A889" s="2" t="s">
        <v>8346</v>
      </c>
      <c r="B889" s="2" t="s">
        <v>8347</v>
      </c>
      <c r="C889" s="2" t="s">
        <v>8346</v>
      </c>
    </row>
    <row r="890" spans="1:3">
      <c r="A890" s="2" t="s">
        <v>8348</v>
      </c>
      <c r="B890" s="2" t="s">
        <v>8349</v>
      </c>
      <c r="C890" s="2" t="s">
        <v>8348</v>
      </c>
    </row>
    <row r="891" spans="1:3">
      <c r="A891" s="2" t="s">
        <v>8350</v>
      </c>
      <c r="B891" s="2" t="s">
        <v>8351</v>
      </c>
      <c r="C891" s="2" t="s">
        <v>8350</v>
      </c>
    </row>
    <row r="892" spans="1:3">
      <c r="A892" s="2" t="s">
        <v>8352</v>
      </c>
      <c r="B892" s="2" t="s">
        <v>8353</v>
      </c>
      <c r="C892" s="2" t="s">
        <v>8352</v>
      </c>
    </row>
    <row r="893" spans="1:3">
      <c r="A893" s="2" t="s">
        <v>8354</v>
      </c>
      <c r="B893" s="2" t="s">
        <v>8355</v>
      </c>
      <c r="C893" s="2" t="s">
        <v>8354</v>
      </c>
    </row>
    <row r="894" spans="1:3">
      <c r="A894" s="2" t="s">
        <v>8356</v>
      </c>
      <c r="B894" s="2" t="s">
        <v>8357</v>
      </c>
      <c r="C894" s="2" t="s">
        <v>8356</v>
      </c>
    </row>
    <row r="895" spans="1:3">
      <c r="A895" s="2" t="s">
        <v>8358</v>
      </c>
      <c r="B895" s="2" t="s">
        <v>8359</v>
      </c>
      <c r="C895" s="2" t="s">
        <v>8358</v>
      </c>
    </row>
    <row r="896" spans="1:3">
      <c r="A896" s="2" t="s">
        <v>8360</v>
      </c>
      <c r="B896" s="2" t="s">
        <v>8361</v>
      </c>
      <c r="C896" s="2" t="s">
        <v>8360</v>
      </c>
    </row>
    <row r="897" spans="1:3">
      <c r="A897" s="2" t="s">
        <v>8362</v>
      </c>
      <c r="B897" s="2" t="s">
        <v>8363</v>
      </c>
      <c r="C897" s="2" t="s">
        <v>8362</v>
      </c>
    </row>
    <row r="898" spans="1:3">
      <c r="A898" s="2" t="s">
        <v>8364</v>
      </c>
      <c r="B898" s="2" t="s">
        <v>8365</v>
      </c>
      <c r="C898" s="2" t="s">
        <v>8364</v>
      </c>
    </row>
    <row r="899" spans="1:3">
      <c r="A899" s="2" t="s">
        <v>8366</v>
      </c>
      <c r="B899" s="2" t="s">
        <v>8367</v>
      </c>
      <c r="C899" s="2" t="s">
        <v>8366</v>
      </c>
    </row>
    <row r="900" spans="1:3">
      <c r="A900" s="2" t="s">
        <v>8368</v>
      </c>
      <c r="B900" s="2" t="s">
        <v>8369</v>
      </c>
      <c r="C900" s="2" t="s">
        <v>8368</v>
      </c>
    </row>
    <row r="901" spans="1:3">
      <c r="A901" s="2" t="s">
        <v>8370</v>
      </c>
      <c r="B901" s="2" t="s">
        <v>8371</v>
      </c>
      <c r="C901" s="2" t="s">
        <v>8370</v>
      </c>
    </row>
    <row r="902" spans="1:3">
      <c r="A902" s="2" t="s">
        <v>8372</v>
      </c>
      <c r="B902" s="2" t="s">
        <v>8373</v>
      </c>
      <c r="C902" s="2" t="s">
        <v>8372</v>
      </c>
    </row>
    <row r="903" spans="1:3">
      <c r="A903" s="2" t="s">
        <v>8374</v>
      </c>
      <c r="B903" s="2" t="s">
        <v>8375</v>
      </c>
      <c r="C903" s="2" t="s">
        <v>8374</v>
      </c>
    </row>
    <row r="904" spans="1:3">
      <c r="A904" s="2" t="s">
        <v>6112</v>
      </c>
      <c r="B904" s="2" t="s">
        <v>6113</v>
      </c>
      <c r="C904" s="2" t="s">
        <v>6112</v>
      </c>
    </row>
    <row r="905" spans="1:3">
      <c r="A905" s="2" t="s">
        <v>8376</v>
      </c>
      <c r="B905" s="2" t="s">
        <v>8377</v>
      </c>
      <c r="C905" s="2" t="s">
        <v>8376</v>
      </c>
    </row>
    <row r="906" spans="1:3">
      <c r="A906" s="2" t="s">
        <v>8378</v>
      </c>
      <c r="B906" s="2" t="s">
        <v>8379</v>
      </c>
      <c r="C906" s="2" t="s">
        <v>8378</v>
      </c>
    </row>
    <row r="907" spans="1:3">
      <c r="A907" s="2" t="s">
        <v>8380</v>
      </c>
      <c r="B907" s="2" t="s">
        <v>8381</v>
      </c>
      <c r="C907" s="2" t="s">
        <v>8380</v>
      </c>
    </row>
    <row r="908" spans="1:3">
      <c r="A908" s="2" t="s">
        <v>8382</v>
      </c>
      <c r="B908" s="2" t="s">
        <v>8383</v>
      </c>
      <c r="C908" s="2" t="s">
        <v>8382</v>
      </c>
    </row>
    <row r="909" spans="1:3">
      <c r="A909" s="2" t="s">
        <v>8384</v>
      </c>
      <c r="B909" s="2" t="s">
        <v>8385</v>
      </c>
      <c r="C909" s="2" t="s">
        <v>8384</v>
      </c>
    </row>
    <row r="910" spans="1:3">
      <c r="A910" s="2" t="s">
        <v>8386</v>
      </c>
      <c r="B910" s="2" t="s">
        <v>8387</v>
      </c>
      <c r="C910" s="2" t="s">
        <v>8386</v>
      </c>
    </row>
    <row r="911" spans="1:3">
      <c r="A911" s="2" t="s">
        <v>8388</v>
      </c>
      <c r="B911" s="2" t="s">
        <v>8389</v>
      </c>
      <c r="C911" s="2" t="s">
        <v>8388</v>
      </c>
    </row>
    <row r="912" spans="1:3">
      <c r="A912" s="2" t="s">
        <v>8390</v>
      </c>
      <c r="B912" s="2" t="s">
        <v>8391</v>
      </c>
      <c r="C912" s="2" t="s">
        <v>8390</v>
      </c>
    </row>
    <row r="913" spans="1:3">
      <c r="A913" s="2" t="s">
        <v>8392</v>
      </c>
      <c r="B913" s="2" t="s">
        <v>8393</v>
      </c>
      <c r="C913" s="2" t="s">
        <v>8392</v>
      </c>
    </row>
    <row r="914" spans="1:3">
      <c r="A914" s="2" t="s">
        <v>8394</v>
      </c>
      <c r="B914" s="2" t="s">
        <v>8395</v>
      </c>
      <c r="C914" s="2" t="s">
        <v>8394</v>
      </c>
    </row>
    <row r="915" spans="1:3">
      <c r="A915" s="2" t="s">
        <v>8396</v>
      </c>
      <c r="B915" s="2" t="s">
        <v>8397</v>
      </c>
      <c r="C915" s="2" t="s">
        <v>8396</v>
      </c>
    </row>
    <row r="916" spans="1:3">
      <c r="A916" s="2" t="s">
        <v>8398</v>
      </c>
      <c r="B916" s="2" t="s">
        <v>8399</v>
      </c>
      <c r="C916" s="2" t="s">
        <v>8398</v>
      </c>
    </row>
    <row r="917" spans="1:3">
      <c r="A917" s="2" t="s">
        <v>8400</v>
      </c>
      <c r="B917" s="2" t="s">
        <v>8401</v>
      </c>
      <c r="C917" s="2" t="s">
        <v>8400</v>
      </c>
    </row>
    <row r="918" spans="1:3">
      <c r="A918" s="2" t="s">
        <v>8402</v>
      </c>
      <c r="B918" s="2" t="s">
        <v>8403</v>
      </c>
      <c r="C918" s="2" t="s">
        <v>8402</v>
      </c>
    </row>
    <row r="919" spans="1:3">
      <c r="A919" s="2" t="s">
        <v>8404</v>
      </c>
      <c r="B919" s="2" t="s">
        <v>8405</v>
      </c>
      <c r="C919" s="2" t="s">
        <v>8404</v>
      </c>
    </row>
    <row r="920" spans="1:3">
      <c r="A920" s="2" t="s">
        <v>8406</v>
      </c>
      <c r="B920" s="2" t="s">
        <v>8407</v>
      </c>
      <c r="C920" s="2" t="s">
        <v>8406</v>
      </c>
    </row>
    <row r="921" spans="1:3">
      <c r="A921" s="2" t="s">
        <v>8408</v>
      </c>
      <c r="B921" s="2" t="s">
        <v>8409</v>
      </c>
      <c r="C921" s="2" t="s">
        <v>8408</v>
      </c>
    </row>
    <row r="922" spans="1:3">
      <c r="A922" s="2" t="s">
        <v>8410</v>
      </c>
      <c r="B922" s="2" t="s">
        <v>8411</v>
      </c>
      <c r="C922" s="2" t="s">
        <v>8410</v>
      </c>
    </row>
    <row r="923" spans="1:3">
      <c r="A923" s="2" t="s">
        <v>8412</v>
      </c>
      <c r="B923" s="2" t="s">
        <v>8413</v>
      </c>
      <c r="C923" s="2" t="s">
        <v>8412</v>
      </c>
    </row>
    <row r="924" spans="1:3">
      <c r="A924" s="2" t="s">
        <v>8414</v>
      </c>
      <c r="B924" s="2" t="s">
        <v>8415</v>
      </c>
      <c r="C924" s="2" t="s">
        <v>8414</v>
      </c>
    </row>
    <row r="925" spans="1:3">
      <c r="A925" s="2" t="s">
        <v>8416</v>
      </c>
      <c r="B925" s="2" t="s">
        <v>8417</v>
      </c>
      <c r="C925" s="2" t="s">
        <v>8416</v>
      </c>
    </row>
    <row r="926" spans="1:3">
      <c r="A926" s="2" t="s">
        <v>8418</v>
      </c>
      <c r="B926" s="2" t="s">
        <v>8419</v>
      </c>
      <c r="C926" s="2" t="s">
        <v>8418</v>
      </c>
    </row>
    <row r="927" spans="1:3">
      <c r="A927" s="2" t="s">
        <v>8420</v>
      </c>
      <c r="B927" s="2" t="s">
        <v>8421</v>
      </c>
      <c r="C927" s="2" t="s">
        <v>8420</v>
      </c>
    </row>
    <row r="928" spans="1:3">
      <c r="A928" s="2" t="s">
        <v>8422</v>
      </c>
      <c r="B928" s="2" t="s">
        <v>8423</v>
      </c>
      <c r="C928" s="2" t="s">
        <v>8422</v>
      </c>
    </row>
    <row r="929" spans="1:3">
      <c r="A929" s="2" t="s">
        <v>8424</v>
      </c>
      <c r="B929" s="2" t="s">
        <v>8425</v>
      </c>
      <c r="C929" s="2" t="s">
        <v>8424</v>
      </c>
    </row>
    <row r="930" spans="1:3">
      <c r="A930" s="2" t="s">
        <v>8426</v>
      </c>
      <c r="B930" s="2" t="s">
        <v>8427</v>
      </c>
      <c r="C930" s="2" t="s">
        <v>8426</v>
      </c>
    </row>
    <row r="931" spans="1:3">
      <c r="A931" s="2" t="s">
        <v>8428</v>
      </c>
      <c r="B931" s="2" t="s">
        <v>8429</v>
      </c>
      <c r="C931" s="2" t="s">
        <v>8428</v>
      </c>
    </row>
    <row r="932" spans="1:3">
      <c r="A932" s="2" t="s">
        <v>8430</v>
      </c>
      <c r="B932" s="2" t="s">
        <v>8431</v>
      </c>
      <c r="C932" s="2" t="s">
        <v>8430</v>
      </c>
    </row>
    <row r="933" spans="1:3">
      <c r="A933" s="2" t="s">
        <v>8432</v>
      </c>
      <c r="B933" s="2" t="s">
        <v>8433</v>
      </c>
      <c r="C933" s="2" t="s">
        <v>8432</v>
      </c>
    </row>
    <row r="934" spans="1:3">
      <c r="A934" s="2" t="s">
        <v>8434</v>
      </c>
      <c r="B934" s="2" t="s">
        <v>8435</v>
      </c>
      <c r="C934" s="2" t="s">
        <v>8434</v>
      </c>
    </row>
    <row r="935" spans="1:3">
      <c r="A935" s="2" t="s">
        <v>8436</v>
      </c>
      <c r="B935" s="2" t="s">
        <v>8437</v>
      </c>
      <c r="C935" s="2" t="s">
        <v>8436</v>
      </c>
    </row>
    <row r="936" spans="1:3">
      <c r="A936" s="2" t="s">
        <v>8438</v>
      </c>
      <c r="B936" s="2" t="s">
        <v>8439</v>
      </c>
      <c r="C936" s="2" t="s">
        <v>8438</v>
      </c>
    </row>
    <row r="937" spans="1:3">
      <c r="A937" s="2" t="s">
        <v>8440</v>
      </c>
      <c r="B937" s="2" t="s">
        <v>8441</v>
      </c>
      <c r="C937" s="2" t="s">
        <v>8440</v>
      </c>
    </row>
    <row r="938" spans="1:3">
      <c r="A938" s="2" t="s">
        <v>8442</v>
      </c>
      <c r="B938" s="2" t="s">
        <v>8443</v>
      </c>
      <c r="C938" s="2" t="s">
        <v>8442</v>
      </c>
    </row>
    <row r="939" spans="1:3">
      <c r="A939" s="2" t="s">
        <v>8444</v>
      </c>
      <c r="B939" s="2" t="s">
        <v>8445</v>
      </c>
      <c r="C939" s="2" t="s">
        <v>8444</v>
      </c>
    </row>
    <row r="940" spans="1:3">
      <c r="A940" s="2" t="s">
        <v>8446</v>
      </c>
      <c r="B940" s="2" t="s">
        <v>8447</v>
      </c>
      <c r="C940" s="2" t="s">
        <v>8446</v>
      </c>
    </row>
    <row r="941" spans="1:3">
      <c r="A941" s="2" t="s">
        <v>8448</v>
      </c>
      <c r="B941" s="2" t="s">
        <v>8449</v>
      </c>
      <c r="C941" s="2" t="s">
        <v>8448</v>
      </c>
    </row>
    <row r="942" spans="1:3">
      <c r="A942" s="2" t="s">
        <v>8450</v>
      </c>
      <c r="B942" s="2" t="s">
        <v>8451</v>
      </c>
      <c r="C942" s="2" t="s">
        <v>8450</v>
      </c>
    </row>
    <row r="943" spans="1:3">
      <c r="A943" s="2" t="s">
        <v>8452</v>
      </c>
      <c r="B943" s="2" t="s">
        <v>8453</v>
      </c>
      <c r="C943" s="2" t="s">
        <v>8452</v>
      </c>
    </row>
    <row r="944" spans="1:3">
      <c r="A944" s="2" t="s">
        <v>8454</v>
      </c>
      <c r="B944" s="2" t="s">
        <v>8455</v>
      </c>
      <c r="C944" s="2" t="s">
        <v>8454</v>
      </c>
    </row>
    <row r="945" spans="1:3">
      <c r="A945" s="2" t="s">
        <v>8456</v>
      </c>
      <c r="B945" s="2" t="s">
        <v>8457</v>
      </c>
      <c r="C945" s="2" t="s">
        <v>8456</v>
      </c>
    </row>
    <row r="946" spans="1:3">
      <c r="A946" s="2" t="s">
        <v>8458</v>
      </c>
      <c r="B946" s="2" t="s">
        <v>8459</v>
      </c>
      <c r="C946" s="2" t="s">
        <v>8458</v>
      </c>
    </row>
    <row r="947" spans="1:3">
      <c r="A947" s="2" t="s">
        <v>8460</v>
      </c>
      <c r="B947" s="2" t="s">
        <v>8461</v>
      </c>
      <c r="C947" s="2" t="s">
        <v>8460</v>
      </c>
    </row>
    <row r="948" spans="1:3">
      <c r="A948" s="2" t="s">
        <v>8462</v>
      </c>
      <c r="B948" s="2" t="s">
        <v>8463</v>
      </c>
      <c r="C948" s="2" t="s">
        <v>8462</v>
      </c>
    </row>
    <row r="949" spans="1:3">
      <c r="A949" s="2" t="s">
        <v>8464</v>
      </c>
      <c r="B949" s="2" t="s">
        <v>8465</v>
      </c>
      <c r="C949" s="2" t="s">
        <v>8464</v>
      </c>
    </row>
    <row r="950" spans="1:3">
      <c r="A950" s="2" t="s">
        <v>8466</v>
      </c>
      <c r="B950" s="2" t="s">
        <v>8467</v>
      </c>
      <c r="C950" s="2" t="s">
        <v>8466</v>
      </c>
    </row>
    <row r="951" spans="1:3">
      <c r="A951" s="2" t="s">
        <v>8468</v>
      </c>
      <c r="B951" s="2" t="s">
        <v>8469</v>
      </c>
      <c r="C951" s="2" t="s">
        <v>8468</v>
      </c>
    </row>
    <row r="952" spans="1:3">
      <c r="A952" s="2" t="s">
        <v>8470</v>
      </c>
      <c r="B952" s="2" t="s">
        <v>8471</v>
      </c>
      <c r="C952" s="2" t="s">
        <v>8470</v>
      </c>
    </row>
    <row r="953" spans="1:3">
      <c r="A953" s="2" t="s">
        <v>8472</v>
      </c>
      <c r="B953" s="2" t="s">
        <v>8473</v>
      </c>
      <c r="C953" s="2" t="s">
        <v>8472</v>
      </c>
    </row>
    <row r="954" spans="1:3">
      <c r="A954" s="2" t="s">
        <v>6058</v>
      </c>
      <c r="B954" s="2" t="s">
        <v>6059</v>
      </c>
      <c r="C954" s="2" t="s">
        <v>6058</v>
      </c>
    </row>
    <row r="955" spans="1:3">
      <c r="A955" s="2" t="s">
        <v>8474</v>
      </c>
      <c r="B955" s="2" t="s">
        <v>8475</v>
      </c>
      <c r="C955" s="2" t="s">
        <v>8474</v>
      </c>
    </row>
    <row r="956" spans="1:3">
      <c r="A956" s="2" t="s">
        <v>6056</v>
      </c>
      <c r="B956" s="2" t="s">
        <v>6057</v>
      </c>
      <c r="C956" s="2" t="s">
        <v>6056</v>
      </c>
    </row>
    <row r="957" spans="1:3">
      <c r="A957" s="2" t="s">
        <v>8476</v>
      </c>
      <c r="B957" s="2" t="s">
        <v>8477</v>
      </c>
      <c r="C957" s="2" t="s">
        <v>8476</v>
      </c>
    </row>
    <row r="958" spans="1:3">
      <c r="A958" s="2" t="s">
        <v>6222</v>
      </c>
      <c r="B958" s="2" t="s">
        <v>6223</v>
      </c>
      <c r="C958" s="2" t="s">
        <v>6222</v>
      </c>
    </row>
    <row r="959" spans="1:3">
      <c r="A959" s="2" t="s">
        <v>8478</v>
      </c>
      <c r="B959" s="2" t="s">
        <v>8479</v>
      </c>
      <c r="C959" s="2" t="s">
        <v>8478</v>
      </c>
    </row>
    <row r="960" spans="1:3">
      <c r="A960" s="2" t="s">
        <v>6210</v>
      </c>
      <c r="B960" s="2" t="s">
        <v>6211</v>
      </c>
      <c r="C960" s="2" t="s">
        <v>6210</v>
      </c>
    </row>
    <row r="961" spans="1:3">
      <c r="A961" s="2" t="s">
        <v>8480</v>
      </c>
      <c r="B961" s="2" t="s">
        <v>8481</v>
      </c>
      <c r="C961" s="2" t="s">
        <v>8480</v>
      </c>
    </row>
    <row r="962" spans="1:3">
      <c r="A962" s="2" t="s">
        <v>8482</v>
      </c>
      <c r="B962" s="2" t="s">
        <v>8483</v>
      </c>
      <c r="C962" s="2" t="s">
        <v>8482</v>
      </c>
    </row>
    <row r="963" spans="1:3">
      <c r="A963" s="2" t="s">
        <v>8484</v>
      </c>
      <c r="B963" s="2" t="s">
        <v>8485</v>
      </c>
      <c r="C963" s="2" t="s">
        <v>8484</v>
      </c>
    </row>
    <row r="964" spans="1:3">
      <c r="A964" s="2" t="s">
        <v>6206</v>
      </c>
      <c r="B964" s="2" t="s">
        <v>6207</v>
      </c>
      <c r="C964" s="2" t="s">
        <v>6206</v>
      </c>
    </row>
    <row r="965" spans="1:3">
      <c r="A965" s="2" t="s">
        <v>8486</v>
      </c>
      <c r="B965" s="2" t="s">
        <v>8487</v>
      </c>
      <c r="C965" s="2" t="s">
        <v>8486</v>
      </c>
    </row>
    <row r="966" spans="1:3">
      <c r="A966" s="2" t="s">
        <v>8488</v>
      </c>
      <c r="B966" s="2" t="s">
        <v>8489</v>
      </c>
      <c r="C966" s="2" t="s">
        <v>8488</v>
      </c>
    </row>
    <row r="967" spans="1:3">
      <c r="A967" s="2" t="s">
        <v>8490</v>
      </c>
      <c r="B967" s="2" t="s">
        <v>8491</v>
      </c>
      <c r="C967" s="2" t="s">
        <v>8490</v>
      </c>
    </row>
    <row r="968" spans="1:3">
      <c r="A968" s="2" t="s">
        <v>8492</v>
      </c>
      <c r="B968" s="2" t="s">
        <v>8493</v>
      </c>
      <c r="C968" s="2" t="s">
        <v>8492</v>
      </c>
    </row>
    <row r="969" spans="1:3">
      <c r="A969" s="2" t="s">
        <v>8494</v>
      </c>
      <c r="B969" s="2" t="s">
        <v>8495</v>
      </c>
      <c r="C969" s="2" t="s">
        <v>8494</v>
      </c>
    </row>
    <row r="970" spans="1:3">
      <c r="A970" s="2" t="s">
        <v>8496</v>
      </c>
      <c r="B970" s="2" t="s">
        <v>8497</v>
      </c>
      <c r="C970" s="2" t="s">
        <v>8496</v>
      </c>
    </row>
    <row r="971" spans="1:3">
      <c r="A971" s="2" t="s">
        <v>8498</v>
      </c>
      <c r="B971" s="2" t="s">
        <v>8499</v>
      </c>
      <c r="C971" s="2" t="s">
        <v>8498</v>
      </c>
    </row>
    <row r="972" spans="1:3">
      <c r="A972" s="2" t="s">
        <v>8500</v>
      </c>
      <c r="B972" s="2" t="s">
        <v>8501</v>
      </c>
      <c r="C972" s="2" t="s">
        <v>8500</v>
      </c>
    </row>
    <row r="973" spans="1:3">
      <c r="A973" s="2" t="s">
        <v>8502</v>
      </c>
      <c r="B973" s="2" t="s">
        <v>8503</v>
      </c>
      <c r="C973" s="2" t="s">
        <v>8502</v>
      </c>
    </row>
    <row r="974" spans="1:3">
      <c r="A974" s="2" t="s">
        <v>8504</v>
      </c>
      <c r="B974" s="2" t="s">
        <v>8505</v>
      </c>
      <c r="C974" s="2" t="s">
        <v>8504</v>
      </c>
    </row>
    <row r="975" spans="1:3">
      <c r="A975" s="2" t="s">
        <v>8506</v>
      </c>
      <c r="B975" s="2" t="s">
        <v>8507</v>
      </c>
      <c r="C975" s="2" t="s">
        <v>8506</v>
      </c>
    </row>
    <row r="976" spans="1:3">
      <c r="A976" s="2" t="s">
        <v>8508</v>
      </c>
      <c r="B976" s="2" t="s">
        <v>8509</v>
      </c>
      <c r="C976" s="2" t="s">
        <v>8508</v>
      </c>
    </row>
    <row r="977" spans="1:3">
      <c r="A977" s="2" t="s">
        <v>8510</v>
      </c>
      <c r="B977" s="2" t="s">
        <v>8511</v>
      </c>
      <c r="C977" s="2" t="s">
        <v>8510</v>
      </c>
    </row>
    <row r="978" spans="1:3">
      <c r="A978" s="2" t="s">
        <v>8512</v>
      </c>
      <c r="B978" s="2" t="s">
        <v>8513</v>
      </c>
      <c r="C978" s="2" t="s">
        <v>8512</v>
      </c>
    </row>
    <row r="979" spans="1:3">
      <c r="A979" s="2" t="s">
        <v>8514</v>
      </c>
      <c r="B979" s="2" t="s">
        <v>8515</v>
      </c>
      <c r="C979" s="2" t="s">
        <v>8514</v>
      </c>
    </row>
    <row r="980" spans="1:3">
      <c r="A980" s="2" t="s">
        <v>8516</v>
      </c>
      <c r="B980" s="2" t="s">
        <v>8517</v>
      </c>
      <c r="C980" s="2" t="s">
        <v>8516</v>
      </c>
    </row>
    <row r="981" spans="1:3">
      <c r="A981" s="2" t="s">
        <v>8518</v>
      </c>
      <c r="B981" s="2" t="s">
        <v>8519</v>
      </c>
      <c r="C981" s="2" t="s">
        <v>8518</v>
      </c>
    </row>
    <row r="982" spans="1:3">
      <c r="A982" s="2" t="s">
        <v>6170</v>
      </c>
      <c r="B982" s="2" t="s">
        <v>6171</v>
      </c>
      <c r="C982" s="2" t="s">
        <v>6170</v>
      </c>
    </row>
    <row r="983" spans="1:3">
      <c r="A983" s="2" t="s">
        <v>8520</v>
      </c>
      <c r="B983" s="2" t="s">
        <v>8521</v>
      </c>
      <c r="C983" s="2" t="s">
        <v>8520</v>
      </c>
    </row>
    <row r="984" spans="1:3">
      <c r="A984" s="2" t="s">
        <v>6166</v>
      </c>
      <c r="B984" s="2" t="s">
        <v>6167</v>
      </c>
      <c r="C984" s="2" t="s">
        <v>6166</v>
      </c>
    </row>
    <row r="985" spans="1:3">
      <c r="A985" s="2" t="s">
        <v>8522</v>
      </c>
      <c r="B985" s="2" t="s">
        <v>8523</v>
      </c>
      <c r="C985" s="2" t="s">
        <v>8522</v>
      </c>
    </row>
    <row r="986" spans="1:3">
      <c r="A986" s="2" t="s">
        <v>8524</v>
      </c>
      <c r="B986" s="2" t="s">
        <v>8525</v>
      </c>
      <c r="C986" s="2" t="s">
        <v>8524</v>
      </c>
    </row>
    <row r="987" spans="1:3">
      <c r="A987" s="2" t="s">
        <v>8526</v>
      </c>
      <c r="B987" s="2" t="s">
        <v>8527</v>
      </c>
      <c r="C987" s="2" t="s">
        <v>8526</v>
      </c>
    </row>
    <row r="988" spans="1:3">
      <c r="A988" s="2" t="s">
        <v>8528</v>
      </c>
      <c r="B988" s="2" t="s">
        <v>8529</v>
      </c>
      <c r="C988" s="2" t="s">
        <v>8528</v>
      </c>
    </row>
    <row r="989" spans="1:3">
      <c r="A989" s="2" t="s">
        <v>8530</v>
      </c>
      <c r="B989" s="2" t="s">
        <v>8531</v>
      </c>
      <c r="C989" s="2" t="s">
        <v>8530</v>
      </c>
    </row>
    <row r="990" spans="1:3">
      <c r="A990" s="2" t="s">
        <v>8532</v>
      </c>
      <c r="B990" s="2" t="s">
        <v>8533</v>
      </c>
      <c r="C990" s="2" t="s">
        <v>8532</v>
      </c>
    </row>
    <row r="991" spans="1:3">
      <c r="A991" s="2" t="s">
        <v>8534</v>
      </c>
      <c r="B991" s="2" t="s">
        <v>8535</v>
      </c>
      <c r="C991" s="2" t="s">
        <v>8534</v>
      </c>
    </row>
    <row r="992" spans="1:3">
      <c r="A992" s="2" t="s">
        <v>8536</v>
      </c>
      <c r="B992" s="2" t="s">
        <v>8537</v>
      </c>
      <c r="C992" s="2" t="s">
        <v>8536</v>
      </c>
    </row>
    <row r="993" spans="1:3">
      <c r="A993" s="2" t="s">
        <v>8538</v>
      </c>
      <c r="B993" s="2" t="s">
        <v>8539</v>
      </c>
      <c r="C993" s="2" t="s">
        <v>8538</v>
      </c>
    </row>
    <row r="994" spans="1:3">
      <c r="A994" s="2" t="s">
        <v>6158</v>
      </c>
      <c r="B994" s="2" t="s">
        <v>6159</v>
      </c>
      <c r="C994" s="2" t="s">
        <v>6158</v>
      </c>
    </row>
    <row r="995" spans="1:3">
      <c r="A995" s="2" t="s">
        <v>8540</v>
      </c>
      <c r="B995" s="2" t="s">
        <v>8541</v>
      </c>
      <c r="C995" s="2" t="s">
        <v>8540</v>
      </c>
    </row>
    <row r="996" spans="1:3">
      <c r="A996" s="2" t="s">
        <v>6156</v>
      </c>
      <c r="B996" s="2" t="s">
        <v>6157</v>
      </c>
      <c r="C996" s="2" t="s">
        <v>6156</v>
      </c>
    </row>
    <row r="997" spans="1:3">
      <c r="A997" s="2" t="s">
        <v>8542</v>
      </c>
      <c r="B997" s="2" t="s">
        <v>8543</v>
      </c>
      <c r="C997" s="2" t="s">
        <v>8542</v>
      </c>
    </row>
    <row r="998" spans="1:3">
      <c r="A998" s="2" t="s">
        <v>6319</v>
      </c>
      <c r="B998" s="2" t="s">
        <v>6320</v>
      </c>
      <c r="C998" s="2" t="s">
        <v>6319</v>
      </c>
    </row>
    <row r="999" spans="1:3">
      <c r="A999" s="2" t="s">
        <v>8544</v>
      </c>
      <c r="B999" s="2" t="s">
        <v>8545</v>
      </c>
      <c r="C999" s="2" t="s">
        <v>8544</v>
      </c>
    </row>
    <row r="1000" spans="1:3">
      <c r="A1000" s="2" t="s">
        <v>6317</v>
      </c>
      <c r="B1000" s="2" t="s">
        <v>6318</v>
      </c>
      <c r="C1000" s="2" t="s">
        <v>6317</v>
      </c>
    </row>
    <row r="1001" spans="1:3">
      <c r="A1001" s="2" t="s">
        <v>8546</v>
      </c>
      <c r="B1001" s="2" t="s">
        <v>8547</v>
      </c>
      <c r="C1001" s="2" t="s">
        <v>8546</v>
      </c>
    </row>
    <row r="1002" spans="1:3">
      <c r="A1002" s="2" t="s">
        <v>6311</v>
      </c>
      <c r="B1002" s="2" t="s">
        <v>6312</v>
      </c>
      <c r="C1002" s="2" t="s">
        <v>6311</v>
      </c>
    </row>
    <row r="1003" spans="1:3">
      <c r="A1003" s="2" t="s">
        <v>8548</v>
      </c>
      <c r="B1003" s="2" t="s">
        <v>8549</v>
      </c>
      <c r="C1003" s="2" t="s">
        <v>8548</v>
      </c>
    </row>
    <row r="1004" spans="1:3">
      <c r="A1004" s="2" t="s">
        <v>6309</v>
      </c>
      <c r="B1004" s="2" t="s">
        <v>6310</v>
      </c>
      <c r="C1004" s="2" t="s">
        <v>6309</v>
      </c>
    </row>
    <row r="1005" spans="1:3">
      <c r="A1005" s="2" t="s">
        <v>8550</v>
      </c>
      <c r="B1005" s="2" t="s">
        <v>8551</v>
      </c>
      <c r="C1005" s="2" t="s">
        <v>8550</v>
      </c>
    </row>
    <row r="1006" spans="1:3">
      <c r="A1006" s="2" t="s">
        <v>6307</v>
      </c>
      <c r="B1006" s="2" t="s">
        <v>6308</v>
      </c>
      <c r="C1006" s="2" t="s">
        <v>6307</v>
      </c>
    </row>
    <row r="1007" spans="1:3">
      <c r="A1007" s="2" t="s">
        <v>8552</v>
      </c>
      <c r="B1007" s="2" t="s">
        <v>8553</v>
      </c>
      <c r="C1007" s="2" t="s">
        <v>8552</v>
      </c>
    </row>
    <row r="1008" spans="1:3">
      <c r="A1008" s="2" t="s">
        <v>8554</v>
      </c>
      <c r="B1008" s="2" t="s">
        <v>8555</v>
      </c>
      <c r="C1008" s="2" t="s">
        <v>8554</v>
      </c>
    </row>
    <row r="1009" spans="1:3">
      <c r="A1009" s="2" t="s">
        <v>8556</v>
      </c>
      <c r="B1009" s="2" t="s">
        <v>8557</v>
      </c>
      <c r="C1009" s="2" t="s">
        <v>8556</v>
      </c>
    </row>
    <row r="1010" spans="1:3">
      <c r="A1010" s="2" t="s">
        <v>8558</v>
      </c>
      <c r="B1010" s="2" t="s">
        <v>8559</v>
      </c>
      <c r="C1010" s="2" t="s">
        <v>8558</v>
      </c>
    </row>
    <row r="1011" spans="1:3">
      <c r="A1011" s="2" t="s">
        <v>8560</v>
      </c>
      <c r="B1011" s="2" t="s">
        <v>8561</v>
      </c>
      <c r="C1011" s="2" t="s">
        <v>8560</v>
      </c>
    </row>
    <row r="1012" spans="1:3">
      <c r="A1012" s="2" t="s">
        <v>6303</v>
      </c>
      <c r="B1012" s="2" t="s">
        <v>6304</v>
      </c>
      <c r="C1012" s="2" t="s">
        <v>6303</v>
      </c>
    </row>
    <row r="1013" spans="1:3">
      <c r="A1013" s="2" t="s">
        <v>8562</v>
      </c>
      <c r="B1013" s="2" t="s">
        <v>8563</v>
      </c>
      <c r="C1013" s="2" t="s">
        <v>8562</v>
      </c>
    </row>
    <row r="1014" spans="1:3">
      <c r="A1014" s="2" t="s">
        <v>6301</v>
      </c>
      <c r="B1014" s="2" t="s">
        <v>6302</v>
      </c>
      <c r="C1014" s="2" t="s">
        <v>6301</v>
      </c>
    </row>
    <row r="1015" spans="1:3">
      <c r="A1015" s="2" t="s">
        <v>8564</v>
      </c>
      <c r="B1015" s="2" t="s">
        <v>8565</v>
      </c>
      <c r="C1015" s="2" t="s">
        <v>8564</v>
      </c>
    </row>
    <row r="1016" spans="1:3">
      <c r="A1016" s="2" t="s">
        <v>6271</v>
      </c>
      <c r="B1016" s="2" t="s">
        <v>6272</v>
      </c>
      <c r="C1016" s="2" t="s">
        <v>6271</v>
      </c>
    </row>
    <row r="1017" spans="1:3">
      <c r="A1017" s="2" t="s">
        <v>8566</v>
      </c>
      <c r="B1017" s="2" t="s">
        <v>8567</v>
      </c>
      <c r="C1017" s="2" t="s">
        <v>8566</v>
      </c>
    </row>
    <row r="1018" spans="1:3">
      <c r="A1018" s="2" t="s">
        <v>6269</v>
      </c>
      <c r="B1018" s="2" t="s">
        <v>6270</v>
      </c>
      <c r="C1018" s="2" t="s">
        <v>6269</v>
      </c>
    </row>
    <row r="1019" spans="1:3">
      <c r="A1019" s="2" t="s">
        <v>8568</v>
      </c>
      <c r="B1019" s="2" t="s">
        <v>8569</v>
      </c>
      <c r="C1019" s="2" t="s">
        <v>8568</v>
      </c>
    </row>
    <row r="1020" spans="1:3">
      <c r="A1020" s="2" t="s">
        <v>6265</v>
      </c>
      <c r="B1020" s="2" t="s">
        <v>6266</v>
      </c>
      <c r="C1020" s="2" t="s">
        <v>6265</v>
      </c>
    </row>
    <row r="1021" spans="1:3">
      <c r="A1021" s="2" t="s">
        <v>8570</v>
      </c>
      <c r="B1021" s="2" t="s">
        <v>8571</v>
      </c>
      <c r="C1021" s="2" t="s">
        <v>8570</v>
      </c>
    </row>
    <row r="1022" spans="1:3">
      <c r="A1022" s="2" t="s">
        <v>8572</v>
      </c>
      <c r="B1022" s="2" t="s">
        <v>8573</v>
      </c>
      <c r="C1022" s="2" t="s">
        <v>8572</v>
      </c>
    </row>
    <row r="1023" spans="1:3">
      <c r="A1023" s="2" t="s">
        <v>8574</v>
      </c>
      <c r="B1023" s="2" t="s">
        <v>8575</v>
      </c>
      <c r="C1023" s="2" t="s">
        <v>8574</v>
      </c>
    </row>
    <row r="1024" spans="1:3">
      <c r="A1024" s="2" t="s">
        <v>8576</v>
      </c>
      <c r="B1024" s="2" t="s">
        <v>8577</v>
      </c>
      <c r="C1024" s="2" t="s">
        <v>8576</v>
      </c>
    </row>
    <row r="1025" spans="1:3">
      <c r="A1025" s="2" t="s">
        <v>8578</v>
      </c>
      <c r="B1025" s="2" t="s">
        <v>8579</v>
      </c>
      <c r="C1025" s="2" t="s">
        <v>8578</v>
      </c>
    </row>
    <row r="1026" spans="1:3">
      <c r="A1026" s="2" t="s">
        <v>6261</v>
      </c>
      <c r="B1026" s="2" t="s">
        <v>6262</v>
      </c>
      <c r="C1026" s="2" t="s">
        <v>6261</v>
      </c>
    </row>
    <row r="1027" spans="1:3">
      <c r="A1027" s="2" t="s">
        <v>8580</v>
      </c>
      <c r="B1027" s="2" t="s">
        <v>8581</v>
      </c>
      <c r="C1027" s="2" t="s">
        <v>8580</v>
      </c>
    </row>
    <row r="1028" spans="1:3">
      <c r="A1028" s="2" t="s">
        <v>8582</v>
      </c>
      <c r="B1028" s="2" t="s">
        <v>8583</v>
      </c>
      <c r="C1028" s="2" t="s">
        <v>8582</v>
      </c>
    </row>
    <row r="1029" spans="1:3">
      <c r="A1029" s="2" t="s">
        <v>8584</v>
      </c>
      <c r="B1029" s="2" t="s">
        <v>8585</v>
      </c>
      <c r="C1029" s="2" t="s">
        <v>8584</v>
      </c>
    </row>
    <row r="1030" spans="1:3">
      <c r="A1030" s="2" t="s">
        <v>6263</v>
      </c>
      <c r="B1030" s="2" t="s">
        <v>6264</v>
      </c>
      <c r="C1030" s="2" t="s">
        <v>6263</v>
      </c>
    </row>
    <row r="1031" spans="1:3">
      <c r="A1031" s="2" t="s">
        <v>8586</v>
      </c>
      <c r="B1031" s="2" t="s">
        <v>8587</v>
      </c>
      <c r="C1031" s="2" t="s">
        <v>8586</v>
      </c>
    </row>
    <row r="1032" spans="1:3">
      <c r="A1032" s="2" t="s">
        <v>6259</v>
      </c>
      <c r="B1032" s="2" t="s">
        <v>6260</v>
      </c>
      <c r="C1032" s="2" t="s">
        <v>6259</v>
      </c>
    </row>
    <row r="1033" spans="1:3">
      <c r="A1033" s="2" t="s">
        <v>8588</v>
      </c>
      <c r="B1033" s="2" t="s">
        <v>8589</v>
      </c>
      <c r="C1033" s="2" t="s">
        <v>8588</v>
      </c>
    </row>
    <row r="1034" spans="1:3">
      <c r="A1034" s="2" t="s">
        <v>6412</v>
      </c>
      <c r="B1034" s="2" t="s">
        <v>6413</v>
      </c>
      <c r="C1034" s="2" t="s">
        <v>6412</v>
      </c>
    </row>
    <row r="1035" spans="1:3">
      <c r="A1035" s="2" t="s">
        <v>8590</v>
      </c>
      <c r="B1035" s="2" t="s">
        <v>8591</v>
      </c>
      <c r="C1035" s="2" t="s">
        <v>8590</v>
      </c>
    </row>
    <row r="1036" spans="1:3">
      <c r="A1036" s="2" t="s">
        <v>8592</v>
      </c>
      <c r="B1036" s="2" t="s">
        <v>8593</v>
      </c>
      <c r="C1036" s="2" t="s">
        <v>8592</v>
      </c>
    </row>
    <row r="1037" spans="1:3">
      <c r="A1037" s="2" t="s">
        <v>8594</v>
      </c>
      <c r="B1037" s="2" t="s">
        <v>8595</v>
      </c>
      <c r="C1037" s="2" t="s">
        <v>8594</v>
      </c>
    </row>
    <row r="1038" spans="1:3">
      <c r="A1038" s="2" t="s">
        <v>8596</v>
      </c>
      <c r="B1038" s="2" t="s">
        <v>8597</v>
      </c>
      <c r="C1038" s="2" t="s">
        <v>8596</v>
      </c>
    </row>
    <row r="1039" spans="1:3">
      <c r="A1039" s="2" t="s">
        <v>8598</v>
      </c>
      <c r="B1039" s="2" t="s">
        <v>2905</v>
      </c>
      <c r="C1039" s="2" t="s">
        <v>8598</v>
      </c>
    </row>
    <row r="1040" spans="1:3">
      <c r="A1040" s="2" t="s">
        <v>6408</v>
      </c>
      <c r="B1040" s="2" t="s">
        <v>6409</v>
      </c>
      <c r="C1040" s="2" t="s">
        <v>6408</v>
      </c>
    </row>
    <row r="1041" spans="1:3">
      <c r="A1041" s="2" t="s">
        <v>8599</v>
      </c>
      <c r="B1041" s="2" t="s">
        <v>8600</v>
      </c>
      <c r="C1041" s="2" t="s">
        <v>8599</v>
      </c>
    </row>
    <row r="1042" spans="1:3">
      <c r="A1042" s="2" t="s">
        <v>8601</v>
      </c>
      <c r="B1042" s="2" t="s">
        <v>8602</v>
      </c>
      <c r="C1042" s="2" t="s">
        <v>8601</v>
      </c>
    </row>
    <row r="1043" spans="1:3">
      <c r="A1043" s="2" t="s">
        <v>8603</v>
      </c>
      <c r="B1043" s="2" t="s">
        <v>8604</v>
      </c>
      <c r="C1043" s="2" t="s">
        <v>8603</v>
      </c>
    </row>
    <row r="1044" spans="1:3">
      <c r="A1044" s="2" t="s">
        <v>8605</v>
      </c>
      <c r="B1044" s="2" t="s">
        <v>8606</v>
      </c>
      <c r="C1044" s="2" t="s">
        <v>8605</v>
      </c>
    </row>
    <row r="1045" spans="1:3">
      <c r="A1045" s="2" t="s">
        <v>8607</v>
      </c>
      <c r="B1045" s="2" t="s">
        <v>8608</v>
      </c>
      <c r="C1045" s="2" t="s">
        <v>8607</v>
      </c>
    </row>
    <row r="1046" spans="1:3">
      <c r="A1046" s="2" t="s">
        <v>8609</v>
      </c>
      <c r="B1046" s="2" t="s">
        <v>8610</v>
      </c>
      <c r="C1046" s="2" t="s">
        <v>8609</v>
      </c>
    </row>
    <row r="1047" spans="1:3">
      <c r="A1047" s="2" t="s">
        <v>8611</v>
      </c>
      <c r="B1047" s="2" t="s">
        <v>8612</v>
      </c>
      <c r="C1047" s="2" t="s">
        <v>8611</v>
      </c>
    </row>
    <row r="1048" spans="1:3">
      <c r="A1048" s="2" t="s">
        <v>8613</v>
      </c>
      <c r="B1048" s="2" t="s">
        <v>8614</v>
      </c>
      <c r="C1048" s="2" t="s">
        <v>8613</v>
      </c>
    </row>
    <row r="1049" spans="1:3">
      <c r="A1049" s="2" t="s">
        <v>8615</v>
      </c>
      <c r="B1049" s="2" t="s">
        <v>8616</v>
      </c>
      <c r="C1049" s="2" t="s">
        <v>8615</v>
      </c>
    </row>
    <row r="1050" spans="1:3">
      <c r="A1050" s="2" t="s">
        <v>8617</v>
      </c>
      <c r="B1050" s="2" t="s">
        <v>8618</v>
      </c>
      <c r="C1050" s="2" t="s">
        <v>8617</v>
      </c>
    </row>
    <row r="1051" spans="1:3">
      <c r="A1051" s="2" t="s">
        <v>8619</v>
      </c>
      <c r="B1051" s="2" t="s">
        <v>8620</v>
      </c>
      <c r="C1051" s="2" t="s">
        <v>8619</v>
      </c>
    </row>
    <row r="1052" spans="1:3">
      <c r="A1052" s="2" t="s">
        <v>6402</v>
      </c>
      <c r="B1052" s="2" t="s">
        <v>6403</v>
      </c>
      <c r="C1052" s="2" t="s">
        <v>6402</v>
      </c>
    </row>
    <row r="1053" spans="1:3">
      <c r="A1053" s="2" t="s">
        <v>8621</v>
      </c>
      <c r="B1053" s="2" t="s">
        <v>8622</v>
      </c>
      <c r="C1053" s="2" t="s">
        <v>8621</v>
      </c>
    </row>
    <row r="1054" spans="1:3">
      <c r="A1054" s="2" t="s">
        <v>8623</v>
      </c>
      <c r="B1054" s="2" t="s">
        <v>8624</v>
      </c>
      <c r="C1054" s="2" t="s">
        <v>8623</v>
      </c>
    </row>
    <row r="1055" spans="1:3">
      <c r="A1055" s="2" t="s">
        <v>8625</v>
      </c>
      <c r="B1055" s="2" t="s">
        <v>8626</v>
      </c>
      <c r="C1055" s="2" t="s">
        <v>8625</v>
      </c>
    </row>
    <row r="1056" spans="1:3">
      <c r="A1056" s="2" t="s">
        <v>8627</v>
      </c>
      <c r="B1056" s="2" t="s">
        <v>8628</v>
      </c>
      <c r="C1056" s="2" t="s">
        <v>8627</v>
      </c>
    </row>
    <row r="1057" spans="1:3">
      <c r="A1057" s="2" t="s">
        <v>8629</v>
      </c>
      <c r="B1057" s="2" t="s">
        <v>8630</v>
      </c>
      <c r="C1057" s="2" t="s">
        <v>8629</v>
      </c>
    </row>
    <row r="1058" spans="1:3">
      <c r="A1058" s="2" t="s">
        <v>8631</v>
      </c>
      <c r="B1058" s="2" t="s">
        <v>8632</v>
      </c>
      <c r="C1058" s="2" t="s">
        <v>8631</v>
      </c>
    </row>
    <row r="1059" spans="1:3">
      <c r="A1059" s="2" t="s">
        <v>8633</v>
      </c>
      <c r="B1059" s="2" t="s">
        <v>8634</v>
      </c>
      <c r="C1059" s="2" t="s">
        <v>8633</v>
      </c>
    </row>
    <row r="1060" spans="1:3">
      <c r="A1060" s="2" t="s">
        <v>8635</v>
      </c>
      <c r="B1060" s="2" t="s">
        <v>8636</v>
      </c>
      <c r="C1060" s="2" t="s">
        <v>8635</v>
      </c>
    </row>
    <row r="1061" spans="1:3">
      <c r="A1061" s="2" t="s">
        <v>8637</v>
      </c>
      <c r="B1061" s="2" t="s">
        <v>8638</v>
      </c>
      <c r="C1061" s="2" t="s">
        <v>8637</v>
      </c>
    </row>
    <row r="1062" spans="1:3">
      <c r="A1062" s="2" t="s">
        <v>8639</v>
      </c>
      <c r="B1062" s="2" t="s">
        <v>8640</v>
      </c>
      <c r="C1062" s="2" t="s">
        <v>8639</v>
      </c>
    </row>
    <row r="1063" spans="1:3">
      <c r="A1063" s="2" t="s">
        <v>8641</v>
      </c>
      <c r="B1063" s="2" t="s">
        <v>8642</v>
      </c>
      <c r="C1063" s="2" t="s">
        <v>8641</v>
      </c>
    </row>
    <row r="1064" spans="1:3">
      <c r="A1064" s="2" t="s">
        <v>8643</v>
      </c>
      <c r="B1064" s="2" t="s">
        <v>8644</v>
      </c>
      <c r="C1064" s="2" t="s">
        <v>8643</v>
      </c>
    </row>
    <row r="1065" spans="1:3">
      <c r="A1065" s="2" t="s">
        <v>8645</v>
      </c>
      <c r="B1065" s="2" t="s">
        <v>8646</v>
      </c>
      <c r="C1065" s="2" t="s">
        <v>8645</v>
      </c>
    </row>
    <row r="1066" spans="1:3">
      <c r="A1066" s="2" t="s">
        <v>8647</v>
      </c>
      <c r="B1066" s="2" t="s">
        <v>8648</v>
      </c>
      <c r="C1066" s="2" t="s">
        <v>8647</v>
      </c>
    </row>
    <row r="1067" spans="1:3">
      <c r="A1067" s="2" t="s">
        <v>8649</v>
      </c>
      <c r="B1067" s="2" t="s">
        <v>8650</v>
      </c>
      <c r="C1067" s="2" t="s">
        <v>8649</v>
      </c>
    </row>
    <row r="1068" spans="1:3">
      <c r="A1068" s="2" t="s">
        <v>8651</v>
      </c>
      <c r="B1068" s="2" t="s">
        <v>8652</v>
      </c>
      <c r="C1068" s="2" t="s">
        <v>8651</v>
      </c>
    </row>
    <row r="1069" spans="1:3">
      <c r="A1069" s="2" t="s">
        <v>8653</v>
      </c>
      <c r="B1069" s="2" t="s">
        <v>8654</v>
      </c>
      <c r="C1069" s="2" t="s">
        <v>8653</v>
      </c>
    </row>
    <row r="1070" spans="1:3">
      <c r="A1070" s="2" t="s">
        <v>8655</v>
      </c>
      <c r="B1070" s="2" t="s">
        <v>8656</v>
      </c>
      <c r="C1070" s="2" t="s">
        <v>8655</v>
      </c>
    </row>
    <row r="1071" spans="1:3">
      <c r="A1071" s="2" t="s">
        <v>8657</v>
      </c>
      <c r="B1071" s="2" t="s">
        <v>8658</v>
      </c>
      <c r="C1071" s="2" t="s">
        <v>8657</v>
      </c>
    </row>
    <row r="1072" spans="1:3">
      <c r="A1072" s="2" t="s">
        <v>8659</v>
      </c>
      <c r="B1072" s="2" t="s">
        <v>8660</v>
      </c>
      <c r="C1072" s="2" t="s">
        <v>8659</v>
      </c>
    </row>
    <row r="1073" spans="1:3">
      <c r="A1073" s="2" t="s">
        <v>8661</v>
      </c>
      <c r="B1073" s="2" t="s">
        <v>8662</v>
      </c>
      <c r="C1073" s="2" t="s">
        <v>8661</v>
      </c>
    </row>
    <row r="1074" spans="1:3">
      <c r="A1074" s="2" t="s">
        <v>8663</v>
      </c>
      <c r="B1074" s="2" t="s">
        <v>8664</v>
      </c>
      <c r="C1074" s="2" t="s">
        <v>8663</v>
      </c>
    </row>
    <row r="1075" spans="1:3">
      <c r="A1075" s="2" t="s">
        <v>8665</v>
      </c>
      <c r="B1075" s="2" t="s">
        <v>8666</v>
      </c>
      <c r="C1075" s="2" t="s">
        <v>8665</v>
      </c>
    </row>
    <row r="1076" spans="1:3">
      <c r="A1076" s="2" t="s">
        <v>8667</v>
      </c>
      <c r="B1076" s="2" t="s">
        <v>8668</v>
      </c>
      <c r="C1076" s="2" t="s">
        <v>8667</v>
      </c>
    </row>
    <row r="1077" spans="1:3">
      <c r="A1077" s="2" t="s">
        <v>8669</v>
      </c>
      <c r="B1077" s="2" t="s">
        <v>8670</v>
      </c>
      <c r="C1077" s="2" t="s">
        <v>8669</v>
      </c>
    </row>
    <row r="1078" spans="1:3">
      <c r="A1078" s="2" t="s">
        <v>8671</v>
      </c>
      <c r="B1078" s="2" t="s">
        <v>8672</v>
      </c>
      <c r="C1078" s="2" t="s">
        <v>8671</v>
      </c>
    </row>
    <row r="1079" spans="1:3">
      <c r="A1079" s="2" t="s">
        <v>8673</v>
      </c>
      <c r="B1079" s="2" t="s">
        <v>8674</v>
      </c>
      <c r="C1079" s="2" t="s">
        <v>8673</v>
      </c>
    </row>
    <row r="1080" spans="1:3">
      <c r="A1080" s="2" t="s">
        <v>8675</v>
      </c>
      <c r="B1080" s="2" t="s">
        <v>8676</v>
      </c>
      <c r="C1080" s="2" t="s">
        <v>8675</v>
      </c>
    </row>
    <row r="1081" spans="1:3">
      <c r="A1081" s="2" t="s">
        <v>8677</v>
      </c>
      <c r="B1081" s="2" t="s">
        <v>8678</v>
      </c>
      <c r="C1081" s="2" t="s">
        <v>8677</v>
      </c>
    </row>
    <row r="1082" spans="1:3">
      <c r="A1082" s="2" t="s">
        <v>8679</v>
      </c>
      <c r="B1082" s="2" t="s">
        <v>8680</v>
      </c>
      <c r="C1082" s="2" t="s">
        <v>8679</v>
      </c>
    </row>
    <row r="1083" spans="1:3">
      <c r="A1083" s="2" t="s">
        <v>8681</v>
      </c>
      <c r="B1083" s="2" t="s">
        <v>8682</v>
      </c>
      <c r="C1083" s="2" t="s">
        <v>8681</v>
      </c>
    </row>
    <row r="1084" spans="1:3">
      <c r="A1084" s="2" t="s">
        <v>8683</v>
      </c>
      <c r="B1084" s="2" t="s">
        <v>8684</v>
      </c>
      <c r="C1084" s="2" t="s">
        <v>8683</v>
      </c>
    </row>
    <row r="1085" spans="1:3">
      <c r="A1085" s="2" t="s">
        <v>8685</v>
      </c>
      <c r="B1085" s="2" t="s">
        <v>8686</v>
      </c>
      <c r="C1085" s="2" t="s">
        <v>8685</v>
      </c>
    </row>
    <row r="1086" spans="1:3">
      <c r="A1086" s="2" t="s">
        <v>8687</v>
      </c>
      <c r="B1086" s="2" t="s">
        <v>8688</v>
      </c>
      <c r="C1086" s="2" t="s">
        <v>8687</v>
      </c>
    </row>
    <row r="1087" spans="1:3">
      <c r="A1087" s="2" t="s">
        <v>8689</v>
      </c>
      <c r="B1087" s="2" t="s">
        <v>8690</v>
      </c>
      <c r="C1087" s="2" t="s">
        <v>8689</v>
      </c>
    </row>
    <row r="1088" spans="1:3">
      <c r="A1088" s="2" t="s">
        <v>8691</v>
      </c>
      <c r="B1088" s="2" t="s">
        <v>8692</v>
      </c>
      <c r="C1088" s="2" t="s">
        <v>8691</v>
      </c>
    </row>
    <row r="1089" spans="1:3">
      <c r="A1089" s="2" t="s">
        <v>8693</v>
      </c>
      <c r="B1089" s="2" t="s">
        <v>8694</v>
      </c>
      <c r="C1089" s="2" t="s">
        <v>8693</v>
      </c>
    </row>
    <row r="1090" spans="1:3">
      <c r="A1090" s="2" t="s">
        <v>8695</v>
      </c>
      <c r="B1090" s="2" t="s">
        <v>8696</v>
      </c>
      <c r="C1090" s="2" t="s">
        <v>8695</v>
      </c>
    </row>
    <row r="1091" spans="1:3">
      <c r="A1091" s="2" t="s">
        <v>8697</v>
      </c>
      <c r="B1091" s="2" t="s">
        <v>8698</v>
      </c>
      <c r="C1091" s="2" t="s">
        <v>8697</v>
      </c>
    </row>
    <row r="1092" spans="1:3">
      <c r="A1092" s="2" t="s">
        <v>8699</v>
      </c>
      <c r="B1092" s="2" t="s">
        <v>8700</v>
      </c>
      <c r="C1092" s="2" t="s">
        <v>8699</v>
      </c>
    </row>
    <row r="1093" spans="1:3">
      <c r="A1093" s="2" t="s">
        <v>8701</v>
      </c>
      <c r="B1093" s="2" t="s">
        <v>8702</v>
      </c>
      <c r="C1093" s="2" t="s">
        <v>8701</v>
      </c>
    </row>
    <row r="1094" spans="1:3">
      <c r="A1094" s="2" t="s">
        <v>8703</v>
      </c>
      <c r="B1094" s="2" t="s">
        <v>8704</v>
      </c>
      <c r="C1094" s="2" t="s">
        <v>8703</v>
      </c>
    </row>
    <row r="1095" spans="1:3">
      <c r="A1095" s="2" t="s">
        <v>8705</v>
      </c>
      <c r="B1095" s="2" t="s">
        <v>8706</v>
      </c>
      <c r="C1095" s="2" t="s">
        <v>8705</v>
      </c>
    </row>
    <row r="1096" spans="1:3">
      <c r="A1096" s="2" t="s">
        <v>6400</v>
      </c>
      <c r="B1096" s="2" t="s">
        <v>6401</v>
      </c>
      <c r="C1096" s="2" t="s">
        <v>6400</v>
      </c>
    </row>
    <row r="1097" spans="1:3">
      <c r="A1097" s="2" t="s">
        <v>8707</v>
      </c>
      <c r="B1097" s="2" t="s">
        <v>8708</v>
      </c>
      <c r="C1097" s="2" t="s">
        <v>8707</v>
      </c>
    </row>
    <row r="1098" spans="1:3">
      <c r="A1098" s="2" t="s">
        <v>8709</v>
      </c>
      <c r="B1098" s="2" t="s">
        <v>8710</v>
      </c>
      <c r="C1098" s="2" t="s">
        <v>8709</v>
      </c>
    </row>
    <row r="1099" spans="1:3">
      <c r="A1099" s="2" t="s">
        <v>8711</v>
      </c>
      <c r="B1099" s="2" t="s">
        <v>8712</v>
      </c>
      <c r="C1099" s="2" t="s">
        <v>8711</v>
      </c>
    </row>
    <row r="1100" spans="1:3">
      <c r="A1100" s="2" t="s">
        <v>8713</v>
      </c>
      <c r="B1100" s="2" t="s">
        <v>8714</v>
      </c>
      <c r="C1100" s="2" t="s">
        <v>8713</v>
      </c>
    </row>
    <row r="1101" spans="1:3">
      <c r="A1101" s="2" t="s">
        <v>8715</v>
      </c>
      <c r="B1101" s="2" t="s">
        <v>8716</v>
      </c>
      <c r="C1101" s="2" t="s">
        <v>8715</v>
      </c>
    </row>
    <row r="1102" spans="1:3">
      <c r="A1102" s="2" t="s">
        <v>8717</v>
      </c>
      <c r="B1102" s="2" t="s">
        <v>8718</v>
      </c>
      <c r="C1102" s="2" t="s">
        <v>8717</v>
      </c>
    </row>
    <row r="1103" spans="1:3">
      <c r="A1103" s="2" t="s">
        <v>8719</v>
      </c>
      <c r="B1103" s="2" t="s">
        <v>8720</v>
      </c>
      <c r="C1103" s="2" t="s">
        <v>8719</v>
      </c>
    </row>
    <row r="1104" spans="1:3">
      <c r="A1104" s="2" t="s">
        <v>8721</v>
      </c>
      <c r="B1104" s="2" t="s">
        <v>8722</v>
      </c>
      <c r="C1104" s="2" t="s">
        <v>8721</v>
      </c>
    </row>
    <row r="1105" spans="1:3">
      <c r="A1105" s="2" t="s">
        <v>8723</v>
      </c>
      <c r="B1105" s="2" t="s">
        <v>8724</v>
      </c>
      <c r="C1105" s="2" t="s">
        <v>8723</v>
      </c>
    </row>
    <row r="1106" spans="1:3">
      <c r="A1106" s="2" t="s">
        <v>8725</v>
      </c>
      <c r="B1106" s="2" t="s">
        <v>8726</v>
      </c>
      <c r="C1106" s="2" t="s">
        <v>8725</v>
      </c>
    </row>
    <row r="1107" spans="1:3">
      <c r="A1107" s="2" t="s">
        <v>8727</v>
      </c>
      <c r="B1107" s="2" t="s">
        <v>8728</v>
      </c>
      <c r="C1107" s="2" t="s">
        <v>8727</v>
      </c>
    </row>
    <row r="1108" spans="1:3">
      <c r="A1108" s="2" t="s">
        <v>8729</v>
      </c>
      <c r="B1108" s="2" t="s">
        <v>8730</v>
      </c>
      <c r="C1108" s="2" t="s">
        <v>8729</v>
      </c>
    </row>
    <row r="1109" spans="1:3">
      <c r="A1109" s="2" t="s">
        <v>8731</v>
      </c>
      <c r="B1109" s="2" t="s">
        <v>8732</v>
      </c>
      <c r="C1109" s="2" t="s">
        <v>8731</v>
      </c>
    </row>
    <row r="1110" spans="1:3">
      <c r="A1110" s="2" t="s">
        <v>8733</v>
      </c>
      <c r="B1110" s="2" t="s">
        <v>8734</v>
      </c>
      <c r="C1110" s="2" t="s">
        <v>8733</v>
      </c>
    </row>
    <row r="1111" spans="1:3">
      <c r="A1111" s="2" t="s">
        <v>8735</v>
      </c>
      <c r="B1111" s="2" t="s">
        <v>8736</v>
      </c>
      <c r="C1111" s="2" t="s">
        <v>8735</v>
      </c>
    </row>
    <row r="1112" spans="1:3">
      <c r="A1112" s="2" t="s">
        <v>8737</v>
      </c>
      <c r="B1112" s="2" t="s">
        <v>8738</v>
      </c>
      <c r="C1112" s="2" t="s">
        <v>8737</v>
      </c>
    </row>
    <row r="1113" spans="1:3">
      <c r="A1113" s="2" t="s">
        <v>8739</v>
      </c>
      <c r="B1113" s="2" t="s">
        <v>8740</v>
      </c>
      <c r="C1113" s="2" t="s">
        <v>8739</v>
      </c>
    </row>
    <row r="1114" spans="1:3">
      <c r="A1114" s="2" t="s">
        <v>8741</v>
      </c>
      <c r="B1114" s="2" t="s">
        <v>8742</v>
      </c>
      <c r="C1114" s="2" t="s">
        <v>8741</v>
      </c>
    </row>
    <row r="1115" spans="1:3">
      <c r="A1115" s="2" t="s">
        <v>8743</v>
      </c>
      <c r="B1115" s="2" t="s">
        <v>8744</v>
      </c>
      <c r="C1115" s="2" t="s">
        <v>8743</v>
      </c>
    </row>
    <row r="1116" spans="1:3">
      <c r="A1116" s="2" t="s">
        <v>8745</v>
      </c>
      <c r="B1116" s="2" t="s">
        <v>8746</v>
      </c>
      <c r="C1116" s="2" t="s">
        <v>8745</v>
      </c>
    </row>
    <row r="1117" spans="1:3">
      <c r="A1117" s="2" t="s">
        <v>8747</v>
      </c>
      <c r="B1117" s="2" t="s">
        <v>8748</v>
      </c>
      <c r="C1117" s="2" t="s">
        <v>8747</v>
      </c>
    </row>
    <row r="1118" spans="1:3">
      <c r="A1118" s="2" t="s">
        <v>8749</v>
      </c>
      <c r="B1118" s="2" t="s">
        <v>8750</v>
      </c>
      <c r="C1118" s="2" t="s">
        <v>8749</v>
      </c>
    </row>
    <row r="1119" spans="1:3">
      <c r="A1119" s="2" t="s">
        <v>8751</v>
      </c>
      <c r="B1119" s="2" t="s">
        <v>8752</v>
      </c>
      <c r="C1119" s="2" t="s">
        <v>8751</v>
      </c>
    </row>
    <row r="1120" spans="1:3">
      <c r="A1120" s="2" t="s">
        <v>8753</v>
      </c>
      <c r="B1120" s="2" t="s">
        <v>8754</v>
      </c>
      <c r="C1120" s="2" t="s">
        <v>8753</v>
      </c>
    </row>
    <row r="1121" spans="1:3">
      <c r="A1121" s="2" t="s">
        <v>8755</v>
      </c>
      <c r="B1121" s="2" t="s">
        <v>8756</v>
      </c>
      <c r="C1121" s="2" t="s">
        <v>8755</v>
      </c>
    </row>
    <row r="1122" spans="1:3">
      <c r="A1122" s="2" t="s">
        <v>8757</v>
      </c>
      <c r="B1122" s="2" t="s">
        <v>8758</v>
      </c>
      <c r="C1122" s="2" t="s">
        <v>8757</v>
      </c>
    </row>
    <row r="1123" spans="1:3">
      <c r="A1123" s="2" t="s">
        <v>8759</v>
      </c>
      <c r="B1123" s="2" t="s">
        <v>8760</v>
      </c>
      <c r="C1123" s="2" t="s">
        <v>8759</v>
      </c>
    </row>
    <row r="1124" spans="1:3">
      <c r="A1124" s="2" t="s">
        <v>6398</v>
      </c>
      <c r="B1124" s="2" t="s">
        <v>6399</v>
      </c>
      <c r="C1124" s="2" t="s">
        <v>6398</v>
      </c>
    </row>
    <row r="1125" spans="1:3">
      <c r="A1125" s="2" t="s">
        <v>8761</v>
      </c>
      <c r="B1125" s="2" t="s">
        <v>8762</v>
      </c>
      <c r="C1125" s="2" t="s">
        <v>8761</v>
      </c>
    </row>
    <row r="1126" spans="1:3">
      <c r="A1126" s="2" t="s">
        <v>8763</v>
      </c>
      <c r="B1126" s="2" t="s">
        <v>8764</v>
      </c>
      <c r="C1126" s="2" t="s">
        <v>8763</v>
      </c>
    </row>
    <row r="1127" spans="1:3">
      <c r="A1127" s="2" t="s">
        <v>8765</v>
      </c>
      <c r="B1127" s="2" t="s">
        <v>8766</v>
      </c>
      <c r="C1127" s="2" t="s">
        <v>8765</v>
      </c>
    </row>
    <row r="1128" spans="1:3">
      <c r="A1128" s="2" t="s">
        <v>8767</v>
      </c>
      <c r="B1128" s="2" t="s">
        <v>8768</v>
      </c>
      <c r="C1128" s="2" t="s">
        <v>8767</v>
      </c>
    </row>
    <row r="1129" spans="1:3">
      <c r="A1129" s="2" t="s">
        <v>8769</v>
      </c>
      <c r="B1129" s="2" t="s">
        <v>8770</v>
      </c>
      <c r="C1129" s="2" t="s">
        <v>8769</v>
      </c>
    </row>
    <row r="1130" spans="1:3">
      <c r="A1130" s="2" t="s">
        <v>8771</v>
      </c>
      <c r="B1130" s="2" t="s">
        <v>8772</v>
      </c>
      <c r="C1130" s="2" t="s">
        <v>8771</v>
      </c>
    </row>
    <row r="1131" spans="1:3">
      <c r="A1131" s="2" t="s">
        <v>8773</v>
      </c>
      <c r="B1131" s="2" t="s">
        <v>8774</v>
      </c>
      <c r="C1131" s="2" t="s">
        <v>8773</v>
      </c>
    </row>
    <row r="1132" spans="1:3">
      <c r="A1132" s="2" t="s">
        <v>8775</v>
      </c>
      <c r="B1132" s="2" t="s">
        <v>8776</v>
      </c>
      <c r="C1132" s="2" t="s">
        <v>8775</v>
      </c>
    </row>
    <row r="1133" spans="1:3">
      <c r="A1133" s="2" t="s">
        <v>8777</v>
      </c>
      <c r="B1133" s="2" t="s">
        <v>8778</v>
      </c>
      <c r="C1133" s="2" t="s">
        <v>8777</v>
      </c>
    </row>
    <row r="1134" spans="1:3">
      <c r="A1134" s="2" t="s">
        <v>8779</v>
      </c>
      <c r="B1134" s="2" t="s">
        <v>8780</v>
      </c>
      <c r="C1134" s="2" t="s">
        <v>8779</v>
      </c>
    </row>
    <row r="1135" spans="1:3">
      <c r="A1135" s="2" t="s">
        <v>8781</v>
      </c>
      <c r="B1135" s="2" t="s">
        <v>8782</v>
      </c>
      <c r="C1135" s="2" t="s">
        <v>8781</v>
      </c>
    </row>
    <row r="1136" spans="1:3">
      <c r="A1136" s="2" t="s">
        <v>8783</v>
      </c>
      <c r="B1136" s="2" t="s">
        <v>8784</v>
      </c>
      <c r="C1136" s="2" t="s">
        <v>8783</v>
      </c>
    </row>
    <row r="1137" spans="1:3">
      <c r="A1137" s="2" t="s">
        <v>8785</v>
      </c>
      <c r="B1137" s="2" t="s">
        <v>8786</v>
      </c>
      <c r="C1137" s="2" t="s">
        <v>8785</v>
      </c>
    </row>
    <row r="1138" spans="1:3">
      <c r="A1138" s="2" t="s">
        <v>8787</v>
      </c>
      <c r="B1138" s="2" t="s">
        <v>8788</v>
      </c>
      <c r="C1138" s="2" t="s">
        <v>8787</v>
      </c>
    </row>
    <row r="1139" spans="1:3">
      <c r="A1139" s="2" t="s">
        <v>8789</v>
      </c>
      <c r="B1139" s="2" t="s">
        <v>8790</v>
      </c>
      <c r="C1139" s="2" t="s">
        <v>8789</v>
      </c>
    </row>
    <row r="1140" spans="1:3">
      <c r="A1140" s="2" t="s">
        <v>8791</v>
      </c>
      <c r="B1140" s="2" t="s">
        <v>8792</v>
      </c>
      <c r="C1140" s="2" t="s">
        <v>8791</v>
      </c>
    </row>
    <row r="1141" spans="1:3">
      <c r="A1141" s="2" t="s">
        <v>8793</v>
      </c>
      <c r="B1141" s="2" t="s">
        <v>8794</v>
      </c>
      <c r="C1141" s="2" t="s">
        <v>8793</v>
      </c>
    </row>
    <row r="1142" spans="1:3">
      <c r="A1142" s="2" t="s">
        <v>8795</v>
      </c>
      <c r="B1142" s="2" t="s">
        <v>8796</v>
      </c>
      <c r="C1142" s="2" t="s">
        <v>8795</v>
      </c>
    </row>
    <row r="1143" spans="1:3">
      <c r="A1143" s="2" t="s">
        <v>8797</v>
      </c>
      <c r="B1143" s="2" t="s">
        <v>8798</v>
      </c>
      <c r="C1143" s="2" t="s">
        <v>8797</v>
      </c>
    </row>
    <row r="1144" spans="1:3">
      <c r="A1144" s="2" t="s">
        <v>6446</v>
      </c>
      <c r="B1144" s="2" t="s">
        <v>6447</v>
      </c>
      <c r="C1144" s="2" t="s">
        <v>6446</v>
      </c>
    </row>
    <row r="1145" spans="1:3">
      <c r="A1145" s="2" t="s">
        <v>8799</v>
      </c>
      <c r="B1145" s="2" t="s">
        <v>8800</v>
      </c>
      <c r="C1145" s="2" t="s">
        <v>8799</v>
      </c>
    </row>
    <row r="1146" spans="1:3">
      <c r="A1146" s="2" t="s">
        <v>8801</v>
      </c>
      <c r="B1146" s="2" t="s">
        <v>8802</v>
      </c>
      <c r="C1146" s="2" t="s">
        <v>8801</v>
      </c>
    </row>
    <row r="1147" spans="1:3">
      <c r="A1147" s="2" t="s">
        <v>8803</v>
      </c>
      <c r="B1147" s="2" t="s">
        <v>8804</v>
      </c>
      <c r="C1147" s="2" t="s">
        <v>8803</v>
      </c>
    </row>
    <row r="1148" spans="1:3">
      <c r="A1148" s="2" t="s">
        <v>8805</v>
      </c>
      <c r="B1148" s="2" t="s">
        <v>8806</v>
      </c>
      <c r="C1148" s="2" t="s">
        <v>8805</v>
      </c>
    </row>
    <row r="1149" spans="1:3">
      <c r="A1149" s="2" t="s">
        <v>8807</v>
      </c>
      <c r="B1149" s="2" t="s">
        <v>8808</v>
      </c>
      <c r="C1149" s="2" t="s">
        <v>8807</v>
      </c>
    </row>
    <row r="1150" spans="1:3">
      <c r="A1150" s="2" t="s">
        <v>6438</v>
      </c>
      <c r="B1150" s="2" t="s">
        <v>6439</v>
      </c>
      <c r="C1150" s="2" t="s">
        <v>6438</v>
      </c>
    </row>
    <row r="1151" spans="1:3">
      <c r="A1151" s="2" t="s">
        <v>8809</v>
      </c>
      <c r="B1151" s="2" t="s">
        <v>8810</v>
      </c>
      <c r="C1151" s="2" t="s">
        <v>8809</v>
      </c>
    </row>
    <row r="1152" spans="1:3">
      <c r="A1152" s="2" t="s">
        <v>8811</v>
      </c>
      <c r="B1152" s="2" t="s">
        <v>8812</v>
      </c>
      <c r="C1152" s="2" t="s">
        <v>8811</v>
      </c>
    </row>
    <row r="1153" spans="1:3">
      <c r="A1153" s="2" t="s">
        <v>8813</v>
      </c>
      <c r="B1153" s="2" t="s">
        <v>8814</v>
      </c>
      <c r="C1153" s="2" t="s">
        <v>8813</v>
      </c>
    </row>
    <row r="1154" spans="1:3">
      <c r="A1154" s="2" t="s">
        <v>6584</v>
      </c>
      <c r="B1154" s="2" t="s">
        <v>6585</v>
      </c>
      <c r="C1154" s="2" t="s">
        <v>6584</v>
      </c>
    </row>
    <row r="1155" spans="1:3">
      <c r="A1155" s="2" t="s">
        <v>8815</v>
      </c>
      <c r="B1155" s="2" t="s">
        <v>8816</v>
      </c>
      <c r="C1155" s="2" t="s">
        <v>8815</v>
      </c>
    </row>
    <row r="1156" spans="1:3">
      <c r="A1156" s="2" t="s">
        <v>8817</v>
      </c>
      <c r="B1156" s="2" t="s">
        <v>8818</v>
      </c>
      <c r="C1156" s="2" t="s">
        <v>8817</v>
      </c>
    </row>
    <row r="1157" spans="1:3">
      <c r="A1157" s="2" t="s">
        <v>8819</v>
      </c>
      <c r="B1157" s="2" t="s">
        <v>8820</v>
      </c>
      <c r="C1157" s="2" t="s">
        <v>8819</v>
      </c>
    </row>
    <row r="1158" spans="1:3">
      <c r="A1158" s="2" t="s">
        <v>8821</v>
      </c>
      <c r="B1158" s="2" t="s">
        <v>8822</v>
      </c>
      <c r="C1158" s="2" t="s">
        <v>8821</v>
      </c>
    </row>
    <row r="1159" spans="1:3">
      <c r="A1159" s="2" t="s">
        <v>8823</v>
      </c>
      <c r="B1159" s="2" t="s">
        <v>8824</v>
      </c>
      <c r="C1159" s="2" t="s">
        <v>8823</v>
      </c>
    </row>
    <row r="1160" spans="1:3">
      <c r="A1160" s="2" t="s">
        <v>8825</v>
      </c>
      <c r="B1160" s="2" t="s">
        <v>8826</v>
      </c>
      <c r="C1160" s="2" t="s">
        <v>8825</v>
      </c>
    </row>
    <row r="1161" spans="1:3">
      <c r="A1161" s="2" t="s">
        <v>8827</v>
      </c>
      <c r="B1161" s="2" t="s">
        <v>8828</v>
      </c>
      <c r="C1161" s="2" t="s">
        <v>8827</v>
      </c>
    </row>
    <row r="1162" spans="1:3">
      <c r="A1162" s="2" t="s">
        <v>8829</v>
      </c>
      <c r="B1162" s="2" t="s">
        <v>8830</v>
      </c>
      <c r="C1162" s="2" t="s">
        <v>8829</v>
      </c>
    </row>
    <row r="1163" spans="1:3">
      <c r="A1163" s="2" t="s">
        <v>8831</v>
      </c>
      <c r="B1163" s="2" t="s">
        <v>8832</v>
      </c>
      <c r="C1163" s="2" t="s">
        <v>8831</v>
      </c>
    </row>
    <row r="1164" spans="1:3">
      <c r="A1164" s="2" t="s">
        <v>8833</v>
      </c>
      <c r="B1164" s="2" t="s">
        <v>8834</v>
      </c>
      <c r="C1164" s="2" t="s">
        <v>8833</v>
      </c>
    </row>
    <row r="1165" spans="1:3">
      <c r="A1165" s="2" t="s">
        <v>6582</v>
      </c>
      <c r="B1165" s="2" t="s">
        <v>6583</v>
      </c>
      <c r="C1165" s="2" t="s">
        <v>6582</v>
      </c>
    </row>
    <row r="1166" spans="1:3">
      <c r="A1166" s="2" t="s">
        <v>8835</v>
      </c>
      <c r="B1166" s="2" t="s">
        <v>8836</v>
      </c>
      <c r="C1166" s="2" t="s">
        <v>8835</v>
      </c>
    </row>
    <row r="1167" spans="1:3">
      <c r="A1167" s="2" t="s">
        <v>8837</v>
      </c>
      <c r="B1167" s="2" t="s">
        <v>8838</v>
      </c>
      <c r="C1167" s="2" t="s">
        <v>8837</v>
      </c>
    </row>
    <row r="1168" spans="1:3">
      <c r="A1168" s="2" t="s">
        <v>6440</v>
      </c>
      <c r="B1168" s="2" t="s">
        <v>6441</v>
      </c>
      <c r="C1168" s="2" t="s">
        <v>6440</v>
      </c>
    </row>
    <row r="1169" spans="1:3">
      <c r="A1169" s="2" t="s">
        <v>6578</v>
      </c>
      <c r="B1169" s="2" t="s">
        <v>6579</v>
      </c>
      <c r="C1169" s="2" t="s">
        <v>6578</v>
      </c>
    </row>
    <row r="1170" spans="1:3">
      <c r="A1170" s="2" t="s">
        <v>6576</v>
      </c>
      <c r="B1170" s="2" t="s">
        <v>6577</v>
      </c>
      <c r="C1170" s="2" t="s">
        <v>6576</v>
      </c>
    </row>
    <row r="1171" spans="1:3">
      <c r="A1171" s="2" t="s">
        <v>8839</v>
      </c>
      <c r="B1171" s="2" t="s">
        <v>8840</v>
      </c>
      <c r="C1171" s="2" t="s">
        <v>8839</v>
      </c>
    </row>
    <row r="1172" spans="1:3">
      <c r="A1172" s="2" t="s">
        <v>8841</v>
      </c>
      <c r="B1172" s="2" t="s">
        <v>8842</v>
      </c>
      <c r="C1172" s="2" t="s">
        <v>8841</v>
      </c>
    </row>
    <row r="1173" spans="1:3">
      <c r="A1173" s="2" t="s">
        <v>8843</v>
      </c>
      <c r="B1173" s="2" t="s">
        <v>8844</v>
      </c>
      <c r="C1173" s="2" t="s">
        <v>8843</v>
      </c>
    </row>
    <row r="1174" spans="1:3">
      <c r="A1174" s="2" t="s">
        <v>6532</v>
      </c>
      <c r="B1174" s="2" t="s">
        <v>6533</v>
      </c>
      <c r="C1174" s="2" t="s">
        <v>6532</v>
      </c>
    </row>
    <row r="1175" spans="1:3">
      <c r="A1175" s="2" t="s">
        <v>8845</v>
      </c>
      <c r="B1175" s="2" t="s">
        <v>8846</v>
      </c>
      <c r="C1175" s="2" t="s">
        <v>8845</v>
      </c>
    </row>
    <row r="1176" spans="1:3">
      <c r="A1176" s="2" t="s">
        <v>8847</v>
      </c>
      <c r="B1176" s="2" t="s">
        <v>8848</v>
      </c>
      <c r="C1176" s="2" t="s">
        <v>8847</v>
      </c>
    </row>
    <row r="1177" spans="1:3">
      <c r="A1177" s="2" t="s">
        <v>8849</v>
      </c>
      <c r="B1177" s="2" t="s">
        <v>8850</v>
      </c>
      <c r="C1177" s="2" t="s">
        <v>8849</v>
      </c>
    </row>
    <row r="1178" spans="1:3">
      <c r="A1178" s="2" t="s">
        <v>8851</v>
      </c>
      <c r="B1178" s="2" t="s">
        <v>8852</v>
      </c>
      <c r="C1178" s="2" t="s">
        <v>8851</v>
      </c>
    </row>
    <row r="1179" spans="1:3">
      <c r="A1179" s="2" t="s">
        <v>8853</v>
      </c>
      <c r="B1179" s="2" t="s">
        <v>8854</v>
      </c>
      <c r="C1179" s="2" t="s">
        <v>8853</v>
      </c>
    </row>
    <row r="1180" spans="1:3">
      <c r="A1180" s="2" t="s">
        <v>8855</v>
      </c>
      <c r="B1180" s="2" t="s">
        <v>8856</v>
      </c>
      <c r="C1180" s="2" t="s">
        <v>8855</v>
      </c>
    </row>
    <row r="1181" spans="1:3">
      <c r="A1181" s="2" t="s">
        <v>8857</v>
      </c>
      <c r="B1181" s="2" t="s">
        <v>8858</v>
      </c>
      <c r="C1181" s="2" t="s">
        <v>8857</v>
      </c>
    </row>
    <row r="1182" spans="1:3">
      <c r="A1182" s="2" t="s">
        <v>8859</v>
      </c>
      <c r="B1182" s="2" t="s">
        <v>8860</v>
      </c>
      <c r="C1182" s="2" t="s">
        <v>8859</v>
      </c>
    </row>
    <row r="1183" spans="1:3">
      <c r="A1183" s="2" t="s">
        <v>8861</v>
      </c>
      <c r="B1183" s="2" t="s">
        <v>8862</v>
      </c>
      <c r="C1183" s="2" t="s">
        <v>8861</v>
      </c>
    </row>
    <row r="1184" spans="1:3">
      <c r="A1184" s="2" t="s">
        <v>8863</v>
      </c>
      <c r="B1184" s="2" t="s">
        <v>8864</v>
      </c>
      <c r="C1184" s="2" t="s">
        <v>8863</v>
      </c>
    </row>
    <row r="1185" spans="1:3">
      <c r="A1185" s="2" t="s">
        <v>8865</v>
      </c>
      <c r="B1185" s="2" t="s">
        <v>8866</v>
      </c>
      <c r="C1185" s="2" t="s">
        <v>8865</v>
      </c>
    </row>
    <row r="1186" spans="1:3">
      <c r="A1186" s="2" t="s">
        <v>8867</v>
      </c>
      <c r="B1186" s="2" t="s">
        <v>8868</v>
      </c>
      <c r="C1186" s="2" t="s">
        <v>8867</v>
      </c>
    </row>
    <row r="1187" spans="1:3">
      <c r="A1187" s="2" t="s">
        <v>8869</v>
      </c>
      <c r="B1187" s="2" t="s">
        <v>8870</v>
      </c>
      <c r="C1187" s="2" t="s">
        <v>8869</v>
      </c>
    </row>
    <row r="1188" spans="1:3">
      <c r="A1188" s="2" t="s">
        <v>8871</v>
      </c>
      <c r="B1188" s="2" t="s">
        <v>8872</v>
      </c>
      <c r="C1188" s="2" t="s">
        <v>8871</v>
      </c>
    </row>
    <row r="1189" spans="1:3">
      <c r="A1189" s="2" t="s">
        <v>8873</v>
      </c>
      <c r="B1189" s="2" t="s">
        <v>8874</v>
      </c>
      <c r="C1189" s="2" t="s">
        <v>8873</v>
      </c>
    </row>
    <row r="1190" spans="1:3">
      <c r="A1190" s="2" t="s">
        <v>8875</v>
      </c>
      <c r="B1190" s="2" t="s">
        <v>8876</v>
      </c>
      <c r="C1190" s="2" t="s">
        <v>8875</v>
      </c>
    </row>
    <row r="1191" spans="1:3">
      <c r="A1191" s="2" t="s">
        <v>8877</v>
      </c>
      <c r="B1191" s="2" t="s">
        <v>8878</v>
      </c>
      <c r="C1191" s="2" t="s">
        <v>8877</v>
      </c>
    </row>
    <row r="1192" spans="1:3">
      <c r="A1192" s="2" t="s">
        <v>8879</v>
      </c>
      <c r="B1192" s="2" t="s">
        <v>8880</v>
      </c>
      <c r="C1192" s="2" t="s">
        <v>8879</v>
      </c>
    </row>
    <row r="1193" spans="1:3">
      <c r="A1193" s="2" t="s">
        <v>8881</v>
      </c>
      <c r="B1193" s="2" t="s">
        <v>8882</v>
      </c>
      <c r="C1193" s="2" t="s">
        <v>8881</v>
      </c>
    </row>
    <row r="1194" spans="1:3">
      <c r="A1194" s="2" t="s">
        <v>8883</v>
      </c>
      <c r="B1194" s="2" t="s">
        <v>8884</v>
      </c>
      <c r="C1194" s="2" t="s">
        <v>8883</v>
      </c>
    </row>
    <row r="1195" spans="1:3">
      <c r="A1195" s="2" t="s">
        <v>8885</v>
      </c>
      <c r="B1195" s="2" t="s">
        <v>8886</v>
      </c>
      <c r="C1195" s="2" t="s">
        <v>8885</v>
      </c>
    </row>
    <row r="1196" spans="1:3">
      <c r="A1196" s="2" t="s">
        <v>8887</v>
      </c>
      <c r="B1196" s="2" t="s">
        <v>8888</v>
      </c>
      <c r="C1196" s="2" t="s">
        <v>8887</v>
      </c>
    </row>
    <row r="1197" spans="1:3">
      <c r="A1197" s="2" t="s">
        <v>8889</v>
      </c>
      <c r="B1197" s="2" t="s">
        <v>8890</v>
      </c>
      <c r="C1197" s="2" t="s">
        <v>8889</v>
      </c>
    </row>
    <row r="1198" spans="1:3">
      <c r="A1198" s="2" t="s">
        <v>8891</v>
      </c>
      <c r="B1198" s="2" t="s">
        <v>8892</v>
      </c>
      <c r="C1198" s="2" t="s">
        <v>8891</v>
      </c>
    </row>
    <row r="1199" spans="1:3">
      <c r="A1199" s="2" t="s">
        <v>8893</v>
      </c>
      <c r="B1199" s="2" t="s">
        <v>8894</v>
      </c>
      <c r="C1199" s="2" t="s">
        <v>8893</v>
      </c>
    </row>
    <row r="1200" spans="1:3">
      <c r="A1200" s="2" t="s">
        <v>8895</v>
      </c>
      <c r="B1200" s="2" t="s">
        <v>8896</v>
      </c>
      <c r="C1200" s="2" t="s">
        <v>8895</v>
      </c>
    </row>
    <row r="1201" spans="1:3">
      <c r="A1201" s="2" t="s">
        <v>8897</v>
      </c>
      <c r="B1201" s="2" t="s">
        <v>8898</v>
      </c>
      <c r="C1201" s="2" t="s">
        <v>8897</v>
      </c>
    </row>
    <row r="1202" spans="1:3">
      <c r="A1202" s="2" t="s">
        <v>8899</v>
      </c>
      <c r="B1202" s="2" t="s">
        <v>8900</v>
      </c>
      <c r="C1202" s="2" t="s">
        <v>8899</v>
      </c>
    </row>
    <row r="1203" spans="1:3">
      <c r="A1203" s="2" t="s">
        <v>8901</v>
      </c>
      <c r="B1203" s="2" t="s">
        <v>8902</v>
      </c>
      <c r="C1203" s="2" t="s">
        <v>8901</v>
      </c>
    </row>
    <row r="1204" spans="1:3">
      <c r="A1204" s="2" t="s">
        <v>8903</v>
      </c>
      <c r="B1204" s="2" t="s">
        <v>8904</v>
      </c>
      <c r="C1204" s="2" t="s">
        <v>8903</v>
      </c>
    </row>
    <row r="1205" spans="1:3">
      <c r="A1205" s="2" t="s">
        <v>8905</v>
      </c>
      <c r="B1205" s="2" t="s">
        <v>8906</v>
      </c>
      <c r="C1205" s="2" t="s">
        <v>8905</v>
      </c>
    </row>
    <row r="1206" spans="1:3">
      <c r="A1206" s="2" t="s">
        <v>8907</v>
      </c>
      <c r="B1206" s="2" t="s">
        <v>8908</v>
      </c>
      <c r="C1206" s="2" t="s">
        <v>8907</v>
      </c>
    </row>
    <row r="1207" spans="1:3">
      <c r="A1207" s="2" t="s">
        <v>6528</v>
      </c>
      <c r="B1207" s="2" t="s">
        <v>6529</v>
      </c>
      <c r="C1207" s="2" t="s">
        <v>6528</v>
      </c>
    </row>
    <row r="1208" spans="1:3">
      <c r="A1208" s="2" t="s">
        <v>8909</v>
      </c>
      <c r="B1208" s="2" t="s">
        <v>8910</v>
      </c>
      <c r="C1208" s="2" t="s">
        <v>8909</v>
      </c>
    </row>
    <row r="1209" spans="1:3">
      <c r="A1209" s="2" t="s">
        <v>6688</v>
      </c>
      <c r="B1209" s="2" t="s">
        <v>6689</v>
      </c>
      <c r="C1209" s="2" t="s">
        <v>6688</v>
      </c>
    </row>
    <row r="1210" spans="1:3">
      <c r="A1210" s="2" t="s">
        <v>8911</v>
      </c>
      <c r="B1210" s="2" t="s">
        <v>8912</v>
      </c>
      <c r="C1210" s="2" t="s">
        <v>8911</v>
      </c>
    </row>
    <row r="1211" spans="1:3">
      <c r="A1211" s="2" t="s">
        <v>8913</v>
      </c>
      <c r="B1211" s="2" t="s">
        <v>8914</v>
      </c>
      <c r="C1211" s="2" t="s">
        <v>8913</v>
      </c>
    </row>
    <row r="1212" spans="1:3">
      <c r="A1212" s="2" t="s">
        <v>6678</v>
      </c>
      <c r="B1212" s="2" t="s">
        <v>6679</v>
      </c>
      <c r="C1212" s="2" t="s">
        <v>6678</v>
      </c>
    </row>
    <row r="1213" spans="1:3">
      <c r="A1213" s="2" t="s">
        <v>8915</v>
      </c>
      <c r="B1213" s="2" t="s">
        <v>8916</v>
      </c>
      <c r="C1213" s="2" t="s">
        <v>8915</v>
      </c>
    </row>
    <row r="1214" spans="1:3">
      <c r="A1214" s="2" t="s">
        <v>8917</v>
      </c>
      <c r="B1214" s="2" t="s">
        <v>8918</v>
      </c>
      <c r="C1214" s="2" t="s">
        <v>8917</v>
      </c>
    </row>
    <row r="1215" spans="1:3">
      <c r="A1215" s="2" t="s">
        <v>8919</v>
      </c>
      <c r="B1215" s="2" t="s">
        <v>8920</v>
      </c>
      <c r="C1215" s="2" t="s">
        <v>8919</v>
      </c>
    </row>
    <row r="1216" spans="1:3">
      <c r="A1216" s="2" t="s">
        <v>8921</v>
      </c>
      <c r="B1216" s="2" t="s">
        <v>8922</v>
      </c>
      <c r="C1216" s="2" t="s">
        <v>8921</v>
      </c>
    </row>
    <row r="1217" spans="1:3">
      <c r="A1217" s="2" t="s">
        <v>8923</v>
      </c>
      <c r="B1217" s="2" t="s">
        <v>8924</v>
      </c>
      <c r="C1217" s="2" t="s">
        <v>8923</v>
      </c>
    </row>
    <row r="1218" spans="1:3">
      <c r="A1218" s="2" t="s">
        <v>8925</v>
      </c>
      <c r="B1218" s="2" t="s">
        <v>8926</v>
      </c>
      <c r="C1218" s="2" t="s">
        <v>8925</v>
      </c>
    </row>
    <row r="1219" spans="1:3">
      <c r="A1219" s="2" t="s">
        <v>6640</v>
      </c>
      <c r="B1219" s="2" t="s">
        <v>6641</v>
      </c>
      <c r="C1219" s="2" t="s">
        <v>6640</v>
      </c>
    </row>
    <row r="1220" spans="1:3">
      <c r="A1220" s="2" t="s">
        <v>6634</v>
      </c>
      <c r="B1220" s="2" t="s">
        <v>6635</v>
      </c>
      <c r="C1220" s="2" t="s">
        <v>6634</v>
      </c>
    </row>
    <row r="1221" spans="1:3">
      <c r="A1221" s="2" t="s">
        <v>6636</v>
      </c>
      <c r="B1221" s="2" t="s">
        <v>6637</v>
      </c>
      <c r="C1221" s="2" t="s">
        <v>6636</v>
      </c>
    </row>
    <row r="1222" spans="1:3">
      <c r="A1222" s="2" t="s">
        <v>6630</v>
      </c>
      <c r="B1222" s="2" t="s">
        <v>6631</v>
      </c>
      <c r="C1222" s="2" t="s">
        <v>6630</v>
      </c>
    </row>
    <row r="1223" spans="1:3">
      <c r="A1223" s="2" t="s">
        <v>6626</v>
      </c>
      <c r="B1223" s="2" t="s">
        <v>6627</v>
      </c>
      <c r="C1223" s="2" t="s">
        <v>6626</v>
      </c>
    </row>
    <row r="1224" spans="1:3">
      <c r="A1224" s="2" t="s">
        <v>6624</v>
      </c>
      <c r="B1224" s="2" t="s">
        <v>6625</v>
      </c>
      <c r="C1224" s="2" t="s">
        <v>6624</v>
      </c>
    </row>
    <row r="1225" spans="1:3">
      <c r="A1225" s="2" t="s">
        <v>6785</v>
      </c>
      <c r="B1225" s="2" t="s">
        <v>6786</v>
      </c>
      <c r="C1225" s="2" t="s">
        <v>6785</v>
      </c>
    </row>
    <row r="1226" spans="1:3">
      <c r="A1226" s="2" t="s">
        <v>8927</v>
      </c>
      <c r="B1226" s="2" t="s">
        <v>8928</v>
      </c>
      <c r="C1226" s="2" t="s">
        <v>8927</v>
      </c>
    </row>
    <row r="1227" spans="1:3">
      <c r="A1227" s="2" t="s">
        <v>8929</v>
      </c>
      <c r="B1227" s="2" t="s">
        <v>8930</v>
      </c>
      <c r="C1227" s="2" t="s">
        <v>8929</v>
      </c>
    </row>
    <row r="1228" spans="1:3">
      <c r="A1228" s="2" t="s">
        <v>6781</v>
      </c>
      <c r="B1228" s="2" t="s">
        <v>6782</v>
      </c>
      <c r="C1228" s="2" t="s">
        <v>6781</v>
      </c>
    </row>
    <row r="1229" spans="1:3">
      <c r="A1229" s="2" t="s">
        <v>8931</v>
      </c>
      <c r="B1229" s="2" t="s">
        <v>8932</v>
      </c>
      <c r="C1229" s="2" t="s">
        <v>8931</v>
      </c>
    </row>
    <row r="1230" spans="1:3">
      <c r="A1230" s="2" t="s">
        <v>8933</v>
      </c>
      <c r="B1230" s="2" t="s">
        <v>8934</v>
      </c>
      <c r="C1230" s="2" t="s">
        <v>8933</v>
      </c>
    </row>
    <row r="1231" spans="1:3">
      <c r="A1231" s="2" t="s">
        <v>8935</v>
      </c>
      <c r="B1231" s="2" t="s">
        <v>8936</v>
      </c>
      <c r="C1231" s="2" t="s">
        <v>8935</v>
      </c>
    </row>
    <row r="1232" spans="1:3">
      <c r="A1232" s="2" t="s">
        <v>8937</v>
      </c>
      <c r="B1232" s="2" t="s">
        <v>8938</v>
      </c>
      <c r="C1232" s="2" t="s">
        <v>8937</v>
      </c>
    </row>
    <row r="1233" spans="1:3">
      <c r="A1233" s="2" t="s">
        <v>6773</v>
      </c>
      <c r="B1233" s="2" t="s">
        <v>6774</v>
      </c>
      <c r="C1233" s="2" t="s">
        <v>6773</v>
      </c>
    </row>
    <row r="1234" spans="1:3">
      <c r="A1234" s="2" t="s">
        <v>8939</v>
      </c>
      <c r="B1234" s="2" t="s">
        <v>8940</v>
      </c>
      <c r="C1234" s="2" t="s">
        <v>8939</v>
      </c>
    </row>
    <row r="1235" spans="1:3">
      <c r="A1235" s="2" t="s">
        <v>8941</v>
      </c>
      <c r="B1235" s="2" t="s">
        <v>8942</v>
      </c>
      <c r="C1235" s="2" t="s">
        <v>8941</v>
      </c>
    </row>
    <row r="1236" spans="1:3">
      <c r="A1236" s="2" t="s">
        <v>6738</v>
      </c>
      <c r="B1236" s="2" t="s">
        <v>6739</v>
      </c>
      <c r="C1236" s="2" t="s">
        <v>6738</v>
      </c>
    </row>
    <row r="1237" spans="1:3">
      <c r="A1237" s="2" t="s">
        <v>8943</v>
      </c>
      <c r="B1237" s="2" t="s">
        <v>8944</v>
      </c>
      <c r="C1237" s="2" t="s">
        <v>8943</v>
      </c>
    </row>
    <row r="1238" spans="1:3">
      <c r="A1238" s="2" t="s">
        <v>8945</v>
      </c>
      <c r="B1238" s="2" t="s">
        <v>8946</v>
      </c>
      <c r="C1238" s="2" t="s">
        <v>8945</v>
      </c>
    </row>
    <row r="1239" spans="1:3">
      <c r="A1239" s="2" t="s">
        <v>8947</v>
      </c>
      <c r="B1239" s="2" t="s">
        <v>8948</v>
      </c>
      <c r="C1239" s="2" t="s">
        <v>8947</v>
      </c>
    </row>
    <row r="1240" spans="1:3">
      <c r="A1240" s="2" t="s">
        <v>8949</v>
      </c>
      <c r="B1240" s="2" t="s">
        <v>8950</v>
      </c>
      <c r="C1240" s="2" t="s">
        <v>8949</v>
      </c>
    </row>
    <row r="1241" spans="1:3">
      <c r="A1241" s="2" t="s">
        <v>8951</v>
      </c>
      <c r="B1241" s="2" t="s">
        <v>8952</v>
      </c>
      <c r="C1241" s="2" t="s">
        <v>8951</v>
      </c>
    </row>
    <row r="1242" spans="1:3">
      <c r="A1242" s="2" t="s">
        <v>8953</v>
      </c>
      <c r="B1242" s="2" t="s">
        <v>8954</v>
      </c>
      <c r="C1242" s="2" t="s">
        <v>8953</v>
      </c>
    </row>
    <row r="1243" spans="1:3">
      <c r="A1243" s="2" t="s">
        <v>8955</v>
      </c>
      <c r="B1243" s="2" t="s">
        <v>8956</v>
      </c>
      <c r="C1243" s="2" t="s">
        <v>8955</v>
      </c>
    </row>
    <row r="1244" spans="1:3">
      <c r="A1244" s="2" t="s">
        <v>8957</v>
      </c>
      <c r="B1244" s="2" t="s">
        <v>8958</v>
      </c>
      <c r="C1244" s="2" t="s">
        <v>8957</v>
      </c>
    </row>
    <row r="1245" spans="1:3">
      <c r="A1245" s="2" t="s">
        <v>8959</v>
      </c>
      <c r="B1245" s="2" t="s">
        <v>8960</v>
      </c>
      <c r="C1245" s="2" t="s">
        <v>8959</v>
      </c>
    </row>
    <row r="1246" spans="1:3">
      <c r="A1246" s="2" t="s">
        <v>8961</v>
      </c>
      <c r="B1246" s="2" t="s">
        <v>8962</v>
      </c>
      <c r="C1246" s="2" t="s">
        <v>8961</v>
      </c>
    </row>
    <row r="1247" spans="1:3">
      <c r="A1247" s="2" t="s">
        <v>8963</v>
      </c>
      <c r="B1247" s="2" t="s">
        <v>8964</v>
      </c>
      <c r="C1247" s="2" t="s">
        <v>8963</v>
      </c>
    </row>
    <row r="1248" spans="1:3">
      <c r="A1248" s="2" t="s">
        <v>8965</v>
      </c>
      <c r="B1248" s="2" t="s">
        <v>8966</v>
      </c>
      <c r="C1248" s="2" t="s">
        <v>8965</v>
      </c>
    </row>
    <row r="1249" spans="1:3">
      <c r="A1249" s="2" t="s">
        <v>8967</v>
      </c>
      <c r="B1249" s="2" t="s">
        <v>8968</v>
      </c>
      <c r="C1249" s="2" t="s">
        <v>8967</v>
      </c>
    </row>
    <row r="1250" spans="1:3">
      <c r="A1250" s="2" t="s">
        <v>8969</v>
      </c>
      <c r="B1250" s="2" t="s">
        <v>8970</v>
      </c>
      <c r="C1250" s="2" t="s">
        <v>8969</v>
      </c>
    </row>
    <row r="1251" spans="1:3">
      <c r="A1251" s="2" t="s">
        <v>8971</v>
      </c>
      <c r="B1251" s="2" t="s">
        <v>8972</v>
      </c>
      <c r="C1251" s="2" t="s">
        <v>8971</v>
      </c>
    </row>
    <row r="1252" spans="1:3">
      <c r="A1252" s="2" t="s">
        <v>8973</v>
      </c>
      <c r="B1252" s="2" t="s">
        <v>8974</v>
      </c>
      <c r="C1252" s="2" t="s">
        <v>8973</v>
      </c>
    </row>
    <row r="1253" spans="1:3">
      <c r="A1253" s="2" t="s">
        <v>8975</v>
      </c>
      <c r="B1253" s="2" t="s">
        <v>8976</v>
      </c>
      <c r="C1253" s="2" t="s">
        <v>8975</v>
      </c>
    </row>
    <row r="1254" spans="1:3">
      <c r="A1254" s="2" t="s">
        <v>8977</v>
      </c>
      <c r="B1254" s="2" t="s">
        <v>8978</v>
      </c>
      <c r="C1254" s="2" t="s">
        <v>8977</v>
      </c>
    </row>
    <row r="1255" spans="1:3">
      <c r="A1255" s="2" t="s">
        <v>8979</v>
      </c>
      <c r="B1255" s="2" t="s">
        <v>8980</v>
      </c>
      <c r="C1255" s="2" t="s">
        <v>8979</v>
      </c>
    </row>
    <row r="1256" spans="1:3">
      <c r="A1256" s="2" t="s">
        <v>8981</v>
      </c>
      <c r="B1256" s="2" t="s">
        <v>8982</v>
      </c>
      <c r="C1256" s="2" t="s">
        <v>8981</v>
      </c>
    </row>
    <row r="1257" spans="1:3">
      <c r="A1257" s="2" t="s">
        <v>8983</v>
      </c>
      <c r="B1257" s="2" t="s">
        <v>8984</v>
      </c>
      <c r="C1257" s="2" t="s">
        <v>8983</v>
      </c>
    </row>
    <row r="1258" spans="1:3">
      <c r="A1258" s="2" t="s">
        <v>8985</v>
      </c>
      <c r="B1258" s="2" t="s">
        <v>8986</v>
      </c>
      <c r="C1258" s="2" t="s">
        <v>8985</v>
      </c>
    </row>
    <row r="1259" spans="1:3">
      <c r="A1259" s="2" t="s">
        <v>8987</v>
      </c>
      <c r="B1259" s="2" t="s">
        <v>8988</v>
      </c>
      <c r="C1259" s="2" t="s">
        <v>8987</v>
      </c>
    </row>
    <row r="1260" spans="1:3">
      <c r="A1260" s="2" t="s">
        <v>8989</v>
      </c>
      <c r="B1260" s="2" t="s">
        <v>8990</v>
      </c>
      <c r="C1260" s="2" t="s">
        <v>8989</v>
      </c>
    </row>
    <row r="1261" spans="1:3">
      <c r="A1261" s="2" t="s">
        <v>8991</v>
      </c>
      <c r="B1261" s="2" t="s">
        <v>8992</v>
      </c>
      <c r="C1261" s="2" t="s">
        <v>8991</v>
      </c>
    </row>
    <row r="1262" spans="1:3">
      <c r="A1262" s="2" t="s">
        <v>8993</v>
      </c>
      <c r="B1262" s="2" t="s">
        <v>8994</v>
      </c>
      <c r="C1262" s="2" t="s">
        <v>8993</v>
      </c>
    </row>
    <row r="1263" spans="1:3">
      <c r="A1263" s="2" t="s">
        <v>8995</v>
      </c>
      <c r="B1263" s="2" t="s">
        <v>8996</v>
      </c>
      <c r="C1263" s="2" t="s">
        <v>8995</v>
      </c>
    </row>
    <row r="1264" spans="1:3">
      <c r="A1264" s="2" t="s">
        <v>8997</v>
      </c>
      <c r="B1264" s="2" t="s">
        <v>8998</v>
      </c>
      <c r="C1264" s="2" t="s">
        <v>8997</v>
      </c>
    </row>
    <row r="1265" spans="1:3">
      <c r="A1265" s="2" t="s">
        <v>8999</v>
      </c>
      <c r="B1265" s="2" t="s">
        <v>9000</v>
      </c>
      <c r="C1265" s="2" t="s">
        <v>8999</v>
      </c>
    </row>
    <row r="1266" spans="1:3">
      <c r="A1266" s="2" t="s">
        <v>9001</v>
      </c>
      <c r="B1266" s="2" t="s">
        <v>9002</v>
      </c>
      <c r="C1266" s="2" t="s">
        <v>9001</v>
      </c>
    </row>
    <row r="1267" spans="1:3">
      <c r="A1267" s="2" t="s">
        <v>9003</v>
      </c>
      <c r="B1267" s="2" t="s">
        <v>9004</v>
      </c>
      <c r="C1267" s="2" t="s">
        <v>9003</v>
      </c>
    </row>
    <row r="1268" spans="1:3">
      <c r="A1268" s="2" t="s">
        <v>9005</v>
      </c>
      <c r="B1268" s="2" t="s">
        <v>9006</v>
      </c>
      <c r="C1268" s="2" t="s">
        <v>9005</v>
      </c>
    </row>
    <row r="1269" spans="1:3">
      <c r="A1269" s="2" t="s">
        <v>9007</v>
      </c>
      <c r="B1269" s="2" t="s">
        <v>9008</v>
      </c>
      <c r="C1269" s="2" t="s">
        <v>9007</v>
      </c>
    </row>
    <row r="1270" spans="1:3">
      <c r="A1270" s="2" t="s">
        <v>9009</v>
      </c>
      <c r="B1270" s="2" t="s">
        <v>9010</v>
      </c>
      <c r="C1270" s="2" t="s">
        <v>9009</v>
      </c>
    </row>
    <row r="1271" spans="1:3">
      <c r="A1271" s="2" t="s">
        <v>9011</v>
      </c>
      <c r="B1271" s="2" t="s">
        <v>9012</v>
      </c>
      <c r="C1271" s="2" t="s">
        <v>9011</v>
      </c>
    </row>
    <row r="1272" spans="1:3">
      <c r="A1272" s="2" t="s">
        <v>9013</v>
      </c>
      <c r="B1272" s="2" t="s">
        <v>9014</v>
      </c>
      <c r="C1272" s="2" t="s">
        <v>9013</v>
      </c>
    </row>
    <row r="1273" spans="1:3">
      <c r="A1273" s="2" t="s">
        <v>9015</v>
      </c>
      <c r="B1273" s="2" t="s">
        <v>9016</v>
      </c>
      <c r="C1273" s="2" t="s">
        <v>9015</v>
      </c>
    </row>
    <row r="1274" spans="1:3">
      <c r="A1274" s="2" t="s">
        <v>9017</v>
      </c>
      <c r="B1274" s="2" t="s">
        <v>9018</v>
      </c>
      <c r="C1274" s="2" t="s">
        <v>9017</v>
      </c>
    </row>
    <row r="1275" spans="1:3">
      <c r="A1275" s="2" t="s">
        <v>9019</v>
      </c>
      <c r="B1275" s="2" t="s">
        <v>9020</v>
      </c>
      <c r="C1275" s="2" t="s">
        <v>9019</v>
      </c>
    </row>
    <row r="1276" spans="1:3">
      <c r="A1276" s="2" t="s">
        <v>9021</v>
      </c>
      <c r="B1276" s="2" t="s">
        <v>9022</v>
      </c>
      <c r="C1276" s="2" t="s">
        <v>9021</v>
      </c>
    </row>
    <row r="1277" spans="1:3">
      <c r="A1277" s="2" t="s">
        <v>9023</v>
      </c>
      <c r="B1277" s="2" t="s">
        <v>9024</v>
      </c>
      <c r="C1277" s="2" t="s">
        <v>9023</v>
      </c>
    </row>
    <row r="1278" spans="1:3">
      <c r="A1278" s="2" t="s">
        <v>9025</v>
      </c>
      <c r="B1278" s="2" t="s">
        <v>9026</v>
      </c>
      <c r="C1278" s="2" t="s">
        <v>9025</v>
      </c>
    </row>
    <row r="1279" spans="1:3">
      <c r="A1279" s="2" t="s">
        <v>9027</v>
      </c>
      <c r="B1279" s="2" t="s">
        <v>9028</v>
      </c>
      <c r="C1279" s="2" t="s">
        <v>9027</v>
      </c>
    </row>
    <row r="1280" spans="1:3">
      <c r="A1280" s="2" t="s">
        <v>9029</v>
      </c>
      <c r="B1280" s="2" t="s">
        <v>9030</v>
      </c>
      <c r="C1280" s="2" t="s">
        <v>9029</v>
      </c>
    </row>
    <row r="1281" spans="1:3">
      <c r="A1281" s="2" t="s">
        <v>9031</v>
      </c>
      <c r="B1281" s="2" t="s">
        <v>9032</v>
      </c>
      <c r="C1281" s="2" t="s">
        <v>9031</v>
      </c>
    </row>
    <row r="1282" spans="1:3">
      <c r="A1282" s="2" t="s">
        <v>9033</v>
      </c>
      <c r="B1282" s="2" t="s">
        <v>9034</v>
      </c>
      <c r="C1282" s="2" t="s">
        <v>9033</v>
      </c>
    </row>
    <row r="1283" spans="1:3">
      <c r="A1283" s="2" t="s">
        <v>9035</v>
      </c>
      <c r="B1283" s="2" t="s">
        <v>9036</v>
      </c>
      <c r="C1283" s="2" t="s">
        <v>9035</v>
      </c>
    </row>
    <row r="1284" spans="1:3">
      <c r="A1284" s="2" t="s">
        <v>9037</v>
      </c>
      <c r="B1284" s="2" t="s">
        <v>9038</v>
      </c>
      <c r="C1284" s="2" t="s">
        <v>9037</v>
      </c>
    </row>
    <row r="1285" spans="1:3">
      <c r="A1285" s="2" t="s">
        <v>9039</v>
      </c>
      <c r="B1285" s="2" t="s">
        <v>9040</v>
      </c>
      <c r="C1285" s="2" t="s">
        <v>9039</v>
      </c>
    </row>
    <row r="1286" spans="1:3">
      <c r="A1286" s="2" t="s">
        <v>9041</v>
      </c>
      <c r="B1286" s="2" t="s">
        <v>9042</v>
      </c>
      <c r="C1286" s="2" t="s">
        <v>9041</v>
      </c>
    </row>
    <row r="1287" spans="1:3">
      <c r="A1287" s="2" t="s">
        <v>9043</v>
      </c>
      <c r="B1287" s="2" t="s">
        <v>9044</v>
      </c>
      <c r="C1287" s="2" t="s">
        <v>9043</v>
      </c>
    </row>
    <row r="1288" spans="1:3">
      <c r="A1288" s="2" t="s">
        <v>5329</v>
      </c>
      <c r="B1288" s="2" t="s">
        <v>5330</v>
      </c>
      <c r="C1288" s="2" t="s">
        <v>5329</v>
      </c>
    </row>
    <row r="1289" spans="1:3">
      <c r="A1289" s="2" t="s">
        <v>9045</v>
      </c>
      <c r="B1289" s="2" t="s">
        <v>9046</v>
      </c>
      <c r="C1289" s="2" t="s">
        <v>9045</v>
      </c>
    </row>
    <row r="1290" spans="1:3">
      <c r="A1290" s="2" t="s">
        <v>5427</v>
      </c>
      <c r="B1290" s="2" t="s">
        <v>5428</v>
      </c>
      <c r="C1290" s="2" t="s">
        <v>5427</v>
      </c>
    </row>
    <row r="1291" spans="1:3">
      <c r="A1291" s="2" t="s">
        <v>5431</v>
      </c>
      <c r="B1291" s="2" t="s">
        <v>5432</v>
      </c>
      <c r="C1291" s="2" t="s">
        <v>5431</v>
      </c>
    </row>
    <row r="1292" spans="1:3">
      <c r="A1292" s="2" t="s">
        <v>9047</v>
      </c>
      <c r="B1292" s="2" t="s">
        <v>9048</v>
      </c>
      <c r="C1292" s="2" t="s">
        <v>9047</v>
      </c>
    </row>
    <row r="1293" spans="1:3">
      <c r="A1293" s="2" t="s">
        <v>9049</v>
      </c>
      <c r="B1293" s="2" t="s">
        <v>9050</v>
      </c>
      <c r="C1293" s="2" t="s">
        <v>9049</v>
      </c>
    </row>
    <row r="1294" spans="1:3">
      <c r="A1294" s="2" t="s">
        <v>9051</v>
      </c>
      <c r="B1294" s="2" t="s">
        <v>9052</v>
      </c>
      <c r="C1294" s="2" t="s">
        <v>9051</v>
      </c>
    </row>
    <row r="1295" spans="1:3">
      <c r="A1295" s="2" t="s">
        <v>9053</v>
      </c>
      <c r="B1295" s="2" t="s">
        <v>9054</v>
      </c>
      <c r="C1295" s="2" t="s">
        <v>9053</v>
      </c>
    </row>
    <row r="1296" spans="1:3">
      <c r="A1296" s="2" t="s">
        <v>9055</v>
      </c>
      <c r="B1296" s="2" t="s">
        <v>9056</v>
      </c>
      <c r="C1296" s="2" t="s">
        <v>9055</v>
      </c>
    </row>
    <row r="1297" spans="1:3">
      <c r="A1297" s="2" t="s">
        <v>5421</v>
      </c>
      <c r="B1297" s="2" t="s">
        <v>5422</v>
      </c>
      <c r="C1297" s="2" t="s">
        <v>5421</v>
      </c>
    </row>
    <row r="1298" spans="1:3">
      <c r="A1298" s="2" t="s">
        <v>5425</v>
      </c>
      <c r="B1298" s="2" t="s">
        <v>5426</v>
      </c>
      <c r="C1298" s="2" t="s">
        <v>5425</v>
      </c>
    </row>
    <row r="1299" spans="1:3">
      <c r="A1299" s="2" t="s">
        <v>9057</v>
      </c>
      <c r="B1299" s="2" t="s">
        <v>9058</v>
      </c>
      <c r="C1299" s="2" t="s">
        <v>9057</v>
      </c>
    </row>
    <row r="1300" spans="1:3">
      <c r="A1300" s="2" t="s">
        <v>9059</v>
      </c>
      <c r="B1300" s="2" t="s">
        <v>9060</v>
      </c>
      <c r="C1300" s="2" t="s">
        <v>9059</v>
      </c>
    </row>
    <row r="1301" spans="1:3">
      <c r="A1301" s="2" t="s">
        <v>9061</v>
      </c>
      <c r="B1301" s="2" t="s">
        <v>9062</v>
      </c>
      <c r="C1301" s="2" t="s">
        <v>9061</v>
      </c>
    </row>
    <row r="1302" spans="1:3">
      <c r="A1302" s="2" t="s">
        <v>9063</v>
      </c>
      <c r="B1302" s="2" t="s">
        <v>9064</v>
      </c>
      <c r="C1302" s="2" t="s">
        <v>9063</v>
      </c>
    </row>
    <row r="1303" spans="1:3">
      <c r="A1303" s="2" t="s">
        <v>5415</v>
      </c>
      <c r="B1303" s="2" t="s">
        <v>5416</v>
      </c>
      <c r="C1303" s="2" t="s">
        <v>5415</v>
      </c>
    </row>
    <row r="1304" spans="1:3">
      <c r="A1304" s="2" t="s">
        <v>9065</v>
      </c>
      <c r="B1304" s="2" t="s">
        <v>9066</v>
      </c>
      <c r="C1304" s="2" t="s">
        <v>9065</v>
      </c>
    </row>
    <row r="1305" spans="1:3">
      <c r="A1305" s="2" t="s">
        <v>9067</v>
      </c>
      <c r="B1305" s="2" t="s">
        <v>9068</v>
      </c>
      <c r="C1305" s="2" t="s">
        <v>9067</v>
      </c>
    </row>
    <row r="1306" spans="1:3">
      <c r="A1306" s="2" t="s">
        <v>9069</v>
      </c>
      <c r="B1306" s="2" t="s">
        <v>9070</v>
      </c>
      <c r="C1306" s="2" t="s">
        <v>9069</v>
      </c>
    </row>
    <row r="1307" spans="1:3">
      <c r="A1307" s="2" t="s">
        <v>9071</v>
      </c>
      <c r="B1307" s="2" t="s">
        <v>9072</v>
      </c>
      <c r="C1307" s="2" t="s">
        <v>9071</v>
      </c>
    </row>
    <row r="1308" spans="1:3">
      <c r="A1308" s="2" t="s">
        <v>9073</v>
      </c>
      <c r="B1308" s="2" t="s">
        <v>9074</v>
      </c>
      <c r="C1308" s="2" t="s">
        <v>9073</v>
      </c>
    </row>
    <row r="1309" spans="1:3">
      <c r="A1309" s="2" t="s">
        <v>9075</v>
      </c>
      <c r="B1309" s="2" t="s">
        <v>9076</v>
      </c>
      <c r="C1309" s="2" t="s">
        <v>9075</v>
      </c>
    </row>
    <row r="1310" spans="1:3">
      <c r="A1310" s="2" t="s">
        <v>9077</v>
      </c>
      <c r="B1310" s="2" t="s">
        <v>9078</v>
      </c>
      <c r="C1310" s="2" t="s">
        <v>9077</v>
      </c>
    </row>
    <row r="1311" spans="1:3">
      <c r="A1311" s="2" t="s">
        <v>9079</v>
      </c>
      <c r="B1311" s="2" t="s">
        <v>9080</v>
      </c>
      <c r="C1311" s="2" t="s">
        <v>9079</v>
      </c>
    </row>
    <row r="1312" spans="1:3">
      <c r="A1312" s="2" t="s">
        <v>9081</v>
      </c>
      <c r="B1312" s="2" t="s">
        <v>9082</v>
      </c>
      <c r="C1312" s="2" t="s">
        <v>9081</v>
      </c>
    </row>
    <row r="1313" spans="1:3">
      <c r="A1313" s="2" t="s">
        <v>9083</v>
      </c>
      <c r="B1313" s="2" t="s">
        <v>9084</v>
      </c>
      <c r="C1313" s="2" t="s">
        <v>9083</v>
      </c>
    </row>
    <row r="1314" spans="1:3">
      <c r="A1314" s="2" t="s">
        <v>9085</v>
      </c>
      <c r="B1314" s="2" t="s">
        <v>9086</v>
      </c>
      <c r="C1314" s="2" t="s">
        <v>9085</v>
      </c>
    </row>
    <row r="1315" spans="1:3">
      <c r="A1315" s="2" t="s">
        <v>5403</v>
      </c>
      <c r="B1315" s="2" t="s">
        <v>5404</v>
      </c>
      <c r="C1315" s="2" t="s">
        <v>5403</v>
      </c>
    </row>
    <row r="1316" spans="1:3">
      <c r="A1316" s="2" t="s">
        <v>9087</v>
      </c>
      <c r="B1316" s="2" t="s">
        <v>9088</v>
      </c>
      <c r="C1316" s="2" t="s">
        <v>9087</v>
      </c>
    </row>
    <row r="1317" spans="1:3">
      <c r="A1317" s="2" t="s">
        <v>5375</v>
      </c>
      <c r="B1317" s="2" t="s">
        <v>5376</v>
      </c>
      <c r="C1317" s="2" t="s">
        <v>5375</v>
      </c>
    </row>
    <row r="1318" spans="1:3">
      <c r="A1318" s="2" t="s">
        <v>9089</v>
      </c>
      <c r="B1318" s="2" t="s">
        <v>9090</v>
      </c>
      <c r="C1318" s="2" t="s">
        <v>9089</v>
      </c>
    </row>
    <row r="1319" spans="1:3">
      <c r="A1319" s="2" t="s">
        <v>9091</v>
      </c>
      <c r="B1319" s="2" t="s">
        <v>9092</v>
      </c>
      <c r="C1319" s="2" t="s">
        <v>9091</v>
      </c>
    </row>
    <row r="1320" spans="1:3">
      <c r="A1320" s="2" t="s">
        <v>9093</v>
      </c>
      <c r="B1320" s="2" t="s">
        <v>9094</v>
      </c>
      <c r="C1320" s="2" t="s">
        <v>9093</v>
      </c>
    </row>
    <row r="1321" spans="1:3">
      <c r="A1321" s="2" t="s">
        <v>9095</v>
      </c>
      <c r="B1321" s="2" t="s">
        <v>9096</v>
      </c>
      <c r="C1321" s="2" t="s">
        <v>9095</v>
      </c>
    </row>
    <row r="1322" spans="1:3">
      <c r="A1322" s="2" t="s">
        <v>9097</v>
      </c>
      <c r="B1322" s="2" t="s">
        <v>9098</v>
      </c>
      <c r="C1322" s="2" t="s">
        <v>9097</v>
      </c>
    </row>
    <row r="1323" spans="1:3">
      <c r="A1323" s="2" t="s">
        <v>9099</v>
      </c>
      <c r="B1323" s="2" t="s">
        <v>9100</v>
      </c>
      <c r="C1323" s="2" t="s">
        <v>9099</v>
      </c>
    </row>
    <row r="1324" spans="1:3">
      <c r="A1324" s="2" t="s">
        <v>9101</v>
      </c>
      <c r="B1324" s="2" t="s">
        <v>9102</v>
      </c>
      <c r="C1324" s="2" t="s">
        <v>9101</v>
      </c>
    </row>
    <row r="1325" spans="1:3">
      <c r="A1325" s="2" t="s">
        <v>9103</v>
      </c>
      <c r="B1325" s="2" t="s">
        <v>9104</v>
      </c>
      <c r="C1325" s="2" t="s">
        <v>9103</v>
      </c>
    </row>
    <row r="1326" spans="1:3">
      <c r="A1326" s="2" t="s">
        <v>9105</v>
      </c>
      <c r="B1326" s="2" t="s">
        <v>9106</v>
      </c>
      <c r="C1326" s="2" t="s">
        <v>9105</v>
      </c>
    </row>
    <row r="1327" spans="1:3">
      <c r="A1327" s="2" t="s">
        <v>9107</v>
      </c>
      <c r="B1327" s="2" t="s">
        <v>9108</v>
      </c>
      <c r="C1327" s="2" t="s">
        <v>9107</v>
      </c>
    </row>
    <row r="1328" spans="1:3">
      <c r="A1328" s="2" t="s">
        <v>9109</v>
      </c>
      <c r="B1328" s="2" t="s">
        <v>9110</v>
      </c>
      <c r="C1328" s="2" t="s">
        <v>9109</v>
      </c>
    </row>
    <row r="1329" spans="1:3">
      <c r="A1329" s="2" t="s">
        <v>9111</v>
      </c>
      <c r="B1329" s="2" t="s">
        <v>9112</v>
      </c>
      <c r="C1329" s="2" t="s">
        <v>9111</v>
      </c>
    </row>
    <row r="1330" spans="1:3">
      <c r="A1330" s="2" t="s">
        <v>9113</v>
      </c>
      <c r="B1330" s="2" t="s">
        <v>9114</v>
      </c>
      <c r="C1330" s="2" t="s">
        <v>9113</v>
      </c>
    </row>
    <row r="1331" spans="1:3">
      <c r="A1331" s="2" t="s">
        <v>9115</v>
      </c>
      <c r="B1331" s="2" t="s">
        <v>9116</v>
      </c>
      <c r="C1331" s="2" t="s">
        <v>9115</v>
      </c>
    </row>
    <row r="1332" spans="1:3">
      <c r="A1332" s="2" t="s">
        <v>9117</v>
      </c>
      <c r="B1332" s="2" t="s">
        <v>9118</v>
      </c>
      <c r="C1332" s="2" t="s">
        <v>9117</v>
      </c>
    </row>
    <row r="1333" spans="1:3">
      <c r="A1333" s="2" t="s">
        <v>9119</v>
      </c>
      <c r="B1333" s="2" t="s">
        <v>9120</v>
      </c>
      <c r="C1333" s="2" t="s">
        <v>9119</v>
      </c>
    </row>
    <row r="1334" spans="1:3">
      <c r="A1334" s="2" t="s">
        <v>9121</v>
      </c>
      <c r="B1334" s="2" t="s">
        <v>9122</v>
      </c>
      <c r="C1334" s="2" t="s">
        <v>9121</v>
      </c>
    </row>
    <row r="1335" spans="1:3">
      <c r="A1335" s="2" t="s">
        <v>9123</v>
      </c>
      <c r="B1335" s="2" t="s">
        <v>9124</v>
      </c>
      <c r="C1335" s="2" t="s">
        <v>9123</v>
      </c>
    </row>
    <row r="1336" spans="1:3">
      <c r="A1336" s="2" t="s">
        <v>9125</v>
      </c>
      <c r="B1336" s="2" t="s">
        <v>9126</v>
      </c>
      <c r="C1336" s="2" t="s">
        <v>9125</v>
      </c>
    </row>
    <row r="1337" spans="1:3">
      <c r="A1337" s="2" t="s">
        <v>9127</v>
      </c>
      <c r="B1337" s="2" t="s">
        <v>9128</v>
      </c>
      <c r="C1337" s="2" t="s">
        <v>9127</v>
      </c>
    </row>
    <row r="1338" spans="1:3">
      <c r="A1338" s="2" t="s">
        <v>9129</v>
      </c>
      <c r="B1338" s="2" t="s">
        <v>9130</v>
      </c>
      <c r="C1338" s="2" t="s">
        <v>9129</v>
      </c>
    </row>
    <row r="1339" spans="1:3">
      <c r="A1339" s="2" t="s">
        <v>9131</v>
      </c>
      <c r="B1339" s="2" t="s">
        <v>9132</v>
      </c>
      <c r="C1339" s="2" t="s">
        <v>9131</v>
      </c>
    </row>
    <row r="1340" spans="1:3">
      <c r="A1340" s="2" t="s">
        <v>9133</v>
      </c>
      <c r="B1340" s="2" t="s">
        <v>9134</v>
      </c>
      <c r="C1340" s="2" t="s">
        <v>9133</v>
      </c>
    </row>
    <row r="1341" spans="1:3">
      <c r="A1341" s="2" t="s">
        <v>9135</v>
      </c>
      <c r="B1341" s="2" t="s">
        <v>9136</v>
      </c>
      <c r="C1341" s="2" t="s">
        <v>9135</v>
      </c>
    </row>
    <row r="1342" spans="1:3">
      <c r="A1342" s="2" t="s">
        <v>9137</v>
      </c>
      <c r="B1342" s="2" t="s">
        <v>9138</v>
      </c>
      <c r="C1342" s="2" t="s">
        <v>9137</v>
      </c>
    </row>
    <row r="1343" spans="1:3">
      <c r="A1343" s="2" t="s">
        <v>9139</v>
      </c>
      <c r="B1343" s="2" t="s">
        <v>9140</v>
      </c>
      <c r="C1343" s="2" t="s">
        <v>9139</v>
      </c>
    </row>
    <row r="1344" spans="1:3">
      <c r="A1344" s="2" t="s">
        <v>9141</v>
      </c>
      <c r="B1344" s="2" t="s">
        <v>9142</v>
      </c>
      <c r="C1344" s="2" t="s">
        <v>9141</v>
      </c>
    </row>
    <row r="1345" spans="1:3">
      <c r="A1345" s="2" t="s">
        <v>9143</v>
      </c>
      <c r="B1345" s="2" t="s">
        <v>9144</v>
      </c>
      <c r="C1345" s="2" t="s">
        <v>9143</v>
      </c>
    </row>
    <row r="1346" spans="1:3">
      <c r="A1346" s="2" t="s">
        <v>9145</v>
      </c>
      <c r="B1346" s="2" t="s">
        <v>9146</v>
      </c>
      <c r="C1346" s="2" t="s">
        <v>9145</v>
      </c>
    </row>
    <row r="1347" spans="1:3">
      <c r="A1347" s="2" t="s">
        <v>9147</v>
      </c>
      <c r="B1347" s="2" t="s">
        <v>9148</v>
      </c>
      <c r="C1347" s="2" t="s">
        <v>9147</v>
      </c>
    </row>
    <row r="1348" spans="1:3">
      <c r="A1348" s="2" t="s">
        <v>9149</v>
      </c>
      <c r="B1348" s="2" t="s">
        <v>9150</v>
      </c>
      <c r="C1348" s="2" t="s">
        <v>9149</v>
      </c>
    </row>
    <row r="1349" spans="1:3">
      <c r="A1349" s="2" t="s">
        <v>9151</v>
      </c>
      <c r="B1349" s="2" t="s">
        <v>9152</v>
      </c>
      <c r="C1349" s="2" t="s">
        <v>9151</v>
      </c>
    </row>
    <row r="1350" spans="1:3">
      <c r="A1350" s="2" t="s">
        <v>9153</v>
      </c>
      <c r="B1350" s="2" t="s">
        <v>9154</v>
      </c>
      <c r="C1350" s="2" t="s">
        <v>9153</v>
      </c>
    </row>
    <row r="1351" spans="1:3">
      <c r="A1351" s="2" t="s">
        <v>9155</v>
      </c>
      <c r="B1351" s="2" t="s">
        <v>9156</v>
      </c>
      <c r="C1351" s="2" t="s">
        <v>9155</v>
      </c>
    </row>
    <row r="1352" spans="1:3">
      <c r="A1352" s="2" t="s">
        <v>9157</v>
      </c>
      <c r="B1352" s="2" t="s">
        <v>9158</v>
      </c>
      <c r="C1352" s="2" t="s">
        <v>9157</v>
      </c>
    </row>
    <row r="1353" spans="1:3">
      <c r="A1353" s="2" t="s">
        <v>9159</v>
      </c>
      <c r="B1353" s="2" t="s">
        <v>9160</v>
      </c>
      <c r="C1353" s="2" t="s">
        <v>9159</v>
      </c>
    </row>
    <row r="1354" spans="1:3">
      <c r="A1354" s="2" t="s">
        <v>9161</v>
      </c>
      <c r="B1354" s="2" t="s">
        <v>9162</v>
      </c>
      <c r="C1354" s="2" t="s">
        <v>9161</v>
      </c>
    </row>
    <row r="1355" spans="1:3">
      <c r="A1355" s="2" t="s">
        <v>9163</v>
      </c>
      <c r="B1355" s="2" t="s">
        <v>9164</v>
      </c>
      <c r="C1355" s="2" t="s">
        <v>9163</v>
      </c>
    </row>
    <row r="1356" spans="1:3">
      <c r="A1356" s="2" t="s">
        <v>9165</v>
      </c>
      <c r="B1356" s="2" t="s">
        <v>9166</v>
      </c>
      <c r="C1356" s="2" t="s">
        <v>9165</v>
      </c>
    </row>
    <row r="1357" spans="1:3">
      <c r="A1357" s="2" t="s">
        <v>9167</v>
      </c>
      <c r="B1357" s="2" t="s">
        <v>9168</v>
      </c>
      <c r="C1357" s="2" t="s">
        <v>9167</v>
      </c>
    </row>
    <row r="1358" spans="1:3">
      <c r="A1358" s="2" t="s">
        <v>9169</v>
      </c>
      <c r="B1358" s="2" t="s">
        <v>9170</v>
      </c>
      <c r="C1358" s="2" t="s">
        <v>9169</v>
      </c>
    </row>
    <row r="1359" spans="1:3">
      <c r="A1359" s="2" t="s">
        <v>9171</v>
      </c>
      <c r="B1359" s="2" t="s">
        <v>9172</v>
      </c>
      <c r="C1359" s="2" t="s">
        <v>9171</v>
      </c>
    </row>
    <row r="1360" spans="1:3">
      <c r="A1360" s="2" t="s">
        <v>9173</v>
      </c>
      <c r="B1360" s="2" t="s">
        <v>9174</v>
      </c>
      <c r="C1360" s="2" t="s">
        <v>9173</v>
      </c>
    </row>
    <row r="1361" spans="1:3">
      <c r="A1361" s="2" t="s">
        <v>9175</v>
      </c>
      <c r="B1361" s="2" t="s">
        <v>9176</v>
      </c>
      <c r="C1361" s="2" t="s">
        <v>9175</v>
      </c>
    </row>
    <row r="1362" spans="1:3">
      <c r="A1362" s="2" t="s">
        <v>9177</v>
      </c>
      <c r="B1362" s="2" t="s">
        <v>9178</v>
      </c>
      <c r="C1362" s="2" t="s">
        <v>9177</v>
      </c>
    </row>
    <row r="1363" spans="1:3">
      <c r="A1363" s="2" t="s">
        <v>9179</v>
      </c>
      <c r="B1363" s="2" t="s">
        <v>9180</v>
      </c>
      <c r="C1363" s="2" t="s">
        <v>9179</v>
      </c>
    </row>
    <row r="1364" spans="1:3">
      <c r="A1364" s="2" t="s">
        <v>9181</v>
      </c>
      <c r="B1364" s="2" t="s">
        <v>9182</v>
      </c>
      <c r="C1364" s="2" t="s">
        <v>9181</v>
      </c>
    </row>
    <row r="1365" spans="1:3">
      <c r="A1365" s="2" t="s">
        <v>9183</v>
      </c>
      <c r="B1365" s="2" t="s">
        <v>9184</v>
      </c>
      <c r="C1365" s="2" t="s">
        <v>9183</v>
      </c>
    </row>
    <row r="1366" spans="1:3">
      <c r="A1366" s="2" t="s">
        <v>9185</v>
      </c>
      <c r="B1366" s="2" t="s">
        <v>9186</v>
      </c>
      <c r="C1366" s="2" t="s">
        <v>9185</v>
      </c>
    </row>
    <row r="1367" spans="1:3">
      <c r="A1367" s="2" t="s">
        <v>9187</v>
      </c>
      <c r="B1367" s="2" t="s">
        <v>9188</v>
      </c>
      <c r="C1367" s="2" t="s">
        <v>9187</v>
      </c>
    </row>
    <row r="1368" spans="1:3">
      <c r="A1368" s="2" t="s">
        <v>9189</v>
      </c>
      <c r="B1368" s="2" t="s">
        <v>9190</v>
      </c>
      <c r="C1368" s="2" t="s">
        <v>9189</v>
      </c>
    </row>
    <row r="1369" spans="1:3">
      <c r="A1369" s="2" t="s">
        <v>9191</v>
      </c>
      <c r="B1369" s="2" t="s">
        <v>9192</v>
      </c>
      <c r="C1369" s="2" t="s">
        <v>9191</v>
      </c>
    </row>
    <row r="1370" spans="1:3">
      <c r="A1370" s="2" t="s">
        <v>9193</v>
      </c>
      <c r="B1370" s="2" t="s">
        <v>9194</v>
      </c>
      <c r="C1370" s="2" t="s">
        <v>9193</v>
      </c>
    </row>
    <row r="1371" spans="1:3">
      <c r="A1371" s="2" t="s">
        <v>9195</v>
      </c>
      <c r="B1371" s="2" t="s">
        <v>9196</v>
      </c>
      <c r="C1371" s="2" t="s">
        <v>9195</v>
      </c>
    </row>
    <row r="1372" spans="1:3">
      <c r="A1372" s="2" t="s">
        <v>9197</v>
      </c>
      <c r="B1372" s="2" t="s">
        <v>9198</v>
      </c>
      <c r="C1372" s="2" t="s">
        <v>9197</v>
      </c>
    </row>
    <row r="1373" spans="1:3">
      <c r="A1373" s="2" t="s">
        <v>9199</v>
      </c>
      <c r="B1373" s="2" t="s">
        <v>9200</v>
      </c>
      <c r="C1373" s="2" t="s">
        <v>9199</v>
      </c>
    </row>
    <row r="1374" spans="1:3">
      <c r="A1374" s="2" t="s">
        <v>9201</v>
      </c>
      <c r="B1374" s="2" t="s">
        <v>9202</v>
      </c>
      <c r="C1374" s="2" t="s">
        <v>9201</v>
      </c>
    </row>
    <row r="1375" spans="1:3">
      <c r="A1375" s="2" t="s">
        <v>9203</v>
      </c>
      <c r="B1375" s="2" t="s">
        <v>9204</v>
      </c>
      <c r="C1375" s="2" t="s">
        <v>9203</v>
      </c>
    </row>
    <row r="1376" spans="1:3">
      <c r="A1376" s="2" t="s">
        <v>9205</v>
      </c>
      <c r="B1376" s="2" t="s">
        <v>9206</v>
      </c>
      <c r="C1376" s="2" t="s">
        <v>9205</v>
      </c>
    </row>
    <row r="1377" spans="1:3">
      <c r="A1377" s="2" t="s">
        <v>9207</v>
      </c>
      <c r="B1377" s="2" t="s">
        <v>9208</v>
      </c>
      <c r="C1377" s="2" t="s">
        <v>9207</v>
      </c>
    </row>
    <row r="1378" spans="1:3">
      <c r="A1378" s="2" t="s">
        <v>9209</v>
      </c>
      <c r="B1378" s="2" t="s">
        <v>9210</v>
      </c>
      <c r="C1378" s="2" t="s">
        <v>9209</v>
      </c>
    </row>
    <row r="1379" spans="1:3">
      <c r="A1379" s="2" t="s">
        <v>9211</v>
      </c>
      <c r="B1379" s="2" t="s">
        <v>9212</v>
      </c>
      <c r="C1379" s="2" t="s">
        <v>9211</v>
      </c>
    </row>
    <row r="1380" spans="1:3">
      <c r="A1380" s="2" t="s">
        <v>5508</v>
      </c>
      <c r="B1380" s="2" t="s">
        <v>5509</v>
      </c>
      <c r="C1380" s="2" t="s">
        <v>5508</v>
      </c>
    </row>
    <row r="1381" spans="1:3">
      <c r="A1381" s="2" t="s">
        <v>9213</v>
      </c>
      <c r="B1381" s="2" t="s">
        <v>9214</v>
      </c>
      <c r="C1381" s="2" t="s">
        <v>9213</v>
      </c>
    </row>
    <row r="1382" spans="1:3">
      <c r="A1382" s="2" t="s">
        <v>9215</v>
      </c>
      <c r="B1382" s="2" t="s">
        <v>9216</v>
      </c>
      <c r="C1382" s="2" t="s">
        <v>9215</v>
      </c>
    </row>
    <row r="1383" spans="1:3">
      <c r="A1383" s="2" t="s">
        <v>9217</v>
      </c>
      <c r="B1383" s="2" t="s">
        <v>9218</v>
      </c>
      <c r="C1383" s="2" t="s">
        <v>9217</v>
      </c>
    </row>
    <row r="1384" spans="1:3">
      <c r="A1384" s="2" t="s">
        <v>9219</v>
      </c>
      <c r="B1384" s="2" t="s">
        <v>9220</v>
      </c>
      <c r="C1384" s="2" t="s">
        <v>9219</v>
      </c>
    </row>
    <row r="1385" spans="1:3">
      <c r="A1385" s="2" t="s">
        <v>9221</v>
      </c>
      <c r="B1385" s="2" t="s">
        <v>9222</v>
      </c>
      <c r="C1385" s="2" t="s">
        <v>9221</v>
      </c>
    </row>
    <row r="1386" spans="1:3">
      <c r="A1386" s="2" t="s">
        <v>5470</v>
      </c>
      <c r="B1386" s="2" t="s">
        <v>5471</v>
      </c>
      <c r="C1386" s="2" t="s">
        <v>5470</v>
      </c>
    </row>
    <row r="1387" spans="1:3">
      <c r="A1387" s="2" t="s">
        <v>9223</v>
      </c>
      <c r="B1387" s="2" t="s">
        <v>9224</v>
      </c>
      <c r="C1387" s="2" t="s">
        <v>9223</v>
      </c>
    </row>
    <row r="1388" spans="1:3">
      <c r="A1388" s="2" t="s">
        <v>5468</v>
      </c>
      <c r="B1388" s="2" t="s">
        <v>5469</v>
      </c>
      <c r="C1388" s="2" t="s">
        <v>5468</v>
      </c>
    </row>
    <row r="1389" spans="1:3">
      <c r="A1389" s="2" t="s">
        <v>5462</v>
      </c>
      <c r="B1389" s="2" t="s">
        <v>5463</v>
      </c>
      <c r="C1389" s="2" t="s">
        <v>5462</v>
      </c>
    </row>
    <row r="1390" spans="1:3">
      <c r="A1390" s="2" t="s">
        <v>9225</v>
      </c>
      <c r="B1390" s="2" t="s">
        <v>9226</v>
      </c>
      <c r="C1390" s="2" t="s">
        <v>9225</v>
      </c>
    </row>
    <row r="1391" spans="1:3">
      <c r="A1391" s="2" t="s">
        <v>9227</v>
      </c>
      <c r="B1391" s="2" t="s">
        <v>9228</v>
      </c>
      <c r="C1391" s="2" t="s">
        <v>9227</v>
      </c>
    </row>
    <row r="1392" spans="1:3">
      <c r="A1392" s="2" t="s">
        <v>9229</v>
      </c>
      <c r="B1392" s="2" t="s">
        <v>9230</v>
      </c>
      <c r="C1392" s="2" t="s">
        <v>9229</v>
      </c>
    </row>
    <row r="1393" spans="1:3">
      <c r="A1393" s="2" t="s">
        <v>9231</v>
      </c>
      <c r="B1393" s="2" t="s">
        <v>9232</v>
      </c>
      <c r="C1393" s="2" t="s">
        <v>9231</v>
      </c>
    </row>
    <row r="1394" spans="1:3">
      <c r="A1394" s="2" t="s">
        <v>9233</v>
      </c>
      <c r="B1394" s="2" t="s">
        <v>9234</v>
      </c>
      <c r="C1394" s="2" t="s">
        <v>9233</v>
      </c>
    </row>
    <row r="1395" spans="1:3">
      <c r="A1395" s="2" t="s">
        <v>9235</v>
      </c>
      <c r="B1395" s="2" t="s">
        <v>9236</v>
      </c>
      <c r="C1395" s="2" t="s">
        <v>9235</v>
      </c>
    </row>
    <row r="1396" spans="1:3">
      <c r="A1396" s="2" t="s">
        <v>9237</v>
      </c>
      <c r="B1396" s="2" t="s">
        <v>9238</v>
      </c>
      <c r="C1396" s="2" t="s">
        <v>9237</v>
      </c>
    </row>
    <row r="1397" spans="1:3">
      <c r="A1397" s="2" t="s">
        <v>9239</v>
      </c>
      <c r="B1397" s="2" t="s">
        <v>9240</v>
      </c>
      <c r="C1397" s="2" t="s">
        <v>9239</v>
      </c>
    </row>
    <row r="1398" spans="1:3">
      <c r="A1398" s="2" t="s">
        <v>9241</v>
      </c>
      <c r="B1398" s="2" t="s">
        <v>9242</v>
      </c>
      <c r="C1398" s="2" t="s">
        <v>9241</v>
      </c>
    </row>
    <row r="1399" spans="1:3">
      <c r="A1399" s="2" t="s">
        <v>9243</v>
      </c>
      <c r="B1399" s="2" t="s">
        <v>9244</v>
      </c>
      <c r="C1399" s="2" t="s">
        <v>9243</v>
      </c>
    </row>
    <row r="1400" spans="1:3">
      <c r="A1400" s="2" t="s">
        <v>9245</v>
      </c>
      <c r="B1400" s="2" t="s">
        <v>9246</v>
      </c>
      <c r="C1400" s="2" t="s">
        <v>9245</v>
      </c>
    </row>
    <row r="1401" spans="1:3">
      <c r="A1401" s="2" t="s">
        <v>9247</v>
      </c>
      <c r="B1401" s="2" t="s">
        <v>9248</v>
      </c>
      <c r="C1401" s="2" t="s">
        <v>9247</v>
      </c>
    </row>
    <row r="1402" spans="1:3">
      <c r="A1402" s="2" t="s">
        <v>9249</v>
      </c>
      <c r="B1402" s="2" t="s">
        <v>9250</v>
      </c>
      <c r="C1402" s="2" t="s">
        <v>9249</v>
      </c>
    </row>
    <row r="1403" spans="1:3">
      <c r="A1403" s="2" t="s">
        <v>9251</v>
      </c>
      <c r="B1403" s="2" t="s">
        <v>9252</v>
      </c>
      <c r="C1403" s="2" t="s">
        <v>9251</v>
      </c>
    </row>
    <row r="1404" spans="1:3">
      <c r="A1404" s="2" t="s">
        <v>9253</v>
      </c>
      <c r="B1404" s="2" t="s">
        <v>9254</v>
      </c>
      <c r="C1404" s="2" t="s">
        <v>9253</v>
      </c>
    </row>
    <row r="1405" spans="1:3">
      <c r="A1405" s="2" t="s">
        <v>9255</v>
      </c>
      <c r="B1405" s="2" t="s">
        <v>9256</v>
      </c>
      <c r="C1405" s="2" t="s">
        <v>9255</v>
      </c>
    </row>
    <row r="1406" spans="1:3">
      <c r="A1406" s="2" t="s">
        <v>9257</v>
      </c>
      <c r="B1406" s="2" t="s">
        <v>9258</v>
      </c>
      <c r="C1406" s="2" t="s">
        <v>9257</v>
      </c>
    </row>
    <row r="1407" spans="1:3">
      <c r="A1407" s="2" t="s">
        <v>9259</v>
      </c>
      <c r="B1407" s="2" t="s">
        <v>9260</v>
      </c>
      <c r="C1407" s="2" t="s">
        <v>9259</v>
      </c>
    </row>
    <row r="1408" spans="1:3">
      <c r="A1408" s="2" t="s">
        <v>9261</v>
      </c>
      <c r="B1408" s="2" t="s">
        <v>9262</v>
      </c>
      <c r="C1408" s="2" t="s">
        <v>9261</v>
      </c>
    </row>
    <row r="1409" spans="1:3">
      <c r="A1409" s="2" t="s">
        <v>9263</v>
      </c>
      <c r="B1409" s="2" t="s">
        <v>9264</v>
      </c>
      <c r="C1409" s="2" t="s">
        <v>9263</v>
      </c>
    </row>
    <row r="1410" spans="1:3">
      <c r="A1410" s="2" t="s">
        <v>9265</v>
      </c>
      <c r="B1410" s="2" t="s">
        <v>9266</v>
      </c>
      <c r="C1410" s="2" t="s">
        <v>9265</v>
      </c>
    </row>
    <row r="1411" spans="1:3">
      <c r="A1411" s="2" t="s">
        <v>9267</v>
      </c>
      <c r="B1411" s="2" t="s">
        <v>9268</v>
      </c>
      <c r="C1411" s="2" t="s">
        <v>9267</v>
      </c>
    </row>
    <row r="1412" spans="1:3">
      <c r="A1412" s="2" t="s">
        <v>9269</v>
      </c>
      <c r="B1412" s="2" t="s">
        <v>9270</v>
      </c>
      <c r="C1412" s="2" t="s">
        <v>9269</v>
      </c>
    </row>
    <row r="1413" spans="1:3">
      <c r="A1413" s="2" t="s">
        <v>9271</v>
      </c>
      <c r="B1413" s="2" t="s">
        <v>9272</v>
      </c>
      <c r="C1413" s="2" t="s">
        <v>9271</v>
      </c>
    </row>
    <row r="1414" spans="1:3">
      <c r="A1414" s="2" t="s">
        <v>9273</v>
      </c>
      <c r="B1414" s="2" t="s">
        <v>9274</v>
      </c>
      <c r="C1414" s="2" t="s">
        <v>9273</v>
      </c>
    </row>
    <row r="1415" spans="1:3">
      <c r="A1415" s="2" t="s">
        <v>9275</v>
      </c>
      <c r="B1415" s="2" t="s">
        <v>9276</v>
      </c>
      <c r="C1415" s="2" t="s">
        <v>9275</v>
      </c>
    </row>
    <row r="1416" spans="1:3">
      <c r="A1416" s="2" t="s">
        <v>9277</v>
      </c>
      <c r="B1416" s="2" t="s">
        <v>9278</v>
      </c>
      <c r="C1416" s="2" t="s">
        <v>9277</v>
      </c>
    </row>
    <row r="1417" spans="1:3">
      <c r="A1417" s="2" t="s">
        <v>9279</v>
      </c>
      <c r="B1417" s="2" t="s">
        <v>9280</v>
      </c>
      <c r="C1417" s="2" t="s">
        <v>9279</v>
      </c>
    </row>
    <row r="1418" spans="1:3">
      <c r="A1418" s="2" t="s">
        <v>9281</v>
      </c>
      <c r="B1418" s="2" t="s">
        <v>9282</v>
      </c>
      <c r="C1418" s="2" t="s">
        <v>9281</v>
      </c>
    </row>
    <row r="1419" spans="1:3">
      <c r="A1419" s="2" t="s">
        <v>9283</v>
      </c>
      <c r="B1419" s="2" t="s">
        <v>9284</v>
      </c>
      <c r="C1419" s="2" t="s">
        <v>9283</v>
      </c>
    </row>
    <row r="1420" spans="1:3">
      <c r="A1420" s="2" t="s">
        <v>9285</v>
      </c>
      <c r="B1420" s="2" t="s">
        <v>9286</v>
      </c>
      <c r="C1420" s="2" t="s">
        <v>9285</v>
      </c>
    </row>
    <row r="1421" spans="1:3">
      <c r="A1421" s="2" t="s">
        <v>9287</v>
      </c>
      <c r="B1421" s="2" t="s">
        <v>9288</v>
      </c>
      <c r="C1421" s="2" t="s">
        <v>9287</v>
      </c>
    </row>
    <row r="1422" spans="1:3">
      <c r="A1422" s="2" t="s">
        <v>9289</v>
      </c>
      <c r="B1422" s="2" t="s">
        <v>9290</v>
      </c>
      <c r="C1422" s="2" t="s">
        <v>9289</v>
      </c>
    </row>
    <row r="1423" spans="1:3">
      <c r="A1423" s="2" t="s">
        <v>9291</v>
      </c>
      <c r="B1423" s="2" t="s">
        <v>9292</v>
      </c>
      <c r="C1423" s="2" t="s">
        <v>9291</v>
      </c>
    </row>
    <row r="1424" spans="1:3">
      <c r="A1424" s="2" t="s">
        <v>9293</v>
      </c>
      <c r="B1424" s="2" t="s">
        <v>9294</v>
      </c>
      <c r="C1424" s="2" t="s">
        <v>9293</v>
      </c>
    </row>
    <row r="1425" spans="1:3">
      <c r="A1425" s="2" t="s">
        <v>9295</v>
      </c>
      <c r="B1425" s="2" t="s">
        <v>9296</v>
      </c>
      <c r="C1425" s="2" t="s">
        <v>9295</v>
      </c>
    </row>
    <row r="1426" spans="1:3">
      <c r="A1426" s="2" t="s">
        <v>9297</v>
      </c>
      <c r="B1426" s="2" t="s">
        <v>9298</v>
      </c>
      <c r="C1426" s="2" t="s">
        <v>9297</v>
      </c>
    </row>
    <row r="1427" spans="1:3">
      <c r="A1427" s="2" t="s">
        <v>9299</v>
      </c>
      <c r="B1427" s="2" t="s">
        <v>9300</v>
      </c>
      <c r="C1427" s="2" t="s">
        <v>9299</v>
      </c>
    </row>
    <row r="1428" spans="1:3">
      <c r="A1428" s="2" t="s">
        <v>5456</v>
      </c>
      <c r="B1428" s="2" t="s">
        <v>5457</v>
      </c>
      <c r="C1428" s="2" t="s">
        <v>5456</v>
      </c>
    </row>
    <row r="1429" spans="1:3">
      <c r="A1429" s="2" t="s">
        <v>5460</v>
      </c>
      <c r="B1429" s="2" t="s">
        <v>5461</v>
      </c>
      <c r="C1429" s="2" t="s">
        <v>5460</v>
      </c>
    </row>
    <row r="1430" spans="1:3">
      <c r="A1430" s="2" t="s">
        <v>9301</v>
      </c>
      <c r="B1430" s="2" t="s">
        <v>9302</v>
      </c>
      <c r="C1430" s="2" t="s">
        <v>9301</v>
      </c>
    </row>
    <row r="1431" spans="1:3">
      <c r="A1431" s="2" t="s">
        <v>9303</v>
      </c>
      <c r="B1431" s="2" t="s">
        <v>9304</v>
      </c>
      <c r="C1431" s="2" t="s">
        <v>9303</v>
      </c>
    </row>
    <row r="1432" spans="1:3">
      <c r="A1432" s="2" t="s">
        <v>9305</v>
      </c>
      <c r="B1432" s="2" t="s">
        <v>9306</v>
      </c>
      <c r="C1432" s="2" t="s">
        <v>9305</v>
      </c>
    </row>
    <row r="1433" spans="1:3">
      <c r="A1433" s="2" t="s">
        <v>9307</v>
      </c>
      <c r="B1433" s="2" t="s">
        <v>9308</v>
      </c>
      <c r="C1433" s="2" t="s">
        <v>9307</v>
      </c>
    </row>
    <row r="1434" spans="1:3">
      <c r="A1434" s="2" t="s">
        <v>9309</v>
      </c>
      <c r="B1434" s="2" t="s">
        <v>9310</v>
      </c>
      <c r="C1434" s="2" t="s">
        <v>9309</v>
      </c>
    </row>
    <row r="1435" spans="1:3">
      <c r="A1435" s="2" t="s">
        <v>9311</v>
      </c>
      <c r="B1435" s="2" t="s">
        <v>9312</v>
      </c>
      <c r="C1435" s="2" t="s">
        <v>9311</v>
      </c>
    </row>
    <row r="1436" spans="1:3">
      <c r="A1436" s="2" t="s">
        <v>9313</v>
      </c>
      <c r="B1436" s="2" t="s">
        <v>9314</v>
      </c>
      <c r="C1436" s="2" t="s">
        <v>9313</v>
      </c>
    </row>
    <row r="1437" spans="1:3">
      <c r="A1437" s="2" t="s">
        <v>9315</v>
      </c>
      <c r="B1437" s="2" t="s">
        <v>9316</v>
      </c>
      <c r="C1437" s="2" t="s">
        <v>9315</v>
      </c>
    </row>
    <row r="1438" spans="1:3">
      <c r="A1438" s="2" t="s">
        <v>9317</v>
      </c>
      <c r="B1438" s="2" t="s">
        <v>9318</v>
      </c>
      <c r="C1438" s="2" t="s">
        <v>9317</v>
      </c>
    </row>
    <row r="1439" spans="1:3">
      <c r="A1439" s="2" t="s">
        <v>9319</v>
      </c>
      <c r="B1439" s="2" t="s">
        <v>9320</v>
      </c>
      <c r="C1439" s="2" t="s">
        <v>9319</v>
      </c>
    </row>
    <row r="1440" spans="1:3">
      <c r="A1440" s="2" t="s">
        <v>9321</v>
      </c>
      <c r="B1440" s="2" t="s">
        <v>9322</v>
      </c>
      <c r="C1440" s="2" t="s">
        <v>9321</v>
      </c>
    </row>
    <row r="1441" spans="1:3">
      <c r="A1441" s="2" t="s">
        <v>9323</v>
      </c>
      <c r="B1441" s="2" t="s">
        <v>9324</v>
      </c>
      <c r="C1441" s="2" t="s">
        <v>9323</v>
      </c>
    </row>
    <row r="1442" spans="1:3">
      <c r="A1442" s="2" t="s">
        <v>9325</v>
      </c>
      <c r="B1442" s="2" t="s">
        <v>9326</v>
      </c>
      <c r="C1442" s="2" t="s">
        <v>9325</v>
      </c>
    </row>
    <row r="1443" spans="1:3">
      <c r="A1443" s="2" t="s">
        <v>9327</v>
      </c>
      <c r="B1443" s="2" t="s">
        <v>9328</v>
      </c>
      <c r="C1443" s="2" t="s">
        <v>9327</v>
      </c>
    </row>
    <row r="1444" spans="1:3">
      <c r="A1444" s="2" t="s">
        <v>9329</v>
      </c>
      <c r="B1444" s="2" t="s">
        <v>9330</v>
      </c>
      <c r="C1444" s="2" t="s">
        <v>9329</v>
      </c>
    </row>
    <row r="1445" spans="1:3">
      <c r="A1445" s="2" t="s">
        <v>5608</v>
      </c>
      <c r="B1445" s="2" t="s">
        <v>5609</v>
      </c>
      <c r="C1445" s="2" t="s">
        <v>5608</v>
      </c>
    </row>
    <row r="1446" spans="1:3">
      <c r="A1446" s="2" t="s">
        <v>9331</v>
      </c>
      <c r="B1446" s="2" t="s">
        <v>9332</v>
      </c>
      <c r="C1446" s="2" t="s">
        <v>9331</v>
      </c>
    </row>
    <row r="1447" spans="1:3">
      <c r="A1447" s="2" t="s">
        <v>5610</v>
      </c>
      <c r="B1447" s="2" t="s">
        <v>5611</v>
      </c>
      <c r="C1447" s="2" t="s">
        <v>5610</v>
      </c>
    </row>
    <row r="1448" spans="1:3">
      <c r="A1448" s="2" t="s">
        <v>9333</v>
      </c>
      <c r="B1448" s="2" t="s">
        <v>9334</v>
      </c>
      <c r="C1448" s="2" t="s">
        <v>9333</v>
      </c>
    </row>
    <row r="1449" spans="1:3">
      <c r="A1449" s="2" t="s">
        <v>9335</v>
      </c>
      <c r="B1449" s="2" t="s">
        <v>9336</v>
      </c>
      <c r="C1449" s="2" t="s">
        <v>9335</v>
      </c>
    </row>
    <row r="1450" spans="1:3">
      <c r="A1450" s="2" t="s">
        <v>5602</v>
      </c>
      <c r="B1450" s="2" t="s">
        <v>5603</v>
      </c>
      <c r="C1450" s="2" t="s">
        <v>5602</v>
      </c>
    </row>
    <row r="1451" spans="1:3">
      <c r="A1451" s="2" t="s">
        <v>5598</v>
      </c>
      <c r="B1451" s="2" t="s">
        <v>5599</v>
      </c>
      <c r="C1451" s="2" t="s">
        <v>5598</v>
      </c>
    </row>
    <row r="1452" spans="1:3">
      <c r="A1452" s="2" t="s">
        <v>9337</v>
      </c>
      <c r="B1452" s="2" t="s">
        <v>9338</v>
      </c>
      <c r="C1452" s="2" t="s">
        <v>9337</v>
      </c>
    </row>
    <row r="1453" spans="1:3">
      <c r="A1453" s="2" t="s">
        <v>9339</v>
      </c>
      <c r="B1453" s="2" t="s">
        <v>9340</v>
      </c>
      <c r="C1453" s="2" t="s">
        <v>9339</v>
      </c>
    </row>
    <row r="1454" spans="1:3">
      <c r="A1454" s="2" t="s">
        <v>5594</v>
      </c>
      <c r="B1454" s="2" t="s">
        <v>5595</v>
      </c>
      <c r="C1454" s="2" t="s">
        <v>5594</v>
      </c>
    </row>
    <row r="1455" spans="1:3">
      <c r="A1455" s="2" t="s">
        <v>9341</v>
      </c>
      <c r="B1455" s="2" t="s">
        <v>9342</v>
      </c>
      <c r="C1455" s="2" t="s">
        <v>9341</v>
      </c>
    </row>
    <row r="1456" spans="1:3">
      <c r="A1456" s="2" t="s">
        <v>9343</v>
      </c>
      <c r="B1456" s="2" t="s">
        <v>9344</v>
      </c>
      <c r="C1456" s="2" t="s">
        <v>9343</v>
      </c>
    </row>
    <row r="1457" spans="1:3">
      <c r="A1457" s="2" t="s">
        <v>9345</v>
      </c>
      <c r="B1457" s="2" t="s">
        <v>9346</v>
      </c>
      <c r="C1457" s="2" t="s">
        <v>9345</v>
      </c>
    </row>
    <row r="1458" spans="1:3">
      <c r="A1458" s="2" t="s">
        <v>9347</v>
      </c>
      <c r="B1458" s="2" t="s">
        <v>9348</v>
      </c>
      <c r="C1458" s="2" t="s">
        <v>9347</v>
      </c>
    </row>
    <row r="1459" spans="1:3">
      <c r="A1459" s="2" t="s">
        <v>9349</v>
      </c>
      <c r="B1459" s="2" t="s">
        <v>9350</v>
      </c>
      <c r="C1459" s="2" t="s">
        <v>9349</v>
      </c>
    </row>
    <row r="1460" spans="1:3">
      <c r="A1460" s="2" t="s">
        <v>5562</v>
      </c>
      <c r="B1460" s="2" t="s">
        <v>5563</v>
      </c>
      <c r="C1460" s="2" t="s">
        <v>5562</v>
      </c>
    </row>
    <row r="1461" spans="1:3">
      <c r="A1461" s="2" t="s">
        <v>5556</v>
      </c>
      <c r="B1461" s="2" t="s">
        <v>5557</v>
      </c>
      <c r="C1461" s="2" t="s">
        <v>5556</v>
      </c>
    </row>
    <row r="1462" spans="1:3">
      <c r="A1462" s="2" t="s">
        <v>9351</v>
      </c>
      <c r="B1462" s="2" t="s">
        <v>9352</v>
      </c>
      <c r="C1462" s="2" t="s">
        <v>9351</v>
      </c>
    </row>
    <row r="1463" spans="1:3">
      <c r="A1463" s="2" t="s">
        <v>9353</v>
      </c>
      <c r="B1463" s="2" t="s">
        <v>9354</v>
      </c>
      <c r="C1463" s="2" t="s">
        <v>9353</v>
      </c>
    </row>
    <row r="1464" spans="1:3">
      <c r="A1464" s="2" t="s">
        <v>9355</v>
      </c>
      <c r="B1464" s="2" t="s">
        <v>9356</v>
      </c>
      <c r="C1464" s="2" t="s">
        <v>9355</v>
      </c>
    </row>
    <row r="1465" spans="1:3">
      <c r="A1465" s="2" t="s">
        <v>5536</v>
      </c>
      <c r="B1465" s="2" t="s">
        <v>5537</v>
      </c>
      <c r="C1465" s="2" t="s">
        <v>5536</v>
      </c>
    </row>
    <row r="1466" spans="1:3">
      <c r="A1466" s="2" t="s">
        <v>5702</v>
      </c>
      <c r="B1466" s="2" t="s">
        <v>5703</v>
      </c>
      <c r="C1466" s="2" t="s">
        <v>5702</v>
      </c>
    </row>
    <row r="1467" spans="1:3">
      <c r="A1467" s="2" t="s">
        <v>9357</v>
      </c>
      <c r="B1467" s="2" t="s">
        <v>9358</v>
      </c>
      <c r="C1467" s="2" t="s">
        <v>9357</v>
      </c>
    </row>
    <row r="1468" spans="1:3">
      <c r="A1468" s="2" t="s">
        <v>9359</v>
      </c>
      <c r="B1468" s="2" t="s">
        <v>9360</v>
      </c>
      <c r="C1468" s="2" t="s">
        <v>9359</v>
      </c>
    </row>
    <row r="1469" spans="1:3">
      <c r="A1469" s="2" t="s">
        <v>9361</v>
      </c>
      <c r="B1469" s="2" t="s">
        <v>9362</v>
      </c>
      <c r="C1469" s="2" t="s">
        <v>9361</v>
      </c>
    </row>
    <row r="1470" spans="1:3">
      <c r="A1470" s="2" t="s">
        <v>9363</v>
      </c>
      <c r="B1470" s="2" t="s">
        <v>9364</v>
      </c>
      <c r="C1470" s="2" t="s">
        <v>9363</v>
      </c>
    </row>
    <row r="1471" spans="1:3">
      <c r="A1471" s="2" t="s">
        <v>9365</v>
      </c>
      <c r="B1471" s="2" t="s">
        <v>9366</v>
      </c>
      <c r="C1471" s="2" t="s">
        <v>9365</v>
      </c>
    </row>
    <row r="1472" spans="1:3">
      <c r="A1472" s="2" t="s">
        <v>9367</v>
      </c>
      <c r="B1472" s="2" t="s">
        <v>9368</v>
      </c>
      <c r="C1472" s="2" t="s">
        <v>9367</v>
      </c>
    </row>
    <row r="1473" spans="1:3">
      <c r="A1473" s="2" t="s">
        <v>9369</v>
      </c>
      <c r="B1473" s="2" t="s">
        <v>9370</v>
      </c>
      <c r="C1473" s="2" t="s">
        <v>9369</v>
      </c>
    </row>
    <row r="1474" spans="1:3">
      <c r="A1474" s="2" t="s">
        <v>9371</v>
      </c>
      <c r="B1474" s="2" t="s">
        <v>9372</v>
      </c>
      <c r="C1474" s="2" t="s">
        <v>9371</v>
      </c>
    </row>
    <row r="1475" spans="1:3">
      <c r="A1475" s="2" t="s">
        <v>9373</v>
      </c>
      <c r="B1475" s="2" t="s">
        <v>9374</v>
      </c>
      <c r="C1475" s="2" t="s">
        <v>9373</v>
      </c>
    </row>
    <row r="1476" spans="1:3">
      <c r="A1476" s="2" t="s">
        <v>9375</v>
      </c>
      <c r="B1476" s="2" t="s">
        <v>9376</v>
      </c>
      <c r="C1476" s="2" t="s">
        <v>9375</v>
      </c>
    </row>
    <row r="1477" spans="1:3">
      <c r="A1477" s="2" t="s">
        <v>9377</v>
      </c>
      <c r="B1477" s="2" t="s">
        <v>9378</v>
      </c>
      <c r="C1477" s="2" t="s">
        <v>9377</v>
      </c>
    </row>
    <row r="1478" spans="1:3">
      <c r="A1478" s="2" t="s">
        <v>9379</v>
      </c>
      <c r="B1478" s="2" t="s">
        <v>9380</v>
      </c>
      <c r="C1478" s="2" t="s">
        <v>9379</v>
      </c>
    </row>
    <row r="1479" spans="1:3">
      <c r="A1479" s="2" t="s">
        <v>9381</v>
      </c>
      <c r="B1479" s="2" t="s">
        <v>9382</v>
      </c>
      <c r="C1479" s="2" t="s">
        <v>9381</v>
      </c>
    </row>
    <row r="1480" spans="1:3">
      <c r="A1480" s="2" t="s">
        <v>9383</v>
      </c>
      <c r="B1480" s="2" t="s">
        <v>9384</v>
      </c>
      <c r="C1480" s="2" t="s">
        <v>9383</v>
      </c>
    </row>
    <row r="1481" spans="1:3">
      <c r="A1481" s="2" t="s">
        <v>9385</v>
      </c>
      <c r="B1481" s="2" t="s">
        <v>9386</v>
      </c>
      <c r="C1481" s="2" t="s">
        <v>9385</v>
      </c>
    </row>
    <row r="1482" spans="1:3">
      <c r="A1482" s="2" t="s">
        <v>9387</v>
      </c>
      <c r="B1482" s="2" t="s">
        <v>9388</v>
      </c>
      <c r="C1482" s="2" t="s">
        <v>9387</v>
      </c>
    </row>
    <row r="1483" spans="1:3">
      <c r="A1483" s="2" t="s">
        <v>9389</v>
      </c>
      <c r="B1483" s="2" t="s">
        <v>9390</v>
      </c>
      <c r="C1483" s="2" t="s">
        <v>9389</v>
      </c>
    </row>
    <row r="1484" spans="1:3">
      <c r="A1484" s="2" t="s">
        <v>9391</v>
      </c>
      <c r="B1484" s="2" t="s">
        <v>9392</v>
      </c>
      <c r="C1484" s="2" t="s">
        <v>9391</v>
      </c>
    </row>
    <row r="1485" spans="1:3">
      <c r="A1485" s="2" t="s">
        <v>9393</v>
      </c>
      <c r="B1485" s="2" t="s">
        <v>9394</v>
      </c>
      <c r="C1485" s="2" t="s">
        <v>9393</v>
      </c>
    </row>
    <row r="1486" spans="1:3">
      <c r="A1486" s="2" t="s">
        <v>9395</v>
      </c>
      <c r="B1486" s="2" t="s">
        <v>9396</v>
      </c>
      <c r="C1486" s="2" t="s">
        <v>9395</v>
      </c>
    </row>
    <row r="1487" spans="1:3">
      <c r="A1487" s="2" t="s">
        <v>9397</v>
      </c>
      <c r="B1487" s="2" t="s">
        <v>9398</v>
      </c>
      <c r="C1487" s="2" t="s">
        <v>9397</v>
      </c>
    </row>
    <row r="1488" spans="1:3">
      <c r="A1488" s="2" t="s">
        <v>9399</v>
      </c>
      <c r="B1488" s="2" t="s">
        <v>9400</v>
      </c>
      <c r="C1488" s="2" t="s">
        <v>9399</v>
      </c>
    </row>
    <row r="1489" spans="1:3">
      <c r="A1489" s="2" t="s">
        <v>9401</v>
      </c>
      <c r="B1489" s="2" t="s">
        <v>9402</v>
      </c>
      <c r="C1489" s="2" t="s">
        <v>9401</v>
      </c>
    </row>
    <row r="1490" spans="1:3">
      <c r="A1490" s="2" t="s">
        <v>9403</v>
      </c>
      <c r="B1490" s="2" t="s">
        <v>9404</v>
      </c>
      <c r="C1490" s="2" t="s">
        <v>9403</v>
      </c>
    </row>
    <row r="1491" spans="1:3">
      <c r="A1491" s="2" t="s">
        <v>9405</v>
      </c>
      <c r="B1491" s="2" t="s">
        <v>9406</v>
      </c>
      <c r="C1491" s="2" t="s">
        <v>9405</v>
      </c>
    </row>
    <row r="1492" spans="1:3">
      <c r="A1492" s="2" t="s">
        <v>9407</v>
      </c>
      <c r="B1492" s="2" t="s">
        <v>9408</v>
      </c>
      <c r="C1492" s="2" t="s">
        <v>9407</v>
      </c>
    </row>
    <row r="1493" spans="1:3">
      <c r="A1493" s="2" t="s">
        <v>9409</v>
      </c>
      <c r="B1493" s="2" t="s">
        <v>9410</v>
      </c>
      <c r="C1493" s="2" t="s">
        <v>9409</v>
      </c>
    </row>
    <row r="1494" spans="1:3">
      <c r="A1494" s="2" t="s">
        <v>9411</v>
      </c>
      <c r="B1494" s="2" t="s">
        <v>9412</v>
      </c>
      <c r="C1494" s="2" t="s">
        <v>9411</v>
      </c>
    </row>
    <row r="1495" spans="1:3">
      <c r="A1495" s="2" t="s">
        <v>9413</v>
      </c>
      <c r="B1495" s="2" t="s">
        <v>9414</v>
      </c>
      <c r="C1495" s="2" t="s">
        <v>9413</v>
      </c>
    </row>
    <row r="1496" spans="1:3">
      <c r="A1496" s="2" t="s">
        <v>9415</v>
      </c>
      <c r="B1496" s="2" t="s">
        <v>9416</v>
      </c>
      <c r="C1496" s="2" t="s">
        <v>9415</v>
      </c>
    </row>
    <row r="1497" spans="1:3">
      <c r="A1497" s="2" t="s">
        <v>9417</v>
      </c>
      <c r="B1497" s="2" t="s">
        <v>9418</v>
      </c>
      <c r="C1497" s="2" t="s">
        <v>9417</v>
      </c>
    </row>
    <row r="1498" spans="1:3">
      <c r="A1498" s="2" t="s">
        <v>9419</v>
      </c>
      <c r="B1498" s="2" t="s">
        <v>9420</v>
      </c>
      <c r="C1498" s="2" t="s">
        <v>9419</v>
      </c>
    </row>
    <row r="1499" spans="1:3">
      <c r="A1499" s="2" t="s">
        <v>9421</v>
      </c>
      <c r="B1499" s="2" t="s">
        <v>9422</v>
      </c>
      <c r="C1499" s="2" t="s">
        <v>9421</v>
      </c>
    </row>
    <row r="1500" spans="1:3">
      <c r="A1500" s="2" t="s">
        <v>5700</v>
      </c>
      <c r="B1500" s="2" t="s">
        <v>5701</v>
      </c>
      <c r="C1500" s="2" t="s">
        <v>5700</v>
      </c>
    </row>
    <row r="1501" spans="1:3">
      <c r="A1501" s="2" t="s">
        <v>5696</v>
      </c>
      <c r="B1501" s="2" t="s">
        <v>5697</v>
      </c>
      <c r="C1501" s="2" t="s">
        <v>5696</v>
      </c>
    </row>
    <row r="1502" spans="1:3">
      <c r="A1502" s="2" t="s">
        <v>5694</v>
      </c>
      <c r="B1502" s="2" t="s">
        <v>5695</v>
      </c>
      <c r="C1502" s="2" t="s">
        <v>5694</v>
      </c>
    </row>
    <row r="1503" spans="1:3">
      <c r="A1503" s="2" t="s">
        <v>5692</v>
      </c>
      <c r="B1503" s="2" t="s">
        <v>5693</v>
      </c>
      <c r="C1503" s="2" t="s">
        <v>5692</v>
      </c>
    </row>
    <row r="1504" spans="1:3">
      <c r="A1504" s="2" t="s">
        <v>5690</v>
      </c>
      <c r="B1504" s="2" t="s">
        <v>5691</v>
      </c>
      <c r="C1504" s="2" t="s">
        <v>5690</v>
      </c>
    </row>
    <row r="1505" spans="1:3">
      <c r="A1505" s="2" t="s">
        <v>9423</v>
      </c>
      <c r="B1505" s="2" t="s">
        <v>9424</v>
      </c>
      <c r="C1505" s="2" t="s">
        <v>9423</v>
      </c>
    </row>
    <row r="1506" spans="1:3">
      <c r="A1506" s="2" t="s">
        <v>9425</v>
      </c>
      <c r="B1506" s="2" t="s">
        <v>9426</v>
      </c>
      <c r="C1506" s="2" t="s">
        <v>9425</v>
      </c>
    </row>
    <row r="1507" spans="1:3">
      <c r="A1507" s="2" t="s">
        <v>9427</v>
      </c>
      <c r="B1507" s="2" t="s">
        <v>9428</v>
      </c>
      <c r="C1507" s="2" t="s">
        <v>9427</v>
      </c>
    </row>
    <row r="1508" spans="1:3">
      <c r="A1508" s="2" t="s">
        <v>9429</v>
      </c>
      <c r="B1508" s="2" t="s">
        <v>9430</v>
      </c>
      <c r="C1508" s="2" t="s">
        <v>9429</v>
      </c>
    </row>
    <row r="1509" spans="1:3">
      <c r="A1509" s="2" t="s">
        <v>9431</v>
      </c>
      <c r="B1509" s="2" t="s">
        <v>9432</v>
      </c>
      <c r="C1509" s="2" t="s">
        <v>9431</v>
      </c>
    </row>
    <row r="1510" spans="1:3">
      <c r="A1510" s="2" t="s">
        <v>9433</v>
      </c>
      <c r="B1510" s="2" t="s">
        <v>9434</v>
      </c>
      <c r="C1510" s="2" t="s">
        <v>9433</v>
      </c>
    </row>
    <row r="1511" spans="1:3">
      <c r="A1511" s="2" t="s">
        <v>5654</v>
      </c>
      <c r="B1511" s="2" t="s">
        <v>5655</v>
      </c>
      <c r="C1511" s="2" t="s">
        <v>5654</v>
      </c>
    </row>
    <row r="1512" spans="1:3">
      <c r="A1512" s="2" t="s">
        <v>9435</v>
      </c>
      <c r="B1512" s="2" t="s">
        <v>9436</v>
      </c>
      <c r="C1512" s="2" t="s">
        <v>9435</v>
      </c>
    </row>
    <row r="1513" spans="1:3">
      <c r="A1513" s="2" t="s">
        <v>9437</v>
      </c>
      <c r="B1513" s="2" t="s">
        <v>9438</v>
      </c>
      <c r="C1513" s="2" t="s">
        <v>9437</v>
      </c>
    </row>
    <row r="1514" spans="1:3">
      <c r="A1514" s="2" t="s">
        <v>5648</v>
      </c>
      <c r="B1514" s="2" t="s">
        <v>5649</v>
      </c>
      <c r="C1514" s="2" t="s">
        <v>5648</v>
      </c>
    </row>
    <row r="1515" spans="1:3">
      <c r="A1515" s="2" t="s">
        <v>5638</v>
      </c>
      <c r="B1515" s="2" t="s">
        <v>5639</v>
      </c>
      <c r="C1515" s="2" t="s">
        <v>5638</v>
      </c>
    </row>
    <row r="1516" spans="1:3">
      <c r="A1516" s="2" t="s">
        <v>9439</v>
      </c>
      <c r="B1516" s="2" t="s">
        <v>9440</v>
      </c>
      <c r="C1516" s="2" t="s">
        <v>9439</v>
      </c>
    </row>
    <row r="1517" spans="1:3">
      <c r="A1517" s="2" t="s">
        <v>9441</v>
      </c>
      <c r="B1517" s="2" t="s">
        <v>9442</v>
      </c>
      <c r="C1517" s="2" t="s">
        <v>9441</v>
      </c>
    </row>
    <row r="1518" spans="1:3">
      <c r="A1518" s="2" t="s">
        <v>9443</v>
      </c>
      <c r="B1518" s="2" t="s">
        <v>9444</v>
      </c>
      <c r="C1518" s="2" t="s">
        <v>9443</v>
      </c>
    </row>
    <row r="1519" spans="1:3">
      <c r="A1519" s="2" t="s">
        <v>5642</v>
      </c>
      <c r="B1519" s="2" t="s">
        <v>5643</v>
      </c>
      <c r="C1519" s="2" t="s">
        <v>5642</v>
      </c>
    </row>
    <row r="1520" spans="1:3">
      <c r="A1520" s="2" t="s">
        <v>5636</v>
      </c>
      <c r="B1520" s="2" t="s">
        <v>5637</v>
      </c>
      <c r="C1520" s="2" t="s">
        <v>5636</v>
      </c>
    </row>
    <row r="1521" spans="1:3">
      <c r="A1521" s="2" t="s">
        <v>9445</v>
      </c>
      <c r="B1521" s="2" t="s">
        <v>9446</v>
      </c>
      <c r="C1521" s="2" t="s">
        <v>9445</v>
      </c>
    </row>
    <row r="1522" spans="1:3">
      <c r="A1522" s="2" t="s">
        <v>5632</v>
      </c>
      <c r="B1522" s="2" t="s">
        <v>5633</v>
      </c>
      <c r="C1522" s="2" t="s">
        <v>5632</v>
      </c>
    </row>
    <row r="1523" spans="1:3">
      <c r="A1523" s="2" t="s">
        <v>9447</v>
      </c>
      <c r="B1523" s="2" t="s">
        <v>9448</v>
      </c>
      <c r="C1523" s="2" t="s">
        <v>9447</v>
      </c>
    </row>
    <row r="1524" spans="1:3">
      <c r="A1524" s="2" t="s">
        <v>9449</v>
      </c>
      <c r="B1524" s="2" t="s">
        <v>9450</v>
      </c>
      <c r="C1524" s="2" t="s">
        <v>9449</v>
      </c>
    </row>
    <row r="1525" spans="1:3">
      <c r="A1525" s="2" t="s">
        <v>9451</v>
      </c>
      <c r="B1525" s="2" t="s">
        <v>9452</v>
      </c>
      <c r="C1525" s="2" t="s">
        <v>9451</v>
      </c>
    </row>
    <row r="1526" spans="1:3">
      <c r="A1526" s="2" t="s">
        <v>9453</v>
      </c>
      <c r="B1526" s="2" t="s">
        <v>9454</v>
      </c>
      <c r="C1526" s="2" t="s">
        <v>9453</v>
      </c>
    </row>
    <row r="1527" spans="1:3">
      <c r="A1527" s="2" t="s">
        <v>5634</v>
      </c>
      <c r="B1527" s="2" t="s">
        <v>5635</v>
      </c>
      <c r="C1527" s="2" t="s">
        <v>5634</v>
      </c>
    </row>
    <row r="1528" spans="1:3">
      <c r="A1528" s="2" t="s">
        <v>5628</v>
      </c>
      <c r="B1528" s="2" t="s">
        <v>5629</v>
      </c>
      <c r="C1528" s="2" t="s">
        <v>5628</v>
      </c>
    </row>
    <row r="1529" spans="1:3">
      <c r="A1529" s="2" t="s">
        <v>5796</v>
      </c>
      <c r="B1529" s="2" t="s">
        <v>5797</v>
      </c>
      <c r="C1529" s="2" t="s">
        <v>5796</v>
      </c>
    </row>
    <row r="1530" spans="1:3">
      <c r="A1530" s="2" t="s">
        <v>5788</v>
      </c>
      <c r="B1530" s="2" t="s">
        <v>5789</v>
      </c>
      <c r="C1530" s="2" t="s">
        <v>5788</v>
      </c>
    </row>
    <row r="1531" spans="1:3">
      <c r="A1531" s="2" t="s">
        <v>5786</v>
      </c>
      <c r="B1531" s="2" t="s">
        <v>5787</v>
      </c>
      <c r="C1531" s="2" t="s">
        <v>5786</v>
      </c>
    </row>
    <row r="1532" spans="1:3">
      <c r="A1532" s="2" t="s">
        <v>5780</v>
      </c>
      <c r="B1532" s="2" t="s">
        <v>5781</v>
      </c>
      <c r="C1532" s="2" t="s">
        <v>5780</v>
      </c>
    </row>
    <row r="1533" spans="1:3">
      <c r="A1533" s="2" t="s">
        <v>5774</v>
      </c>
      <c r="B1533" s="2" t="s">
        <v>5775</v>
      </c>
      <c r="C1533" s="2" t="s">
        <v>5774</v>
      </c>
    </row>
    <row r="1534" spans="1:3">
      <c r="A1534" s="2" t="s">
        <v>9455</v>
      </c>
      <c r="B1534" s="2" t="s">
        <v>9456</v>
      </c>
      <c r="C1534" s="2" t="s">
        <v>9455</v>
      </c>
    </row>
    <row r="1535" spans="1:3">
      <c r="A1535" s="2" t="s">
        <v>9457</v>
      </c>
      <c r="B1535" s="2" t="s">
        <v>9458</v>
      </c>
      <c r="C1535" s="2" t="s">
        <v>9457</v>
      </c>
    </row>
    <row r="1536" spans="1:3">
      <c r="A1536" s="2" t="s">
        <v>9459</v>
      </c>
      <c r="B1536" s="2" t="s">
        <v>9460</v>
      </c>
      <c r="C1536" s="2" t="s">
        <v>9459</v>
      </c>
    </row>
    <row r="1537" spans="1:3">
      <c r="A1537" s="2" t="s">
        <v>9461</v>
      </c>
      <c r="B1537" s="2" t="s">
        <v>9462</v>
      </c>
      <c r="C1537" s="2" t="s">
        <v>9461</v>
      </c>
    </row>
    <row r="1538" spans="1:3">
      <c r="A1538" s="2" t="s">
        <v>9463</v>
      </c>
      <c r="B1538" s="2" t="s">
        <v>9464</v>
      </c>
      <c r="C1538" s="2" t="s">
        <v>9463</v>
      </c>
    </row>
    <row r="1539" spans="1:3">
      <c r="A1539" s="2" t="s">
        <v>9465</v>
      </c>
      <c r="B1539" s="2" t="s">
        <v>9466</v>
      </c>
      <c r="C1539" s="2" t="s">
        <v>9465</v>
      </c>
    </row>
    <row r="1540" spans="1:3">
      <c r="A1540" s="2" t="s">
        <v>9467</v>
      </c>
      <c r="B1540" s="2" t="s">
        <v>9468</v>
      </c>
      <c r="C1540" s="2" t="s">
        <v>9467</v>
      </c>
    </row>
    <row r="1541" spans="1:3">
      <c r="A1541" s="2" t="s">
        <v>9469</v>
      </c>
      <c r="B1541" s="2" t="s">
        <v>9470</v>
      </c>
      <c r="C1541" s="2" t="s">
        <v>9469</v>
      </c>
    </row>
    <row r="1542" spans="1:3">
      <c r="A1542" s="2" t="s">
        <v>9471</v>
      </c>
      <c r="B1542" s="2" t="s">
        <v>9472</v>
      </c>
      <c r="C1542" s="2" t="s">
        <v>9471</v>
      </c>
    </row>
    <row r="1543" spans="1:3">
      <c r="A1543" s="2" t="s">
        <v>9473</v>
      </c>
      <c r="B1543" s="2" t="s">
        <v>9474</v>
      </c>
      <c r="C1543" s="2" t="s">
        <v>9473</v>
      </c>
    </row>
    <row r="1544" spans="1:3">
      <c r="A1544" s="2" t="s">
        <v>9475</v>
      </c>
      <c r="B1544" s="2" t="s">
        <v>9476</v>
      </c>
      <c r="C1544" s="2" t="s">
        <v>9475</v>
      </c>
    </row>
    <row r="1545" spans="1:3">
      <c r="A1545" s="2" t="s">
        <v>9477</v>
      </c>
      <c r="B1545" s="2" t="s">
        <v>9478</v>
      </c>
      <c r="C1545" s="2" t="s">
        <v>9477</v>
      </c>
    </row>
    <row r="1546" spans="1:3">
      <c r="A1546" s="2" t="s">
        <v>9479</v>
      </c>
      <c r="B1546" s="2" t="s">
        <v>9480</v>
      </c>
      <c r="C1546" s="2" t="s">
        <v>9479</v>
      </c>
    </row>
    <row r="1547" spans="1:3">
      <c r="A1547" s="2" t="s">
        <v>9481</v>
      </c>
      <c r="B1547" s="2" t="s">
        <v>9482</v>
      </c>
      <c r="C1547" s="2" t="s">
        <v>9481</v>
      </c>
    </row>
    <row r="1548" spans="1:3">
      <c r="A1548" s="2" t="s">
        <v>9483</v>
      </c>
      <c r="B1548" s="2" t="s">
        <v>9484</v>
      </c>
      <c r="C1548" s="2" t="s">
        <v>9483</v>
      </c>
    </row>
    <row r="1549" spans="1:3">
      <c r="A1549" s="2" t="s">
        <v>9485</v>
      </c>
      <c r="B1549" s="2" t="s">
        <v>9486</v>
      </c>
      <c r="C1549" s="2" t="s">
        <v>9485</v>
      </c>
    </row>
    <row r="1550" spans="1:3">
      <c r="A1550" s="2" t="s">
        <v>9487</v>
      </c>
      <c r="B1550" s="2" t="s">
        <v>9488</v>
      </c>
      <c r="C1550" s="2" t="s">
        <v>9487</v>
      </c>
    </row>
    <row r="1551" spans="1:3">
      <c r="A1551" s="2" t="s">
        <v>9489</v>
      </c>
      <c r="B1551" s="2" t="s">
        <v>9490</v>
      </c>
      <c r="C1551" s="2" t="s">
        <v>9489</v>
      </c>
    </row>
    <row r="1552" spans="1:3">
      <c r="A1552" s="2" t="s">
        <v>9491</v>
      </c>
      <c r="B1552" s="2" t="s">
        <v>9492</v>
      </c>
      <c r="C1552" s="2" t="s">
        <v>9491</v>
      </c>
    </row>
    <row r="1553" spans="1:3">
      <c r="A1553" s="2" t="s">
        <v>9493</v>
      </c>
      <c r="B1553" s="2" t="s">
        <v>9494</v>
      </c>
      <c r="C1553" s="2" t="s">
        <v>9493</v>
      </c>
    </row>
    <row r="1554" spans="1:3">
      <c r="A1554" s="2" t="s">
        <v>9495</v>
      </c>
      <c r="B1554" s="2" t="s">
        <v>9496</v>
      </c>
      <c r="C1554" s="2" t="s">
        <v>9495</v>
      </c>
    </row>
    <row r="1555" spans="1:3">
      <c r="A1555" s="2" t="s">
        <v>9497</v>
      </c>
      <c r="B1555" s="2" t="s">
        <v>9498</v>
      </c>
      <c r="C1555" s="2" t="s">
        <v>9497</v>
      </c>
    </row>
    <row r="1556" spans="1:3">
      <c r="A1556" s="2" t="s">
        <v>9499</v>
      </c>
      <c r="B1556" s="2" t="s">
        <v>9500</v>
      </c>
      <c r="C1556" s="2" t="s">
        <v>9499</v>
      </c>
    </row>
    <row r="1557" spans="1:3">
      <c r="A1557" s="2" t="s">
        <v>9501</v>
      </c>
      <c r="B1557" s="2" t="s">
        <v>9502</v>
      </c>
      <c r="C1557" s="2" t="s">
        <v>9501</v>
      </c>
    </row>
    <row r="1558" spans="1:3">
      <c r="A1558" s="2" t="s">
        <v>9503</v>
      </c>
      <c r="B1558" s="2" t="s">
        <v>9504</v>
      </c>
      <c r="C1558" s="2" t="s">
        <v>9503</v>
      </c>
    </row>
    <row r="1559" spans="1:3">
      <c r="A1559" s="2" t="s">
        <v>9505</v>
      </c>
      <c r="B1559" s="2" t="s">
        <v>9506</v>
      </c>
      <c r="C1559" s="2" t="s">
        <v>9505</v>
      </c>
    </row>
    <row r="1560" spans="1:3">
      <c r="A1560" s="2" t="s">
        <v>9507</v>
      </c>
      <c r="B1560" s="2" t="s">
        <v>9508</v>
      </c>
      <c r="C1560" s="2" t="s">
        <v>9507</v>
      </c>
    </row>
    <row r="1561" spans="1:3">
      <c r="A1561" s="2" t="s">
        <v>9509</v>
      </c>
      <c r="B1561" s="2" t="s">
        <v>9510</v>
      </c>
      <c r="C1561" s="2" t="s">
        <v>9509</v>
      </c>
    </row>
    <row r="1562" spans="1:3">
      <c r="A1562" s="2" t="s">
        <v>9511</v>
      </c>
      <c r="B1562" s="2" t="s">
        <v>9512</v>
      </c>
      <c r="C1562" s="2" t="s">
        <v>9511</v>
      </c>
    </row>
    <row r="1563" spans="1:3">
      <c r="A1563" s="2" t="s">
        <v>9513</v>
      </c>
      <c r="B1563" s="2" t="s">
        <v>9514</v>
      </c>
      <c r="C1563" s="2" t="s">
        <v>9513</v>
      </c>
    </row>
    <row r="1564" spans="1:3">
      <c r="A1564" s="2" t="s">
        <v>9515</v>
      </c>
      <c r="B1564" s="2" t="s">
        <v>9516</v>
      </c>
      <c r="C1564" s="2" t="s">
        <v>9515</v>
      </c>
    </row>
    <row r="1565" spans="1:3">
      <c r="A1565" s="2" t="s">
        <v>9517</v>
      </c>
      <c r="B1565" s="2" t="s">
        <v>9518</v>
      </c>
      <c r="C1565" s="2" t="s">
        <v>9517</v>
      </c>
    </row>
    <row r="1566" spans="1:3">
      <c r="A1566" s="2" t="s">
        <v>9519</v>
      </c>
      <c r="B1566" s="2" t="s">
        <v>9520</v>
      </c>
      <c r="C1566" s="2" t="s">
        <v>9519</v>
      </c>
    </row>
    <row r="1567" spans="1:3">
      <c r="A1567" s="2" t="s">
        <v>9521</v>
      </c>
      <c r="B1567" s="2" t="s">
        <v>9522</v>
      </c>
      <c r="C1567" s="2" t="s">
        <v>9521</v>
      </c>
    </row>
    <row r="1568" spans="1:3">
      <c r="A1568" s="2" t="s">
        <v>9523</v>
      </c>
      <c r="B1568" s="2" t="s">
        <v>9524</v>
      </c>
      <c r="C1568" s="2" t="s">
        <v>9523</v>
      </c>
    </row>
    <row r="1569" spans="1:3">
      <c r="A1569" s="2" t="s">
        <v>9525</v>
      </c>
      <c r="B1569" s="2" t="s">
        <v>9526</v>
      </c>
      <c r="C1569" s="2" t="s">
        <v>9525</v>
      </c>
    </row>
    <row r="1570" spans="1:3">
      <c r="A1570" s="2" t="s">
        <v>9527</v>
      </c>
      <c r="B1570" s="2" t="s">
        <v>9528</v>
      </c>
      <c r="C1570" s="2" t="s">
        <v>9527</v>
      </c>
    </row>
    <row r="1571" spans="1:3">
      <c r="A1571" s="2" t="s">
        <v>5770</v>
      </c>
      <c r="B1571" s="2" t="s">
        <v>5771</v>
      </c>
      <c r="C1571" s="2" t="s">
        <v>5770</v>
      </c>
    </row>
    <row r="1572" spans="1:3">
      <c r="A1572" s="2" t="s">
        <v>5762</v>
      </c>
      <c r="B1572" s="2" t="s">
        <v>5763</v>
      </c>
      <c r="C1572" s="2" t="s">
        <v>5762</v>
      </c>
    </row>
    <row r="1573" spans="1:3">
      <c r="A1573" s="2" t="s">
        <v>9529</v>
      </c>
      <c r="B1573" s="2" t="s">
        <v>9530</v>
      </c>
      <c r="C1573" s="2" t="s">
        <v>9529</v>
      </c>
    </row>
    <row r="1574" spans="1:3">
      <c r="A1574" s="2" t="s">
        <v>5730</v>
      </c>
      <c r="B1574" s="2" t="s">
        <v>5731</v>
      </c>
      <c r="C1574" s="2" t="s">
        <v>5730</v>
      </c>
    </row>
    <row r="1575" spans="1:3">
      <c r="A1575" s="2" t="s">
        <v>9531</v>
      </c>
      <c r="B1575" s="2" t="s">
        <v>9532</v>
      </c>
      <c r="C1575" s="2" t="s">
        <v>9531</v>
      </c>
    </row>
    <row r="1576" spans="1:3">
      <c r="A1576" s="2" t="s">
        <v>9533</v>
      </c>
      <c r="B1576" s="2" t="s">
        <v>9534</v>
      </c>
      <c r="C1576" s="2" t="s">
        <v>9533</v>
      </c>
    </row>
    <row r="1577" spans="1:3">
      <c r="A1577" s="2" t="s">
        <v>5722</v>
      </c>
      <c r="B1577" s="2" t="s">
        <v>5723</v>
      </c>
      <c r="C1577" s="2" t="s">
        <v>5722</v>
      </c>
    </row>
    <row r="1578" spans="1:3">
      <c r="A1578" s="2" t="s">
        <v>9535</v>
      </c>
      <c r="B1578" s="2" t="s">
        <v>9536</v>
      </c>
      <c r="C1578" s="2" t="s">
        <v>9535</v>
      </c>
    </row>
    <row r="1579" spans="1:3">
      <c r="A1579" s="2" t="s">
        <v>9537</v>
      </c>
      <c r="B1579" s="2" t="s">
        <v>9538</v>
      </c>
      <c r="C1579" s="2" t="s">
        <v>9537</v>
      </c>
    </row>
    <row r="1580" spans="1:3">
      <c r="A1580" s="2" t="s">
        <v>9539</v>
      </c>
      <c r="B1580" s="2" t="s">
        <v>9540</v>
      </c>
      <c r="C1580" s="2" t="s">
        <v>9539</v>
      </c>
    </row>
    <row r="1581" spans="1:3">
      <c r="A1581" s="2" t="s">
        <v>9541</v>
      </c>
      <c r="B1581" s="2" t="s">
        <v>9542</v>
      </c>
      <c r="C1581" s="2" t="s">
        <v>9541</v>
      </c>
    </row>
    <row r="1582" spans="1:3">
      <c r="A1582" s="2" t="s">
        <v>9543</v>
      </c>
      <c r="B1582" s="2" t="s">
        <v>9544</v>
      </c>
      <c r="C1582" s="2" t="s">
        <v>9543</v>
      </c>
    </row>
    <row r="1583" spans="1:3">
      <c r="A1583" s="2" t="s">
        <v>9545</v>
      </c>
      <c r="B1583" s="2" t="s">
        <v>9546</v>
      </c>
      <c r="C1583" s="2" t="s">
        <v>9545</v>
      </c>
    </row>
    <row r="1584" spans="1:3">
      <c r="A1584" s="2" t="s">
        <v>9547</v>
      </c>
      <c r="B1584" s="2" t="s">
        <v>9548</v>
      </c>
      <c r="C1584" s="2" t="s">
        <v>9547</v>
      </c>
    </row>
    <row r="1585" spans="1:3">
      <c r="A1585" s="2" t="s">
        <v>9549</v>
      </c>
      <c r="B1585" s="2" t="s">
        <v>9550</v>
      </c>
      <c r="C1585" s="2" t="s">
        <v>9549</v>
      </c>
    </row>
    <row r="1586" spans="1:3">
      <c r="A1586" s="2" t="s">
        <v>9551</v>
      </c>
      <c r="B1586" s="2" t="s">
        <v>9552</v>
      </c>
      <c r="C1586" s="2" t="s">
        <v>9551</v>
      </c>
    </row>
    <row r="1587" spans="1:3">
      <c r="A1587" s="2" t="s">
        <v>9553</v>
      </c>
      <c r="B1587" s="2" t="s">
        <v>9554</v>
      </c>
      <c r="C1587" s="2" t="s">
        <v>9553</v>
      </c>
    </row>
    <row r="1588" spans="1:3">
      <c r="A1588" s="2" t="s">
        <v>9555</v>
      </c>
      <c r="B1588" s="2" t="s">
        <v>9556</v>
      </c>
      <c r="C1588" s="2" t="s">
        <v>9555</v>
      </c>
    </row>
    <row r="1589" spans="1:3">
      <c r="A1589" s="2" t="s">
        <v>9557</v>
      </c>
      <c r="B1589" s="2" t="s">
        <v>9558</v>
      </c>
      <c r="C1589" s="2" t="s">
        <v>9557</v>
      </c>
    </row>
    <row r="1590" spans="1:3">
      <c r="A1590" s="2" t="s">
        <v>9559</v>
      </c>
      <c r="B1590" s="2" t="s">
        <v>9560</v>
      </c>
      <c r="C1590" s="2" t="s">
        <v>9559</v>
      </c>
    </row>
    <row r="1591" spans="1:3">
      <c r="A1591" s="2" t="s">
        <v>9561</v>
      </c>
      <c r="B1591" s="2" t="s">
        <v>9562</v>
      </c>
      <c r="C1591" s="2" t="s">
        <v>9561</v>
      </c>
    </row>
    <row r="1592" spans="1:3">
      <c r="A1592" s="2" t="s">
        <v>9563</v>
      </c>
      <c r="B1592" s="2" t="s">
        <v>9564</v>
      </c>
      <c r="C1592" s="2" t="s">
        <v>9563</v>
      </c>
    </row>
    <row r="1593" spans="1:3">
      <c r="A1593" s="2" t="s">
        <v>9565</v>
      </c>
      <c r="B1593" s="2" t="s">
        <v>9566</v>
      </c>
      <c r="C1593" s="2" t="s">
        <v>9565</v>
      </c>
    </row>
    <row r="1594" spans="1:3">
      <c r="A1594" s="2" t="s">
        <v>9567</v>
      </c>
      <c r="B1594" s="2" t="s">
        <v>9568</v>
      </c>
      <c r="C1594" s="2" t="s">
        <v>9567</v>
      </c>
    </row>
    <row r="1595" spans="1:3">
      <c r="A1595" s="2" t="s">
        <v>5718</v>
      </c>
      <c r="B1595" s="2" t="s">
        <v>5719</v>
      </c>
      <c r="C1595" s="2" t="s">
        <v>5718</v>
      </c>
    </row>
    <row r="1596" spans="1:3">
      <c r="A1596" s="2" t="s">
        <v>9569</v>
      </c>
      <c r="B1596" s="2" t="s">
        <v>9570</v>
      </c>
      <c r="C1596" s="2" t="s">
        <v>9569</v>
      </c>
    </row>
    <row r="1597" spans="1:3">
      <c r="A1597" s="2" t="s">
        <v>9571</v>
      </c>
      <c r="B1597" s="2" t="s">
        <v>9572</v>
      </c>
      <c r="C1597" s="2" t="s">
        <v>9571</v>
      </c>
    </row>
    <row r="1598" spans="1:3">
      <c r="A1598" s="2" t="s">
        <v>9573</v>
      </c>
      <c r="B1598" s="2" t="s">
        <v>9574</v>
      </c>
      <c r="C1598" s="2" t="s">
        <v>9573</v>
      </c>
    </row>
    <row r="1599" spans="1:3">
      <c r="A1599" s="2" t="s">
        <v>9575</v>
      </c>
      <c r="B1599" s="2" t="s">
        <v>9576</v>
      </c>
      <c r="C1599" s="2" t="s">
        <v>9575</v>
      </c>
    </row>
    <row r="1600" spans="1:3">
      <c r="A1600" s="2" t="s">
        <v>9577</v>
      </c>
      <c r="B1600" s="2" t="s">
        <v>9578</v>
      </c>
      <c r="C1600" s="2" t="s">
        <v>9577</v>
      </c>
    </row>
    <row r="1601" spans="1:3">
      <c r="A1601" s="2" t="s">
        <v>9579</v>
      </c>
      <c r="B1601" s="2" t="s">
        <v>9580</v>
      </c>
      <c r="C1601" s="2" t="s">
        <v>9579</v>
      </c>
    </row>
    <row r="1602" spans="1:3">
      <c r="A1602" s="2" t="s">
        <v>9581</v>
      </c>
      <c r="B1602" s="2" t="s">
        <v>9582</v>
      </c>
      <c r="C1602" s="2" t="s">
        <v>9581</v>
      </c>
    </row>
    <row r="1603" spans="1:3">
      <c r="A1603" s="2" t="s">
        <v>9583</v>
      </c>
      <c r="B1603" s="2" t="s">
        <v>9584</v>
      </c>
      <c r="C1603" s="2" t="s">
        <v>9583</v>
      </c>
    </row>
    <row r="1604" spans="1:3">
      <c r="A1604" s="2" t="s">
        <v>9585</v>
      </c>
      <c r="B1604" s="2" t="s">
        <v>9586</v>
      </c>
      <c r="C1604" s="2" t="s">
        <v>9585</v>
      </c>
    </row>
    <row r="1605" spans="1:3">
      <c r="A1605" s="2" t="s">
        <v>9587</v>
      </c>
      <c r="B1605" s="2" t="s">
        <v>9588</v>
      </c>
      <c r="C1605" s="2" t="s">
        <v>9587</v>
      </c>
    </row>
    <row r="1606" spans="1:3">
      <c r="A1606" s="2" t="s">
        <v>9589</v>
      </c>
      <c r="B1606" s="2" t="s">
        <v>9590</v>
      </c>
      <c r="C1606" s="2" t="s">
        <v>9589</v>
      </c>
    </row>
    <row r="1607" spans="1:3">
      <c r="A1607" s="2" t="s">
        <v>9591</v>
      </c>
      <c r="B1607" s="2" t="s">
        <v>9592</v>
      </c>
      <c r="C1607" s="2" t="s">
        <v>9591</v>
      </c>
    </row>
    <row r="1608" spans="1:3">
      <c r="A1608" s="2" t="s">
        <v>9593</v>
      </c>
      <c r="B1608" s="2" t="s">
        <v>9594</v>
      </c>
      <c r="C1608" s="2" t="s">
        <v>9593</v>
      </c>
    </row>
    <row r="1609" spans="1:3">
      <c r="A1609" s="2" t="s">
        <v>9595</v>
      </c>
      <c r="B1609" s="2" t="s">
        <v>9596</v>
      </c>
      <c r="C1609" s="2" t="s">
        <v>9595</v>
      </c>
    </row>
    <row r="1610" spans="1:3">
      <c r="A1610" s="2" t="s">
        <v>9597</v>
      </c>
      <c r="B1610" s="2" t="s">
        <v>9598</v>
      </c>
      <c r="C1610" s="2" t="s">
        <v>9597</v>
      </c>
    </row>
    <row r="1611" spans="1:3">
      <c r="A1611" s="2" t="s">
        <v>9599</v>
      </c>
      <c r="B1611" s="2" t="s">
        <v>9600</v>
      </c>
      <c r="C1611" s="2" t="s">
        <v>9599</v>
      </c>
    </row>
    <row r="1612" spans="1:3">
      <c r="A1612" s="2" t="s">
        <v>9601</v>
      </c>
      <c r="B1612" s="2" t="s">
        <v>9602</v>
      </c>
      <c r="C1612" s="2" t="s">
        <v>9601</v>
      </c>
    </row>
    <row r="1613" spans="1:3">
      <c r="A1613" s="2" t="s">
        <v>9603</v>
      </c>
      <c r="B1613" s="2" t="s">
        <v>9604</v>
      </c>
      <c r="C1613" s="2" t="s">
        <v>9603</v>
      </c>
    </row>
    <row r="1614" spans="1:3">
      <c r="A1614" s="2" t="s">
        <v>9605</v>
      </c>
      <c r="B1614" s="2" t="s">
        <v>9606</v>
      </c>
      <c r="C1614" s="2" t="s">
        <v>9605</v>
      </c>
    </row>
    <row r="1615" spans="1:3">
      <c r="A1615" s="2" t="s">
        <v>9607</v>
      </c>
      <c r="B1615" s="2" t="s">
        <v>9608</v>
      </c>
      <c r="C1615" s="2" t="s">
        <v>9607</v>
      </c>
    </row>
    <row r="1616" spans="1:3">
      <c r="A1616" s="2" t="s">
        <v>9609</v>
      </c>
      <c r="B1616" s="2" t="s">
        <v>9610</v>
      </c>
      <c r="C1616" s="2" t="s">
        <v>9609</v>
      </c>
    </row>
    <row r="1617" spans="1:3">
      <c r="A1617" s="2" t="s">
        <v>9611</v>
      </c>
      <c r="B1617" s="2" t="s">
        <v>9612</v>
      </c>
      <c r="C1617" s="2" t="s">
        <v>9611</v>
      </c>
    </row>
    <row r="1618" spans="1:3">
      <c r="A1618" s="2" t="s">
        <v>9613</v>
      </c>
      <c r="B1618" s="2" t="s">
        <v>9614</v>
      </c>
      <c r="C1618" s="2" t="s">
        <v>9613</v>
      </c>
    </row>
    <row r="1619" spans="1:3">
      <c r="A1619" s="2" t="s">
        <v>9615</v>
      </c>
      <c r="B1619" s="2" t="s">
        <v>9616</v>
      </c>
      <c r="C1619" s="2" t="s">
        <v>9615</v>
      </c>
    </row>
    <row r="1620" spans="1:3">
      <c r="A1620" s="2" t="s">
        <v>9617</v>
      </c>
      <c r="B1620" s="2" t="s">
        <v>9618</v>
      </c>
      <c r="C1620" s="2" t="s">
        <v>9617</v>
      </c>
    </row>
    <row r="1621" spans="1:3">
      <c r="A1621" s="2" t="s">
        <v>9619</v>
      </c>
      <c r="B1621" s="2" t="s">
        <v>9620</v>
      </c>
      <c r="C1621" s="2" t="s">
        <v>9619</v>
      </c>
    </row>
    <row r="1622" spans="1:3">
      <c r="A1622" s="2" t="s">
        <v>9621</v>
      </c>
      <c r="B1622" s="2" t="s">
        <v>9622</v>
      </c>
      <c r="C1622" s="2" t="s">
        <v>9621</v>
      </c>
    </row>
    <row r="1623" spans="1:3">
      <c r="A1623" s="2" t="s">
        <v>9623</v>
      </c>
      <c r="B1623" s="2" t="s">
        <v>9624</v>
      </c>
      <c r="C1623" s="2" t="s">
        <v>9623</v>
      </c>
    </row>
    <row r="1624" spans="1:3">
      <c r="A1624" s="2" t="s">
        <v>9625</v>
      </c>
      <c r="B1624" s="2" t="s">
        <v>9626</v>
      </c>
      <c r="C1624" s="2" t="s">
        <v>9625</v>
      </c>
    </row>
    <row r="1625" spans="1:3">
      <c r="A1625" s="2" t="s">
        <v>9627</v>
      </c>
      <c r="B1625" s="2" t="s">
        <v>9628</v>
      </c>
      <c r="C1625" s="2" t="s">
        <v>9627</v>
      </c>
    </row>
    <row r="1626" spans="1:3">
      <c r="A1626" s="2" t="s">
        <v>9629</v>
      </c>
      <c r="B1626" s="2" t="s">
        <v>9630</v>
      </c>
      <c r="C1626" s="2" t="s">
        <v>9629</v>
      </c>
    </row>
    <row r="1627" spans="1:3">
      <c r="A1627" s="2" t="s">
        <v>9631</v>
      </c>
      <c r="B1627" s="2" t="s">
        <v>9632</v>
      </c>
      <c r="C1627" s="2" t="s">
        <v>9631</v>
      </c>
    </row>
    <row r="1628" spans="1:3">
      <c r="A1628" s="2" t="s">
        <v>9633</v>
      </c>
      <c r="B1628" s="2" t="s">
        <v>9634</v>
      </c>
      <c r="C1628" s="2" t="s">
        <v>9633</v>
      </c>
    </row>
    <row r="1629" spans="1:3">
      <c r="A1629" s="2" t="s">
        <v>9635</v>
      </c>
      <c r="B1629" s="2" t="s">
        <v>9636</v>
      </c>
      <c r="C1629" s="2" t="s">
        <v>9635</v>
      </c>
    </row>
    <row r="1630" spans="1:3">
      <c r="A1630" s="2" t="s">
        <v>9637</v>
      </c>
      <c r="B1630" s="2" t="s">
        <v>9638</v>
      </c>
      <c r="C1630" s="2" t="s">
        <v>9637</v>
      </c>
    </row>
    <row r="1631" spans="1:3">
      <c r="A1631" s="2" t="s">
        <v>9639</v>
      </c>
      <c r="B1631" s="2" t="s">
        <v>9640</v>
      </c>
      <c r="C1631" s="2" t="s">
        <v>9639</v>
      </c>
    </row>
    <row r="1632" spans="1:3">
      <c r="A1632" s="2" t="s">
        <v>9641</v>
      </c>
      <c r="B1632" s="2" t="s">
        <v>9642</v>
      </c>
      <c r="C1632" s="2" t="s">
        <v>9641</v>
      </c>
    </row>
    <row r="1633" spans="1:3">
      <c r="A1633" s="2" t="s">
        <v>9643</v>
      </c>
      <c r="B1633" s="2" t="s">
        <v>9644</v>
      </c>
      <c r="C1633" s="2" t="s">
        <v>9643</v>
      </c>
    </row>
    <row r="1634" spans="1:3">
      <c r="A1634" s="2" t="s">
        <v>9645</v>
      </c>
      <c r="B1634" s="2" t="s">
        <v>9646</v>
      </c>
      <c r="C1634" s="2" t="s">
        <v>9645</v>
      </c>
    </row>
    <row r="1635" spans="1:3">
      <c r="A1635" s="2" t="s">
        <v>9647</v>
      </c>
      <c r="B1635" s="2" t="s">
        <v>9648</v>
      </c>
      <c r="C1635" s="2" t="s">
        <v>9647</v>
      </c>
    </row>
    <row r="1636" spans="1:3">
      <c r="A1636" s="2" t="s">
        <v>9649</v>
      </c>
      <c r="B1636" s="2" t="s">
        <v>9650</v>
      </c>
      <c r="C1636" s="2" t="s">
        <v>9649</v>
      </c>
    </row>
    <row r="1637" spans="1:3">
      <c r="A1637" s="2" t="s">
        <v>9651</v>
      </c>
      <c r="B1637" s="2" t="s">
        <v>9652</v>
      </c>
      <c r="C1637" s="2" t="s">
        <v>9651</v>
      </c>
    </row>
    <row r="1638" spans="1:3">
      <c r="A1638" s="2" t="s">
        <v>9653</v>
      </c>
      <c r="B1638" s="2" t="s">
        <v>9654</v>
      </c>
      <c r="C1638" s="2" t="s">
        <v>9653</v>
      </c>
    </row>
    <row r="1639" spans="1:3">
      <c r="A1639" s="2" t="s">
        <v>9655</v>
      </c>
      <c r="B1639" s="2" t="s">
        <v>9656</v>
      </c>
      <c r="C1639" s="2" t="s">
        <v>9655</v>
      </c>
    </row>
    <row r="1640" spans="1:3">
      <c r="A1640" s="2" t="s">
        <v>9657</v>
      </c>
      <c r="B1640" s="2" t="s">
        <v>9658</v>
      </c>
      <c r="C1640" s="2" t="s">
        <v>9657</v>
      </c>
    </row>
    <row r="1641" spans="1:3">
      <c r="A1641" s="2" t="s">
        <v>9659</v>
      </c>
      <c r="B1641" s="2" t="s">
        <v>9660</v>
      </c>
      <c r="C1641" s="2" t="s">
        <v>9659</v>
      </c>
    </row>
    <row r="1642" spans="1:3">
      <c r="A1642" s="2" t="s">
        <v>9661</v>
      </c>
      <c r="B1642" s="2" t="s">
        <v>9662</v>
      </c>
      <c r="C1642" s="2" t="s">
        <v>9661</v>
      </c>
    </row>
    <row r="1643" spans="1:3">
      <c r="A1643" s="2" t="s">
        <v>9663</v>
      </c>
      <c r="B1643" s="2" t="s">
        <v>9664</v>
      </c>
      <c r="C1643" s="2" t="s">
        <v>9663</v>
      </c>
    </row>
    <row r="1644" spans="1:3">
      <c r="A1644" s="2" t="s">
        <v>9665</v>
      </c>
      <c r="B1644" s="2" t="s">
        <v>9666</v>
      </c>
      <c r="C1644" s="2" t="s">
        <v>9665</v>
      </c>
    </row>
    <row r="1645" spans="1:3">
      <c r="A1645" s="2" t="s">
        <v>9667</v>
      </c>
      <c r="B1645" s="2" t="s">
        <v>9668</v>
      </c>
      <c r="C1645" s="2" t="s">
        <v>9667</v>
      </c>
    </row>
    <row r="1646" spans="1:3">
      <c r="A1646" s="2" t="s">
        <v>9669</v>
      </c>
      <c r="B1646" s="2" t="s">
        <v>9670</v>
      </c>
      <c r="C1646" s="2" t="s">
        <v>9669</v>
      </c>
    </row>
    <row r="1647" spans="1:3">
      <c r="A1647" s="2" t="s">
        <v>9671</v>
      </c>
      <c r="B1647" s="2" t="s">
        <v>9672</v>
      </c>
      <c r="C1647" s="2" t="s">
        <v>9671</v>
      </c>
    </row>
    <row r="1648" spans="1:3">
      <c r="A1648" s="2" t="s">
        <v>9673</v>
      </c>
      <c r="B1648" s="2" t="s">
        <v>9674</v>
      </c>
      <c r="C1648" s="2" t="s">
        <v>9673</v>
      </c>
    </row>
    <row r="1649" spans="1:3">
      <c r="A1649" s="2" t="s">
        <v>9675</v>
      </c>
      <c r="B1649" s="2" t="s">
        <v>9676</v>
      </c>
      <c r="C1649" s="2" t="s">
        <v>9675</v>
      </c>
    </row>
    <row r="1650" spans="1:3">
      <c r="A1650" s="2" t="s">
        <v>9677</v>
      </c>
      <c r="B1650" s="2" t="s">
        <v>9678</v>
      </c>
      <c r="C1650" s="2" t="s">
        <v>9677</v>
      </c>
    </row>
    <row r="1651" spans="1:3">
      <c r="A1651" s="2" t="s">
        <v>9679</v>
      </c>
      <c r="B1651" s="2" t="s">
        <v>9680</v>
      </c>
      <c r="C1651" s="2" t="s">
        <v>9679</v>
      </c>
    </row>
    <row r="1652" spans="1:3">
      <c r="A1652" s="2" t="s">
        <v>9681</v>
      </c>
      <c r="B1652" s="2" t="s">
        <v>9682</v>
      </c>
      <c r="C1652" s="2" t="s">
        <v>9681</v>
      </c>
    </row>
    <row r="1653" spans="1:3">
      <c r="A1653" s="2" t="s">
        <v>9683</v>
      </c>
      <c r="B1653" s="2" t="s">
        <v>9684</v>
      </c>
      <c r="C1653" s="2" t="s">
        <v>9683</v>
      </c>
    </row>
    <row r="1654" spans="1:3">
      <c r="A1654" s="2" t="s">
        <v>9685</v>
      </c>
      <c r="B1654" s="2" t="s">
        <v>9686</v>
      </c>
      <c r="C1654" s="2" t="s">
        <v>9685</v>
      </c>
    </row>
    <row r="1655" spans="1:3">
      <c r="A1655" s="2" t="s">
        <v>9687</v>
      </c>
      <c r="B1655" s="2" t="s">
        <v>9688</v>
      </c>
      <c r="C1655" s="2" t="s">
        <v>9687</v>
      </c>
    </row>
    <row r="1656" spans="1:3">
      <c r="A1656" s="2" t="s">
        <v>9689</v>
      </c>
      <c r="B1656" s="2" t="s">
        <v>9690</v>
      </c>
      <c r="C1656" s="2" t="s">
        <v>9689</v>
      </c>
    </row>
    <row r="1657" spans="1:3">
      <c r="A1657" s="2" t="s">
        <v>9691</v>
      </c>
      <c r="B1657" s="2" t="s">
        <v>9692</v>
      </c>
      <c r="C1657" s="2" t="s">
        <v>9691</v>
      </c>
    </row>
    <row r="1658" spans="1:3">
      <c r="A1658" s="2" t="s">
        <v>9693</v>
      </c>
      <c r="B1658" s="2" t="s">
        <v>9694</v>
      </c>
      <c r="C1658" s="2" t="s">
        <v>9693</v>
      </c>
    </row>
    <row r="1659" spans="1:3">
      <c r="A1659" s="2" t="s">
        <v>9695</v>
      </c>
      <c r="B1659" s="2" t="s">
        <v>9696</v>
      </c>
      <c r="C1659" s="2" t="s">
        <v>9695</v>
      </c>
    </row>
    <row r="1660" spans="1:3">
      <c r="A1660" s="2" t="s">
        <v>9697</v>
      </c>
      <c r="B1660" s="2" t="s">
        <v>9698</v>
      </c>
      <c r="C1660" s="2" t="s">
        <v>9697</v>
      </c>
    </row>
    <row r="1661" spans="1:3">
      <c r="A1661" s="2" t="s">
        <v>9699</v>
      </c>
      <c r="B1661" s="2" t="s">
        <v>9700</v>
      </c>
      <c r="C1661" s="2" t="s">
        <v>9699</v>
      </c>
    </row>
    <row r="1662" spans="1:3">
      <c r="A1662" s="2" t="s">
        <v>9701</v>
      </c>
      <c r="B1662" s="2" t="s">
        <v>9702</v>
      </c>
      <c r="C1662" s="2" t="s">
        <v>9701</v>
      </c>
    </row>
    <row r="1663" spans="1:3">
      <c r="A1663" s="2" t="s">
        <v>9703</v>
      </c>
      <c r="B1663" s="2" t="s">
        <v>9704</v>
      </c>
      <c r="C1663" s="2" t="s">
        <v>9703</v>
      </c>
    </row>
    <row r="1664" spans="1:3">
      <c r="A1664" s="2" t="s">
        <v>9705</v>
      </c>
      <c r="B1664" s="2" t="s">
        <v>9706</v>
      </c>
      <c r="C1664" s="2" t="s">
        <v>9705</v>
      </c>
    </row>
    <row r="1665" spans="1:3">
      <c r="A1665" s="2" t="s">
        <v>9707</v>
      </c>
      <c r="B1665" s="2" t="s">
        <v>9708</v>
      </c>
      <c r="C1665" s="2" t="s">
        <v>9707</v>
      </c>
    </row>
    <row r="1666" spans="1:3">
      <c r="A1666" s="2" t="s">
        <v>9709</v>
      </c>
      <c r="B1666" s="2" t="s">
        <v>9710</v>
      </c>
      <c r="C1666" s="2" t="s">
        <v>9709</v>
      </c>
    </row>
    <row r="1667" spans="1:3">
      <c r="A1667" s="2" t="s">
        <v>9711</v>
      </c>
      <c r="B1667" s="2" t="s">
        <v>9712</v>
      </c>
      <c r="C1667" s="2" t="s">
        <v>9711</v>
      </c>
    </row>
    <row r="1668" spans="1:3">
      <c r="A1668" s="2" t="s">
        <v>9713</v>
      </c>
      <c r="B1668" s="2" t="s">
        <v>9714</v>
      </c>
      <c r="C1668" s="2" t="s">
        <v>9713</v>
      </c>
    </row>
    <row r="1669" spans="1:3">
      <c r="A1669" s="2" t="s">
        <v>9715</v>
      </c>
      <c r="B1669" s="2" t="s">
        <v>9716</v>
      </c>
      <c r="C1669" s="2" t="s">
        <v>9715</v>
      </c>
    </row>
    <row r="1670" spans="1:3">
      <c r="A1670" s="2" t="s">
        <v>9717</v>
      </c>
      <c r="B1670" s="2" t="s">
        <v>9718</v>
      </c>
      <c r="C1670" s="2" t="s">
        <v>9717</v>
      </c>
    </row>
    <row r="1671" spans="1:3">
      <c r="A1671" s="2" t="s">
        <v>9719</v>
      </c>
      <c r="B1671" s="2" t="s">
        <v>9720</v>
      </c>
      <c r="C1671" s="2" t="s">
        <v>9719</v>
      </c>
    </row>
    <row r="1672" spans="1:3">
      <c r="A1672" s="2" t="s">
        <v>9721</v>
      </c>
      <c r="B1672" s="2" t="s">
        <v>9722</v>
      </c>
      <c r="C1672" s="2" t="s">
        <v>9721</v>
      </c>
    </row>
    <row r="1673" spans="1:3">
      <c r="A1673" s="2" t="s">
        <v>9723</v>
      </c>
      <c r="B1673" s="2" t="s">
        <v>9724</v>
      </c>
      <c r="C1673" s="2" t="s">
        <v>9723</v>
      </c>
    </row>
    <row r="1674" spans="1:3">
      <c r="A1674" s="2" t="s">
        <v>9725</v>
      </c>
      <c r="B1674" s="2" t="s">
        <v>9726</v>
      </c>
      <c r="C1674" s="2" t="s">
        <v>9725</v>
      </c>
    </row>
    <row r="1675" spans="1:3">
      <c r="A1675" s="2" t="s">
        <v>9727</v>
      </c>
      <c r="B1675" s="2" t="s">
        <v>9728</v>
      </c>
      <c r="C1675" s="2" t="s">
        <v>9727</v>
      </c>
    </row>
    <row r="1676" spans="1:3">
      <c r="A1676" s="2" t="s">
        <v>9729</v>
      </c>
      <c r="B1676" s="2" t="s">
        <v>9730</v>
      </c>
      <c r="C1676" s="2" t="s">
        <v>9729</v>
      </c>
    </row>
    <row r="1677" spans="1:3">
      <c r="A1677" s="2" t="s">
        <v>9731</v>
      </c>
      <c r="B1677" s="2" t="s">
        <v>9732</v>
      </c>
      <c r="C1677" s="2" t="s">
        <v>9731</v>
      </c>
    </row>
    <row r="1678" spans="1:3">
      <c r="A1678" s="2" t="s">
        <v>9733</v>
      </c>
      <c r="B1678" s="2" t="s">
        <v>9734</v>
      </c>
      <c r="C1678" s="2" t="s">
        <v>9733</v>
      </c>
    </row>
    <row r="1679" spans="1:3">
      <c r="A1679" s="2" t="s">
        <v>9735</v>
      </c>
      <c r="B1679" s="2" t="s">
        <v>9736</v>
      </c>
      <c r="C1679" s="2" t="s">
        <v>9735</v>
      </c>
    </row>
    <row r="1680" spans="1:3">
      <c r="A1680" s="2" t="s">
        <v>9737</v>
      </c>
      <c r="B1680" s="2" t="s">
        <v>9738</v>
      </c>
      <c r="C1680" s="2" t="s">
        <v>9737</v>
      </c>
    </row>
    <row r="1681" spans="1:3">
      <c r="A1681" s="2" t="s">
        <v>9739</v>
      </c>
      <c r="B1681" s="2" t="s">
        <v>9740</v>
      </c>
      <c r="C1681" s="2" t="s">
        <v>9739</v>
      </c>
    </row>
    <row r="1682" spans="1:3">
      <c r="A1682" s="2" t="s">
        <v>9741</v>
      </c>
      <c r="B1682" s="2" t="s">
        <v>9742</v>
      </c>
      <c r="C1682" s="2" t="s">
        <v>9741</v>
      </c>
    </row>
    <row r="1683" spans="1:3">
      <c r="A1683" s="2" t="s">
        <v>9743</v>
      </c>
      <c r="B1683" s="2" t="s">
        <v>9744</v>
      </c>
      <c r="C1683" s="2" t="s">
        <v>9743</v>
      </c>
    </row>
    <row r="1684" spans="1:3">
      <c r="A1684" s="2" t="s">
        <v>9745</v>
      </c>
      <c r="B1684" s="2" t="s">
        <v>9746</v>
      </c>
      <c r="C1684" s="2" t="s">
        <v>9745</v>
      </c>
    </row>
    <row r="1685" spans="1:3">
      <c r="A1685" s="2" t="s">
        <v>9747</v>
      </c>
      <c r="B1685" s="2" t="s">
        <v>9748</v>
      </c>
      <c r="C1685" s="2" t="s">
        <v>9747</v>
      </c>
    </row>
    <row r="1686" spans="1:3">
      <c r="A1686" s="2" t="s">
        <v>9749</v>
      </c>
      <c r="B1686" s="2" t="s">
        <v>9750</v>
      </c>
      <c r="C1686" s="2" t="s">
        <v>9749</v>
      </c>
    </row>
    <row r="1687" spans="1:3">
      <c r="A1687" s="2" t="s">
        <v>9751</v>
      </c>
      <c r="B1687" s="2" t="s">
        <v>9752</v>
      </c>
      <c r="C1687" s="2" t="s">
        <v>9751</v>
      </c>
    </row>
    <row r="1688" spans="1:3">
      <c r="A1688" s="2" t="s">
        <v>9753</v>
      </c>
      <c r="B1688" s="2" t="s">
        <v>9754</v>
      </c>
      <c r="C1688" s="2" t="s">
        <v>9753</v>
      </c>
    </row>
    <row r="1689" spans="1:3">
      <c r="A1689" s="2" t="s">
        <v>9755</v>
      </c>
      <c r="B1689" s="2" t="s">
        <v>9756</v>
      </c>
      <c r="C1689" s="2" t="s">
        <v>9755</v>
      </c>
    </row>
    <row r="1690" spans="1:3">
      <c r="A1690" s="2" t="s">
        <v>9757</v>
      </c>
      <c r="B1690" s="2" t="s">
        <v>9758</v>
      </c>
      <c r="C1690" s="2" t="s">
        <v>9757</v>
      </c>
    </row>
    <row r="1691" spans="1:3">
      <c r="A1691" s="2" t="s">
        <v>9759</v>
      </c>
      <c r="B1691" s="2" t="s">
        <v>9760</v>
      </c>
      <c r="C1691" s="2" t="s">
        <v>9759</v>
      </c>
    </row>
    <row r="1692" spans="1:3">
      <c r="A1692" s="2" t="s">
        <v>9761</v>
      </c>
      <c r="B1692" s="2" t="s">
        <v>9762</v>
      </c>
      <c r="C1692" s="2" t="s">
        <v>9761</v>
      </c>
    </row>
    <row r="1693" spans="1:3">
      <c r="A1693" s="2" t="s">
        <v>9763</v>
      </c>
      <c r="B1693" s="2" t="s">
        <v>9764</v>
      </c>
      <c r="C1693" s="2" t="s">
        <v>9763</v>
      </c>
    </row>
    <row r="1694" spans="1:3">
      <c r="A1694" s="2" t="s">
        <v>9765</v>
      </c>
      <c r="B1694" s="2" t="s">
        <v>9766</v>
      </c>
      <c r="C1694" s="2" t="s">
        <v>9765</v>
      </c>
    </row>
    <row r="1695" spans="1:3">
      <c r="A1695" s="2" t="s">
        <v>9767</v>
      </c>
      <c r="B1695" s="2" t="s">
        <v>9768</v>
      </c>
      <c r="C1695" s="2" t="s">
        <v>9767</v>
      </c>
    </row>
    <row r="1696" spans="1:3">
      <c r="A1696" s="2" t="s">
        <v>9769</v>
      </c>
      <c r="B1696" s="2" t="s">
        <v>9770</v>
      </c>
      <c r="C1696" s="2" t="s">
        <v>9769</v>
      </c>
    </row>
    <row r="1697" spans="1:3">
      <c r="A1697" s="2" t="s">
        <v>9771</v>
      </c>
      <c r="B1697" s="2" t="s">
        <v>9772</v>
      </c>
      <c r="C1697" s="2" t="s">
        <v>9771</v>
      </c>
    </row>
    <row r="1698" spans="1:3">
      <c r="A1698" s="2" t="s">
        <v>9773</v>
      </c>
      <c r="B1698" s="2" t="s">
        <v>9774</v>
      </c>
      <c r="C1698" s="2" t="s">
        <v>9773</v>
      </c>
    </row>
    <row r="1699" spans="1:3">
      <c r="A1699" s="2" t="s">
        <v>9775</v>
      </c>
      <c r="B1699" s="2" t="s">
        <v>9776</v>
      </c>
      <c r="C1699" s="2" t="s">
        <v>9775</v>
      </c>
    </row>
    <row r="1700" spans="1:3">
      <c r="A1700" s="2" t="s">
        <v>9777</v>
      </c>
      <c r="B1700" s="2" t="s">
        <v>9778</v>
      </c>
      <c r="C1700" s="2" t="s">
        <v>9777</v>
      </c>
    </row>
    <row r="1701" spans="1:3">
      <c r="A1701" s="2" t="s">
        <v>9779</v>
      </c>
      <c r="B1701" s="2" t="s">
        <v>9780</v>
      </c>
      <c r="C1701" s="2" t="s">
        <v>9779</v>
      </c>
    </row>
    <row r="1702" spans="1:3">
      <c r="A1702" s="2" t="s">
        <v>9781</v>
      </c>
      <c r="B1702" s="2" t="s">
        <v>9782</v>
      </c>
      <c r="C1702" s="2" t="s">
        <v>9781</v>
      </c>
    </row>
    <row r="1703" spans="1:3">
      <c r="A1703" s="2" t="s">
        <v>9783</v>
      </c>
      <c r="B1703" s="2" t="s">
        <v>9784</v>
      </c>
      <c r="C1703" s="2" t="s">
        <v>9783</v>
      </c>
    </row>
    <row r="1704" spans="1:3">
      <c r="A1704" s="2" t="s">
        <v>9785</v>
      </c>
      <c r="B1704" s="2" t="s">
        <v>9786</v>
      </c>
      <c r="C1704" s="2" t="s">
        <v>9785</v>
      </c>
    </row>
    <row r="1705" spans="1:3">
      <c r="A1705" s="2" t="s">
        <v>9787</v>
      </c>
      <c r="B1705" s="2" t="s">
        <v>9788</v>
      </c>
      <c r="C1705" s="2" t="s">
        <v>9787</v>
      </c>
    </row>
    <row r="1706" spans="1:3">
      <c r="A1706" s="2" t="s">
        <v>9789</v>
      </c>
      <c r="B1706" s="2" t="s">
        <v>9790</v>
      </c>
      <c r="C1706" s="2" t="s">
        <v>9789</v>
      </c>
    </row>
    <row r="1707" spans="1:3">
      <c r="A1707" s="2" t="s">
        <v>9791</v>
      </c>
      <c r="B1707" s="2" t="s">
        <v>9792</v>
      </c>
      <c r="C1707" s="2" t="s">
        <v>9791</v>
      </c>
    </row>
    <row r="1708" spans="1:3">
      <c r="A1708" s="2" t="s">
        <v>9793</v>
      </c>
      <c r="B1708" s="2" t="s">
        <v>9794</v>
      </c>
      <c r="C1708" s="2" t="s">
        <v>9793</v>
      </c>
    </row>
    <row r="1709" spans="1:3">
      <c r="A1709" s="2" t="s">
        <v>9795</v>
      </c>
      <c r="B1709" s="2" t="s">
        <v>9796</v>
      </c>
      <c r="C1709" s="2" t="s">
        <v>9795</v>
      </c>
    </row>
    <row r="1710" spans="1:3">
      <c r="A1710" s="2" t="s">
        <v>9797</v>
      </c>
      <c r="B1710" s="2" t="s">
        <v>9798</v>
      </c>
      <c r="C1710" s="2" t="s">
        <v>9797</v>
      </c>
    </row>
    <row r="1711" spans="1:3">
      <c r="A1711" s="2" t="s">
        <v>9799</v>
      </c>
      <c r="B1711" s="2" t="s">
        <v>9800</v>
      </c>
      <c r="C1711" s="2" t="s">
        <v>9799</v>
      </c>
    </row>
    <row r="1712" spans="1:3">
      <c r="A1712" s="2" t="s">
        <v>9801</v>
      </c>
      <c r="B1712" s="2" t="s">
        <v>9802</v>
      </c>
      <c r="C1712" s="2" t="s">
        <v>9801</v>
      </c>
    </row>
    <row r="1713" spans="1:3">
      <c r="A1713" s="2" t="s">
        <v>9803</v>
      </c>
      <c r="B1713" s="2" t="s">
        <v>9804</v>
      </c>
      <c r="C1713" s="2" t="s">
        <v>9803</v>
      </c>
    </row>
    <row r="1714" spans="1:3">
      <c r="A1714" s="2" t="s">
        <v>9805</v>
      </c>
      <c r="B1714" s="2" t="s">
        <v>9806</v>
      </c>
      <c r="C1714" s="2" t="s">
        <v>9805</v>
      </c>
    </row>
    <row r="1715" spans="1:3">
      <c r="A1715" s="2" t="s">
        <v>9807</v>
      </c>
      <c r="B1715" s="2" t="s">
        <v>9808</v>
      </c>
      <c r="C1715" s="2" t="s">
        <v>9807</v>
      </c>
    </row>
    <row r="1716" spans="1:3">
      <c r="A1716" s="2" t="s">
        <v>9809</v>
      </c>
      <c r="B1716" s="2" t="s">
        <v>9810</v>
      </c>
      <c r="C1716" s="2" t="s">
        <v>9809</v>
      </c>
    </row>
    <row r="1717" spans="1:3">
      <c r="A1717" s="2" t="s">
        <v>9811</v>
      </c>
      <c r="B1717" s="2" t="s">
        <v>9812</v>
      </c>
      <c r="C1717" s="2" t="s">
        <v>9811</v>
      </c>
    </row>
    <row r="1718" spans="1:3">
      <c r="A1718" s="2" t="s">
        <v>9813</v>
      </c>
      <c r="B1718" s="2" t="s">
        <v>9814</v>
      </c>
      <c r="C1718" s="2" t="s">
        <v>9813</v>
      </c>
    </row>
    <row r="1719" spans="1:3">
      <c r="A1719" s="2" t="s">
        <v>9815</v>
      </c>
      <c r="B1719" s="2" t="s">
        <v>9816</v>
      </c>
      <c r="C1719" s="2" t="s">
        <v>9815</v>
      </c>
    </row>
    <row r="1720" spans="1:3">
      <c r="A1720" s="2" t="s">
        <v>9817</v>
      </c>
      <c r="B1720" s="2" t="s">
        <v>9818</v>
      </c>
      <c r="C1720" s="2" t="s">
        <v>9817</v>
      </c>
    </row>
    <row r="1721" spans="1:3">
      <c r="A1721" s="2" t="s">
        <v>9819</v>
      </c>
      <c r="B1721" s="2" t="s">
        <v>9820</v>
      </c>
      <c r="C1721" s="2" t="s">
        <v>9819</v>
      </c>
    </row>
    <row r="1722" spans="1:3">
      <c r="A1722" s="2" t="s">
        <v>9821</v>
      </c>
      <c r="B1722" s="2" t="s">
        <v>9822</v>
      </c>
      <c r="C1722" s="2" t="s">
        <v>9821</v>
      </c>
    </row>
    <row r="1723" spans="1:3">
      <c r="A1723" s="2" t="s">
        <v>9823</v>
      </c>
      <c r="B1723" s="2" t="s">
        <v>9824</v>
      </c>
      <c r="C1723" s="2" t="s">
        <v>9823</v>
      </c>
    </row>
    <row r="1724" spans="1:3">
      <c r="A1724" s="2" t="s">
        <v>9825</v>
      </c>
      <c r="B1724" s="2" t="s">
        <v>9826</v>
      </c>
      <c r="C1724" s="2" t="s">
        <v>9825</v>
      </c>
    </row>
    <row r="1725" spans="1:3">
      <c r="A1725" s="2" t="s">
        <v>9827</v>
      </c>
      <c r="B1725" s="2" t="s">
        <v>9828</v>
      </c>
      <c r="C1725" s="2" t="s">
        <v>9827</v>
      </c>
    </row>
    <row r="1726" spans="1:3">
      <c r="A1726" s="2" t="s">
        <v>9829</v>
      </c>
      <c r="B1726" s="2" t="s">
        <v>9830</v>
      </c>
      <c r="C1726" s="2" t="s">
        <v>9829</v>
      </c>
    </row>
    <row r="1727" spans="1:3">
      <c r="A1727" s="2" t="s">
        <v>9831</v>
      </c>
      <c r="B1727" s="2" t="s">
        <v>9832</v>
      </c>
      <c r="C1727" s="2" t="s">
        <v>9831</v>
      </c>
    </row>
    <row r="1728" spans="1:3">
      <c r="A1728" s="2" t="s">
        <v>9833</v>
      </c>
      <c r="B1728" s="2" t="s">
        <v>9834</v>
      </c>
      <c r="C1728" s="2" t="s">
        <v>9833</v>
      </c>
    </row>
    <row r="1729" spans="1:3">
      <c r="A1729" s="2" t="s">
        <v>9835</v>
      </c>
      <c r="B1729" s="2" t="s">
        <v>9836</v>
      </c>
      <c r="C1729" s="2" t="s">
        <v>9835</v>
      </c>
    </row>
    <row r="1730" spans="1:3">
      <c r="A1730" s="2" t="s">
        <v>9837</v>
      </c>
      <c r="B1730" s="2" t="s">
        <v>9838</v>
      </c>
      <c r="C1730" s="2" t="s">
        <v>9837</v>
      </c>
    </row>
    <row r="1731" spans="1:3">
      <c r="A1731" s="2" t="s">
        <v>9839</v>
      </c>
      <c r="B1731" s="2" t="s">
        <v>9840</v>
      </c>
      <c r="C1731" s="2" t="s">
        <v>9839</v>
      </c>
    </row>
    <row r="1732" spans="1:3">
      <c r="A1732" s="2" t="s">
        <v>9841</v>
      </c>
      <c r="B1732" s="2" t="s">
        <v>9842</v>
      </c>
      <c r="C1732" s="2" t="s">
        <v>9841</v>
      </c>
    </row>
    <row r="1733" spans="1:3">
      <c r="A1733" s="2" t="s">
        <v>9843</v>
      </c>
      <c r="B1733" s="2" t="s">
        <v>9844</v>
      </c>
      <c r="C1733" s="2" t="s">
        <v>9843</v>
      </c>
    </row>
    <row r="1734" spans="1:3">
      <c r="A1734" s="2" t="s">
        <v>9845</v>
      </c>
      <c r="B1734" s="2" t="s">
        <v>9846</v>
      </c>
      <c r="C1734" s="2" t="s">
        <v>9845</v>
      </c>
    </row>
    <row r="1735" spans="1:3">
      <c r="A1735" s="2" t="s">
        <v>9847</v>
      </c>
      <c r="B1735" s="2" t="s">
        <v>9848</v>
      </c>
      <c r="C1735" s="2" t="s">
        <v>9847</v>
      </c>
    </row>
    <row r="1736" spans="1:3">
      <c r="A1736" s="2" t="s">
        <v>9849</v>
      </c>
      <c r="B1736" s="2" t="s">
        <v>9850</v>
      </c>
      <c r="C1736" s="2" t="s">
        <v>9849</v>
      </c>
    </row>
    <row r="1737" spans="1:3">
      <c r="A1737" s="2" t="s">
        <v>9851</v>
      </c>
      <c r="B1737" s="2" t="s">
        <v>9852</v>
      </c>
      <c r="C1737" s="2" t="s">
        <v>9851</v>
      </c>
    </row>
    <row r="1738" spans="1:3">
      <c r="A1738" s="2" t="s">
        <v>9853</v>
      </c>
      <c r="B1738" s="2" t="s">
        <v>9854</v>
      </c>
      <c r="C1738" s="2" t="s">
        <v>9853</v>
      </c>
    </row>
    <row r="1739" spans="1:3">
      <c r="A1739" s="2" t="s">
        <v>9855</v>
      </c>
      <c r="B1739" s="2" t="s">
        <v>9856</v>
      </c>
      <c r="C1739" s="2" t="s">
        <v>9855</v>
      </c>
    </row>
    <row r="1740" spans="1:3">
      <c r="A1740" s="2" t="s">
        <v>9857</v>
      </c>
      <c r="B1740" s="2" t="s">
        <v>9858</v>
      </c>
      <c r="C1740" s="2" t="s">
        <v>9857</v>
      </c>
    </row>
    <row r="1741" spans="1:3">
      <c r="A1741" s="2" t="s">
        <v>9859</v>
      </c>
      <c r="B1741" s="2" t="s">
        <v>9860</v>
      </c>
      <c r="C1741" s="2" t="s">
        <v>9859</v>
      </c>
    </row>
    <row r="1742" spans="1:3">
      <c r="A1742" s="2" t="s">
        <v>5900</v>
      </c>
      <c r="B1742" s="2" t="s">
        <v>5901</v>
      </c>
      <c r="C1742" s="2" t="s">
        <v>5900</v>
      </c>
    </row>
    <row r="1743" spans="1:3">
      <c r="A1743" s="2" t="s">
        <v>9861</v>
      </c>
      <c r="B1743" s="2" t="s">
        <v>9862</v>
      </c>
      <c r="C1743" s="2" t="s">
        <v>9861</v>
      </c>
    </row>
    <row r="1744" spans="1:3">
      <c r="A1744" s="2" t="s">
        <v>9863</v>
      </c>
      <c r="B1744" s="2" t="s">
        <v>9864</v>
      </c>
      <c r="C1744" s="2" t="s">
        <v>9863</v>
      </c>
    </row>
    <row r="1745" spans="1:3">
      <c r="A1745" s="2" t="s">
        <v>9865</v>
      </c>
      <c r="B1745" s="2" t="s">
        <v>9866</v>
      </c>
      <c r="C1745" s="2" t="s">
        <v>9865</v>
      </c>
    </row>
    <row r="1746" spans="1:3">
      <c r="A1746" s="2" t="s">
        <v>9867</v>
      </c>
      <c r="B1746" s="2" t="s">
        <v>9868</v>
      </c>
      <c r="C1746" s="2" t="s">
        <v>9867</v>
      </c>
    </row>
    <row r="1747" spans="1:3">
      <c r="A1747" s="2" t="s">
        <v>5898</v>
      </c>
      <c r="B1747" s="2" t="s">
        <v>5899</v>
      </c>
      <c r="C1747" s="2" t="s">
        <v>5898</v>
      </c>
    </row>
    <row r="1748" spans="1:3">
      <c r="A1748" s="2" t="s">
        <v>9869</v>
      </c>
      <c r="B1748" s="2" t="s">
        <v>9870</v>
      </c>
      <c r="C1748" s="2" t="s">
        <v>9869</v>
      </c>
    </row>
    <row r="1749" spans="1:3">
      <c r="A1749" s="2" t="s">
        <v>9871</v>
      </c>
      <c r="B1749" s="2" t="s">
        <v>9872</v>
      </c>
      <c r="C1749" s="2" t="s">
        <v>9871</v>
      </c>
    </row>
    <row r="1750" spans="1:3">
      <c r="A1750" s="2" t="s">
        <v>9873</v>
      </c>
      <c r="B1750" s="2" t="s">
        <v>9874</v>
      </c>
      <c r="C1750" s="2" t="s">
        <v>9873</v>
      </c>
    </row>
    <row r="1751" spans="1:3">
      <c r="A1751" s="2" t="s">
        <v>9875</v>
      </c>
      <c r="B1751" s="2" t="s">
        <v>9876</v>
      </c>
      <c r="C1751" s="2" t="s">
        <v>9875</v>
      </c>
    </row>
    <row r="1752" spans="1:3">
      <c r="A1752" s="2" t="s">
        <v>9877</v>
      </c>
      <c r="B1752" s="2" t="s">
        <v>9878</v>
      </c>
      <c r="C1752" s="2" t="s">
        <v>9877</v>
      </c>
    </row>
    <row r="1753" spans="1:3">
      <c r="A1753" s="2" t="s">
        <v>9879</v>
      </c>
      <c r="B1753" s="2" t="s">
        <v>9880</v>
      </c>
      <c r="C1753" s="2" t="s">
        <v>9879</v>
      </c>
    </row>
    <row r="1754" spans="1:3">
      <c r="A1754" s="2" t="s">
        <v>9881</v>
      </c>
      <c r="B1754" s="2" t="s">
        <v>9882</v>
      </c>
      <c r="C1754" s="2" t="s">
        <v>9881</v>
      </c>
    </row>
    <row r="1755" spans="1:3">
      <c r="A1755" s="2" t="s">
        <v>9883</v>
      </c>
      <c r="B1755" s="2" t="s">
        <v>9884</v>
      </c>
      <c r="C1755" s="2" t="s">
        <v>9883</v>
      </c>
    </row>
    <row r="1756" spans="1:3">
      <c r="A1756" s="2" t="s">
        <v>9885</v>
      </c>
      <c r="B1756" s="2" t="s">
        <v>9886</v>
      </c>
      <c r="C1756" s="2" t="s">
        <v>9885</v>
      </c>
    </row>
    <row r="1757" spans="1:3">
      <c r="A1757" s="2" t="s">
        <v>9887</v>
      </c>
      <c r="B1757" s="2" t="s">
        <v>9888</v>
      </c>
      <c r="C1757" s="2" t="s">
        <v>9887</v>
      </c>
    </row>
    <row r="1758" spans="1:3">
      <c r="A1758" s="2" t="s">
        <v>9889</v>
      </c>
      <c r="B1758" s="2" t="s">
        <v>9890</v>
      </c>
      <c r="C1758" s="2" t="s">
        <v>9889</v>
      </c>
    </row>
    <row r="1759" spans="1:3">
      <c r="A1759" s="2" t="s">
        <v>9891</v>
      </c>
      <c r="B1759" s="2" t="s">
        <v>9892</v>
      </c>
      <c r="C1759" s="2" t="s">
        <v>9891</v>
      </c>
    </row>
    <row r="1760" spans="1:3">
      <c r="A1760" s="2" t="s">
        <v>9893</v>
      </c>
      <c r="B1760" s="2" t="s">
        <v>9894</v>
      </c>
      <c r="C1760" s="2" t="s">
        <v>9893</v>
      </c>
    </row>
    <row r="1761" spans="1:3">
      <c r="A1761" s="2" t="s">
        <v>9895</v>
      </c>
      <c r="B1761" s="2" t="s">
        <v>9896</v>
      </c>
      <c r="C1761" s="2" t="s">
        <v>9895</v>
      </c>
    </row>
    <row r="1762" spans="1:3">
      <c r="A1762" s="2" t="s">
        <v>9897</v>
      </c>
      <c r="B1762" s="2" t="s">
        <v>9898</v>
      </c>
      <c r="C1762" s="2" t="s">
        <v>9897</v>
      </c>
    </row>
    <row r="1763" spans="1:3">
      <c r="A1763" s="2" t="s">
        <v>9899</v>
      </c>
      <c r="B1763" s="2" t="s">
        <v>9900</v>
      </c>
      <c r="C1763" s="2" t="s">
        <v>9899</v>
      </c>
    </row>
    <row r="1764" spans="1:3">
      <c r="A1764" s="2" t="s">
        <v>9901</v>
      </c>
      <c r="B1764" s="2" t="s">
        <v>9902</v>
      </c>
      <c r="C1764" s="2" t="s">
        <v>9901</v>
      </c>
    </row>
    <row r="1765" spans="1:3">
      <c r="A1765" s="2" t="s">
        <v>9903</v>
      </c>
      <c r="B1765" s="2" t="s">
        <v>9904</v>
      </c>
      <c r="C1765" s="2" t="s">
        <v>9903</v>
      </c>
    </row>
    <row r="1766" spans="1:3">
      <c r="A1766" s="2" t="s">
        <v>9905</v>
      </c>
      <c r="B1766" s="2" t="s">
        <v>9906</v>
      </c>
      <c r="C1766" s="2" t="s">
        <v>9905</v>
      </c>
    </row>
    <row r="1767" spans="1:3">
      <c r="A1767" s="2" t="s">
        <v>9907</v>
      </c>
      <c r="B1767" s="2" t="s">
        <v>9908</v>
      </c>
      <c r="C1767" s="2" t="s">
        <v>9907</v>
      </c>
    </row>
    <row r="1768" spans="1:3">
      <c r="A1768" s="2" t="s">
        <v>9909</v>
      </c>
      <c r="B1768" s="2" t="s">
        <v>9910</v>
      </c>
      <c r="C1768" s="2" t="s">
        <v>9909</v>
      </c>
    </row>
    <row r="1769" spans="1:3">
      <c r="A1769" s="2" t="s">
        <v>9911</v>
      </c>
      <c r="B1769" s="2" t="s">
        <v>9912</v>
      </c>
      <c r="C1769" s="2" t="s">
        <v>9911</v>
      </c>
    </row>
    <row r="1770" spans="1:3">
      <c r="A1770" s="2" t="s">
        <v>9913</v>
      </c>
      <c r="B1770" s="2" t="s">
        <v>9914</v>
      </c>
      <c r="C1770" s="2" t="s">
        <v>9913</v>
      </c>
    </row>
    <row r="1771" spans="1:3">
      <c r="A1771" s="2" t="s">
        <v>9915</v>
      </c>
      <c r="B1771" s="2" t="s">
        <v>9916</v>
      </c>
      <c r="C1771" s="2" t="s">
        <v>9915</v>
      </c>
    </row>
    <row r="1772" spans="1:3">
      <c r="A1772" s="2" t="s">
        <v>9917</v>
      </c>
      <c r="B1772" s="2" t="s">
        <v>9918</v>
      </c>
      <c r="C1772" s="2" t="s">
        <v>9917</v>
      </c>
    </row>
    <row r="1773" spans="1:3">
      <c r="A1773" s="2" t="s">
        <v>9919</v>
      </c>
      <c r="B1773" s="2" t="s">
        <v>9920</v>
      </c>
      <c r="C1773" s="2" t="s">
        <v>9919</v>
      </c>
    </row>
    <row r="1774" spans="1:3">
      <c r="A1774" s="2" t="s">
        <v>9921</v>
      </c>
      <c r="B1774" s="2" t="s">
        <v>9922</v>
      </c>
      <c r="C1774" s="2" t="s">
        <v>9921</v>
      </c>
    </row>
    <row r="1775" spans="1:3">
      <c r="A1775" s="2" t="s">
        <v>9923</v>
      </c>
      <c r="B1775" s="2" t="s">
        <v>9924</v>
      </c>
      <c r="C1775" s="2" t="s">
        <v>9923</v>
      </c>
    </row>
    <row r="1776" spans="1:3">
      <c r="A1776" s="2" t="s">
        <v>9925</v>
      </c>
      <c r="B1776" s="2" t="s">
        <v>9926</v>
      </c>
      <c r="C1776" s="2" t="s">
        <v>9925</v>
      </c>
    </row>
    <row r="1777" spans="1:3">
      <c r="A1777" s="2" t="s">
        <v>9927</v>
      </c>
      <c r="B1777" s="2" t="s">
        <v>9928</v>
      </c>
      <c r="C1777" s="2" t="s">
        <v>9927</v>
      </c>
    </row>
    <row r="1778" spans="1:3">
      <c r="A1778" s="2" t="s">
        <v>9929</v>
      </c>
      <c r="B1778" s="2" t="s">
        <v>9930</v>
      </c>
      <c r="C1778" s="2" t="s">
        <v>9929</v>
      </c>
    </row>
    <row r="1779" spans="1:3">
      <c r="A1779" s="2" t="s">
        <v>9931</v>
      </c>
      <c r="B1779" s="2" t="s">
        <v>9932</v>
      </c>
      <c r="C1779" s="2" t="s">
        <v>9931</v>
      </c>
    </row>
    <row r="1780" spans="1:3">
      <c r="A1780" s="2" t="s">
        <v>9933</v>
      </c>
      <c r="B1780" s="2" t="s">
        <v>9934</v>
      </c>
      <c r="C1780" s="2" t="s">
        <v>9933</v>
      </c>
    </row>
    <row r="1781" spans="1:3">
      <c r="A1781" s="2" t="s">
        <v>9935</v>
      </c>
      <c r="B1781" s="2" t="s">
        <v>9936</v>
      </c>
      <c r="C1781" s="2" t="s">
        <v>9935</v>
      </c>
    </row>
    <row r="1782" spans="1:3">
      <c r="A1782" s="2" t="s">
        <v>9937</v>
      </c>
      <c r="B1782" s="2" t="s">
        <v>9938</v>
      </c>
      <c r="C1782" s="2" t="s">
        <v>9937</v>
      </c>
    </row>
    <row r="1783" spans="1:3">
      <c r="A1783" s="2" t="s">
        <v>9939</v>
      </c>
      <c r="B1783" s="2" t="s">
        <v>9940</v>
      </c>
      <c r="C1783" s="2" t="s">
        <v>9939</v>
      </c>
    </row>
    <row r="1784" spans="1:3">
      <c r="A1784" s="2" t="s">
        <v>9941</v>
      </c>
      <c r="B1784" s="2" t="s">
        <v>9942</v>
      </c>
      <c r="C1784" s="2" t="s">
        <v>9941</v>
      </c>
    </row>
    <row r="1785" spans="1:3">
      <c r="A1785" s="2" t="s">
        <v>9943</v>
      </c>
      <c r="B1785" s="2" t="s">
        <v>9944</v>
      </c>
      <c r="C1785" s="2" t="s">
        <v>9943</v>
      </c>
    </row>
    <row r="1786" spans="1:3">
      <c r="A1786" s="2" t="s">
        <v>9945</v>
      </c>
      <c r="B1786" s="2" t="s">
        <v>9946</v>
      </c>
      <c r="C1786" s="2" t="s">
        <v>9945</v>
      </c>
    </row>
    <row r="1787" spans="1:3">
      <c r="A1787" s="2" t="s">
        <v>9947</v>
      </c>
      <c r="B1787" s="2" t="s">
        <v>9948</v>
      </c>
      <c r="C1787" s="2" t="s">
        <v>9947</v>
      </c>
    </row>
    <row r="1788" spans="1:3">
      <c r="A1788" s="2" t="s">
        <v>9949</v>
      </c>
      <c r="B1788" s="2" t="s">
        <v>9950</v>
      </c>
      <c r="C1788" s="2" t="s">
        <v>9949</v>
      </c>
    </row>
    <row r="1789" spans="1:3">
      <c r="A1789" s="2" t="s">
        <v>5888</v>
      </c>
      <c r="B1789" s="2" t="s">
        <v>5889</v>
      </c>
      <c r="C1789" s="2" t="s">
        <v>5888</v>
      </c>
    </row>
    <row r="1790" spans="1:3">
      <c r="A1790" s="2" t="s">
        <v>9951</v>
      </c>
      <c r="B1790" s="2" t="s">
        <v>9952</v>
      </c>
      <c r="C1790" s="2" t="s">
        <v>9951</v>
      </c>
    </row>
    <row r="1791" spans="1:3">
      <c r="A1791" s="2" t="s">
        <v>5885</v>
      </c>
      <c r="B1791" s="2" t="s">
        <v>2821</v>
      </c>
      <c r="C1791" s="2" t="s">
        <v>5885</v>
      </c>
    </row>
    <row r="1792" spans="1:3">
      <c r="A1792" s="2" t="s">
        <v>9953</v>
      </c>
      <c r="B1792" s="2" t="s">
        <v>9954</v>
      </c>
      <c r="C1792" s="2" t="s">
        <v>9953</v>
      </c>
    </row>
    <row r="1793" spans="1:3">
      <c r="A1793" s="2" t="s">
        <v>5877</v>
      </c>
      <c r="B1793" s="2" t="s">
        <v>5878</v>
      </c>
      <c r="C1793" s="2" t="s">
        <v>5877</v>
      </c>
    </row>
    <row r="1794" spans="1:3">
      <c r="A1794" s="2" t="s">
        <v>9955</v>
      </c>
      <c r="B1794" s="2" t="s">
        <v>9956</v>
      </c>
      <c r="C1794" s="2" t="s">
        <v>9955</v>
      </c>
    </row>
    <row r="1795" spans="1:3">
      <c r="A1795" s="2" t="s">
        <v>9957</v>
      </c>
      <c r="B1795" s="2" t="s">
        <v>9958</v>
      </c>
      <c r="C1795" s="2" t="s">
        <v>9957</v>
      </c>
    </row>
    <row r="1796" spans="1:3">
      <c r="A1796" s="2" t="s">
        <v>9959</v>
      </c>
      <c r="B1796" s="2" t="s">
        <v>9960</v>
      </c>
      <c r="C1796" s="2" t="s">
        <v>9959</v>
      </c>
    </row>
    <row r="1797" spans="1:3">
      <c r="A1797" s="2" t="s">
        <v>9961</v>
      </c>
      <c r="B1797" s="2" t="s">
        <v>9962</v>
      </c>
      <c r="C1797" s="2" t="s">
        <v>9961</v>
      </c>
    </row>
    <row r="1798" spans="1:3">
      <c r="A1798" s="2" t="s">
        <v>9963</v>
      </c>
      <c r="B1798" s="2" t="s">
        <v>9964</v>
      </c>
      <c r="C1798" s="2" t="s">
        <v>9963</v>
      </c>
    </row>
    <row r="1799" spans="1:3">
      <c r="A1799" s="2" t="s">
        <v>5869</v>
      </c>
      <c r="B1799" s="2" t="s">
        <v>5870</v>
      </c>
      <c r="C1799" s="2" t="s">
        <v>5869</v>
      </c>
    </row>
    <row r="1800" spans="1:3">
      <c r="A1800" s="2" t="s">
        <v>5839</v>
      </c>
      <c r="B1800" s="2" t="s">
        <v>5840</v>
      </c>
      <c r="C1800" s="2" t="s">
        <v>5839</v>
      </c>
    </row>
    <row r="1801" spans="1:3">
      <c r="A1801" s="2" t="s">
        <v>5847</v>
      </c>
      <c r="B1801" s="2" t="s">
        <v>5848</v>
      </c>
      <c r="C1801" s="2" t="s">
        <v>5847</v>
      </c>
    </row>
    <row r="1802" spans="1:3">
      <c r="A1802" s="2" t="s">
        <v>5835</v>
      </c>
      <c r="B1802" s="2" t="s">
        <v>5836</v>
      </c>
      <c r="C1802" s="2" t="s">
        <v>5835</v>
      </c>
    </row>
    <row r="1803" spans="1:3">
      <c r="A1803" s="2" t="s">
        <v>5833</v>
      </c>
      <c r="B1803" s="2" t="s">
        <v>5834</v>
      </c>
      <c r="C1803" s="2" t="s">
        <v>5833</v>
      </c>
    </row>
    <row r="1804" spans="1:3">
      <c r="A1804" s="2" t="s">
        <v>5831</v>
      </c>
      <c r="B1804" s="2" t="s">
        <v>5832</v>
      </c>
      <c r="C1804" s="2" t="s">
        <v>5831</v>
      </c>
    </row>
    <row r="1805" spans="1:3">
      <c r="A1805" s="2" t="s">
        <v>5829</v>
      </c>
      <c r="B1805" s="2" t="s">
        <v>5830</v>
      </c>
      <c r="C1805" s="2" t="s">
        <v>5829</v>
      </c>
    </row>
    <row r="1806" spans="1:3">
      <c r="A1806" s="2" t="s">
        <v>5823</v>
      </c>
      <c r="B1806" s="2" t="s">
        <v>5824</v>
      </c>
      <c r="C1806" s="2" t="s">
        <v>5823</v>
      </c>
    </row>
    <row r="1807" spans="1:3">
      <c r="A1807" s="2" t="s">
        <v>5821</v>
      </c>
      <c r="B1807" s="2" t="s">
        <v>5822</v>
      </c>
      <c r="C1807" s="2" t="s">
        <v>5821</v>
      </c>
    </row>
    <row r="1808" spans="1:3">
      <c r="A1808" s="2" t="s">
        <v>5819</v>
      </c>
      <c r="B1808" s="2" t="s">
        <v>5820</v>
      </c>
      <c r="C1808" s="2" t="s">
        <v>5819</v>
      </c>
    </row>
    <row r="1809" spans="1:3">
      <c r="A1809" s="2" t="s">
        <v>5990</v>
      </c>
      <c r="B1809" s="2" t="s">
        <v>5991</v>
      </c>
      <c r="C1809" s="2" t="s">
        <v>5990</v>
      </c>
    </row>
    <row r="1810" spans="1:3">
      <c r="A1810" s="2" t="s">
        <v>5986</v>
      </c>
      <c r="B1810" s="2" t="s">
        <v>5987</v>
      </c>
      <c r="C1810" s="2" t="s">
        <v>5986</v>
      </c>
    </row>
    <row r="1811" spans="1:3">
      <c r="A1811" s="2" t="s">
        <v>5980</v>
      </c>
      <c r="B1811" s="2" t="s">
        <v>5981</v>
      </c>
      <c r="C1811" s="2" t="s">
        <v>5980</v>
      </c>
    </row>
    <row r="1812" spans="1:3">
      <c r="A1812" s="2" t="s">
        <v>5978</v>
      </c>
      <c r="B1812" s="2" t="s">
        <v>5979</v>
      </c>
      <c r="C1812" s="2" t="s">
        <v>5978</v>
      </c>
    </row>
    <row r="1813" spans="1:3">
      <c r="A1813" s="2" t="s">
        <v>5972</v>
      </c>
      <c r="B1813" s="2" t="s">
        <v>5973</v>
      </c>
      <c r="C1813" s="2" t="s">
        <v>5972</v>
      </c>
    </row>
    <row r="1814" spans="1:3">
      <c r="A1814" s="2" t="s">
        <v>5956</v>
      </c>
      <c r="B1814" s="2" t="s">
        <v>5957</v>
      </c>
      <c r="C1814" s="2" t="s">
        <v>5956</v>
      </c>
    </row>
    <row r="1815" spans="1:3">
      <c r="A1815" s="2" t="s">
        <v>5948</v>
      </c>
      <c r="B1815" s="2" t="s">
        <v>5949</v>
      </c>
      <c r="C1815" s="2" t="s">
        <v>5948</v>
      </c>
    </row>
    <row r="1816" spans="1:3">
      <c r="A1816" s="2" t="s">
        <v>5952</v>
      </c>
      <c r="B1816" s="2" t="s">
        <v>5953</v>
      </c>
      <c r="C1816" s="2" t="s">
        <v>5952</v>
      </c>
    </row>
    <row r="1817" spans="1:3">
      <c r="A1817" s="2" t="s">
        <v>5946</v>
      </c>
      <c r="B1817" s="2" t="s">
        <v>5947</v>
      </c>
      <c r="C1817" s="2" t="s">
        <v>5946</v>
      </c>
    </row>
    <row r="1818" spans="1:3">
      <c r="A1818" s="2" t="s">
        <v>9965</v>
      </c>
      <c r="B1818" s="2" t="s">
        <v>9966</v>
      </c>
      <c r="C1818" s="2" t="s">
        <v>9965</v>
      </c>
    </row>
    <row r="1819" spans="1:3">
      <c r="A1819" s="2" t="s">
        <v>5942</v>
      </c>
      <c r="B1819" s="2" t="s">
        <v>5943</v>
      </c>
      <c r="C1819" s="2" t="s">
        <v>5942</v>
      </c>
    </row>
    <row r="1820" spans="1:3">
      <c r="A1820" s="2" t="s">
        <v>5940</v>
      </c>
      <c r="B1820" s="2" t="s">
        <v>5941</v>
      </c>
      <c r="C1820" s="2" t="s">
        <v>5940</v>
      </c>
    </row>
    <row r="1821" spans="1:3">
      <c r="A1821" s="2" t="s">
        <v>5932</v>
      </c>
      <c r="B1821" s="2" t="s">
        <v>5933</v>
      </c>
      <c r="C1821" s="2" t="s">
        <v>5932</v>
      </c>
    </row>
    <row r="1822" spans="1:3">
      <c r="A1822" s="2" t="s">
        <v>9967</v>
      </c>
      <c r="B1822" s="2" t="s">
        <v>9968</v>
      </c>
      <c r="C1822" s="2" t="s">
        <v>9967</v>
      </c>
    </row>
    <row r="1823" spans="1:3">
      <c r="A1823" s="2" t="s">
        <v>5928</v>
      </c>
      <c r="B1823" s="2" t="s">
        <v>5929</v>
      </c>
      <c r="C1823" s="2" t="s">
        <v>5928</v>
      </c>
    </row>
    <row r="1824" spans="1:3">
      <c r="A1824" s="2" t="s">
        <v>9969</v>
      </c>
      <c r="B1824" s="2" t="s">
        <v>9970</v>
      </c>
      <c r="C1824" s="2" t="s">
        <v>9969</v>
      </c>
    </row>
    <row r="1825" spans="1:3">
      <c r="A1825" s="2" t="s">
        <v>9971</v>
      </c>
      <c r="B1825" s="2" t="s">
        <v>9972</v>
      </c>
      <c r="C1825" s="2" t="s">
        <v>9971</v>
      </c>
    </row>
    <row r="1826" spans="1:3">
      <c r="A1826" s="2" t="s">
        <v>9973</v>
      </c>
      <c r="B1826" s="2" t="s">
        <v>9974</v>
      </c>
      <c r="C1826" s="2" t="s">
        <v>9973</v>
      </c>
    </row>
    <row r="1827" spans="1:3">
      <c r="A1827" s="2" t="s">
        <v>9975</v>
      </c>
      <c r="B1827" s="2" t="s">
        <v>9976</v>
      </c>
      <c r="C1827" s="2" t="s">
        <v>9975</v>
      </c>
    </row>
    <row r="1828" spans="1:3">
      <c r="A1828" s="2" t="s">
        <v>9977</v>
      </c>
      <c r="B1828" s="2" t="s">
        <v>9978</v>
      </c>
      <c r="C1828" s="2" t="s">
        <v>9977</v>
      </c>
    </row>
    <row r="1829" spans="1:3">
      <c r="A1829" s="2" t="s">
        <v>9979</v>
      </c>
      <c r="B1829" s="2" t="s">
        <v>9980</v>
      </c>
      <c r="C1829" s="2" t="s">
        <v>9979</v>
      </c>
    </row>
    <row r="1830" spans="1:3">
      <c r="A1830" s="2" t="s">
        <v>9981</v>
      </c>
      <c r="B1830" s="2" t="s">
        <v>9982</v>
      </c>
      <c r="C1830" s="2" t="s">
        <v>9981</v>
      </c>
    </row>
    <row r="1831" spans="1:3">
      <c r="A1831" s="2" t="s">
        <v>9983</v>
      </c>
      <c r="B1831" s="2" t="s">
        <v>9984</v>
      </c>
      <c r="C1831" s="2" t="s">
        <v>9983</v>
      </c>
    </row>
    <row r="1832" spans="1:3">
      <c r="A1832" s="2" t="s">
        <v>9985</v>
      </c>
      <c r="B1832" s="2" t="s">
        <v>9986</v>
      </c>
      <c r="C1832" s="2" t="s">
        <v>9985</v>
      </c>
    </row>
    <row r="1833" spans="1:3">
      <c r="A1833" s="2" t="s">
        <v>9987</v>
      </c>
      <c r="B1833" s="2" t="s">
        <v>9988</v>
      </c>
      <c r="C1833" s="2" t="s">
        <v>9987</v>
      </c>
    </row>
    <row r="1834" spans="1:3">
      <c r="A1834" s="2" t="s">
        <v>9989</v>
      </c>
      <c r="B1834" s="2" t="s">
        <v>9990</v>
      </c>
      <c r="C1834" s="2" t="s">
        <v>9989</v>
      </c>
    </row>
    <row r="1835" spans="1:3">
      <c r="A1835" s="2" t="s">
        <v>9991</v>
      </c>
      <c r="B1835" s="2" t="s">
        <v>9992</v>
      </c>
      <c r="C1835" s="2" t="s">
        <v>9991</v>
      </c>
    </row>
    <row r="1836" spans="1:3">
      <c r="A1836" s="2" t="s">
        <v>9993</v>
      </c>
      <c r="B1836" s="2" t="s">
        <v>9994</v>
      </c>
      <c r="C1836" s="2" t="s">
        <v>9993</v>
      </c>
    </row>
    <row r="1837" spans="1:3">
      <c r="A1837" s="2" t="s">
        <v>9995</v>
      </c>
      <c r="B1837" s="2" t="s">
        <v>9996</v>
      </c>
      <c r="C1837" s="2" t="s">
        <v>9995</v>
      </c>
    </row>
    <row r="1838" spans="1:3">
      <c r="A1838" s="2" t="s">
        <v>9997</v>
      </c>
      <c r="B1838" s="2" t="s">
        <v>9998</v>
      </c>
      <c r="C1838" s="2" t="s">
        <v>9997</v>
      </c>
    </row>
    <row r="1839" spans="1:3">
      <c r="A1839" s="2" t="s">
        <v>9999</v>
      </c>
      <c r="B1839" s="2" t="s">
        <v>10000</v>
      </c>
      <c r="C1839" s="2" t="s">
        <v>9999</v>
      </c>
    </row>
    <row r="1840" spans="1:3">
      <c r="A1840" s="2" t="s">
        <v>10001</v>
      </c>
      <c r="B1840" s="2" t="s">
        <v>10002</v>
      </c>
      <c r="C1840" s="2" t="s">
        <v>10001</v>
      </c>
    </row>
    <row r="1841" spans="1:3">
      <c r="A1841" s="2" t="s">
        <v>10003</v>
      </c>
      <c r="B1841" s="2" t="s">
        <v>10004</v>
      </c>
      <c r="C1841" s="2" t="s">
        <v>10003</v>
      </c>
    </row>
    <row r="1842" spans="1:3">
      <c r="A1842" s="2" t="s">
        <v>10005</v>
      </c>
      <c r="B1842" s="2" t="s">
        <v>10006</v>
      </c>
      <c r="C1842" s="2" t="s">
        <v>10005</v>
      </c>
    </row>
    <row r="1843" spans="1:3">
      <c r="A1843" s="2" t="s">
        <v>10007</v>
      </c>
      <c r="B1843" s="2" t="s">
        <v>10008</v>
      </c>
      <c r="C1843" s="2" t="s">
        <v>10007</v>
      </c>
    </row>
    <row r="1844" spans="1:3">
      <c r="A1844" s="2" t="s">
        <v>10009</v>
      </c>
      <c r="B1844" s="2" t="s">
        <v>10010</v>
      </c>
      <c r="C1844" s="2" t="s">
        <v>10009</v>
      </c>
    </row>
    <row r="1845" spans="1:3">
      <c r="A1845" s="2" t="s">
        <v>10011</v>
      </c>
      <c r="B1845" s="2" t="s">
        <v>10012</v>
      </c>
      <c r="C1845" s="2" t="s">
        <v>10011</v>
      </c>
    </row>
    <row r="1846" spans="1:3">
      <c r="A1846" s="2" t="s">
        <v>10013</v>
      </c>
      <c r="B1846" s="2" t="s">
        <v>10014</v>
      </c>
      <c r="C1846" s="2" t="s">
        <v>10013</v>
      </c>
    </row>
    <row r="1847" spans="1:3">
      <c r="A1847" s="2" t="s">
        <v>10015</v>
      </c>
      <c r="B1847" s="2" t="s">
        <v>10016</v>
      </c>
      <c r="C1847" s="2" t="s">
        <v>10015</v>
      </c>
    </row>
    <row r="1848" spans="1:3">
      <c r="A1848" s="2" t="s">
        <v>10017</v>
      </c>
      <c r="B1848" s="2" t="s">
        <v>10018</v>
      </c>
      <c r="C1848" s="2" t="s">
        <v>10017</v>
      </c>
    </row>
    <row r="1849" spans="1:3">
      <c r="A1849" s="2" t="s">
        <v>10019</v>
      </c>
      <c r="B1849" s="2" t="s">
        <v>10020</v>
      </c>
      <c r="C1849" s="2" t="s">
        <v>10019</v>
      </c>
    </row>
    <row r="1850" spans="1:3">
      <c r="A1850" s="2" t="s">
        <v>10021</v>
      </c>
      <c r="B1850" s="2" t="s">
        <v>10022</v>
      </c>
      <c r="C1850" s="2" t="s">
        <v>10021</v>
      </c>
    </row>
    <row r="1851" spans="1:3">
      <c r="A1851" s="2" t="s">
        <v>10023</v>
      </c>
      <c r="B1851" s="2" t="s">
        <v>10024</v>
      </c>
      <c r="C1851" s="2" t="s">
        <v>10023</v>
      </c>
    </row>
    <row r="1852" spans="1:3">
      <c r="A1852" s="2" t="s">
        <v>10025</v>
      </c>
      <c r="B1852" s="2" t="s">
        <v>10026</v>
      </c>
      <c r="C1852" s="2" t="s">
        <v>10025</v>
      </c>
    </row>
    <row r="1853" spans="1:3">
      <c r="A1853" s="2" t="s">
        <v>10027</v>
      </c>
      <c r="B1853" s="2" t="s">
        <v>10028</v>
      </c>
      <c r="C1853" s="2" t="s">
        <v>10027</v>
      </c>
    </row>
    <row r="1854" spans="1:3">
      <c r="A1854" s="2" t="s">
        <v>10029</v>
      </c>
      <c r="B1854" s="2" t="s">
        <v>10030</v>
      </c>
      <c r="C1854" s="2" t="s">
        <v>10029</v>
      </c>
    </row>
    <row r="1855" spans="1:3">
      <c r="A1855" s="2" t="s">
        <v>10031</v>
      </c>
      <c r="B1855" s="2" t="s">
        <v>10032</v>
      </c>
      <c r="C1855" s="2" t="s">
        <v>10031</v>
      </c>
    </row>
    <row r="1856" spans="1:3">
      <c r="A1856" s="2" t="s">
        <v>10033</v>
      </c>
      <c r="B1856" s="2" t="s">
        <v>10034</v>
      </c>
      <c r="C1856" s="2" t="s">
        <v>10033</v>
      </c>
    </row>
    <row r="1857" spans="1:3">
      <c r="A1857" s="2" t="s">
        <v>6104</v>
      </c>
      <c r="B1857" s="2" t="s">
        <v>6105</v>
      </c>
      <c r="C1857" s="2" t="s">
        <v>6104</v>
      </c>
    </row>
    <row r="1858" spans="1:3">
      <c r="A1858" s="2" t="s">
        <v>10035</v>
      </c>
      <c r="B1858" s="2" t="s">
        <v>10036</v>
      </c>
      <c r="C1858" s="2" t="s">
        <v>10035</v>
      </c>
    </row>
    <row r="1859" spans="1:3">
      <c r="A1859" s="2" t="s">
        <v>6102</v>
      </c>
      <c r="B1859" s="2" t="s">
        <v>6103</v>
      </c>
      <c r="C1859" s="2" t="s">
        <v>6102</v>
      </c>
    </row>
    <row r="1860" spans="1:3">
      <c r="A1860" s="2" t="s">
        <v>6098</v>
      </c>
      <c r="B1860" s="2" t="s">
        <v>6099</v>
      </c>
      <c r="C1860" s="2" t="s">
        <v>6098</v>
      </c>
    </row>
    <row r="1861" spans="1:3">
      <c r="A1861" s="2" t="s">
        <v>6092</v>
      </c>
      <c r="B1861" s="2" t="s">
        <v>6093</v>
      </c>
      <c r="C1861" s="2" t="s">
        <v>6092</v>
      </c>
    </row>
    <row r="1862" spans="1:3">
      <c r="A1862" s="2" t="s">
        <v>6090</v>
      </c>
      <c r="B1862" s="2" t="s">
        <v>6091</v>
      </c>
      <c r="C1862" s="2" t="s">
        <v>6090</v>
      </c>
    </row>
    <row r="1863" spans="1:3">
      <c r="A1863" s="2" t="s">
        <v>6088</v>
      </c>
      <c r="B1863" s="2" t="s">
        <v>6089</v>
      </c>
      <c r="C1863" s="2" t="s">
        <v>6088</v>
      </c>
    </row>
    <row r="1864" spans="1:3">
      <c r="A1864" s="2" t="s">
        <v>6082</v>
      </c>
      <c r="B1864" s="2" t="s">
        <v>6083</v>
      </c>
      <c r="C1864" s="2" t="s">
        <v>6082</v>
      </c>
    </row>
    <row r="1865" spans="1:3">
      <c r="A1865" s="2" t="s">
        <v>10037</v>
      </c>
      <c r="B1865" s="2" t="s">
        <v>10038</v>
      </c>
      <c r="C1865" s="2" t="s">
        <v>10037</v>
      </c>
    </row>
    <row r="1866" spans="1:3">
      <c r="A1866" s="2" t="s">
        <v>6078</v>
      </c>
      <c r="B1866" s="2" t="s">
        <v>6079</v>
      </c>
      <c r="C1866" s="2" t="s">
        <v>6078</v>
      </c>
    </row>
    <row r="1867" spans="1:3">
      <c r="A1867" s="2" t="s">
        <v>6084</v>
      </c>
      <c r="B1867" s="2" t="s">
        <v>6085</v>
      </c>
      <c r="C1867" s="2" t="s">
        <v>6084</v>
      </c>
    </row>
    <row r="1868" spans="1:3">
      <c r="A1868" s="2" t="s">
        <v>6076</v>
      </c>
      <c r="B1868" s="2" t="s">
        <v>6077</v>
      </c>
      <c r="C1868" s="2" t="s">
        <v>6076</v>
      </c>
    </row>
    <row r="1869" spans="1:3">
      <c r="A1869" s="2" t="s">
        <v>6072</v>
      </c>
      <c r="B1869" s="2" t="s">
        <v>6073</v>
      </c>
      <c r="C1869" s="2" t="s">
        <v>6072</v>
      </c>
    </row>
    <row r="1870" spans="1:3">
      <c r="A1870" s="2" t="s">
        <v>6040</v>
      </c>
      <c r="B1870" s="2" t="s">
        <v>6041</v>
      </c>
      <c r="C1870" s="2" t="s">
        <v>6040</v>
      </c>
    </row>
    <row r="1871" spans="1:3">
      <c r="A1871" s="2" t="s">
        <v>6044</v>
      </c>
      <c r="B1871" s="2" t="s">
        <v>6045</v>
      </c>
      <c r="C1871" s="2" t="s">
        <v>6044</v>
      </c>
    </row>
    <row r="1872" spans="1:3">
      <c r="A1872" s="2" t="s">
        <v>6036</v>
      </c>
      <c r="B1872" s="2" t="s">
        <v>6037</v>
      </c>
      <c r="C1872" s="2" t="s">
        <v>6036</v>
      </c>
    </row>
    <row r="1873" spans="1:3">
      <c r="A1873" s="2" t="s">
        <v>6032</v>
      </c>
      <c r="B1873" s="2" t="s">
        <v>6033</v>
      </c>
      <c r="C1873" s="2" t="s">
        <v>6032</v>
      </c>
    </row>
    <row r="1874" spans="1:3">
      <c r="A1874" s="2" t="s">
        <v>6028</v>
      </c>
      <c r="B1874" s="2" t="s">
        <v>6029</v>
      </c>
      <c r="C1874" s="2" t="s">
        <v>6028</v>
      </c>
    </row>
    <row r="1875" spans="1:3">
      <c r="A1875" s="2" t="s">
        <v>6030</v>
      </c>
      <c r="B1875" s="2" t="s">
        <v>6031</v>
      </c>
      <c r="C1875" s="2" t="s">
        <v>6030</v>
      </c>
    </row>
    <row r="1876" spans="1:3">
      <c r="A1876" s="2" t="s">
        <v>6026</v>
      </c>
      <c r="B1876" s="2" t="s">
        <v>6027</v>
      </c>
      <c r="C1876" s="2" t="s">
        <v>6026</v>
      </c>
    </row>
    <row r="1877" spans="1:3">
      <c r="A1877" s="2" t="s">
        <v>10039</v>
      </c>
      <c r="B1877" s="2" t="s">
        <v>10040</v>
      </c>
      <c r="C1877" s="2" t="s">
        <v>10039</v>
      </c>
    </row>
    <row r="1878" spans="1:3">
      <c r="A1878" s="2" t="s">
        <v>6020</v>
      </c>
      <c r="B1878" s="2" t="s">
        <v>6021</v>
      </c>
      <c r="C1878" s="2" t="s">
        <v>6020</v>
      </c>
    </row>
    <row r="1879" spans="1:3">
      <c r="A1879" s="2" t="s">
        <v>10041</v>
      </c>
      <c r="B1879" s="2" t="s">
        <v>10042</v>
      </c>
      <c r="C1879" s="2" t="s">
        <v>10041</v>
      </c>
    </row>
    <row r="1880" spans="1:3">
      <c r="A1880" s="2" t="s">
        <v>6200</v>
      </c>
      <c r="B1880" s="2" t="s">
        <v>6201</v>
      </c>
      <c r="C1880" s="2" t="s">
        <v>6200</v>
      </c>
    </row>
    <row r="1881" spans="1:3">
      <c r="A1881" s="2" t="s">
        <v>6196</v>
      </c>
      <c r="B1881" s="2" t="s">
        <v>6197</v>
      </c>
      <c r="C1881" s="2" t="s">
        <v>6196</v>
      </c>
    </row>
    <row r="1882" spans="1:3">
      <c r="A1882" s="2" t="s">
        <v>6194</v>
      </c>
      <c r="B1882" s="2" t="s">
        <v>6195</v>
      </c>
      <c r="C1882" s="2" t="s">
        <v>6194</v>
      </c>
    </row>
    <row r="1883" spans="1:3">
      <c r="A1883" s="2" t="s">
        <v>10043</v>
      </c>
      <c r="B1883" s="2" t="s">
        <v>10044</v>
      </c>
      <c r="C1883" s="2" t="s">
        <v>10043</v>
      </c>
    </row>
    <row r="1884" spans="1:3">
      <c r="A1884" s="2" t="s">
        <v>6186</v>
      </c>
      <c r="B1884" s="2" t="s">
        <v>6187</v>
      </c>
      <c r="C1884" s="2" t="s">
        <v>6186</v>
      </c>
    </row>
    <row r="1885" spans="1:3">
      <c r="A1885" s="2" t="s">
        <v>6190</v>
      </c>
      <c r="B1885" s="2" t="s">
        <v>6191</v>
      </c>
      <c r="C1885" s="2" t="s">
        <v>6190</v>
      </c>
    </row>
    <row r="1886" spans="1:3">
      <c r="A1886" s="2" t="s">
        <v>6180</v>
      </c>
      <c r="B1886" s="2" t="s">
        <v>6181</v>
      </c>
      <c r="C1886" s="2" t="s">
        <v>6180</v>
      </c>
    </row>
    <row r="1887" spans="1:3">
      <c r="A1887" s="2" t="s">
        <v>6174</v>
      </c>
      <c r="B1887" s="2" t="s">
        <v>6175</v>
      </c>
      <c r="C1887" s="2" t="s">
        <v>6174</v>
      </c>
    </row>
    <row r="1888" spans="1:3">
      <c r="A1888" s="2" t="s">
        <v>6152</v>
      </c>
      <c r="B1888" s="2" t="s">
        <v>6153</v>
      </c>
      <c r="C1888" s="2" t="s">
        <v>6152</v>
      </c>
    </row>
    <row r="1889" spans="1:3">
      <c r="A1889" s="2" t="s">
        <v>6148</v>
      </c>
      <c r="B1889" s="2" t="s">
        <v>6149</v>
      </c>
      <c r="C1889" s="2" t="s">
        <v>6148</v>
      </c>
    </row>
    <row r="1890" spans="1:3">
      <c r="A1890" s="2" t="s">
        <v>6144</v>
      </c>
      <c r="B1890" s="2" t="s">
        <v>6145</v>
      </c>
      <c r="C1890" s="2" t="s">
        <v>6144</v>
      </c>
    </row>
    <row r="1891" spans="1:3">
      <c r="A1891" s="2" t="s">
        <v>10045</v>
      </c>
      <c r="B1891" s="2" t="s">
        <v>10046</v>
      </c>
      <c r="C1891" s="2" t="s">
        <v>10045</v>
      </c>
    </row>
    <row r="1892" spans="1:3">
      <c r="A1892" s="2" t="s">
        <v>10047</v>
      </c>
      <c r="B1892" s="2" t="s">
        <v>10048</v>
      </c>
      <c r="C1892" s="2" t="s">
        <v>10047</v>
      </c>
    </row>
    <row r="1893" spans="1:3">
      <c r="A1893" s="2" t="s">
        <v>10049</v>
      </c>
      <c r="B1893" s="2" t="s">
        <v>10050</v>
      </c>
      <c r="C1893" s="2" t="s">
        <v>10049</v>
      </c>
    </row>
    <row r="1894" spans="1:3">
      <c r="A1894" s="2" t="s">
        <v>10051</v>
      </c>
      <c r="B1894" s="2" t="s">
        <v>10052</v>
      </c>
      <c r="C1894" s="2" t="s">
        <v>10051</v>
      </c>
    </row>
    <row r="1895" spans="1:3">
      <c r="A1895" s="2" t="s">
        <v>10053</v>
      </c>
      <c r="B1895" s="2" t="s">
        <v>10054</v>
      </c>
      <c r="C1895" s="2" t="s">
        <v>10053</v>
      </c>
    </row>
    <row r="1896" spans="1:3">
      <c r="A1896" s="2" t="s">
        <v>10055</v>
      </c>
      <c r="B1896" s="2" t="s">
        <v>10056</v>
      </c>
      <c r="C1896" s="2" t="s">
        <v>10055</v>
      </c>
    </row>
    <row r="1897" spans="1:3">
      <c r="A1897" s="2" t="s">
        <v>10057</v>
      </c>
      <c r="B1897" s="2" t="s">
        <v>10058</v>
      </c>
      <c r="C1897" s="2" t="s">
        <v>10057</v>
      </c>
    </row>
    <row r="1898" spans="1:3">
      <c r="A1898" s="2" t="s">
        <v>10059</v>
      </c>
      <c r="B1898" s="2" t="s">
        <v>10060</v>
      </c>
      <c r="C1898" s="2" t="s">
        <v>10059</v>
      </c>
    </row>
    <row r="1899" spans="1:3">
      <c r="A1899" s="2" t="s">
        <v>10061</v>
      </c>
      <c r="B1899" s="2" t="s">
        <v>10062</v>
      </c>
      <c r="C1899" s="2" t="s">
        <v>10061</v>
      </c>
    </row>
    <row r="1900" spans="1:3">
      <c r="A1900" s="2" t="s">
        <v>10063</v>
      </c>
      <c r="B1900" s="2" t="s">
        <v>10064</v>
      </c>
      <c r="C1900" s="2" t="s">
        <v>10063</v>
      </c>
    </row>
    <row r="1901" spans="1:3">
      <c r="A1901" s="2" t="s">
        <v>10065</v>
      </c>
      <c r="B1901" s="2" t="s">
        <v>10066</v>
      </c>
      <c r="C1901" s="2" t="s">
        <v>10065</v>
      </c>
    </row>
    <row r="1902" spans="1:3">
      <c r="A1902" s="2" t="s">
        <v>10067</v>
      </c>
      <c r="B1902" s="2" t="s">
        <v>10068</v>
      </c>
      <c r="C1902" s="2" t="s">
        <v>10067</v>
      </c>
    </row>
    <row r="1903" spans="1:3">
      <c r="A1903" s="2" t="s">
        <v>10069</v>
      </c>
      <c r="B1903" s="2" t="s">
        <v>10070</v>
      </c>
      <c r="C1903" s="2" t="s">
        <v>10069</v>
      </c>
    </row>
    <row r="1904" spans="1:3">
      <c r="A1904" s="2" t="s">
        <v>10071</v>
      </c>
      <c r="B1904" s="2" t="s">
        <v>10072</v>
      </c>
      <c r="C1904" s="2" t="s">
        <v>10071</v>
      </c>
    </row>
    <row r="1905" spans="1:3">
      <c r="A1905" s="2" t="s">
        <v>10073</v>
      </c>
      <c r="B1905" s="2" t="s">
        <v>10074</v>
      </c>
      <c r="C1905" s="2" t="s">
        <v>10073</v>
      </c>
    </row>
    <row r="1906" spans="1:3">
      <c r="A1906" s="2" t="s">
        <v>10075</v>
      </c>
      <c r="B1906" s="2" t="s">
        <v>10076</v>
      </c>
      <c r="C1906" s="2" t="s">
        <v>10075</v>
      </c>
    </row>
    <row r="1907" spans="1:3">
      <c r="A1907" s="2" t="s">
        <v>10077</v>
      </c>
      <c r="B1907" s="2" t="s">
        <v>10078</v>
      </c>
      <c r="C1907" s="2" t="s">
        <v>10077</v>
      </c>
    </row>
    <row r="1908" spans="1:3">
      <c r="A1908" s="2" t="s">
        <v>10079</v>
      </c>
      <c r="B1908" s="2" t="s">
        <v>10080</v>
      </c>
      <c r="C1908" s="2" t="s">
        <v>10079</v>
      </c>
    </row>
    <row r="1909" spans="1:3">
      <c r="A1909" s="2" t="s">
        <v>10081</v>
      </c>
      <c r="B1909" s="2" t="s">
        <v>10082</v>
      </c>
      <c r="C1909" s="2" t="s">
        <v>10081</v>
      </c>
    </row>
    <row r="1910" spans="1:3">
      <c r="A1910" s="2" t="s">
        <v>10083</v>
      </c>
      <c r="B1910" s="2" t="s">
        <v>10084</v>
      </c>
      <c r="C1910" s="2" t="s">
        <v>10083</v>
      </c>
    </row>
    <row r="1911" spans="1:3">
      <c r="A1911" s="2" t="s">
        <v>10085</v>
      </c>
      <c r="B1911" s="2" t="s">
        <v>10086</v>
      </c>
      <c r="C1911" s="2" t="s">
        <v>10085</v>
      </c>
    </row>
    <row r="1912" spans="1:3">
      <c r="A1912" s="2" t="s">
        <v>10087</v>
      </c>
      <c r="B1912" s="2" t="s">
        <v>10088</v>
      </c>
      <c r="C1912" s="2" t="s">
        <v>10087</v>
      </c>
    </row>
    <row r="1913" spans="1:3">
      <c r="A1913" s="2" t="s">
        <v>10089</v>
      </c>
      <c r="B1913" s="2" t="s">
        <v>10090</v>
      </c>
      <c r="C1913" s="2" t="s">
        <v>10089</v>
      </c>
    </row>
    <row r="1914" spans="1:3">
      <c r="A1914" s="2" t="s">
        <v>10091</v>
      </c>
      <c r="B1914" s="2" t="s">
        <v>10092</v>
      </c>
      <c r="C1914" s="2" t="s">
        <v>10091</v>
      </c>
    </row>
    <row r="1915" spans="1:3">
      <c r="A1915" s="2" t="s">
        <v>10093</v>
      </c>
      <c r="B1915" s="2" t="s">
        <v>10094</v>
      </c>
      <c r="C1915" s="2" t="s">
        <v>10093</v>
      </c>
    </row>
    <row r="1916" spans="1:3">
      <c r="A1916" s="2" t="s">
        <v>10095</v>
      </c>
      <c r="B1916" s="2" t="s">
        <v>10096</v>
      </c>
      <c r="C1916" s="2" t="s">
        <v>10095</v>
      </c>
    </row>
    <row r="1917" spans="1:3">
      <c r="A1917" s="2" t="s">
        <v>10097</v>
      </c>
      <c r="B1917" s="2" t="s">
        <v>10098</v>
      </c>
      <c r="C1917" s="2" t="s">
        <v>10097</v>
      </c>
    </row>
    <row r="1918" spans="1:3">
      <c r="A1918" s="2" t="s">
        <v>10099</v>
      </c>
      <c r="B1918" s="2" t="s">
        <v>10100</v>
      </c>
      <c r="C1918" s="2" t="s">
        <v>10099</v>
      </c>
    </row>
    <row r="1919" spans="1:3">
      <c r="A1919" s="2" t="s">
        <v>10101</v>
      </c>
      <c r="B1919" s="2" t="s">
        <v>10102</v>
      </c>
      <c r="C1919" s="2" t="s">
        <v>10101</v>
      </c>
    </row>
    <row r="1920" spans="1:3">
      <c r="A1920" s="2" t="s">
        <v>10103</v>
      </c>
      <c r="B1920" s="2" t="s">
        <v>10104</v>
      </c>
      <c r="C1920" s="2" t="s">
        <v>10103</v>
      </c>
    </row>
    <row r="1921" spans="1:3">
      <c r="A1921" s="2" t="s">
        <v>10105</v>
      </c>
      <c r="B1921" s="2" t="s">
        <v>10106</v>
      </c>
      <c r="C1921" s="2" t="s">
        <v>10105</v>
      </c>
    </row>
    <row r="1922" spans="1:3">
      <c r="A1922" s="2" t="s">
        <v>10107</v>
      </c>
      <c r="B1922" s="2" t="s">
        <v>10108</v>
      </c>
      <c r="C1922" s="2" t="s">
        <v>10107</v>
      </c>
    </row>
    <row r="1923" spans="1:3">
      <c r="A1923" s="2" t="s">
        <v>10109</v>
      </c>
      <c r="B1923" s="2" t="s">
        <v>10110</v>
      </c>
      <c r="C1923" s="2" t="s">
        <v>10109</v>
      </c>
    </row>
    <row r="1924" spans="1:3">
      <c r="A1924" s="2" t="s">
        <v>10111</v>
      </c>
      <c r="B1924" s="2" t="s">
        <v>10112</v>
      </c>
      <c r="C1924" s="2" t="s">
        <v>10111</v>
      </c>
    </row>
    <row r="1925" spans="1:3">
      <c r="A1925" s="2" t="s">
        <v>10113</v>
      </c>
      <c r="B1925" s="2" t="s">
        <v>10114</v>
      </c>
      <c r="C1925" s="2" t="s">
        <v>10113</v>
      </c>
    </row>
    <row r="1926" spans="1:3">
      <c r="A1926" s="2" t="s">
        <v>10115</v>
      </c>
      <c r="B1926" s="2" t="s">
        <v>10116</v>
      </c>
      <c r="C1926" s="2" t="s">
        <v>10115</v>
      </c>
    </row>
    <row r="1927" spans="1:3">
      <c r="A1927" s="2" t="s">
        <v>10117</v>
      </c>
      <c r="B1927" s="2" t="s">
        <v>10118</v>
      </c>
      <c r="C1927" s="2" t="s">
        <v>10117</v>
      </c>
    </row>
    <row r="1928" spans="1:3">
      <c r="A1928" s="2" t="s">
        <v>10119</v>
      </c>
      <c r="B1928" s="2" t="s">
        <v>10120</v>
      </c>
      <c r="C1928" s="2" t="s">
        <v>10119</v>
      </c>
    </row>
    <row r="1929" spans="1:3">
      <c r="A1929" s="2" t="s">
        <v>10121</v>
      </c>
      <c r="B1929" s="2" t="s">
        <v>10122</v>
      </c>
      <c r="C1929" s="2" t="s">
        <v>10121</v>
      </c>
    </row>
    <row r="1930" spans="1:3">
      <c r="A1930" s="2" t="s">
        <v>10123</v>
      </c>
      <c r="B1930" s="2" t="s">
        <v>10124</v>
      </c>
      <c r="C1930" s="2" t="s">
        <v>10123</v>
      </c>
    </row>
    <row r="1931" spans="1:3">
      <c r="A1931" s="2" t="s">
        <v>6138</v>
      </c>
      <c r="B1931" s="2" t="s">
        <v>6139</v>
      </c>
      <c r="C1931" s="2" t="s">
        <v>6138</v>
      </c>
    </row>
    <row r="1932" spans="1:3">
      <c r="A1932" s="2" t="s">
        <v>6142</v>
      </c>
      <c r="B1932" s="2" t="s">
        <v>6143</v>
      </c>
      <c r="C1932" s="2" t="s">
        <v>6142</v>
      </c>
    </row>
    <row r="1933" spans="1:3">
      <c r="A1933" s="2" t="s">
        <v>6132</v>
      </c>
      <c r="B1933" s="2" t="s">
        <v>6133</v>
      </c>
      <c r="C1933" s="2" t="s">
        <v>6132</v>
      </c>
    </row>
    <row r="1934" spans="1:3">
      <c r="A1934" s="2" t="s">
        <v>6134</v>
      </c>
      <c r="B1934" s="2" t="s">
        <v>6135</v>
      </c>
      <c r="C1934" s="2" t="s">
        <v>6134</v>
      </c>
    </row>
    <row r="1935" spans="1:3">
      <c r="A1935" s="2" t="s">
        <v>6130</v>
      </c>
      <c r="B1935" s="2" t="s">
        <v>6131</v>
      </c>
      <c r="C1935" s="2" t="s">
        <v>6130</v>
      </c>
    </row>
    <row r="1936" ht="25.5" spans="1:3">
      <c r="A1936" s="2" t="s">
        <v>6124</v>
      </c>
      <c r="B1936" s="2" t="s">
        <v>6125</v>
      </c>
      <c r="C1936" s="2" t="s">
        <v>6124</v>
      </c>
    </row>
    <row r="1937" spans="1:3">
      <c r="A1937" s="2" t="s">
        <v>10125</v>
      </c>
      <c r="B1937" s="2" t="s">
        <v>10126</v>
      </c>
      <c r="C1937" s="2" t="s">
        <v>10125</v>
      </c>
    </row>
    <row r="1938" spans="1:3">
      <c r="A1938" s="2" t="s">
        <v>6122</v>
      </c>
      <c r="B1938" s="2" t="s">
        <v>6123</v>
      </c>
      <c r="C1938" s="2" t="s">
        <v>6122</v>
      </c>
    </row>
    <row r="1939" spans="1:3">
      <c r="A1939" s="2" t="s">
        <v>6120</v>
      </c>
      <c r="B1939" s="2" t="s">
        <v>6121</v>
      </c>
      <c r="C1939" s="2" t="s">
        <v>6120</v>
      </c>
    </row>
    <row r="1940" spans="1:3">
      <c r="A1940" s="2" t="s">
        <v>6299</v>
      </c>
      <c r="B1940" s="2" t="s">
        <v>6300</v>
      </c>
      <c r="C1940" s="2" t="s">
        <v>6299</v>
      </c>
    </row>
    <row r="1941" spans="1:3">
      <c r="A1941" s="2" t="s">
        <v>6293</v>
      </c>
      <c r="B1941" s="2" t="s">
        <v>6294</v>
      </c>
      <c r="C1941" s="2" t="s">
        <v>6293</v>
      </c>
    </row>
    <row r="1942" spans="1:3">
      <c r="A1942" s="2" t="s">
        <v>10127</v>
      </c>
      <c r="B1942" s="2" t="s">
        <v>10128</v>
      </c>
      <c r="C1942" s="2" t="s">
        <v>10127</v>
      </c>
    </row>
    <row r="1943" spans="1:3">
      <c r="A1943" s="2" t="s">
        <v>6289</v>
      </c>
      <c r="B1943" s="2" t="s">
        <v>6290</v>
      </c>
      <c r="C1943" s="2" t="s">
        <v>6289</v>
      </c>
    </row>
    <row r="1944" spans="1:3">
      <c r="A1944" s="2" t="s">
        <v>6295</v>
      </c>
      <c r="B1944" s="2" t="s">
        <v>6296</v>
      </c>
      <c r="C1944" s="2" t="s">
        <v>6295</v>
      </c>
    </row>
    <row r="1945" spans="1:3">
      <c r="A1945" s="2" t="s">
        <v>6287</v>
      </c>
      <c r="B1945" s="2" t="s">
        <v>6288</v>
      </c>
      <c r="C1945" s="2" t="s">
        <v>6287</v>
      </c>
    </row>
    <row r="1946" spans="1:3">
      <c r="A1946" s="2" t="s">
        <v>6285</v>
      </c>
      <c r="B1946" s="2" t="s">
        <v>6286</v>
      </c>
      <c r="C1946" s="2" t="s">
        <v>6285</v>
      </c>
    </row>
    <row r="1947" spans="1:3">
      <c r="A1947" s="2" t="s">
        <v>6281</v>
      </c>
      <c r="B1947" s="2" t="s">
        <v>6282</v>
      </c>
      <c r="C1947" s="2" t="s">
        <v>6281</v>
      </c>
    </row>
    <row r="1948" spans="1:3">
      <c r="A1948" s="2" t="s">
        <v>6279</v>
      </c>
      <c r="B1948" s="2" t="s">
        <v>6280</v>
      </c>
      <c r="C1948" s="2" t="s">
        <v>6279</v>
      </c>
    </row>
    <row r="1949" spans="1:3">
      <c r="A1949" s="2" t="s">
        <v>10129</v>
      </c>
      <c r="B1949" s="2" t="s">
        <v>10130</v>
      </c>
      <c r="C1949" s="2" t="s">
        <v>10129</v>
      </c>
    </row>
    <row r="1950" spans="1:3">
      <c r="A1950" s="2" t="s">
        <v>6277</v>
      </c>
      <c r="B1950" s="2" t="s">
        <v>6278</v>
      </c>
      <c r="C1950" s="2" t="s">
        <v>6277</v>
      </c>
    </row>
    <row r="1951" spans="1:3">
      <c r="A1951" s="2" t="s">
        <v>6253</v>
      </c>
      <c r="B1951" s="2" t="s">
        <v>6254</v>
      </c>
      <c r="C1951" s="2" t="s">
        <v>6253</v>
      </c>
    </row>
    <row r="1952" spans="1:3">
      <c r="A1952" s="2" t="s">
        <v>6251</v>
      </c>
      <c r="B1952" s="2" t="s">
        <v>6252</v>
      </c>
      <c r="C1952" s="2" t="s">
        <v>6251</v>
      </c>
    </row>
    <row r="1953" spans="1:3">
      <c r="A1953" s="2" t="s">
        <v>6275</v>
      </c>
      <c r="B1953" s="2" t="s">
        <v>6276</v>
      </c>
      <c r="C1953" s="2" t="s">
        <v>6275</v>
      </c>
    </row>
    <row r="1954" spans="1:3">
      <c r="A1954" s="2" t="s">
        <v>6250</v>
      </c>
      <c r="B1954" s="2" t="s">
        <v>3801</v>
      </c>
      <c r="C1954" s="2" t="s">
        <v>6250</v>
      </c>
    </row>
    <row r="1955" spans="1:3">
      <c r="A1955" s="2" t="s">
        <v>6242</v>
      </c>
      <c r="B1955" s="2" t="s">
        <v>6243</v>
      </c>
      <c r="C1955" s="2" t="s">
        <v>6242</v>
      </c>
    </row>
    <row r="1956" spans="1:3">
      <c r="A1956" s="2" t="s">
        <v>6244</v>
      </c>
      <c r="B1956" s="2" t="s">
        <v>6245</v>
      </c>
      <c r="C1956" s="2" t="s">
        <v>6244</v>
      </c>
    </row>
    <row r="1957" spans="1:3">
      <c r="A1957" s="2" t="s">
        <v>6246</v>
      </c>
      <c r="B1957" s="2" t="s">
        <v>6247</v>
      </c>
      <c r="C1957" s="2" t="s">
        <v>6246</v>
      </c>
    </row>
    <row r="1958" spans="1:3">
      <c r="A1958" s="2" t="s">
        <v>6240</v>
      </c>
      <c r="B1958" s="2" t="s">
        <v>6241</v>
      </c>
      <c r="C1958" s="2" t="s">
        <v>6240</v>
      </c>
    </row>
    <row r="1959" spans="1:3">
      <c r="A1959" s="2" t="s">
        <v>6236</v>
      </c>
      <c r="B1959" s="2" t="s">
        <v>6237</v>
      </c>
      <c r="C1959" s="2" t="s">
        <v>6236</v>
      </c>
    </row>
    <row r="1960" spans="1:3">
      <c r="A1960" s="2" t="s">
        <v>10131</v>
      </c>
      <c r="B1960" s="2" t="s">
        <v>10132</v>
      </c>
      <c r="C1960" s="2" t="s">
        <v>10131</v>
      </c>
    </row>
    <row r="1961" spans="1:3">
      <c r="A1961" s="2" t="s">
        <v>6390</v>
      </c>
      <c r="B1961" s="2" t="s">
        <v>6391</v>
      </c>
      <c r="C1961" s="2" t="s">
        <v>6390</v>
      </c>
    </row>
    <row r="1962" spans="1:3">
      <c r="A1962" s="2" t="s">
        <v>10133</v>
      </c>
      <c r="B1962" s="2" t="s">
        <v>10134</v>
      </c>
      <c r="C1962" s="2" t="s">
        <v>10133</v>
      </c>
    </row>
    <row r="1963" spans="1:3">
      <c r="A1963" s="2" t="s">
        <v>6383</v>
      </c>
      <c r="B1963" s="2" t="s">
        <v>6384</v>
      </c>
      <c r="C1963" s="2" t="s">
        <v>6383</v>
      </c>
    </row>
    <row r="1964" spans="1:3">
      <c r="A1964" s="2" t="s">
        <v>10135</v>
      </c>
      <c r="B1964" s="2" t="s">
        <v>10136</v>
      </c>
      <c r="C1964" s="2" t="s">
        <v>10135</v>
      </c>
    </row>
    <row r="1965" spans="1:3">
      <c r="A1965" s="2" t="s">
        <v>10137</v>
      </c>
      <c r="B1965" s="2" t="s">
        <v>10138</v>
      </c>
      <c r="C1965" s="2" t="s">
        <v>10137</v>
      </c>
    </row>
    <row r="1966" spans="1:3">
      <c r="A1966" s="2" t="s">
        <v>10139</v>
      </c>
      <c r="B1966" s="2" t="s">
        <v>10140</v>
      </c>
      <c r="C1966" s="2" t="s">
        <v>10139</v>
      </c>
    </row>
    <row r="1967" spans="1:3">
      <c r="A1967" s="2" t="s">
        <v>6377</v>
      </c>
      <c r="B1967" s="2" t="s">
        <v>6378</v>
      </c>
      <c r="C1967" s="2" t="s">
        <v>6377</v>
      </c>
    </row>
    <row r="1968" spans="1:3">
      <c r="A1968" s="2" t="s">
        <v>6381</v>
      </c>
      <c r="B1968" s="2" t="s">
        <v>6382</v>
      </c>
      <c r="C1968" s="2" t="s">
        <v>6381</v>
      </c>
    </row>
    <row r="1969" spans="1:3">
      <c r="A1969" s="2" t="s">
        <v>10141</v>
      </c>
      <c r="B1969" s="2" t="s">
        <v>10142</v>
      </c>
      <c r="C1969" s="2" t="s">
        <v>10141</v>
      </c>
    </row>
    <row r="1970" spans="1:3">
      <c r="A1970" s="2" t="s">
        <v>10143</v>
      </c>
      <c r="B1970" s="2" t="s">
        <v>10144</v>
      </c>
      <c r="C1970" s="2" t="s">
        <v>10143</v>
      </c>
    </row>
    <row r="1971" spans="1:3">
      <c r="A1971" s="2" t="s">
        <v>10145</v>
      </c>
      <c r="B1971" s="2" t="s">
        <v>10146</v>
      </c>
      <c r="C1971" s="2" t="s">
        <v>10145</v>
      </c>
    </row>
    <row r="1972" spans="1:3">
      <c r="A1972" s="2" t="s">
        <v>10147</v>
      </c>
      <c r="B1972" s="2" t="s">
        <v>10148</v>
      </c>
      <c r="C1972" s="2" t="s">
        <v>10147</v>
      </c>
    </row>
    <row r="1973" spans="1:3">
      <c r="A1973" s="2" t="s">
        <v>10149</v>
      </c>
      <c r="B1973" s="2" t="s">
        <v>10150</v>
      </c>
      <c r="C1973" s="2" t="s">
        <v>10149</v>
      </c>
    </row>
    <row r="1974" spans="1:3">
      <c r="A1974" s="2" t="s">
        <v>10151</v>
      </c>
      <c r="B1974" s="2" t="s">
        <v>10152</v>
      </c>
      <c r="C1974" s="2" t="s">
        <v>10151</v>
      </c>
    </row>
    <row r="1975" spans="1:3">
      <c r="A1975" s="2" t="s">
        <v>10153</v>
      </c>
      <c r="B1975" s="2" t="s">
        <v>10154</v>
      </c>
      <c r="C1975" s="2" t="s">
        <v>10153</v>
      </c>
    </row>
    <row r="1976" spans="1:3">
      <c r="A1976" s="2" t="s">
        <v>10155</v>
      </c>
      <c r="B1976" s="2" t="s">
        <v>10156</v>
      </c>
      <c r="C1976" s="2" t="s">
        <v>10155</v>
      </c>
    </row>
    <row r="1977" spans="1:3">
      <c r="A1977" s="2" t="s">
        <v>10157</v>
      </c>
      <c r="B1977" s="2" t="s">
        <v>10158</v>
      </c>
      <c r="C1977" s="2" t="s">
        <v>10157</v>
      </c>
    </row>
    <row r="1978" spans="1:3">
      <c r="A1978" s="2" t="s">
        <v>10159</v>
      </c>
      <c r="B1978" s="2" t="s">
        <v>10160</v>
      </c>
      <c r="C1978" s="2" t="s">
        <v>10159</v>
      </c>
    </row>
    <row r="1979" spans="1:3">
      <c r="A1979" s="2" t="s">
        <v>10161</v>
      </c>
      <c r="B1979" s="2" t="s">
        <v>10162</v>
      </c>
      <c r="C1979" s="2" t="s">
        <v>10161</v>
      </c>
    </row>
    <row r="1980" spans="1:3">
      <c r="A1980" s="2" t="s">
        <v>10163</v>
      </c>
      <c r="B1980" s="2" t="s">
        <v>10164</v>
      </c>
      <c r="C1980" s="2" t="s">
        <v>10163</v>
      </c>
    </row>
    <row r="1981" spans="1:3">
      <c r="A1981" s="2" t="s">
        <v>10165</v>
      </c>
      <c r="B1981" s="2" t="s">
        <v>10166</v>
      </c>
      <c r="C1981" s="2" t="s">
        <v>10165</v>
      </c>
    </row>
    <row r="1982" spans="1:3">
      <c r="A1982" s="2" t="s">
        <v>10167</v>
      </c>
      <c r="B1982" s="2" t="s">
        <v>10168</v>
      </c>
      <c r="C1982" s="2" t="s">
        <v>10167</v>
      </c>
    </row>
    <row r="1983" spans="1:3">
      <c r="A1983" s="2" t="s">
        <v>10169</v>
      </c>
      <c r="B1983" s="2" t="s">
        <v>10170</v>
      </c>
      <c r="C1983" s="2" t="s">
        <v>10169</v>
      </c>
    </row>
    <row r="1984" spans="1:3">
      <c r="A1984" s="2" t="s">
        <v>10171</v>
      </c>
      <c r="B1984" s="2" t="s">
        <v>10172</v>
      </c>
      <c r="C1984" s="2" t="s">
        <v>10171</v>
      </c>
    </row>
    <row r="1985" spans="1:3">
      <c r="A1985" s="2" t="s">
        <v>10173</v>
      </c>
      <c r="B1985" s="2" t="s">
        <v>10174</v>
      </c>
      <c r="C1985" s="2" t="s">
        <v>10173</v>
      </c>
    </row>
    <row r="1986" spans="1:3">
      <c r="A1986" s="2" t="s">
        <v>10175</v>
      </c>
      <c r="B1986" s="2" t="s">
        <v>10176</v>
      </c>
      <c r="C1986" s="2" t="s">
        <v>10175</v>
      </c>
    </row>
    <row r="1987" spans="1:3">
      <c r="A1987" s="2" t="s">
        <v>10177</v>
      </c>
      <c r="B1987" s="2" t="s">
        <v>10178</v>
      </c>
      <c r="C1987" s="2" t="s">
        <v>10177</v>
      </c>
    </row>
    <row r="1988" spans="1:3">
      <c r="A1988" s="2" t="s">
        <v>10179</v>
      </c>
      <c r="B1988" s="2" t="s">
        <v>10180</v>
      </c>
      <c r="C1988" s="2" t="s">
        <v>10179</v>
      </c>
    </row>
    <row r="1989" spans="1:3">
      <c r="A1989" s="2" t="s">
        <v>10181</v>
      </c>
      <c r="B1989" s="2" t="s">
        <v>10182</v>
      </c>
      <c r="C1989" s="2" t="s">
        <v>10181</v>
      </c>
    </row>
    <row r="1990" spans="1:3">
      <c r="A1990" s="2" t="s">
        <v>10183</v>
      </c>
      <c r="B1990" s="2" t="s">
        <v>10184</v>
      </c>
      <c r="C1990" s="2" t="s">
        <v>10183</v>
      </c>
    </row>
    <row r="1991" spans="1:3">
      <c r="A1991" s="2" t="s">
        <v>10185</v>
      </c>
      <c r="B1991" s="2" t="s">
        <v>10186</v>
      </c>
      <c r="C1991" s="2" t="s">
        <v>10185</v>
      </c>
    </row>
    <row r="1992" spans="1:3">
      <c r="A1992" s="2" t="s">
        <v>10187</v>
      </c>
      <c r="B1992" s="2" t="s">
        <v>10188</v>
      </c>
      <c r="C1992" s="2" t="s">
        <v>10187</v>
      </c>
    </row>
    <row r="1993" spans="1:3">
      <c r="A1993" s="2" t="s">
        <v>10189</v>
      </c>
      <c r="B1993" s="2" t="s">
        <v>10190</v>
      </c>
      <c r="C1993" s="2" t="s">
        <v>10189</v>
      </c>
    </row>
    <row r="1994" spans="1:3">
      <c r="A1994" s="2" t="s">
        <v>10191</v>
      </c>
      <c r="B1994" s="2" t="s">
        <v>10192</v>
      </c>
      <c r="C1994" s="2" t="s">
        <v>10191</v>
      </c>
    </row>
    <row r="1995" spans="1:3">
      <c r="A1995" s="2" t="s">
        <v>10193</v>
      </c>
      <c r="B1995" s="2" t="s">
        <v>10194</v>
      </c>
      <c r="C1995" s="2" t="s">
        <v>10193</v>
      </c>
    </row>
    <row r="1996" spans="1:3">
      <c r="A1996" s="2" t="s">
        <v>10195</v>
      </c>
      <c r="B1996" s="2" t="s">
        <v>10196</v>
      </c>
      <c r="C1996" s="2" t="s">
        <v>10195</v>
      </c>
    </row>
    <row r="1997" spans="1:3">
      <c r="A1997" s="2" t="s">
        <v>10197</v>
      </c>
      <c r="B1997" s="2" t="s">
        <v>10198</v>
      </c>
      <c r="C1997" s="2" t="s">
        <v>10197</v>
      </c>
    </row>
    <row r="1998" spans="1:3">
      <c r="A1998" s="2" t="s">
        <v>10199</v>
      </c>
      <c r="B1998" s="2" t="s">
        <v>10200</v>
      </c>
      <c r="C1998" s="2" t="s">
        <v>10199</v>
      </c>
    </row>
    <row r="1999" spans="1:3">
      <c r="A1999" s="2" t="s">
        <v>6375</v>
      </c>
      <c r="B1999" s="2" t="s">
        <v>6376</v>
      </c>
      <c r="C1999" s="2" t="s">
        <v>6375</v>
      </c>
    </row>
    <row r="2000" spans="1:3">
      <c r="A2000" s="2" t="s">
        <v>6349</v>
      </c>
      <c r="B2000" s="2" t="s">
        <v>6350</v>
      </c>
      <c r="C2000" s="2" t="s">
        <v>6349</v>
      </c>
    </row>
    <row r="2001" spans="1:3">
      <c r="A2001" s="2" t="s">
        <v>6335</v>
      </c>
      <c r="B2001" s="2" t="s">
        <v>6336</v>
      </c>
      <c r="C2001" s="2" t="s">
        <v>6335</v>
      </c>
    </row>
    <row r="2002" spans="1:3">
      <c r="A2002" s="2" t="s">
        <v>6333</v>
      </c>
      <c r="B2002" s="2" t="s">
        <v>6334</v>
      </c>
      <c r="C2002" s="2" t="s">
        <v>6333</v>
      </c>
    </row>
    <row r="2003" spans="1:3">
      <c r="A2003" s="2" t="s">
        <v>10201</v>
      </c>
      <c r="B2003" s="2" t="s">
        <v>10202</v>
      </c>
      <c r="C2003" s="2" t="s">
        <v>10201</v>
      </c>
    </row>
    <row r="2004" spans="1:3">
      <c r="A2004" s="2" t="s">
        <v>10203</v>
      </c>
      <c r="B2004" s="2" t="s">
        <v>10204</v>
      </c>
      <c r="C2004" s="2" t="s">
        <v>10203</v>
      </c>
    </row>
    <row r="2005" spans="1:3">
      <c r="A2005" s="2" t="s">
        <v>10205</v>
      </c>
      <c r="B2005" s="2" t="s">
        <v>10206</v>
      </c>
      <c r="C2005" s="2" t="s">
        <v>10205</v>
      </c>
    </row>
    <row r="2006" spans="1:3">
      <c r="A2006" s="2" t="s">
        <v>10207</v>
      </c>
      <c r="B2006" s="2" t="s">
        <v>10208</v>
      </c>
      <c r="C2006" s="2" t="s">
        <v>10207</v>
      </c>
    </row>
    <row r="2007" spans="1:3">
      <c r="A2007" s="2" t="s">
        <v>10209</v>
      </c>
      <c r="B2007" s="2" t="s">
        <v>10210</v>
      </c>
      <c r="C2007" s="2" t="s">
        <v>10209</v>
      </c>
    </row>
    <row r="2008" spans="1:3">
      <c r="A2008" s="2" t="s">
        <v>10211</v>
      </c>
      <c r="B2008" s="2" t="s">
        <v>10212</v>
      </c>
      <c r="C2008" s="2" t="s">
        <v>10211</v>
      </c>
    </row>
    <row r="2009" spans="1:3">
      <c r="A2009" s="2" t="s">
        <v>10213</v>
      </c>
      <c r="B2009" s="2" t="s">
        <v>10214</v>
      </c>
      <c r="C2009" s="2" t="s">
        <v>10213</v>
      </c>
    </row>
    <row r="2010" spans="1:3">
      <c r="A2010" s="2" t="s">
        <v>10215</v>
      </c>
      <c r="B2010" s="2" t="s">
        <v>10216</v>
      </c>
      <c r="C2010" s="2" t="s">
        <v>10215</v>
      </c>
    </row>
    <row r="2011" spans="1:3">
      <c r="A2011" s="2" t="s">
        <v>6486</v>
      </c>
      <c r="B2011" s="2" t="s">
        <v>6487</v>
      </c>
      <c r="C2011" s="2" t="s">
        <v>6486</v>
      </c>
    </row>
    <row r="2012" spans="1:3">
      <c r="A2012" s="2" t="s">
        <v>6430</v>
      </c>
      <c r="B2012" s="2" t="s">
        <v>6431</v>
      </c>
      <c r="C2012" s="2" t="s">
        <v>6430</v>
      </c>
    </row>
    <row r="2013" spans="1:3">
      <c r="A2013" s="2" t="s">
        <v>6564</v>
      </c>
      <c r="B2013" s="2" t="s">
        <v>6565</v>
      </c>
      <c r="C2013" s="2" t="s">
        <v>6564</v>
      </c>
    </row>
    <row r="2014" spans="1:3">
      <c r="A2014" s="2" t="s">
        <v>6546</v>
      </c>
      <c r="B2014" s="2" t="s">
        <v>6547</v>
      </c>
      <c r="C2014" s="2" t="s">
        <v>6546</v>
      </c>
    </row>
    <row r="2015" spans="1:3">
      <c r="A2015" s="2" t="s">
        <v>6548</v>
      </c>
      <c r="B2015" s="2" t="s">
        <v>6549</v>
      </c>
      <c r="C2015" s="2" t="s">
        <v>6548</v>
      </c>
    </row>
    <row r="2016" spans="1:3">
      <c r="A2016" s="2" t="s">
        <v>6542</v>
      </c>
      <c r="B2016" s="2" t="s">
        <v>6543</v>
      </c>
      <c r="C2016" s="2" t="s">
        <v>6542</v>
      </c>
    </row>
    <row r="2017" spans="1:3">
      <c r="A2017" s="2" t="s">
        <v>6518</v>
      </c>
      <c r="B2017" s="2" t="s">
        <v>6519</v>
      </c>
      <c r="C2017" s="2" t="s">
        <v>6518</v>
      </c>
    </row>
    <row r="2018" spans="1:3">
      <c r="A2018" s="2" t="s">
        <v>6654</v>
      </c>
      <c r="B2018" s="2" t="s">
        <v>6655</v>
      </c>
      <c r="C2018" s="2" t="s">
        <v>6654</v>
      </c>
    </row>
    <row r="2019" spans="1:3">
      <c r="A2019" s="2" t="s">
        <v>6642</v>
      </c>
      <c r="B2019" s="2" t="s">
        <v>6643</v>
      </c>
      <c r="C2019" s="2" t="s">
        <v>6642</v>
      </c>
    </row>
    <row r="2020" spans="1:3">
      <c r="A2020" s="2" t="s">
        <v>10217</v>
      </c>
      <c r="B2020" s="2" t="s">
        <v>10218</v>
      </c>
      <c r="C2020" s="2" t="s">
        <v>10217</v>
      </c>
    </row>
    <row r="2021" spans="1:3">
      <c r="A2021" s="2" t="s">
        <v>6620</v>
      </c>
      <c r="B2021" s="2" t="s">
        <v>6621</v>
      </c>
      <c r="C2021" s="2" t="s">
        <v>6620</v>
      </c>
    </row>
    <row r="2022" spans="1:3">
      <c r="A2022" s="2" t="s">
        <v>6614</v>
      </c>
      <c r="B2022" s="2" t="s">
        <v>6615</v>
      </c>
      <c r="C2022" s="2" t="s">
        <v>6614</v>
      </c>
    </row>
    <row r="2023" spans="1:3">
      <c r="A2023" s="2" t="s">
        <v>6606</v>
      </c>
      <c r="B2023" s="2" t="s">
        <v>6607</v>
      </c>
      <c r="C2023" s="2" t="s">
        <v>6606</v>
      </c>
    </row>
    <row r="2024" spans="1:3">
      <c r="A2024" s="2" t="s">
        <v>6590</v>
      </c>
      <c r="B2024" s="2" t="s">
        <v>6591</v>
      </c>
      <c r="C2024" s="2" t="s">
        <v>6590</v>
      </c>
    </row>
    <row r="2025" spans="1:3">
      <c r="A2025" s="2" t="s">
        <v>6598</v>
      </c>
      <c r="B2025" s="2" t="s">
        <v>6599</v>
      </c>
      <c r="C2025" s="2" t="s">
        <v>6598</v>
      </c>
    </row>
    <row r="2026" spans="1:3">
      <c r="A2026" s="2" t="s">
        <v>6594</v>
      </c>
      <c r="B2026" s="2" t="s">
        <v>6595</v>
      </c>
      <c r="C2026" s="2" t="s">
        <v>6594</v>
      </c>
    </row>
    <row r="2027" spans="1:3">
      <c r="A2027" s="2" t="s">
        <v>6761</v>
      </c>
      <c r="B2027" s="2" t="s">
        <v>6762</v>
      </c>
      <c r="C2027" s="2" t="s">
        <v>6761</v>
      </c>
    </row>
    <row r="2028" spans="1:3">
      <c r="A2028" s="2" t="s">
        <v>6759</v>
      </c>
      <c r="B2028" s="2" t="s">
        <v>6760</v>
      </c>
      <c r="C2028" s="2" t="s">
        <v>6759</v>
      </c>
    </row>
    <row r="2029" spans="1:3">
      <c r="A2029" s="2" t="s">
        <v>10219</v>
      </c>
      <c r="B2029" s="2" t="s">
        <v>10220</v>
      </c>
      <c r="C2029" s="2" t="s">
        <v>10219</v>
      </c>
    </row>
    <row r="2030" spans="1:3">
      <c r="A2030" s="2" t="s">
        <v>10221</v>
      </c>
      <c r="B2030" s="2" t="s">
        <v>10222</v>
      </c>
      <c r="C2030" s="2" t="s">
        <v>10221</v>
      </c>
    </row>
    <row r="2031" spans="1:3">
      <c r="A2031" s="2" t="s">
        <v>10223</v>
      </c>
      <c r="B2031" s="2" t="s">
        <v>10224</v>
      </c>
      <c r="C2031" s="2" t="s">
        <v>10223</v>
      </c>
    </row>
    <row r="2032" spans="1:3">
      <c r="A2032" s="2" t="s">
        <v>10225</v>
      </c>
      <c r="B2032" s="2" t="s">
        <v>10226</v>
      </c>
      <c r="C2032" s="2" t="s">
        <v>10225</v>
      </c>
    </row>
    <row r="2033" spans="1:3">
      <c r="A2033" s="2" t="s">
        <v>10227</v>
      </c>
      <c r="B2033" s="2" t="s">
        <v>10228</v>
      </c>
      <c r="C2033" s="2" t="s">
        <v>10227</v>
      </c>
    </row>
    <row r="2034" spans="1:3">
      <c r="A2034" s="2" t="s">
        <v>10229</v>
      </c>
      <c r="B2034" s="2" t="s">
        <v>10230</v>
      </c>
      <c r="C2034" s="2" t="s">
        <v>10229</v>
      </c>
    </row>
    <row r="2035" spans="1:3">
      <c r="A2035" s="2" t="s">
        <v>10231</v>
      </c>
      <c r="B2035" s="2" t="s">
        <v>10232</v>
      </c>
      <c r="C2035" s="2" t="s">
        <v>10231</v>
      </c>
    </row>
    <row r="2036" spans="1:3">
      <c r="A2036" s="2" t="s">
        <v>10233</v>
      </c>
      <c r="B2036" s="2" t="s">
        <v>10234</v>
      </c>
      <c r="C2036" s="2" t="s">
        <v>10233</v>
      </c>
    </row>
    <row r="2037" spans="1:3">
      <c r="A2037" s="2" t="s">
        <v>10235</v>
      </c>
      <c r="B2037" s="2" t="s">
        <v>10236</v>
      </c>
      <c r="C2037" s="2" t="s">
        <v>10235</v>
      </c>
    </row>
    <row r="2038" spans="1:3">
      <c r="A2038" s="2" t="s">
        <v>10237</v>
      </c>
      <c r="B2038" s="2" t="s">
        <v>10238</v>
      </c>
      <c r="C2038" s="2" t="s">
        <v>10237</v>
      </c>
    </row>
    <row r="2039" spans="1:3">
      <c r="A2039" s="2" t="s">
        <v>10239</v>
      </c>
      <c r="B2039" s="2" t="s">
        <v>10240</v>
      </c>
      <c r="C2039" s="2" t="s">
        <v>10239</v>
      </c>
    </row>
    <row r="2040" spans="1:3">
      <c r="A2040" s="2" t="s">
        <v>10241</v>
      </c>
      <c r="B2040" s="2" t="s">
        <v>10242</v>
      </c>
      <c r="C2040" s="2" t="s">
        <v>10241</v>
      </c>
    </row>
    <row r="2041" spans="1:3">
      <c r="A2041" s="2" t="s">
        <v>10243</v>
      </c>
      <c r="B2041" s="2" t="s">
        <v>10244</v>
      </c>
      <c r="C2041" s="2" t="s">
        <v>10243</v>
      </c>
    </row>
    <row r="2042" spans="1:3">
      <c r="A2042" s="2" t="s">
        <v>10245</v>
      </c>
      <c r="B2042" s="2" t="s">
        <v>10246</v>
      </c>
      <c r="C2042" s="2" t="s">
        <v>10245</v>
      </c>
    </row>
    <row r="2043" spans="1:3">
      <c r="A2043" s="2" t="s">
        <v>10247</v>
      </c>
      <c r="B2043" s="2" t="s">
        <v>10248</v>
      </c>
      <c r="C2043" s="2" t="s">
        <v>10247</v>
      </c>
    </row>
    <row r="2044" spans="1:3">
      <c r="A2044" s="2" t="s">
        <v>10249</v>
      </c>
      <c r="B2044" s="2" t="s">
        <v>10250</v>
      </c>
      <c r="C2044" s="2" t="s">
        <v>10249</v>
      </c>
    </row>
    <row r="2045" spans="1:3">
      <c r="A2045" s="2" t="s">
        <v>10251</v>
      </c>
      <c r="B2045" s="2" t="s">
        <v>10252</v>
      </c>
      <c r="C2045" s="2" t="s">
        <v>10251</v>
      </c>
    </row>
    <row r="2046" spans="1:3">
      <c r="A2046" s="2" t="s">
        <v>10253</v>
      </c>
      <c r="B2046" s="2" t="s">
        <v>10254</v>
      </c>
      <c r="C2046" s="2" t="s">
        <v>10253</v>
      </c>
    </row>
    <row r="2047" spans="1:3">
      <c r="A2047" s="2" t="s">
        <v>10255</v>
      </c>
      <c r="B2047" s="2" t="s">
        <v>10256</v>
      </c>
      <c r="C2047" s="2" t="s">
        <v>10255</v>
      </c>
    </row>
    <row r="2048" spans="1:3">
      <c r="A2048" s="2" t="s">
        <v>10257</v>
      </c>
      <c r="B2048" s="2" t="s">
        <v>10258</v>
      </c>
      <c r="C2048" s="2" t="s">
        <v>10257</v>
      </c>
    </row>
    <row r="2049" spans="1:3">
      <c r="A2049" s="2" t="s">
        <v>10259</v>
      </c>
      <c r="B2049" s="2" t="s">
        <v>10260</v>
      </c>
      <c r="C2049" s="2" t="s">
        <v>10259</v>
      </c>
    </row>
    <row r="2050" spans="1:3">
      <c r="A2050" s="2" t="s">
        <v>10261</v>
      </c>
      <c r="B2050" s="2" t="s">
        <v>10262</v>
      </c>
      <c r="C2050" s="2" t="s">
        <v>10261</v>
      </c>
    </row>
    <row r="2051" spans="1:3">
      <c r="A2051" s="2" t="s">
        <v>10263</v>
      </c>
      <c r="B2051" s="2" t="s">
        <v>10264</v>
      </c>
      <c r="C2051" s="2" t="s">
        <v>10263</v>
      </c>
    </row>
    <row r="2052" spans="1:3">
      <c r="A2052" s="2" t="s">
        <v>10265</v>
      </c>
      <c r="B2052" s="2" t="s">
        <v>10266</v>
      </c>
      <c r="C2052" s="2" t="s">
        <v>10265</v>
      </c>
    </row>
    <row r="2053" spans="1:3">
      <c r="A2053" s="2" t="s">
        <v>10267</v>
      </c>
      <c r="B2053" s="2" t="s">
        <v>10268</v>
      </c>
      <c r="C2053" s="2" t="s">
        <v>10267</v>
      </c>
    </row>
    <row r="2054" spans="1:3">
      <c r="A2054" s="2" t="s">
        <v>10269</v>
      </c>
      <c r="B2054" s="2" t="s">
        <v>10270</v>
      </c>
      <c r="C2054" s="2" t="s">
        <v>10269</v>
      </c>
    </row>
    <row r="2055" spans="1:3">
      <c r="A2055" s="2" t="s">
        <v>10271</v>
      </c>
      <c r="B2055" s="2" t="s">
        <v>10272</v>
      </c>
      <c r="C2055" s="2" t="s">
        <v>10271</v>
      </c>
    </row>
    <row r="2056" spans="1:3">
      <c r="A2056" s="2" t="s">
        <v>10273</v>
      </c>
      <c r="B2056" s="2" t="s">
        <v>10274</v>
      </c>
      <c r="C2056" s="2" t="s">
        <v>10273</v>
      </c>
    </row>
    <row r="2057" spans="1:3">
      <c r="A2057" s="2" t="s">
        <v>10275</v>
      </c>
      <c r="B2057" s="2" t="s">
        <v>10276</v>
      </c>
      <c r="C2057" s="2" t="s">
        <v>10275</v>
      </c>
    </row>
    <row r="2058" spans="1:3">
      <c r="A2058" s="2" t="s">
        <v>10277</v>
      </c>
      <c r="B2058" s="2" t="s">
        <v>10278</v>
      </c>
      <c r="C2058" s="2" t="s">
        <v>10277</v>
      </c>
    </row>
    <row r="2059" spans="1:3">
      <c r="A2059" s="2" t="s">
        <v>10279</v>
      </c>
      <c r="B2059" s="2" t="s">
        <v>10280</v>
      </c>
      <c r="C2059" s="2" t="s">
        <v>10279</v>
      </c>
    </row>
    <row r="2060" spans="1:3">
      <c r="A2060" s="2" t="s">
        <v>10281</v>
      </c>
      <c r="B2060" s="2" t="s">
        <v>10282</v>
      </c>
      <c r="C2060" s="2" t="s">
        <v>10281</v>
      </c>
    </row>
    <row r="2061" spans="1:3">
      <c r="A2061" s="2" t="s">
        <v>10283</v>
      </c>
      <c r="B2061" s="2" t="s">
        <v>10284</v>
      </c>
      <c r="C2061" s="2" t="s">
        <v>10283</v>
      </c>
    </row>
    <row r="2062" spans="1:3">
      <c r="A2062" s="2" t="s">
        <v>10285</v>
      </c>
      <c r="B2062" s="2" t="s">
        <v>10286</v>
      </c>
      <c r="C2062" s="2" t="s">
        <v>10285</v>
      </c>
    </row>
    <row r="2063" spans="1:3">
      <c r="A2063" s="2" t="s">
        <v>10287</v>
      </c>
      <c r="B2063" s="2" t="s">
        <v>10288</v>
      </c>
      <c r="C2063" s="2" t="s">
        <v>10287</v>
      </c>
    </row>
    <row r="2064" spans="1:3">
      <c r="A2064" s="2" t="s">
        <v>10289</v>
      </c>
      <c r="B2064" s="2" t="s">
        <v>10290</v>
      </c>
      <c r="C2064" s="2" t="s">
        <v>10289</v>
      </c>
    </row>
    <row r="2065" spans="1:3">
      <c r="A2065" s="2" t="s">
        <v>6751</v>
      </c>
      <c r="B2065" s="2" t="s">
        <v>6752</v>
      </c>
      <c r="C2065" s="2" t="s">
        <v>6751</v>
      </c>
    </row>
    <row r="2066" spans="1:3">
      <c r="A2066" s="2" t="s">
        <v>6730</v>
      </c>
      <c r="B2066" s="2" t="s">
        <v>6731</v>
      </c>
      <c r="C2066" s="2" t="s">
        <v>6730</v>
      </c>
    </row>
    <row r="2067" spans="1:3">
      <c r="A2067" s="2" t="s">
        <v>6720</v>
      </c>
      <c r="B2067" s="2" t="s">
        <v>6721</v>
      </c>
      <c r="C2067" s="2" t="s">
        <v>6720</v>
      </c>
    </row>
    <row r="2068" spans="1:3">
      <c r="A2068" s="2" t="s">
        <v>6724</v>
      </c>
      <c r="B2068" s="2" t="s">
        <v>6725</v>
      </c>
      <c r="C2068" s="2" t="s">
        <v>6724</v>
      </c>
    </row>
    <row r="2069" spans="1:3">
      <c r="A2069" s="2" t="s">
        <v>6722</v>
      </c>
      <c r="B2069" s="2" t="s">
        <v>6723</v>
      </c>
      <c r="C2069" s="2" t="s">
        <v>6722</v>
      </c>
    </row>
    <row r="2070" spans="1:3">
      <c r="A2070" s="2" t="s">
        <v>6710</v>
      </c>
      <c r="B2070" s="2" t="s">
        <v>6711</v>
      </c>
      <c r="C2070" s="2" t="s">
        <v>6710</v>
      </c>
    </row>
    <row r="2071" spans="1:3">
      <c r="A2071" s="2" t="s">
        <v>6706</v>
      </c>
      <c r="B2071" s="2" t="s">
        <v>6707</v>
      </c>
      <c r="C2071" s="2" t="s">
        <v>6706</v>
      </c>
    </row>
    <row r="2072" spans="1:3">
      <c r="A2072" s="2" t="s">
        <v>6702</v>
      </c>
      <c r="B2072" s="2" t="s">
        <v>6703</v>
      </c>
      <c r="C2072" s="2" t="s">
        <v>6702</v>
      </c>
    </row>
    <row r="2073" spans="1:3">
      <c r="A2073" s="2" t="s">
        <v>6694</v>
      </c>
      <c r="B2073" s="2" t="s">
        <v>6695</v>
      </c>
      <c r="C2073" s="2" t="s">
        <v>6694</v>
      </c>
    </row>
    <row r="2074" spans="1:3">
      <c r="A2074" s="2" t="s">
        <v>6696</v>
      </c>
      <c r="B2074" s="2" t="s">
        <v>6697</v>
      </c>
      <c r="C2074" s="2" t="s">
        <v>6696</v>
      </c>
    </row>
    <row r="2075" spans="1:3">
      <c r="A2075" s="2" t="s">
        <v>10291</v>
      </c>
      <c r="B2075" s="2" t="s">
        <v>10292</v>
      </c>
      <c r="C2075" s="2" t="s">
        <v>10291</v>
      </c>
    </row>
    <row r="2076" spans="1:3">
      <c r="A2076" s="2" t="s">
        <v>5206</v>
      </c>
      <c r="B2076" s="2" t="s">
        <v>5207</v>
      </c>
      <c r="C2076" s="2" t="s">
        <v>5206</v>
      </c>
    </row>
    <row r="2077" spans="1:3">
      <c r="A2077" s="2" t="s">
        <v>6789</v>
      </c>
      <c r="B2077" s="2" t="s">
        <v>6790</v>
      </c>
      <c r="C2077" s="2" t="s">
        <v>6789</v>
      </c>
    </row>
    <row r="2078" spans="1:3">
      <c r="A2078" s="2" t="s">
        <v>10293</v>
      </c>
      <c r="B2078" s="2" t="s">
        <v>10294</v>
      </c>
      <c r="C2078" s="2" t="s">
        <v>10293</v>
      </c>
    </row>
    <row r="2079" spans="1:3">
      <c r="A2079" s="2" t="s">
        <v>10295</v>
      </c>
      <c r="B2079" s="2" t="s">
        <v>10296</v>
      </c>
      <c r="C2079" s="2" t="s">
        <v>10295</v>
      </c>
    </row>
    <row r="2080" spans="1:3">
      <c r="A2080" s="2" t="s">
        <v>10297</v>
      </c>
      <c r="B2080" s="2" t="s">
        <v>10298</v>
      </c>
      <c r="C2080" s="2" t="s">
        <v>10297</v>
      </c>
    </row>
    <row r="2081" spans="1:3">
      <c r="A2081" s="2" t="s">
        <v>10299</v>
      </c>
      <c r="B2081" s="2" t="s">
        <v>10300</v>
      </c>
      <c r="C2081" s="2" t="s">
        <v>10299</v>
      </c>
    </row>
    <row r="2082" spans="1:3">
      <c r="A2082" s="2" t="s">
        <v>5233</v>
      </c>
      <c r="B2082" s="2" t="s">
        <v>5234</v>
      </c>
      <c r="C2082" s="2" t="s">
        <v>5233</v>
      </c>
    </row>
    <row r="2083" spans="1:3">
      <c r="A2083" s="2" t="s">
        <v>10301</v>
      </c>
      <c r="B2083" s="2" t="s">
        <v>10302</v>
      </c>
      <c r="C2083" s="2" t="s">
        <v>10301</v>
      </c>
    </row>
    <row r="2084" spans="1:3">
      <c r="A2084" s="2" t="s">
        <v>10303</v>
      </c>
      <c r="B2084" s="2" t="s">
        <v>10304</v>
      </c>
      <c r="C2084" s="2" t="s">
        <v>10303</v>
      </c>
    </row>
    <row r="2085" spans="1:3">
      <c r="A2085" s="2" t="s">
        <v>10305</v>
      </c>
      <c r="B2085" s="2" t="s">
        <v>10306</v>
      </c>
      <c r="C2085" s="2" t="s">
        <v>10305</v>
      </c>
    </row>
    <row r="2086" spans="1:3">
      <c r="A2086" s="2" t="s">
        <v>10307</v>
      </c>
      <c r="B2086" s="2" t="s">
        <v>10308</v>
      </c>
      <c r="C2086" s="2" t="s">
        <v>10307</v>
      </c>
    </row>
    <row r="2087" spans="1:3">
      <c r="A2087" s="2" t="s">
        <v>10309</v>
      </c>
      <c r="B2087" s="2" t="s">
        <v>10310</v>
      </c>
      <c r="C2087" s="2" t="s">
        <v>10309</v>
      </c>
    </row>
    <row r="2088" spans="1:3">
      <c r="A2088" s="2" t="s">
        <v>10311</v>
      </c>
      <c r="B2088" s="2" t="s">
        <v>10312</v>
      </c>
      <c r="C2088" s="2" t="s">
        <v>10311</v>
      </c>
    </row>
    <row r="2089" spans="1:3">
      <c r="A2089" s="2" t="s">
        <v>10313</v>
      </c>
      <c r="B2089" s="2" t="s">
        <v>10314</v>
      </c>
      <c r="C2089" s="2" t="s">
        <v>10313</v>
      </c>
    </row>
    <row r="2090" spans="1:3">
      <c r="A2090" s="2" t="s">
        <v>10315</v>
      </c>
      <c r="B2090" s="2" t="s">
        <v>10316</v>
      </c>
      <c r="C2090" s="2" t="s">
        <v>10315</v>
      </c>
    </row>
    <row r="2091" spans="1:3">
      <c r="A2091" s="2" t="s">
        <v>10317</v>
      </c>
      <c r="B2091" s="2" t="s">
        <v>10318</v>
      </c>
      <c r="C2091" s="2" t="s">
        <v>10317</v>
      </c>
    </row>
    <row r="2092" spans="1:3">
      <c r="A2092" s="2" t="s">
        <v>10319</v>
      </c>
      <c r="B2092" s="2" t="s">
        <v>10320</v>
      </c>
      <c r="C2092" s="2" t="s">
        <v>10319</v>
      </c>
    </row>
    <row r="2093" spans="1:3">
      <c r="A2093" s="2" t="s">
        <v>10321</v>
      </c>
      <c r="B2093" s="2" t="s">
        <v>10322</v>
      </c>
      <c r="C2093" s="2" t="s">
        <v>10321</v>
      </c>
    </row>
    <row r="2094" spans="1:3">
      <c r="A2094" s="2" t="s">
        <v>10323</v>
      </c>
      <c r="B2094" s="2" t="s">
        <v>10324</v>
      </c>
      <c r="C2094" s="2" t="s">
        <v>10323</v>
      </c>
    </row>
    <row r="2095" spans="1:3">
      <c r="A2095" s="2" t="s">
        <v>10325</v>
      </c>
      <c r="B2095" s="2" t="s">
        <v>10326</v>
      </c>
      <c r="C2095" s="2" t="s">
        <v>10325</v>
      </c>
    </row>
    <row r="2096" spans="1:3">
      <c r="A2096" s="2" t="s">
        <v>10327</v>
      </c>
      <c r="B2096" s="2" t="s">
        <v>10328</v>
      </c>
      <c r="C2096" s="2" t="s">
        <v>10327</v>
      </c>
    </row>
    <row r="2097" spans="1:3">
      <c r="A2097" s="2" t="s">
        <v>10329</v>
      </c>
      <c r="B2097" s="2" t="s">
        <v>10330</v>
      </c>
      <c r="C2097" s="2" t="s">
        <v>10329</v>
      </c>
    </row>
    <row r="2098" spans="1:3">
      <c r="A2098" s="2" t="s">
        <v>10331</v>
      </c>
      <c r="B2098" s="2" t="s">
        <v>10332</v>
      </c>
      <c r="C2098" s="2" t="s">
        <v>10331</v>
      </c>
    </row>
    <row r="2099" spans="1:3">
      <c r="A2099" s="2" t="s">
        <v>10333</v>
      </c>
      <c r="B2099" s="2" t="s">
        <v>10334</v>
      </c>
      <c r="C2099" s="2" t="s">
        <v>10333</v>
      </c>
    </row>
    <row r="2100" spans="1:3">
      <c r="A2100" s="2" t="s">
        <v>10335</v>
      </c>
      <c r="B2100" s="2" t="s">
        <v>10336</v>
      </c>
      <c r="C2100" s="2" t="s">
        <v>10335</v>
      </c>
    </row>
    <row r="2101" spans="1:3">
      <c r="A2101" s="2" t="s">
        <v>10337</v>
      </c>
      <c r="B2101" s="2" t="s">
        <v>10338</v>
      </c>
      <c r="C2101" s="2" t="s">
        <v>10337</v>
      </c>
    </row>
    <row r="2102" spans="1:3">
      <c r="A2102" s="2" t="s">
        <v>10339</v>
      </c>
      <c r="B2102" s="2" t="s">
        <v>10340</v>
      </c>
      <c r="C2102" s="2" t="s">
        <v>10339</v>
      </c>
    </row>
    <row r="2103" spans="1:3">
      <c r="A2103" s="2" t="s">
        <v>10341</v>
      </c>
      <c r="B2103" s="2" t="s">
        <v>10342</v>
      </c>
      <c r="C2103" s="2" t="s">
        <v>10341</v>
      </c>
    </row>
    <row r="2104" spans="1:3">
      <c r="A2104" s="2" t="s">
        <v>10343</v>
      </c>
      <c r="B2104" s="2" t="s">
        <v>10344</v>
      </c>
      <c r="C2104" s="2" t="s">
        <v>10343</v>
      </c>
    </row>
    <row r="2105" spans="1:3">
      <c r="A2105" s="2" t="s">
        <v>10345</v>
      </c>
      <c r="B2105" s="2" t="s">
        <v>10346</v>
      </c>
      <c r="C2105" s="2" t="s">
        <v>10345</v>
      </c>
    </row>
    <row r="2106" spans="1:3">
      <c r="A2106" s="2" t="s">
        <v>10347</v>
      </c>
      <c r="B2106" s="2" t="s">
        <v>10348</v>
      </c>
      <c r="C2106" s="2" t="s">
        <v>10347</v>
      </c>
    </row>
    <row r="2107" spans="1:3">
      <c r="A2107" s="2" t="s">
        <v>10349</v>
      </c>
      <c r="B2107" s="2" t="s">
        <v>10350</v>
      </c>
      <c r="C2107" s="2" t="s">
        <v>10349</v>
      </c>
    </row>
    <row r="2108" spans="1:3">
      <c r="A2108" s="2" t="s">
        <v>10351</v>
      </c>
      <c r="B2108" s="2" t="s">
        <v>10352</v>
      </c>
      <c r="C2108" s="2" t="s">
        <v>10351</v>
      </c>
    </row>
    <row r="2109" spans="1:3">
      <c r="A2109" s="2" t="s">
        <v>10353</v>
      </c>
      <c r="B2109" s="2" t="s">
        <v>10354</v>
      </c>
      <c r="C2109" s="2" t="s">
        <v>10353</v>
      </c>
    </row>
    <row r="2110" spans="1:3">
      <c r="A2110" s="2" t="s">
        <v>10355</v>
      </c>
      <c r="B2110" s="2" t="s">
        <v>10356</v>
      </c>
      <c r="C2110" s="2" t="s">
        <v>10355</v>
      </c>
    </row>
    <row r="2111" spans="1:3">
      <c r="A2111" s="2" t="s">
        <v>10357</v>
      </c>
      <c r="B2111" s="2" t="s">
        <v>10358</v>
      </c>
      <c r="C2111" s="2" t="s">
        <v>10357</v>
      </c>
    </row>
    <row r="2112" spans="1:3">
      <c r="A2112" s="2" t="s">
        <v>10359</v>
      </c>
      <c r="B2112" s="2" t="s">
        <v>10360</v>
      </c>
      <c r="C2112" s="2" t="s">
        <v>10359</v>
      </c>
    </row>
    <row r="2113" spans="1:3">
      <c r="A2113" s="2" t="s">
        <v>10361</v>
      </c>
      <c r="B2113" s="2" t="s">
        <v>10362</v>
      </c>
      <c r="C2113" s="2" t="s">
        <v>10361</v>
      </c>
    </row>
    <row r="2114" spans="1:3">
      <c r="A2114" s="2" t="s">
        <v>10363</v>
      </c>
      <c r="B2114" s="2" t="s">
        <v>10364</v>
      </c>
      <c r="C2114" s="2" t="s">
        <v>10363</v>
      </c>
    </row>
    <row r="2115" spans="1:3">
      <c r="A2115" s="2" t="s">
        <v>10365</v>
      </c>
      <c r="B2115" s="2" t="s">
        <v>10366</v>
      </c>
      <c r="C2115" s="2" t="s">
        <v>10365</v>
      </c>
    </row>
    <row r="2116" spans="1:3">
      <c r="A2116" s="2" t="s">
        <v>10367</v>
      </c>
      <c r="B2116" s="2" t="s">
        <v>10368</v>
      </c>
      <c r="C2116" s="2" t="s">
        <v>10367</v>
      </c>
    </row>
    <row r="2117" spans="1:3">
      <c r="A2117" s="2" t="s">
        <v>10369</v>
      </c>
      <c r="B2117" s="2" t="s">
        <v>10370</v>
      </c>
      <c r="C2117" s="2" t="s">
        <v>10369</v>
      </c>
    </row>
    <row r="2118" spans="1:3">
      <c r="A2118" s="2" t="s">
        <v>10371</v>
      </c>
      <c r="B2118" s="2" t="s">
        <v>10372</v>
      </c>
      <c r="C2118" s="2" t="s">
        <v>10371</v>
      </c>
    </row>
    <row r="2119" spans="1:3">
      <c r="A2119" s="2" t="s">
        <v>10373</v>
      </c>
      <c r="B2119" s="2" t="s">
        <v>10374</v>
      </c>
      <c r="C2119" s="2" t="s">
        <v>10373</v>
      </c>
    </row>
    <row r="2120" spans="1:3">
      <c r="A2120" s="2" t="s">
        <v>10375</v>
      </c>
      <c r="B2120" s="2" t="s">
        <v>10376</v>
      </c>
      <c r="C2120" s="2" t="s">
        <v>10375</v>
      </c>
    </row>
    <row r="2121" spans="1:3">
      <c r="A2121" s="2" t="s">
        <v>10377</v>
      </c>
      <c r="B2121" s="2" t="s">
        <v>10378</v>
      </c>
      <c r="C2121" s="2" t="s">
        <v>10377</v>
      </c>
    </row>
    <row r="2122" spans="1:3">
      <c r="A2122" s="2" t="s">
        <v>10379</v>
      </c>
      <c r="B2122" s="2" t="s">
        <v>10380</v>
      </c>
      <c r="C2122" s="2" t="s">
        <v>10379</v>
      </c>
    </row>
    <row r="2123" spans="1:3">
      <c r="A2123" s="2" t="s">
        <v>10381</v>
      </c>
      <c r="B2123" s="2" t="s">
        <v>10382</v>
      </c>
      <c r="C2123" s="2" t="s">
        <v>10381</v>
      </c>
    </row>
    <row r="2124" spans="1:3">
      <c r="A2124" s="2" t="s">
        <v>10383</v>
      </c>
      <c r="B2124" s="2" t="s">
        <v>10384</v>
      </c>
      <c r="C2124" s="2" t="s">
        <v>10383</v>
      </c>
    </row>
    <row r="2125" spans="1:3">
      <c r="A2125" s="2" t="s">
        <v>10385</v>
      </c>
      <c r="B2125" s="2" t="s">
        <v>10386</v>
      </c>
      <c r="C2125" s="2" t="s">
        <v>10385</v>
      </c>
    </row>
    <row r="2126" spans="1:3">
      <c r="A2126" s="2" t="s">
        <v>10387</v>
      </c>
      <c r="B2126" s="2" t="s">
        <v>10388</v>
      </c>
      <c r="C2126" s="2" t="s">
        <v>10387</v>
      </c>
    </row>
    <row r="2127" spans="1:3">
      <c r="A2127" s="2" t="s">
        <v>10389</v>
      </c>
      <c r="B2127" s="2" t="s">
        <v>10390</v>
      </c>
      <c r="C2127" s="2" t="s">
        <v>10389</v>
      </c>
    </row>
    <row r="2128" spans="1:3">
      <c r="A2128" s="2" t="s">
        <v>10391</v>
      </c>
      <c r="B2128" s="2" t="s">
        <v>10392</v>
      </c>
      <c r="C2128" s="2" t="s">
        <v>10391</v>
      </c>
    </row>
    <row r="2129" spans="1:3">
      <c r="A2129" s="2" t="s">
        <v>10393</v>
      </c>
      <c r="B2129" s="2" t="s">
        <v>10394</v>
      </c>
      <c r="C2129" s="2" t="s">
        <v>10393</v>
      </c>
    </row>
    <row r="2130" spans="1:3">
      <c r="A2130" s="2" t="s">
        <v>10395</v>
      </c>
      <c r="B2130" s="2" t="s">
        <v>10396</v>
      </c>
      <c r="C2130" s="2" t="s">
        <v>10395</v>
      </c>
    </row>
    <row r="2131" spans="1:3">
      <c r="A2131" s="2" t="s">
        <v>10397</v>
      </c>
      <c r="B2131" s="2" t="s">
        <v>10398</v>
      </c>
      <c r="C2131" s="2" t="s">
        <v>10397</v>
      </c>
    </row>
    <row r="2132" spans="1:3">
      <c r="A2132" s="2" t="s">
        <v>10399</v>
      </c>
      <c r="B2132" s="2" t="s">
        <v>10400</v>
      </c>
      <c r="C2132" s="2" t="s">
        <v>10399</v>
      </c>
    </row>
    <row r="2133" spans="1:3">
      <c r="A2133" s="2" t="s">
        <v>10401</v>
      </c>
      <c r="B2133" s="2" t="s">
        <v>10402</v>
      </c>
      <c r="C2133" s="2" t="s">
        <v>10401</v>
      </c>
    </row>
    <row r="2134" spans="1:3">
      <c r="A2134" s="2" t="s">
        <v>10403</v>
      </c>
      <c r="B2134" s="2" t="s">
        <v>10404</v>
      </c>
      <c r="C2134" s="2" t="s">
        <v>10403</v>
      </c>
    </row>
    <row r="2135" spans="1:3">
      <c r="A2135" s="2" t="s">
        <v>10405</v>
      </c>
      <c r="B2135" s="2" t="s">
        <v>10406</v>
      </c>
      <c r="C2135" s="2" t="s">
        <v>10405</v>
      </c>
    </row>
    <row r="2136" spans="1:3">
      <c r="A2136" s="2" t="s">
        <v>10407</v>
      </c>
      <c r="B2136" s="2" t="s">
        <v>10408</v>
      </c>
      <c r="C2136" s="2" t="s">
        <v>10407</v>
      </c>
    </row>
    <row r="2137" spans="1:3">
      <c r="A2137" s="2" t="s">
        <v>10409</v>
      </c>
      <c r="B2137" s="2" t="s">
        <v>10410</v>
      </c>
      <c r="C2137" s="2" t="s">
        <v>10409</v>
      </c>
    </row>
    <row r="2138" spans="1:3">
      <c r="A2138" s="2" t="s">
        <v>10411</v>
      </c>
      <c r="B2138" s="2" t="s">
        <v>10412</v>
      </c>
      <c r="C2138" s="2" t="s">
        <v>10411</v>
      </c>
    </row>
    <row r="2139" spans="1:3">
      <c r="A2139" s="2" t="s">
        <v>10413</v>
      </c>
      <c r="B2139" s="2" t="s">
        <v>10414</v>
      </c>
      <c r="C2139" s="2" t="s">
        <v>10413</v>
      </c>
    </row>
    <row r="2140" spans="1:3">
      <c r="A2140" s="2" t="s">
        <v>10415</v>
      </c>
      <c r="B2140" s="2" t="s">
        <v>10416</v>
      </c>
      <c r="C2140" s="2" t="s">
        <v>10415</v>
      </c>
    </row>
    <row r="2141" spans="1:3">
      <c r="A2141" s="2" t="s">
        <v>10417</v>
      </c>
      <c r="B2141" s="2" t="s">
        <v>10418</v>
      </c>
      <c r="C2141" s="2" t="s">
        <v>10417</v>
      </c>
    </row>
    <row r="2142" spans="1:3">
      <c r="A2142" s="2" t="s">
        <v>10419</v>
      </c>
      <c r="B2142" s="2" t="s">
        <v>10420</v>
      </c>
      <c r="C2142" s="2" t="s">
        <v>10419</v>
      </c>
    </row>
    <row r="2143" spans="1:3">
      <c r="A2143" s="2" t="s">
        <v>10421</v>
      </c>
      <c r="B2143" s="2" t="s">
        <v>10422</v>
      </c>
      <c r="C2143" s="2" t="s">
        <v>10421</v>
      </c>
    </row>
    <row r="2144" spans="1:3">
      <c r="A2144" s="2" t="s">
        <v>10423</v>
      </c>
      <c r="B2144" s="2" t="s">
        <v>10424</v>
      </c>
      <c r="C2144" s="2" t="s">
        <v>10423</v>
      </c>
    </row>
    <row r="2145" spans="1:3">
      <c r="A2145" s="2" t="s">
        <v>10425</v>
      </c>
      <c r="B2145" s="2" t="s">
        <v>10426</v>
      </c>
      <c r="C2145" s="2" t="s">
        <v>10425</v>
      </c>
    </row>
    <row r="2146" spans="1:3">
      <c r="A2146" s="2" t="s">
        <v>10427</v>
      </c>
      <c r="B2146" s="2" t="s">
        <v>10428</v>
      </c>
      <c r="C2146" s="2" t="s">
        <v>10427</v>
      </c>
    </row>
    <row r="2147" spans="1:3">
      <c r="A2147" s="2" t="s">
        <v>10429</v>
      </c>
      <c r="B2147" s="2" t="s">
        <v>10430</v>
      </c>
      <c r="C2147" s="2" t="s">
        <v>10429</v>
      </c>
    </row>
    <row r="2148" spans="1:3">
      <c r="A2148" s="2" t="s">
        <v>10431</v>
      </c>
      <c r="B2148" s="2" t="s">
        <v>10432</v>
      </c>
      <c r="C2148" s="2" t="s">
        <v>10431</v>
      </c>
    </row>
    <row r="2149" spans="1:3">
      <c r="A2149" s="2" t="s">
        <v>10433</v>
      </c>
      <c r="B2149" s="2" t="s">
        <v>10434</v>
      </c>
      <c r="C2149" s="2" t="s">
        <v>10433</v>
      </c>
    </row>
    <row r="2150" spans="1:3">
      <c r="A2150" s="2" t="s">
        <v>10435</v>
      </c>
      <c r="B2150" s="2" t="s">
        <v>10436</v>
      </c>
      <c r="C2150" s="2" t="s">
        <v>10435</v>
      </c>
    </row>
    <row r="2151" spans="1:3">
      <c r="A2151" s="2" t="s">
        <v>10437</v>
      </c>
      <c r="B2151" s="2" t="s">
        <v>10438</v>
      </c>
      <c r="C2151" s="2" t="s">
        <v>10437</v>
      </c>
    </row>
    <row r="2152" spans="1:3">
      <c r="A2152" s="2" t="s">
        <v>10439</v>
      </c>
      <c r="B2152" s="2" t="s">
        <v>10440</v>
      </c>
      <c r="C2152" s="2" t="s">
        <v>10439</v>
      </c>
    </row>
    <row r="2153" spans="1:3">
      <c r="A2153" s="2" t="s">
        <v>10441</v>
      </c>
      <c r="B2153" s="2" t="s">
        <v>10442</v>
      </c>
      <c r="C2153" s="2" t="s">
        <v>10441</v>
      </c>
    </row>
    <row r="2154" spans="1:3">
      <c r="A2154" s="2" t="s">
        <v>10443</v>
      </c>
      <c r="B2154" s="2" t="s">
        <v>10444</v>
      </c>
      <c r="C2154" s="2" t="s">
        <v>10443</v>
      </c>
    </row>
    <row r="2155" spans="1:3">
      <c r="A2155" s="2" t="s">
        <v>10445</v>
      </c>
      <c r="B2155" s="2" t="s">
        <v>10446</v>
      </c>
      <c r="C2155" s="2" t="s">
        <v>10445</v>
      </c>
    </row>
    <row r="2156" spans="1:3">
      <c r="A2156" s="2" t="s">
        <v>10447</v>
      </c>
      <c r="B2156" s="2" t="s">
        <v>10448</v>
      </c>
      <c r="C2156" s="2" t="s">
        <v>10447</v>
      </c>
    </row>
    <row r="2157" spans="1:3">
      <c r="A2157" s="2" t="s">
        <v>10449</v>
      </c>
      <c r="B2157" s="2" t="s">
        <v>10450</v>
      </c>
      <c r="C2157" s="2" t="s">
        <v>10449</v>
      </c>
    </row>
    <row r="2158" spans="1:3">
      <c r="A2158" s="2" t="s">
        <v>10451</v>
      </c>
      <c r="B2158" s="2" t="s">
        <v>10452</v>
      </c>
      <c r="C2158" s="2" t="s">
        <v>10451</v>
      </c>
    </row>
    <row r="2159" spans="1:3">
      <c r="A2159" s="2" t="s">
        <v>10453</v>
      </c>
      <c r="B2159" s="2" t="s">
        <v>10454</v>
      </c>
      <c r="C2159" s="2" t="s">
        <v>10453</v>
      </c>
    </row>
    <row r="2160" spans="1:3">
      <c r="A2160" s="2" t="s">
        <v>10455</v>
      </c>
      <c r="B2160" s="2" t="s">
        <v>10456</v>
      </c>
      <c r="C2160" s="2" t="s">
        <v>10455</v>
      </c>
    </row>
    <row r="2161" spans="1:3">
      <c r="A2161" s="2" t="s">
        <v>10457</v>
      </c>
      <c r="B2161" s="2" t="s">
        <v>10458</v>
      </c>
      <c r="C2161" s="2" t="s">
        <v>10457</v>
      </c>
    </row>
    <row r="2162" spans="1:3">
      <c r="A2162" s="2" t="s">
        <v>10459</v>
      </c>
      <c r="B2162" s="2" t="s">
        <v>10460</v>
      </c>
      <c r="C2162" s="2" t="s">
        <v>10459</v>
      </c>
    </row>
    <row r="2163" spans="1:3">
      <c r="A2163" s="2" t="s">
        <v>5215</v>
      </c>
      <c r="B2163" s="2" t="s">
        <v>5216</v>
      </c>
      <c r="C2163" s="2" t="s">
        <v>5215</v>
      </c>
    </row>
    <row r="2164" spans="1:3">
      <c r="A2164" s="2" t="s">
        <v>10461</v>
      </c>
      <c r="B2164" s="2" t="s">
        <v>10462</v>
      </c>
      <c r="C2164" s="2" t="s">
        <v>10461</v>
      </c>
    </row>
    <row r="2165" spans="1:3">
      <c r="A2165" s="2" t="s">
        <v>10463</v>
      </c>
      <c r="B2165" s="2" t="s">
        <v>10464</v>
      </c>
      <c r="C2165" s="2" t="s">
        <v>10463</v>
      </c>
    </row>
    <row r="2166" spans="1:3">
      <c r="A2166" s="2" t="s">
        <v>4440</v>
      </c>
      <c r="B2166" s="2" t="s">
        <v>4441</v>
      </c>
      <c r="C2166" s="2" t="s">
        <v>4440</v>
      </c>
    </row>
    <row r="2167" spans="1:3">
      <c r="A2167" s="2" t="s">
        <v>5217</v>
      </c>
      <c r="B2167" s="2" t="s">
        <v>5218</v>
      </c>
      <c r="C2167" s="2" t="s">
        <v>5217</v>
      </c>
    </row>
    <row r="2168" spans="1:3">
      <c r="A2168" s="2" t="s">
        <v>10465</v>
      </c>
      <c r="B2168" s="2" t="s">
        <v>10466</v>
      </c>
      <c r="C2168" s="2" t="s">
        <v>10465</v>
      </c>
    </row>
    <row r="2169" spans="1:3">
      <c r="A2169" s="2" t="s">
        <v>10467</v>
      </c>
      <c r="B2169" s="2" t="s">
        <v>10468</v>
      </c>
      <c r="C2169" s="2" t="s">
        <v>10467</v>
      </c>
    </row>
    <row r="2170" spans="1:3">
      <c r="A2170" s="2" t="s">
        <v>10469</v>
      </c>
      <c r="B2170" s="2" t="s">
        <v>10470</v>
      </c>
      <c r="C2170" s="2" t="s">
        <v>10469</v>
      </c>
    </row>
    <row r="2171" spans="1:3">
      <c r="A2171" s="2" t="s">
        <v>10471</v>
      </c>
      <c r="B2171" s="2" t="s">
        <v>10472</v>
      </c>
      <c r="C2171" s="2" t="s">
        <v>10471</v>
      </c>
    </row>
    <row r="2172" spans="1:3">
      <c r="A2172" s="2" t="s">
        <v>10473</v>
      </c>
      <c r="B2172" s="2" t="s">
        <v>10474</v>
      </c>
      <c r="C2172" s="2" t="s">
        <v>10473</v>
      </c>
    </row>
    <row r="2173" spans="1:3">
      <c r="A2173" s="2" t="s">
        <v>10475</v>
      </c>
      <c r="B2173" s="2" t="s">
        <v>10476</v>
      </c>
      <c r="C2173" s="2" t="s">
        <v>10475</v>
      </c>
    </row>
    <row r="2174" spans="1:3">
      <c r="A2174" s="2" t="s">
        <v>10477</v>
      </c>
      <c r="B2174" s="2" t="s">
        <v>10478</v>
      </c>
      <c r="C2174" s="2" t="s">
        <v>10477</v>
      </c>
    </row>
    <row r="2175" spans="1:3">
      <c r="A2175" s="2" t="s">
        <v>10479</v>
      </c>
      <c r="B2175" s="2" t="s">
        <v>10480</v>
      </c>
      <c r="C2175" s="2" t="s">
        <v>10479</v>
      </c>
    </row>
    <row r="2176" spans="1:3">
      <c r="A2176" s="2" t="s">
        <v>10481</v>
      </c>
      <c r="B2176" s="2" t="s">
        <v>10482</v>
      </c>
      <c r="C2176" s="2" t="s">
        <v>10481</v>
      </c>
    </row>
    <row r="2177" spans="1:3">
      <c r="A2177" s="2" t="s">
        <v>10483</v>
      </c>
      <c r="B2177" s="2" t="s">
        <v>10484</v>
      </c>
      <c r="C2177" s="2" t="s">
        <v>10483</v>
      </c>
    </row>
    <row r="2178" spans="1:3">
      <c r="A2178" s="2" t="s">
        <v>10485</v>
      </c>
      <c r="B2178" s="2" t="s">
        <v>10486</v>
      </c>
      <c r="C2178" s="2" t="s">
        <v>10485</v>
      </c>
    </row>
    <row r="2179" spans="1:3">
      <c r="A2179" s="2" t="s">
        <v>10487</v>
      </c>
      <c r="B2179" s="2" t="s">
        <v>10488</v>
      </c>
      <c r="C2179" s="2" t="s">
        <v>10487</v>
      </c>
    </row>
    <row r="2180" spans="1:3">
      <c r="A2180" s="2" t="s">
        <v>10489</v>
      </c>
      <c r="B2180" s="2" t="s">
        <v>6199</v>
      </c>
      <c r="C2180" s="2" t="s">
        <v>10489</v>
      </c>
    </row>
    <row r="2181" spans="1:3">
      <c r="A2181" s="2" t="s">
        <v>10490</v>
      </c>
      <c r="B2181" s="2" t="s">
        <v>10491</v>
      </c>
      <c r="C2181" s="2" t="s">
        <v>10490</v>
      </c>
    </row>
    <row r="2182" spans="1:3">
      <c r="A2182" s="2" t="s">
        <v>10492</v>
      </c>
      <c r="B2182" s="2" t="s">
        <v>4602</v>
      </c>
      <c r="C2182" s="2" t="s">
        <v>10492</v>
      </c>
    </row>
    <row r="2183" spans="1:3">
      <c r="A2183" s="2" t="s">
        <v>10493</v>
      </c>
      <c r="B2183" s="2" t="s">
        <v>4388</v>
      </c>
      <c r="C2183" s="2" t="s">
        <v>10493</v>
      </c>
    </row>
    <row r="2184" spans="1:3">
      <c r="A2184" s="2" t="s">
        <v>2823</v>
      </c>
      <c r="B2184" s="2" t="s">
        <v>202</v>
      </c>
      <c r="C2184" s="2" t="s">
        <v>2823</v>
      </c>
    </row>
    <row r="2185" spans="1:3">
      <c r="A2185" s="2" t="s">
        <v>10494</v>
      </c>
      <c r="B2185" s="2" t="s">
        <v>4598</v>
      </c>
      <c r="C2185" s="2" t="s">
        <v>10494</v>
      </c>
    </row>
    <row r="2186" spans="1:3">
      <c r="A2186" s="2" t="s">
        <v>10495</v>
      </c>
      <c r="B2186" s="2" t="s">
        <v>4604</v>
      </c>
      <c r="C2186" s="2" t="s">
        <v>10495</v>
      </c>
    </row>
    <row r="2187" spans="1:3">
      <c r="A2187" s="2" t="s">
        <v>10496</v>
      </c>
      <c r="B2187" s="2" t="s">
        <v>10497</v>
      </c>
      <c r="C2187" s="2" t="s">
        <v>10496</v>
      </c>
    </row>
    <row r="2188" spans="1:3">
      <c r="A2188" s="2" t="s">
        <v>10498</v>
      </c>
      <c r="B2188" s="2" t="s">
        <v>10499</v>
      </c>
      <c r="C2188" s="2" t="s">
        <v>10498</v>
      </c>
    </row>
    <row r="2189" spans="1:3">
      <c r="A2189" s="2" t="s">
        <v>10500</v>
      </c>
      <c r="B2189" s="2" t="s">
        <v>5264</v>
      </c>
      <c r="C2189" s="2" t="s">
        <v>10500</v>
      </c>
    </row>
    <row r="2190" spans="1:3">
      <c r="A2190" s="2" t="s">
        <v>10501</v>
      </c>
      <c r="B2190" s="2" t="s">
        <v>6395</v>
      </c>
      <c r="C2190" s="2" t="s">
        <v>10501</v>
      </c>
    </row>
    <row r="2191" spans="1:3">
      <c r="A2191" s="2" t="s">
        <v>10502</v>
      </c>
      <c r="B2191" s="2" t="s">
        <v>6806</v>
      </c>
      <c r="C2191" s="2" t="s">
        <v>10502</v>
      </c>
    </row>
    <row r="2192" spans="1:3">
      <c r="A2192" s="2" t="s">
        <v>10503</v>
      </c>
      <c r="B2192" s="2" t="s">
        <v>10504</v>
      </c>
      <c r="C2192" s="2" t="s">
        <v>10503</v>
      </c>
    </row>
    <row r="2193" spans="1:3">
      <c r="A2193" s="2" t="s">
        <v>10505</v>
      </c>
      <c r="B2193" s="2" t="s">
        <v>10506</v>
      </c>
      <c r="C2193" s="2" t="s">
        <v>10505</v>
      </c>
    </row>
    <row r="2194" spans="1:3">
      <c r="A2194" s="2" t="s">
        <v>10507</v>
      </c>
      <c r="B2194" s="2" t="s">
        <v>10508</v>
      </c>
      <c r="C2194" s="2" t="s">
        <v>10507</v>
      </c>
    </row>
    <row r="2195" spans="1:3">
      <c r="A2195" s="2" t="s">
        <v>10509</v>
      </c>
      <c r="B2195" s="2" t="s">
        <v>6613</v>
      </c>
      <c r="C2195" s="2" t="s">
        <v>10509</v>
      </c>
    </row>
    <row r="2196" spans="1:3">
      <c r="A2196" s="2" t="s">
        <v>10510</v>
      </c>
      <c r="B2196" s="2" t="s">
        <v>10511</v>
      </c>
      <c r="C2196" s="2" t="s">
        <v>10510</v>
      </c>
    </row>
    <row r="2197" spans="1:3">
      <c r="A2197" s="2" t="s">
        <v>10512</v>
      </c>
      <c r="B2197" s="2" t="s">
        <v>5977</v>
      </c>
      <c r="C2197" s="2" t="s">
        <v>10512</v>
      </c>
    </row>
    <row r="2198" spans="1:3">
      <c r="A2198" s="2" t="s">
        <v>10513</v>
      </c>
      <c r="B2198" s="2" t="s">
        <v>10514</v>
      </c>
      <c r="C2198" s="2" t="s">
        <v>10513</v>
      </c>
    </row>
    <row r="2199" spans="1:3">
      <c r="A2199" s="2" t="s">
        <v>10515</v>
      </c>
      <c r="B2199" s="2" t="s">
        <v>4933</v>
      </c>
      <c r="C2199" s="2" t="s">
        <v>10515</v>
      </c>
    </row>
    <row r="2200" spans="1:3">
      <c r="A2200" s="2" t="s">
        <v>10516</v>
      </c>
      <c r="B2200" s="2" t="s">
        <v>10517</v>
      </c>
      <c r="C2200" s="2" t="s">
        <v>10516</v>
      </c>
    </row>
    <row r="2201" spans="1:3">
      <c r="A2201" s="2" t="s">
        <v>10518</v>
      </c>
      <c r="B2201" s="2" t="s">
        <v>10519</v>
      </c>
      <c r="C2201" s="2" t="s">
        <v>10518</v>
      </c>
    </row>
    <row r="2202" spans="1:3">
      <c r="A2202" s="2" t="s">
        <v>10520</v>
      </c>
      <c r="B2202" s="2" t="s">
        <v>10521</v>
      </c>
      <c r="C2202" s="2" t="s">
        <v>10520</v>
      </c>
    </row>
    <row r="2203" spans="1:3">
      <c r="A2203" s="2" t="s">
        <v>10522</v>
      </c>
      <c r="B2203" s="2" t="s">
        <v>10523</v>
      </c>
      <c r="C2203" s="2" t="s">
        <v>10522</v>
      </c>
    </row>
    <row r="2204" spans="1:3">
      <c r="A2204" s="2" t="s">
        <v>10524</v>
      </c>
      <c r="B2204" s="2" t="s">
        <v>5483</v>
      </c>
      <c r="C2204" s="2" t="s">
        <v>10524</v>
      </c>
    </row>
    <row r="2205" spans="1:3">
      <c r="A2205" s="2" t="s">
        <v>10525</v>
      </c>
      <c r="B2205" s="2" t="s">
        <v>10526</v>
      </c>
      <c r="C2205" s="2" t="s">
        <v>10525</v>
      </c>
    </row>
    <row r="2206" spans="1:3">
      <c r="A2206" s="2" t="s">
        <v>10527</v>
      </c>
      <c r="B2206" s="2" t="s">
        <v>4459</v>
      </c>
      <c r="C2206" s="2" t="s">
        <v>10527</v>
      </c>
    </row>
    <row r="2207" spans="1:3">
      <c r="A2207" s="2" t="s">
        <v>10528</v>
      </c>
      <c r="B2207" s="2" t="s">
        <v>10529</v>
      </c>
      <c r="C2207" s="2" t="s">
        <v>10528</v>
      </c>
    </row>
    <row r="2208" spans="1:3">
      <c r="A2208" s="2" t="s">
        <v>10530</v>
      </c>
      <c r="B2208" s="2" t="s">
        <v>4461</v>
      </c>
      <c r="C2208" s="2" t="s">
        <v>10530</v>
      </c>
    </row>
    <row r="2209" spans="1:3">
      <c r="A2209" s="2" t="s">
        <v>10531</v>
      </c>
      <c r="B2209" s="2" t="s">
        <v>4467</v>
      </c>
      <c r="C2209" s="2" t="s">
        <v>10531</v>
      </c>
    </row>
    <row r="2210" spans="1:3">
      <c r="A2210" s="2" t="s">
        <v>10532</v>
      </c>
      <c r="B2210" s="2" t="s">
        <v>4457</v>
      </c>
      <c r="C2210" s="2" t="s">
        <v>10532</v>
      </c>
    </row>
    <row r="2211" spans="1:3">
      <c r="A2211" s="2" t="s">
        <v>10533</v>
      </c>
      <c r="B2211" s="2" t="s">
        <v>4455</v>
      </c>
      <c r="C2211" s="2" t="s">
        <v>10533</v>
      </c>
    </row>
    <row r="2212" spans="1:3">
      <c r="A2212" s="2" t="s">
        <v>10534</v>
      </c>
      <c r="B2212" s="2" t="s">
        <v>4469</v>
      </c>
      <c r="C2212" s="2" t="s">
        <v>10534</v>
      </c>
    </row>
    <row r="2213" spans="1:3">
      <c r="A2213" s="2" t="s">
        <v>10535</v>
      </c>
      <c r="B2213" s="2" t="s">
        <v>4453</v>
      </c>
      <c r="C2213" s="2" t="s">
        <v>10535</v>
      </c>
    </row>
    <row r="2214" spans="1:3">
      <c r="A2214" s="2" t="s">
        <v>10536</v>
      </c>
      <c r="B2214" s="2" t="s">
        <v>4463</v>
      </c>
      <c r="C2214" s="2" t="s">
        <v>10536</v>
      </c>
    </row>
    <row r="2215" spans="1:3">
      <c r="A2215" s="2" t="s">
        <v>10537</v>
      </c>
      <c r="B2215" s="2" t="s">
        <v>10538</v>
      </c>
      <c r="C2215" s="2" t="s">
        <v>10537</v>
      </c>
    </row>
    <row r="2216" spans="1:3">
      <c r="A2216" s="2" t="s">
        <v>10539</v>
      </c>
      <c r="B2216" s="2" t="s">
        <v>5366</v>
      </c>
      <c r="C2216" s="2" t="s">
        <v>10539</v>
      </c>
    </row>
    <row r="2217" spans="1:3">
      <c r="A2217" s="2" t="s">
        <v>10540</v>
      </c>
      <c r="B2217" s="2" t="s">
        <v>6229</v>
      </c>
      <c r="C2217" s="2" t="s">
        <v>10540</v>
      </c>
    </row>
    <row r="2218" spans="1:3">
      <c r="A2218" s="2" t="s">
        <v>10541</v>
      </c>
      <c r="B2218" s="2" t="s">
        <v>10542</v>
      </c>
      <c r="C2218" s="2" t="s">
        <v>10541</v>
      </c>
    </row>
    <row r="2219" spans="1:3">
      <c r="A2219" s="2" t="s">
        <v>10543</v>
      </c>
      <c r="B2219" s="2" t="s">
        <v>5280</v>
      </c>
      <c r="C2219" s="2" t="s">
        <v>10543</v>
      </c>
    </row>
    <row r="2220" spans="1:3">
      <c r="A2220" s="2" t="s">
        <v>10544</v>
      </c>
      <c r="B2220" s="2" t="s">
        <v>10545</v>
      </c>
      <c r="C2220" s="2" t="s">
        <v>10544</v>
      </c>
    </row>
    <row r="2221" spans="1:3">
      <c r="A2221" s="2" t="s">
        <v>10546</v>
      </c>
      <c r="B2221" s="2" t="s">
        <v>10547</v>
      </c>
      <c r="C2221" s="2" t="s">
        <v>10546</v>
      </c>
    </row>
    <row r="2222" spans="1:3">
      <c r="A2222" s="2" t="s">
        <v>10548</v>
      </c>
      <c r="B2222" s="2" t="s">
        <v>10549</v>
      </c>
      <c r="C2222" s="2" t="s">
        <v>10548</v>
      </c>
    </row>
    <row r="2223" spans="1:3">
      <c r="A2223" s="2" t="s">
        <v>10550</v>
      </c>
      <c r="B2223" s="2" t="s">
        <v>10551</v>
      </c>
      <c r="C2223" s="2" t="s">
        <v>10550</v>
      </c>
    </row>
    <row r="2224" spans="1:3">
      <c r="A2224" s="2" t="s">
        <v>10552</v>
      </c>
      <c r="B2224" s="2" t="s">
        <v>10553</v>
      </c>
      <c r="C2224" s="2" t="s">
        <v>10552</v>
      </c>
    </row>
    <row r="2225" spans="1:3">
      <c r="A2225" s="2" t="s">
        <v>10554</v>
      </c>
      <c r="B2225" s="2" t="s">
        <v>10555</v>
      </c>
      <c r="C2225" s="2" t="s">
        <v>10554</v>
      </c>
    </row>
    <row r="2226" spans="1:3">
      <c r="A2226" s="2" t="s">
        <v>10556</v>
      </c>
      <c r="B2226" s="2" t="s">
        <v>10557</v>
      </c>
      <c r="C2226" s="2" t="s">
        <v>10556</v>
      </c>
    </row>
    <row r="2227" spans="1:3">
      <c r="A2227" s="2" t="s">
        <v>10558</v>
      </c>
      <c r="B2227" s="2" t="s">
        <v>10559</v>
      </c>
      <c r="C2227" s="2" t="s">
        <v>10558</v>
      </c>
    </row>
    <row r="2228" spans="1:3">
      <c r="A2228" s="2" t="s">
        <v>10560</v>
      </c>
      <c r="B2228" s="2" t="s">
        <v>10561</v>
      </c>
      <c r="C2228" s="2" t="s">
        <v>10560</v>
      </c>
    </row>
    <row r="2229" spans="1:3">
      <c r="A2229" s="2" t="s">
        <v>10562</v>
      </c>
      <c r="B2229" s="2" t="s">
        <v>10563</v>
      </c>
      <c r="C2229" s="2" t="s">
        <v>10562</v>
      </c>
    </row>
    <row r="2230" spans="1:3">
      <c r="A2230" s="2" t="s">
        <v>10564</v>
      </c>
      <c r="B2230" s="2" t="s">
        <v>10565</v>
      </c>
      <c r="C2230" s="2" t="s">
        <v>10564</v>
      </c>
    </row>
    <row r="2231" spans="1:3">
      <c r="A2231" s="2" t="s">
        <v>10566</v>
      </c>
      <c r="B2231" s="2" t="s">
        <v>10567</v>
      </c>
      <c r="C2231" s="2" t="s">
        <v>10566</v>
      </c>
    </row>
    <row r="2232" spans="1:3">
      <c r="A2232" s="2" t="s">
        <v>10568</v>
      </c>
      <c r="B2232" s="2" t="s">
        <v>10569</v>
      </c>
      <c r="C2232" s="2" t="s">
        <v>10568</v>
      </c>
    </row>
    <row r="2233" spans="1:3">
      <c r="A2233" s="2" t="s">
        <v>10570</v>
      </c>
      <c r="B2233" s="2" t="s">
        <v>10571</v>
      </c>
      <c r="C2233" s="2" t="s">
        <v>10570</v>
      </c>
    </row>
    <row r="2234" spans="1:3">
      <c r="A2234" s="2" t="s">
        <v>10572</v>
      </c>
      <c r="B2234" s="2" t="s">
        <v>10573</v>
      </c>
      <c r="C2234" s="2" t="s">
        <v>10572</v>
      </c>
    </row>
    <row r="2235" spans="1:3">
      <c r="A2235" s="2" t="s">
        <v>10574</v>
      </c>
      <c r="B2235" s="2" t="s">
        <v>10575</v>
      </c>
      <c r="C2235" s="2" t="s">
        <v>10574</v>
      </c>
    </row>
    <row r="2236" spans="1:3">
      <c r="A2236" s="2" t="s">
        <v>10576</v>
      </c>
      <c r="B2236" s="2" t="s">
        <v>10577</v>
      </c>
      <c r="C2236" s="2" t="s">
        <v>10576</v>
      </c>
    </row>
    <row r="2237" spans="1:3">
      <c r="A2237" s="2" t="s">
        <v>10578</v>
      </c>
      <c r="B2237" s="2" t="s">
        <v>10579</v>
      </c>
      <c r="C2237" s="2" t="s">
        <v>10578</v>
      </c>
    </row>
    <row r="2238" spans="1:3">
      <c r="A2238" s="2" t="s">
        <v>10580</v>
      </c>
      <c r="B2238" s="2" t="s">
        <v>10581</v>
      </c>
      <c r="C2238" s="2" t="s">
        <v>10580</v>
      </c>
    </row>
    <row r="2239" spans="1:3">
      <c r="A2239" s="2" t="s">
        <v>10582</v>
      </c>
      <c r="B2239" s="2" t="s">
        <v>10583</v>
      </c>
      <c r="C2239" s="2" t="s">
        <v>10582</v>
      </c>
    </row>
    <row r="2240" spans="1:3">
      <c r="A2240" s="2" t="s">
        <v>10584</v>
      </c>
      <c r="B2240" s="2" t="s">
        <v>10585</v>
      </c>
      <c r="C2240" s="2" t="s">
        <v>10584</v>
      </c>
    </row>
    <row r="2241" spans="1:3">
      <c r="A2241" s="2" t="s">
        <v>10586</v>
      </c>
      <c r="B2241" s="2" t="s">
        <v>10587</v>
      </c>
      <c r="C2241" s="2" t="s">
        <v>10586</v>
      </c>
    </row>
    <row r="2242" spans="1:3">
      <c r="A2242" s="2" t="s">
        <v>10588</v>
      </c>
      <c r="B2242" s="2" t="s">
        <v>10589</v>
      </c>
      <c r="C2242" s="2" t="s">
        <v>10588</v>
      </c>
    </row>
    <row r="2243" spans="1:3">
      <c r="A2243" s="2" t="s">
        <v>10590</v>
      </c>
      <c r="B2243" s="2" t="s">
        <v>10591</v>
      </c>
      <c r="C2243" s="2" t="s">
        <v>10590</v>
      </c>
    </row>
    <row r="2244" spans="1:3">
      <c r="A2244" s="2" t="s">
        <v>10592</v>
      </c>
      <c r="B2244" s="2" t="s">
        <v>10593</v>
      </c>
      <c r="C2244" s="2" t="s">
        <v>10592</v>
      </c>
    </row>
    <row r="2245" spans="1:3">
      <c r="A2245" s="2" t="s">
        <v>10594</v>
      </c>
      <c r="B2245" s="2" t="s">
        <v>10595</v>
      </c>
      <c r="C2245" s="2" t="s">
        <v>10594</v>
      </c>
    </row>
    <row r="2246" spans="1:3">
      <c r="A2246" s="2" t="s">
        <v>10596</v>
      </c>
      <c r="B2246" s="2" t="s">
        <v>10597</v>
      </c>
      <c r="C2246" s="2" t="s">
        <v>10596</v>
      </c>
    </row>
    <row r="2247" spans="1:3">
      <c r="A2247" s="2" t="s">
        <v>10598</v>
      </c>
      <c r="B2247" s="2" t="s">
        <v>10599</v>
      </c>
      <c r="C2247" s="2" t="s">
        <v>10598</v>
      </c>
    </row>
    <row r="2248" spans="1:3">
      <c r="A2248" s="2" t="s">
        <v>10600</v>
      </c>
      <c r="B2248" s="2" t="s">
        <v>10601</v>
      </c>
      <c r="C2248" s="2" t="s">
        <v>10600</v>
      </c>
    </row>
    <row r="2249" spans="1:3">
      <c r="A2249" s="2" t="s">
        <v>10602</v>
      </c>
      <c r="B2249" s="2" t="s">
        <v>10603</v>
      </c>
      <c r="C2249" s="2" t="s">
        <v>10602</v>
      </c>
    </row>
    <row r="2250" spans="1:3">
      <c r="A2250" s="2" t="s">
        <v>10604</v>
      </c>
      <c r="B2250" s="2" t="s">
        <v>10605</v>
      </c>
      <c r="C2250" s="2" t="s">
        <v>10604</v>
      </c>
    </row>
    <row r="2251" spans="1:3">
      <c r="A2251" s="2" t="s">
        <v>10606</v>
      </c>
      <c r="B2251" s="2" t="s">
        <v>10607</v>
      </c>
      <c r="C2251" s="2" t="s">
        <v>10606</v>
      </c>
    </row>
    <row r="2252" spans="1:3">
      <c r="A2252" s="2" t="s">
        <v>10608</v>
      </c>
      <c r="B2252" s="2" t="s">
        <v>10609</v>
      </c>
      <c r="C2252" s="2" t="s">
        <v>10608</v>
      </c>
    </row>
    <row r="2253" spans="1:3">
      <c r="A2253" s="2" t="s">
        <v>10610</v>
      </c>
      <c r="B2253" s="2" t="s">
        <v>10611</v>
      </c>
      <c r="C2253" s="2" t="s">
        <v>10610</v>
      </c>
    </row>
    <row r="2254" spans="1:3">
      <c r="A2254" s="2" t="s">
        <v>10612</v>
      </c>
      <c r="B2254" s="2" t="s">
        <v>10613</v>
      </c>
      <c r="C2254" s="2" t="s">
        <v>10612</v>
      </c>
    </row>
    <row r="2255" spans="1:3">
      <c r="A2255" s="2" t="s">
        <v>10614</v>
      </c>
      <c r="B2255" s="2" t="s">
        <v>10615</v>
      </c>
      <c r="C2255" s="2" t="s">
        <v>10614</v>
      </c>
    </row>
    <row r="2256" spans="1:3">
      <c r="A2256" s="2" t="s">
        <v>10616</v>
      </c>
      <c r="B2256" s="2" t="s">
        <v>10617</v>
      </c>
      <c r="C2256" s="2" t="s">
        <v>10616</v>
      </c>
    </row>
    <row r="2257" spans="1:3">
      <c r="A2257" s="2" t="s">
        <v>10618</v>
      </c>
      <c r="B2257" s="2" t="s">
        <v>10619</v>
      </c>
      <c r="C2257" s="2" t="s">
        <v>10618</v>
      </c>
    </row>
    <row r="2258" spans="1:3">
      <c r="A2258" s="2" t="s">
        <v>10620</v>
      </c>
      <c r="B2258" s="2" t="s">
        <v>10621</v>
      </c>
      <c r="C2258" s="2" t="s">
        <v>10620</v>
      </c>
    </row>
    <row r="2259" spans="1:3">
      <c r="A2259" s="2" t="s">
        <v>10622</v>
      </c>
      <c r="B2259" s="2" t="s">
        <v>10623</v>
      </c>
      <c r="C2259" s="2" t="s">
        <v>10622</v>
      </c>
    </row>
    <row r="2260" spans="1:3">
      <c r="A2260" s="2" t="s">
        <v>10624</v>
      </c>
      <c r="B2260" s="2" t="s">
        <v>10625</v>
      </c>
      <c r="C2260" s="2" t="s">
        <v>10624</v>
      </c>
    </row>
    <row r="2261" spans="1:3">
      <c r="A2261" s="2" t="s">
        <v>10626</v>
      </c>
      <c r="B2261" s="2" t="s">
        <v>10627</v>
      </c>
      <c r="C2261" s="2" t="s">
        <v>10626</v>
      </c>
    </row>
    <row r="2262" spans="1:3">
      <c r="A2262" s="2" t="s">
        <v>10628</v>
      </c>
      <c r="B2262" s="2" t="s">
        <v>5679</v>
      </c>
      <c r="C2262" s="2" t="s">
        <v>10628</v>
      </c>
    </row>
    <row r="2263" spans="1:3">
      <c r="A2263" s="2" t="s">
        <v>10629</v>
      </c>
      <c r="B2263" s="2" t="s">
        <v>10630</v>
      </c>
      <c r="C2263" s="2" t="s">
        <v>10629</v>
      </c>
    </row>
    <row r="2264" spans="1:3">
      <c r="A2264" s="2" t="s">
        <v>10631</v>
      </c>
      <c r="B2264" s="2" t="s">
        <v>10632</v>
      </c>
      <c r="C2264" s="2" t="s">
        <v>10631</v>
      </c>
    </row>
    <row r="2265" spans="1:3">
      <c r="A2265" s="2" t="s">
        <v>10633</v>
      </c>
      <c r="B2265" s="2" t="s">
        <v>10634</v>
      </c>
      <c r="C2265" s="2" t="s">
        <v>10633</v>
      </c>
    </row>
    <row r="2266" spans="1:3">
      <c r="A2266" s="2" t="s">
        <v>10635</v>
      </c>
      <c r="B2266" s="2" t="s">
        <v>10636</v>
      </c>
      <c r="C2266" s="2" t="s">
        <v>10635</v>
      </c>
    </row>
    <row r="2267" spans="1:3">
      <c r="A2267" s="2" t="s">
        <v>10637</v>
      </c>
      <c r="B2267" s="2" t="s">
        <v>10638</v>
      </c>
      <c r="C2267" s="2" t="s">
        <v>10637</v>
      </c>
    </row>
    <row r="2268" spans="1:3">
      <c r="A2268" s="2" t="s">
        <v>10639</v>
      </c>
      <c r="B2268" s="2" t="s">
        <v>10640</v>
      </c>
      <c r="C2268" s="2" t="s">
        <v>10639</v>
      </c>
    </row>
    <row r="2269" spans="1:3">
      <c r="A2269" s="2" t="s">
        <v>10641</v>
      </c>
      <c r="B2269" s="2" t="s">
        <v>10642</v>
      </c>
      <c r="C2269" s="2" t="s">
        <v>10641</v>
      </c>
    </row>
    <row r="2270" spans="1:3">
      <c r="A2270" s="2" t="s">
        <v>10643</v>
      </c>
      <c r="B2270" s="2" t="s">
        <v>10644</v>
      </c>
      <c r="C2270" s="2" t="s">
        <v>10643</v>
      </c>
    </row>
    <row r="2271" spans="1:3">
      <c r="A2271" s="2" t="s">
        <v>10645</v>
      </c>
      <c r="B2271" s="2" t="s">
        <v>10646</v>
      </c>
      <c r="C2271" s="2" t="s">
        <v>10645</v>
      </c>
    </row>
    <row r="2272" spans="1:3">
      <c r="A2272" s="2" t="s">
        <v>10647</v>
      </c>
      <c r="B2272" s="2" t="s">
        <v>10648</v>
      </c>
      <c r="C2272" s="2" t="s">
        <v>10647</v>
      </c>
    </row>
    <row r="2273" spans="1:3">
      <c r="A2273" s="2" t="s">
        <v>10649</v>
      </c>
      <c r="B2273" s="2" t="s">
        <v>10650</v>
      </c>
      <c r="C2273" s="2" t="s">
        <v>10649</v>
      </c>
    </row>
    <row r="2274" spans="1:3">
      <c r="A2274" s="2" t="s">
        <v>10651</v>
      </c>
      <c r="B2274" s="2" t="s">
        <v>10652</v>
      </c>
      <c r="C2274" s="2" t="s">
        <v>10651</v>
      </c>
    </row>
    <row r="2275" spans="1:3">
      <c r="A2275" s="2" t="s">
        <v>10653</v>
      </c>
      <c r="B2275" s="2" t="s">
        <v>10654</v>
      </c>
      <c r="C2275" s="2" t="s">
        <v>10653</v>
      </c>
    </row>
    <row r="2276" spans="1:3">
      <c r="A2276" s="2" t="s">
        <v>10655</v>
      </c>
      <c r="B2276" s="2" t="s">
        <v>10656</v>
      </c>
      <c r="C2276" s="2" t="s">
        <v>10655</v>
      </c>
    </row>
    <row r="2277" spans="1:3">
      <c r="A2277" s="2" t="s">
        <v>10657</v>
      </c>
      <c r="B2277" s="2" t="s">
        <v>10658</v>
      </c>
      <c r="C2277" s="2" t="s">
        <v>10657</v>
      </c>
    </row>
    <row r="2278" spans="1:3">
      <c r="A2278" s="2" t="s">
        <v>10659</v>
      </c>
      <c r="B2278" s="2" t="s">
        <v>10660</v>
      </c>
      <c r="C2278" s="2" t="s">
        <v>10659</v>
      </c>
    </row>
    <row r="2279" spans="1:3">
      <c r="A2279" s="2" t="s">
        <v>10661</v>
      </c>
      <c r="B2279" s="2" t="s">
        <v>10662</v>
      </c>
      <c r="C2279" s="2" t="s">
        <v>10661</v>
      </c>
    </row>
    <row r="2280" spans="1:3">
      <c r="A2280" s="2" t="s">
        <v>10663</v>
      </c>
      <c r="B2280" s="2" t="s">
        <v>10664</v>
      </c>
      <c r="C2280" s="2" t="s">
        <v>10663</v>
      </c>
    </row>
    <row r="2281" spans="1:3">
      <c r="A2281" s="2" t="s">
        <v>10665</v>
      </c>
      <c r="B2281" s="2" t="s">
        <v>10666</v>
      </c>
      <c r="C2281" s="2" t="s">
        <v>10665</v>
      </c>
    </row>
    <row r="2282" spans="1:3">
      <c r="A2282" s="2" t="s">
        <v>10667</v>
      </c>
      <c r="B2282" s="2" t="s">
        <v>10668</v>
      </c>
      <c r="C2282" s="2" t="s">
        <v>10667</v>
      </c>
    </row>
    <row r="2283" spans="1:3">
      <c r="A2283" s="2" t="s">
        <v>10669</v>
      </c>
      <c r="B2283" s="2" t="s">
        <v>10670</v>
      </c>
      <c r="C2283" s="2" t="s">
        <v>10669</v>
      </c>
    </row>
    <row r="2284" spans="1:3">
      <c r="A2284" s="2" t="s">
        <v>10671</v>
      </c>
      <c r="B2284" s="2" t="s">
        <v>10672</v>
      </c>
      <c r="C2284" s="2" t="s">
        <v>10671</v>
      </c>
    </row>
    <row r="2285" spans="1:3">
      <c r="A2285" s="2" t="s">
        <v>10673</v>
      </c>
      <c r="B2285" s="2" t="s">
        <v>10674</v>
      </c>
      <c r="C2285" s="2" t="s">
        <v>10673</v>
      </c>
    </row>
    <row r="2286" spans="1:3">
      <c r="A2286" s="2" t="s">
        <v>10675</v>
      </c>
      <c r="B2286" s="2" t="s">
        <v>10676</v>
      </c>
      <c r="C2286" s="2" t="s">
        <v>10675</v>
      </c>
    </row>
    <row r="2287" spans="1:3">
      <c r="A2287" s="2" t="s">
        <v>10677</v>
      </c>
      <c r="B2287" s="2" t="s">
        <v>10678</v>
      </c>
      <c r="C2287" s="2" t="s">
        <v>10677</v>
      </c>
    </row>
    <row r="2288" spans="1:3">
      <c r="A2288" s="2" t="s">
        <v>10679</v>
      </c>
      <c r="B2288" s="2" t="s">
        <v>10680</v>
      </c>
      <c r="C2288" s="2" t="s">
        <v>10679</v>
      </c>
    </row>
    <row r="2289" spans="1:3">
      <c r="A2289" s="2" t="s">
        <v>10681</v>
      </c>
      <c r="B2289" s="2" t="s">
        <v>10682</v>
      </c>
      <c r="C2289" s="2" t="s">
        <v>10681</v>
      </c>
    </row>
    <row r="2290" spans="1:3">
      <c r="A2290" s="2" t="s">
        <v>10683</v>
      </c>
      <c r="B2290" s="2" t="s">
        <v>10684</v>
      </c>
      <c r="C2290" s="2" t="s">
        <v>10683</v>
      </c>
    </row>
    <row r="2291" spans="1:3">
      <c r="A2291" s="2" t="s">
        <v>10685</v>
      </c>
      <c r="B2291" s="2" t="s">
        <v>10686</v>
      </c>
      <c r="C2291" s="2" t="s">
        <v>10685</v>
      </c>
    </row>
    <row r="2292" spans="1:3">
      <c r="A2292" s="2" t="s">
        <v>10687</v>
      </c>
      <c r="B2292" s="2" t="s">
        <v>10688</v>
      </c>
      <c r="C2292" s="2" t="s">
        <v>10687</v>
      </c>
    </row>
    <row r="2293" spans="1:3">
      <c r="A2293" s="2" t="s">
        <v>10689</v>
      </c>
      <c r="B2293" s="2" t="s">
        <v>10690</v>
      </c>
      <c r="C2293" s="2" t="s">
        <v>10689</v>
      </c>
    </row>
    <row r="2294" spans="1:3">
      <c r="A2294" s="2" t="s">
        <v>10691</v>
      </c>
      <c r="B2294" s="2" t="s">
        <v>10692</v>
      </c>
      <c r="C2294" s="2" t="s">
        <v>10691</v>
      </c>
    </row>
    <row r="2295" spans="1:3">
      <c r="A2295" s="2" t="s">
        <v>10693</v>
      </c>
      <c r="B2295" s="2" t="s">
        <v>10694</v>
      </c>
      <c r="C2295" s="2" t="s">
        <v>10693</v>
      </c>
    </row>
    <row r="2296" spans="1:3">
      <c r="A2296" s="2" t="s">
        <v>10695</v>
      </c>
      <c r="B2296" s="2" t="s">
        <v>10696</v>
      </c>
      <c r="C2296" s="2" t="s">
        <v>10695</v>
      </c>
    </row>
    <row r="2297" spans="1:3">
      <c r="A2297" s="2" t="s">
        <v>10697</v>
      </c>
      <c r="B2297" s="2" t="s">
        <v>10698</v>
      </c>
      <c r="C2297" s="2" t="s">
        <v>10697</v>
      </c>
    </row>
    <row r="2298" spans="1:3">
      <c r="A2298" s="2" t="s">
        <v>10699</v>
      </c>
      <c r="B2298" s="2" t="s">
        <v>4795</v>
      </c>
      <c r="C2298" s="2" t="s">
        <v>10699</v>
      </c>
    </row>
    <row r="2299" spans="1:3">
      <c r="A2299" s="2" t="s">
        <v>10700</v>
      </c>
      <c r="B2299" s="2" t="s">
        <v>10701</v>
      </c>
      <c r="C2299" s="2" t="s">
        <v>10700</v>
      </c>
    </row>
    <row r="2300" spans="1:3">
      <c r="A2300" s="2" t="s">
        <v>10702</v>
      </c>
      <c r="B2300" s="2" t="s">
        <v>10703</v>
      </c>
      <c r="C2300" s="2" t="s">
        <v>10702</v>
      </c>
    </row>
    <row r="2301" spans="1:3">
      <c r="A2301" s="2" t="s">
        <v>10704</v>
      </c>
      <c r="B2301" s="2" t="s">
        <v>10705</v>
      </c>
      <c r="C2301" s="2" t="s">
        <v>10704</v>
      </c>
    </row>
    <row r="2302" spans="1:3">
      <c r="A2302" s="2" t="s">
        <v>10706</v>
      </c>
      <c r="B2302" s="2" t="s">
        <v>10707</v>
      </c>
      <c r="C2302" s="2" t="s">
        <v>10706</v>
      </c>
    </row>
    <row r="2303" spans="1:3">
      <c r="A2303" s="2" t="s">
        <v>10708</v>
      </c>
      <c r="B2303" s="2" t="s">
        <v>10709</v>
      </c>
      <c r="C2303" s="2" t="s">
        <v>10708</v>
      </c>
    </row>
    <row r="2304" spans="1:3">
      <c r="A2304" s="2" t="s">
        <v>10710</v>
      </c>
      <c r="B2304" s="2" t="s">
        <v>10711</v>
      </c>
      <c r="C2304" s="2" t="s">
        <v>10710</v>
      </c>
    </row>
    <row r="2305" spans="1:3">
      <c r="A2305" s="2" t="s">
        <v>10712</v>
      </c>
      <c r="B2305" s="2" t="s">
        <v>10713</v>
      </c>
      <c r="C2305" s="2" t="s">
        <v>10712</v>
      </c>
    </row>
    <row r="2306" spans="1:3">
      <c r="A2306" s="2" t="s">
        <v>10714</v>
      </c>
      <c r="B2306" s="2" t="s">
        <v>10715</v>
      </c>
      <c r="C2306" s="2" t="s">
        <v>10714</v>
      </c>
    </row>
    <row r="2307" spans="1:3">
      <c r="A2307" s="2" t="s">
        <v>10716</v>
      </c>
      <c r="B2307" s="2" t="s">
        <v>10717</v>
      </c>
      <c r="C2307" s="2" t="s">
        <v>10716</v>
      </c>
    </row>
    <row r="2308" spans="1:3">
      <c r="A2308" s="2" t="s">
        <v>10718</v>
      </c>
      <c r="B2308" s="2" t="s">
        <v>10719</v>
      </c>
      <c r="C2308" s="2" t="s">
        <v>10718</v>
      </c>
    </row>
    <row r="2309" spans="1:3">
      <c r="A2309" s="2" t="s">
        <v>10720</v>
      </c>
      <c r="B2309" s="2" t="s">
        <v>10721</v>
      </c>
      <c r="C2309" s="2" t="s">
        <v>10720</v>
      </c>
    </row>
    <row r="2310" spans="1:3">
      <c r="A2310" s="2" t="s">
        <v>10722</v>
      </c>
      <c r="B2310" s="2" t="s">
        <v>10723</v>
      </c>
      <c r="C2310" s="2" t="s">
        <v>10722</v>
      </c>
    </row>
    <row r="2311" spans="1:3">
      <c r="A2311" s="2" t="s">
        <v>10724</v>
      </c>
      <c r="B2311" s="2" t="s">
        <v>10725</v>
      </c>
      <c r="C2311" s="2" t="s">
        <v>10724</v>
      </c>
    </row>
    <row r="2312" spans="1:3">
      <c r="A2312" s="2" t="s">
        <v>10726</v>
      </c>
      <c r="B2312" s="2" t="s">
        <v>10727</v>
      </c>
      <c r="C2312" s="2" t="s">
        <v>10726</v>
      </c>
    </row>
    <row r="2313" spans="1:3">
      <c r="A2313" s="2" t="s">
        <v>10728</v>
      </c>
      <c r="B2313" s="2" t="s">
        <v>10729</v>
      </c>
      <c r="C2313" s="2" t="s">
        <v>10728</v>
      </c>
    </row>
    <row r="2314" spans="1:3">
      <c r="A2314" s="2" t="s">
        <v>10730</v>
      </c>
      <c r="B2314" s="2" t="s">
        <v>4660</v>
      </c>
      <c r="C2314" s="2" t="s">
        <v>10730</v>
      </c>
    </row>
    <row r="2315" spans="1:3">
      <c r="A2315" s="2" t="s">
        <v>10731</v>
      </c>
      <c r="B2315" s="2" t="s">
        <v>5601</v>
      </c>
      <c r="C2315" s="2" t="s">
        <v>10731</v>
      </c>
    </row>
    <row r="2316" spans="1:3">
      <c r="A2316" s="2" t="s">
        <v>10732</v>
      </c>
      <c r="B2316" s="2" t="s">
        <v>10733</v>
      </c>
      <c r="C2316" s="2" t="s">
        <v>10732</v>
      </c>
    </row>
    <row r="2317" spans="1:3">
      <c r="A2317" s="2" t="s">
        <v>10734</v>
      </c>
      <c r="B2317" s="2" t="s">
        <v>10735</v>
      </c>
      <c r="C2317" s="2" t="s">
        <v>10734</v>
      </c>
    </row>
    <row r="2318" spans="1:3">
      <c r="A2318" s="2" t="s">
        <v>10736</v>
      </c>
      <c r="B2318" s="2" t="s">
        <v>10737</v>
      </c>
      <c r="C2318" s="2" t="s">
        <v>10736</v>
      </c>
    </row>
    <row r="2319" spans="1:3">
      <c r="A2319" s="2" t="s">
        <v>10738</v>
      </c>
      <c r="B2319" s="2" t="s">
        <v>10739</v>
      </c>
      <c r="C2319" s="2" t="s">
        <v>10738</v>
      </c>
    </row>
    <row r="2320" spans="1:3">
      <c r="A2320" s="2" t="s">
        <v>10740</v>
      </c>
      <c r="B2320" s="2" t="s">
        <v>10741</v>
      </c>
      <c r="C2320" s="2" t="s">
        <v>10740</v>
      </c>
    </row>
    <row r="2321" spans="1:3">
      <c r="A2321" s="2" t="s">
        <v>10742</v>
      </c>
      <c r="B2321" s="2" t="s">
        <v>10743</v>
      </c>
      <c r="C2321" s="2" t="s">
        <v>10742</v>
      </c>
    </row>
    <row r="2322" spans="1:3">
      <c r="A2322" s="2" t="s">
        <v>10744</v>
      </c>
      <c r="B2322" s="2" t="s">
        <v>10745</v>
      </c>
      <c r="C2322" s="2" t="s">
        <v>10744</v>
      </c>
    </row>
    <row r="2323" spans="1:3">
      <c r="A2323" s="2" t="s">
        <v>10746</v>
      </c>
      <c r="B2323" s="2" t="s">
        <v>10747</v>
      </c>
      <c r="C2323" s="2" t="s">
        <v>10746</v>
      </c>
    </row>
    <row r="2324" spans="1:3">
      <c r="A2324" s="2" t="s">
        <v>10748</v>
      </c>
      <c r="B2324" s="2" t="s">
        <v>10749</v>
      </c>
      <c r="C2324" s="2" t="s">
        <v>10748</v>
      </c>
    </row>
    <row r="2325" spans="1:3">
      <c r="A2325" s="2" t="s">
        <v>10750</v>
      </c>
      <c r="B2325" s="2" t="s">
        <v>10751</v>
      </c>
      <c r="C2325" s="2" t="s">
        <v>10750</v>
      </c>
    </row>
    <row r="2326" spans="1:3">
      <c r="A2326" s="2" t="s">
        <v>10752</v>
      </c>
      <c r="B2326" s="2" t="s">
        <v>10753</v>
      </c>
      <c r="C2326" s="2" t="s">
        <v>10752</v>
      </c>
    </row>
    <row r="2327" spans="1:3">
      <c r="A2327" s="2" t="s">
        <v>10754</v>
      </c>
      <c r="B2327" s="2" t="s">
        <v>10755</v>
      </c>
      <c r="C2327" s="2" t="s">
        <v>10754</v>
      </c>
    </row>
    <row r="2328" spans="1:3">
      <c r="A2328" s="2" t="s">
        <v>10756</v>
      </c>
      <c r="B2328" s="2" t="s">
        <v>10757</v>
      </c>
      <c r="C2328" s="2" t="s">
        <v>10756</v>
      </c>
    </row>
    <row r="2329" spans="1:3">
      <c r="A2329" s="2" t="s">
        <v>10758</v>
      </c>
      <c r="B2329" s="2" t="s">
        <v>10759</v>
      </c>
      <c r="C2329" s="2" t="s">
        <v>10758</v>
      </c>
    </row>
    <row r="2330" spans="1:3">
      <c r="A2330" s="2" t="s">
        <v>10760</v>
      </c>
      <c r="B2330" s="2" t="s">
        <v>10761</v>
      </c>
      <c r="C2330" s="2" t="s">
        <v>10760</v>
      </c>
    </row>
    <row r="2331" spans="1:3">
      <c r="A2331" s="2" t="s">
        <v>10762</v>
      </c>
      <c r="B2331" s="2" t="s">
        <v>10763</v>
      </c>
      <c r="C2331" s="2" t="s">
        <v>10762</v>
      </c>
    </row>
    <row r="2332" spans="1:3">
      <c r="A2332" s="2" t="s">
        <v>10764</v>
      </c>
      <c r="B2332" s="2" t="s">
        <v>10765</v>
      </c>
      <c r="C2332" s="2" t="s">
        <v>10764</v>
      </c>
    </row>
    <row r="2333" spans="1:3">
      <c r="A2333" s="2" t="s">
        <v>10766</v>
      </c>
      <c r="B2333" s="2" t="s">
        <v>10767</v>
      </c>
      <c r="C2333" s="2" t="s">
        <v>10766</v>
      </c>
    </row>
    <row r="2334" spans="1:3">
      <c r="A2334" s="2" t="s">
        <v>10768</v>
      </c>
      <c r="B2334" s="2" t="s">
        <v>10769</v>
      </c>
      <c r="C2334" s="2" t="s">
        <v>10768</v>
      </c>
    </row>
    <row r="2335" spans="1:3">
      <c r="A2335" s="2" t="s">
        <v>10770</v>
      </c>
      <c r="B2335" s="2" t="s">
        <v>10771</v>
      </c>
      <c r="C2335" s="2" t="s">
        <v>10770</v>
      </c>
    </row>
    <row r="2336" spans="1:3">
      <c r="A2336" s="2" t="s">
        <v>10772</v>
      </c>
      <c r="B2336" s="2" t="s">
        <v>5862</v>
      </c>
      <c r="C2336" s="2" t="s">
        <v>10772</v>
      </c>
    </row>
    <row r="2337" spans="1:3">
      <c r="A2337" s="2" t="s">
        <v>10773</v>
      </c>
      <c r="B2337" s="2" t="s">
        <v>10774</v>
      </c>
      <c r="C2337" s="2" t="s">
        <v>10773</v>
      </c>
    </row>
    <row r="2338" spans="1:3">
      <c r="A2338" s="2" t="s">
        <v>10775</v>
      </c>
      <c r="B2338" s="2" t="s">
        <v>10776</v>
      </c>
      <c r="C2338" s="2" t="s">
        <v>10775</v>
      </c>
    </row>
    <row r="2339" spans="1:3">
      <c r="A2339" s="2" t="s">
        <v>10777</v>
      </c>
      <c r="B2339" s="2" t="s">
        <v>10778</v>
      </c>
      <c r="C2339" s="2" t="s">
        <v>10777</v>
      </c>
    </row>
    <row r="2340" spans="1:3">
      <c r="A2340" s="2" t="s">
        <v>10779</v>
      </c>
      <c r="B2340" s="2" t="s">
        <v>10780</v>
      </c>
      <c r="C2340" s="2" t="s">
        <v>10779</v>
      </c>
    </row>
    <row r="2341" spans="1:3">
      <c r="A2341" s="2" t="s">
        <v>10781</v>
      </c>
      <c r="B2341" s="2" t="s">
        <v>10782</v>
      </c>
      <c r="C2341" s="2" t="s">
        <v>10781</v>
      </c>
    </row>
    <row r="2342" spans="1:3">
      <c r="A2342" s="2" t="s">
        <v>10783</v>
      </c>
      <c r="B2342" s="2" t="s">
        <v>10784</v>
      </c>
      <c r="C2342" s="2" t="s">
        <v>10783</v>
      </c>
    </row>
    <row r="2343" spans="1:3">
      <c r="A2343" s="2" t="s">
        <v>10785</v>
      </c>
      <c r="B2343" s="2" t="s">
        <v>10786</v>
      </c>
      <c r="C2343" s="2" t="s">
        <v>10785</v>
      </c>
    </row>
    <row r="2344" spans="1:3">
      <c r="A2344" s="2" t="s">
        <v>10787</v>
      </c>
      <c r="B2344" s="2" t="s">
        <v>10788</v>
      </c>
      <c r="C2344" s="2" t="s">
        <v>10787</v>
      </c>
    </row>
    <row r="2345" spans="1:3">
      <c r="A2345" s="2" t="s">
        <v>10789</v>
      </c>
      <c r="B2345" s="2" t="s">
        <v>10790</v>
      </c>
      <c r="C2345" s="2" t="s">
        <v>10789</v>
      </c>
    </row>
    <row r="2346" spans="1:3">
      <c r="A2346" s="2" t="s">
        <v>10791</v>
      </c>
      <c r="B2346" s="2" t="s">
        <v>10792</v>
      </c>
      <c r="C2346" s="2" t="s">
        <v>10791</v>
      </c>
    </row>
    <row r="2347" spans="1:3">
      <c r="A2347" s="2" t="s">
        <v>10793</v>
      </c>
      <c r="B2347" s="2" t="s">
        <v>10794</v>
      </c>
      <c r="C2347" s="2" t="s">
        <v>10793</v>
      </c>
    </row>
    <row r="2348" spans="1:3">
      <c r="A2348" s="2" t="s">
        <v>10795</v>
      </c>
      <c r="B2348" s="2" t="s">
        <v>10796</v>
      </c>
      <c r="C2348" s="2" t="s">
        <v>10795</v>
      </c>
    </row>
    <row r="2349" spans="1:3">
      <c r="A2349" s="2" t="s">
        <v>10797</v>
      </c>
      <c r="B2349" s="2" t="s">
        <v>10798</v>
      </c>
      <c r="C2349" s="2" t="s">
        <v>10797</v>
      </c>
    </row>
    <row r="2350" spans="1:3">
      <c r="A2350" s="2" t="s">
        <v>10799</v>
      </c>
      <c r="B2350" s="2" t="s">
        <v>10800</v>
      </c>
      <c r="C2350" s="2" t="s">
        <v>10799</v>
      </c>
    </row>
    <row r="2351" spans="1:3">
      <c r="A2351" s="2" t="s">
        <v>10801</v>
      </c>
      <c r="B2351" s="2" t="s">
        <v>10802</v>
      </c>
      <c r="C2351" s="2" t="s">
        <v>10801</v>
      </c>
    </row>
    <row r="2352" spans="1:3">
      <c r="A2352" s="2" t="s">
        <v>10803</v>
      </c>
      <c r="B2352" s="2" t="s">
        <v>10804</v>
      </c>
      <c r="C2352" s="2" t="s">
        <v>10803</v>
      </c>
    </row>
    <row r="2353" spans="1:3">
      <c r="A2353" s="2" t="s">
        <v>10805</v>
      </c>
      <c r="B2353" s="2" t="s">
        <v>10806</v>
      </c>
      <c r="C2353" s="2" t="s">
        <v>10805</v>
      </c>
    </row>
    <row r="2354" spans="1:3">
      <c r="A2354" s="2" t="s">
        <v>10807</v>
      </c>
      <c r="B2354" s="2" t="s">
        <v>10808</v>
      </c>
      <c r="C2354" s="2" t="s">
        <v>10807</v>
      </c>
    </row>
    <row r="2355" spans="1:3">
      <c r="A2355" s="2" t="s">
        <v>10809</v>
      </c>
      <c r="B2355" s="2" t="s">
        <v>10701</v>
      </c>
      <c r="C2355" s="2" t="s">
        <v>10809</v>
      </c>
    </row>
    <row r="2356" spans="1:3">
      <c r="A2356" s="2" t="s">
        <v>10810</v>
      </c>
      <c r="B2356" s="2" t="s">
        <v>10811</v>
      </c>
      <c r="C2356" s="2" t="s">
        <v>10810</v>
      </c>
    </row>
    <row r="2357" spans="1:3">
      <c r="A2357" s="2" t="s">
        <v>10812</v>
      </c>
      <c r="B2357" s="2" t="s">
        <v>10813</v>
      </c>
      <c r="C2357" s="2" t="s">
        <v>10812</v>
      </c>
    </row>
    <row r="2358" spans="1:3">
      <c r="A2358" s="2" t="s">
        <v>10814</v>
      </c>
      <c r="B2358" s="2" t="s">
        <v>10815</v>
      </c>
      <c r="C2358" s="2" t="s">
        <v>10814</v>
      </c>
    </row>
    <row r="2359" spans="1:3">
      <c r="A2359" s="2" t="s">
        <v>10816</v>
      </c>
      <c r="B2359" s="2" t="s">
        <v>10817</v>
      </c>
      <c r="C2359" s="2" t="s">
        <v>10816</v>
      </c>
    </row>
    <row r="2360" spans="1:3">
      <c r="A2360" s="2" t="s">
        <v>10818</v>
      </c>
      <c r="B2360" s="2" t="s">
        <v>10819</v>
      </c>
      <c r="C2360" s="2" t="s">
        <v>10818</v>
      </c>
    </row>
    <row r="2361" spans="1:3">
      <c r="A2361" s="2" t="s">
        <v>10820</v>
      </c>
      <c r="B2361" s="2" t="s">
        <v>4622</v>
      </c>
      <c r="C2361" s="2" t="s">
        <v>10820</v>
      </c>
    </row>
    <row r="2362" spans="1:3">
      <c r="A2362" s="2" t="s">
        <v>10821</v>
      </c>
      <c r="B2362" s="2" t="s">
        <v>10822</v>
      </c>
      <c r="C2362" s="2" t="s">
        <v>10821</v>
      </c>
    </row>
    <row r="2363" spans="1:3">
      <c r="A2363" s="2" t="s">
        <v>10823</v>
      </c>
      <c r="B2363" s="2" t="s">
        <v>10824</v>
      </c>
      <c r="C2363" s="2" t="s">
        <v>10823</v>
      </c>
    </row>
    <row r="2364" spans="1:3">
      <c r="A2364" s="2" t="s">
        <v>10825</v>
      </c>
      <c r="B2364" s="2" t="s">
        <v>10826</v>
      </c>
      <c r="C2364" s="2" t="s">
        <v>10825</v>
      </c>
    </row>
    <row r="2365" spans="1:3">
      <c r="A2365" s="2" t="s">
        <v>10827</v>
      </c>
      <c r="B2365" s="2" t="s">
        <v>10828</v>
      </c>
      <c r="C2365" s="2" t="s">
        <v>10827</v>
      </c>
    </row>
    <row r="2366" spans="1:3">
      <c r="A2366" s="2" t="s">
        <v>10829</v>
      </c>
      <c r="B2366" s="2" t="s">
        <v>10830</v>
      </c>
      <c r="C2366" s="2" t="s">
        <v>10829</v>
      </c>
    </row>
    <row r="2367" spans="1:3">
      <c r="A2367" s="2" t="s">
        <v>10831</v>
      </c>
      <c r="B2367" s="2" t="s">
        <v>10832</v>
      </c>
      <c r="C2367" s="2" t="s">
        <v>10831</v>
      </c>
    </row>
    <row r="2368" spans="1:3">
      <c r="A2368" s="2" t="s">
        <v>10833</v>
      </c>
      <c r="B2368" s="2" t="s">
        <v>10834</v>
      </c>
      <c r="C2368" s="2" t="s">
        <v>10833</v>
      </c>
    </row>
    <row r="2369" spans="1:3">
      <c r="A2369" s="2" t="s">
        <v>10835</v>
      </c>
      <c r="B2369" s="2" t="s">
        <v>10836</v>
      </c>
      <c r="C2369" s="2" t="s">
        <v>10835</v>
      </c>
    </row>
    <row r="2370" spans="1:3">
      <c r="A2370" s="2" t="s">
        <v>10837</v>
      </c>
      <c r="B2370" s="2" t="s">
        <v>10838</v>
      </c>
      <c r="C2370" s="2" t="s">
        <v>10837</v>
      </c>
    </row>
    <row r="2371" spans="1:3">
      <c r="A2371" s="2" t="s">
        <v>10839</v>
      </c>
      <c r="B2371" s="2" t="s">
        <v>10840</v>
      </c>
      <c r="C2371" s="2" t="s">
        <v>10839</v>
      </c>
    </row>
    <row r="2372" spans="1:3">
      <c r="A2372" s="2" t="s">
        <v>10841</v>
      </c>
      <c r="B2372" s="2" t="s">
        <v>10842</v>
      </c>
      <c r="C2372" s="2" t="s">
        <v>10841</v>
      </c>
    </row>
    <row r="2373" spans="1:3">
      <c r="A2373" s="2" t="s">
        <v>10843</v>
      </c>
      <c r="B2373" s="2" t="s">
        <v>10844</v>
      </c>
      <c r="C2373" s="2" t="s">
        <v>10843</v>
      </c>
    </row>
    <row r="2374" spans="1:3">
      <c r="A2374" s="2" t="s">
        <v>10845</v>
      </c>
      <c r="B2374" s="2" t="s">
        <v>10846</v>
      </c>
      <c r="C2374" s="2" t="s">
        <v>10845</v>
      </c>
    </row>
    <row r="2375" spans="1:3">
      <c r="A2375" s="2" t="s">
        <v>10847</v>
      </c>
      <c r="B2375" s="2" t="s">
        <v>10848</v>
      </c>
      <c r="C2375" s="2" t="s">
        <v>10847</v>
      </c>
    </row>
    <row r="2376" spans="1:3">
      <c r="A2376" s="2" t="s">
        <v>10849</v>
      </c>
      <c r="B2376" s="2" t="s">
        <v>10850</v>
      </c>
      <c r="C2376" s="2" t="s">
        <v>10849</v>
      </c>
    </row>
    <row r="2377" spans="1:3">
      <c r="A2377" s="2" t="s">
        <v>10851</v>
      </c>
      <c r="B2377" s="2" t="s">
        <v>10852</v>
      </c>
      <c r="C2377" s="2" t="s">
        <v>10851</v>
      </c>
    </row>
    <row r="2378" spans="1:3">
      <c r="A2378" s="2" t="s">
        <v>10853</v>
      </c>
      <c r="B2378" s="2" t="s">
        <v>10854</v>
      </c>
      <c r="C2378" s="2" t="s">
        <v>10853</v>
      </c>
    </row>
    <row r="2379" spans="1:3">
      <c r="A2379" s="2" t="s">
        <v>10855</v>
      </c>
      <c r="B2379" s="2" t="s">
        <v>10856</v>
      </c>
      <c r="C2379" s="2" t="s">
        <v>10855</v>
      </c>
    </row>
    <row r="2380" spans="1:3">
      <c r="A2380" s="2" t="s">
        <v>10857</v>
      </c>
      <c r="B2380" s="2" t="s">
        <v>10858</v>
      </c>
      <c r="C2380" s="2" t="s">
        <v>10857</v>
      </c>
    </row>
    <row r="2381" spans="1:3">
      <c r="A2381" s="2" t="s">
        <v>10859</v>
      </c>
      <c r="B2381" s="2" t="s">
        <v>10860</v>
      </c>
      <c r="C2381" s="2" t="s">
        <v>10859</v>
      </c>
    </row>
    <row r="2382" spans="1:3">
      <c r="A2382" s="2" t="s">
        <v>10861</v>
      </c>
      <c r="B2382" s="2" t="s">
        <v>10862</v>
      </c>
      <c r="C2382" s="2" t="s">
        <v>10861</v>
      </c>
    </row>
    <row r="2383" spans="1:3">
      <c r="A2383" s="2" t="s">
        <v>10863</v>
      </c>
      <c r="B2383" s="2" t="s">
        <v>10864</v>
      </c>
      <c r="C2383" s="2" t="s">
        <v>10863</v>
      </c>
    </row>
    <row r="2384" spans="1:3">
      <c r="A2384" s="2" t="s">
        <v>10865</v>
      </c>
      <c r="B2384" s="2" t="s">
        <v>10866</v>
      </c>
      <c r="C2384" s="2" t="s">
        <v>10865</v>
      </c>
    </row>
    <row r="2385" spans="1:3">
      <c r="A2385" s="2" t="s">
        <v>10867</v>
      </c>
      <c r="B2385" s="2" t="s">
        <v>10868</v>
      </c>
      <c r="C2385" s="2" t="s">
        <v>10867</v>
      </c>
    </row>
    <row r="2386" spans="1:3">
      <c r="A2386" s="2" t="s">
        <v>10869</v>
      </c>
      <c r="B2386" s="2" t="s">
        <v>10870</v>
      </c>
      <c r="C2386" s="2" t="s">
        <v>10869</v>
      </c>
    </row>
    <row r="2387" spans="1:3">
      <c r="A2387" s="2" t="s">
        <v>10871</v>
      </c>
      <c r="B2387" s="2" t="s">
        <v>10872</v>
      </c>
      <c r="C2387" s="2" t="s">
        <v>10871</v>
      </c>
    </row>
    <row r="2388" spans="1:3">
      <c r="A2388" s="2" t="s">
        <v>10873</v>
      </c>
      <c r="B2388" s="2" t="s">
        <v>4620</v>
      </c>
      <c r="C2388" s="2" t="s">
        <v>10873</v>
      </c>
    </row>
    <row r="2389" spans="1:3">
      <c r="A2389" s="2" t="s">
        <v>10874</v>
      </c>
      <c r="B2389" s="2" t="s">
        <v>10875</v>
      </c>
      <c r="C2389" s="2" t="s">
        <v>10874</v>
      </c>
    </row>
    <row r="2390" spans="1:3">
      <c r="A2390" s="2" t="s">
        <v>10876</v>
      </c>
      <c r="B2390" s="2" t="s">
        <v>10877</v>
      </c>
      <c r="C2390" s="2" t="s">
        <v>10876</v>
      </c>
    </row>
    <row r="2391" spans="1:3">
      <c r="A2391" s="2" t="s">
        <v>10878</v>
      </c>
      <c r="B2391" s="2" t="s">
        <v>10879</v>
      </c>
      <c r="C2391" s="2" t="s">
        <v>10878</v>
      </c>
    </row>
    <row r="2392" spans="1:3">
      <c r="A2392" s="2" t="s">
        <v>10880</v>
      </c>
      <c r="B2392" s="2" t="s">
        <v>10881</v>
      </c>
      <c r="C2392" s="2" t="s">
        <v>10880</v>
      </c>
    </row>
    <row r="2393" spans="1:3">
      <c r="A2393" s="2" t="s">
        <v>10882</v>
      </c>
      <c r="B2393" s="2" t="s">
        <v>10883</v>
      </c>
      <c r="C2393" s="2" t="s">
        <v>10882</v>
      </c>
    </row>
    <row r="2394" spans="1:3">
      <c r="A2394" s="2" t="s">
        <v>10884</v>
      </c>
      <c r="B2394" s="2" t="s">
        <v>10885</v>
      </c>
      <c r="C2394" s="2" t="s">
        <v>10884</v>
      </c>
    </row>
    <row r="2395" spans="1:3">
      <c r="A2395" s="2" t="s">
        <v>10886</v>
      </c>
      <c r="B2395" s="2" t="s">
        <v>10887</v>
      </c>
      <c r="C2395" s="2" t="s">
        <v>10886</v>
      </c>
    </row>
    <row r="2396" spans="1:3">
      <c r="A2396" s="2" t="s">
        <v>10888</v>
      </c>
      <c r="B2396" s="2" t="s">
        <v>10889</v>
      </c>
      <c r="C2396" s="2" t="s">
        <v>10888</v>
      </c>
    </row>
    <row r="2397" spans="1:3">
      <c r="A2397" s="2" t="s">
        <v>10890</v>
      </c>
      <c r="B2397" s="2" t="s">
        <v>10891</v>
      </c>
      <c r="C2397" s="2" t="s">
        <v>10890</v>
      </c>
    </row>
    <row r="2398" spans="1:3">
      <c r="A2398" s="2" t="s">
        <v>10892</v>
      </c>
      <c r="B2398" s="2" t="s">
        <v>10893</v>
      </c>
      <c r="C2398" s="2" t="s">
        <v>10892</v>
      </c>
    </row>
    <row r="2399" spans="1:3">
      <c r="A2399" s="2" t="s">
        <v>10894</v>
      </c>
      <c r="B2399" s="2" t="s">
        <v>10895</v>
      </c>
      <c r="C2399" s="2" t="s">
        <v>10894</v>
      </c>
    </row>
    <row r="2400" spans="1:3">
      <c r="A2400" s="2" t="s">
        <v>10896</v>
      </c>
      <c r="B2400" s="2" t="s">
        <v>10897</v>
      </c>
      <c r="C2400" s="2" t="s">
        <v>10896</v>
      </c>
    </row>
    <row r="2401" spans="1:3">
      <c r="A2401" s="2" t="s">
        <v>10898</v>
      </c>
      <c r="B2401" s="2" t="s">
        <v>10899</v>
      </c>
      <c r="C2401" s="2" t="s">
        <v>10898</v>
      </c>
    </row>
    <row r="2402" spans="1:3">
      <c r="A2402" s="2" t="s">
        <v>10900</v>
      </c>
      <c r="B2402" s="2" t="s">
        <v>10901</v>
      </c>
      <c r="C2402" s="2" t="s">
        <v>10900</v>
      </c>
    </row>
    <row r="2403" spans="1:3">
      <c r="A2403" s="2" t="s">
        <v>10902</v>
      </c>
      <c r="B2403" s="2" t="s">
        <v>10903</v>
      </c>
      <c r="C2403" s="2" t="s">
        <v>10902</v>
      </c>
    </row>
    <row r="2404" spans="1:3">
      <c r="A2404" s="2" t="s">
        <v>10904</v>
      </c>
      <c r="B2404" s="2" t="s">
        <v>10905</v>
      </c>
      <c r="C2404" s="2" t="s">
        <v>10904</v>
      </c>
    </row>
    <row r="2405" spans="1:3">
      <c r="A2405" s="2" t="s">
        <v>10906</v>
      </c>
      <c r="B2405" s="2" t="s">
        <v>10907</v>
      </c>
      <c r="C2405" s="2" t="s">
        <v>10906</v>
      </c>
    </row>
    <row r="2406" spans="1:3">
      <c r="A2406" s="2" t="s">
        <v>10908</v>
      </c>
      <c r="B2406" s="2" t="s">
        <v>10909</v>
      </c>
      <c r="C2406" s="2" t="s">
        <v>10908</v>
      </c>
    </row>
    <row r="2407" spans="1:3">
      <c r="A2407" s="2" t="s">
        <v>10910</v>
      </c>
      <c r="B2407" s="2" t="s">
        <v>10911</v>
      </c>
      <c r="C2407" s="2" t="s">
        <v>10910</v>
      </c>
    </row>
    <row r="2408" spans="1:3">
      <c r="A2408" s="2" t="s">
        <v>10912</v>
      </c>
      <c r="B2408" s="2" t="s">
        <v>10913</v>
      </c>
      <c r="C2408" s="2" t="s">
        <v>10912</v>
      </c>
    </row>
    <row r="2409" spans="1:3">
      <c r="A2409" s="2" t="s">
        <v>10914</v>
      </c>
      <c r="B2409" s="2" t="s">
        <v>10915</v>
      </c>
      <c r="C2409" s="2" t="s">
        <v>10914</v>
      </c>
    </row>
    <row r="2410" spans="1:3">
      <c r="A2410" s="2" t="s">
        <v>10916</v>
      </c>
      <c r="B2410" s="2" t="s">
        <v>10917</v>
      </c>
      <c r="C2410" s="2" t="s">
        <v>10916</v>
      </c>
    </row>
    <row r="2411" spans="1:3">
      <c r="A2411" s="2" t="s">
        <v>10918</v>
      </c>
      <c r="B2411" s="2" t="s">
        <v>10919</v>
      </c>
      <c r="C2411" s="2" t="s">
        <v>10918</v>
      </c>
    </row>
    <row r="2412" spans="1:3">
      <c r="A2412" s="2" t="s">
        <v>10920</v>
      </c>
      <c r="B2412" s="2" t="s">
        <v>10921</v>
      </c>
      <c r="C2412" s="2" t="s">
        <v>10920</v>
      </c>
    </row>
    <row r="2413" spans="1:3">
      <c r="A2413" s="2" t="s">
        <v>10922</v>
      </c>
      <c r="B2413" s="2" t="s">
        <v>10923</v>
      </c>
      <c r="C2413" s="2" t="s">
        <v>10922</v>
      </c>
    </row>
    <row r="2414" spans="1:3">
      <c r="A2414" s="2" t="s">
        <v>10924</v>
      </c>
      <c r="B2414" s="2" t="s">
        <v>10925</v>
      </c>
      <c r="C2414" s="2" t="s">
        <v>10924</v>
      </c>
    </row>
    <row r="2415" spans="1:3">
      <c r="A2415" s="2" t="s">
        <v>10926</v>
      </c>
      <c r="B2415" s="2" t="s">
        <v>10927</v>
      </c>
      <c r="C2415" s="2" t="s">
        <v>10926</v>
      </c>
    </row>
    <row r="2416" spans="1:3">
      <c r="A2416" s="2" t="s">
        <v>10928</v>
      </c>
      <c r="B2416" s="2" t="s">
        <v>10929</v>
      </c>
      <c r="C2416" s="2" t="s">
        <v>10928</v>
      </c>
    </row>
    <row r="2417" spans="1:3">
      <c r="A2417" s="2" t="s">
        <v>10930</v>
      </c>
      <c r="B2417" s="2" t="s">
        <v>10931</v>
      </c>
      <c r="C2417" s="2" t="s">
        <v>10930</v>
      </c>
    </row>
    <row r="2418" spans="1:3">
      <c r="A2418" s="2" t="s">
        <v>10932</v>
      </c>
      <c r="B2418" s="2" t="s">
        <v>10933</v>
      </c>
      <c r="C2418" s="2" t="s">
        <v>10932</v>
      </c>
    </row>
    <row r="2419" spans="1:3">
      <c r="A2419" s="2" t="s">
        <v>10934</v>
      </c>
      <c r="B2419" s="2" t="s">
        <v>10935</v>
      </c>
      <c r="C2419" s="2" t="s">
        <v>10934</v>
      </c>
    </row>
    <row r="2420" spans="1:3">
      <c r="A2420" s="2" t="s">
        <v>10936</v>
      </c>
      <c r="B2420" s="2" t="s">
        <v>10937</v>
      </c>
      <c r="C2420" s="2" t="s">
        <v>10936</v>
      </c>
    </row>
    <row r="2421" spans="1:3">
      <c r="A2421" s="2" t="s">
        <v>10938</v>
      </c>
      <c r="B2421" s="2" t="s">
        <v>10939</v>
      </c>
      <c r="C2421" s="2" t="s">
        <v>10938</v>
      </c>
    </row>
    <row r="2422" spans="1:3">
      <c r="A2422" s="2" t="s">
        <v>10940</v>
      </c>
      <c r="B2422" s="2" t="s">
        <v>10941</v>
      </c>
      <c r="C2422" s="2" t="s">
        <v>10940</v>
      </c>
    </row>
    <row r="2423" spans="1:3">
      <c r="A2423" s="2" t="s">
        <v>10942</v>
      </c>
      <c r="B2423" s="2" t="s">
        <v>10943</v>
      </c>
      <c r="C2423" s="2" t="s">
        <v>10942</v>
      </c>
    </row>
    <row r="2424" spans="1:3">
      <c r="A2424" s="2" t="s">
        <v>10944</v>
      </c>
      <c r="B2424" s="2" t="s">
        <v>10945</v>
      </c>
      <c r="C2424" s="2" t="s">
        <v>10944</v>
      </c>
    </row>
    <row r="2425" spans="1:3">
      <c r="A2425" s="2" t="s">
        <v>10946</v>
      </c>
      <c r="B2425" s="2" t="s">
        <v>10947</v>
      </c>
      <c r="C2425" s="2" t="s">
        <v>10946</v>
      </c>
    </row>
    <row r="2426" spans="1:3">
      <c r="A2426" s="2" t="s">
        <v>10948</v>
      </c>
      <c r="B2426" s="2" t="s">
        <v>10949</v>
      </c>
      <c r="C2426" s="2" t="s">
        <v>10948</v>
      </c>
    </row>
    <row r="2427" spans="1:3">
      <c r="A2427" s="2" t="s">
        <v>10950</v>
      </c>
      <c r="B2427" s="2" t="s">
        <v>10951</v>
      </c>
      <c r="C2427" s="2" t="s">
        <v>10950</v>
      </c>
    </row>
    <row r="2428" spans="1:3">
      <c r="A2428" s="2" t="s">
        <v>10952</v>
      </c>
      <c r="B2428" s="2" t="s">
        <v>10953</v>
      </c>
      <c r="C2428" s="2" t="s">
        <v>10952</v>
      </c>
    </row>
    <row r="2429" spans="1:3">
      <c r="A2429" s="2" t="s">
        <v>10954</v>
      </c>
      <c r="B2429" s="2" t="s">
        <v>10955</v>
      </c>
      <c r="C2429" s="2" t="s">
        <v>10954</v>
      </c>
    </row>
    <row r="2430" spans="1:3">
      <c r="A2430" s="2" t="s">
        <v>10956</v>
      </c>
      <c r="B2430" s="2" t="s">
        <v>10957</v>
      </c>
      <c r="C2430" s="2" t="s">
        <v>10956</v>
      </c>
    </row>
    <row r="2431" spans="1:3">
      <c r="A2431" s="2" t="s">
        <v>10958</v>
      </c>
      <c r="B2431" s="2" t="s">
        <v>10959</v>
      </c>
      <c r="C2431" s="2" t="s">
        <v>10958</v>
      </c>
    </row>
    <row r="2432" spans="1:3">
      <c r="A2432" s="2" t="s">
        <v>10960</v>
      </c>
      <c r="B2432" s="2" t="s">
        <v>10961</v>
      </c>
      <c r="C2432" s="2" t="s">
        <v>10960</v>
      </c>
    </row>
    <row r="2433" spans="1:3">
      <c r="A2433" s="2" t="s">
        <v>10962</v>
      </c>
      <c r="B2433" s="2" t="s">
        <v>10963</v>
      </c>
      <c r="C2433" s="2" t="s">
        <v>10962</v>
      </c>
    </row>
    <row r="2434" spans="1:3">
      <c r="A2434" s="2" t="s">
        <v>10964</v>
      </c>
      <c r="B2434" s="2" t="s">
        <v>10965</v>
      </c>
      <c r="C2434" s="2" t="s">
        <v>10964</v>
      </c>
    </row>
    <row r="2435" spans="1:3">
      <c r="A2435" s="2" t="s">
        <v>10966</v>
      </c>
      <c r="B2435" s="2" t="s">
        <v>10967</v>
      </c>
      <c r="C2435" s="2" t="s">
        <v>10966</v>
      </c>
    </row>
    <row r="2436" spans="1:3">
      <c r="A2436" s="2" t="s">
        <v>10968</v>
      </c>
      <c r="B2436" s="2" t="s">
        <v>10969</v>
      </c>
      <c r="C2436" s="2" t="s">
        <v>10968</v>
      </c>
    </row>
    <row r="2437" spans="1:3">
      <c r="A2437" s="2" t="s">
        <v>10970</v>
      </c>
      <c r="B2437" s="2" t="s">
        <v>10971</v>
      </c>
      <c r="C2437" s="2" t="s">
        <v>10970</v>
      </c>
    </row>
    <row r="2438" spans="1:3">
      <c r="A2438" s="2" t="s">
        <v>10972</v>
      </c>
      <c r="B2438" s="2" t="s">
        <v>10973</v>
      </c>
      <c r="C2438" s="2" t="s">
        <v>10972</v>
      </c>
    </row>
    <row r="2439" spans="1:3">
      <c r="A2439" s="2" t="s">
        <v>10974</v>
      </c>
      <c r="B2439" s="2" t="s">
        <v>10975</v>
      </c>
      <c r="C2439" s="2" t="s">
        <v>10974</v>
      </c>
    </row>
    <row r="2440" spans="1:3">
      <c r="A2440" s="2" t="s">
        <v>10976</v>
      </c>
      <c r="B2440" s="2" t="s">
        <v>10977</v>
      </c>
      <c r="C2440" s="2" t="s">
        <v>10976</v>
      </c>
    </row>
    <row r="2441" spans="1:3">
      <c r="A2441" s="2" t="s">
        <v>10978</v>
      </c>
      <c r="B2441" s="2" t="s">
        <v>10979</v>
      </c>
      <c r="C2441" s="2" t="s">
        <v>10978</v>
      </c>
    </row>
    <row r="2442" spans="1:3">
      <c r="A2442" s="2" t="s">
        <v>10980</v>
      </c>
      <c r="B2442" s="2" t="s">
        <v>10981</v>
      </c>
      <c r="C2442" s="2" t="s">
        <v>10980</v>
      </c>
    </row>
    <row r="2443" spans="1:3">
      <c r="A2443" s="2" t="s">
        <v>10982</v>
      </c>
      <c r="B2443" s="2" t="s">
        <v>10983</v>
      </c>
      <c r="C2443" s="2" t="s">
        <v>10982</v>
      </c>
    </row>
    <row r="2444" spans="1:3">
      <c r="A2444" s="2" t="s">
        <v>10984</v>
      </c>
      <c r="B2444" s="2" t="s">
        <v>10985</v>
      </c>
      <c r="C2444" s="2" t="s">
        <v>10984</v>
      </c>
    </row>
    <row r="2445" spans="1:3">
      <c r="A2445" s="2" t="s">
        <v>10986</v>
      </c>
      <c r="B2445" s="2" t="s">
        <v>10987</v>
      </c>
      <c r="C2445" s="2" t="s">
        <v>10986</v>
      </c>
    </row>
    <row r="2446" spans="1:3">
      <c r="A2446" s="2" t="s">
        <v>10988</v>
      </c>
      <c r="B2446" s="2" t="s">
        <v>10989</v>
      </c>
      <c r="C2446" s="2" t="s">
        <v>10988</v>
      </c>
    </row>
    <row r="2447" spans="1:3">
      <c r="A2447" s="2" t="s">
        <v>10990</v>
      </c>
      <c r="B2447" s="2" t="s">
        <v>6001</v>
      </c>
      <c r="C2447" s="2" t="s">
        <v>10990</v>
      </c>
    </row>
    <row r="2448" spans="1:3">
      <c r="A2448" s="2" t="s">
        <v>10991</v>
      </c>
      <c r="B2448" s="2" t="s">
        <v>10992</v>
      </c>
      <c r="C2448" s="2" t="s">
        <v>10991</v>
      </c>
    </row>
    <row r="2449" spans="1:3">
      <c r="A2449" s="2" t="s">
        <v>10993</v>
      </c>
      <c r="B2449" s="2" t="s">
        <v>10994</v>
      </c>
      <c r="C2449" s="2" t="s">
        <v>10993</v>
      </c>
    </row>
    <row r="2450" spans="1:3">
      <c r="A2450" s="2" t="s">
        <v>10995</v>
      </c>
      <c r="B2450" s="2" t="s">
        <v>10996</v>
      </c>
      <c r="C2450" s="2" t="s">
        <v>10995</v>
      </c>
    </row>
    <row r="2451" spans="1:3">
      <c r="A2451" s="2" t="s">
        <v>10997</v>
      </c>
      <c r="B2451" s="2" t="s">
        <v>10998</v>
      </c>
      <c r="C2451" s="2" t="s">
        <v>10997</v>
      </c>
    </row>
    <row r="2452" spans="1:3">
      <c r="A2452" s="2" t="s">
        <v>10999</v>
      </c>
      <c r="B2452" s="2" t="s">
        <v>11000</v>
      </c>
      <c r="C2452" s="2" t="s">
        <v>10999</v>
      </c>
    </row>
    <row r="2453" spans="1:3">
      <c r="A2453" s="2" t="s">
        <v>11001</v>
      </c>
      <c r="B2453" s="2" t="s">
        <v>11002</v>
      </c>
      <c r="C2453" s="2" t="s">
        <v>11001</v>
      </c>
    </row>
    <row r="2454" spans="1:3">
      <c r="A2454" s="2" t="s">
        <v>11003</v>
      </c>
      <c r="B2454" s="2" t="s">
        <v>11004</v>
      </c>
      <c r="C2454" s="2" t="s">
        <v>11003</v>
      </c>
    </row>
    <row r="2455" spans="1:3">
      <c r="A2455" s="2" t="s">
        <v>11005</v>
      </c>
      <c r="B2455" s="2" t="s">
        <v>11006</v>
      </c>
      <c r="C2455" s="2" t="s">
        <v>11005</v>
      </c>
    </row>
    <row r="2456" spans="1:3">
      <c r="A2456" s="2" t="s">
        <v>11007</v>
      </c>
      <c r="B2456" s="2" t="s">
        <v>11008</v>
      </c>
      <c r="C2456" s="2" t="s">
        <v>11007</v>
      </c>
    </row>
    <row r="2457" spans="1:3">
      <c r="A2457" s="2" t="s">
        <v>11009</v>
      </c>
      <c r="B2457" s="2" t="s">
        <v>11010</v>
      </c>
      <c r="C2457" s="2" t="s">
        <v>11009</v>
      </c>
    </row>
    <row r="2458" spans="1:3">
      <c r="A2458" s="2" t="s">
        <v>11011</v>
      </c>
      <c r="B2458" s="2" t="s">
        <v>11012</v>
      </c>
      <c r="C2458" s="2" t="s">
        <v>11011</v>
      </c>
    </row>
    <row r="2459" spans="1:3">
      <c r="A2459" s="2" t="s">
        <v>11013</v>
      </c>
      <c r="B2459" s="2" t="s">
        <v>11014</v>
      </c>
      <c r="C2459" s="2" t="s">
        <v>11013</v>
      </c>
    </row>
    <row r="2460" spans="1:3">
      <c r="A2460" s="2" t="s">
        <v>11015</v>
      </c>
      <c r="B2460" s="2" t="s">
        <v>11016</v>
      </c>
      <c r="C2460" s="2" t="s">
        <v>11015</v>
      </c>
    </row>
    <row r="2461" spans="1:3">
      <c r="A2461" s="2" t="s">
        <v>11017</v>
      </c>
      <c r="B2461" s="2" t="s">
        <v>11018</v>
      </c>
      <c r="C2461" s="2" t="s">
        <v>11017</v>
      </c>
    </row>
    <row r="2462" spans="1:3">
      <c r="A2462" s="2" t="s">
        <v>11019</v>
      </c>
      <c r="B2462" s="2" t="s">
        <v>11020</v>
      </c>
      <c r="C2462" s="2" t="s">
        <v>11019</v>
      </c>
    </row>
    <row r="2463" spans="1:3">
      <c r="A2463" s="2" t="s">
        <v>11021</v>
      </c>
      <c r="B2463" s="2" t="s">
        <v>11022</v>
      </c>
      <c r="C2463" s="2" t="s">
        <v>11021</v>
      </c>
    </row>
    <row r="2464" spans="1:3">
      <c r="A2464" s="2" t="s">
        <v>11023</v>
      </c>
      <c r="B2464" s="2" t="s">
        <v>11024</v>
      </c>
      <c r="C2464" s="2" t="s">
        <v>11023</v>
      </c>
    </row>
    <row r="2465" spans="1:3">
      <c r="A2465" s="2" t="s">
        <v>11025</v>
      </c>
      <c r="B2465" s="2" t="s">
        <v>11026</v>
      </c>
      <c r="C2465" s="2" t="s">
        <v>11025</v>
      </c>
    </row>
    <row r="2466" spans="1:3">
      <c r="A2466" s="2" t="s">
        <v>11027</v>
      </c>
      <c r="B2466" s="2" t="s">
        <v>11028</v>
      </c>
      <c r="C2466" s="2" t="s">
        <v>11027</v>
      </c>
    </row>
    <row r="2467" spans="1:3">
      <c r="A2467" s="2" t="s">
        <v>11029</v>
      </c>
      <c r="B2467" s="2" t="s">
        <v>11030</v>
      </c>
      <c r="C2467" s="2" t="s">
        <v>11029</v>
      </c>
    </row>
    <row r="2468" spans="1:3">
      <c r="A2468" s="2" t="s">
        <v>11031</v>
      </c>
      <c r="B2468" s="2" t="s">
        <v>11032</v>
      </c>
      <c r="C2468" s="2" t="s">
        <v>11031</v>
      </c>
    </row>
    <row r="2469" spans="1:3">
      <c r="A2469" s="2" t="s">
        <v>11033</v>
      </c>
      <c r="B2469" s="2" t="s">
        <v>11034</v>
      </c>
      <c r="C2469" s="2" t="s">
        <v>11033</v>
      </c>
    </row>
    <row r="2470" spans="1:3">
      <c r="A2470" s="2" t="s">
        <v>11035</v>
      </c>
      <c r="B2470" s="2" t="s">
        <v>11036</v>
      </c>
      <c r="C2470" s="2" t="s">
        <v>11035</v>
      </c>
    </row>
    <row r="2471" spans="1:3">
      <c r="A2471" s="2" t="s">
        <v>11037</v>
      </c>
      <c r="B2471" s="2" t="s">
        <v>11038</v>
      </c>
      <c r="C2471" s="2" t="s">
        <v>11037</v>
      </c>
    </row>
    <row r="2472" spans="1:3">
      <c r="A2472" s="2" t="s">
        <v>11039</v>
      </c>
      <c r="B2472" s="2" t="s">
        <v>11040</v>
      </c>
      <c r="C2472" s="2" t="s">
        <v>11039</v>
      </c>
    </row>
    <row r="2473" spans="1:3">
      <c r="A2473" s="2" t="s">
        <v>11041</v>
      </c>
      <c r="B2473" s="2" t="s">
        <v>11042</v>
      </c>
      <c r="C2473" s="2" t="s">
        <v>11041</v>
      </c>
    </row>
    <row r="2474" spans="1:3">
      <c r="A2474" s="2" t="s">
        <v>11043</v>
      </c>
      <c r="B2474" s="2" t="s">
        <v>11044</v>
      </c>
      <c r="C2474" s="2" t="s">
        <v>11043</v>
      </c>
    </row>
    <row r="2475" spans="1:3">
      <c r="A2475" s="2" t="s">
        <v>11045</v>
      </c>
      <c r="B2475" s="2" t="s">
        <v>11046</v>
      </c>
      <c r="C2475" s="2" t="s">
        <v>11045</v>
      </c>
    </row>
    <row r="2476" spans="1:3">
      <c r="A2476" s="2" t="s">
        <v>11047</v>
      </c>
      <c r="B2476" s="2" t="s">
        <v>11048</v>
      </c>
      <c r="C2476" s="2" t="s">
        <v>11047</v>
      </c>
    </row>
    <row r="2477" spans="1:3">
      <c r="A2477" s="2" t="s">
        <v>11049</v>
      </c>
      <c r="B2477" s="2" t="s">
        <v>11050</v>
      </c>
      <c r="C2477" s="2" t="s">
        <v>11049</v>
      </c>
    </row>
    <row r="2478" spans="1:3">
      <c r="A2478" s="2" t="s">
        <v>11051</v>
      </c>
      <c r="B2478" s="2" t="s">
        <v>11052</v>
      </c>
      <c r="C2478" s="2" t="s">
        <v>11051</v>
      </c>
    </row>
    <row r="2479" spans="1:3">
      <c r="A2479" s="2" t="s">
        <v>11053</v>
      </c>
      <c r="B2479" s="2" t="s">
        <v>11054</v>
      </c>
      <c r="C2479" s="2" t="s">
        <v>11053</v>
      </c>
    </row>
    <row r="2480" spans="1:3">
      <c r="A2480" s="2" t="s">
        <v>11055</v>
      </c>
      <c r="B2480" s="2" t="s">
        <v>11056</v>
      </c>
      <c r="C2480" s="2" t="s">
        <v>11055</v>
      </c>
    </row>
    <row r="2481" spans="1:3">
      <c r="A2481" s="2" t="s">
        <v>11057</v>
      </c>
      <c r="B2481" s="2" t="s">
        <v>11058</v>
      </c>
      <c r="C2481" s="2" t="s">
        <v>11057</v>
      </c>
    </row>
    <row r="2482" spans="1:3">
      <c r="A2482" s="2" t="s">
        <v>11059</v>
      </c>
      <c r="B2482" s="2" t="s">
        <v>11060</v>
      </c>
      <c r="C2482" s="2" t="s">
        <v>11059</v>
      </c>
    </row>
    <row r="2483" spans="1:3">
      <c r="A2483" s="2" t="s">
        <v>11061</v>
      </c>
      <c r="B2483" s="2" t="s">
        <v>11062</v>
      </c>
      <c r="C2483" s="2" t="s">
        <v>11061</v>
      </c>
    </row>
    <row r="2484" spans="1:3">
      <c r="A2484" s="2" t="s">
        <v>11063</v>
      </c>
      <c r="B2484" s="2" t="s">
        <v>11064</v>
      </c>
      <c r="C2484" s="2" t="s">
        <v>11063</v>
      </c>
    </row>
    <row r="2485" spans="1:3">
      <c r="A2485" s="2" t="s">
        <v>11065</v>
      </c>
      <c r="B2485" s="2" t="s">
        <v>11066</v>
      </c>
      <c r="C2485" s="2" t="s">
        <v>11065</v>
      </c>
    </row>
    <row r="2486" spans="1:3">
      <c r="A2486" s="2" t="s">
        <v>11067</v>
      </c>
      <c r="B2486" s="2" t="s">
        <v>11068</v>
      </c>
      <c r="C2486" s="2" t="s">
        <v>11067</v>
      </c>
    </row>
    <row r="2487" spans="1:3">
      <c r="A2487" s="2" t="s">
        <v>11069</v>
      </c>
      <c r="B2487" s="2" t="s">
        <v>11070</v>
      </c>
      <c r="C2487" s="2" t="s">
        <v>11069</v>
      </c>
    </row>
    <row r="2488" spans="1:3">
      <c r="A2488" s="2" t="s">
        <v>11071</v>
      </c>
      <c r="B2488" s="2" t="s">
        <v>11072</v>
      </c>
      <c r="C2488" s="2" t="s">
        <v>11071</v>
      </c>
    </row>
    <row r="2489" spans="1:3">
      <c r="A2489" s="2" t="s">
        <v>11073</v>
      </c>
      <c r="B2489" s="2" t="s">
        <v>11074</v>
      </c>
      <c r="C2489" s="2" t="s">
        <v>11073</v>
      </c>
    </row>
    <row r="2490" spans="1:3">
      <c r="A2490" s="2" t="s">
        <v>11075</v>
      </c>
      <c r="B2490" s="2" t="s">
        <v>11076</v>
      </c>
      <c r="C2490" s="2" t="s">
        <v>11075</v>
      </c>
    </row>
    <row r="2491" spans="1:3">
      <c r="A2491" s="2" t="s">
        <v>11077</v>
      </c>
      <c r="B2491" s="2" t="s">
        <v>11078</v>
      </c>
      <c r="C2491" s="2" t="s">
        <v>11077</v>
      </c>
    </row>
    <row r="2492" spans="1:3">
      <c r="A2492" s="2" t="s">
        <v>11079</v>
      </c>
      <c r="B2492" s="2" t="s">
        <v>11080</v>
      </c>
      <c r="C2492" s="2" t="s">
        <v>11079</v>
      </c>
    </row>
    <row r="2493" spans="1:3">
      <c r="A2493" s="2" t="s">
        <v>11081</v>
      </c>
      <c r="B2493" s="2" t="s">
        <v>11082</v>
      </c>
      <c r="C2493" s="2" t="s">
        <v>11081</v>
      </c>
    </row>
    <row r="2494" spans="1:3">
      <c r="A2494" s="2" t="s">
        <v>11083</v>
      </c>
      <c r="B2494" s="2" t="s">
        <v>11084</v>
      </c>
      <c r="C2494" s="2" t="s">
        <v>11083</v>
      </c>
    </row>
    <row r="2495" spans="1:3">
      <c r="A2495" s="2" t="s">
        <v>11085</v>
      </c>
      <c r="B2495" s="2" t="s">
        <v>11086</v>
      </c>
      <c r="C2495" s="2" t="s">
        <v>11085</v>
      </c>
    </row>
    <row r="2496" spans="1:3">
      <c r="A2496" s="2" t="s">
        <v>11087</v>
      </c>
      <c r="B2496" s="2" t="s">
        <v>11088</v>
      </c>
      <c r="C2496" s="2" t="s">
        <v>11087</v>
      </c>
    </row>
    <row r="2497" spans="1:3">
      <c r="A2497" s="2" t="s">
        <v>11089</v>
      </c>
      <c r="B2497" s="2" t="s">
        <v>5999</v>
      </c>
      <c r="C2497" s="2" t="s">
        <v>11089</v>
      </c>
    </row>
    <row r="2498" spans="1:3">
      <c r="A2498" s="2" t="s">
        <v>11090</v>
      </c>
      <c r="B2498" s="2" t="s">
        <v>11091</v>
      </c>
      <c r="C2498" s="2" t="s">
        <v>11090</v>
      </c>
    </row>
    <row r="2499" spans="1:3">
      <c r="A2499" s="2" t="s">
        <v>11092</v>
      </c>
      <c r="B2499" s="2" t="s">
        <v>11093</v>
      </c>
      <c r="C2499" s="2" t="s">
        <v>11092</v>
      </c>
    </row>
    <row r="2500" spans="1:3">
      <c r="A2500" s="2" t="s">
        <v>11094</v>
      </c>
      <c r="B2500" s="2" t="s">
        <v>11095</v>
      </c>
      <c r="C2500" s="2" t="s">
        <v>11094</v>
      </c>
    </row>
    <row r="2501" spans="1:3">
      <c r="A2501" s="2" t="s">
        <v>11096</v>
      </c>
      <c r="B2501" s="2" t="s">
        <v>11097</v>
      </c>
      <c r="C2501" s="2" t="s">
        <v>11096</v>
      </c>
    </row>
    <row r="2502" spans="1:3">
      <c r="A2502" s="2" t="s">
        <v>11098</v>
      </c>
      <c r="B2502" s="2" t="s">
        <v>11099</v>
      </c>
      <c r="C2502" s="2" t="s">
        <v>11098</v>
      </c>
    </row>
    <row r="2503" spans="1:3">
      <c r="A2503" s="2" t="s">
        <v>11100</v>
      </c>
      <c r="B2503" s="2" t="s">
        <v>11101</v>
      </c>
      <c r="C2503" s="2" t="s">
        <v>11100</v>
      </c>
    </row>
    <row r="2504" spans="1:3">
      <c r="A2504" s="2" t="s">
        <v>11102</v>
      </c>
      <c r="B2504" s="2" t="s">
        <v>6633</v>
      </c>
      <c r="C2504" s="2" t="s">
        <v>11102</v>
      </c>
    </row>
    <row r="2505" spans="1:3">
      <c r="A2505" s="2" t="s">
        <v>11103</v>
      </c>
      <c r="B2505" s="2" t="s">
        <v>11104</v>
      </c>
      <c r="C2505" s="2" t="s">
        <v>11103</v>
      </c>
    </row>
    <row r="2506" spans="1:3">
      <c r="A2506" s="2" t="s">
        <v>11105</v>
      </c>
      <c r="B2506" s="2" t="s">
        <v>11106</v>
      </c>
      <c r="C2506" s="2" t="s">
        <v>11105</v>
      </c>
    </row>
    <row r="2507" spans="1:3">
      <c r="A2507" s="2" t="s">
        <v>11107</v>
      </c>
      <c r="B2507" s="2" t="s">
        <v>11108</v>
      </c>
      <c r="C2507" s="2" t="s">
        <v>11107</v>
      </c>
    </row>
    <row r="2508" spans="1:3">
      <c r="A2508" s="2" t="s">
        <v>11109</v>
      </c>
      <c r="B2508" s="2" t="s">
        <v>11110</v>
      </c>
      <c r="C2508" s="2" t="s">
        <v>11109</v>
      </c>
    </row>
    <row r="2509" spans="1:3">
      <c r="A2509" s="2" t="s">
        <v>11111</v>
      </c>
      <c r="B2509" s="2" t="s">
        <v>11112</v>
      </c>
      <c r="C2509" s="2" t="s">
        <v>11111</v>
      </c>
    </row>
    <row r="2510" spans="1:3">
      <c r="A2510" s="2" t="s">
        <v>11113</v>
      </c>
      <c r="B2510" s="2" t="s">
        <v>11114</v>
      </c>
      <c r="C2510" s="2" t="s">
        <v>11113</v>
      </c>
    </row>
    <row r="2511" spans="1:3">
      <c r="A2511" s="2" t="s">
        <v>11115</v>
      </c>
      <c r="B2511" s="2" t="s">
        <v>11116</v>
      </c>
      <c r="C2511" s="2" t="s">
        <v>11115</v>
      </c>
    </row>
    <row r="2512" spans="1:3">
      <c r="A2512" s="2" t="s">
        <v>11117</v>
      </c>
      <c r="B2512" s="2" t="s">
        <v>11118</v>
      </c>
      <c r="C2512" s="2" t="s">
        <v>11117</v>
      </c>
    </row>
    <row r="2513" spans="1:3">
      <c r="A2513" s="2" t="s">
        <v>11119</v>
      </c>
      <c r="B2513" s="2" t="s">
        <v>11120</v>
      </c>
      <c r="C2513" s="2" t="s">
        <v>11119</v>
      </c>
    </row>
    <row r="2514" spans="1:3">
      <c r="A2514" s="2" t="s">
        <v>11121</v>
      </c>
      <c r="B2514" s="2" t="s">
        <v>11122</v>
      </c>
      <c r="C2514" s="2" t="s">
        <v>11121</v>
      </c>
    </row>
    <row r="2515" spans="1:3">
      <c r="A2515" s="2" t="s">
        <v>11123</v>
      </c>
      <c r="B2515" s="2" t="s">
        <v>11124</v>
      </c>
      <c r="C2515" s="2" t="s">
        <v>11123</v>
      </c>
    </row>
    <row r="2516" spans="1:3">
      <c r="A2516" s="2" t="s">
        <v>11125</v>
      </c>
      <c r="B2516" s="2" t="s">
        <v>11126</v>
      </c>
      <c r="C2516" s="2" t="s">
        <v>11125</v>
      </c>
    </row>
    <row r="2517" spans="1:3">
      <c r="A2517" s="2" t="s">
        <v>11127</v>
      </c>
      <c r="B2517" s="2" t="s">
        <v>11128</v>
      </c>
      <c r="C2517" s="2" t="s">
        <v>11127</v>
      </c>
    </row>
    <row r="2518" spans="1:3">
      <c r="A2518" s="2" t="s">
        <v>11129</v>
      </c>
      <c r="B2518" s="2" t="s">
        <v>11130</v>
      </c>
      <c r="C2518" s="2" t="s">
        <v>11129</v>
      </c>
    </row>
    <row r="2519" spans="1:3">
      <c r="A2519" s="2" t="s">
        <v>11131</v>
      </c>
      <c r="B2519" s="2" t="s">
        <v>11132</v>
      </c>
      <c r="C2519" s="2" t="s">
        <v>11131</v>
      </c>
    </row>
    <row r="2520" spans="1:3">
      <c r="A2520" s="2" t="s">
        <v>11133</v>
      </c>
      <c r="B2520" s="2" t="s">
        <v>11134</v>
      </c>
      <c r="C2520" s="2" t="s">
        <v>11133</v>
      </c>
    </row>
    <row r="2521" spans="1:3">
      <c r="A2521" s="2" t="s">
        <v>11135</v>
      </c>
      <c r="B2521" s="2" t="s">
        <v>11136</v>
      </c>
      <c r="C2521" s="2" t="s">
        <v>11135</v>
      </c>
    </row>
    <row r="2522" spans="1:3">
      <c r="A2522" s="2" t="s">
        <v>11137</v>
      </c>
      <c r="B2522" s="2" t="s">
        <v>10998</v>
      </c>
      <c r="C2522" s="2" t="s">
        <v>11137</v>
      </c>
    </row>
    <row r="2523" spans="1:3">
      <c r="A2523" s="2" t="s">
        <v>11138</v>
      </c>
      <c r="B2523" s="2" t="s">
        <v>11139</v>
      </c>
      <c r="C2523" s="2" t="s">
        <v>11138</v>
      </c>
    </row>
    <row r="2524" spans="1:3">
      <c r="A2524" s="2" t="s">
        <v>11140</v>
      </c>
      <c r="B2524" s="2" t="s">
        <v>11141</v>
      </c>
      <c r="C2524" s="2" t="s">
        <v>11140</v>
      </c>
    </row>
    <row r="2525" spans="1:3">
      <c r="A2525" s="2" t="s">
        <v>11142</v>
      </c>
      <c r="B2525" s="2" t="s">
        <v>11143</v>
      </c>
      <c r="C2525" s="2" t="s">
        <v>11142</v>
      </c>
    </row>
    <row r="2526" spans="1:3">
      <c r="A2526" s="2" t="s">
        <v>11144</v>
      </c>
      <c r="B2526" s="2" t="s">
        <v>11145</v>
      </c>
      <c r="C2526" s="2" t="s">
        <v>11144</v>
      </c>
    </row>
    <row r="2527" spans="1:3">
      <c r="A2527" s="2" t="s">
        <v>11146</v>
      </c>
      <c r="B2527" s="2" t="s">
        <v>11147</v>
      </c>
      <c r="C2527" s="2" t="s">
        <v>11146</v>
      </c>
    </row>
    <row r="2528" spans="1:3">
      <c r="A2528" s="2" t="s">
        <v>11148</v>
      </c>
      <c r="B2528" s="2" t="s">
        <v>11149</v>
      </c>
      <c r="C2528" s="2" t="s">
        <v>11148</v>
      </c>
    </row>
    <row r="2529" spans="1:3">
      <c r="A2529" s="2" t="s">
        <v>11150</v>
      </c>
      <c r="B2529" s="2" t="s">
        <v>11151</v>
      </c>
      <c r="C2529" s="2" t="s">
        <v>11150</v>
      </c>
    </row>
    <row r="2530" spans="1:3">
      <c r="A2530" s="2" t="s">
        <v>11152</v>
      </c>
      <c r="B2530" s="2" t="s">
        <v>11153</v>
      </c>
      <c r="C2530" s="2" t="s">
        <v>11152</v>
      </c>
    </row>
    <row r="2531" spans="1:3">
      <c r="A2531" s="2" t="s">
        <v>11154</v>
      </c>
      <c r="B2531" s="2" t="s">
        <v>11155</v>
      </c>
      <c r="C2531" s="2" t="s">
        <v>11154</v>
      </c>
    </row>
    <row r="2532" spans="1:3">
      <c r="A2532" s="2" t="s">
        <v>11156</v>
      </c>
      <c r="B2532" s="2" t="s">
        <v>11157</v>
      </c>
      <c r="C2532" s="2" t="s">
        <v>11156</v>
      </c>
    </row>
    <row r="2533" spans="1:3">
      <c r="A2533" s="2" t="s">
        <v>11158</v>
      </c>
      <c r="B2533" s="2" t="s">
        <v>11159</v>
      </c>
      <c r="C2533" s="2" t="s">
        <v>11158</v>
      </c>
    </row>
    <row r="2534" spans="1:3">
      <c r="A2534" s="2" t="s">
        <v>11160</v>
      </c>
      <c r="B2534" s="2" t="s">
        <v>11161</v>
      </c>
      <c r="C2534" s="2" t="s">
        <v>11160</v>
      </c>
    </row>
    <row r="2535" spans="1:3">
      <c r="A2535" s="2" t="s">
        <v>11162</v>
      </c>
      <c r="B2535" s="2" t="s">
        <v>11163</v>
      </c>
      <c r="C2535" s="2" t="s">
        <v>11162</v>
      </c>
    </row>
    <row r="2536" spans="1:3">
      <c r="A2536" s="2" t="s">
        <v>11164</v>
      </c>
      <c r="B2536" s="2" t="s">
        <v>11165</v>
      </c>
      <c r="C2536" s="2" t="s">
        <v>11164</v>
      </c>
    </row>
    <row r="2537" spans="1:3">
      <c r="A2537" s="2" t="s">
        <v>11166</v>
      </c>
      <c r="B2537" s="2" t="s">
        <v>11167</v>
      </c>
      <c r="C2537" s="2" t="s">
        <v>11166</v>
      </c>
    </row>
    <row r="2538" spans="1:3">
      <c r="A2538" s="2" t="s">
        <v>11168</v>
      </c>
      <c r="B2538" s="2" t="s">
        <v>11169</v>
      </c>
      <c r="C2538" s="2" t="s">
        <v>11168</v>
      </c>
    </row>
    <row r="2539" spans="1:3">
      <c r="A2539" s="2" t="s">
        <v>11170</v>
      </c>
      <c r="B2539" s="2" t="s">
        <v>11171</v>
      </c>
      <c r="C2539" s="2" t="s">
        <v>11170</v>
      </c>
    </row>
    <row r="2540" spans="1:3">
      <c r="A2540" s="2" t="s">
        <v>11172</v>
      </c>
      <c r="B2540" s="2" t="s">
        <v>11173</v>
      </c>
      <c r="C2540" s="2" t="s">
        <v>11172</v>
      </c>
    </row>
    <row r="2541" spans="1:3">
      <c r="A2541" s="2" t="s">
        <v>11174</v>
      </c>
      <c r="B2541" s="2" t="s">
        <v>11175</v>
      </c>
      <c r="C2541" s="2" t="s">
        <v>11174</v>
      </c>
    </row>
    <row r="2542" spans="1:3">
      <c r="A2542" s="2" t="s">
        <v>11176</v>
      </c>
      <c r="B2542" s="2" t="s">
        <v>11177</v>
      </c>
      <c r="C2542" s="2" t="s">
        <v>11176</v>
      </c>
    </row>
    <row r="2543" spans="1:3">
      <c r="A2543" s="2" t="s">
        <v>11178</v>
      </c>
      <c r="B2543" s="2" t="s">
        <v>11179</v>
      </c>
      <c r="C2543" s="2" t="s">
        <v>11178</v>
      </c>
    </row>
    <row r="2544" spans="1:3">
      <c r="A2544" s="2" t="s">
        <v>11180</v>
      </c>
      <c r="B2544" s="2" t="s">
        <v>11181</v>
      </c>
      <c r="C2544" s="2" t="s">
        <v>11180</v>
      </c>
    </row>
    <row r="2545" spans="1:3">
      <c r="A2545" s="2" t="s">
        <v>11182</v>
      </c>
      <c r="B2545" s="2" t="s">
        <v>11183</v>
      </c>
      <c r="C2545" s="2" t="s">
        <v>11182</v>
      </c>
    </row>
    <row r="2546" spans="1:3">
      <c r="A2546" s="2" t="s">
        <v>11184</v>
      </c>
      <c r="B2546" s="2" t="s">
        <v>11185</v>
      </c>
      <c r="C2546" s="2" t="s">
        <v>11184</v>
      </c>
    </row>
    <row r="2547" spans="1:3">
      <c r="A2547" s="2" t="s">
        <v>11186</v>
      </c>
      <c r="B2547" s="2" t="s">
        <v>11187</v>
      </c>
      <c r="C2547" s="2" t="s">
        <v>11186</v>
      </c>
    </row>
    <row r="2548" spans="1:3">
      <c r="A2548" s="2" t="s">
        <v>11188</v>
      </c>
      <c r="B2548" s="2" t="s">
        <v>11189</v>
      </c>
      <c r="C2548" s="2" t="s">
        <v>11188</v>
      </c>
    </row>
    <row r="2549" spans="1:3">
      <c r="A2549" s="2" t="s">
        <v>11190</v>
      </c>
      <c r="B2549" s="2" t="s">
        <v>11191</v>
      </c>
      <c r="C2549" s="2" t="s">
        <v>11190</v>
      </c>
    </row>
    <row r="2550" spans="1:3">
      <c r="A2550" s="2" t="s">
        <v>11192</v>
      </c>
      <c r="B2550" s="2" t="s">
        <v>11193</v>
      </c>
      <c r="C2550" s="2" t="s">
        <v>11192</v>
      </c>
    </row>
    <row r="2551" spans="1:3">
      <c r="A2551" s="2" t="s">
        <v>11194</v>
      </c>
      <c r="B2551" s="2" t="s">
        <v>11195</v>
      </c>
      <c r="C2551" s="2" t="s">
        <v>11194</v>
      </c>
    </row>
    <row r="2552" spans="1:3">
      <c r="A2552" s="2" t="s">
        <v>11196</v>
      </c>
      <c r="B2552" s="2" t="s">
        <v>11197</v>
      </c>
      <c r="C2552" s="2" t="s">
        <v>11196</v>
      </c>
    </row>
    <row r="2553" spans="1:3">
      <c r="A2553" s="2" t="s">
        <v>11198</v>
      </c>
      <c r="B2553" s="2" t="s">
        <v>11199</v>
      </c>
      <c r="C2553" s="2" t="s">
        <v>11198</v>
      </c>
    </row>
    <row r="2554" spans="1:3">
      <c r="A2554" s="2" t="s">
        <v>11200</v>
      </c>
      <c r="B2554" s="2" t="s">
        <v>11201</v>
      </c>
      <c r="C2554" s="2" t="s">
        <v>11200</v>
      </c>
    </row>
    <row r="2555" spans="1:3">
      <c r="A2555" s="2" t="s">
        <v>11202</v>
      </c>
      <c r="B2555" s="2" t="s">
        <v>11203</v>
      </c>
      <c r="C2555" s="2" t="s">
        <v>11202</v>
      </c>
    </row>
    <row r="2556" spans="1:3">
      <c r="A2556" s="2" t="s">
        <v>11204</v>
      </c>
      <c r="B2556" s="2" t="s">
        <v>11205</v>
      </c>
      <c r="C2556" s="2" t="s">
        <v>11204</v>
      </c>
    </row>
    <row r="2557" spans="1:3">
      <c r="A2557" s="2" t="s">
        <v>11206</v>
      </c>
      <c r="B2557" s="2" t="s">
        <v>11207</v>
      </c>
      <c r="C2557" s="2" t="s">
        <v>11206</v>
      </c>
    </row>
    <row r="2558" spans="1:3">
      <c r="A2558" s="2" t="s">
        <v>11208</v>
      </c>
      <c r="B2558" s="2" t="s">
        <v>11209</v>
      </c>
      <c r="C2558" s="2" t="s">
        <v>11208</v>
      </c>
    </row>
    <row r="2559" spans="1:3">
      <c r="A2559" s="2" t="s">
        <v>11210</v>
      </c>
      <c r="B2559" s="2" t="s">
        <v>11211</v>
      </c>
      <c r="C2559" s="2" t="s">
        <v>11210</v>
      </c>
    </row>
    <row r="2560" spans="1:3">
      <c r="A2560" s="2" t="s">
        <v>11212</v>
      </c>
      <c r="B2560" s="2" t="s">
        <v>11213</v>
      </c>
      <c r="C2560" s="2" t="s">
        <v>11212</v>
      </c>
    </row>
    <row r="2561" spans="1:3">
      <c r="A2561" s="2" t="s">
        <v>11214</v>
      </c>
      <c r="B2561" s="2" t="s">
        <v>11215</v>
      </c>
      <c r="C2561" s="2" t="s">
        <v>11214</v>
      </c>
    </row>
    <row r="2562" spans="1:3">
      <c r="A2562" s="2" t="s">
        <v>11216</v>
      </c>
      <c r="B2562" s="2" t="s">
        <v>11217</v>
      </c>
      <c r="C2562" s="2" t="s">
        <v>11216</v>
      </c>
    </row>
    <row r="2563" spans="1:3">
      <c r="A2563" s="2" t="s">
        <v>11218</v>
      </c>
      <c r="B2563" s="2" t="s">
        <v>11219</v>
      </c>
      <c r="C2563" s="2" t="s">
        <v>11218</v>
      </c>
    </row>
    <row r="2564" spans="1:3">
      <c r="A2564" s="2" t="s">
        <v>11220</v>
      </c>
      <c r="B2564" s="2" t="s">
        <v>11221</v>
      </c>
      <c r="C2564" s="2" t="s">
        <v>11220</v>
      </c>
    </row>
    <row r="2565" spans="1:3">
      <c r="A2565" s="2" t="s">
        <v>11222</v>
      </c>
      <c r="B2565" s="2" t="s">
        <v>11223</v>
      </c>
      <c r="C2565" s="2" t="s">
        <v>11222</v>
      </c>
    </row>
    <row r="2566" spans="1:3">
      <c r="A2566" s="2" t="s">
        <v>11224</v>
      </c>
      <c r="B2566" s="2" t="s">
        <v>11225</v>
      </c>
      <c r="C2566" s="2" t="s">
        <v>11224</v>
      </c>
    </row>
    <row r="2567" spans="1:3">
      <c r="A2567" s="2" t="s">
        <v>11226</v>
      </c>
      <c r="B2567" s="2" t="s">
        <v>11227</v>
      </c>
      <c r="C2567" s="2" t="s">
        <v>11226</v>
      </c>
    </row>
    <row r="2568" spans="1:3">
      <c r="A2568" s="2" t="s">
        <v>11228</v>
      </c>
      <c r="B2568" s="2" t="s">
        <v>11229</v>
      </c>
      <c r="C2568" s="2" t="s">
        <v>11228</v>
      </c>
    </row>
    <row r="2569" spans="1:3">
      <c r="A2569" s="2" t="s">
        <v>11230</v>
      </c>
      <c r="B2569" s="2" t="s">
        <v>11231</v>
      </c>
      <c r="C2569" s="2" t="s">
        <v>11230</v>
      </c>
    </row>
    <row r="2570" spans="1:3">
      <c r="A2570" s="2" t="s">
        <v>11232</v>
      </c>
      <c r="B2570" s="2" t="s">
        <v>11233</v>
      </c>
      <c r="C2570" s="2" t="s">
        <v>11232</v>
      </c>
    </row>
    <row r="2571" spans="1:3">
      <c r="A2571" s="2" t="s">
        <v>11234</v>
      </c>
      <c r="B2571" s="2" t="s">
        <v>11235</v>
      </c>
      <c r="C2571" s="2" t="s">
        <v>11234</v>
      </c>
    </row>
    <row r="2572" spans="1:3">
      <c r="A2572" s="2" t="s">
        <v>11236</v>
      </c>
      <c r="B2572" s="2" t="s">
        <v>11237</v>
      </c>
      <c r="C2572" s="2" t="s">
        <v>11236</v>
      </c>
    </row>
    <row r="2573" spans="1:3">
      <c r="A2573" s="2" t="s">
        <v>11238</v>
      </c>
      <c r="B2573" s="2" t="s">
        <v>11239</v>
      </c>
      <c r="C2573" s="2" t="s">
        <v>11238</v>
      </c>
    </row>
    <row r="2574" spans="1:3">
      <c r="A2574" s="2" t="s">
        <v>11240</v>
      </c>
      <c r="B2574" s="2" t="s">
        <v>11241</v>
      </c>
      <c r="C2574" s="2" t="s">
        <v>11240</v>
      </c>
    </row>
    <row r="2575" spans="1:3">
      <c r="A2575" s="2" t="s">
        <v>11242</v>
      </c>
      <c r="B2575" s="2" t="s">
        <v>11243</v>
      </c>
      <c r="C2575" s="2" t="s">
        <v>11242</v>
      </c>
    </row>
    <row r="2576" spans="1:3">
      <c r="A2576" s="2" t="s">
        <v>11244</v>
      </c>
      <c r="B2576" s="2" t="s">
        <v>11245</v>
      </c>
      <c r="C2576" s="2" t="s">
        <v>11244</v>
      </c>
    </row>
    <row r="2577" spans="1:3">
      <c r="A2577" s="2" t="s">
        <v>11246</v>
      </c>
      <c r="B2577" s="2" t="s">
        <v>11247</v>
      </c>
      <c r="C2577" s="2" t="s">
        <v>11246</v>
      </c>
    </row>
    <row r="2578" spans="1:3">
      <c r="A2578" s="2" t="s">
        <v>11248</v>
      </c>
      <c r="B2578" s="2" t="s">
        <v>11249</v>
      </c>
      <c r="C2578" s="2" t="s">
        <v>11248</v>
      </c>
    </row>
    <row r="2579" spans="1:3">
      <c r="A2579" s="2" t="s">
        <v>11250</v>
      </c>
      <c r="B2579" s="2" t="s">
        <v>11251</v>
      </c>
      <c r="C2579" s="2" t="s">
        <v>11250</v>
      </c>
    </row>
    <row r="2580" spans="1:3">
      <c r="A2580" s="2" t="s">
        <v>11252</v>
      </c>
      <c r="B2580" s="2" t="s">
        <v>11253</v>
      </c>
      <c r="C2580" s="2" t="s">
        <v>11252</v>
      </c>
    </row>
    <row r="2581" spans="1:3">
      <c r="A2581" s="2" t="s">
        <v>11254</v>
      </c>
      <c r="B2581" s="2" t="s">
        <v>11255</v>
      </c>
      <c r="C2581" s="2" t="s">
        <v>11254</v>
      </c>
    </row>
    <row r="2582" spans="1:3">
      <c r="A2582" s="2" t="s">
        <v>11256</v>
      </c>
      <c r="B2582" s="2" t="s">
        <v>11257</v>
      </c>
      <c r="C2582" s="2" t="s">
        <v>11256</v>
      </c>
    </row>
    <row r="2583" spans="1:3">
      <c r="A2583" s="2" t="s">
        <v>11258</v>
      </c>
      <c r="B2583" s="2" t="s">
        <v>11259</v>
      </c>
      <c r="C2583" s="2" t="s">
        <v>11258</v>
      </c>
    </row>
    <row r="2584" spans="1:3">
      <c r="A2584" s="2" t="s">
        <v>11260</v>
      </c>
      <c r="B2584" s="2" t="s">
        <v>11261</v>
      </c>
      <c r="C2584" s="2" t="s">
        <v>11260</v>
      </c>
    </row>
    <row r="2585" spans="1:3">
      <c r="A2585" s="2" t="s">
        <v>11262</v>
      </c>
      <c r="B2585" s="2" t="s">
        <v>11263</v>
      </c>
      <c r="C2585" s="2" t="s">
        <v>11262</v>
      </c>
    </row>
    <row r="2586" spans="1:3">
      <c r="A2586" s="2" t="s">
        <v>11264</v>
      </c>
      <c r="B2586" s="2" t="s">
        <v>11265</v>
      </c>
      <c r="C2586" s="2" t="s">
        <v>11264</v>
      </c>
    </row>
    <row r="2587" spans="1:3">
      <c r="A2587" s="2" t="s">
        <v>11266</v>
      </c>
      <c r="B2587" s="2" t="s">
        <v>11267</v>
      </c>
      <c r="C2587" s="2" t="s">
        <v>11266</v>
      </c>
    </row>
    <row r="2588" spans="1:3">
      <c r="A2588" s="2" t="s">
        <v>11268</v>
      </c>
      <c r="B2588" s="2" t="s">
        <v>11269</v>
      </c>
      <c r="C2588" s="2" t="s">
        <v>11268</v>
      </c>
    </row>
    <row r="2589" spans="1:3">
      <c r="A2589" s="2" t="s">
        <v>11270</v>
      </c>
      <c r="B2589" s="2" t="s">
        <v>11271</v>
      </c>
      <c r="C2589" s="2" t="s">
        <v>11270</v>
      </c>
    </row>
    <row r="2590" spans="1:3">
      <c r="A2590" s="2" t="s">
        <v>11272</v>
      </c>
      <c r="B2590" s="2" t="s">
        <v>11273</v>
      </c>
      <c r="C2590" s="2" t="s">
        <v>11272</v>
      </c>
    </row>
    <row r="2591" spans="1:3">
      <c r="A2591" s="2" t="s">
        <v>11274</v>
      </c>
      <c r="B2591" s="2" t="s">
        <v>11275</v>
      </c>
      <c r="C2591" s="2" t="s">
        <v>11274</v>
      </c>
    </row>
    <row r="2592" spans="1:3">
      <c r="A2592" s="2" t="s">
        <v>11276</v>
      </c>
      <c r="B2592" s="2" t="s">
        <v>11277</v>
      </c>
      <c r="C2592" s="2" t="s">
        <v>11276</v>
      </c>
    </row>
    <row r="2593" spans="1:3">
      <c r="A2593" s="2" t="s">
        <v>11278</v>
      </c>
      <c r="B2593" s="2" t="s">
        <v>11279</v>
      </c>
      <c r="C2593" s="2" t="s">
        <v>11278</v>
      </c>
    </row>
    <row r="2594" spans="1:3">
      <c r="A2594" s="2" t="s">
        <v>11280</v>
      </c>
      <c r="B2594" s="2" t="s">
        <v>11281</v>
      </c>
      <c r="C2594" s="2" t="s">
        <v>11280</v>
      </c>
    </row>
    <row r="2595" spans="1:3">
      <c r="A2595" s="2" t="s">
        <v>11282</v>
      </c>
      <c r="B2595" s="2" t="s">
        <v>11283</v>
      </c>
      <c r="C2595" s="2" t="s">
        <v>11282</v>
      </c>
    </row>
    <row r="2596" spans="1:3">
      <c r="A2596" s="2" t="s">
        <v>11284</v>
      </c>
      <c r="B2596" s="2" t="s">
        <v>11285</v>
      </c>
      <c r="C2596" s="2" t="s">
        <v>11284</v>
      </c>
    </row>
    <row r="2597" spans="1:3">
      <c r="A2597" s="2" t="s">
        <v>11286</v>
      </c>
      <c r="B2597" s="2" t="s">
        <v>11287</v>
      </c>
      <c r="C2597" s="2" t="s">
        <v>11286</v>
      </c>
    </row>
    <row r="2598" spans="1:3">
      <c r="A2598" s="2" t="s">
        <v>11288</v>
      </c>
      <c r="B2598" s="2" t="s">
        <v>11289</v>
      </c>
      <c r="C2598" s="2" t="s">
        <v>11288</v>
      </c>
    </row>
    <row r="2599" spans="1:3">
      <c r="A2599" s="2" t="s">
        <v>11290</v>
      </c>
      <c r="B2599" s="2" t="s">
        <v>11291</v>
      </c>
      <c r="C2599" s="2" t="s">
        <v>11290</v>
      </c>
    </row>
    <row r="2600" spans="1:3">
      <c r="A2600" s="2" t="s">
        <v>11292</v>
      </c>
      <c r="B2600" s="2" t="s">
        <v>11293</v>
      </c>
      <c r="C2600" s="2" t="s">
        <v>11292</v>
      </c>
    </row>
    <row r="2601" spans="1:3">
      <c r="A2601" s="2" t="s">
        <v>11294</v>
      </c>
      <c r="B2601" s="2" t="s">
        <v>11295</v>
      </c>
      <c r="C2601" s="2" t="s">
        <v>11294</v>
      </c>
    </row>
    <row r="2602" spans="1:3">
      <c r="A2602" s="2" t="s">
        <v>11296</v>
      </c>
      <c r="B2602" s="2" t="s">
        <v>11297</v>
      </c>
      <c r="C2602" s="2" t="s">
        <v>11296</v>
      </c>
    </row>
    <row r="2603" spans="1:3">
      <c r="A2603" s="2" t="s">
        <v>11298</v>
      </c>
      <c r="B2603" s="2" t="s">
        <v>11299</v>
      </c>
      <c r="C2603" s="2" t="s">
        <v>11298</v>
      </c>
    </row>
    <row r="2604" spans="1:3">
      <c r="A2604" s="2" t="s">
        <v>11300</v>
      </c>
      <c r="B2604" s="2" t="s">
        <v>11301</v>
      </c>
      <c r="C2604" s="2" t="s">
        <v>11300</v>
      </c>
    </row>
    <row r="2605" spans="1:3">
      <c r="A2605" s="2" t="s">
        <v>11302</v>
      </c>
      <c r="B2605" s="2" t="s">
        <v>11303</v>
      </c>
      <c r="C2605" s="2" t="s">
        <v>11302</v>
      </c>
    </row>
    <row r="2606" spans="1:3">
      <c r="A2606" s="2" t="s">
        <v>11304</v>
      </c>
      <c r="B2606" s="2" t="s">
        <v>11305</v>
      </c>
      <c r="C2606" s="2" t="s">
        <v>11304</v>
      </c>
    </row>
    <row r="2607" spans="1:3">
      <c r="A2607" s="2" t="s">
        <v>11306</v>
      </c>
      <c r="B2607" s="2" t="s">
        <v>11307</v>
      </c>
      <c r="C2607" s="2" t="s">
        <v>11306</v>
      </c>
    </row>
    <row r="2608" spans="1:3">
      <c r="A2608" s="2" t="s">
        <v>11308</v>
      </c>
      <c r="B2608" s="2" t="s">
        <v>11309</v>
      </c>
      <c r="C2608" s="2" t="s">
        <v>11308</v>
      </c>
    </row>
    <row r="2609" spans="1:3">
      <c r="A2609" s="2" t="s">
        <v>11310</v>
      </c>
      <c r="B2609" s="2" t="s">
        <v>11311</v>
      </c>
      <c r="C2609" s="2" t="s">
        <v>11310</v>
      </c>
    </row>
    <row r="2610" spans="1:3">
      <c r="A2610" s="2" t="s">
        <v>11312</v>
      </c>
      <c r="B2610" s="2" t="s">
        <v>11313</v>
      </c>
      <c r="C2610" s="2" t="s">
        <v>11312</v>
      </c>
    </row>
    <row r="2611" spans="1:3">
      <c r="A2611" s="2" t="s">
        <v>11314</v>
      </c>
      <c r="B2611" s="2" t="s">
        <v>11315</v>
      </c>
      <c r="C2611" s="2" t="s">
        <v>11314</v>
      </c>
    </row>
    <row r="2612" spans="1:3">
      <c r="A2612" s="2" t="s">
        <v>11316</v>
      </c>
      <c r="B2612" s="2" t="s">
        <v>11317</v>
      </c>
      <c r="C2612" s="2" t="s">
        <v>11316</v>
      </c>
    </row>
    <row r="2613" spans="1:3">
      <c r="A2613" s="2" t="s">
        <v>11318</v>
      </c>
      <c r="B2613" s="2" t="s">
        <v>11319</v>
      </c>
      <c r="C2613" s="2" t="s">
        <v>11318</v>
      </c>
    </row>
    <row r="2614" spans="1:3">
      <c r="A2614" s="2" t="s">
        <v>11320</v>
      </c>
      <c r="B2614" s="2" t="s">
        <v>11321</v>
      </c>
      <c r="C2614" s="2" t="s">
        <v>11320</v>
      </c>
    </row>
    <row r="2615" spans="1:3">
      <c r="A2615" s="2" t="s">
        <v>11322</v>
      </c>
      <c r="B2615" s="2" t="s">
        <v>11323</v>
      </c>
      <c r="C2615" s="2" t="s">
        <v>11322</v>
      </c>
    </row>
    <row r="2616" spans="1:3">
      <c r="A2616" s="2" t="s">
        <v>11324</v>
      </c>
      <c r="B2616" s="2" t="s">
        <v>11325</v>
      </c>
      <c r="C2616" s="2" t="s">
        <v>11324</v>
      </c>
    </row>
    <row r="2617" spans="1:3">
      <c r="A2617" s="2" t="s">
        <v>11326</v>
      </c>
      <c r="B2617" s="2" t="s">
        <v>11327</v>
      </c>
      <c r="C2617" s="2" t="s">
        <v>11326</v>
      </c>
    </row>
    <row r="2618" spans="1:3">
      <c r="A2618" s="2" t="s">
        <v>11328</v>
      </c>
      <c r="B2618" s="2" t="s">
        <v>11329</v>
      </c>
      <c r="C2618" s="2" t="s">
        <v>11328</v>
      </c>
    </row>
    <row r="2619" spans="1:3">
      <c r="A2619" s="2" t="s">
        <v>11330</v>
      </c>
      <c r="B2619" s="2" t="s">
        <v>11331</v>
      </c>
      <c r="C2619" s="2" t="s">
        <v>11330</v>
      </c>
    </row>
    <row r="2620" spans="1:3">
      <c r="A2620" s="2" t="s">
        <v>11332</v>
      </c>
      <c r="B2620" s="2" t="s">
        <v>11333</v>
      </c>
      <c r="C2620" s="2" t="s">
        <v>11332</v>
      </c>
    </row>
    <row r="2621" spans="1:3">
      <c r="A2621" s="2" t="s">
        <v>11334</v>
      </c>
      <c r="B2621" s="2" t="s">
        <v>11335</v>
      </c>
      <c r="C2621" s="2" t="s">
        <v>11334</v>
      </c>
    </row>
    <row r="2622" spans="1:3">
      <c r="A2622" s="2" t="s">
        <v>11336</v>
      </c>
      <c r="B2622" s="2" t="s">
        <v>11337</v>
      </c>
      <c r="C2622" s="2" t="s">
        <v>11336</v>
      </c>
    </row>
    <row r="2623" spans="1:3">
      <c r="A2623" s="2" t="s">
        <v>11338</v>
      </c>
      <c r="B2623" s="2" t="s">
        <v>11339</v>
      </c>
      <c r="C2623" s="2" t="s">
        <v>11338</v>
      </c>
    </row>
    <row r="2624" spans="1:3">
      <c r="A2624" s="2" t="s">
        <v>11340</v>
      </c>
      <c r="B2624" s="2" t="s">
        <v>11341</v>
      </c>
      <c r="C2624" s="2" t="s">
        <v>11340</v>
      </c>
    </row>
    <row r="2625" spans="1:3">
      <c r="A2625" s="2" t="s">
        <v>11342</v>
      </c>
      <c r="B2625" s="2" t="s">
        <v>10838</v>
      </c>
      <c r="C2625" s="2" t="s">
        <v>11342</v>
      </c>
    </row>
    <row r="2626" spans="1:3">
      <c r="A2626" s="2" t="s">
        <v>11343</v>
      </c>
      <c r="B2626" s="2" t="s">
        <v>11344</v>
      </c>
      <c r="C2626" s="2" t="s">
        <v>11343</v>
      </c>
    </row>
    <row r="2627" spans="1:3">
      <c r="A2627" s="2" t="s">
        <v>11345</v>
      </c>
      <c r="B2627" s="2" t="s">
        <v>11346</v>
      </c>
      <c r="C2627" s="2" t="s">
        <v>11345</v>
      </c>
    </row>
    <row r="2628" spans="1:3">
      <c r="A2628" s="2" t="s">
        <v>11347</v>
      </c>
      <c r="B2628" s="2" t="s">
        <v>11348</v>
      </c>
      <c r="C2628" s="2" t="s">
        <v>11347</v>
      </c>
    </row>
    <row r="2629" spans="1:3">
      <c r="A2629" s="2" t="s">
        <v>11349</v>
      </c>
      <c r="B2629" s="2" t="s">
        <v>11350</v>
      </c>
      <c r="C2629" s="2" t="s">
        <v>11349</v>
      </c>
    </row>
    <row r="2630" spans="1:3">
      <c r="A2630" s="2" t="s">
        <v>11351</v>
      </c>
      <c r="B2630" s="2" t="s">
        <v>11352</v>
      </c>
      <c r="C2630" s="2" t="s">
        <v>11351</v>
      </c>
    </row>
    <row r="2631" spans="1:3">
      <c r="A2631" s="2" t="s">
        <v>11353</v>
      </c>
      <c r="B2631" s="2" t="s">
        <v>11354</v>
      </c>
      <c r="C2631" s="2" t="s">
        <v>11353</v>
      </c>
    </row>
    <row r="2632" spans="1:3">
      <c r="A2632" s="2" t="s">
        <v>11355</v>
      </c>
      <c r="B2632" s="2" t="s">
        <v>11356</v>
      </c>
      <c r="C2632" s="2" t="s">
        <v>11355</v>
      </c>
    </row>
    <row r="2633" spans="1:3">
      <c r="A2633" s="2" t="s">
        <v>11357</v>
      </c>
      <c r="B2633" s="2" t="s">
        <v>11358</v>
      </c>
      <c r="C2633" s="2" t="s">
        <v>11357</v>
      </c>
    </row>
    <row r="2634" spans="1:3">
      <c r="A2634" s="2" t="s">
        <v>11359</v>
      </c>
      <c r="B2634" s="2" t="s">
        <v>11360</v>
      </c>
      <c r="C2634" s="2" t="s">
        <v>11359</v>
      </c>
    </row>
    <row r="2635" spans="1:3">
      <c r="A2635" s="2" t="s">
        <v>11361</v>
      </c>
      <c r="B2635" s="2" t="s">
        <v>11362</v>
      </c>
      <c r="C2635" s="2" t="s">
        <v>11361</v>
      </c>
    </row>
    <row r="2636" spans="1:3">
      <c r="A2636" s="2" t="s">
        <v>11363</v>
      </c>
      <c r="B2636" s="2" t="s">
        <v>11364</v>
      </c>
      <c r="C2636" s="2" t="s">
        <v>11363</v>
      </c>
    </row>
    <row r="2637" spans="1:3">
      <c r="A2637" s="2" t="s">
        <v>11365</v>
      </c>
      <c r="B2637" s="2" t="s">
        <v>11366</v>
      </c>
      <c r="C2637" s="2" t="s">
        <v>11365</v>
      </c>
    </row>
    <row r="2638" spans="1:3">
      <c r="A2638" s="2" t="s">
        <v>11367</v>
      </c>
      <c r="B2638" s="2" t="s">
        <v>5591</v>
      </c>
      <c r="C2638" s="2" t="s">
        <v>11367</v>
      </c>
    </row>
    <row r="2639" spans="1:3">
      <c r="A2639" s="2" t="s">
        <v>11368</v>
      </c>
      <c r="B2639" s="2" t="s">
        <v>11369</v>
      </c>
      <c r="C2639" s="2" t="s">
        <v>11368</v>
      </c>
    </row>
    <row r="2640" spans="1:3">
      <c r="A2640" s="2" t="s">
        <v>11370</v>
      </c>
      <c r="B2640" s="2" t="s">
        <v>11371</v>
      </c>
      <c r="C2640" s="2" t="s">
        <v>11370</v>
      </c>
    </row>
    <row r="2641" spans="1:3">
      <c r="A2641" s="2" t="s">
        <v>11372</v>
      </c>
      <c r="B2641" s="2" t="s">
        <v>11373</v>
      </c>
      <c r="C2641" s="2" t="s">
        <v>11372</v>
      </c>
    </row>
    <row r="2642" spans="1:3">
      <c r="A2642" s="2" t="s">
        <v>11374</v>
      </c>
      <c r="B2642" s="2" t="s">
        <v>11375</v>
      </c>
      <c r="C2642" s="2" t="s">
        <v>11374</v>
      </c>
    </row>
    <row r="2643" spans="1:3">
      <c r="A2643" s="2" t="s">
        <v>11376</v>
      </c>
      <c r="B2643" s="2" t="s">
        <v>11377</v>
      </c>
      <c r="C2643" s="2" t="s">
        <v>11376</v>
      </c>
    </row>
    <row r="2644" spans="1:3">
      <c r="A2644" s="2" t="s">
        <v>11378</v>
      </c>
      <c r="B2644" s="2" t="s">
        <v>11379</v>
      </c>
      <c r="C2644" s="2" t="s">
        <v>11378</v>
      </c>
    </row>
    <row r="2645" spans="1:3">
      <c r="A2645" s="2" t="s">
        <v>11380</v>
      </c>
      <c r="B2645" s="2" t="s">
        <v>11381</v>
      </c>
      <c r="C2645" s="2" t="s">
        <v>11380</v>
      </c>
    </row>
    <row r="2646" spans="1:3">
      <c r="A2646" s="2" t="s">
        <v>11382</v>
      </c>
      <c r="B2646" s="2" t="s">
        <v>11383</v>
      </c>
      <c r="C2646" s="2" t="s">
        <v>11382</v>
      </c>
    </row>
    <row r="2647" spans="1:3">
      <c r="A2647" s="2" t="s">
        <v>11384</v>
      </c>
      <c r="B2647" s="2" t="s">
        <v>11385</v>
      </c>
      <c r="C2647" s="2" t="s">
        <v>11384</v>
      </c>
    </row>
    <row r="2648" spans="1:3">
      <c r="A2648" s="2" t="s">
        <v>11386</v>
      </c>
      <c r="B2648" s="2" t="s">
        <v>11387</v>
      </c>
      <c r="C2648" s="2" t="s">
        <v>11386</v>
      </c>
    </row>
    <row r="2649" spans="1:3">
      <c r="A2649" s="2" t="s">
        <v>11388</v>
      </c>
      <c r="B2649" s="2" t="s">
        <v>11389</v>
      </c>
      <c r="C2649" s="2" t="s">
        <v>11388</v>
      </c>
    </row>
    <row r="2650" spans="1:3">
      <c r="A2650" s="2" t="s">
        <v>11390</v>
      </c>
      <c r="B2650" s="2" t="s">
        <v>11391</v>
      </c>
      <c r="C2650" s="2" t="s">
        <v>11390</v>
      </c>
    </row>
    <row r="2651" spans="1:3">
      <c r="A2651" s="2" t="s">
        <v>11392</v>
      </c>
      <c r="B2651" s="2" t="s">
        <v>11393</v>
      </c>
      <c r="C2651" s="2" t="s">
        <v>11392</v>
      </c>
    </row>
    <row r="2652" spans="1:3">
      <c r="A2652" s="2" t="s">
        <v>11394</v>
      </c>
      <c r="B2652" s="2" t="s">
        <v>11395</v>
      </c>
      <c r="C2652" s="2" t="s">
        <v>11394</v>
      </c>
    </row>
    <row r="2653" spans="1:3">
      <c r="A2653" s="2" t="s">
        <v>11396</v>
      </c>
      <c r="B2653" s="2" t="s">
        <v>11397</v>
      </c>
      <c r="C2653" s="2" t="s">
        <v>11396</v>
      </c>
    </row>
    <row r="2654" spans="1:3">
      <c r="A2654" s="2" t="s">
        <v>11398</v>
      </c>
      <c r="B2654" s="2" t="s">
        <v>11399</v>
      </c>
      <c r="C2654" s="2" t="s">
        <v>11398</v>
      </c>
    </row>
    <row r="2655" spans="1:3">
      <c r="A2655" s="2" t="s">
        <v>11400</v>
      </c>
      <c r="B2655" s="2" t="s">
        <v>11401</v>
      </c>
      <c r="C2655" s="2" t="s">
        <v>11400</v>
      </c>
    </row>
    <row r="2656" spans="1:3">
      <c r="A2656" s="2" t="s">
        <v>11402</v>
      </c>
      <c r="B2656" s="2" t="s">
        <v>4646</v>
      </c>
      <c r="C2656" s="2" t="s">
        <v>11402</v>
      </c>
    </row>
    <row r="2657" spans="1:3">
      <c r="A2657" s="2" t="s">
        <v>11403</v>
      </c>
      <c r="B2657" s="2" t="s">
        <v>11404</v>
      </c>
      <c r="C2657" s="2" t="s">
        <v>11403</v>
      </c>
    </row>
    <row r="2658" spans="1:3">
      <c r="A2658" s="2" t="s">
        <v>11405</v>
      </c>
      <c r="B2658" s="2" t="s">
        <v>11406</v>
      </c>
      <c r="C2658" s="2" t="s">
        <v>11405</v>
      </c>
    </row>
    <row r="2659" spans="1:3">
      <c r="A2659" s="2" t="s">
        <v>11407</v>
      </c>
      <c r="B2659" s="2" t="s">
        <v>11408</v>
      </c>
      <c r="C2659" s="2" t="s">
        <v>11407</v>
      </c>
    </row>
    <row r="2660" spans="1:3">
      <c r="A2660" s="2" t="s">
        <v>11409</v>
      </c>
      <c r="B2660" s="2" t="s">
        <v>11410</v>
      </c>
      <c r="C2660" s="2" t="s">
        <v>11409</v>
      </c>
    </row>
    <row r="2661" spans="1:3">
      <c r="A2661" s="2" t="s">
        <v>11411</v>
      </c>
      <c r="B2661" s="2" t="s">
        <v>11412</v>
      </c>
      <c r="C2661" s="2" t="s">
        <v>11411</v>
      </c>
    </row>
    <row r="2662" spans="1:3">
      <c r="A2662" s="2" t="s">
        <v>11413</v>
      </c>
      <c r="B2662" s="2" t="s">
        <v>11414</v>
      </c>
      <c r="C2662" s="2" t="s">
        <v>11413</v>
      </c>
    </row>
    <row r="2663" spans="1:3">
      <c r="A2663" s="2" t="s">
        <v>11415</v>
      </c>
      <c r="B2663" s="2" t="s">
        <v>11416</v>
      </c>
      <c r="C2663" s="2" t="s">
        <v>11415</v>
      </c>
    </row>
    <row r="2664" spans="1:3">
      <c r="A2664" s="2" t="s">
        <v>11417</v>
      </c>
      <c r="B2664" s="2" t="s">
        <v>11418</v>
      </c>
      <c r="C2664" s="2" t="s">
        <v>11417</v>
      </c>
    </row>
    <row r="2665" spans="1:3">
      <c r="A2665" s="2" t="s">
        <v>11419</v>
      </c>
      <c r="B2665" s="2" t="s">
        <v>11420</v>
      </c>
      <c r="C2665" s="2" t="s">
        <v>11419</v>
      </c>
    </row>
    <row r="2666" spans="1:3">
      <c r="A2666" s="2" t="s">
        <v>11421</v>
      </c>
      <c r="B2666" s="2" t="s">
        <v>11422</v>
      </c>
      <c r="C2666" s="2" t="s">
        <v>11421</v>
      </c>
    </row>
    <row r="2667" spans="1:3">
      <c r="A2667" s="2" t="s">
        <v>11423</v>
      </c>
      <c r="B2667" s="2" t="s">
        <v>11424</v>
      </c>
      <c r="C2667" s="2" t="s">
        <v>11423</v>
      </c>
    </row>
    <row r="2668" spans="1:3">
      <c r="A2668" s="2" t="s">
        <v>11425</v>
      </c>
      <c r="B2668" s="2" t="s">
        <v>11426</v>
      </c>
      <c r="C2668" s="2" t="s">
        <v>11425</v>
      </c>
    </row>
    <row r="2669" spans="1:3">
      <c r="A2669" s="2" t="s">
        <v>11427</v>
      </c>
      <c r="B2669" s="2" t="s">
        <v>11428</v>
      </c>
      <c r="C2669" s="2" t="s">
        <v>11427</v>
      </c>
    </row>
    <row r="2670" spans="1:3">
      <c r="A2670" s="2" t="s">
        <v>11429</v>
      </c>
      <c r="B2670" s="2" t="s">
        <v>11430</v>
      </c>
      <c r="C2670" s="2" t="s">
        <v>11429</v>
      </c>
    </row>
    <row r="2671" spans="1:3">
      <c r="A2671" s="2" t="s">
        <v>11431</v>
      </c>
      <c r="B2671" s="2" t="s">
        <v>11432</v>
      </c>
      <c r="C2671" s="2" t="s">
        <v>11431</v>
      </c>
    </row>
    <row r="2672" spans="1:3">
      <c r="A2672" s="2" t="s">
        <v>11433</v>
      </c>
      <c r="B2672" s="2" t="s">
        <v>11434</v>
      </c>
      <c r="C2672" s="2" t="s">
        <v>11433</v>
      </c>
    </row>
    <row r="2673" spans="1:3">
      <c r="A2673" s="2" t="s">
        <v>11435</v>
      </c>
      <c r="B2673" s="2" t="s">
        <v>11436</v>
      </c>
      <c r="C2673" s="2" t="s">
        <v>11435</v>
      </c>
    </row>
    <row r="2674" spans="1:3">
      <c r="A2674" s="2" t="s">
        <v>11437</v>
      </c>
      <c r="B2674" s="2" t="s">
        <v>11438</v>
      </c>
      <c r="C2674" s="2" t="s">
        <v>11437</v>
      </c>
    </row>
    <row r="2675" spans="1:3">
      <c r="A2675" s="2" t="s">
        <v>11439</v>
      </c>
      <c r="B2675" s="2" t="s">
        <v>11440</v>
      </c>
      <c r="C2675" s="2" t="s">
        <v>11439</v>
      </c>
    </row>
    <row r="2676" spans="1:3">
      <c r="A2676" s="2" t="s">
        <v>11441</v>
      </c>
      <c r="B2676" s="2" t="s">
        <v>11442</v>
      </c>
      <c r="C2676" s="2" t="s">
        <v>11441</v>
      </c>
    </row>
    <row r="2677" spans="1:3">
      <c r="A2677" s="2" t="s">
        <v>11443</v>
      </c>
      <c r="B2677" s="2" t="s">
        <v>11444</v>
      </c>
      <c r="C2677" s="2" t="s">
        <v>11443</v>
      </c>
    </row>
    <row r="2678" spans="1:3">
      <c r="A2678" s="2" t="s">
        <v>11445</v>
      </c>
      <c r="B2678" s="2" t="s">
        <v>11446</v>
      </c>
      <c r="C2678" s="2" t="s">
        <v>11445</v>
      </c>
    </row>
    <row r="2679" spans="1:3">
      <c r="A2679" s="2" t="s">
        <v>11447</v>
      </c>
      <c r="B2679" s="2" t="s">
        <v>11448</v>
      </c>
      <c r="C2679" s="2" t="s">
        <v>11447</v>
      </c>
    </row>
    <row r="2680" spans="1:3">
      <c r="A2680" s="2" t="s">
        <v>11449</v>
      </c>
      <c r="B2680" s="2" t="s">
        <v>11450</v>
      </c>
      <c r="C2680" s="2" t="s">
        <v>11449</v>
      </c>
    </row>
    <row r="2681" spans="1:3">
      <c r="A2681" s="2" t="s">
        <v>11451</v>
      </c>
      <c r="B2681" s="2" t="s">
        <v>11452</v>
      </c>
      <c r="C2681" s="2" t="s">
        <v>11451</v>
      </c>
    </row>
    <row r="2682" spans="1:3">
      <c r="A2682" s="2" t="s">
        <v>11453</v>
      </c>
      <c r="B2682" s="2" t="s">
        <v>11454</v>
      </c>
      <c r="C2682" s="2" t="s">
        <v>11453</v>
      </c>
    </row>
    <row r="2683" spans="1:3">
      <c r="A2683" s="2" t="s">
        <v>11455</v>
      </c>
      <c r="B2683" s="2" t="s">
        <v>11456</v>
      </c>
      <c r="C2683" s="2" t="s">
        <v>11455</v>
      </c>
    </row>
    <row r="2684" spans="1:3">
      <c r="A2684" s="2" t="s">
        <v>11457</v>
      </c>
      <c r="B2684" s="2" t="s">
        <v>11458</v>
      </c>
      <c r="C2684" s="2" t="s">
        <v>11457</v>
      </c>
    </row>
    <row r="2685" spans="1:3">
      <c r="A2685" s="2" t="s">
        <v>11459</v>
      </c>
      <c r="B2685" s="2" t="s">
        <v>11460</v>
      </c>
      <c r="C2685" s="2" t="s">
        <v>11459</v>
      </c>
    </row>
    <row r="2686" spans="1:3">
      <c r="A2686" s="2" t="s">
        <v>11461</v>
      </c>
      <c r="B2686" s="2" t="s">
        <v>11462</v>
      </c>
      <c r="C2686" s="2" t="s">
        <v>11461</v>
      </c>
    </row>
    <row r="2687" spans="1:3">
      <c r="A2687" s="2" t="s">
        <v>11463</v>
      </c>
      <c r="B2687" s="2" t="s">
        <v>11464</v>
      </c>
      <c r="C2687" s="2" t="s">
        <v>11463</v>
      </c>
    </row>
    <row r="2688" spans="1:3">
      <c r="A2688" s="2" t="s">
        <v>11465</v>
      </c>
      <c r="B2688" s="2" t="s">
        <v>11466</v>
      </c>
      <c r="C2688" s="2" t="s">
        <v>11465</v>
      </c>
    </row>
    <row r="2689" spans="1:3">
      <c r="A2689" s="2" t="s">
        <v>11467</v>
      </c>
      <c r="B2689" s="2" t="s">
        <v>11468</v>
      </c>
      <c r="C2689" s="2" t="s">
        <v>11467</v>
      </c>
    </row>
    <row r="2690" spans="1:3">
      <c r="A2690" s="2" t="s">
        <v>11469</v>
      </c>
      <c r="B2690" s="2" t="s">
        <v>11470</v>
      </c>
      <c r="C2690" s="2" t="s">
        <v>11469</v>
      </c>
    </row>
    <row r="2691" spans="1:3">
      <c r="A2691" s="2" t="s">
        <v>11471</v>
      </c>
      <c r="B2691" s="2" t="s">
        <v>11472</v>
      </c>
      <c r="C2691" s="2" t="s">
        <v>11471</v>
      </c>
    </row>
    <row r="2692" spans="1:3">
      <c r="A2692" s="2" t="s">
        <v>11473</v>
      </c>
      <c r="B2692" s="2" t="s">
        <v>11474</v>
      </c>
      <c r="C2692" s="2" t="s">
        <v>11473</v>
      </c>
    </row>
    <row r="2693" spans="1:3">
      <c r="A2693" s="2" t="s">
        <v>11475</v>
      </c>
      <c r="B2693" s="2" t="s">
        <v>11476</v>
      </c>
      <c r="C2693" s="2" t="s">
        <v>11475</v>
      </c>
    </row>
    <row r="2694" spans="1:3">
      <c r="A2694" s="2" t="s">
        <v>11477</v>
      </c>
      <c r="B2694" s="2" t="s">
        <v>11478</v>
      </c>
      <c r="C2694" s="2" t="s">
        <v>11477</v>
      </c>
    </row>
    <row r="2695" spans="1:3">
      <c r="A2695" s="2" t="s">
        <v>11479</v>
      </c>
      <c r="B2695" s="2" t="s">
        <v>11480</v>
      </c>
      <c r="C2695" s="2" t="s">
        <v>11479</v>
      </c>
    </row>
    <row r="2696" spans="1:3">
      <c r="A2696" s="2" t="s">
        <v>11481</v>
      </c>
      <c r="B2696" s="2" t="s">
        <v>11482</v>
      </c>
      <c r="C2696" s="2" t="s">
        <v>11481</v>
      </c>
    </row>
    <row r="2697" spans="1:3">
      <c r="A2697" s="2" t="s">
        <v>11483</v>
      </c>
      <c r="B2697" s="2" t="s">
        <v>11484</v>
      </c>
      <c r="C2697" s="2" t="s">
        <v>11483</v>
      </c>
    </row>
    <row r="2698" spans="1:3">
      <c r="A2698" s="2" t="s">
        <v>11485</v>
      </c>
      <c r="B2698" s="2" t="s">
        <v>11486</v>
      </c>
      <c r="C2698" s="2" t="s">
        <v>11485</v>
      </c>
    </row>
    <row r="2699" spans="1:3">
      <c r="A2699" s="2" t="s">
        <v>11487</v>
      </c>
      <c r="B2699" s="2" t="s">
        <v>11488</v>
      </c>
      <c r="C2699" s="2" t="s">
        <v>11487</v>
      </c>
    </row>
    <row r="2700" spans="1:3">
      <c r="A2700" s="2" t="s">
        <v>11489</v>
      </c>
      <c r="B2700" s="2" t="s">
        <v>11490</v>
      </c>
      <c r="C2700" s="2" t="s">
        <v>11489</v>
      </c>
    </row>
    <row r="2701" spans="1:3">
      <c r="A2701" s="2" t="s">
        <v>11491</v>
      </c>
      <c r="B2701" s="2" t="s">
        <v>11492</v>
      </c>
      <c r="C2701" s="2" t="s">
        <v>11491</v>
      </c>
    </row>
    <row r="2702" spans="1:3">
      <c r="A2702" s="2" t="s">
        <v>11493</v>
      </c>
      <c r="B2702" s="2" t="s">
        <v>11494</v>
      </c>
      <c r="C2702" s="2" t="s">
        <v>11493</v>
      </c>
    </row>
    <row r="2703" spans="1:3">
      <c r="A2703" s="2" t="s">
        <v>11495</v>
      </c>
      <c r="B2703" s="2" t="s">
        <v>11496</v>
      </c>
      <c r="C2703" s="2" t="s">
        <v>11495</v>
      </c>
    </row>
    <row r="2704" spans="1:3">
      <c r="A2704" s="2" t="s">
        <v>11497</v>
      </c>
      <c r="B2704" s="2" t="s">
        <v>11498</v>
      </c>
      <c r="C2704" s="2" t="s">
        <v>11497</v>
      </c>
    </row>
    <row r="2705" spans="1:3">
      <c r="A2705" s="2" t="s">
        <v>11499</v>
      </c>
      <c r="B2705" s="2" t="s">
        <v>11500</v>
      </c>
      <c r="C2705" s="2" t="s">
        <v>11499</v>
      </c>
    </row>
    <row r="2706" spans="1:3">
      <c r="A2706" s="2" t="s">
        <v>11501</v>
      </c>
      <c r="B2706" s="2" t="s">
        <v>11502</v>
      </c>
      <c r="C2706" s="2" t="s">
        <v>11501</v>
      </c>
    </row>
    <row r="2707" spans="1:3">
      <c r="A2707" s="2" t="s">
        <v>11503</v>
      </c>
      <c r="B2707" s="2" t="s">
        <v>11504</v>
      </c>
      <c r="C2707" s="2" t="s">
        <v>11503</v>
      </c>
    </row>
    <row r="2708" spans="1:3">
      <c r="A2708" s="2" t="s">
        <v>11505</v>
      </c>
      <c r="B2708" s="2" t="s">
        <v>11506</v>
      </c>
      <c r="C2708" s="2" t="s">
        <v>11505</v>
      </c>
    </row>
    <row r="2709" spans="1:3">
      <c r="A2709" s="2" t="s">
        <v>11507</v>
      </c>
      <c r="B2709" s="2" t="s">
        <v>11508</v>
      </c>
      <c r="C2709" s="2" t="s">
        <v>11507</v>
      </c>
    </row>
    <row r="2710" spans="1:3">
      <c r="A2710" s="2" t="s">
        <v>11509</v>
      </c>
      <c r="B2710" s="2" t="s">
        <v>11510</v>
      </c>
      <c r="C2710" s="2" t="s">
        <v>11509</v>
      </c>
    </row>
    <row r="2711" spans="1:3">
      <c r="A2711" s="2" t="s">
        <v>11511</v>
      </c>
      <c r="B2711" s="2" t="s">
        <v>11512</v>
      </c>
      <c r="C2711" s="2" t="s">
        <v>11511</v>
      </c>
    </row>
    <row r="2712" spans="1:3">
      <c r="A2712" s="2" t="s">
        <v>11513</v>
      </c>
      <c r="B2712" s="2" t="s">
        <v>11514</v>
      </c>
      <c r="C2712" s="2" t="s">
        <v>11513</v>
      </c>
    </row>
    <row r="2713" spans="1:3">
      <c r="A2713" s="2" t="s">
        <v>11515</v>
      </c>
      <c r="B2713" s="2" t="s">
        <v>11516</v>
      </c>
      <c r="C2713" s="2" t="s">
        <v>11515</v>
      </c>
    </row>
    <row r="2714" spans="1:3">
      <c r="A2714" s="2" t="s">
        <v>11517</v>
      </c>
      <c r="B2714" s="2" t="s">
        <v>11518</v>
      </c>
      <c r="C2714" s="2" t="s">
        <v>11517</v>
      </c>
    </row>
    <row r="2715" spans="1:3">
      <c r="A2715" s="2" t="s">
        <v>11519</v>
      </c>
      <c r="B2715" s="2" t="s">
        <v>11520</v>
      </c>
      <c r="C2715" s="2" t="s">
        <v>11519</v>
      </c>
    </row>
    <row r="2716" spans="1:3">
      <c r="A2716" s="2" t="s">
        <v>11521</v>
      </c>
      <c r="B2716" s="2" t="s">
        <v>11522</v>
      </c>
      <c r="C2716" s="2" t="s">
        <v>11521</v>
      </c>
    </row>
    <row r="2717" spans="1:3">
      <c r="A2717" s="2" t="s">
        <v>11523</v>
      </c>
      <c r="B2717" s="2" t="s">
        <v>11524</v>
      </c>
      <c r="C2717" s="2" t="s">
        <v>11523</v>
      </c>
    </row>
    <row r="2718" spans="1:3">
      <c r="A2718" s="2" t="s">
        <v>11525</v>
      </c>
      <c r="B2718" s="2" t="s">
        <v>11526</v>
      </c>
      <c r="C2718" s="2" t="s">
        <v>11525</v>
      </c>
    </row>
    <row r="2719" spans="1:3">
      <c r="A2719" s="2" t="s">
        <v>11527</v>
      </c>
      <c r="B2719" s="2" t="s">
        <v>11528</v>
      </c>
      <c r="C2719" s="2" t="s">
        <v>11527</v>
      </c>
    </row>
    <row r="2720" spans="1:3">
      <c r="A2720" s="2" t="s">
        <v>11529</v>
      </c>
      <c r="B2720" s="2" t="s">
        <v>11530</v>
      </c>
      <c r="C2720" s="2" t="s">
        <v>11529</v>
      </c>
    </row>
    <row r="2721" spans="1:3">
      <c r="A2721" s="2" t="s">
        <v>11531</v>
      </c>
      <c r="B2721" s="2" t="s">
        <v>11532</v>
      </c>
      <c r="C2721" s="2" t="s">
        <v>11531</v>
      </c>
    </row>
    <row r="2722" spans="1:3">
      <c r="A2722" s="2" t="s">
        <v>11533</v>
      </c>
      <c r="B2722" s="2" t="s">
        <v>11534</v>
      </c>
      <c r="C2722" s="2" t="s">
        <v>11533</v>
      </c>
    </row>
    <row r="2723" spans="1:3">
      <c r="A2723" s="2" t="s">
        <v>11535</v>
      </c>
      <c r="B2723" s="2" t="s">
        <v>11536</v>
      </c>
      <c r="C2723" s="2" t="s">
        <v>11535</v>
      </c>
    </row>
    <row r="2724" spans="1:3">
      <c r="A2724" s="2" t="s">
        <v>11537</v>
      </c>
      <c r="B2724" s="2" t="s">
        <v>11538</v>
      </c>
      <c r="C2724" s="2" t="s">
        <v>11537</v>
      </c>
    </row>
    <row r="2725" spans="1:3">
      <c r="A2725" s="2" t="s">
        <v>11539</v>
      </c>
      <c r="B2725" s="2" t="s">
        <v>11540</v>
      </c>
      <c r="C2725" s="2" t="s">
        <v>11539</v>
      </c>
    </row>
    <row r="2726" spans="1:3">
      <c r="A2726" s="2" t="s">
        <v>11541</v>
      </c>
      <c r="B2726" s="2" t="s">
        <v>11542</v>
      </c>
      <c r="C2726" s="2" t="s">
        <v>11541</v>
      </c>
    </row>
    <row r="2727" spans="1:3">
      <c r="A2727" s="2" t="s">
        <v>11543</v>
      </c>
      <c r="B2727" s="2" t="s">
        <v>11544</v>
      </c>
      <c r="C2727" s="2" t="s">
        <v>11543</v>
      </c>
    </row>
    <row r="2728" spans="1:3">
      <c r="A2728" s="2" t="s">
        <v>11545</v>
      </c>
      <c r="B2728" s="2" t="s">
        <v>11546</v>
      </c>
      <c r="C2728" s="2" t="s">
        <v>11545</v>
      </c>
    </row>
    <row r="2729" spans="1:3">
      <c r="A2729" s="2" t="s">
        <v>11547</v>
      </c>
      <c r="B2729" s="2" t="s">
        <v>11548</v>
      </c>
      <c r="C2729" s="2" t="s">
        <v>11547</v>
      </c>
    </row>
    <row r="2730" spans="1:3">
      <c r="A2730" s="2" t="s">
        <v>11549</v>
      </c>
      <c r="B2730" s="2" t="s">
        <v>11550</v>
      </c>
      <c r="C2730" s="2" t="s">
        <v>11549</v>
      </c>
    </row>
    <row r="2731" spans="1:3">
      <c r="A2731" s="2" t="s">
        <v>11551</v>
      </c>
      <c r="B2731" s="2" t="s">
        <v>11552</v>
      </c>
      <c r="C2731" s="2" t="s">
        <v>11551</v>
      </c>
    </row>
    <row r="2732" spans="1:3">
      <c r="A2732" s="2" t="s">
        <v>11553</v>
      </c>
      <c r="B2732" s="2" t="s">
        <v>11554</v>
      </c>
      <c r="C2732" s="2" t="s">
        <v>11553</v>
      </c>
    </row>
    <row r="2733" spans="1:3">
      <c r="A2733" s="2" t="s">
        <v>11555</v>
      </c>
      <c r="B2733" s="2" t="s">
        <v>11556</v>
      </c>
      <c r="C2733" s="2" t="s">
        <v>11555</v>
      </c>
    </row>
    <row r="2734" spans="1:3">
      <c r="A2734" s="2" t="s">
        <v>11557</v>
      </c>
      <c r="B2734" s="2" t="s">
        <v>11558</v>
      </c>
      <c r="C2734" s="2" t="s">
        <v>11557</v>
      </c>
    </row>
    <row r="2735" spans="1:3">
      <c r="A2735" s="2" t="s">
        <v>11559</v>
      </c>
      <c r="B2735" s="2" t="s">
        <v>11560</v>
      </c>
      <c r="C2735" s="2" t="s">
        <v>11559</v>
      </c>
    </row>
    <row r="2736" spans="1:3">
      <c r="A2736" s="2" t="s">
        <v>11561</v>
      </c>
      <c r="B2736" s="2" t="s">
        <v>11562</v>
      </c>
      <c r="C2736" s="2" t="s">
        <v>11561</v>
      </c>
    </row>
    <row r="2737" spans="1:3">
      <c r="A2737" s="2" t="s">
        <v>11563</v>
      </c>
      <c r="B2737" s="2" t="s">
        <v>11564</v>
      </c>
      <c r="C2737" s="2" t="s">
        <v>11563</v>
      </c>
    </row>
    <row r="2738" spans="1:3">
      <c r="A2738" s="2" t="s">
        <v>11565</v>
      </c>
      <c r="B2738" s="2" t="s">
        <v>11566</v>
      </c>
      <c r="C2738" s="2" t="s">
        <v>11565</v>
      </c>
    </row>
    <row r="2739" spans="1:3">
      <c r="A2739" s="2" t="s">
        <v>11567</v>
      </c>
      <c r="B2739" s="2" t="s">
        <v>11568</v>
      </c>
      <c r="C2739" s="2" t="s">
        <v>11567</v>
      </c>
    </row>
    <row r="2740" spans="1:3">
      <c r="A2740" s="2" t="s">
        <v>11569</v>
      </c>
      <c r="B2740" s="2" t="s">
        <v>11570</v>
      </c>
      <c r="C2740" s="2" t="s">
        <v>11569</v>
      </c>
    </row>
    <row r="2741" spans="1:3">
      <c r="A2741" s="2" t="s">
        <v>11571</v>
      </c>
      <c r="B2741" s="2" t="s">
        <v>11572</v>
      </c>
      <c r="C2741" s="2" t="s">
        <v>11571</v>
      </c>
    </row>
    <row r="2742" spans="1:3">
      <c r="A2742" s="2" t="s">
        <v>11573</v>
      </c>
      <c r="B2742" s="2" t="s">
        <v>11574</v>
      </c>
      <c r="C2742" s="2" t="s">
        <v>11573</v>
      </c>
    </row>
    <row r="2743" spans="1:3">
      <c r="A2743" s="2" t="s">
        <v>11575</v>
      </c>
      <c r="B2743" s="2" t="s">
        <v>11576</v>
      </c>
      <c r="C2743" s="2" t="s">
        <v>11575</v>
      </c>
    </row>
    <row r="2744" spans="1:3">
      <c r="A2744" s="2" t="s">
        <v>11577</v>
      </c>
      <c r="B2744" s="2" t="s">
        <v>5370</v>
      </c>
      <c r="C2744" s="2" t="s">
        <v>11577</v>
      </c>
    </row>
    <row r="2745" spans="1:3">
      <c r="A2745" s="2" t="s">
        <v>11578</v>
      </c>
      <c r="B2745" s="2" t="s">
        <v>11579</v>
      </c>
      <c r="C2745" s="2" t="s">
        <v>11578</v>
      </c>
    </row>
    <row r="2746" spans="1:3">
      <c r="A2746" s="2" t="s">
        <v>11580</v>
      </c>
      <c r="B2746" s="2" t="s">
        <v>11581</v>
      </c>
      <c r="C2746" s="2" t="s">
        <v>11580</v>
      </c>
    </row>
    <row r="2747" spans="1:3">
      <c r="A2747" s="2" t="s">
        <v>11582</v>
      </c>
      <c r="B2747" s="2" t="s">
        <v>11583</v>
      </c>
      <c r="C2747" s="2" t="s">
        <v>11582</v>
      </c>
    </row>
    <row r="2748" spans="1:3">
      <c r="A2748" s="2" t="s">
        <v>11584</v>
      </c>
      <c r="B2748" s="2" t="s">
        <v>11585</v>
      </c>
      <c r="C2748" s="2" t="s">
        <v>11584</v>
      </c>
    </row>
    <row r="2749" spans="1:3">
      <c r="A2749" s="2" t="s">
        <v>11586</v>
      </c>
      <c r="B2749" s="2" t="s">
        <v>11587</v>
      </c>
      <c r="C2749" s="2" t="s">
        <v>11586</v>
      </c>
    </row>
    <row r="2750" spans="1:3">
      <c r="A2750" s="2" t="s">
        <v>11588</v>
      </c>
      <c r="B2750" s="2" t="s">
        <v>11589</v>
      </c>
      <c r="C2750" s="2" t="s">
        <v>11588</v>
      </c>
    </row>
    <row r="2751" spans="1:3">
      <c r="A2751" s="2" t="s">
        <v>11590</v>
      </c>
      <c r="B2751" s="2" t="s">
        <v>11591</v>
      </c>
      <c r="C2751" s="2" t="s">
        <v>11590</v>
      </c>
    </row>
    <row r="2752" spans="1:3">
      <c r="A2752" s="2" t="s">
        <v>11592</v>
      </c>
      <c r="B2752" s="2" t="s">
        <v>11593</v>
      </c>
      <c r="C2752" s="2" t="s">
        <v>11592</v>
      </c>
    </row>
    <row r="2753" spans="1:3">
      <c r="A2753" s="2" t="s">
        <v>11594</v>
      </c>
      <c r="B2753" s="2" t="s">
        <v>11595</v>
      </c>
      <c r="C2753" s="2" t="s">
        <v>11594</v>
      </c>
    </row>
    <row r="2754" spans="1:3">
      <c r="A2754" s="2" t="s">
        <v>11596</v>
      </c>
      <c r="B2754" s="2" t="s">
        <v>11597</v>
      </c>
      <c r="C2754" s="2" t="s">
        <v>11596</v>
      </c>
    </row>
    <row r="2755" spans="1:3">
      <c r="A2755" s="2" t="s">
        <v>11598</v>
      </c>
      <c r="B2755" s="2" t="s">
        <v>11599</v>
      </c>
      <c r="C2755" s="2" t="s">
        <v>11598</v>
      </c>
    </row>
    <row r="2756" spans="1:3">
      <c r="A2756" s="2" t="s">
        <v>11600</v>
      </c>
      <c r="B2756" s="2" t="s">
        <v>11601</v>
      </c>
      <c r="C2756" s="2" t="s">
        <v>11600</v>
      </c>
    </row>
    <row r="2757" spans="1:3">
      <c r="A2757" s="2" t="s">
        <v>11602</v>
      </c>
      <c r="B2757" s="2" t="s">
        <v>11603</v>
      </c>
      <c r="C2757" s="2" t="s">
        <v>11602</v>
      </c>
    </row>
    <row r="2758" spans="1:3">
      <c r="A2758" s="2" t="s">
        <v>11604</v>
      </c>
      <c r="B2758" s="2" t="s">
        <v>11605</v>
      </c>
      <c r="C2758" s="2" t="s">
        <v>11604</v>
      </c>
    </row>
    <row r="2759" spans="1:3">
      <c r="A2759" s="2" t="s">
        <v>11606</v>
      </c>
      <c r="B2759" s="2" t="s">
        <v>11607</v>
      </c>
      <c r="C2759" s="2" t="s">
        <v>11606</v>
      </c>
    </row>
    <row r="2760" spans="1:3">
      <c r="A2760" s="2" t="s">
        <v>11608</v>
      </c>
      <c r="B2760" s="2" t="s">
        <v>11609</v>
      </c>
      <c r="C2760" s="2" t="s">
        <v>11608</v>
      </c>
    </row>
    <row r="2761" spans="1:3">
      <c r="A2761" s="2" t="s">
        <v>11610</v>
      </c>
      <c r="B2761" s="2" t="s">
        <v>11611</v>
      </c>
      <c r="C2761" s="2" t="s">
        <v>11610</v>
      </c>
    </row>
    <row r="2762" spans="1:3">
      <c r="A2762" s="2" t="s">
        <v>11612</v>
      </c>
      <c r="B2762" s="2" t="s">
        <v>11613</v>
      </c>
      <c r="C2762" s="2" t="s">
        <v>11612</v>
      </c>
    </row>
    <row r="2763" spans="1:3">
      <c r="A2763" s="2" t="s">
        <v>11614</v>
      </c>
      <c r="B2763" s="2" t="s">
        <v>11615</v>
      </c>
      <c r="C2763" s="2" t="s">
        <v>11614</v>
      </c>
    </row>
    <row r="2764" spans="1:3">
      <c r="A2764" s="2" t="s">
        <v>11616</v>
      </c>
      <c r="B2764" s="2" t="s">
        <v>11617</v>
      </c>
      <c r="C2764" s="2" t="s">
        <v>11616</v>
      </c>
    </row>
    <row r="2765" spans="1:3">
      <c r="A2765" s="2" t="s">
        <v>11618</v>
      </c>
      <c r="B2765" s="2" t="s">
        <v>11619</v>
      </c>
      <c r="C2765" s="2" t="s">
        <v>11618</v>
      </c>
    </row>
    <row r="2766" spans="1:3">
      <c r="A2766" s="2" t="s">
        <v>11620</v>
      </c>
      <c r="B2766" s="2" t="s">
        <v>11621</v>
      </c>
      <c r="C2766" s="2" t="s">
        <v>11620</v>
      </c>
    </row>
    <row r="2767" spans="1:3">
      <c r="A2767" s="2" t="s">
        <v>11622</v>
      </c>
      <c r="B2767" s="2" t="s">
        <v>11623</v>
      </c>
      <c r="C2767" s="2" t="s">
        <v>11622</v>
      </c>
    </row>
    <row r="2768" spans="1:3">
      <c r="A2768" s="2" t="s">
        <v>11624</v>
      </c>
      <c r="B2768" s="2" t="s">
        <v>11625</v>
      </c>
      <c r="C2768" s="2" t="s">
        <v>11624</v>
      </c>
    </row>
    <row r="2769" spans="1:3">
      <c r="A2769" s="2" t="s">
        <v>11626</v>
      </c>
      <c r="B2769" s="2" t="s">
        <v>11627</v>
      </c>
      <c r="C2769" s="2" t="s">
        <v>11626</v>
      </c>
    </row>
    <row r="2770" spans="1:3">
      <c r="A2770" s="2" t="s">
        <v>11628</v>
      </c>
      <c r="B2770" s="2" t="s">
        <v>11629</v>
      </c>
      <c r="C2770" s="2" t="s">
        <v>11628</v>
      </c>
    </row>
    <row r="2771" spans="1:3">
      <c r="A2771" s="2" t="s">
        <v>11630</v>
      </c>
      <c r="B2771" s="2" t="s">
        <v>11631</v>
      </c>
      <c r="C2771" s="2" t="s">
        <v>11630</v>
      </c>
    </row>
    <row r="2772" spans="1:3">
      <c r="A2772" s="2" t="s">
        <v>11632</v>
      </c>
      <c r="B2772" s="2" t="s">
        <v>11633</v>
      </c>
      <c r="C2772" s="2" t="s">
        <v>11632</v>
      </c>
    </row>
    <row r="2773" spans="1:3">
      <c r="A2773" s="2" t="s">
        <v>11634</v>
      </c>
      <c r="B2773" s="2" t="s">
        <v>11635</v>
      </c>
      <c r="C2773" s="2" t="s">
        <v>11634</v>
      </c>
    </row>
    <row r="2774" spans="1:3">
      <c r="A2774" s="2" t="s">
        <v>11636</v>
      </c>
      <c r="B2774" s="2" t="s">
        <v>11637</v>
      </c>
      <c r="C2774" s="2" t="s">
        <v>11636</v>
      </c>
    </row>
    <row r="2775" spans="1:3">
      <c r="A2775" s="2" t="s">
        <v>11638</v>
      </c>
      <c r="B2775" s="2" t="s">
        <v>10690</v>
      </c>
      <c r="C2775" s="2" t="s">
        <v>11638</v>
      </c>
    </row>
    <row r="2776" spans="1:3">
      <c r="A2776" s="2" t="s">
        <v>11639</v>
      </c>
      <c r="B2776" s="2" t="s">
        <v>11640</v>
      </c>
      <c r="C2776" s="2" t="s">
        <v>11639</v>
      </c>
    </row>
    <row r="2777" spans="1:3">
      <c r="A2777" s="2" t="s">
        <v>11641</v>
      </c>
      <c r="B2777" s="2" t="s">
        <v>11642</v>
      </c>
      <c r="C2777" s="2" t="s">
        <v>11641</v>
      </c>
    </row>
    <row r="2778" spans="1:3">
      <c r="A2778" s="2" t="s">
        <v>11643</v>
      </c>
      <c r="B2778" s="2" t="s">
        <v>11644</v>
      </c>
      <c r="C2778" s="2" t="s">
        <v>11643</v>
      </c>
    </row>
    <row r="2779" spans="1:3">
      <c r="A2779" s="2" t="s">
        <v>11645</v>
      </c>
      <c r="B2779" s="2" t="s">
        <v>11646</v>
      </c>
      <c r="C2779" s="2" t="s">
        <v>11645</v>
      </c>
    </row>
    <row r="2780" spans="1:3">
      <c r="A2780" s="2" t="s">
        <v>11647</v>
      </c>
      <c r="B2780" s="2" t="s">
        <v>11648</v>
      </c>
      <c r="C2780" s="2" t="s">
        <v>11647</v>
      </c>
    </row>
    <row r="2781" spans="1:3">
      <c r="A2781" s="2" t="s">
        <v>11649</v>
      </c>
      <c r="B2781" s="2" t="s">
        <v>11650</v>
      </c>
      <c r="C2781" s="2" t="s">
        <v>11649</v>
      </c>
    </row>
    <row r="2782" spans="1:3">
      <c r="A2782" s="2" t="s">
        <v>11651</v>
      </c>
      <c r="B2782" s="2" t="s">
        <v>11652</v>
      </c>
      <c r="C2782" s="2" t="s">
        <v>11651</v>
      </c>
    </row>
    <row r="2783" spans="1:3">
      <c r="A2783" s="2" t="s">
        <v>11653</v>
      </c>
      <c r="B2783" s="2" t="s">
        <v>11654</v>
      </c>
      <c r="C2783" s="2" t="s">
        <v>11653</v>
      </c>
    </row>
    <row r="2784" spans="1:3">
      <c r="A2784" s="2" t="s">
        <v>11655</v>
      </c>
      <c r="B2784" s="2" t="s">
        <v>11656</v>
      </c>
      <c r="C2784" s="2" t="s">
        <v>11655</v>
      </c>
    </row>
    <row r="2785" spans="1:3">
      <c r="A2785" s="2" t="s">
        <v>11657</v>
      </c>
      <c r="B2785" s="2" t="s">
        <v>11658</v>
      </c>
      <c r="C2785" s="2" t="s">
        <v>11657</v>
      </c>
    </row>
    <row r="2786" spans="1:3">
      <c r="A2786" s="2" t="s">
        <v>11659</v>
      </c>
      <c r="B2786" s="2" t="s">
        <v>11660</v>
      </c>
      <c r="C2786" s="2" t="s">
        <v>11659</v>
      </c>
    </row>
    <row r="2787" spans="1:3">
      <c r="A2787" s="2" t="s">
        <v>11661</v>
      </c>
      <c r="B2787" s="2" t="s">
        <v>11662</v>
      </c>
      <c r="C2787" s="2" t="s">
        <v>11661</v>
      </c>
    </row>
    <row r="2788" spans="1:3">
      <c r="A2788" s="2" t="s">
        <v>11663</v>
      </c>
      <c r="B2788" s="2" t="s">
        <v>11664</v>
      </c>
      <c r="C2788" s="2" t="s">
        <v>11663</v>
      </c>
    </row>
    <row r="2789" spans="1:3">
      <c r="A2789" s="2" t="s">
        <v>11665</v>
      </c>
      <c r="B2789" s="2" t="s">
        <v>11666</v>
      </c>
      <c r="C2789" s="2" t="s">
        <v>11665</v>
      </c>
    </row>
    <row r="2790" spans="1:3">
      <c r="A2790" s="2" t="s">
        <v>11667</v>
      </c>
      <c r="B2790" s="2" t="s">
        <v>11668</v>
      </c>
      <c r="C2790" s="2" t="s">
        <v>11667</v>
      </c>
    </row>
    <row r="2791" spans="1:3">
      <c r="A2791" s="2" t="s">
        <v>11669</v>
      </c>
      <c r="B2791" s="2" t="s">
        <v>11670</v>
      </c>
      <c r="C2791" s="2" t="s">
        <v>11669</v>
      </c>
    </row>
    <row r="2792" spans="1:3">
      <c r="A2792" s="2" t="s">
        <v>11671</v>
      </c>
      <c r="B2792" s="2" t="s">
        <v>11672</v>
      </c>
      <c r="C2792" s="2" t="s">
        <v>11671</v>
      </c>
    </row>
    <row r="2793" spans="1:3">
      <c r="A2793" s="2" t="s">
        <v>11673</v>
      </c>
      <c r="B2793" s="2" t="s">
        <v>11674</v>
      </c>
      <c r="C2793" s="2" t="s">
        <v>11673</v>
      </c>
    </row>
    <row r="2794" spans="1:3">
      <c r="A2794" s="2" t="s">
        <v>11675</v>
      </c>
      <c r="B2794" s="2" t="s">
        <v>11676</v>
      </c>
      <c r="C2794" s="2" t="s">
        <v>11675</v>
      </c>
    </row>
    <row r="2795" spans="1:3">
      <c r="A2795" s="2" t="s">
        <v>11677</v>
      </c>
      <c r="B2795" s="2" t="s">
        <v>11678</v>
      </c>
      <c r="C2795" s="2" t="s">
        <v>11677</v>
      </c>
    </row>
    <row r="2796" spans="1:3">
      <c r="A2796" s="2" t="s">
        <v>11679</v>
      </c>
      <c r="B2796" s="2" t="s">
        <v>11680</v>
      </c>
      <c r="C2796" s="2" t="s">
        <v>11679</v>
      </c>
    </row>
    <row r="2797" spans="1:3">
      <c r="A2797" s="2" t="s">
        <v>11681</v>
      </c>
      <c r="B2797" s="2" t="s">
        <v>11682</v>
      </c>
      <c r="C2797" s="2" t="s">
        <v>11681</v>
      </c>
    </row>
    <row r="2798" spans="1:3">
      <c r="A2798" s="2" t="s">
        <v>11683</v>
      </c>
      <c r="B2798" s="2" t="s">
        <v>11684</v>
      </c>
      <c r="C2798" s="2" t="s">
        <v>11683</v>
      </c>
    </row>
    <row r="2799" spans="1:3">
      <c r="A2799" s="2" t="s">
        <v>11685</v>
      </c>
      <c r="B2799" s="2" t="s">
        <v>11686</v>
      </c>
      <c r="C2799" s="2" t="s">
        <v>11685</v>
      </c>
    </row>
    <row r="2800" spans="1:3">
      <c r="A2800" s="2" t="s">
        <v>11687</v>
      </c>
      <c r="B2800" s="2" t="s">
        <v>11688</v>
      </c>
      <c r="C2800" s="2" t="s">
        <v>11687</v>
      </c>
    </row>
    <row r="2801" spans="1:3">
      <c r="A2801" s="2" t="s">
        <v>11689</v>
      </c>
      <c r="B2801" s="2" t="s">
        <v>11690</v>
      </c>
      <c r="C2801" s="2" t="s">
        <v>11689</v>
      </c>
    </row>
    <row r="2802" spans="1:3">
      <c r="A2802" s="2" t="s">
        <v>11691</v>
      </c>
      <c r="B2802" s="2" t="s">
        <v>11692</v>
      </c>
      <c r="C2802" s="2" t="s">
        <v>11691</v>
      </c>
    </row>
    <row r="2803" spans="1:3">
      <c r="A2803" s="2" t="s">
        <v>11693</v>
      </c>
      <c r="B2803" s="2" t="s">
        <v>11694</v>
      </c>
      <c r="C2803" s="2" t="s">
        <v>11693</v>
      </c>
    </row>
    <row r="2804" spans="1:3">
      <c r="A2804" s="2" t="s">
        <v>11695</v>
      </c>
      <c r="B2804" s="2" t="s">
        <v>11696</v>
      </c>
      <c r="C2804" s="2" t="s">
        <v>11695</v>
      </c>
    </row>
    <row r="2805" spans="1:3">
      <c r="A2805" s="2" t="s">
        <v>11697</v>
      </c>
      <c r="B2805" s="2" t="s">
        <v>11698</v>
      </c>
      <c r="C2805" s="2" t="s">
        <v>11697</v>
      </c>
    </row>
    <row r="2806" spans="1:3">
      <c r="A2806" s="2" t="s">
        <v>11699</v>
      </c>
      <c r="B2806" s="2" t="s">
        <v>11700</v>
      </c>
      <c r="C2806" s="2" t="s">
        <v>11699</v>
      </c>
    </row>
    <row r="2807" spans="1:3">
      <c r="A2807" s="2" t="s">
        <v>11701</v>
      </c>
      <c r="B2807" s="2" t="s">
        <v>11702</v>
      </c>
      <c r="C2807" s="2" t="s">
        <v>11701</v>
      </c>
    </row>
    <row r="2808" spans="1:3">
      <c r="A2808" s="2" t="s">
        <v>11703</v>
      </c>
      <c r="B2808" s="2" t="s">
        <v>11704</v>
      </c>
      <c r="C2808" s="2" t="s">
        <v>11703</v>
      </c>
    </row>
    <row r="2809" spans="1:3">
      <c r="A2809" s="2" t="s">
        <v>11705</v>
      </c>
      <c r="B2809" s="2" t="s">
        <v>11706</v>
      </c>
      <c r="C2809" s="2" t="s">
        <v>11705</v>
      </c>
    </row>
    <row r="2810" spans="1:3">
      <c r="A2810" s="2" t="s">
        <v>11707</v>
      </c>
      <c r="B2810" s="2" t="s">
        <v>11708</v>
      </c>
      <c r="C2810" s="2" t="s">
        <v>11707</v>
      </c>
    </row>
    <row r="2811" spans="1:3">
      <c r="A2811" s="2" t="s">
        <v>11709</v>
      </c>
      <c r="B2811" s="2" t="s">
        <v>11710</v>
      </c>
      <c r="C2811" s="2" t="s">
        <v>11709</v>
      </c>
    </row>
    <row r="2812" spans="1:3">
      <c r="A2812" s="2" t="s">
        <v>11711</v>
      </c>
      <c r="B2812" s="2" t="s">
        <v>11712</v>
      </c>
      <c r="C2812" s="2" t="s">
        <v>11711</v>
      </c>
    </row>
    <row r="2813" spans="1:3">
      <c r="A2813" s="2" t="s">
        <v>11713</v>
      </c>
      <c r="B2813" s="2" t="s">
        <v>11179</v>
      </c>
      <c r="C2813" s="2" t="s">
        <v>11713</v>
      </c>
    </row>
    <row r="2814" spans="1:3">
      <c r="A2814" s="2" t="s">
        <v>11714</v>
      </c>
      <c r="B2814" s="2" t="s">
        <v>11715</v>
      </c>
      <c r="C2814" s="2" t="s">
        <v>11714</v>
      </c>
    </row>
    <row r="2815" spans="1:3">
      <c r="A2815" s="2" t="s">
        <v>11716</v>
      </c>
      <c r="B2815" s="2" t="s">
        <v>11717</v>
      </c>
      <c r="C2815" s="2" t="s">
        <v>11716</v>
      </c>
    </row>
    <row r="2816" spans="1:3">
      <c r="A2816" s="2" t="s">
        <v>11718</v>
      </c>
      <c r="B2816" s="2" t="s">
        <v>11719</v>
      </c>
      <c r="C2816" s="2" t="s">
        <v>11718</v>
      </c>
    </row>
    <row r="2817" spans="1:3">
      <c r="A2817" s="2" t="s">
        <v>11720</v>
      </c>
      <c r="B2817" s="2" t="s">
        <v>11721</v>
      </c>
      <c r="C2817" s="2" t="s">
        <v>11720</v>
      </c>
    </row>
    <row r="2818" spans="1:3">
      <c r="A2818" s="2" t="s">
        <v>11722</v>
      </c>
      <c r="B2818" s="2" t="s">
        <v>11723</v>
      </c>
      <c r="C2818" s="2" t="s">
        <v>11722</v>
      </c>
    </row>
    <row r="2819" spans="1:3">
      <c r="A2819" s="2" t="s">
        <v>11724</v>
      </c>
      <c r="B2819" s="2" t="s">
        <v>11725</v>
      </c>
      <c r="C2819" s="2" t="s">
        <v>11724</v>
      </c>
    </row>
    <row r="2820" spans="1:3">
      <c r="A2820" s="2" t="s">
        <v>11726</v>
      </c>
      <c r="B2820" s="2" t="s">
        <v>11727</v>
      </c>
      <c r="C2820" s="2" t="s">
        <v>11726</v>
      </c>
    </row>
    <row r="2821" spans="1:3">
      <c r="A2821" s="2" t="s">
        <v>11728</v>
      </c>
      <c r="B2821" s="2" t="s">
        <v>11729</v>
      </c>
      <c r="C2821" s="2" t="s">
        <v>11728</v>
      </c>
    </row>
    <row r="2822" spans="1:3">
      <c r="A2822" s="2" t="s">
        <v>11730</v>
      </c>
      <c r="B2822" s="2" t="s">
        <v>11731</v>
      </c>
      <c r="C2822" s="2" t="s">
        <v>11730</v>
      </c>
    </row>
    <row r="2823" spans="1:3">
      <c r="A2823" s="2" t="s">
        <v>11732</v>
      </c>
      <c r="B2823" s="2" t="s">
        <v>11733</v>
      </c>
      <c r="C2823" s="2" t="s">
        <v>11732</v>
      </c>
    </row>
    <row r="2824" spans="1:3">
      <c r="A2824" s="2" t="s">
        <v>11734</v>
      </c>
      <c r="B2824" s="2" t="s">
        <v>11735</v>
      </c>
      <c r="C2824" s="2" t="s">
        <v>11734</v>
      </c>
    </row>
    <row r="2825" spans="1:3">
      <c r="A2825" s="2" t="s">
        <v>11736</v>
      </c>
      <c r="B2825" s="2" t="s">
        <v>11737</v>
      </c>
      <c r="C2825" s="2" t="s">
        <v>11736</v>
      </c>
    </row>
    <row r="2826" spans="1:3">
      <c r="A2826" s="2" t="s">
        <v>11738</v>
      </c>
      <c r="B2826" s="2" t="s">
        <v>11739</v>
      </c>
      <c r="C2826" s="2" t="s">
        <v>11738</v>
      </c>
    </row>
    <row r="2827" spans="1:3">
      <c r="A2827" s="2" t="s">
        <v>11740</v>
      </c>
      <c r="B2827" s="2" t="s">
        <v>11741</v>
      </c>
      <c r="C2827" s="2" t="s">
        <v>11740</v>
      </c>
    </row>
    <row r="2828" spans="1:3">
      <c r="A2828" s="2" t="s">
        <v>11742</v>
      </c>
      <c r="B2828" s="2" t="s">
        <v>11743</v>
      </c>
      <c r="C2828" s="2" t="s">
        <v>11742</v>
      </c>
    </row>
    <row r="2829" spans="1:3">
      <c r="A2829" s="2" t="s">
        <v>11744</v>
      </c>
      <c r="B2829" s="2" t="s">
        <v>11745</v>
      </c>
      <c r="C2829" s="2" t="s">
        <v>11744</v>
      </c>
    </row>
    <row r="2830" spans="1:3">
      <c r="A2830" s="2" t="s">
        <v>11746</v>
      </c>
      <c r="B2830" s="2" t="s">
        <v>11747</v>
      </c>
      <c r="C2830" s="2" t="s">
        <v>11746</v>
      </c>
    </row>
    <row r="2831" spans="1:3">
      <c r="A2831" s="2" t="s">
        <v>11748</v>
      </c>
      <c r="B2831" s="2" t="s">
        <v>11749</v>
      </c>
      <c r="C2831" s="2" t="s">
        <v>11748</v>
      </c>
    </row>
    <row r="2832" spans="1:3">
      <c r="A2832" s="2" t="s">
        <v>11750</v>
      </c>
      <c r="B2832" s="2" t="s">
        <v>11751</v>
      </c>
      <c r="C2832" s="2" t="s">
        <v>11750</v>
      </c>
    </row>
    <row r="2833" spans="1:3">
      <c r="A2833" s="2" t="s">
        <v>11752</v>
      </c>
      <c r="B2833" s="2" t="s">
        <v>11753</v>
      </c>
      <c r="C2833" s="2" t="s">
        <v>11752</v>
      </c>
    </row>
    <row r="2834" spans="1:3">
      <c r="A2834" s="2" t="s">
        <v>11754</v>
      </c>
      <c r="B2834" s="2" t="s">
        <v>11755</v>
      </c>
      <c r="C2834" s="2" t="s">
        <v>11754</v>
      </c>
    </row>
    <row r="2835" spans="1:3">
      <c r="A2835" s="2" t="s">
        <v>11756</v>
      </c>
      <c r="B2835" s="2" t="s">
        <v>11757</v>
      </c>
      <c r="C2835" s="2" t="s">
        <v>11756</v>
      </c>
    </row>
    <row r="2836" spans="1:3">
      <c r="A2836" s="2" t="s">
        <v>11758</v>
      </c>
      <c r="B2836" s="2" t="s">
        <v>11759</v>
      </c>
      <c r="C2836" s="2" t="s">
        <v>11758</v>
      </c>
    </row>
    <row r="2837" spans="1:3">
      <c r="A2837" s="2" t="s">
        <v>11760</v>
      </c>
      <c r="B2837" s="2" t="s">
        <v>11761</v>
      </c>
      <c r="C2837" s="2" t="s">
        <v>11760</v>
      </c>
    </row>
    <row r="2838" spans="1:3">
      <c r="A2838" s="2" t="s">
        <v>11762</v>
      </c>
      <c r="B2838" s="2" t="s">
        <v>11763</v>
      </c>
      <c r="C2838" s="2" t="s">
        <v>11762</v>
      </c>
    </row>
    <row r="2839" spans="1:3">
      <c r="A2839" s="2" t="s">
        <v>11764</v>
      </c>
      <c r="B2839" s="2" t="s">
        <v>11765</v>
      </c>
      <c r="C2839" s="2" t="s">
        <v>11764</v>
      </c>
    </row>
    <row r="2840" spans="1:3">
      <c r="A2840" s="2" t="s">
        <v>11766</v>
      </c>
      <c r="B2840" s="2" t="s">
        <v>11767</v>
      </c>
      <c r="C2840" s="2" t="s">
        <v>11766</v>
      </c>
    </row>
    <row r="2841" spans="1:3">
      <c r="A2841" s="2" t="s">
        <v>11768</v>
      </c>
      <c r="B2841" s="2" t="s">
        <v>11769</v>
      </c>
      <c r="C2841" s="2" t="s">
        <v>11768</v>
      </c>
    </row>
    <row r="2842" spans="1:3">
      <c r="A2842" s="2" t="s">
        <v>11770</v>
      </c>
      <c r="B2842" s="2" t="s">
        <v>11771</v>
      </c>
      <c r="C2842" s="2" t="s">
        <v>11770</v>
      </c>
    </row>
    <row r="2843" spans="1:3">
      <c r="A2843" s="2" t="s">
        <v>11772</v>
      </c>
      <c r="B2843" s="2" t="s">
        <v>11773</v>
      </c>
      <c r="C2843" s="2" t="s">
        <v>11772</v>
      </c>
    </row>
    <row r="2844" spans="1:3">
      <c r="A2844" s="2" t="s">
        <v>11774</v>
      </c>
      <c r="B2844" s="2" t="s">
        <v>11775</v>
      </c>
      <c r="C2844" s="2" t="s">
        <v>11774</v>
      </c>
    </row>
    <row r="2845" spans="1:3">
      <c r="A2845" s="2" t="s">
        <v>11776</v>
      </c>
      <c r="B2845" s="2" t="s">
        <v>11777</v>
      </c>
      <c r="C2845" s="2" t="s">
        <v>11776</v>
      </c>
    </row>
    <row r="2846" spans="1:3">
      <c r="A2846" s="2" t="s">
        <v>11778</v>
      </c>
      <c r="B2846" s="2" t="s">
        <v>11779</v>
      </c>
      <c r="C2846" s="2" t="s">
        <v>11778</v>
      </c>
    </row>
    <row r="2847" spans="1:3">
      <c r="A2847" s="2" t="s">
        <v>11780</v>
      </c>
      <c r="B2847" s="2" t="s">
        <v>11781</v>
      </c>
      <c r="C2847" s="2" t="s">
        <v>11780</v>
      </c>
    </row>
    <row r="2848" spans="1:3">
      <c r="A2848" s="2" t="s">
        <v>11782</v>
      </c>
      <c r="B2848" s="2" t="s">
        <v>11783</v>
      </c>
      <c r="C2848" s="2" t="s">
        <v>11782</v>
      </c>
    </row>
    <row r="2849" spans="1:3">
      <c r="A2849" s="2" t="s">
        <v>11784</v>
      </c>
      <c r="B2849" s="2" t="s">
        <v>11785</v>
      </c>
      <c r="C2849" s="2" t="s">
        <v>11784</v>
      </c>
    </row>
    <row r="2850" spans="1:3">
      <c r="A2850" s="2" t="s">
        <v>11786</v>
      </c>
      <c r="B2850" s="2" t="s">
        <v>11787</v>
      </c>
      <c r="C2850" s="2" t="s">
        <v>11786</v>
      </c>
    </row>
    <row r="2851" spans="1:3">
      <c r="A2851" s="2" t="s">
        <v>11788</v>
      </c>
      <c r="B2851" s="2" t="s">
        <v>11789</v>
      </c>
      <c r="C2851" s="2" t="s">
        <v>11788</v>
      </c>
    </row>
    <row r="2852" spans="1:3">
      <c r="A2852" s="2" t="s">
        <v>11790</v>
      </c>
      <c r="B2852" s="2" t="s">
        <v>11791</v>
      </c>
      <c r="C2852" s="2" t="s">
        <v>11790</v>
      </c>
    </row>
    <row r="2853" spans="1:3">
      <c r="A2853" s="2" t="s">
        <v>11792</v>
      </c>
      <c r="B2853" s="2" t="s">
        <v>11793</v>
      </c>
      <c r="C2853" s="2" t="s">
        <v>11792</v>
      </c>
    </row>
    <row r="2854" spans="1:3">
      <c r="A2854" s="2" t="s">
        <v>11794</v>
      </c>
      <c r="B2854" s="2" t="s">
        <v>11795</v>
      </c>
      <c r="C2854" s="2" t="s">
        <v>11794</v>
      </c>
    </row>
    <row r="2855" spans="1:3">
      <c r="A2855" s="2" t="s">
        <v>11796</v>
      </c>
      <c r="B2855" s="2" t="s">
        <v>11797</v>
      </c>
      <c r="C2855" s="2" t="s">
        <v>11796</v>
      </c>
    </row>
    <row r="2856" spans="1:3">
      <c r="A2856" s="2" t="s">
        <v>11798</v>
      </c>
      <c r="B2856" s="2" t="s">
        <v>11799</v>
      </c>
      <c r="C2856" s="2" t="s">
        <v>11798</v>
      </c>
    </row>
    <row r="2857" spans="1:3">
      <c r="A2857" s="2" t="s">
        <v>11800</v>
      </c>
      <c r="B2857" s="2" t="s">
        <v>11801</v>
      </c>
      <c r="C2857" s="2" t="s">
        <v>11800</v>
      </c>
    </row>
    <row r="2858" spans="1:3">
      <c r="A2858" s="2" t="s">
        <v>11802</v>
      </c>
      <c r="B2858" s="2" t="s">
        <v>11803</v>
      </c>
      <c r="C2858" s="2" t="s">
        <v>11802</v>
      </c>
    </row>
    <row r="2859" spans="1:3">
      <c r="A2859" s="2" t="s">
        <v>11804</v>
      </c>
      <c r="B2859" s="2" t="s">
        <v>11805</v>
      </c>
      <c r="C2859" s="2" t="s">
        <v>11804</v>
      </c>
    </row>
    <row r="2860" spans="1:3">
      <c r="A2860" s="2" t="s">
        <v>11806</v>
      </c>
      <c r="B2860" s="2" t="s">
        <v>11807</v>
      </c>
      <c r="C2860" s="2" t="s">
        <v>11806</v>
      </c>
    </row>
    <row r="2861" spans="1:3">
      <c r="A2861" s="2" t="s">
        <v>11808</v>
      </c>
      <c r="B2861" s="2" t="s">
        <v>11809</v>
      </c>
      <c r="C2861" s="2" t="s">
        <v>11808</v>
      </c>
    </row>
    <row r="2862" spans="1:3">
      <c r="A2862" s="2" t="s">
        <v>11810</v>
      </c>
      <c r="B2862" s="2" t="s">
        <v>11811</v>
      </c>
      <c r="C2862" s="2" t="s">
        <v>11810</v>
      </c>
    </row>
    <row r="2863" spans="1:3">
      <c r="A2863" s="2" t="s">
        <v>11812</v>
      </c>
      <c r="B2863" s="2" t="s">
        <v>11813</v>
      </c>
      <c r="C2863" s="2" t="s">
        <v>11812</v>
      </c>
    </row>
    <row r="2864" spans="1:3">
      <c r="A2864" s="2" t="s">
        <v>11814</v>
      </c>
      <c r="B2864" s="2" t="s">
        <v>11815</v>
      </c>
      <c r="C2864" s="2" t="s">
        <v>11814</v>
      </c>
    </row>
    <row r="2865" spans="1:3">
      <c r="A2865" s="2" t="s">
        <v>11816</v>
      </c>
      <c r="B2865" s="2" t="s">
        <v>11817</v>
      </c>
      <c r="C2865" s="2" t="s">
        <v>11816</v>
      </c>
    </row>
    <row r="2866" spans="1:3">
      <c r="A2866" s="2" t="s">
        <v>11818</v>
      </c>
      <c r="B2866" s="2" t="s">
        <v>11819</v>
      </c>
      <c r="C2866" s="2" t="s">
        <v>11818</v>
      </c>
    </row>
    <row r="2867" spans="1:3">
      <c r="A2867" s="2" t="s">
        <v>11820</v>
      </c>
      <c r="B2867" s="2" t="s">
        <v>11821</v>
      </c>
      <c r="C2867" s="2" t="s">
        <v>11820</v>
      </c>
    </row>
    <row r="2868" spans="1:3">
      <c r="A2868" s="2" t="s">
        <v>11822</v>
      </c>
      <c r="B2868" s="2" t="s">
        <v>11823</v>
      </c>
      <c r="C2868" s="2" t="s">
        <v>11822</v>
      </c>
    </row>
    <row r="2869" spans="1:3">
      <c r="A2869" s="2" t="s">
        <v>11824</v>
      </c>
      <c r="B2869" s="2" t="s">
        <v>11825</v>
      </c>
      <c r="C2869" s="2" t="s">
        <v>11824</v>
      </c>
    </row>
    <row r="2870" spans="1:3">
      <c r="A2870" s="2" t="s">
        <v>11826</v>
      </c>
      <c r="B2870" s="2" t="s">
        <v>11827</v>
      </c>
      <c r="C2870" s="2" t="s">
        <v>11826</v>
      </c>
    </row>
    <row r="2871" spans="1:3">
      <c r="A2871" s="2" t="s">
        <v>11828</v>
      </c>
      <c r="B2871" s="2" t="s">
        <v>11829</v>
      </c>
      <c r="C2871" s="2" t="s">
        <v>11828</v>
      </c>
    </row>
    <row r="2872" spans="1:3">
      <c r="A2872" s="2" t="s">
        <v>11830</v>
      </c>
      <c r="B2872" s="2" t="s">
        <v>11831</v>
      </c>
      <c r="C2872" s="2" t="s">
        <v>11830</v>
      </c>
    </row>
    <row r="2873" spans="1:3">
      <c r="A2873" s="2" t="s">
        <v>11832</v>
      </c>
      <c r="B2873" s="2" t="s">
        <v>11833</v>
      </c>
      <c r="C2873" s="2" t="s">
        <v>11832</v>
      </c>
    </row>
    <row r="2874" spans="1:3">
      <c r="A2874" s="2" t="s">
        <v>11834</v>
      </c>
      <c r="B2874" s="2" t="s">
        <v>11835</v>
      </c>
      <c r="C2874" s="2" t="s">
        <v>11834</v>
      </c>
    </row>
    <row r="2875" spans="1:3">
      <c r="A2875" s="2" t="s">
        <v>11836</v>
      </c>
      <c r="B2875" s="2" t="s">
        <v>11837</v>
      </c>
      <c r="C2875" s="2" t="s">
        <v>11836</v>
      </c>
    </row>
    <row r="2876" spans="1:3">
      <c r="A2876" s="2" t="s">
        <v>11838</v>
      </c>
      <c r="B2876" s="2" t="s">
        <v>5801</v>
      </c>
      <c r="C2876" s="2" t="s">
        <v>11838</v>
      </c>
    </row>
    <row r="2877" spans="1:3">
      <c r="A2877" s="2" t="s">
        <v>11839</v>
      </c>
      <c r="B2877" s="2" t="s">
        <v>11840</v>
      </c>
      <c r="C2877" s="2" t="s">
        <v>11839</v>
      </c>
    </row>
    <row r="2878" spans="1:3">
      <c r="A2878" s="2" t="s">
        <v>11841</v>
      </c>
      <c r="B2878" s="2" t="s">
        <v>11842</v>
      </c>
      <c r="C2878" s="2" t="s">
        <v>11841</v>
      </c>
    </row>
    <row r="2879" spans="1:3">
      <c r="A2879" s="2" t="s">
        <v>11843</v>
      </c>
      <c r="B2879" s="2" t="s">
        <v>11844</v>
      </c>
      <c r="C2879" s="2" t="s">
        <v>11843</v>
      </c>
    </row>
    <row r="2880" spans="1:3">
      <c r="A2880" s="2" t="s">
        <v>11845</v>
      </c>
      <c r="B2880" s="2" t="s">
        <v>6173</v>
      </c>
      <c r="C2880" s="2" t="s">
        <v>11845</v>
      </c>
    </row>
    <row r="2881" spans="1:3">
      <c r="A2881" s="2" t="s">
        <v>11846</v>
      </c>
      <c r="B2881" s="2" t="s">
        <v>11847</v>
      </c>
      <c r="C2881" s="2" t="s">
        <v>11846</v>
      </c>
    </row>
    <row r="2882" spans="1:3">
      <c r="A2882" s="2" t="s">
        <v>11848</v>
      </c>
      <c r="B2882" s="2" t="s">
        <v>11849</v>
      </c>
      <c r="C2882" s="2" t="s">
        <v>11848</v>
      </c>
    </row>
    <row r="2883" spans="1:3">
      <c r="A2883" s="2" t="s">
        <v>11850</v>
      </c>
      <c r="B2883" s="2" t="s">
        <v>11851</v>
      </c>
      <c r="C2883" s="2" t="s">
        <v>11850</v>
      </c>
    </row>
    <row r="2884" spans="1:3">
      <c r="A2884" s="2" t="s">
        <v>11852</v>
      </c>
      <c r="B2884" s="2" t="s">
        <v>11853</v>
      </c>
      <c r="C2884" s="2" t="s">
        <v>11852</v>
      </c>
    </row>
    <row r="2885" spans="1:3">
      <c r="A2885" s="2" t="s">
        <v>11854</v>
      </c>
      <c r="B2885" s="2" t="s">
        <v>11855</v>
      </c>
      <c r="C2885" s="2" t="s">
        <v>11854</v>
      </c>
    </row>
    <row r="2886" spans="1:3">
      <c r="A2886" s="2" t="s">
        <v>11856</v>
      </c>
      <c r="B2886" s="2" t="s">
        <v>11857</v>
      </c>
      <c r="C2886" s="2" t="s">
        <v>11856</v>
      </c>
    </row>
    <row r="2887" spans="1:3">
      <c r="A2887" s="2" t="s">
        <v>11858</v>
      </c>
      <c r="B2887" s="2" t="s">
        <v>11859</v>
      </c>
      <c r="C2887" s="2" t="s">
        <v>11858</v>
      </c>
    </row>
    <row r="2888" spans="1:3">
      <c r="A2888" s="2" t="s">
        <v>11860</v>
      </c>
      <c r="B2888" s="2" t="s">
        <v>11861</v>
      </c>
      <c r="C2888" s="2" t="s">
        <v>11860</v>
      </c>
    </row>
    <row r="2889" spans="1:3">
      <c r="A2889" s="2" t="s">
        <v>11862</v>
      </c>
      <c r="B2889" s="2" t="s">
        <v>11863</v>
      </c>
      <c r="C2889" s="2" t="s">
        <v>11862</v>
      </c>
    </row>
    <row r="2890" spans="1:3">
      <c r="A2890" s="2" t="s">
        <v>11864</v>
      </c>
      <c r="B2890" s="2" t="s">
        <v>11865</v>
      </c>
      <c r="C2890" s="2" t="s">
        <v>11864</v>
      </c>
    </row>
    <row r="2891" spans="1:3">
      <c r="A2891" s="2" t="s">
        <v>11866</v>
      </c>
      <c r="B2891" s="2" t="s">
        <v>11867</v>
      </c>
      <c r="C2891" s="2" t="s">
        <v>11866</v>
      </c>
    </row>
    <row r="2892" spans="1:3">
      <c r="A2892" s="2" t="s">
        <v>11868</v>
      </c>
      <c r="B2892" s="2" t="s">
        <v>11869</v>
      </c>
      <c r="C2892" s="2" t="s">
        <v>11868</v>
      </c>
    </row>
    <row r="2893" spans="1:3">
      <c r="A2893" s="2" t="s">
        <v>11870</v>
      </c>
      <c r="B2893" s="2" t="s">
        <v>11871</v>
      </c>
      <c r="C2893" s="2" t="s">
        <v>11870</v>
      </c>
    </row>
    <row r="2894" spans="1:3">
      <c r="A2894" s="2" t="s">
        <v>11872</v>
      </c>
      <c r="B2894" s="2" t="s">
        <v>11873</v>
      </c>
      <c r="C2894" s="2" t="s">
        <v>11872</v>
      </c>
    </row>
    <row r="2895" spans="1:3">
      <c r="A2895" s="2" t="s">
        <v>11874</v>
      </c>
      <c r="B2895" s="2" t="s">
        <v>11875</v>
      </c>
      <c r="C2895" s="2" t="s">
        <v>11874</v>
      </c>
    </row>
    <row r="2896" spans="1:3">
      <c r="A2896" s="2" t="s">
        <v>11876</v>
      </c>
      <c r="B2896" s="2" t="s">
        <v>11877</v>
      </c>
      <c r="C2896" s="2" t="s">
        <v>11876</v>
      </c>
    </row>
    <row r="2897" spans="1:3">
      <c r="A2897" s="2" t="s">
        <v>11878</v>
      </c>
      <c r="B2897" s="2" t="s">
        <v>11879</v>
      </c>
      <c r="C2897" s="2" t="s">
        <v>11878</v>
      </c>
    </row>
    <row r="2898" spans="1:3">
      <c r="A2898" s="2" t="s">
        <v>11880</v>
      </c>
      <c r="B2898" s="2" t="s">
        <v>11881</v>
      </c>
      <c r="C2898" s="2" t="s">
        <v>11880</v>
      </c>
    </row>
    <row r="2899" spans="1:3">
      <c r="A2899" s="2" t="s">
        <v>11882</v>
      </c>
      <c r="B2899" s="2" t="s">
        <v>6007</v>
      </c>
      <c r="C2899" s="2" t="s">
        <v>11882</v>
      </c>
    </row>
    <row r="2900" spans="1:3">
      <c r="A2900" s="2" t="s">
        <v>11883</v>
      </c>
      <c r="B2900" s="2" t="s">
        <v>11884</v>
      </c>
      <c r="C2900" s="2" t="s">
        <v>11883</v>
      </c>
    </row>
    <row r="2901" spans="1:3">
      <c r="A2901" s="2" t="s">
        <v>11885</v>
      </c>
      <c r="B2901" s="2" t="s">
        <v>11886</v>
      </c>
      <c r="C2901" s="2" t="s">
        <v>11885</v>
      </c>
    </row>
    <row r="2902" spans="1:3">
      <c r="A2902" s="2" t="s">
        <v>11887</v>
      </c>
      <c r="B2902" s="2" t="s">
        <v>11888</v>
      </c>
      <c r="C2902" s="2" t="s">
        <v>11887</v>
      </c>
    </row>
    <row r="2903" spans="1:3">
      <c r="A2903" s="2" t="s">
        <v>11889</v>
      </c>
      <c r="B2903" s="2" t="s">
        <v>11890</v>
      </c>
      <c r="C2903" s="2" t="s">
        <v>11889</v>
      </c>
    </row>
    <row r="2904" spans="1:3">
      <c r="A2904" s="2" t="s">
        <v>11891</v>
      </c>
      <c r="B2904" s="2" t="s">
        <v>11892</v>
      </c>
      <c r="C2904" s="2" t="s">
        <v>11891</v>
      </c>
    </row>
    <row r="2905" spans="1:3">
      <c r="A2905" s="2" t="s">
        <v>11893</v>
      </c>
      <c r="B2905" s="2" t="s">
        <v>11894</v>
      </c>
      <c r="C2905" s="2" t="s">
        <v>11893</v>
      </c>
    </row>
    <row r="2906" spans="1:3">
      <c r="A2906" s="2" t="s">
        <v>11895</v>
      </c>
      <c r="B2906" s="2" t="s">
        <v>11896</v>
      </c>
      <c r="C2906" s="2" t="s">
        <v>11895</v>
      </c>
    </row>
    <row r="2907" spans="1:3">
      <c r="A2907" s="2" t="s">
        <v>11897</v>
      </c>
      <c r="B2907" s="2" t="s">
        <v>11898</v>
      </c>
      <c r="C2907" s="2" t="s">
        <v>11897</v>
      </c>
    </row>
    <row r="2908" spans="1:3">
      <c r="A2908" s="2" t="s">
        <v>11899</v>
      </c>
      <c r="B2908" s="2" t="s">
        <v>11900</v>
      </c>
      <c r="C2908" s="2" t="s">
        <v>11899</v>
      </c>
    </row>
    <row r="2909" spans="1:3">
      <c r="A2909" s="2" t="s">
        <v>11901</v>
      </c>
      <c r="B2909" s="2" t="s">
        <v>11902</v>
      </c>
      <c r="C2909" s="2" t="s">
        <v>11901</v>
      </c>
    </row>
    <row r="2910" spans="1:3">
      <c r="A2910" s="2" t="s">
        <v>11903</v>
      </c>
      <c r="B2910" s="2" t="s">
        <v>11904</v>
      </c>
      <c r="C2910" s="2" t="s">
        <v>11903</v>
      </c>
    </row>
    <row r="2911" spans="1:3">
      <c r="A2911" s="2" t="s">
        <v>11905</v>
      </c>
      <c r="B2911" s="2" t="s">
        <v>11906</v>
      </c>
      <c r="C2911" s="2" t="s">
        <v>11905</v>
      </c>
    </row>
    <row r="2912" spans="1:3">
      <c r="A2912" s="2" t="s">
        <v>11907</v>
      </c>
      <c r="B2912" s="2" t="s">
        <v>11908</v>
      </c>
      <c r="C2912" s="2" t="s">
        <v>11907</v>
      </c>
    </row>
    <row r="2913" spans="1:3">
      <c r="A2913" s="2" t="s">
        <v>11909</v>
      </c>
      <c r="B2913" s="2" t="s">
        <v>11910</v>
      </c>
      <c r="C2913" s="2" t="s">
        <v>11909</v>
      </c>
    </row>
    <row r="2914" spans="1:3">
      <c r="A2914" s="2" t="s">
        <v>11911</v>
      </c>
      <c r="B2914" s="2" t="s">
        <v>11912</v>
      </c>
      <c r="C2914" s="2" t="s">
        <v>11911</v>
      </c>
    </row>
    <row r="2915" spans="1:3">
      <c r="A2915" s="2" t="s">
        <v>11913</v>
      </c>
      <c r="B2915" s="2" t="s">
        <v>11914</v>
      </c>
      <c r="C2915" s="2" t="s">
        <v>11913</v>
      </c>
    </row>
    <row r="2916" spans="1:3">
      <c r="A2916" s="2" t="s">
        <v>11915</v>
      </c>
      <c r="B2916" s="2" t="s">
        <v>11916</v>
      </c>
      <c r="C2916" s="2" t="s">
        <v>11915</v>
      </c>
    </row>
    <row r="2917" spans="1:3">
      <c r="A2917" s="2" t="s">
        <v>11917</v>
      </c>
      <c r="B2917" s="2" t="s">
        <v>11918</v>
      </c>
      <c r="C2917" s="2" t="s">
        <v>11917</v>
      </c>
    </row>
    <row r="2918" spans="1:3">
      <c r="A2918" s="2" t="s">
        <v>11919</v>
      </c>
      <c r="B2918" s="2" t="s">
        <v>11920</v>
      </c>
      <c r="C2918" s="2" t="s">
        <v>11919</v>
      </c>
    </row>
    <row r="2919" spans="1:3">
      <c r="A2919" s="2" t="s">
        <v>11921</v>
      </c>
      <c r="B2919" s="2" t="s">
        <v>11922</v>
      </c>
      <c r="C2919" s="2" t="s">
        <v>11921</v>
      </c>
    </row>
    <row r="2920" spans="1:3">
      <c r="A2920" s="2" t="s">
        <v>11923</v>
      </c>
      <c r="B2920" s="2" t="s">
        <v>11924</v>
      </c>
      <c r="C2920" s="2" t="s">
        <v>11923</v>
      </c>
    </row>
    <row r="2921" spans="1:3">
      <c r="A2921" s="2" t="s">
        <v>11925</v>
      </c>
      <c r="B2921" s="2" t="s">
        <v>11926</v>
      </c>
      <c r="C2921" s="2" t="s">
        <v>11925</v>
      </c>
    </row>
    <row r="2922" spans="1:3">
      <c r="A2922" s="2" t="s">
        <v>11927</v>
      </c>
      <c r="B2922" s="2" t="s">
        <v>11928</v>
      </c>
      <c r="C2922" s="2" t="s">
        <v>11927</v>
      </c>
    </row>
    <row r="2923" spans="1:3">
      <c r="A2923" s="2" t="s">
        <v>11929</v>
      </c>
      <c r="B2923" s="2" t="s">
        <v>11930</v>
      </c>
      <c r="C2923" s="2" t="s">
        <v>11929</v>
      </c>
    </row>
    <row r="2924" spans="1:3">
      <c r="A2924" s="2" t="s">
        <v>11931</v>
      </c>
      <c r="B2924" s="2" t="s">
        <v>11932</v>
      </c>
      <c r="C2924" s="2" t="s">
        <v>11931</v>
      </c>
    </row>
    <row r="2925" spans="1:3">
      <c r="A2925" s="2" t="s">
        <v>11933</v>
      </c>
      <c r="B2925" s="2" t="s">
        <v>11934</v>
      </c>
      <c r="C2925" s="2" t="s">
        <v>11933</v>
      </c>
    </row>
    <row r="2926" spans="1:3">
      <c r="A2926" s="2" t="s">
        <v>11935</v>
      </c>
      <c r="B2926" s="2" t="s">
        <v>11936</v>
      </c>
      <c r="C2926" s="2" t="s">
        <v>11935</v>
      </c>
    </row>
    <row r="2927" spans="1:3">
      <c r="A2927" s="2" t="s">
        <v>11937</v>
      </c>
      <c r="B2927" s="2" t="s">
        <v>11938</v>
      </c>
      <c r="C2927" s="2" t="s">
        <v>11937</v>
      </c>
    </row>
    <row r="2928" spans="1:3">
      <c r="A2928" s="2" t="s">
        <v>11939</v>
      </c>
      <c r="B2928" s="2" t="s">
        <v>11940</v>
      </c>
      <c r="C2928" s="2" t="s">
        <v>11939</v>
      </c>
    </row>
    <row r="2929" spans="1:3">
      <c r="A2929" s="2" t="s">
        <v>11941</v>
      </c>
      <c r="B2929" s="2" t="s">
        <v>11942</v>
      </c>
      <c r="C2929" s="2" t="s">
        <v>11941</v>
      </c>
    </row>
    <row r="2930" spans="1:3">
      <c r="A2930" s="2" t="s">
        <v>11943</v>
      </c>
      <c r="B2930" s="2" t="s">
        <v>11944</v>
      </c>
      <c r="C2930" s="2" t="s">
        <v>11943</v>
      </c>
    </row>
    <row r="2931" spans="1:3">
      <c r="A2931" s="2" t="s">
        <v>11945</v>
      </c>
      <c r="B2931" s="2" t="s">
        <v>11946</v>
      </c>
      <c r="C2931" s="2" t="s">
        <v>11945</v>
      </c>
    </row>
    <row r="2932" spans="1:3">
      <c r="A2932" s="2" t="s">
        <v>11947</v>
      </c>
      <c r="B2932" s="2" t="s">
        <v>11948</v>
      </c>
      <c r="C2932" s="2" t="s">
        <v>11947</v>
      </c>
    </row>
    <row r="2933" spans="1:3">
      <c r="A2933" s="2" t="s">
        <v>11949</v>
      </c>
      <c r="B2933" s="2" t="s">
        <v>11950</v>
      </c>
      <c r="C2933" s="2" t="s">
        <v>11949</v>
      </c>
    </row>
    <row r="2934" spans="1:3">
      <c r="A2934" s="2" t="s">
        <v>11951</v>
      </c>
      <c r="B2934" s="2" t="s">
        <v>11952</v>
      </c>
      <c r="C2934" s="2" t="s">
        <v>11951</v>
      </c>
    </row>
    <row r="2935" spans="1:3">
      <c r="A2935" s="2" t="s">
        <v>11953</v>
      </c>
      <c r="B2935" s="2" t="s">
        <v>11954</v>
      </c>
      <c r="C2935" s="2" t="s">
        <v>11953</v>
      </c>
    </row>
    <row r="2936" spans="1:3">
      <c r="A2936" s="2" t="s">
        <v>11955</v>
      </c>
      <c r="B2936" s="2" t="s">
        <v>11956</v>
      </c>
      <c r="C2936" s="2" t="s">
        <v>11955</v>
      </c>
    </row>
    <row r="2937" spans="1:3">
      <c r="A2937" s="2" t="s">
        <v>11957</v>
      </c>
      <c r="B2937" s="2" t="s">
        <v>11958</v>
      </c>
      <c r="C2937" s="2" t="s">
        <v>11957</v>
      </c>
    </row>
    <row r="2938" spans="1:3">
      <c r="A2938" s="2" t="s">
        <v>11959</v>
      </c>
      <c r="B2938" s="2" t="s">
        <v>11960</v>
      </c>
      <c r="C2938" s="2" t="s">
        <v>11959</v>
      </c>
    </row>
    <row r="2939" spans="1:3">
      <c r="A2939" s="2" t="s">
        <v>11961</v>
      </c>
      <c r="B2939" s="2" t="s">
        <v>11962</v>
      </c>
      <c r="C2939" s="2" t="s">
        <v>11961</v>
      </c>
    </row>
    <row r="2940" spans="1:3">
      <c r="A2940" s="2" t="s">
        <v>11963</v>
      </c>
      <c r="B2940" s="2" t="s">
        <v>11964</v>
      </c>
      <c r="C2940" s="2" t="s">
        <v>11963</v>
      </c>
    </row>
    <row r="2941" spans="1:3">
      <c r="A2941" s="2" t="s">
        <v>11965</v>
      </c>
      <c r="B2941" s="2" t="s">
        <v>11966</v>
      </c>
      <c r="C2941" s="2" t="s">
        <v>11965</v>
      </c>
    </row>
    <row r="2942" spans="1:3">
      <c r="A2942" s="2" t="s">
        <v>11967</v>
      </c>
      <c r="B2942" s="2" t="s">
        <v>11968</v>
      </c>
      <c r="C2942" s="2" t="s">
        <v>11967</v>
      </c>
    </row>
    <row r="2943" spans="1:3">
      <c r="A2943" s="2" t="s">
        <v>11969</v>
      </c>
      <c r="B2943" s="2" t="s">
        <v>11970</v>
      </c>
      <c r="C2943" s="2" t="s">
        <v>11969</v>
      </c>
    </row>
    <row r="2944" spans="1:3">
      <c r="A2944" s="2" t="s">
        <v>11971</v>
      </c>
      <c r="B2944" s="2" t="s">
        <v>11972</v>
      </c>
      <c r="C2944" s="2" t="s">
        <v>11971</v>
      </c>
    </row>
    <row r="2945" spans="1:3">
      <c r="A2945" s="2" t="s">
        <v>11973</v>
      </c>
      <c r="B2945" s="2" t="s">
        <v>11974</v>
      </c>
      <c r="C2945" s="2" t="s">
        <v>11973</v>
      </c>
    </row>
    <row r="2946" spans="1:3">
      <c r="A2946" s="2" t="s">
        <v>11975</v>
      </c>
      <c r="B2946" s="2" t="s">
        <v>11976</v>
      </c>
      <c r="C2946" s="2" t="s">
        <v>11975</v>
      </c>
    </row>
    <row r="2947" spans="1:3">
      <c r="A2947" s="2" t="s">
        <v>11977</v>
      </c>
      <c r="B2947" s="2" t="s">
        <v>11978</v>
      </c>
      <c r="C2947" s="2" t="s">
        <v>11977</v>
      </c>
    </row>
    <row r="2948" spans="1:3">
      <c r="A2948" s="2" t="s">
        <v>11979</v>
      </c>
      <c r="B2948" s="2" t="s">
        <v>11980</v>
      </c>
      <c r="C2948" s="2" t="s">
        <v>11979</v>
      </c>
    </row>
    <row r="2949" spans="1:3">
      <c r="A2949" s="2" t="s">
        <v>11981</v>
      </c>
      <c r="B2949" s="2" t="s">
        <v>11982</v>
      </c>
      <c r="C2949" s="2" t="s">
        <v>11981</v>
      </c>
    </row>
    <row r="2950" spans="1:3">
      <c r="A2950" s="2" t="s">
        <v>11983</v>
      </c>
      <c r="B2950" s="2" t="s">
        <v>11984</v>
      </c>
      <c r="C2950" s="2" t="s">
        <v>11983</v>
      </c>
    </row>
    <row r="2951" spans="1:3">
      <c r="A2951" s="2" t="s">
        <v>11985</v>
      </c>
      <c r="B2951" s="2" t="s">
        <v>11986</v>
      </c>
      <c r="C2951" s="2" t="s">
        <v>11985</v>
      </c>
    </row>
    <row r="2952" spans="1:3">
      <c r="A2952" s="2" t="s">
        <v>11987</v>
      </c>
      <c r="B2952" s="2" t="s">
        <v>11988</v>
      </c>
      <c r="C2952" s="2" t="s">
        <v>11987</v>
      </c>
    </row>
    <row r="2953" spans="1:3">
      <c r="A2953" s="2" t="s">
        <v>11989</v>
      </c>
      <c r="B2953" s="2" t="s">
        <v>11990</v>
      </c>
      <c r="C2953" s="2" t="s">
        <v>11989</v>
      </c>
    </row>
    <row r="2954" spans="1:3">
      <c r="A2954" s="2" t="s">
        <v>11991</v>
      </c>
      <c r="B2954" s="2" t="s">
        <v>11992</v>
      </c>
      <c r="C2954" s="2" t="s">
        <v>11991</v>
      </c>
    </row>
    <row r="2955" spans="1:3">
      <c r="A2955" s="2" t="s">
        <v>11993</v>
      </c>
      <c r="B2955" s="2" t="s">
        <v>11994</v>
      </c>
      <c r="C2955" s="2" t="s">
        <v>11993</v>
      </c>
    </row>
    <row r="2956" spans="1:3">
      <c r="A2956" s="2" t="s">
        <v>11995</v>
      </c>
      <c r="B2956" s="2" t="s">
        <v>11996</v>
      </c>
      <c r="C2956" s="2" t="s">
        <v>11995</v>
      </c>
    </row>
    <row r="2957" spans="1:3">
      <c r="A2957" s="2" t="s">
        <v>11997</v>
      </c>
      <c r="B2957" s="2" t="s">
        <v>11998</v>
      </c>
      <c r="C2957" s="2" t="s">
        <v>11997</v>
      </c>
    </row>
    <row r="2958" spans="1:3">
      <c r="A2958" s="2" t="s">
        <v>11999</v>
      </c>
      <c r="B2958" s="2" t="s">
        <v>12000</v>
      </c>
      <c r="C2958" s="2" t="s">
        <v>11999</v>
      </c>
    </row>
    <row r="2959" spans="1:3">
      <c r="A2959" s="2" t="s">
        <v>12001</v>
      </c>
      <c r="B2959" s="2" t="s">
        <v>12002</v>
      </c>
      <c r="C2959" s="2" t="s">
        <v>12001</v>
      </c>
    </row>
    <row r="2960" spans="1:3">
      <c r="A2960" s="2" t="s">
        <v>12003</v>
      </c>
      <c r="B2960" s="2" t="s">
        <v>12004</v>
      </c>
      <c r="C2960" s="2" t="s">
        <v>12003</v>
      </c>
    </row>
    <row r="2961" spans="1:3">
      <c r="A2961" s="2" t="s">
        <v>12005</v>
      </c>
      <c r="B2961" s="2" t="s">
        <v>12006</v>
      </c>
      <c r="C2961" s="2" t="s">
        <v>12005</v>
      </c>
    </row>
    <row r="2962" spans="1:3">
      <c r="A2962" s="2" t="s">
        <v>12007</v>
      </c>
      <c r="B2962" s="2" t="s">
        <v>12008</v>
      </c>
      <c r="C2962" s="2" t="s">
        <v>12007</v>
      </c>
    </row>
    <row r="2963" spans="1:3">
      <c r="A2963" s="2" t="s">
        <v>12009</v>
      </c>
      <c r="B2963" s="2" t="s">
        <v>12010</v>
      </c>
      <c r="C2963" s="2" t="s">
        <v>12009</v>
      </c>
    </row>
    <row r="2964" spans="1:3">
      <c r="A2964" s="2" t="s">
        <v>12011</v>
      </c>
      <c r="B2964" s="2" t="s">
        <v>12012</v>
      </c>
      <c r="C2964" s="2" t="s">
        <v>12011</v>
      </c>
    </row>
    <row r="2965" spans="1:3">
      <c r="A2965" s="2" t="s">
        <v>12013</v>
      </c>
      <c r="B2965" s="2" t="s">
        <v>12014</v>
      </c>
      <c r="C2965" s="2" t="s">
        <v>12013</v>
      </c>
    </row>
    <row r="2966" spans="1:3">
      <c r="A2966" s="2" t="s">
        <v>12015</v>
      </c>
      <c r="B2966" s="2" t="s">
        <v>12016</v>
      </c>
      <c r="C2966" s="2" t="s">
        <v>12015</v>
      </c>
    </row>
    <row r="2967" spans="1:3">
      <c r="A2967" s="2" t="s">
        <v>12017</v>
      </c>
      <c r="B2967" s="2" t="s">
        <v>12018</v>
      </c>
      <c r="C2967" s="2" t="s">
        <v>12017</v>
      </c>
    </row>
    <row r="2968" spans="1:3">
      <c r="A2968" s="2" t="s">
        <v>12019</v>
      </c>
      <c r="B2968" s="2" t="s">
        <v>12020</v>
      </c>
      <c r="C2968" s="2" t="s">
        <v>12019</v>
      </c>
    </row>
    <row r="2969" spans="1:3">
      <c r="A2969" s="2" t="s">
        <v>12021</v>
      </c>
      <c r="B2969" s="2" t="s">
        <v>12022</v>
      </c>
      <c r="C2969" s="2" t="s">
        <v>12021</v>
      </c>
    </row>
    <row r="2970" spans="1:3">
      <c r="A2970" s="2" t="s">
        <v>12023</v>
      </c>
      <c r="B2970" s="2" t="s">
        <v>12024</v>
      </c>
      <c r="C2970" s="2" t="s">
        <v>12023</v>
      </c>
    </row>
    <row r="2971" spans="1:3">
      <c r="A2971" s="2" t="s">
        <v>12025</v>
      </c>
      <c r="B2971" s="2" t="s">
        <v>12026</v>
      </c>
      <c r="C2971" s="2" t="s">
        <v>12025</v>
      </c>
    </row>
    <row r="2972" spans="1:3">
      <c r="A2972" s="2" t="s">
        <v>12027</v>
      </c>
      <c r="B2972" s="2" t="s">
        <v>12028</v>
      </c>
      <c r="C2972" s="2" t="s">
        <v>12027</v>
      </c>
    </row>
    <row r="2973" spans="1:3">
      <c r="A2973" s="2" t="s">
        <v>12029</v>
      </c>
      <c r="B2973" s="2" t="s">
        <v>12030</v>
      </c>
      <c r="C2973" s="2" t="s">
        <v>12029</v>
      </c>
    </row>
    <row r="2974" spans="1:3">
      <c r="A2974" s="2" t="s">
        <v>12031</v>
      </c>
      <c r="B2974" s="2" t="s">
        <v>12032</v>
      </c>
      <c r="C2974" s="2" t="s">
        <v>12031</v>
      </c>
    </row>
    <row r="2975" spans="1:3">
      <c r="A2975" s="2" t="s">
        <v>12033</v>
      </c>
      <c r="B2975" s="2" t="s">
        <v>12034</v>
      </c>
      <c r="C2975" s="2" t="s">
        <v>12033</v>
      </c>
    </row>
    <row r="2976" spans="1:3">
      <c r="A2976" s="2" t="s">
        <v>12035</v>
      </c>
      <c r="B2976" s="2" t="s">
        <v>12036</v>
      </c>
      <c r="C2976" s="2" t="s">
        <v>12035</v>
      </c>
    </row>
    <row r="2977" spans="1:3">
      <c r="A2977" s="2" t="s">
        <v>12037</v>
      </c>
      <c r="B2977" s="2" t="s">
        <v>12038</v>
      </c>
      <c r="C2977" s="2" t="s">
        <v>12037</v>
      </c>
    </row>
    <row r="2978" spans="1:3">
      <c r="A2978" s="2" t="s">
        <v>12039</v>
      </c>
      <c r="B2978" s="2" t="s">
        <v>12040</v>
      </c>
      <c r="C2978" s="2" t="s">
        <v>12039</v>
      </c>
    </row>
    <row r="2979" spans="1:3">
      <c r="A2979" s="2" t="s">
        <v>12041</v>
      </c>
      <c r="B2979" s="2" t="s">
        <v>12042</v>
      </c>
      <c r="C2979" s="2" t="s">
        <v>12041</v>
      </c>
    </row>
    <row r="2980" spans="1:3">
      <c r="A2980" s="2" t="s">
        <v>12043</v>
      </c>
      <c r="B2980" s="2" t="s">
        <v>12044</v>
      </c>
      <c r="C2980" s="2" t="s">
        <v>12043</v>
      </c>
    </row>
    <row r="2981" spans="1:3">
      <c r="A2981" s="2" t="s">
        <v>12045</v>
      </c>
      <c r="B2981" s="2" t="s">
        <v>12046</v>
      </c>
      <c r="C2981" s="2" t="s">
        <v>12045</v>
      </c>
    </row>
    <row r="2982" spans="1:3">
      <c r="A2982" s="2" t="s">
        <v>12047</v>
      </c>
      <c r="B2982" s="2" t="s">
        <v>12048</v>
      </c>
      <c r="C2982" s="2" t="s">
        <v>12047</v>
      </c>
    </row>
    <row r="2983" spans="1:3">
      <c r="A2983" s="2" t="s">
        <v>12049</v>
      </c>
      <c r="B2983" s="2" t="s">
        <v>12050</v>
      </c>
      <c r="C2983" s="2" t="s">
        <v>12049</v>
      </c>
    </row>
    <row r="2984" spans="1:3">
      <c r="A2984" s="2" t="s">
        <v>12051</v>
      </c>
      <c r="B2984" s="2" t="s">
        <v>12052</v>
      </c>
      <c r="C2984" s="2" t="s">
        <v>12051</v>
      </c>
    </row>
    <row r="2985" spans="1:3">
      <c r="A2985" s="2" t="s">
        <v>12053</v>
      </c>
      <c r="B2985" s="2" t="s">
        <v>12054</v>
      </c>
      <c r="C2985" s="2" t="s">
        <v>12053</v>
      </c>
    </row>
    <row r="2986" spans="1:3">
      <c r="A2986" s="2" t="s">
        <v>12055</v>
      </c>
      <c r="B2986" s="2" t="s">
        <v>12056</v>
      </c>
      <c r="C2986" s="2" t="s">
        <v>12055</v>
      </c>
    </row>
    <row r="2987" spans="1:3">
      <c r="A2987" s="2" t="s">
        <v>12057</v>
      </c>
      <c r="B2987" s="2" t="s">
        <v>12058</v>
      </c>
      <c r="C2987" s="2" t="s">
        <v>12057</v>
      </c>
    </row>
    <row r="2988" spans="1:3">
      <c r="A2988" s="2" t="s">
        <v>12059</v>
      </c>
      <c r="B2988" s="2" t="s">
        <v>12060</v>
      </c>
      <c r="C2988" s="2" t="s">
        <v>12059</v>
      </c>
    </row>
    <row r="2989" spans="1:3">
      <c r="A2989" s="2" t="s">
        <v>12061</v>
      </c>
      <c r="B2989" s="2" t="s">
        <v>12062</v>
      </c>
      <c r="C2989" s="2" t="s">
        <v>12061</v>
      </c>
    </row>
    <row r="2990" spans="1:3">
      <c r="A2990" s="2" t="s">
        <v>12063</v>
      </c>
      <c r="B2990" s="2" t="s">
        <v>4662</v>
      </c>
      <c r="C2990" s="2" t="s">
        <v>12063</v>
      </c>
    </row>
    <row r="2991" spans="1:3">
      <c r="A2991" s="2" t="s">
        <v>12064</v>
      </c>
      <c r="B2991" s="2" t="s">
        <v>12065</v>
      </c>
      <c r="C2991" s="2" t="s">
        <v>12064</v>
      </c>
    </row>
    <row r="2992" spans="1:3">
      <c r="A2992" s="2" t="s">
        <v>12066</v>
      </c>
      <c r="B2992" s="2" t="s">
        <v>12067</v>
      </c>
      <c r="C2992" s="2" t="s">
        <v>12066</v>
      </c>
    </row>
    <row r="2993" spans="1:3">
      <c r="A2993" s="2" t="s">
        <v>12068</v>
      </c>
      <c r="B2993" s="2" t="s">
        <v>12069</v>
      </c>
      <c r="C2993" s="2" t="s">
        <v>12068</v>
      </c>
    </row>
    <row r="2994" spans="1:3">
      <c r="A2994" s="2" t="s">
        <v>12070</v>
      </c>
      <c r="B2994" s="2" t="s">
        <v>12071</v>
      </c>
      <c r="C2994" s="2" t="s">
        <v>12070</v>
      </c>
    </row>
    <row r="2995" spans="1:3">
      <c r="A2995" s="2" t="s">
        <v>12072</v>
      </c>
      <c r="B2995" s="2" t="s">
        <v>12073</v>
      </c>
      <c r="C2995" s="2" t="s">
        <v>12072</v>
      </c>
    </row>
    <row r="2996" spans="1:3">
      <c r="A2996" s="2" t="s">
        <v>12074</v>
      </c>
      <c r="B2996" s="2" t="s">
        <v>12075</v>
      </c>
      <c r="C2996" s="2" t="s">
        <v>12074</v>
      </c>
    </row>
    <row r="2997" spans="1:3">
      <c r="A2997" s="2" t="s">
        <v>12076</v>
      </c>
      <c r="B2997" s="2" t="s">
        <v>12077</v>
      </c>
      <c r="C2997" s="2" t="s">
        <v>12076</v>
      </c>
    </row>
    <row r="2998" spans="1:3">
      <c r="A2998" s="2" t="s">
        <v>12078</v>
      </c>
      <c r="B2998" s="2" t="s">
        <v>12079</v>
      </c>
      <c r="C2998" s="2" t="s">
        <v>12078</v>
      </c>
    </row>
    <row r="2999" spans="1:3">
      <c r="A2999" s="2" t="s">
        <v>12080</v>
      </c>
      <c r="B2999" s="2" t="s">
        <v>12081</v>
      </c>
      <c r="C2999" s="2" t="s">
        <v>12080</v>
      </c>
    </row>
    <row r="3000" spans="1:3">
      <c r="A3000" s="2" t="s">
        <v>12082</v>
      </c>
      <c r="B3000" s="2" t="s">
        <v>12083</v>
      </c>
      <c r="C3000" s="2" t="s">
        <v>12082</v>
      </c>
    </row>
    <row r="3001" spans="1:3">
      <c r="A3001" s="2" t="s">
        <v>12084</v>
      </c>
      <c r="B3001" s="2" t="s">
        <v>12085</v>
      </c>
      <c r="C3001" s="2" t="s">
        <v>12084</v>
      </c>
    </row>
    <row r="3002" spans="1:3">
      <c r="A3002" s="2" t="s">
        <v>12086</v>
      </c>
      <c r="B3002" s="2" t="s">
        <v>12087</v>
      </c>
      <c r="C3002" s="2" t="s">
        <v>12086</v>
      </c>
    </row>
    <row r="3003" spans="1:3">
      <c r="A3003" s="2" t="s">
        <v>12088</v>
      </c>
      <c r="B3003" s="2" t="s">
        <v>12089</v>
      </c>
      <c r="C3003" s="2" t="s">
        <v>12088</v>
      </c>
    </row>
    <row r="3004" spans="1:3">
      <c r="A3004" s="2" t="s">
        <v>12090</v>
      </c>
      <c r="B3004" s="2" t="s">
        <v>12091</v>
      </c>
      <c r="C3004" s="2" t="s">
        <v>12090</v>
      </c>
    </row>
    <row r="3005" spans="1:3">
      <c r="A3005" s="2" t="s">
        <v>12092</v>
      </c>
      <c r="B3005" s="2" t="s">
        <v>12093</v>
      </c>
      <c r="C3005" s="2" t="s">
        <v>12092</v>
      </c>
    </row>
    <row r="3006" spans="1:3">
      <c r="A3006" s="2" t="s">
        <v>12094</v>
      </c>
      <c r="B3006" s="2" t="s">
        <v>12095</v>
      </c>
      <c r="C3006" s="2" t="s">
        <v>12094</v>
      </c>
    </row>
    <row r="3007" spans="1:3">
      <c r="A3007" s="2" t="s">
        <v>12096</v>
      </c>
      <c r="B3007" s="2" t="s">
        <v>12097</v>
      </c>
      <c r="C3007" s="2" t="s">
        <v>12096</v>
      </c>
    </row>
    <row r="3008" spans="1:3">
      <c r="A3008" s="2" t="s">
        <v>12098</v>
      </c>
      <c r="B3008" s="2" t="s">
        <v>12099</v>
      </c>
      <c r="C3008" s="2" t="s">
        <v>12098</v>
      </c>
    </row>
    <row r="3009" spans="1:3">
      <c r="A3009" s="2" t="s">
        <v>12100</v>
      </c>
      <c r="B3009" s="2" t="s">
        <v>12101</v>
      </c>
      <c r="C3009" s="2" t="s">
        <v>12100</v>
      </c>
    </row>
    <row r="3010" spans="1:3">
      <c r="A3010" s="2" t="s">
        <v>12102</v>
      </c>
      <c r="B3010" s="2" t="s">
        <v>12103</v>
      </c>
      <c r="C3010" s="2" t="s">
        <v>12102</v>
      </c>
    </row>
    <row r="3011" spans="1:3">
      <c r="A3011" s="2" t="s">
        <v>12104</v>
      </c>
      <c r="B3011" s="2" t="s">
        <v>12105</v>
      </c>
      <c r="C3011" s="2" t="s">
        <v>12104</v>
      </c>
    </row>
    <row r="3012" spans="1:3">
      <c r="A3012" s="2" t="s">
        <v>12106</v>
      </c>
      <c r="B3012" s="2" t="s">
        <v>12107</v>
      </c>
      <c r="C3012" s="2" t="s">
        <v>12106</v>
      </c>
    </row>
    <row r="3013" spans="1:3">
      <c r="A3013" s="2" t="s">
        <v>12108</v>
      </c>
      <c r="B3013" s="2" t="s">
        <v>12109</v>
      </c>
      <c r="C3013" s="2" t="s">
        <v>12108</v>
      </c>
    </row>
    <row r="3014" spans="1:3">
      <c r="A3014" s="2" t="s">
        <v>12110</v>
      </c>
      <c r="B3014" s="2" t="s">
        <v>12111</v>
      </c>
      <c r="C3014" s="2" t="s">
        <v>12110</v>
      </c>
    </row>
    <row r="3015" spans="1:3">
      <c r="A3015" s="2" t="s">
        <v>12112</v>
      </c>
      <c r="B3015" s="2" t="s">
        <v>12113</v>
      </c>
      <c r="C3015" s="2" t="s">
        <v>12112</v>
      </c>
    </row>
    <row r="3016" spans="1:3">
      <c r="A3016" s="2" t="s">
        <v>12114</v>
      </c>
      <c r="B3016" s="2" t="s">
        <v>12115</v>
      </c>
      <c r="C3016" s="2" t="s">
        <v>12114</v>
      </c>
    </row>
    <row r="3017" spans="1:3">
      <c r="A3017" s="2" t="s">
        <v>12116</v>
      </c>
      <c r="B3017" s="2" t="s">
        <v>12117</v>
      </c>
      <c r="C3017" s="2" t="s">
        <v>12116</v>
      </c>
    </row>
    <row r="3018" spans="1:3">
      <c r="A3018" s="2" t="s">
        <v>12118</v>
      </c>
      <c r="B3018" s="2" t="s">
        <v>12119</v>
      </c>
      <c r="C3018" s="2" t="s">
        <v>12118</v>
      </c>
    </row>
    <row r="3019" spans="1:3">
      <c r="A3019" s="2" t="s">
        <v>12120</v>
      </c>
      <c r="B3019" s="2" t="s">
        <v>12121</v>
      </c>
      <c r="C3019" s="2" t="s">
        <v>12120</v>
      </c>
    </row>
    <row r="3020" spans="1:3">
      <c r="A3020" s="2" t="s">
        <v>12122</v>
      </c>
      <c r="B3020" s="2" t="s">
        <v>12123</v>
      </c>
      <c r="C3020" s="2" t="s">
        <v>12122</v>
      </c>
    </row>
    <row r="3021" spans="1:3">
      <c r="A3021" s="2" t="s">
        <v>12124</v>
      </c>
      <c r="B3021" s="2" t="s">
        <v>12125</v>
      </c>
      <c r="C3021" s="2" t="s">
        <v>12124</v>
      </c>
    </row>
    <row r="3022" spans="1:3">
      <c r="A3022" s="2" t="s">
        <v>12126</v>
      </c>
      <c r="B3022" s="2" t="s">
        <v>12127</v>
      </c>
      <c r="C3022" s="2" t="s">
        <v>12126</v>
      </c>
    </row>
    <row r="3023" spans="1:3">
      <c r="A3023" s="2" t="s">
        <v>12128</v>
      </c>
      <c r="B3023" s="2" t="s">
        <v>12129</v>
      </c>
      <c r="C3023" s="2" t="s">
        <v>12128</v>
      </c>
    </row>
    <row r="3024" spans="1:3">
      <c r="A3024" s="2" t="s">
        <v>12130</v>
      </c>
      <c r="B3024" s="2" t="s">
        <v>12131</v>
      </c>
      <c r="C3024" s="2" t="s">
        <v>12130</v>
      </c>
    </row>
    <row r="3025" spans="1:3">
      <c r="A3025" s="2" t="s">
        <v>12132</v>
      </c>
      <c r="B3025" s="2" t="s">
        <v>12133</v>
      </c>
      <c r="C3025" s="2" t="s">
        <v>12132</v>
      </c>
    </row>
    <row r="3026" spans="1:3">
      <c r="A3026" s="2" t="s">
        <v>12134</v>
      </c>
      <c r="B3026" s="2" t="s">
        <v>12135</v>
      </c>
      <c r="C3026" s="2" t="s">
        <v>12134</v>
      </c>
    </row>
    <row r="3027" spans="1:3">
      <c r="A3027" s="2" t="s">
        <v>12136</v>
      </c>
      <c r="B3027" s="2" t="s">
        <v>12137</v>
      </c>
      <c r="C3027" s="2" t="s">
        <v>12136</v>
      </c>
    </row>
    <row r="3028" spans="1:3">
      <c r="A3028" s="2" t="s">
        <v>12138</v>
      </c>
      <c r="B3028" s="2" t="s">
        <v>12139</v>
      </c>
      <c r="C3028" s="2" t="s">
        <v>12138</v>
      </c>
    </row>
    <row r="3029" spans="1:3">
      <c r="A3029" s="2" t="s">
        <v>12140</v>
      </c>
      <c r="B3029" s="2" t="s">
        <v>12141</v>
      </c>
      <c r="C3029" s="2" t="s">
        <v>12140</v>
      </c>
    </row>
    <row r="3030" spans="1:3">
      <c r="A3030" s="2" t="s">
        <v>12142</v>
      </c>
      <c r="B3030" s="2" t="s">
        <v>12143</v>
      </c>
      <c r="C3030" s="2" t="s">
        <v>12142</v>
      </c>
    </row>
    <row r="3031" spans="1:3">
      <c r="A3031" s="2" t="s">
        <v>12144</v>
      </c>
      <c r="B3031" s="2" t="s">
        <v>12145</v>
      </c>
      <c r="C3031" s="2" t="s">
        <v>12144</v>
      </c>
    </row>
    <row r="3032" spans="1:3">
      <c r="A3032" s="2" t="s">
        <v>12146</v>
      </c>
      <c r="B3032" s="2" t="s">
        <v>12147</v>
      </c>
      <c r="C3032" s="2" t="s">
        <v>12146</v>
      </c>
    </row>
    <row r="3033" spans="1:3">
      <c r="A3033" s="2" t="s">
        <v>12148</v>
      </c>
      <c r="B3033" s="2" t="s">
        <v>12149</v>
      </c>
      <c r="C3033" s="2" t="s">
        <v>12148</v>
      </c>
    </row>
    <row r="3034" spans="1:3">
      <c r="A3034" s="2" t="s">
        <v>12150</v>
      </c>
      <c r="B3034" s="2" t="s">
        <v>12151</v>
      </c>
      <c r="C3034" s="2" t="s">
        <v>12150</v>
      </c>
    </row>
    <row r="3035" spans="1:3">
      <c r="A3035" s="2" t="s">
        <v>12152</v>
      </c>
      <c r="B3035" s="2" t="s">
        <v>12153</v>
      </c>
      <c r="C3035" s="2" t="s">
        <v>12152</v>
      </c>
    </row>
    <row r="3036" spans="1:3">
      <c r="A3036" s="2" t="s">
        <v>12154</v>
      </c>
      <c r="B3036" s="2" t="s">
        <v>10690</v>
      </c>
      <c r="C3036" s="2" t="s">
        <v>12154</v>
      </c>
    </row>
    <row r="3037" spans="1:3">
      <c r="A3037" s="2" t="s">
        <v>12155</v>
      </c>
      <c r="B3037" s="2" t="s">
        <v>12156</v>
      </c>
      <c r="C3037" s="2" t="s">
        <v>12155</v>
      </c>
    </row>
    <row r="3038" spans="1:3">
      <c r="A3038" s="2" t="s">
        <v>12157</v>
      </c>
      <c r="B3038" s="2" t="s">
        <v>12158</v>
      </c>
      <c r="C3038" s="2" t="s">
        <v>12157</v>
      </c>
    </row>
    <row r="3039" spans="1:3">
      <c r="A3039" s="2" t="s">
        <v>12159</v>
      </c>
      <c r="B3039" s="2" t="s">
        <v>12160</v>
      </c>
      <c r="C3039" s="2" t="s">
        <v>12159</v>
      </c>
    </row>
    <row r="3040" spans="1:3">
      <c r="A3040" s="2" t="s">
        <v>12161</v>
      </c>
      <c r="B3040" s="2" t="s">
        <v>12162</v>
      </c>
      <c r="C3040" s="2" t="s">
        <v>12161</v>
      </c>
    </row>
    <row r="3041" spans="1:3">
      <c r="A3041" s="2" t="s">
        <v>12163</v>
      </c>
      <c r="B3041" s="2" t="s">
        <v>12164</v>
      </c>
      <c r="C3041" s="2" t="s">
        <v>12163</v>
      </c>
    </row>
    <row r="3042" spans="1:3">
      <c r="A3042" s="2" t="s">
        <v>12165</v>
      </c>
      <c r="B3042" s="2" t="s">
        <v>12166</v>
      </c>
      <c r="C3042" s="2" t="s">
        <v>12165</v>
      </c>
    </row>
    <row r="3043" spans="1:3">
      <c r="A3043" s="2" t="s">
        <v>12167</v>
      </c>
      <c r="B3043" s="2" t="s">
        <v>12168</v>
      </c>
      <c r="C3043" s="2" t="s">
        <v>12167</v>
      </c>
    </row>
    <row r="3044" spans="1:3">
      <c r="A3044" s="2" t="s">
        <v>12169</v>
      </c>
      <c r="B3044" s="2" t="s">
        <v>12170</v>
      </c>
      <c r="C3044" s="2" t="s">
        <v>12169</v>
      </c>
    </row>
    <row r="3045" spans="1:3">
      <c r="A3045" s="2" t="s">
        <v>12171</v>
      </c>
      <c r="B3045" s="2" t="s">
        <v>12172</v>
      </c>
      <c r="C3045" s="2" t="s">
        <v>12171</v>
      </c>
    </row>
    <row r="3046" spans="1:3">
      <c r="A3046" s="2" t="s">
        <v>12173</v>
      </c>
      <c r="B3046" s="2" t="s">
        <v>12174</v>
      </c>
      <c r="C3046" s="2" t="s">
        <v>12173</v>
      </c>
    </row>
    <row r="3047" spans="1:3">
      <c r="A3047" s="2" t="s">
        <v>12175</v>
      </c>
      <c r="B3047" s="2" t="s">
        <v>12176</v>
      </c>
      <c r="C3047" s="2" t="s">
        <v>12175</v>
      </c>
    </row>
    <row r="3048" spans="1:3">
      <c r="A3048" s="2" t="s">
        <v>12177</v>
      </c>
      <c r="B3048" s="2" t="s">
        <v>12178</v>
      </c>
      <c r="C3048" s="2" t="s">
        <v>12177</v>
      </c>
    </row>
    <row r="3049" spans="1:3">
      <c r="A3049" s="2" t="s">
        <v>12179</v>
      </c>
      <c r="B3049" s="2" t="s">
        <v>5129</v>
      </c>
      <c r="C3049" s="2" t="s">
        <v>12179</v>
      </c>
    </row>
    <row r="3050" spans="1:3">
      <c r="A3050" s="2" t="s">
        <v>12180</v>
      </c>
      <c r="B3050" s="2" t="s">
        <v>12181</v>
      </c>
      <c r="C3050" s="2" t="s">
        <v>12180</v>
      </c>
    </row>
    <row r="3051" spans="1:3">
      <c r="A3051" s="2" t="s">
        <v>12182</v>
      </c>
      <c r="B3051" s="2" t="s">
        <v>12183</v>
      </c>
      <c r="C3051" s="2" t="s">
        <v>12182</v>
      </c>
    </row>
    <row r="3052" spans="1:3">
      <c r="A3052" s="2" t="s">
        <v>12184</v>
      </c>
      <c r="B3052" s="2" t="s">
        <v>12185</v>
      </c>
      <c r="C3052" s="2" t="s">
        <v>12184</v>
      </c>
    </row>
    <row r="3053" spans="1:3">
      <c r="A3053" s="2" t="s">
        <v>12186</v>
      </c>
      <c r="B3053" s="2" t="s">
        <v>12187</v>
      </c>
      <c r="C3053" s="2" t="s">
        <v>12186</v>
      </c>
    </row>
    <row r="3054" spans="1:3">
      <c r="A3054" s="2" t="s">
        <v>12188</v>
      </c>
      <c r="B3054" s="2" t="s">
        <v>12189</v>
      </c>
      <c r="C3054" s="2" t="s">
        <v>12188</v>
      </c>
    </row>
    <row r="3055" spans="1:3">
      <c r="A3055" s="2" t="s">
        <v>12190</v>
      </c>
      <c r="B3055" s="2" t="s">
        <v>12191</v>
      </c>
      <c r="C3055" s="2" t="s">
        <v>12190</v>
      </c>
    </row>
    <row r="3056" spans="1:3">
      <c r="A3056" s="2" t="s">
        <v>12192</v>
      </c>
      <c r="B3056" s="2" t="s">
        <v>5755</v>
      </c>
      <c r="C3056" s="2" t="s">
        <v>12192</v>
      </c>
    </row>
    <row r="3057" spans="1:3">
      <c r="A3057" s="2" t="s">
        <v>12193</v>
      </c>
      <c r="B3057" s="2" t="s">
        <v>12194</v>
      </c>
      <c r="C3057" s="2" t="s">
        <v>12193</v>
      </c>
    </row>
    <row r="3058" spans="1:3">
      <c r="A3058" s="2" t="s">
        <v>12195</v>
      </c>
      <c r="B3058" s="2" t="s">
        <v>12196</v>
      </c>
      <c r="C3058" s="2" t="s">
        <v>12195</v>
      </c>
    </row>
    <row r="3059" spans="1:3">
      <c r="A3059" s="2" t="s">
        <v>12197</v>
      </c>
      <c r="B3059" s="2" t="s">
        <v>12198</v>
      </c>
      <c r="C3059" s="2" t="s">
        <v>12197</v>
      </c>
    </row>
    <row r="3060" spans="1:3">
      <c r="A3060" s="2" t="s">
        <v>12199</v>
      </c>
      <c r="B3060" s="2" t="s">
        <v>12200</v>
      </c>
      <c r="C3060" s="2" t="s">
        <v>12199</v>
      </c>
    </row>
    <row r="3061" spans="1:3">
      <c r="A3061" s="2" t="s">
        <v>12201</v>
      </c>
      <c r="B3061" s="2" t="s">
        <v>12202</v>
      </c>
      <c r="C3061" s="2" t="s">
        <v>12201</v>
      </c>
    </row>
    <row r="3062" spans="1:3">
      <c r="A3062" s="2" t="s">
        <v>12203</v>
      </c>
      <c r="B3062" s="2" t="s">
        <v>12204</v>
      </c>
      <c r="C3062" s="2" t="s">
        <v>12203</v>
      </c>
    </row>
    <row r="3063" spans="1:3">
      <c r="A3063" s="2" t="s">
        <v>12205</v>
      </c>
      <c r="B3063" s="2" t="s">
        <v>12206</v>
      </c>
      <c r="C3063" s="2" t="s">
        <v>12205</v>
      </c>
    </row>
    <row r="3064" spans="1:3">
      <c r="A3064" s="2" t="s">
        <v>12207</v>
      </c>
      <c r="B3064" s="2" t="s">
        <v>12208</v>
      </c>
      <c r="C3064" s="2" t="s">
        <v>12207</v>
      </c>
    </row>
    <row r="3065" spans="1:3">
      <c r="A3065" s="2" t="s">
        <v>12209</v>
      </c>
      <c r="B3065" s="2" t="s">
        <v>12210</v>
      </c>
      <c r="C3065" s="2" t="s">
        <v>12209</v>
      </c>
    </row>
    <row r="3066" spans="1:3">
      <c r="A3066" s="2" t="s">
        <v>12211</v>
      </c>
      <c r="B3066" s="2" t="s">
        <v>12212</v>
      </c>
      <c r="C3066" s="2" t="s">
        <v>12211</v>
      </c>
    </row>
    <row r="3067" spans="1:3">
      <c r="A3067" s="2" t="s">
        <v>12213</v>
      </c>
      <c r="B3067" s="2" t="s">
        <v>12214</v>
      </c>
      <c r="C3067" s="2" t="s">
        <v>12213</v>
      </c>
    </row>
    <row r="3068" spans="1:3">
      <c r="A3068" s="2" t="s">
        <v>12215</v>
      </c>
      <c r="B3068" s="2" t="s">
        <v>12216</v>
      </c>
      <c r="C3068" s="2" t="s">
        <v>12215</v>
      </c>
    </row>
    <row r="3069" spans="1:3">
      <c r="A3069" s="2" t="s">
        <v>12217</v>
      </c>
      <c r="B3069" s="2" t="s">
        <v>12218</v>
      </c>
      <c r="C3069" s="2" t="s">
        <v>12217</v>
      </c>
    </row>
    <row r="3070" spans="1:3">
      <c r="A3070" s="2" t="s">
        <v>12219</v>
      </c>
      <c r="B3070" s="2" t="s">
        <v>12220</v>
      </c>
      <c r="C3070" s="2" t="s">
        <v>12219</v>
      </c>
    </row>
    <row r="3071" spans="1:3">
      <c r="A3071" s="2" t="s">
        <v>12221</v>
      </c>
      <c r="B3071" s="2" t="s">
        <v>12222</v>
      </c>
      <c r="C3071" s="2" t="s">
        <v>12221</v>
      </c>
    </row>
    <row r="3072" spans="1:3">
      <c r="A3072" s="2" t="s">
        <v>12223</v>
      </c>
      <c r="B3072" s="2" t="s">
        <v>12224</v>
      </c>
      <c r="C3072" s="2" t="s">
        <v>12223</v>
      </c>
    </row>
    <row r="3073" spans="1:3">
      <c r="A3073" s="2" t="s">
        <v>12225</v>
      </c>
      <c r="B3073" s="2" t="s">
        <v>12226</v>
      </c>
      <c r="C3073" s="2" t="s">
        <v>12225</v>
      </c>
    </row>
    <row r="3074" spans="1:3">
      <c r="A3074" s="2" t="s">
        <v>12227</v>
      </c>
      <c r="B3074" s="2" t="s">
        <v>12228</v>
      </c>
      <c r="C3074" s="2" t="s">
        <v>12227</v>
      </c>
    </row>
    <row r="3075" spans="1:3">
      <c r="A3075" s="2" t="s">
        <v>12229</v>
      </c>
      <c r="B3075" s="2" t="s">
        <v>12230</v>
      </c>
      <c r="C3075" s="2" t="s">
        <v>12229</v>
      </c>
    </row>
    <row r="3076" spans="1:3">
      <c r="A3076" s="2" t="s">
        <v>12231</v>
      </c>
      <c r="B3076" s="2" t="s">
        <v>12232</v>
      </c>
      <c r="C3076" s="2" t="s">
        <v>12231</v>
      </c>
    </row>
    <row r="3077" spans="1:3">
      <c r="A3077" s="2" t="s">
        <v>12233</v>
      </c>
      <c r="B3077" s="2" t="s">
        <v>12234</v>
      </c>
      <c r="C3077" s="2" t="s">
        <v>12233</v>
      </c>
    </row>
    <row r="3078" spans="1:3">
      <c r="A3078" s="2" t="s">
        <v>12235</v>
      </c>
      <c r="B3078" s="2" t="s">
        <v>12236</v>
      </c>
      <c r="C3078" s="2" t="s">
        <v>12235</v>
      </c>
    </row>
    <row r="3079" spans="1:3">
      <c r="A3079" s="2" t="s">
        <v>12237</v>
      </c>
      <c r="B3079" s="2" t="s">
        <v>12238</v>
      </c>
      <c r="C3079" s="2" t="s">
        <v>12237</v>
      </c>
    </row>
    <row r="3080" spans="1:3">
      <c r="A3080" s="2" t="s">
        <v>12239</v>
      </c>
      <c r="B3080" s="2" t="s">
        <v>12240</v>
      </c>
      <c r="C3080" s="2" t="s">
        <v>12239</v>
      </c>
    </row>
    <row r="3081" spans="1:3">
      <c r="A3081" s="2" t="s">
        <v>12241</v>
      </c>
      <c r="B3081" s="2" t="s">
        <v>5479</v>
      </c>
      <c r="C3081" s="2" t="s">
        <v>12241</v>
      </c>
    </row>
    <row r="3082" spans="1:3">
      <c r="A3082" s="2" t="s">
        <v>12242</v>
      </c>
      <c r="B3082" s="2" t="s">
        <v>5939</v>
      </c>
      <c r="C3082" s="2" t="s">
        <v>12242</v>
      </c>
    </row>
    <row r="3083" spans="1:3">
      <c r="A3083" s="2" t="s">
        <v>12243</v>
      </c>
      <c r="B3083" s="2" t="s">
        <v>12244</v>
      </c>
      <c r="C3083" s="2" t="s">
        <v>12243</v>
      </c>
    </row>
    <row r="3084" spans="1:3">
      <c r="A3084" s="2" t="s">
        <v>12245</v>
      </c>
      <c r="B3084" s="2" t="s">
        <v>12246</v>
      </c>
      <c r="C3084" s="2" t="s">
        <v>12245</v>
      </c>
    </row>
    <row r="3085" spans="1:3">
      <c r="A3085" s="2" t="s">
        <v>12247</v>
      </c>
      <c r="B3085" s="2" t="s">
        <v>12248</v>
      </c>
      <c r="C3085" s="2" t="s">
        <v>12247</v>
      </c>
    </row>
    <row r="3086" spans="1:3">
      <c r="A3086" s="2" t="s">
        <v>12249</v>
      </c>
      <c r="B3086" s="2" t="s">
        <v>12250</v>
      </c>
      <c r="C3086" s="2" t="s">
        <v>12249</v>
      </c>
    </row>
    <row r="3087" spans="1:3">
      <c r="A3087" s="2" t="s">
        <v>12251</v>
      </c>
      <c r="B3087" s="2" t="s">
        <v>12252</v>
      </c>
      <c r="C3087" s="2" t="s">
        <v>12251</v>
      </c>
    </row>
    <row r="3088" spans="1:3">
      <c r="A3088" s="2" t="s">
        <v>12253</v>
      </c>
      <c r="B3088" s="2" t="s">
        <v>12254</v>
      </c>
      <c r="C3088" s="2" t="s">
        <v>12253</v>
      </c>
    </row>
    <row r="3089" spans="1:3">
      <c r="A3089" s="2" t="s">
        <v>12255</v>
      </c>
      <c r="B3089" s="2" t="s">
        <v>12256</v>
      </c>
      <c r="C3089" s="2" t="s">
        <v>12255</v>
      </c>
    </row>
    <row r="3090" spans="1:3">
      <c r="A3090" s="2" t="s">
        <v>12257</v>
      </c>
      <c r="B3090" s="2" t="s">
        <v>12258</v>
      </c>
      <c r="C3090" s="2" t="s">
        <v>12257</v>
      </c>
    </row>
    <row r="3091" spans="1:3">
      <c r="A3091" s="2" t="s">
        <v>12259</v>
      </c>
      <c r="B3091" s="2" t="s">
        <v>12260</v>
      </c>
      <c r="C3091" s="2" t="s">
        <v>12259</v>
      </c>
    </row>
    <row r="3092" spans="1:3">
      <c r="A3092" s="2" t="s">
        <v>12261</v>
      </c>
      <c r="B3092" s="2" t="s">
        <v>12262</v>
      </c>
      <c r="C3092" s="2" t="s">
        <v>12261</v>
      </c>
    </row>
    <row r="3093" spans="1:3">
      <c r="A3093" s="2" t="s">
        <v>12263</v>
      </c>
      <c r="B3093" s="2" t="s">
        <v>12264</v>
      </c>
      <c r="C3093" s="2" t="s">
        <v>12263</v>
      </c>
    </row>
    <row r="3094" spans="1:3">
      <c r="A3094" s="2" t="s">
        <v>12265</v>
      </c>
      <c r="B3094" s="2" t="s">
        <v>12266</v>
      </c>
      <c r="C3094" s="2" t="s">
        <v>12265</v>
      </c>
    </row>
    <row r="3095" spans="1:3">
      <c r="A3095" s="2" t="s">
        <v>12267</v>
      </c>
      <c r="B3095" s="2" t="s">
        <v>12268</v>
      </c>
      <c r="C3095" s="2" t="s">
        <v>12267</v>
      </c>
    </row>
    <row r="3096" spans="1:3">
      <c r="A3096" s="2" t="s">
        <v>12269</v>
      </c>
      <c r="B3096" s="2" t="s">
        <v>12270</v>
      </c>
      <c r="C3096" s="2" t="s">
        <v>12269</v>
      </c>
    </row>
    <row r="3097" spans="1:3">
      <c r="A3097" s="2" t="s">
        <v>12271</v>
      </c>
      <c r="B3097" s="2" t="s">
        <v>12272</v>
      </c>
      <c r="C3097" s="2" t="s">
        <v>12271</v>
      </c>
    </row>
    <row r="3098" spans="1:3">
      <c r="A3098" s="2" t="s">
        <v>12273</v>
      </c>
      <c r="B3098" s="2" t="s">
        <v>12274</v>
      </c>
      <c r="C3098" s="2" t="s">
        <v>12273</v>
      </c>
    </row>
    <row r="3099" spans="1:3">
      <c r="A3099" s="2" t="s">
        <v>12275</v>
      </c>
      <c r="B3099" s="2" t="s">
        <v>12276</v>
      </c>
      <c r="C3099" s="2" t="s">
        <v>12275</v>
      </c>
    </row>
    <row r="3100" spans="1:3">
      <c r="A3100" s="2" t="s">
        <v>12277</v>
      </c>
      <c r="B3100" s="2" t="s">
        <v>12278</v>
      </c>
      <c r="C3100" s="2" t="s">
        <v>12277</v>
      </c>
    </row>
    <row r="3101" spans="1:3">
      <c r="A3101" s="2" t="s">
        <v>12279</v>
      </c>
      <c r="B3101" s="2" t="s">
        <v>12280</v>
      </c>
      <c r="C3101" s="2" t="s">
        <v>12279</v>
      </c>
    </row>
    <row r="3102" spans="1:3">
      <c r="A3102" s="2" t="s">
        <v>12281</v>
      </c>
      <c r="B3102" s="2" t="s">
        <v>12282</v>
      </c>
      <c r="C3102" s="2" t="s">
        <v>12281</v>
      </c>
    </row>
    <row r="3103" spans="1:3">
      <c r="A3103" s="2" t="s">
        <v>12283</v>
      </c>
      <c r="B3103" s="2" t="s">
        <v>12284</v>
      </c>
      <c r="C3103" s="2" t="s">
        <v>12283</v>
      </c>
    </row>
    <row r="3104" spans="1:3">
      <c r="A3104" s="2" t="s">
        <v>12285</v>
      </c>
      <c r="B3104" s="2" t="s">
        <v>12286</v>
      </c>
      <c r="C3104" s="2" t="s">
        <v>12285</v>
      </c>
    </row>
    <row r="3105" spans="1:3">
      <c r="A3105" s="2" t="s">
        <v>12287</v>
      </c>
      <c r="B3105" s="2" t="s">
        <v>12288</v>
      </c>
      <c r="C3105" s="2" t="s">
        <v>12287</v>
      </c>
    </row>
    <row r="3106" spans="1:3">
      <c r="A3106" s="2" t="s">
        <v>12289</v>
      </c>
      <c r="B3106" s="2" t="s">
        <v>12290</v>
      </c>
      <c r="C3106" s="2" t="s">
        <v>12289</v>
      </c>
    </row>
    <row r="3107" spans="1:3">
      <c r="A3107" s="2" t="s">
        <v>12291</v>
      </c>
      <c r="B3107" s="2" t="s">
        <v>12292</v>
      </c>
      <c r="C3107" s="2" t="s">
        <v>12291</v>
      </c>
    </row>
    <row r="3108" spans="1:3">
      <c r="A3108" s="2" t="s">
        <v>12293</v>
      </c>
      <c r="B3108" s="2" t="s">
        <v>12294</v>
      </c>
      <c r="C3108" s="2" t="s">
        <v>12293</v>
      </c>
    </row>
    <row r="3109" spans="1:3">
      <c r="A3109" s="2" t="s">
        <v>12295</v>
      </c>
      <c r="B3109" s="2" t="s">
        <v>12296</v>
      </c>
      <c r="C3109" s="2" t="s">
        <v>12295</v>
      </c>
    </row>
    <row r="3110" spans="1:3">
      <c r="A3110" s="2" t="s">
        <v>12297</v>
      </c>
      <c r="B3110" s="2" t="s">
        <v>12298</v>
      </c>
      <c r="C3110" s="2" t="s">
        <v>12297</v>
      </c>
    </row>
    <row r="3111" spans="1:3">
      <c r="A3111" s="2" t="s">
        <v>12299</v>
      </c>
      <c r="B3111" s="2" t="s">
        <v>12300</v>
      </c>
      <c r="C3111" s="2" t="s">
        <v>12299</v>
      </c>
    </row>
    <row r="3112" spans="1:3">
      <c r="A3112" s="2" t="s">
        <v>12301</v>
      </c>
      <c r="B3112" s="2" t="s">
        <v>12302</v>
      </c>
      <c r="C3112" s="2" t="s">
        <v>12301</v>
      </c>
    </row>
    <row r="3113" spans="1:3">
      <c r="A3113" s="2" t="s">
        <v>12303</v>
      </c>
      <c r="B3113" s="2" t="s">
        <v>12304</v>
      </c>
      <c r="C3113" s="2" t="s">
        <v>12303</v>
      </c>
    </row>
    <row r="3114" spans="1:3">
      <c r="A3114" s="2" t="s">
        <v>12305</v>
      </c>
      <c r="B3114" s="2" t="s">
        <v>12306</v>
      </c>
      <c r="C3114" s="2" t="s">
        <v>12305</v>
      </c>
    </row>
    <row r="3115" spans="1:3">
      <c r="A3115" s="2" t="s">
        <v>12307</v>
      </c>
      <c r="B3115" s="2" t="s">
        <v>12308</v>
      </c>
      <c r="C3115" s="2" t="s">
        <v>12307</v>
      </c>
    </row>
    <row r="3116" spans="1:3">
      <c r="A3116" s="2" t="s">
        <v>12309</v>
      </c>
      <c r="B3116" s="2" t="s">
        <v>12310</v>
      </c>
      <c r="C3116" s="2" t="s">
        <v>12309</v>
      </c>
    </row>
    <row r="3117" spans="1:3">
      <c r="A3117" s="2" t="s">
        <v>12311</v>
      </c>
      <c r="B3117" s="2" t="s">
        <v>12312</v>
      </c>
      <c r="C3117" s="2" t="s">
        <v>12311</v>
      </c>
    </row>
    <row r="3118" spans="1:3">
      <c r="A3118" s="2" t="s">
        <v>12313</v>
      </c>
      <c r="B3118" s="2" t="s">
        <v>12314</v>
      </c>
      <c r="C3118" s="2" t="s">
        <v>12313</v>
      </c>
    </row>
    <row r="3119" spans="1:3">
      <c r="A3119" s="2" t="s">
        <v>12315</v>
      </c>
      <c r="B3119" s="2" t="s">
        <v>12316</v>
      </c>
      <c r="C3119" s="2" t="s">
        <v>12315</v>
      </c>
    </row>
    <row r="3120" spans="1:3">
      <c r="A3120" s="2" t="s">
        <v>12317</v>
      </c>
      <c r="B3120" s="2" t="s">
        <v>12318</v>
      </c>
      <c r="C3120" s="2" t="s">
        <v>12317</v>
      </c>
    </row>
    <row r="3121" spans="1:3">
      <c r="A3121" s="2" t="s">
        <v>12319</v>
      </c>
      <c r="B3121" s="2" t="s">
        <v>12320</v>
      </c>
      <c r="C3121" s="2" t="s">
        <v>12319</v>
      </c>
    </row>
    <row r="3122" spans="1:3">
      <c r="A3122" s="2" t="s">
        <v>12321</v>
      </c>
      <c r="B3122" s="2" t="s">
        <v>12322</v>
      </c>
      <c r="C3122" s="2" t="s">
        <v>12321</v>
      </c>
    </row>
    <row r="3123" spans="1:3">
      <c r="A3123" s="2" t="s">
        <v>12323</v>
      </c>
      <c r="B3123" s="2" t="s">
        <v>12324</v>
      </c>
      <c r="C3123" s="2" t="s">
        <v>12323</v>
      </c>
    </row>
    <row r="3124" spans="1:3">
      <c r="A3124" s="2" t="s">
        <v>12325</v>
      </c>
      <c r="B3124" s="2" t="s">
        <v>12326</v>
      </c>
      <c r="C3124" s="2" t="s">
        <v>12325</v>
      </c>
    </row>
    <row r="3125" spans="1:3">
      <c r="A3125" s="2" t="s">
        <v>12327</v>
      </c>
      <c r="B3125" s="2" t="s">
        <v>12328</v>
      </c>
      <c r="C3125" s="2" t="s">
        <v>12327</v>
      </c>
    </row>
    <row r="3126" spans="1:3">
      <c r="A3126" s="2" t="s">
        <v>12329</v>
      </c>
      <c r="B3126" s="2" t="s">
        <v>12330</v>
      </c>
      <c r="C3126" s="2" t="s">
        <v>12329</v>
      </c>
    </row>
    <row r="3127" spans="1:3">
      <c r="A3127" s="2" t="s">
        <v>12331</v>
      </c>
      <c r="B3127" s="2" t="s">
        <v>12332</v>
      </c>
      <c r="C3127" s="2" t="s">
        <v>12331</v>
      </c>
    </row>
    <row r="3128" spans="1:3">
      <c r="A3128" s="2" t="s">
        <v>12333</v>
      </c>
      <c r="B3128" s="2" t="s">
        <v>12334</v>
      </c>
      <c r="C3128" s="2" t="s">
        <v>12333</v>
      </c>
    </row>
    <row r="3129" spans="1:3">
      <c r="A3129" s="2" t="s">
        <v>12335</v>
      </c>
      <c r="B3129" s="2" t="s">
        <v>12336</v>
      </c>
      <c r="C3129" s="2" t="s">
        <v>12335</v>
      </c>
    </row>
    <row r="3130" spans="1:3">
      <c r="A3130" s="2" t="s">
        <v>12337</v>
      </c>
      <c r="B3130" s="2" t="s">
        <v>12338</v>
      </c>
      <c r="C3130" s="2" t="s">
        <v>12337</v>
      </c>
    </row>
    <row r="3131" spans="1:3">
      <c r="A3131" s="2" t="s">
        <v>12339</v>
      </c>
      <c r="B3131" s="2" t="s">
        <v>12340</v>
      </c>
      <c r="C3131" s="2" t="s">
        <v>12339</v>
      </c>
    </row>
    <row r="3132" spans="1:3">
      <c r="A3132" s="2" t="s">
        <v>12341</v>
      </c>
      <c r="B3132" s="2" t="s">
        <v>12342</v>
      </c>
      <c r="C3132" s="2" t="s">
        <v>12341</v>
      </c>
    </row>
    <row r="3133" spans="1:3">
      <c r="A3133" s="2" t="s">
        <v>12343</v>
      </c>
      <c r="B3133" s="2" t="s">
        <v>12344</v>
      </c>
      <c r="C3133" s="2" t="s">
        <v>12343</v>
      </c>
    </row>
    <row r="3134" spans="1:3">
      <c r="A3134" s="2" t="s">
        <v>12345</v>
      </c>
      <c r="B3134" s="2" t="s">
        <v>12346</v>
      </c>
      <c r="C3134" s="2" t="s">
        <v>12345</v>
      </c>
    </row>
    <row r="3135" spans="1:3">
      <c r="A3135" s="2" t="s">
        <v>12347</v>
      </c>
      <c r="B3135" s="2" t="s">
        <v>12348</v>
      </c>
      <c r="C3135" s="2" t="s">
        <v>12347</v>
      </c>
    </row>
    <row r="3136" spans="1:3">
      <c r="A3136" s="2" t="s">
        <v>12349</v>
      </c>
      <c r="B3136" s="2" t="s">
        <v>12350</v>
      </c>
      <c r="C3136" s="2" t="s">
        <v>12349</v>
      </c>
    </row>
    <row r="3137" spans="1:3">
      <c r="A3137" s="2" t="s">
        <v>12351</v>
      </c>
      <c r="B3137" s="2" t="s">
        <v>12352</v>
      </c>
      <c r="C3137" s="2" t="s">
        <v>12351</v>
      </c>
    </row>
    <row r="3138" spans="1:3">
      <c r="A3138" s="2" t="s">
        <v>12353</v>
      </c>
      <c r="B3138" s="2" t="s">
        <v>12354</v>
      </c>
      <c r="C3138" s="2" t="s">
        <v>12353</v>
      </c>
    </row>
    <row r="3139" spans="1:3">
      <c r="A3139" s="2" t="s">
        <v>12355</v>
      </c>
      <c r="B3139" s="2" t="s">
        <v>12356</v>
      </c>
      <c r="C3139" s="2" t="s">
        <v>12355</v>
      </c>
    </row>
    <row r="3140" spans="1:3">
      <c r="A3140" s="2" t="s">
        <v>12357</v>
      </c>
      <c r="B3140" s="2" t="s">
        <v>12358</v>
      </c>
      <c r="C3140" s="2" t="s">
        <v>12357</v>
      </c>
    </row>
    <row r="3141" spans="1:3">
      <c r="A3141" s="2" t="s">
        <v>12359</v>
      </c>
      <c r="B3141" s="2" t="s">
        <v>12360</v>
      </c>
      <c r="C3141" s="2" t="s">
        <v>12359</v>
      </c>
    </row>
    <row r="3142" spans="1:3">
      <c r="A3142" s="2" t="s">
        <v>12361</v>
      </c>
      <c r="B3142" s="2" t="s">
        <v>12362</v>
      </c>
      <c r="C3142" s="2" t="s">
        <v>12361</v>
      </c>
    </row>
    <row r="3143" spans="1:3">
      <c r="A3143" s="2" t="s">
        <v>12363</v>
      </c>
      <c r="B3143" s="2" t="s">
        <v>12364</v>
      </c>
      <c r="C3143" s="2" t="s">
        <v>12363</v>
      </c>
    </row>
    <row r="3144" spans="1:3">
      <c r="A3144" s="2" t="s">
        <v>12365</v>
      </c>
      <c r="B3144" s="2" t="s">
        <v>12366</v>
      </c>
      <c r="C3144" s="2" t="s">
        <v>12365</v>
      </c>
    </row>
    <row r="3145" spans="1:3">
      <c r="A3145" s="2" t="s">
        <v>12367</v>
      </c>
      <c r="B3145" s="2" t="s">
        <v>12368</v>
      </c>
      <c r="C3145" s="2" t="s">
        <v>12367</v>
      </c>
    </row>
    <row r="3146" spans="1:3">
      <c r="A3146" s="2" t="s">
        <v>12369</v>
      </c>
      <c r="B3146" s="2" t="s">
        <v>12370</v>
      </c>
      <c r="C3146" s="2" t="s">
        <v>12369</v>
      </c>
    </row>
    <row r="3147" spans="1:3">
      <c r="A3147" s="2" t="s">
        <v>12371</v>
      </c>
      <c r="B3147" s="2" t="s">
        <v>12372</v>
      </c>
      <c r="C3147" s="2" t="s">
        <v>12371</v>
      </c>
    </row>
    <row r="3148" spans="1:3">
      <c r="A3148" s="2" t="s">
        <v>12373</v>
      </c>
      <c r="B3148" s="2" t="s">
        <v>12374</v>
      </c>
      <c r="C3148" s="2" t="s">
        <v>12373</v>
      </c>
    </row>
    <row r="3149" spans="1:3">
      <c r="A3149" s="2" t="s">
        <v>12375</v>
      </c>
      <c r="B3149" s="2" t="s">
        <v>12376</v>
      </c>
      <c r="C3149" s="2" t="s">
        <v>12375</v>
      </c>
    </row>
    <row r="3150" spans="1:3">
      <c r="A3150" s="2" t="s">
        <v>12377</v>
      </c>
      <c r="B3150" s="2" t="s">
        <v>12378</v>
      </c>
      <c r="C3150" s="2" t="s">
        <v>12377</v>
      </c>
    </row>
    <row r="3151" spans="1:3">
      <c r="A3151" s="2" t="s">
        <v>12379</v>
      </c>
      <c r="B3151" s="2" t="s">
        <v>12380</v>
      </c>
      <c r="C3151" s="2" t="s">
        <v>12379</v>
      </c>
    </row>
    <row r="3152" spans="1:3">
      <c r="A3152" s="2" t="s">
        <v>12381</v>
      </c>
      <c r="B3152" s="2" t="s">
        <v>12382</v>
      </c>
      <c r="C3152" s="2" t="s">
        <v>12381</v>
      </c>
    </row>
    <row r="3153" spans="1:3">
      <c r="A3153" s="2" t="s">
        <v>12383</v>
      </c>
      <c r="B3153" s="2" t="s">
        <v>12384</v>
      </c>
      <c r="C3153" s="2" t="s">
        <v>12383</v>
      </c>
    </row>
    <row r="3154" spans="1:3">
      <c r="A3154" s="2" t="s">
        <v>12385</v>
      </c>
      <c r="B3154" s="2" t="s">
        <v>12386</v>
      </c>
      <c r="C3154" s="2" t="s">
        <v>12385</v>
      </c>
    </row>
    <row r="3155" spans="1:3">
      <c r="A3155" s="2" t="s">
        <v>12387</v>
      </c>
      <c r="B3155" s="2" t="s">
        <v>12388</v>
      </c>
      <c r="C3155" s="2" t="s">
        <v>12387</v>
      </c>
    </row>
    <row r="3156" spans="1:3">
      <c r="A3156" s="2" t="s">
        <v>12389</v>
      </c>
      <c r="B3156" s="2" t="s">
        <v>12390</v>
      </c>
      <c r="C3156" s="2" t="s">
        <v>12389</v>
      </c>
    </row>
    <row r="3157" spans="1:3">
      <c r="A3157" s="2" t="s">
        <v>12391</v>
      </c>
      <c r="B3157" s="2" t="s">
        <v>12392</v>
      </c>
      <c r="C3157" s="2" t="s">
        <v>12391</v>
      </c>
    </row>
    <row r="3158" spans="1:3">
      <c r="A3158" s="2" t="s">
        <v>12393</v>
      </c>
      <c r="B3158" s="2" t="s">
        <v>12394</v>
      </c>
      <c r="C3158" s="2" t="s">
        <v>12393</v>
      </c>
    </row>
    <row r="3159" spans="1:3">
      <c r="A3159" s="2" t="s">
        <v>12395</v>
      </c>
      <c r="B3159" s="2" t="s">
        <v>12396</v>
      </c>
      <c r="C3159" s="2" t="s">
        <v>12395</v>
      </c>
    </row>
    <row r="3160" spans="1:3">
      <c r="A3160" s="2" t="s">
        <v>12397</v>
      </c>
      <c r="B3160" s="2" t="s">
        <v>12398</v>
      </c>
      <c r="C3160" s="2" t="s">
        <v>12397</v>
      </c>
    </row>
    <row r="3161" spans="1:3">
      <c r="A3161" s="2" t="s">
        <v>12399</v>
      </c>
      <c r="B3161" s="2" t="s">
        <v>12400</v>
      </c>
      <c r="C3161" s="2" t="s">
        <v>12399</v>
      </c>
    </row>
    <row r="3162" spans="1:3">
      <c r="A3162" s="2" t="s">
        <v>12401</v>
      </c>
      <c r="B3162" s="2" t="s">
        <v>11265</v>
      </c>
      <c r="C3162" s="2" t="s">
        <v>12401</v>
      </c>
    </row>
    <row r="3163" spans="1:3">
      <c r="A3163" s="2" t="s">
        <v>12402</v>
      </c>
      <c r="B3163" s="2" t="s">
        <v>12403</v>
      </c>
      <c r="C3163" s="2" t="s">
        <v>12402</v>
      </c>
    </row>
    <row r="3164" spans="1:3">
      <c r="A3164" s="2" t="s">
        <v>12404</v>
      </c>
      <c r="B3164" s="2" t="s">
        <v>12405</v>
      </c>
      <c r="C3164" s="2" t="s">
        <v>12404</v>
      </c>
    </row>
    <row r="3165" spans="1:3">
      <c r="A3165" s="2" t="s">
        <v>12406</v>
      </c>
      <c r="B3165" s="2" t="s">
        <v>12407</v>
      </c>
      <c r="C3165" s="2" t="s">
        <v>12406</v>
      </c>
    </row>
    <row r="3166" spans="1:3">
      <c r="A3166" s="2" t="s">
        <v>12408</v>
      </c>
      <c r="B3166" s="2" t="s">
        <v>12409</v>
      </c>
      <c r="C3166" s="2" t="s">
        <v>12408</v>
      </c>
    </row>
    <row r="3167" spans="1:3">
      <c r="A3167" s="2" t="s">
        <v>12410</v>
      </c>
      <c r="B3167" s="2" t="s">
        <v>12411</v>
      </c>
      <c r="C3167" s="2" t="s">
        <v>12410</v>
      </c>
    </row>
    <row r="3168" spans="1:3">
      <c r="A3168" s="2" t="s">
        <v>12412</v>
      </c>
      <c r="B3168" s="2" t="s">
        <v>12413</v>
      </c>
      <c r="C3168" s="2" t="s">
        <v>12412</v>
      </c>
    </row>
    <row r="3169" spans="1:3">
      <c r="A3169" s="2" t="s">
        <v>12414</v>
      </c>
      <c r="B3169" s="2" t="s">
        <v>12415</v>
      </c>
      <c r="C3169" s="2" t="s">
        <v>12414</v>
      </c>
    </row>
    <row r="3170" spans="1:3">
      <c r="A3170" s="2" t="s">
        <v>12416</v>
      </c>
      <c r="B3170" s="2" t="s">
        <v>12417</v>
      </c>
      <c r="C3170" s="2" t="s">
        <v>12416</v>
      </c>
    </row>
    <row r="3171" spans="1:3">
      <c r="A3171" s="2" t="s">
        <v>12418</v>
      </c>
      <c r="B3171" s="2" t="s">
        <v>12419</v>
      </c>
      <c r="C3171" s="2" t="s">
        <v>12418</v>
      </c>
    </row>
    <row r="3172" spans="1:3">
      <c r="A3172" s="2" t="s">
        <v>12420</v>
      </c>
      <c r="B3172" s="2" t="s">
        <v>12421</v>
      </c>
      <c r="C3172" s="2" t="s">
        <v>12420</v>
      </c>
    </row>
    <row r="3173" spans="1:3">
      <c r="A3173" s="2" t="s">
        <v>12422</v>
      </c>
      <c r="B3173" s="2" t="s">
        <v>12423</v>
      </c>
      <c r="C3173" s="2" t="s">
        <v>12422</v>
      </c>
    </row>
    <row r="3174" spans="1:3">
      <c r="A3174" s="2" t="s">
        <v>12424</v>
      </c>
      <c r="B3174" s="2" t="s">
        <v>12425</v>
      </c>
      <c r="C3174" s="2" t="s">
        <v>12424</v>
      </c>
    </row>
    <row r="3175" spans="1:3">
      <c r="A3175" s="2" t="s">
        <v>12426</v>
      </c>
      <c r="B3175" s="2" t="s">
        <v>12427</v>
      </c>
      <c r="C3175" s="2" t="s">
        <v>12426</v>
      </c>
    </row>
    <row r="3176" spans="1:3">
      <c r="A3176" s="2" t="s">
        <v>12428</v>
      </c>
      <c r="B3176" s="2" t="s">
        <v>12429</v>
      </c>
      <c r="C3176" s="2" t="s">
        <v>12428</v>
      </c>
    </row>
    <row r="3177" spans="1:3">
      <c r="A3177" s="2" t="s">
        <v>12430</v>
      </c>
      <c r="B3177" s="2" t="s">
        <v>12431</v>
      </c>
      <c r="C3177" s="2" t="s">
        <v>12430</v>
      </c>
    </row>
    <row r="3178" spans="1:3">
      <c r="A3178" s="2" t="s">
        <v>12432</v>
      </c>
      <c r="B3178" s="2" t="s">
        <v>12433</v>
      </c>
      <c r="C3178" s="2" t="s">
        <v>12432</v>
      </c>
    </row>
    <row r="3179" spans="1:3">
      <c r="A3179" s="2" t="s">
        <v>12434</v>
      </c>
      <c r="B3179" s="2" t="s">
        <v>12435</v>
      </c>
      <c r="C3179" s="2" t="s">
        <v>12434</v>
      </c>
    </row>
    <row r="3180" spans="1:3">
      <c r="A3180" s="2" t="s">
        <v>12436</v>
      </c>
      <c r="B3180" s="2" t="s">
        <v>12437</v>
      </c>
      <c r="C3180" s="2" t="s">
        <v>12436</v>
      </c>
    </row>
    <row r="3181" spans="1:3">
      <c r="A3181" s="2" t="s">
        <v>12438</v>
      </c>
      <c r="B3181" s="2" t="s">
        <v>12439</v>
      </c>
      <c r="C3181" s="2" t="s">
        <v>12438</v>
      </c>
    </row>
    <row r="3182" spans="1:3">
      <c r="A3182" s="2" t="s">
        <v>12440</v>
      </c>
      <c r="B3182" s="2" t="s">
        <v>12441</v>
      </c>
      <c r="C3182" s="2" t="s">
        <v>12440</v>
      </c>
    </row>
    <row r="3183" spans="1:3">
      <c r="A3183" s="2" t="s">
        <v>12442</v>
      </c>
      <c r="B3183" s="2" t="s">
        <v>12443</v>
      </c>
      <c r="C3183" s="2" t="s">
        <v>12442</v>
      </c>
    </row>
    <row r="3184" spans="1:3">
      <c r="A3184" s="2" t="s">
        <v>12444</v>
      </c>
      <c r="B3184" s="2" t="s">
        <v>12445</v>
      </c>
      <c r="C3184" s="2" t="s">
        <v>12444</v>
      </c>
    </row>
    <row r="3185" spans="1:3">
      <c r="A3185" s="2" t="s">
        <v>12446</v>
      </c>
      <c r="B3185" s="2" t="s">
        <v>12447</v>
      </c>
      <c r="C3185" s="2" t="s">
        <v>12446</v>
      </c>
    </row>
    <row r="3186" spans="1:3">
      <c r="A3186" s="2" t="s">
        <v>12448</v>
      </c>
      <c r="B3186" s="2" t="s">
        <v>12449</v>
      </c>
      <c r="C3186" s="2" t="s">
        <v>12448</v>
      </c>
    </row>
    <row r="3187" spans="1:3">
      <c r="A3187" s="2" t="s">
        <v>12450</v>
      </c>
      <c r="B3187" s="2" t="s">
        <v>12451</v>
      </c>
      <c r="C3187" s="2" t="s">
        <v>12450</v>
      </c>
    </row>
    <row r="3188" spans="1:3">
      <c r="A3188" s="2" t="s">
        <v>12452</v>
      </c>
      <c r="B3188" s="2" t="s">
        <v>12453</v>
      </c>
      <c r="C3188" s="2" t="s">
        <v>12452</v>
      </c>
    </row>
    <row r="3189" spans="1:3">
      <c r="A3189" s="2" t="s">
        <v>12454</v>
      </c>
      <c r="B3189" s="2" t="s">
        <v>12455</v>
      </c>
      <c r="C3189" s="2" t="s">
        <v>12454</v>
      </c>
    </row>
    <row r="3190" spans="1:3">
      <c r="A3190" s="2" t="s">
        <v>12456</v>
      </c>
      <c r="B3190" s="2" t="s">
        <v>12457</v>
      </c>
      <c r="C3190" s="2" t="s">
        <v>12456</v>
      </c>
    </row>
    <row r="3191" spans="1:3">
      <c r="A3191" s="2" t="s">
        <v>12458</v>
      </c>
      <c r="B3191" s="2" t="s">
        <v>12459</v>
      </c>
      <c r="C3191" s="2" t="s">
        <v>12458</v>
      </c>
    </row>
    <row r="3192" spans="1:3">
      <c r="A3192" s="2" t="s">
        <v>12460</v>
      </c>
      <c r="B3192" s="2" t="s">
        <v>5549</v>
      </c>
      <c r="C3192" s="2" t="s">
        <v>12460</v>
      </c>
    </row>
    <row r="3193" spans="1:3">
      <c r="A3193" s="2" t="s">
        <v>12461</v>
      </c>
      <c r="B3193" s="2" t="s">
        <v>12462</v>
      </c>
      <c r="C3193" s="2" t="s">
        <v>12461</v>
      </c>
    </row>
    <row r="3194" spans="1:3">
      <c r="A3194" s="2" t="s">
        <v>12463</v>
      </c>
      <c r="B3194" s="2" t="s">
        <v>12464</v>
      </c>
      <c r="C3194" s="2" t="s">
        <v>12463</v>
      </c>
    </row>
    <row r="3195" spans="1:3">
      <c r="A3195" s="2" t="s">
        <v>12465</v>
      </c>
      <c r="B3195" s="2" t="s">
        <v>12466</v>
      </c>
      <c r="C3195" s="2" t="s">
        <v>12465</v>
      </c>
    </row>
    <row r="3196" spans="1:3">
      <c r="A3196" s="2" t="s">
        <v>12467</v>
      </c>
      <c r="B3196" s="2" t="s">
        <v>12468</v>
      </c>
      <c r="C3196" s="2" t="s">
        <v>12467</v>
      </c>
    </row>
    <row r="3197" spans="1:3">
      <c r="A3197" s="2" t="s">
        <v>12469</v>
      </c>
      <c r="B3197" s="2" t="s">
        <v>12470</v>
      </c>
      <c r="C3197" s="2" t="s">
        <v>12469</v>
      </c>
    </row>
    <row r="3198" spans="1:3">
      <c r="A3198" s="2" t="s">
        <v>12471</v>
      </c>
      <c r="B3198" s="2" t="s">
        <v>12472</v>
      </c>
      <c r="C3198" s="2" t="s">
        <v>12471</v>
      </c>
    </row>
    <row r="3199" spans="1:3">
      <c r="A3199" s="2" t="s">
        <v>12473</v>
      </c>
      <c r="B3199" s="2" t="s">
        <v>12474</v>
      </c>
      <c r="C3199" s="2" t="s">
        <v>12473</v>
      </c>
    </row>
    <row r="3200" spans="1:3">
      <c r="A3200" s="2" t="s">
        <v>12475</v>
      </c>
      <c r="B3200" s="2" t="s">
        <v>12476</v>
      </c>
      <c r="C3200" s="2" t="s">
        <v>12475</v>
      </c>
    </row>
    <row r="3201" spans="1:3">
      <c r="A3201" s="2" t="s">
        <v>12477</v>
      </c>
      <c r="B3201" s="2" t="s">
        <v>12478</v>
      </c>
      <c r="C3201" s="2" t="s">
        <v>12477</v>
      </c>
    </row>
    <row r="3202" spans="1:3">
      <c r="A3202" s="2" t="s">
        <v>12479</v>
      </c>
      <c r="B3202" s="2" t="s">
        <v>12480</v>
      </c>
      <c r="C3202" s="2" t="s">
        <v>12479</v>
      </c>
    </row>
    <row r="3203" spans="1:3">
      <c r="A3203" s="2" t="s">
        <v>12481</v>
      </c>
      <c r="B3203" s="2" t="s">
        <v>12482</v>
      </c>
      <c r="C3203" s="2" t="s">
        <v>12481</v>
      </c>
    </row>
    <row r="3204" spans="1:3">
      <c r="A3204" s="2" t="s">
        <v>12483</v>
      </c>
      <c r="B3204" s="2" t="s">
        <v>12484</v>
      </c>
      <c r="C3204" s="2" t="s">
        <v>12483</v>
      </c>
    </row>
    <row r="3205" spans="1:3">
      <c r="A3205" s="2" t="s">
        <v>12485</v>
      </c>
      <c r="B3205" s="2" t="s">
        <v>12486</v>
      </c>
      <c r="C3205" s="2" t="s">
        <v>12485</v>
      </c>
    </row>
    <row r="3206" spans="1:3">
      <c r="A3206" s="2" t="s">
        <v>12487</v>
      </c>
      <c r="B3206" s="2" t="s">
        <v>12488</v>
      </c>
      <c r="C3206" s="2" t="s">
        <v>12487</v>
      </c>
    </row>
    <row r="3207" spans="1:3">
      <c r="A3207" s="2" t="s">
        <v>12489</v>
      </c>
      <c r="B3207" s="2" t="s">
        <v>12490</v>
      </c>
      <c r="C3207" s="2" t="s">
        <v>12489</v>
      </c>
    </row>
    <row r="3208" spans="1:3">
      <c r="A3208" s="2" t="s">
        <v>12491</v>
      </c>
      <c r="B3208" s="2" t="s">
        <v>12492</v>
      </c>
      <c r="C3208" s="2" t="s">
        <v>12491</v>
      </c>
    </row>
    <row r="3209" spans="1:3">
      <c r="A3209" s="2" t="s">
        <v>12493</v>
      </c>
      <c r="B3209" s="2" t="s">
        <v>12494</v>
      </c>
      <c r="C3209" s="2" t="s">
        <v>12493</v>
      </c>
    </row>
    <row r="3210" spans="1:3">
      <c r="A3210" s="2" t="s">
        <v>12495</v>
      </c>
      <c r="B3210" s="2" t="s">
        <v>12496</v>
      </c>
      <c r="C3210" s="2" t="s">
        <v>12495</v>
      </c>
    </row>
    <row r="3211" spans="1:3">
      <c r="A3211" s="2" t="s">
        <v>12497</v>
      </c>
      <c r="B3211" s="2" t="s">
        <v>12498</v>
      </c>
      <c r="C3211" s="2" t="s">
        <v>12497</v>
      </c>
    </row>
    <row r="3212" spans="1:3">
      <c r="A3212" s="2" t="s">
        <v>12499</v>
      </c>
      <c r="B3212" s="2" t="s">
        <v>12500</v>
      </c>
      <c r="C3212" s="2" t="s">
        <v>12499</v>
      </c>
    </row>
    <row r="3213" spans="1:3">
      <c r="A3213" s="2" t="s">
        <v>12501</v>
      </c>
      <c r="B3213" s="2" t="s">
        <v>12502</v>
      </c>
      <c r="C3213" s="2" t="s">
        <v>12501</v>
      </c>
    </row>
    <row r="3214" spans="1:3">
      <c r="A3214" s="2" t="s">
        <v>12503</v>
      </c>
      <c r="B3214" s="2" t="s">
        <v>12504</v>
      </c>
      <c r="C3214" s="2" t="s">
        <v>12503</v>
      </c>
    </row>
    <row r="3215" spans="1:3">
      <c r="A3215" s="2" t="s">
        <v>12505</v>
      </c>
      <c r="B3215" s="2" t="s">
        <v>12506</v>
      </c>
      <c r="C3215" s="2" t="s">
        <v>12505</v>
      </c>
    </row>
    <row r="3216" spans="1:3">
      <c r="A3216" s="2" t="s">
        <v>12507</v>
      </c>
      <c r="B3216" s="2" t="s">
        <v>12508</v>
      </c>
      <c r="C3216" s="2" t="s">
        <v>12507</v>
      </c>
    </row>
    <row r="3217" spans="1:3">
      <c r="A3217" s="2" t="s">
        <v>12509</v>
      </c>
      <c r="B3217" s="2" t="s">
        <v>6205</v>
      </c>
      <c r="C3217" s="2" t="s">
        <v>12509</v>
      </c>
    </row>
    <row r="3218" spans="1:3">
      <c r="A3218" s="2" t="s">
        <v>12510</v>
      </c>
      <c r="B3218" s="2" t="s">
        <v>12511</v>
      </c>
      <c r="C3218" s="2" t="s">
        <v>12510</v>
      </c>
    </row>
    <row r="3219" spans="1:3">
      <c r="A3219" s="2" t="s">
        <v>12512</v>
      </c>
      <c r="B3219" s="2" t="s">
        <v>12513</v>
      </c>
      <c r="C3219" s="2" t="s">
        <v>12512</v>
      </c>
    </row>
    <row r="3220" spans="1:3">
      <c r="A3220" s="2" t="s">
        <v>12514</v>
      </c>
      <c r="B3220" s="2" t="s">
        <v>12515</v>
      </c>
      <c r="C3220" s="2" t="s">
        <v>12514</v>
      </c>
    </row>
    <row r="3221" spans="1:3">
      <c r="A3221" s="2" t="s">
        <v>12516</v>
      </c>
      <c r="B3221" s="2" t="s">
        <v>12517</v>
      </c>
      <c r="C3221" s="2" t="s">
        <v>12516</v>
      </c>
    </row>
    <row r="3222" spans="1:3">
      <c r="A3222" s="2" t="s">
        <v>12518</v>
      </c>
      <c r="B3222" s="2" t="s">
        <v>12519</v>
      </c>
      <c r="C3222" s="2" t="s">
        <v>12518</v>
      </c>
    </row>
    <row r="3223" spans="1:3">
      <c r="A3223" s="2" t="s">
        <v>12520</v>
      </c>
      <c r="B3223" s="2" t="s">
        <v>12521</v>
      </c>
      <c r="C3223" s="2" t="s">
        <v>12520</v>
      </c>
    </row>
    <row r="3224" spans="1:3">
      <c r="A3224" s="2" t="s">
        <v>12522</v>
      </c>
      <c r="B3224" s="2" t="s">
        <v>12523</v>
      </c>
      <c r="C3224" s="2" t="s">
        <v>12522</v>
      </c>
    </row>
    <row r="3225" spans="1:3">
      <c r="A3225" s="2" t="s">
        <v>12524</v>
      </c>
      <c r="B3225" s="2" t="s">
        <v>12525</v>
      </c>
      <c r="C3225" s="2" t="s">
        <v>12524</v>
      </c>
    </row>
    <row r="3226" spans="1:3">
      <c r="A3226" s="2" t="s">
        <v>12526</v>
      </c>
      <c r="B3226" s="2" t="s">
        <v>12527</v>
      </c>
      <c r="C3226" s="2" t="s">
        <v>12526</v>
      </c>
    </row>
    <row r="3227" spans="1:3">
      <c r="A3227" s="2" t="s">
        <v>12528</v>
      </c>
      <c r="B3227" s="2" t="s">
        <v>12529</v>
      </c>
      <c r="C3227" s="2" t="s">
        <v>12528</v>
      </c>
    </row>
    <row r="3228" spans="1:3">
      <c r="A3228" s="2" t="s">
        <v>12530</v>
      </c>
      <c r="B3228" s="2" t="s">
        <v>12531</v>
      </c>
      <c r="C3228" s="2" t="s">
        <v>12530</v>
      </c>
    </row>
    <row r="3229" spans="1:3">
      <c r="A3229" s="2" t="s">
        <v>12532</v>
      </c>
      <c r="B3229" s="2" t="s">
        <v>12533</v>
      </c>
      <c r="C3229" s="2" t="s">
        <v>12532</v>
      </c>
    </row>
    <row r="3230" spans="1:3">
      <c r="A3230" s="2" t="s">
        <v>12534</v>
      </c>
      <c r="B3230" s="2" t="s">
        <v>12535</v>
      </c>
      <c r="C3230" s="2" t="s">
        <v>12534</v>
      </c>
    </row>
    <row r="3231" spans="1:3">
      <c r="A3231" s="2" t="s">
        <v>12536</v>
      </c>
      <c r="B3231" s="2" t="s">
        <v>12537</v>
      </c>
      <c r="C3231" s="2" t="s">
        <v>12536</v>
      </c>
    </row>
    <row r="3232" spans="1:3">
      <c r="A3232" s="2" t="s">
        <v>12538</v>
      </c>
      <c r="B3232" s="2" t="s">
        <v>12539</v>
      </c>
      <c r="C3232" s="2" t="s">
        <v>12538</v>
      </c>
    </row>
    <row r="3233" spans="1:3">
      <c r="A3233" s="2" t="s">
        <v>12540</v>
      </c>
      <c r="B3233" s="2" t="s">
        <v>12541</v>
      </c>
      <c r="C3233" s="2" t="s">
        <v>12540</v>
      </c>
    </row>
    <row r="3234" spans="1:3">
      <c r="A3234" s="2" t="s">
        <v>12542</v>
      </c>
      <c r="B3234" s="2" t="s">
        <v>12543</v>
      </c>
      <c r="C3234" s="2" t="s">
        <v>12542</v>
      </c>
    </row>
    <row r="3235" spans="1:3">
      <c r="A3235" s="2" t="s">
        <v>12544</v>
      </c>
      <c r="B3235" s="2" t="s">
        <v>12545</v>
      </c>
      <c r="C3235" s="2" t="s">
        <v>12544</v>
      </c>
    </row>
    <row r="3236" spans="1:3">
      <c r="A3236" s="2" t="s">
        <v>12546</v>
      </c>
      <c r="B3236" s="2" t="s">
        <v>12547</v>
      </c>
      <c r="C3236" s="2" t="s">
        <v>12546</v>
      </c>
    </row>
    <row r="3237" spans="1:3">
      <c r="A3237" s="2" t="s">
        <v>12548</v>
      </c>
      <c r="B3237" s="2" t="s">
        <v>12549</v>
      </c>
      <c r="C3237" s="2" t="s">
        <v>12548</v>
      </c>
    </row>
    <row r="3238" spans="1:3">
      <c r="A3238" s="2" t="s">
        <v>12550</v>
      </c>
      <c r="B3238" s="2" t="s">
        <v>12551</v>
      </c>
      <c r="C3238" s="2" t="s">
        <v>12550</v>
      </c>
    </row>
    <row r="3239" spans="1:3">
      <c r="A3239" s="2" t="s">
        <v>12552</v>
      </c>
      <c r="B3239" s="2" t="s">
        <v>12553</v>
      </c>
      <c r="C3239" s="2" t="s">
        <v>12552</v>
      </c>
    </row>
    <row r="3240" spans="1:3">
      <c r="A3240" s="2" t="s">
        <v>12554</v>
      </c>
      <c r="B3240" s="2" t="s">
        <v>12555</v>
      </c>
      <c r="C3240" s="2" t="s">
        <v>12554</v>
      </c>
    </row>
    <row r="3241" spans="1:3">
      <c r="A3241" s="2" t="s">
        <v>12556</v>
      </c>
      <c r="B3241" s="2" t="s">
        <v>12557</v>
      </c>
      <c r="C3241" s="2" t="s">
        <v>12556</v>
      </c>
    </row>
    <row r="3242" spans="1:3">
      <c r="A3242" s="2" t="s">
        <v>12558</v>
      </c>
      <c r="B3242" s="2" t="s">
        <v>12559</v>
      </c>
      <c r="C3242" s="2" t="s">
        <v>12558</v>
      </c>
    </row>
    <row r="3243" spans="1:3">
      <c r="A3243" s="2" t="s">
        <v>12560</v>
      </c>
      <c r="B3243" s="2" t="s">
        <v>6770</v>
      </c>
      <c r="C3243" s="2" t="s">
        <v>12560</v>
      </c>
    </row>
    <row r="3244" spans="1:3">
      <c r="A3244" s="2" t="s">
        <v>12561</v>
      </c>
      <c r="B3244" s="2" t="s">
        <v>12562</v>
      </c>
      <c r="C3244" s="2" t="s">
        <v>12561</v>
      </c>
    </row>
    <row r="3245" spans="1:3">
      <c r="A3245" s="2" t="s">
        <v>12563</v>
      </c>
      <c r="B3245" s="2" t="s">
        <v>12564</v>
      </c>
      <c r="C3245" s="2" t="s">
        <v>12563</v>
      </c>
    </row>
    <row r="3246" spans="1:3">
      <c r="A3246" s="2" t="s">
        <v>12565</v>
      </c>
      <c r="B3246" s="2" t="s">
        <v>12566</v>
      </c>
      <c r="C3246" s="2" t="s">
        <v>12565</v>
      </c>
    </row>
    <row r="3247" spans="1:3">
      <c r="A3247" s="2" t="s">
        <v>12567</v>
      </c>
      <c r="B3247" s="2" t="s">
        <v>12568</v>
      </c>
      <c r="C3247" s="2" t="s">
        <v>12567</v>
      </c>
    </row>
    <row r="3248" spans="1:3">
      <c r="A3248" s="2" t="s">
        <v>12569</v>
      </c>
      <c r="B3248" s="2" t="s">
        <v>5721</v>
      </c>
      <c r="C3248" s="2" t="s">
        <v>12569</v>
      </c>
    </row>
    <row r="3249" spans="1:3">
      <c r="A3249" s="2" t="s">
        <v>12570</v>
      </c>
      <c r="B3249" s="2" t="s">
        <v>12571</v>
      </c>
      <c r="C3249" s="2" t="s">
        <v>12570</v>
      </c>
    </row>
    <row r="3250" spans="1:3">
      <c r="A3250" s="2" t="s">
        <v>12572</v>
      </c>
      <c r="B3250" s="2" t="s">
        <v>12573</v>
      </c>
      <c r="C3250" s="2" t="s">
        <v>12572</v>
      </c>
    </row>
    <row r="3251" spans="1:3">
      <c r="A3251" s="2" t="s">
        <v>12574</v>
      </c>
      <c r="B3251" s="2" t="s">
        <v>12575</v>
      </c>
      <c r="C3251" s="2" t="s">
        <v>12574</v>
      </c>
    </row>
    <row r="3252" spans="1:3">
      <c r="A3252" s="2" t="s">
        <v>12576</v>
      </c>
      <c r="B3252" s="2" t="s">
        <v>12577</v>
      </c>
      <c r="C3252" s="2" t="s">
        <v>12576</v>
      </c>
    </row>
    <row r="3253" spans="1:3">
      <c r="A3253" s="2" t="s">
        <v>12578</v>
      </c>
      <c r="B3253" s="2" t="s">
        <v>12579</v>
      </c>
      <c r="C3253" s="2" t="s">
        <v>12578</v>
      </c>
    </row>
    <row r="3254" spans="1:3">
      <c r="A3254" s="2" t="s">
        <v>12580</v>
      </c>
      <c r="B3254" s="2" t="s">
        <v>12581</v>
      </c>
      <c r="C3254" s="2" t="s">
        <v>12580</v>
      </c>
    </row>
    <row r="3255" spans="1:3">
      <c r="A3255" s="2" t="s">
        <v>12582</v>
      </c>
      <c r="B3255" s="2" t="s">
        <v>12583</v>
      </c>
      <c r="C3255" s="2" t="s">
        <v>12582</v>
      </c>
    </row>
    <row r="3256" spans="1:3">
      <c r="A3256" s="2" t="s">
        <v>12584</v>
      </c>
      <c r="B3256" s="2" t="s">
        <v>12585</v>
      </c>
      <c r="C3256" s="2" t="s">
        <v>12584</v>
      </c>
    </row>
    <row r="3257" spans="1:3">
      <c r="A3257" s="2" t="s">
        <v>12586</v>
      </c>
      <c r="B3257" s="2" t="s">
        <v>12587</v>
      </c>
      <c r="C3257" s="2" t="s">
        <v>12586</v>
      </c>
    </row>
    <row r="3258" spans="1:3">
      <c r="A3258" s="2" t="s">
        <v>12588</v>
      </c>
      <c r="B3258" s="2" t="s">
        <v>12589</v>
      </c>
      <c r="C3258" s="2" t="s">
        <v>12588</v>
      </c>
    </row>
    <row r="3259" spans="1:3">
      <c r="A3259" s="2" t="s">
        <v>12590</v>
      </c>
      <c r="B3259" s="2" t="s">
        <v>12591</v>
      </c>
      <c r="C3259" s="2" t="s">
        <v>12590</v>
      </c>
    </row>
    <row r="3260" spans="1:3">
      <c r="A3260" s="2" t="s">
        <v>12592</v>
      </c>
      <c r="B3260" s="2" t="s">
        <v>12593</v>
      </c>
      <c r="C3260" s="2" t="s">
        <v>12592</v>
      </c>
    </row>
    <row r="3261" spans="1:3">
      <c r="A3261" s="2" t="s">
        <v>12594</v>
      </c>
      <c r="B3261" s="2" t="s">
        <v>12595</v>
      </c>
      <c r="C3261" s="2" t="s">
        <v>12594</v>
      </c>
    </row>
    <row r="3262" spans="1:3">
      <c r="A3262" s="2" t="s">
        <v>12596</v>
      </c>
      <c r="B3262" s="2" t="s">
        <v>12597</v>
      </c>
      <c r="C3262" s="2" t="s">
        <v>12596</v>
      </c>
    </row>
    <row r="3263" spans="1:3">
      <c r="A3263" s="2" t="s">
        <v>12598</v>
      </c>
      <c r="B3263" s="2" t="s">
        <v>12599</v>
      </c>
      <c r="C3263" s="2" t="s">
        <v>12598</v>
      </c>
    </row>
    <row r="3264" spans="1:3">
      <c r="A3264" s="2" t="s">
        <v>12600</v>
      </c>
      <c r="B3264" s="2" t="s">
        <v>12601</v>
      </c>
      <c r="C3264" s="2" t="s">
        <v>12600</v>
      </c>
    </row>
    <row r="3265" spans="1:3">
      <c r="A3265" s="2" t="s">
        <v>12602</v>
      </c>
      <c r="B3265" s="2" t="s">
        <v>12603</v>
      </c>
      <c r="C3265" s="2" t="s">
        <v>12602</v>
      </c>
    </row>
    <row r="3266" spans="1:3">
      <c r="A3266" s="2" t="s">
        <v>12604</v>
      </c>
      <c r="B3266" s="2" t="s">
        <v>12605</v>
      </c>
      <c r="C3266" s="2" t="s">
        <v>12604</v>
      </c>
    </row>
    <row r="3267" spans="1:3">
      <c r="A3267" s="2" t="s">
        <v>12606</v>
      </c>
      <c r="B3267" s="2" t="s">
        <v>12607</v>
      </c>
      <c r="C3267" s="2" t="s">
        <v>12606</v>
      </c>
    </row>
    <row r="3268" spans="1:3">
      <c r="A3268" s="2" t="s">
        <v>12608</v>
      </c>
      <c r="B3268" s="2" t="s">
        <v>12609</v>
      </c>
      <c r="C3268" s="2" t="s">
        <v>12608</v>
      </c>
    </row>
    <row r="3269" spans="1:3">
      <c r="A3269" s="2" t="s">
        <v>12610</v>
      </c>
      <c r="B3269" s="2" t="s">
        <v>12611</v>
      </c>
      <c r="C3269" s="2" t="s">
        <v>12610</v>
      </c>
    </row>
    <row r="3270" spans="1:3">
      <c r="A3270" s="2" t="s">
        <v>12612</v>
      </c>
      <c r="B3270" s="2" t="s">
        <v>12613</v>
      </c>
      <c r="C3270" s="2" t="s">
        <v>12612</v>
      </c>
    </row>
    <row r="3271" spans="1:3">
      <c r="A3271" s="2" t="s">
        <v>12614</v>
      </c>
      <c r="B3271" s="2" t="s">
        <v>12615</v>
      </c>
      <c r="C3271" s="2" t="s">
        <v>12614</v>
      </c>
    </row>
    <row r="3272" spans="1:3">
      <c r="A3272" s="2" t="s">
        <v>12616</v>
      </c>
      <c r="B3272" s="2" t="s">
        <v>12617</v>
      </c>
      <c r="C3272" s="2" t="s">
        <v>12616</v>
      </c>
    </row>
    <row r="3273" spans="1:3">
      <c r="A3273" s="2" t="s">
        <v>12618</v>
      </c>
      <c r="B3273" s="2" t="s">
        <v>12619</v>
      </c>
      <c r="C3273" s="2" t="s">
        <v>12618</v>
      </c>
    </row>
    <row r="3274" spans="1:3">
      <c r="A3274" s="2" t="s">
        <v>12620</v>
      </c>
      <c r="B3274" s="2" t="s">
        <v>12621</v>
      </c>
      <c r="C3274" s="2" t="s">
        <v>12620</v>
      </c>
    </row>
    <row r="3275" spans="1:3">
      <c r="A3275" s="2" t="s">
        <v>12622</v>
      </c>
      <c r="B3275" s="2" t="s">
        <v>12623</v>
      </c>
      <c r="C3275" s="2" t="s">
        <v>12622</v>
      </c>
    </row>
    <row r="3276" spans="1:3">
      <c r="A3276" s="2" t="s">
        <v>12624</v>
      </c>
      <c r="B3276" s="2" t="s">
        <v>12625</v>
      </c>
      <c r="C3276" s="2" t="s">
        <v>12624</v>
      </c>
    </row>
    <row r="3277" spans="1:3">
      <c r="A3277" s="2" t="s">
        <v>12626</v>
      </c>
      <c r="B3277" s="2" t="s">
        <v>12627</v>
      </c>
      <c r="C3277" s="2" t="s">
        <v>12626</v>
      </c>
    </row>
    <row r="3278" spans="1:3">
      <c r="A3278" s="2" t="s">
        <v>12628</v>
      </c>
      <c r="B3278" s="2" t="s">
        <v>12629</v>
      </c>
      <c r="C3278" s="2" t="s">
        <v>12628</v>
      </c>
    </row>
    <row r="3279" spans="1:3">
      <c r="A3279" s="2" t="s">
        <v>12630</v>
      </c>
      <c r="B3279" s="2" t="s">
        <v>12631</v>
      </c>
      <c r="C3279" s="2" t="s">
        <v>12630</v>
      </c>
    </row>
    <row r="3280" spans="1:3">
      <c r="A3280" s="2" t="s">
        <v>12632</v>
      </c>
      <c r="B3280" s="2" t="s">
        <v>12633</v>
      </c>
      <c r="C3280" s="2" t="s">
        <v>12632</v>
      </c>
    </row>
    <row r="3281" spans="1:3">
      <c r="A3281" s="2" t="s">
        <v>12634</v>
      </c>
      <c r="B3281" s="2" t="s">
        <v>12635</v>
      </c>
      <c r="C3281" s="2" t="s">
        <v>12634</v>
      </c>
    </row>
    <row r="3282" spans="1:3">
      <c r="A3282" s="2" t="s">
        <v>12636</v>
      </c>
      <c r="B3282" s="2" t="s">
        <v>12637</v>
      </c>
      <c r="C3282" s="2" t="s">
        <v>12636</v>
      </c>
    </row>
    <row r="3283" spans="1:3">
      <c r="A3283" s="2" t="s">
        <v>12638</v>
      </c>
      <c r="B3283" s="2" t="s">
        <v>12639</v>
      </c>
      <c r="C3283" s="2" t="s">
        <v>12638</v>
      </c>
    </row>
    <row r="3284" spans="1:3">
      <c r="A3284" s="2" t="s">
        <v>12640</v>
      </c>
      <c r="B3284" s="2" t="s">
        <v>12641</v>
      </c>
      <c r="C3284" s="2" t="s">
        <v>12640</v>
      </c>
    </row>
    <row r="3285" spans="1:3">
      <c r="A3285" s="2" t="s">
        <v>12642</v>
      </c>
      <c r="B3285" s="2" t="s">
        <v>12643</v>
      </c>
      <c r="C3285" s="2" t="s">
        <v>12642</v>
      </c>
    </row>
    <row r="3286" spans="1:3">
      <c r="A3286" s="2" t="s">
        <v>12644</v>
      </c>
      <c r="B3286" s="2" t="s">
        <v>12645</v>
      </c>
      <c r="C3286" s="2" t="s">
        <v>12644</v>
      </c>
    </row>
    <row r="3287" spans="1:3">
      <c r="A3287" s="2" t="s">
        <v>12646</v>
      </c>
      <c r="B3287" s="2" t="s">
        <v>12647</v>
      </c>
      <c r="C3287" s="2" t="s">
        <v>12646</v>
      </c>
    </row>
    <row r="3288" spans="1:3">
      <c r="A3288" s="2" t="s">
        <v>12648</v>
      </c>
      <c r="B3288" s="2" t="s">
        <v>12649</v>
      </c>
      <c r="C3288" s="2" t="s">
        <v>12648</v>
      </c>
    </row>
    <row r="3289" spans="1:3">
      <c r="A3289" s="2" t="s">
        <v>12650</v>
      </c>
      <c r="B3289" s="2" t="s">
        <v>12651</v>
      </c>
      <c r="C3289" s="2" t="s">
        <v>12650</v>
      </c>
    </row>
    <row r="3290" spans="1:3">
      <c r="A3290" s="2" t="s">
        <v>12652</v>
      </c>
      <c r="B3290" s="2" t="s">
        <v>12480</v>
      </c>
      <c r="C3290" s="2" t="s">
        <v>12652</v>
      </c>
    </row>
    <row r="3291" spans="1:3">
      <c r="A3291" s="2" t="s">
        <v>12653</v>
      </c>
      <c r="B3291" s="2" t="s">
        <v>12654</v>
      </c>
      <c r="C3291" s="2" t="s">
        <v>12653</v>
      </c>
    </row>
    <row r="3292" spans="1:3">
      <c r="A3292" s="2" t="s">
        <v>12655</v>
      </c>
      <c r="B3292" s="2" t="s">
        <v>12656</v>
      </c>
      <c r="C3292" s="2" t="s">
        <v>12655</v>
      </c>
    </row>
    <row r="3293" spans="1:3">
      <c r="A3293" s="2" t="s">
        <v>12657</v>
      </c>
      <c r="B3293" s="2" t="s">
        <v>12658</v>
      </c>
      <c r="C3293" s="2" t="s">
        <v>12657</v>
      </c>
    </row>
    <row r="3294" spans="1:3">
      <c r="A3294" s="2" t="s">
        <v>12659</v>
      </c>
      <c r="B3294" s="2" t="s">
        <v>12660</v>
      </c>
      <c r="C3294" s="2" t="s">
        <v>12659</v>
      </c>
    </row>
    <row r="3295" spans="1:3">
      <c r="A3295" s="2" t="s">
        <v>12661</v>
      </c>
      <c r="B3295" s="2" t="s">
        <v>12662</v>
      </c>
      <c r="C3295" s="2" t="s">
        <v>12661</v>
      </c>
    </row>
    <row r="3296" spans="1:3">
      <c r="A3296" s="2" t="s">
        <v>12663</v>
      </c>
      <c r="B3296" s="2" t="s">
        <v>12664</v>
      </c>
      <c r="C3296" s="2" t="s">
        <v>12663</v>
      </c>
    </row>
    <row r="3297" spans="1:3">
      <c r="A3297" s="2" t="s">
        <v>12665</v>
      </c>
      <c r="B3297" s="2" t="s">
        <v>12666</v>
      </c>
      <c r="C3297" s="2" t="s">
        <v>12665</v>
      </c>
    </row>
    <row r="3298" spans="1:3">
      <c r="A3298" s="2" t="s">
        <v>12667</v>
      </c>
      <c r="B3298" s="2" t="s">
        <v>12575</v>
      </c>
      <c r="C3298" s="2" t="s">
        <v>12667</v>
      </c>
    </row>
    <row r="3299" spans="1:3">
      <c r="A3299" s="2" t="s">
        <v>12668</v>
      </c>
      <c r="B3299" s="2" t="s">
        <v>12669</v>
      </c>
      <c r="C3299" s="2" t="s">
        <v>12668</v>
      </c>
    </row>
    <row r="3300" spans="1:3">
      <c r="A3300" s="2" t="s">
        <v>12670</v>
      </c>
      <c r="B3300" s="2" t="s">
        <v>11896</v>
      </c>
      <c r="C3300" s="2" t="s">
        <v>12670</v>
      </c>
    </row>
    <row r="3301" spans="1:3">
      <c r="A3301" s="2" t="s">
        <v>12671</v>
      </c>
      <c r="B3301" s="2" t="s">
        <v>12672</v>
      </c>
      <c r="C3301" s="2" t="s">
        <v>12671</v>
      </c>
    </row>
    <row r="3302" spans="1:3">
      <c r="A3302" s="2" t="s">
        <v>12673</v>
      </c>
      <c r="B3302" s="2" t="s">
        <v>12674</v>
      </c>
      <c r="C3302" s="2" t="s">
        <v>12673</v>
      </c>
    </row>
    <row r="3303" spans="1:3">
      <c r="A3303" s="2" t="s">
        <v>12675</v>
      </c>
      <c r="B3303" s="2" t="s">
        <v>12633</v>
      </c>
      <c r="C3303" s="2" t="s">
        <v>12675</v>
      </c>
    </row>
    <row r="3304" spans="1:3">
      <c r="A3304" s="2" t="s">
        <v>12676</v>
      </c>
      <c r="B3304" s="2" t="s">
        <v>12677</v>
      </c>
      <c r="C3304" s="2" t="s">
        <v>12676</v>
      </c>
    </row>
    <row r="3305" spans="1:3">
      <c r="A3305" s="2" t="s">
        <v>12678</v>
      </c>
      <c r="B3305" s="2" t="s">
        <v>12679</v>
      </c>
      <c r="C3305" s="2" t="s">
        <v>12678</v>
      </c>
    </row>
    <row r="3306" spans="1:3">
      <c r="A3306" s="2" t="s">
        <v>12680</v>
      </c>
      <c r="B3306" s="2" t="s">
        <v>12681</v>
      </c>
      <c r="C3306" s="2" t="s">
        <v>12680</v>
      </c>
    </row>
    <row r="3307" spans="1:3">
      <c r="A3307" s="2" t="s">
        <v>12682</v>
      </c>
      <c r="B3307" s="2" t="s">
        <v>12683</v>
      </c>
      <c r="C3307" s="2" t="s">
        <v>12682</v>
      </c>
    </row>
    <row r="3308" spans="1:3">
      <c r="A3308" s="2" t="s">
        <v>12684</v>
      </c>
      <c r="B3308" s="2" t="s">
        <v>4797</v>
      </c>
      <c r="C3308" s="2" t="s">
        <v>12684</v>
      </c>
    </row>
    <row r="3309" spans="1:3">
      <c r="A3309" s="2" t="s">
        <v>12685</v>
      </c>
      <c r="B3309" s="2" t="s">
        <v>12686</v>
      </c>
      <c r="C3309" s="2" t="s">
        <v>12685</v>
      </c>
    </row>
    <row r="3310" spans="1:3">
      <c r="A3310" s="2" t="s">
        <v>12687</v>
      </c>
      <c r="B3310" s="2" t="s">
        <v>12480</v>
      </c>
      <c r="C3310" s="2" t="s">
        <v>12687</v>
      </c>
    </row>
    <row r="3311" spans="1:3">
      <c r="A3311" s="2" t="s">
        <v>12688</v>
      </c>
      <c r="B3311" s="2" t="s">
        <v>10800</v>
      </c>
      <c r="C3311" s="2" t="s">
        <v>12688</v>
      </c>
    </row>
    <row r="3312" spans="1:3">
      <c r="A3312" s="2" t="s">
        <v>12689</v>
      </c>
      <c r="B3312" s="2" t="s">
        <v>12690</v>
      </c>
      <c r="C3312" s="2" t="s">
        <v>12689</v>
      </c>
    </row>
    <row r="3313" spans="1:3">
      <c r="A3313" s="2" t="s">
        <v>12691</v>
      </c>
      <c r="B3313" s="2" t="s">
        <v>12692</v>
      </c>
      <c r="C3313" s="2" t="s">
        <v>12691</v>
      </c>
    </row>
    <row r="3314" spans="1:3">
      <c r="A3314" s="2" t="s">
        <v>12693</v>
      </c>
      <c r="B3314" s="2" t="s">
        <v>12694</v>
      </c>
      <c r="C3314" s="2" t="s">
        <v>12693</v>
      </c>
    </row>
    <row r="3315" spans="1:3">
      <c r="A3315" s="2" t="s">
        <v>12695</v>
      </c>
      <c r="B3315" s="2" t="s">
        <v>12696</v>
      </c>
      <c r="C3315" s="2" t="s">
        <v>12695</v>
      </c>
    </row>
    <row r="3316" spans="1:3">
      <c r="A3316" s="2" t="s">
        <v>12697</v>
      </c>
      <c r="B3316" s="2" t="s">
        <v>12698</v>
      </c>
      <c r="C3316" s="2" t="s">
        <v>12697</v>
      </c>
    </row>
    <row r="3317" spans="1:3">
      <c r="A3317" s="2" t="s">
        <v>12699</v>
      </c>
      <c r="B3317" s="2" t="s">
        <v>12700</v>
      </c>
      <c r="C3317" s="2" t="s">
        <v>12699</v>
      </c>
    </row>
    <row r="3318" spans="1:3">
      <c r="A3318" s="2" t="s">
        <v>12701</v>
      </c>
      <c r="B3318" s="2" t="s">
        <v>12702</v>
      </c>
      <c r="C3318" s="2" t="s">
        <v>12701</v>
      </c>
    </row>
    <row r="3319" spans="1:3">
      <c r="A3319" s="2" t="s">
        <v>12703</v>
      </c>
      <c r="B3319" s="2" t="s">
        <v>12704</v>
      </c>
      <c r="C3319" s="2" t="s">
        <v>12703</v>
      </c>
    </row>
    <row r="3320" spans="1:3">
      <c r="A3320" s="2" t="s">
        <v>12705</v>
      </c>
      <c r="B3320" s="2" t="s">
        <v>12706</v>
      </c>
      <c r="C3320" s="2" t="s">
        <v>12705</v>
      </c>
    </row>
    <row r="3321" spans="1:3">
      <c r="A3321" s="2" t="s">
        <v>12707</v>
      </c>
      <c r="B3321" s="2" t="s">
        <v>12708</v>
      </c>
      <c r="C3321" s="2" t="s">
        <v>12707</v>
      </c>
    </row>
    <row r="3322" spans="1:3">
      <c r="A3322" s="2" t="s">
        <v>12709</v>
      </c>
      <c r="B3322" s="2" t="s">
        <v>12710</v>
      </c>
      <c r="C3322" s="2" t="s">
        <v>12709</v>
      </c>
    </row>
    <row r="3323" spans="1:3">
      <c r="A3323" s="2" t="s">
        <v>12711</v>
      </c>
      <c r="B3323" s="2" t="s">
        <v>11751</v>
      </c>
      <c r="C3323" s="2" t="s">
        <v>12711</v>
      </c>
    </row>
    <row r="3324" spans="1:3">
      <c r="A3324" s="2" t="s">
        <v>12712</v>
      </c>
      <c r="B3324" s="2" t="s">
        <v>12713</v>
      </c>
      <c r="C3324" s="2" t="s">
        <v>12712</v>
      </c>
    </row>
    <row r="3325" spans="1:3">
      <c r="A3325" s="2" t="s">
        <v>12714</v>
      </c>
      <c r="B3325" s="2" t="s">
        <v>12715</v>
      </c>
      <c r="C3325" s="2" t="s">
        <v>12714</v>
      </c>
    </row>
    <row r="3326" spans="1:3">
      <c r="A3326" s="2" t="s">
        <v>12716</v>
      </c>
      <c r="B3326" s="2" t="s">
        <v>12717</v>
      </c>
      <c r="C3326" s="2" t="s">
        <v>12716</v>
      </c>
    </row>
    <row r="3327" spans="1:3">
      <c r="A3327" s="2" t="s">
        <v>12718</v>
      </c>
      <c r="B3327" s="2" t="s">
        <v>12719</v>
      </c>
      <c r="C3327" s="2" t="s">
        <v>12718</v>
      </c>
    </row>
    <row r="3328" spans="1:3">
      <c r="A3328" s="2" t="s">
        <v>12720</v>
      </c>
      <c r="B3328" s="2" t="s">
        <v>12721</v>
      </c>
      <c r="C3328" s="2" t="s">
        <v>12720</v>
      </c>
    </row>
    <row r="3329" spans="1:3">
      <c r="A3329" s="2" t="s">
        <v>12722</v>
      </c>
      <c r="B3329" s="2" t="s">
        <v>12723</v>
      </c>
      <c r="C3329" s="2" t="s">
        <v>12722</v>
      </c>
    </row>
    <row r="3330" spans="1:3">
      <c r="A3330" s="2" t="s">
        <v>12724</v>
      </c>
      <c r="B3330" s="2" t="s">
        <v>12725</v>
      </c>
      <c r="C3330" s="2" t="s">
        <v>12724</v>
      </c>
    </row>
    <row r="3331" spans="1:3">
      <c r="A3331" s="2" t="s">
        <v>12726</v>
      </c>
      <c r="B3331" s="2" t="s">
        <v>12727</v>
      </c>
      <c r="C3331" s="2" t="s">
        <v>12726</v>
      </c>
    </row>
    <row r="3332" spans="1:3">
      <c r="A3332" s="2" t="s">
        <v>12728</v>
      </c>
      <c r="B3332" s="2" t="s">
        <v>12627</v>
      </c>
      <c r="C3332" s="2" t="s">
        <v>12728</v>
      </c>
    </row>
    <row r="3333" spans="1:3">
      <c r="A3333" s="2" t="s">
        <v>12729</v>
      </c>
      <c r="B3333" s="2" t="s">
        <v>12730</v>
      </c>
      <c r="C3333" s="2" t="s">
        <v>12729</v>
      </c>
    </row>
    <row r="3334" spans="1:3">
      <c r="A3334" s="2" t="s">
        <v>12731</v>
      </c>
      <c r="B3334" s="2" t="s">
        <v>12732</v>
      </c>
      <c r="C3334" s="2" t="s">
        <v>12731</v>
      </c>
    </row>
    <row r="3335" spans="1:3">
      <c r="A3335" s="2" t="s">
        <v>12733</v>
      </c>
      <c r="B3335" s="2" t="s">
        <v>12734</v>
      </c>
      <c r="C3335" s="2" t="s">
        <v>12733</v>
      </c>
    </row>
    <row r="3336" spans="1:3">
      <c r="A3336" s="2" t="s">
        <v>12735</v>
      </c>
      <c r="B3336" s="2" t="s">
        <v>12736</v>
      </c>
      <c r="C3336" s="2" t="s">
        <v>12735</v>
      </c>
    </row>
    <row r="3337" spans="1:3">
      <c r="A3337" s="2" t="s">
        <v>12737</v>
      </c>
      <c r="B3337" s="2" t="s">
        <v>12738</v>
      </c>
      <c r="C3337" s="2" t="s">
        <v>12737</v>
      </c>
    </row>
    <row r="3338" spans="1:3">
      <c r="A3338" s="2" t="s">
        <v>12739</v>
      </c>
      <c r="B3338" s="2" t="s">
        <v>12740</v>
      </c>
      <c r="C3338" s="2" t="s">
        <v>12739</v>
      </c>
    </row>
    <row r="3339" spans="1:3">
      <c r="A3339" s="2" t="s">
        <v>12741</v>
      </c>
      <c r="B3339" s="2" t="s">
        <v>5410</v>
      </c>
      <c r="C3339" s="2" t="s">
        <v>12741</v>
      </c>
    </row>
    <row r="3340" spans="1:3">
      <c r="A3340" s="2" t="s">
        <v>12742</v>
      </c>
      <c r="B3340" s="2" t="s">
        <v>4909</v>
      </c>
      <c r="C3340" s="2" t="s">
        <v>12742</v>
      </c>
    </row>
    <row r="3341" spans="1:3">
      <c r="A3341" s="2" t="s">
        <v>12743</v>
      </c>
      <c r="B3341" s="2" t="s">
        <v>12744</v>
      </c>
      <c r="C3341" s="2" t="s">
        <v>12743</v>
      </c>
    </row>
    <row r="3342" spans="1:3">
      <c r="A3342" s="2" t="s">
        <v>12745</v>
      </c>
      <c r="B3342" s="2" t="s">
        <v>12746</v>
      </c>
      <c r="C3342" s="2" t="s">
        <v>12745</v>
      </c>
    </row>
    <row r="3343" spans="1:3">
      <c r="A3343" s="2" t="s">
        <v>12747</v>
      </c>
      <c r="B3343" s="2" t="s">
        <v>12748</v>
      </c>
      <c r="C3343" s="2" t="s">
        <v>12747</v>
      </c>
    </row>
    <row r="3344" spans="1:3">
      <c r="A3344" s="2" t="s">
        <v>12749</v>
      </c>
      <c r="B3344" s="2" t="s">
        <v>12750</v>
      </c>
      <c r="C3344" s="2" t="s">
        <v>12749</v>
      </c>
    </row>
    <row r="3345" spans="1:3">
      <c r="A3345" s="2" t="s">
        <v>12751</v>
      </c>
      <c r="B3345" s="2" t="s">
        <v>12752</v>
      </c>
      <c r="C3345" s="2" t="s">
        <v>12751</v>
      </c>
    </row>
    <row r="3346" spans="1:3">
      <c r="A3346" s="2" t="s">
        <v>12753</v>
      </c>
      <c r="B3346" s="2" t="s">
        <v>12754</v>
      </c>
      <c r="C3346" s="2" t="s">
        <v>12753</v>
      </c>
    </row>
    <row r="3347" spans="1:3">
      <c r="A3347" s="2" t="s">
        <v>12755</v>
      </c>
      <c r="B3347" s="2" t="s">
        <v>12756</v>
      </c>
      <c r="C3347" s="2" t="s">
        <v>12755</v>
      </c>
    </row>
    <row r="3348" spans="1:3">
      <c r="A3348" s="2" t="s">
        <v>12757</v>
      </c>
      <c r="B3348" s="2" t="s">
        <v>12758</v>
      </c>
      <c r="C3348" s="2" t="s">
        <v>12757</v>
      </c>
    </row>
    <row r="3349" spans="1:3">
      <c r="A3349" s="2" t="s">
        <v>12759</v>
      </c>
      <c r="B3349" s="2" t="s">
        <v>10674</v>
      </c>
      <c r="C3349" s="2" t="s">
        <v>12759</v>
      </c>
    </row>
    <row r="3350" spans="1:3">
      <c r="A3350" s="2" t="s">
        <v>12760</v>
      </c>
      <c r="B3350" s="2" t="s">
        <v>12761</v>
      </c>
      <c r="C3350" s="2" t="s">
        <v>12760</v>
      </c>
    </row>
    <row r="3351" spans="1:3">
      <c r="A3351" s="2" t="s">
        <v>12762</v>
      </c>
      <c r="B3351" s="2" t="s">
        <v>12763</v>
      </c>
      <c r="C3351" s="2" t="s">
        <v>12762</v>
      </c>
    </row>
    <row r="3352" spans="1:3">
      <c r="A3352" s="2" t="s">
        <v>12764</v>
      </c>
      <c r="B3352" s="2" t="s">
        <v>12765</v>
      </c>
      <c r="C3352" s="2" t="s">
        <v>12764</v>
      </c>
    </row>
    <row r="3353" spans="1:3">
      <c r="A3353" s="2" t="s">
        <v>12766</v>
      </c>
      <c r="B3353" s="2" t="s">
        <v>12767</v>
      </c>
      <c r="C3353" s="2" t="s">
        <v>12766</v>
      </c>
    </row>
    <row r="3354" spans="1:3">
      <c r="A3354" s="2" t="s">
        <v>12768</v>
      </c>
      <c r="B3354" s="2" t="s">
        <v>12769</v>
      </c>
      <c r="C3354" s="2" t="s">
        <v>12768</v>
      </c>
    </row>
    <row r="3355" spans="1:3">
      <c r="A3355" s="2" t="s">
        <v>12770</v>
      </c>
      <c r="B3355" s="2" t="s">
        <v>12771</v>
      </c>
      <c r="C3355" s="2" t="s">
        <v>12770</v>
      </c>
    </row>
    <row r="3356" spans="1:3">
      <c r="A3356" s="2" t="s">
        <v>12772</v>
      </c>
      <c r="B3356" s="2" t="s">
        <v>12773</v>
      </c>
      <c r="C3356" s="2" t="s">
        <v>12772</v>
      </c>
    </row>
    <row r="3357" spans="1:3">
      <c r="A3357" s="2" t="s">
        <v>12774</v>
      </c>
      <c r="B3357" s="2" t="s">
        <v>12775</v>
      </c>
      <c r="C3357" s="2" t="s">
        <v>12774</v>
      </c>
    </row>
    <row r="3358" spans="1:3">
      <c r="A3358" s="2" t="s">
        <v>12776</v>
      </c>
      <c r="B3358" s="2" t="s">
        <v>12777</v>
      </c>
      <c r="C3358" s="2" t="s">
        <v>12776</v>
      </c>
    </row>
    <row r="3359" spans="1:3">
      <c r="A3359" s="2" t="s">
        <v>12778</v>
      </c>
      <c r="B3359" s="2" t="s">
        <v>12779</v>
      </c>
      <c r="C3359" s="2" t="s">
        <v>12778</v>
      </c>
    </row>
    <row r="3360" spans="1:3">
      <c r="A3360" s="2" t="s">
        <v>12780</v>
      </c>
      <c r="B3360" s="2" t="s">
        <v>12781</v>
      </c>
      <c r="C3360" s="2" t="s">
        <v>12780</v>
      </c>
    </row>
    <row r="3361" spans="1:3">
      <c r="A3361" s="2" t="s">
        <v>12782</v>
      </c>
      <c r="B3361" s="2" t="s">
        <v>12783</v>
      </c>
      <c r="C3361" s="2" t="s">
        <v>12782</v>
      </c>
    </row>
    <row r="3362" spans="1:3">
      <c r="A3362" s="2" t="s">
        <v>12784</v>
      </c>
      <c r="B3362" s="2" t="s">
        <v>12785</v>
      </c>
      <c r="C3362" s="2" t="s">
        <v>12784</v>
      </c>
    </row>
    <row r="3363" spans="1:3">
      <c r="A3363" s="2" t="s">
        <v>12786</v>
      </c>
      <c r="B3363" s="2" t="s">
        <v>12787</v>
      </c>
      <c r="C3363" s="2" t="s">
        <v>12786</v>
      </c>
    </row>
    <row r="3364" spans="1:3">
      <c r="A3364" s="2" t="s">
        <v>12788</v>
      </c>
      <c r="B3364" s="2" t="s">
        <v>12789</v>
      </c>
      <c r="C3364" s="2" t="s">
        <v>12788</v>
      </c>
    </row>
    <row r="3365" spans="1:3">
      <c r="A3365" s="2" t="s">
        <v>12790</v>
      </c>
      <c r="B3365" s="2" t="s">
        <v>12791</v>
      </c>
      <c r="C3365" s="2" t="s">
        <v>12790</v>
      </c>
    </row>
    <row r="3366" spans="1:3">
      <c r="A3366" s="2" t="s">
        <v>12792</v>
      </c>
      <c r="B3366" s="2" t="s">
        <v>12793</v>
      </c>
      <c r="C3366" s="2" t="s">
        <v>12792</v>
      </c>
    </row>
    <row r="3367" spans="1:3">
      <c r="A3367" s="2" t="s">
        <v>12794</v>
      </c>
      <c r="B3367" s="2" t="s">
        <v>12795</v>
      </c>
      <c r="C3367" s="2" t="s">
        <v>12794</v>
      </c>
    </row>
    <row r="3368" spans="1:3">
      <c r="A3368" s="2" t="s">
        <v>12796</v>
      </c>
      <c r="B3368" s="2" t="s">
        <v>12797</v>
      </c>
      <c r="C3368" s="2" t="s">
        <v>12796</v>
      </c>
    </row>
    <row r="3369" spans="1:3">
      <c r="A3369" s="2" t="s">
        <v>12798</v>
      </c>
      <c r="B3369" s="2" t="s">
        <v>12799</v>
      </c>
      <c r="C3369" s="2" t="s">
        <v>12798</v>
      </c>
    </row>
    <row r="3370" spans="1:3">
      <c r="A3370" s="2" t="s">
        <v>12800</v>
      </c>
      <c r="B3370" s="2" t="s">
        <v>12801</v>
      </c>
      <c r="C3370" s="2" t="s">
        <v>12800</v>
      </c>
    </row>
    <row r="3371" spans="1:3">
      <c r="A3371" s="2" t="s">
        <v>12802</v>
      </c>
      <c r="B3371" s="2" t="s">
        <v>12803</v>
      </c>
      <c r="C3371" s="2" t="s">
        <v>12802</v>
      </c>
    </row>
    <row r="3372" spans="1:3">
      <c r="A3372" s="2" t="s">
        <v>12804</v>
      </c>
      <c r="B3372" s="2" t="s">
        <v>12805</v>
      </c>
      <c r="C3372" s="2" t="s">
        <v>12804</v>
      </c>
    </row>
    <row r="3373" spans="1:3">
      <c r="A3373" s="2" t="s">
        <v>12806</v>
      </c>
      <c r="B3373" s="2" t="s">
        <v>12807</v>
      </c>
      <c r="C3373" s="2" t="s">
        <v>12806</v>
      </c>
    </row>
    <row r="3374" spans="1:3">
      <c r="A3374" s="2" t="s">
        <v>12808</v>
      </c>
      <c r="B3374" s="2" t="s">
        <v>12809</v>
      </c>
      <c r="C3374" s="2" t="s">
        <v>12808</v>
      </c>
    </row>
    <row r="3375" spans="1:3">
      <c r="A3375" s="2" t="s">
        <v>12810</v>
      </c>
      <c r="B3375" s="2" t="s">
        <v>12811</v>
      </c>
      <c r="C3375" s="2" t="s">
        <v>12810</v>
      </c>
    </row>
    <row r="3376" spans="1:3">
      <c r="A3376" s="2" t="s">
        <v>12812</v>
      </c>
      <c r="B3376" s="2" t="s">
        <v>12813</v>
      </c>
      <c r="C3376" s="2" t="s">
        <v>12812</v>
      </c>
    </row>
    <row r="3377" spans="1:3">
      <c r="A3377" s="2" t="s">
        <v>12814</v>
      </c>
      <c r="B3377" s="2" t="s">
        <v>12815</v>
      </c>
      <c r="C3377" s="2" t="s">
        <v>12814</v>
      </c>
    </row>
    <row r="3378" spans="1:3">
      <c r="A3378" s="2" t="s">
        <v>12816</v>
      </c>
      <c r="B3378" s="2" t="s">
        <v>12817</v>
      </c>
      <c r="C3378" s="2" t="s">
        <v>12816</v>
      </c>
    </row>
    <row r="3379" spans="1:3">
      <c r="A3379" s="2" t="s">
        <v>12818</v>
      </c>
      <c r="B3379" s="2" t="s">
        <v>12819</v>
      </c>
      <c r="C3379" s="2" t="s">
        <v>12818</v>
      </c>
    </row>
    <row r="3380" spans="1:3">
      <c r="A3380" s="2" t="s">
        <v>12820</v>
      </c>
      <c r="B3380" s="2" t="s">
        <v>12821</v>
      </c>
      <c r="C3380" s="2" t="s">
        <v>12820</v>
      </c>
    </row>
    <row r="3381" spans="1:3">
      <c r="A3381" s="2" t="s">
        <v>12822</v>
      </c>
      <c r="B3381" s="2" t="s">
        <v>12823</v>
      </c>
      <c r="C3381" s="2" t="s">
        <v>12822</v>
      </c>
    </row>
    <row r="3382" spans="1:3">
      <c r="A3382" s="2" t="s">
        <v>12824</v>
      </c>
      <c r="B3382" s="2" t="s">
        <v>12825</v>
      </c>
      <c r="C3382" s="2" t="s">
        <v>12824</v>
      </c>
    </row>
    <row r="3383" spans="1:3">
      <c r="A3383" s="2" t="s">
        <v>12826</v>
      </c>
      <c r="B3383" s="2" t="s">
        <v>12827</v>
      </c>
      <c r="C3383" s="2" t="s">
        <v>12826</v>
      </c>
    </row>
    <row r="3384" spans="1:3">
      <c r="A3384" s="2" t="s">
        <v>12828</v>
      </c>
      <c r="B3384" s="2" t="s">
        <v>12829</v>
      </c>
      <c r="C3384" s="2" t="s">
        <v>12828</v>
      </c>
    </row>
    <row r="3385" spans="1:3">
      <c r="A3385" s="2" t="s">
        <v>12830</v>
      </c>
      <c r="B3385" s="2" t="s">
        <v>12831</v>
      </c>
      <c r="C3385" s="2" t="s">
        <v>12830</v>
      </c>
    </row>
    <row r="3386" spans="1:3">
      <c r="A3386" s="2" t="s">
        <v>12832</v>
      </c>
      <c r="B3386" s="2" t="s">
        <v>12833</v>
      </c>
      <c r="C3386" s="2" t="s">
        <v>12832</v>
      </c>
    </row>
    <row r="3387" spans="1:3">
      <c r="A3387" s="2" t="s">
        <v>12834</v>
      </c>
      <c r="B3387" s="2" t="s">
        <v>12835</v>
      </c>
      <c r="C3387" s="2" t="s">
        <v>12834</v>
      </c>
    </row>
    <row r="3388" spans="1:3">
      <c r="A3388" s="2" t="s">
        <v>12836</v>
      </c>
      <c r="B3388" s="2" t="s">
        <v>12837</v>
      </c>
      <c r="C3388" s="2" t="s">
        <v>12836</v>
      </c>
    </row>
    <row r="3389" spans="1:3">
      <c r="A3389" s="2" t="s">
        <v>12838</v>
      </c>
      <c r="B3389" s="2" t="s">
        <v>12839</v>
      </c>
      <c r="C3389" s="2" t="s">
        <v>12838</v>
      </c>
    </row>
    <row r="3390" spans="1:3">
      <c r="A3390" s="2" t="s">
        <v>12840</v>
      </c>
      <c r="B3390" s="2" t="s">
        <v>12841</v>
      </c>
      <c r="C3390" s="2" t="s">
        <v>12840</v>
      </c>
    </row>
    <row r="3391" spans="1:3">
      <c r="A3391" s="2" t="s">
        <v>12842</v>
      </c>
      <c r="B3391" s="2" t="s">
        <v>6328</v>
      </c>
      <c r="C3391" s="2" t="s">
        <v>12842</v>
      </c>
    </row>
    <row r="3392" spans="1:3">
      <c r="A3392" s="2" t="s">
        <v>12843</v>
      </c>
      <c r="B3392" s="2" t="s">
        <v>12844</v>
      </c>
      <c r="C3392" s="2" t="s">
        <v>12843</v>
      </c>
    </row>
    <row r="3393" spans="1:3">
      <c r="A3393" s="2" t="s">
        <v>12845</v>
      </c>
      <c r="B3393" s="2" t="s">
        <v>12846</v>
      </c>
      <c r="C3393" s="2" t="s">
        <v>12845</v>
      </c>
    </row>
    <row r="3394" spans="1:3">
      <c r="A3394" s="2" t="s">
        <v>12847</v>
      </c>
      <c r="B3394" s="2" t="s">
        <v>12848</v>
      </c>
      <c r="C3394" s="2" t="s">
        <v>12847</v>
      </c>
    </row>
    <row r="3395" spans="1:3">
      <c r="A3395" s="2" t="s">
        <v>12849</v>
      </c>
      <c r="B3395" s="2" t="s">
        <v>12850</v>
      </c>
      <c r="C3395" s="2" t="s">
        <v>12849</v>
      </c>
    </row>
    <row r="3396" spans="1:3">
      <c r="A3396" s="2" t="s">
        <v>12851</v>
      </c>
      <c r="B3396" s="2" t="s">
        <v>12852</v>
      </c>
      <c r="C3396" s="2" t="s">
        <v>12851</v>
      </c>
    </row>
    <row r="3397" spans="1:3">
      <c r="A3397" s="2" t="s">
        <v>12853</v>
      </c>
      <c r="B3397" s="2" t="s">
        <v>12854</v>
      </c>
      <c r="C3397" s="2" t="s">
        <v>12853</v>
      </c>
    </row>
    <row r="3398" spans="1:3">
      <c r="A3398" s="2" t="s">
        <v>12855</v>
      </c>
      <c r="B3398" s="2" t="s">
        <v>12856</v>
      </c>
      <c r="C3398" s="2" t="s">
        <v>12855</v>
      </c>
    </row>
    <row r="3399" spans="1:3">
      <c r="A3399" s="2" t="s">
        <v>12857</v>
      </c>
      <c r="B3399" s="2" t="s">
        <v>12858</v>
      </c>
      <c r="C3399" s="2" t="s">
        <v>12857</v>
      </c>
    </row>
    <row r="3400" spans="1:3">
      <c r="A3400" s="2" t="s">
        <v>12859</v>
      </c>
      <c r="B3400" s="2" t="s">
        <v>12860</v>
      </c>
      <c r="C3400" s="2" t="s">
        <v>12859</v>
      </c>
    </row>
    <row r="3401" spans="1:3">
      <c r="A3401" s="2" t="s">
        <v>12861</v>
      </c>
      <c r="B3401" s="2" t="s">
        <v>12862</v>
      </c>
      <c r="C3401" s="2" t="s">
        <v>12861</v>
      </c>
    </row>
    <row r="3402" spans="1:3">
      <c r="A3402" s="2" t="s">
        <v>12863</v>
      </c>
      <c r="B3402" s="2" t="s">
        <v>12864</v>
      </c>
      <c r="C3402" s="2" t="s">
        <v>12863</v>
      </c>
    </row>
    <row r="3403" spans="1:3">
      <c r="A3403" s="2" t="s">
        <v>12865</v>
      </c>
      <c r="B3403" s="2" t="s">
        <v>12866</v>
      </c>
      <c r="C3403" s="2" t="s">
        <v>12865</v>
      </c>
    </row>
    <row r="3404" spans="1:3">
      <c r="A3404" s="2" t="s">
        <v>12867</v>
      </c>
      <c r="B3404" s="2" t="s">
        <v>12868</v>
      </c>
      <c r="C3404" s="2" t="s">
        <v>12867</v>
      </c>
    </row>
    <row r="3405" spans="1:3">
      <c r="A3405" s="2" t="s">
        <v>12869</v>
      </c>
      <c r="B3405" s="2" t="s">
        <v>12870</v>
      </c>
      <c r="C3405" s="2" t="s">
        <v>12869</v>
      </c>
    </row>
    <row r="3406" spans="1:3">
      <c r="A3406" s="2" t="s">
        <v>12871</v>
      </c>
      <c r="B3406" s="2" t="s">
        <v>12872</v>
      </c>
      <c r="C3406" s="2" t="s">
        <v>12871</v>
      </c>
    </row>
    <row r="3407" spans="1:3">
      <c r="A3407" s="2" t="s">
        <v>12873</v>
      </c>
      <c r="B3407" s="2" t="s">
        <v>12874</v>
      </c>
      <c r="C3407" s="2" t="s">
        <v>12873</v>
      </c>
    </row>
    <row r="3408" spans="1:3">
      <c r="A3408" s="2" t="s">
        <v>12875</v>
      </c>
      <c r="B3408" s="2" t="s">
        <v>12876</v>
      </c>
      <c r="C3408" s="2" t="s">
        <v>12875</v>
      </c>
    </row>
    <row r="3409" spans="1:3">
      <c r="A3409" s="2" t="s">
        <v>12877</v>
      </c>
      <c r="B3409" s="2" t="s">
        <v>12878</v>
      </c>
      <c r="C3409" s="2" t="s">
        <v>12877</v>
      </c>
    </row>
    <row r="3410" spans="1:3">
      <c r="A3410" s="2" t="s">
        <v>12879</v>
      </c>
      <c r="B3410" s="2" t="s">
        <v>12880</v>
      </c>
      <c r="C3410" s="2" t="s">
        <v>12879</v>
      </c>
    </row>
    <row r="3411" spans="1:3">
      <c r="A3411" s="2" t="s">
        <v>12881</v>
      </c>
      <c r="B3411" s="2" t="s">
        <v>12882</v>
      </c>
      <c r="C3411" s="2" t="s">
        <v>12881</v>
      </c>
    </row>
    <row r="3412" spans="1:3">
      <c r="A3412" s="2" t="s">
        <v>12883</v>
      </c>
      <c r="B3412" s="2" t="s">
        <v>12884</v>
      </c>
      <c r="C3412" s="2" t="s">
        <v>12883</v>
      </c>
    </row>
    <row r="3413" spans="1:3">
      <c r="A3413" s="2" t="s">
        <v>12885</v>
      </c>
      <c r="B3413" s="2" t="s">
        <v>12886</v>
      </c>
      <c r="C3413" s="2" t="s">
        <v>12885</v>
      </c>
    </row>
    <row r="3414" spans="1:3">
      <c r="A3414" s="2" t="s">
        <v>12887</v>
      </c>
      <c r="B3414" s="2" t="s">
        <v>12888</v>
      </c>
      <c r="C3414" s="2" t="s">
        <v>12887</v>
      </c>
    </row>
    <row r="3415" spans="1:3">
      <c r="A3415" s="2" t="s">
        <v>12889</v>
      </c>
      <c r="B3415" s="2" t="s">
        <v>12890</v>
      </c>
      <c r="C3415" s="2" t="s">
        <v>12889</v>
      </c>
    </row>
    <row r="3416" spans="1:3">
      <c r="A3416" s="2" t="s">
        <v>12891</v>
      </c>
      <c r="B3416" s="2" t="s">
        <v>12892</v>
      </c>
      <c r="C3416" s="2" t="s">
        <v>12891</v>
      </c>
    </row>
    <row r="3417" spans="1:3">
      <c r="A3417" s="2" t="s">
        <v>12893</v>
      </c>
      <c r="B3417" s="2" t="s">
        <v>12894</v>
      </c>
      <c r="C3417" s="2" t="s">
        <v>12893</v>
      </c>
    </row>
    <row r="3418" spans="1:3">
      <c r="A3418" s="2" t="s">
        <v>12895</v>
      </c>
      <c r="B3418" s="2" t="s">
        <v>12896</v>
      </c>
      <c r="C3418" s="2" t="s">
        <v>12895</v>
      </c>
    </row>
    <row r="3419" spans="1:3">
      <c r="A3419" s="2" t="s">
        <v>12897</v>
      </c>
      <c r="B3419" s="2" t="s">
        <v>12898</v>
      </c>
      <c r="C3419" s="2" t="s">
        <v>12897</v>
      </c>
    </row>
    <row r="3420" spans="1:3">
      <c r="A3420" s="2" t="s">
        <v>12899</v>
      </c>
      <c r="B3420" s="2" t="s">
        <v>12900</v>
      </c>
      <c r="C3420" s="2" t="s">
        <v>12899</v>
      </c>
    </row>
    <row r="3421" spans="1:3">
      <c r="A3421" s="2" t="s">
        <v>12901</v>
      </c>
      <c r="B3421" s="2" t="s">
        <v>12902</v>
      </c>
      <c r="C3421" s="2" t="s">
        <v>12901</v>
      </c>
    </row>
    <row r="3422" spans="1:3">
      <c r="A3422" s="2" t="s">
        <v>12903</v>
      </c>
      <c r="B3422" s="2" t="s">
        <v>12904</v>
      </c>
      <c r="C3422" s="2" t="s">
        <v>12903</v>
      </c>
    </row>
    <row r="3423" spans="1:3">
      <c r="A3423" s="2" t="s">
        <v>12905</v>
      </c>
      <c r="B3423" s="2" t="s">
        <v>12906</v>
      </c>
      <c r="C3423" s="2" t="s">
        <v>12905</v>
      </c>
    </row>
    <row r="3424" spans="1:3">
      <c r="A3424" s="2" t="s">
        <v>12907</v>
      </c>
      <c r="B3424" s="2" t="s">
        <v>12908</v>
      </c>
      <c r="C3424" s="2" t="s">
        <v>12907</v>
      </c>
    </row>
    <row r="3425" spans="1:3">
      <c r="A3425" s="2" t="s">
        <v>12909</v>
      </c>
      <c r="B3425" s="2" t="s">
        <v>12910</v>
      </c>
      <c r="C3425" s="2" t="s">
        <v>12909</v>
      </c>
    </row>
    <row r="3426" spans="1:3">
      <c r="A3426" s="2" t="s">
        <v>12911</v>
      </c>
      <c r="B3426" s="2" t="s">
        <v>12912</v>
      </c>
      <c r="C3426" s="2" t="s">
        <v>12911</v>
      </c>
    </row>
    <row r="3427" spans="1:3">
      <c r="A3427" s="2" t="s">
        <v>12913</v>
      </c>
      <c r="B3427" s="2" t="s">
        <v>12914</v>
      </c>
      <c r="C3427" s="2" t="s">
        <v>12913</v>
      </c>
    </row>
    <row r="3428" spans="1:3">
      <c r="A3428" s="2" t="s">
        <v>12915</v>
      </c>
      <c r="B3428" s="2" t="s">
        <v>12916</v>
      </c>
      <c r="C3428" s="2" t="s">
        <v>12915</v>
      </c>
    </row>
    <row r="3429" spans="1:3">
      <c r="A3429" s="2" t="s">
        <v>12917</v>
      </c>
      <c r="B3429" s="2" t="s">
        <v>12918</v>
      </c>
      <c r="C3429" s="2" t="s">
        <v>12917</v>
      </c>
    </row>
    <row r="3430" spans="1:3">
      <c r="A3430" s="2" t="s">
        <v>12919</v>
      </c>
      <c r="B3430" s="2" t="s">
        <v>12920</v>
      </c>
      <c r="C3430" s="2" t="s">
        <v>12919</v>
      </c>
    </row>
    <row r="3431" spans="1:3">
      <c r="A3431" s="2" t="s">
        <v>12921</v>
      </c>
      <c r="B3431" s="2" t="s">
        <v>12922</v>
      </c>
      <c r="C3431" s="2" t="s">
        <v>12921</v>
      </c>
    </row>
    <row r="3432" spans="1:3">
      <c r="A3432" s="2" t="s">
        <v>12923</v>
      </c>
      <c r="B3432" s="2" t="s">
        <v>12924</v>
      </c>
      <c r="C3432" s="2" t="s">
        <v>12923</v>
      </c>
    </row>
    <row r="3433" spans="1:3">
      <c r="A3433" s="2" t="s">
        <v>12925</v>
      </c>
      <c r="B3433" s="2" t="s">
        <v>12926</v>
      </c>
      <c r="C3433" s="2" t="s">
        <v>12925</v>
      </c>
    </row>
    <row r="3434" spans="1:3">
      <c r="A3434" s="2" t="s">
        <v>12927</v>
      </c>
      <c r="B3434" s="2" t="s">
        <v>12928</v>
      </c>
      <c r="C3434" s="2" t="s">
        <v>12927</v>
      </c>
    </row>
    <row r="3435" spans="1:3">
      <c r="A3435" s="2" t="s">
        <v>12929</v>
      </c>
      <c r="B3435" s="2" t="s">
        <v>12930</v>
      </c>
      <c r="C3435" s="2" t="s">
        <v>12929</v>
      </c>
    </row>
    <row r="3436" spans="1:3">
      <c r="A3436" s="2" t="s">
        <v>12931</v>
      </c>
      <c r="B3436" s="2" t="s">
        <v>12932</v>
      </c>
      <c r="C3436" s="2" t="s">
        <v>12931</v>
      </c>
    </row>
    <row r="3437" spans="1:3">
      <c r="A3437" s="2" t="s">
        <v>12933</v>
      </c>
      <c r="B3437" s="2" t="s">
        <v>12934</v>
      </c>
      <c r="C3437" s="2" t="s">
        <v>12933</v>
      </c>
    </row>
    <row r="3438" spans="1:3">
      <c r="A3438" s="2" t="s">
        <v>12935</v>
      </c>
      <c r="B3438" s="2" t="s">
        <v>12936</v>
      </c>
      <c r="C3438" s="2" t="s">
        <v>12935</v>
      </c>
    </row>
    <row r="3439" spans="1:3">
      <c r="A3439" s="2" t="s">
        <v>12937</v>
      </c>
      <c r="B3439" s="2" t="s">
        <v>12938</v>
      </c>
      <c r="C3439" s="2" t="s">
        <v>12937</v>
      </c>
    </row>
    <row r="3440" spans="1:3">
      <c r="A3440" s="2" t="s">
        <v>12939</v>
      </c>
      <c r="B3440" s="2" t="s">
        <v>12940</v>
      </c>
      <c r="C3440" s="2" t="s">
        <v>12939</v>
      </c>
    </row>
    <row r="3441" spans="1:3">
      <c r="A3441" s="2" t="s">
        <v>12941</v>
      </c>
      <c r="B3441" s="2" t="s">
        <v>12942</v>
      </c>
      <c r="C3441" s="2" t="s">
        <v>12941</v>
      </c>
    </row>
    <row r="3442" spans="1:3">
      <c r="A3442" s="2" t="s">
        <v>12943</v>
      </c>
      <c r="B3442" s="2" t="s">
        <v>12944</v>
      </c>
      <c r="C3442" s="2" t="s">
        <v>12943</v>
      </c>
    </row>
    <row r="3443" spans="1:3">
      <c r="A3443" s="2" t="s">
        <v>12945</v>
      </c>
      <c r="B3443" s="2" t="s">
        <v>12946</v>
      </c>
      <c r="C3443" s="2" t="s">
        <v>12945</v>
      </c>
    </row>
    <row r="3444" spans="1:3">
      <c r="A3444" s="2" t="s">
        <v>12947</v>
      </c>
      <c r="B3444" s="2" t="s">
        <v>12948</v>
      </c>
      <c r="C3444" s="2" t="s">
        <v>12947</v>
      </c>
    </row>
    <row r="3445" spans="1:3">
      <c r="A3445" s="2" t="s">
        <v>12949</v>
      </c>
      <c r="B3445" s="2" t="s">
        <v>12950</v>
      </c>
      <c r="C3445" s="2" t="s">
        <v>12949</v>
      </c>
    </row>
    <row r="3446" spans="1:3">
      <c r="A3446" s="2" t="s">
        <v>12951</v>
      </c>
      <c r="B3446" s="2" t="s">
        <v>12952</v>
      </c>
      <c r="C3446" s="2" t="s">
        <v>12951</v>
      </c>
    </row>
    <row r="3447" spans="1:3">
      <c r="A3447" s="2" t="s">
        <v>12953</v>
      </c>
      <c r="B3447" s="2" t="s">
        <v>12954</v>
      </c>
      <c r="C3447" s="2" t="s">
        <v>12953</v>
      </c>
    </row>
    <row r="3448" spans="1:3">
      <c r="A3448" s="2" t="s">
        <v>12955</v>
      </c>
      <c r="B3448" s="2" t="s">
        <v>12956</v>
      </c>
      <c r="C3448" s="2" t="s">
        <v>12955</v>
      </c>
    </row>
    <row r="3449" spans="1:3">
      <c r="A3449" s="2" t="s">
        <v>12957</v>
      </c>
      <c r="B3449" s="2" t="s">
        <v>12958</v>
      </c>
      <c r="C3449" s="2" t="s">
        <v>12957</v>
      </c>
    </row>
    <row r="3450" spans="1:3">
      <c r="A3450" s="2" t="s">
        <v>12959</v>
      </c>
      <c r="B3450" s="2" t="s">
        <v>12960</v>
      </c>
      <c r="C3450" s="2" t="s">
        <v>12959</v>
      </c>
    </row>
    <row r="3451" spans="1:3">
      <c r="A3451" s="2" t="s">
        <v>12961</v>
      </c>
      <c r="B3451" s="2" t="s">
        <v>12962</v>
      </c>
      <c r="C3451" s="2" t="s">
        <v>12961</v>
      </c>
    </row>
    <row r="3452" spans="1:3">
      <c r="A3452" s="2" t="s">
        <v>12963</v>
      </c>
      <c r="B3452" s="2" t="s">
        <v>12964</v>
      </c>
      <c r="C3452" s="2" t="s">
        <v>12963</v>
      </c>
    </row>
    <row r="3453" spans="1:3">
      <c r="A3453" s="2" t="s">
        <v>12965</v>
      </c>
      <c r="B3453" s="2" t="s">
        <v>12966</v>
      </c>
      <c r="C3453" s="2" t="s">
        <v>12965</v>
      </c>
    </row>
    <row r="3454" spans="1:3">
      <c r="A3454" s="2" t="s">
        <v>12967</v>
      </c>
      <c r="B3454" s="2" t="s">
        <v>12968</v>
      </c>
      <c r="C3454" s="2" t="s">
        <v>12967</v>
      </c>
    </row>
    <row r="3455" spans="1:3">
      <c r="A3455" s="2" t="s">
        <v>12969</v>
      </c>
      <c r="B3455" s="2" t="s">
        <v>12970</v>
      </c>
      <c r="C3455" s="2" t="s">
        <v>12969</v>
      </c>
    </row>
    <row r="3456" spans="1:3">
      <c r="A3456" s="2" t="s">
        <v>12971</v>
      </c>
      <c r="B3456" s="2" t="s">
        <v>12972</v>
      </c>
      <c r="C3456" s="2" t="s">
        <v>12971</v>
      </c>
    </row>
    <row r="3457" spans="1:3">
      <c r="A3457" s="2" t="s">
        <v>12973</v>
      </c>
      <c r="B3457" s="2" t="s">
        <v>12974</v>
      </c>
      <c r="C3457" s="2" t="s">
        <v>12973</v>
      </c>
    </row>
    <row r="3458" spans="1:3">
      <c r="A3458" s="2" t="s">
        <v>12975</v>
      </c>
      <c r="B3458" s="2" t="s">
        <v>12976</v>
      </c>
      <c r="C3458" s="2" t="s">
        <v>12975</v>
      </c>
    </row>
    <row r="3459" spans="1:3">
      <c r="A3459" s="2" t="s">
        <v>12977</v>
      </c>
      <c r="B3459" s="2" t="s">
        <v>12978</v>
      </c>
      <c r="C3459" s="2" t="s">
        <v>12977</v>
      </c>
    </row>
    <row r="3460" spans="1:3">
      <c r="A3460" s="2" t="s">
        <v>12979</v>
      </c>
      <c r="B3460" s="2" t="s">
        <v>12980</v>
      </c>
      <c r="C3460" s="2" t="s">
        <v>12979</v>
      </c>
    </row>
    <row r="3461" spans="1:3">
      <c r="A3461" s="2" t="s">
        <v>12981</v>
      </c>
      <c r="B3461" s="2" t="s">
        <v>12982</v>
      </c>
      <c r="C3461" s="2" t="s">
        <v>12981</v>
      </c>
    </row>
    <row r="3462" spans="1:3">
      <c r="A3462" s="2" t="s">
        <v>12983</v>
      </c>
      <c r="B3462" s="2" t="s">
        <v>12984</v>
      </c>
      <c r="C3462" s="2" t="s">
        <v>12983</v>
      </c>
    </row>
    <row r="3463" spans="1:3">
      <c r="A3463" s="2" t="s">
        <v>12985</v>
      </c>
      <c r="B3463" s="2" t="s">
        <v>12986</v>
      </c>
      <c r="C3463" s="2" t="s">
        <v>12985</v>
      </c>
    </row>
    <row r="3464" spans="1:3">
      <c r="A3464" s="2" t="s">
        <v>12987</v>
      </c>
      <c r="B3464" s="2" t="s">
        <v>12988</v>
      </c>
      <c r="C3464" s="2" t="s">
        <v>12987</v>
      </c>
    </row>
    <row r="3465" spans="1:3">
      <c r="A3465" s="2" t="s">
        <v>12989</v>
      </c>
      <c r="B3465" s="2" t="s">
        <v>12990</v>
      </c>
      <c r="C3465" s="2" t="s">
        <v>12989</v>
      </c>
    </row>
    <row r="3466" spans="1:3">
      <c r="A3466" s="2" t="s">
        <v>12991</v>
      </c>
      <c r="B3466" s="2" t="s">
        <v>12992</v>
      </c>
      <c r="C3466" s="2" t="s">
        <v>12991</v>
      </c>
    </row>
    <row r="3467" spans="1:3">
      <c r="A3467" s="2" t="s">
        <v>12993</v>
      </c>
      <c r="B3467" s="2" t="s">
        <v>12994</v>
      </c>
      <c r="C3467" s="2" t="s">
        <v>12993</v>
      </c>
    </row>
    <row r="3468" spans="1:3">
      <c r="A3468" s="2" t="s">
        <v>12995</v>
      </c>
      <c r="B3468" s="2" t="s">
        <v>12996</v>
      </c>
      <c r="C3468" s="2" t="s">
        <v>12995</v>
      </c>
    </row>
    <row r="3469" spans="1:3">
      <c r="A3469" s="2" t="s">
        <v>12997</v>
      </c>
      <c r="B3469" s="2" t="s">
        <v>12998</v>
      </c>
      <c r="C3469" s="2" t="s">
        <v>12997</v>
      </c>
    </row>
    <row r="3470" spans="1:3">
      <c r="A3470" s="2" t="s">
        <v>12999</v>
      </c>
      <c r="B3470" s="2" t="s">
        <v>13000</v>
      </c>
      <c r="C3470" s="2" t="s">
        <v>12999</v>
      </c>
    </row>
    <row r="3471" spans="1:3">
      <c r="A3471" s="2" t="s">
        <v>13001</v>
      </c>
      <c r="B3471" s="2" t="s">
        <v>13002</v>
      </c>
      <c r="C3471" s="2" t="s">
        <v>13001</v>
      </c>
    </row>
    <row r="3472" spans="1:3">
      <c r="A3472" s="2" t="s">
        <v>13003</v>
      </c>
      <c r="B3472" s="2" t="s">
        <v>13004</v>
      </c>
      <c r="C3472" s="2" t="s">
        <v>13003</v>
      </c>
    </row>
    <row r="3473" spans="1:3">
      <c r="A3473" s="2" t="s">
        <v>13005</v>
      </c>
      <c r="B3473" s="2" t="s">
        <v>13006</v>
      </c>
      <c r="C3473" s="2" t="s">
        <v>13005</v>
      </c>
    </row>
    <row r="3474" spans="1:3">
      <c r="A3474" s="2" t="s">
        <v>13007</v>
      </c>
      <c r="B3474" s="2" t="s">
        <v>13008</v>
      </c>
      <c r="C3474" s="2" t="s">
        <v>13007</v>
      </c>
    </row>
    <row r="3475" spans="1:3">
      <c r="A3475" s="2" t="s">
        <v>13009</v>
      </c>
      <c r="B3475" s="2" t="s">
        <v>13010</v>
      </c>
      <c r="C3475" s="2" t="s">
        <v>13009</v>
      </c>
    </row>
    <row r="3476" spans="1:3">
      <c r="A3476" s="2" t="s">
        <v>13011</v>
      </c>
      <c r="B3476" s="2" t="s">
        <v>13012</v>
      </c>
      <c r="C3476" s="2" t="s">
        <v>13011</v>
      </c>
    </row>
    <row r="3477" spans="1:3">
      <c r="A3477" s="2" t="s">
        <v>13013</v>
      </c>
      <c r="B3477" s="2" t="s">
        <v>13014</v>
      </c>
      <c r="C3477" s="2" t="s">
        <v>13013</v>
      </c>
    </row>
    <row r="3478" spans="1:3">
      <c r="A3478" s="2" t="s">
        <v>13015</v>
      </c>
      <c r="B3478" s="2" t="s">
        <v>13016</v>
      </c>
      <c r="C3478" s="2" t="s">
        <v>13015</v>
      </c>
    </row>
    <row r="3479" spans="1:3">
      <c r="A3479" s="2" t="s">
        <v>13017</v>
      </c>
      <c r="B3479" s="2" t="s">
        <v>13018</v>
      </c>
      <c r="C3479" s="2" t="s">
        <v>13017</v>
      </c>
    </row>
    <row r="3480" spans="1:3">
      <c r="A3480" s="2" t="s">
        <v>13019</v>
      </c>
      <c r="B3480" s="2" t="s">
        <v>13020</v>
      </c>
      <c r="C3480" s="2" t="s">
        <v>13019</v>
      </c>
    </row>
    <row r="3481" spans="1:3">
      <c r="A3481" s="2" t="s">
        <v>13021</v>
      </c>
      <c r="B3481" s="2" t="s">
        <v>13022</v>
      </c>
      <c r="C3481" s="2" t="s">
        <v>13021</v>
      </c>
    </row>
    <row r="3482" spans="1:3">
      <c r="A3482" s="2" t="s">
        <v>13023</v>
      </c>
      <c r="B3482" s="2" t="s">
        <v>13024</v>
      </c>
      <c r="C3482" s="2" t="s">
        <v>13023</v>
      </c>
    </row>
    <row r="3483" spans="1:3">
      <c r="A3483" s="2" t="s">
        <v>13025</v>
      </c>
      <c r="B3483" s="2" t="s">
        <v>13026</v>
      </c>
      <c r="C3483" s="2" t="s">
        <v>13025</v>
      </c>
    </row>
    <row r="3484" spans="1:3">
      <c r="A3484" s="2" t="s">
        <v>13027</v>
      </c>
      <c r="B3484" s="2" t="s">
        <v>13028</v>
      </c>
      <c r="C3484" s="2" t="s">
        <v>13027</v>
      </c>
    </row>
    <row r="3485" spans="1:3">
      <c r="A3485" s="2" t="s">
        <v>13029</v>
      </c>
      <c r="B3485" s="2" t="s">
        <v>13030</v>
      </c>
      <c r="C3485" s="2" t="s">
        <v>13029</v>
      </c>
    </row>
    <row r="3486" spans="1:3">
      <c r="A3486" s="2" t="s">
        <v>13031</v>
      </c>
      <c r="B3486" s="2" t="s">
        <v>13032</v>
      </c>
      <c r="C3486" s="2" t="s">
        <v>13031</v>
      </c>
    </row>
    <row r="3487" spans="1:3">
      <c r="A3487" s="2" t="s">
        <v>13033</v>
      </c>
      <c r="B3487" s="2" t="s">
        <v>13034</v>
      </c>
      <c r="C3487" s="2" t="s">
        <v>13033</v>
      </c>
    </row>
    <row r="3488" spans="1:3">
      <c r="A3488" s="2" t="s">
        <v>13035</v>
      </c>
      <c r="B3488" s="2" t="s">
        <v>13036</v>
      </c>
      <c r="C3488" s="2" t="s">
        <v>13035</v>
      </c>
    </row>
    <row r="3489" spans="1:3">
      <c r="A3489" s="2" t="s">
        <v>13037</v>
      </c>
      <c r="B3489" s="2" t="s">
        <v>13038</v>
      </c>
      <c r="C3489" s="2" t="s">
        <v>13037</v>
      </c>
    </row>
    <row r="3490" spans="1:3">
      <c r="A3490" s="2" t="s">
        <v>13039</v>
      </c>
      <c r="B3490" s="2" t="s">
        <v>13040</v>
      </c>
      <c r="C3490" s="2" t="s">
        <v>13039</v>
      </c>
    </row>
    <row r="3491" spans="1:3">
      <c r="A3491" s="2" t="s">
        <v>13041</v>
      </c>
      <c r="B3491" s="2" t="s">
        <v>13042</v>
      </c>
      <c r="C3491" s="2" t="s">
        <v>13041</v>
      </c>
    </row>
    <row r="3492" spans="1:3">
      <c r="A3492" s="2" t="s">
        <v>13043</v>
      </c>
      <c r="B3492" s="2" t="s">
        <v>13044</v>
      </c>
      <c r="C3492" s="2" t="s">
        <v>13043</v>
      </c>
    </row>
    <row r="3493" spans="1:3">
      <c r="A3493" s="2" t="s">
        <v>13045</v>
      </c>
      <c r="B3493" s="2" t="s">
        <v>13046</v>
      </c>
      <c r="C3493" s="2" t="s">
        <v>13045</v>
      </c>
    </row>
    <row r="3494" spans="1:3">
      <c r="A3494" s="2" t="s">
        <v>13047</v>
      </c>
      <c r="B3494" s="2" t="s">
        <v>13048</v>
      </c>
      <c r="C3494" s="2" t="s">
        <v>13047</v>
      </c>
    </row>
    <row r="3495" spans="1:3">
      <c r="A3495" s="2" t="s">
        <v>13049</v>
      </c>
      <c r="B3495" s="2" t="s">
        <v>13050</v>
      </c>
      <c r="C3495" s="2" t="s">
        <v>13049</v>
      </c>
    </row>
    <row r="3496" spans="1:3">
      <c r="A3496" s="2" t="s">
        <v>13051</v>
      </c>
      <c r="B3496" s="2" t="s">
        <v>13052</v>
      </c>
      <c r="C3496" s="2" t="s">
        <v>13051</v>
      </c>
    </row>
    <row r="3497" spans="1:3">
      <c r="A3497" s="2" t="s">
        <v>13053</v>
      </c>
      <c r="B3497" s="2" t="s">
        <v>13054</v>
      </c>
      <c r="C3497" s="2" t="s">
        <v>13053</v>
      </c>
    </row>
    <row r="3498" spans="1:3">
      <c r="A3498" s="2" t="s">
        <v>13055</v>
      </c>
      <c r="B3498" s="2" t="s">
        <v>13056</v>
      </c>
      <c r="C3498" s="2" t="s">
        <v>13055</v>
      </c>
    </row>
    <row r="3499" spans="1:3">
      <c r="A3499" s="2" t="s">
        <v>13057</v>
      </c>
      <c r="B3499" s="2" t="s">
        <v>13058</v>
      </c>
      <c r="C3499" s="2" t="s">
        <v>13057</v>
      </c>
    </row>
    <row r="3500" spans="1:3">
      <c r="A3500" s="2" t="s">
        <v>13059</v>
      </c>
      <c r="B3500" s="2" t="s">
        <v>13060</v>
      </c>
      <c r="C3500" s="2" t="s">
        <v>13059</v>
      </c>
    </row>
    <row r="3501" spans="1:3">
      <c r="A3501" s="2" t="s">
        <v>13061</v>
      </c>
      <c r="B3501" s="2" t="s">
        <v>13062</v>
      </c>
      <c r="C3501" s="2" t="s">
        <v>13061</v>
      </c>
    </row>
    <row r="3502" spans="1:3">
      <c r="A3502" s="2" t="s">
        <v>13063</v>
      </c>
      <c r="B3502" s="2" t="s">
        <v>13064</v>
      </c>
      <c r="C3502" s="2" t="s">
        <v>13063</v>
      </c>
    </row>
    <row r="3503" spans="1:3">
      <c r="A3503" s="2" t="s">
        <v>13065</v>
      </c>
      <c r="B3503" s="2" t="s">
        <v>13066</v>
      </c>
      <c r="C3503" s="2" t="s">
        <v>13065</v>
      </c>
    </row>
    <row r="3504" spans="1:3">
      <c r="A3504" s="2" t="s">
        <v>13067</v>
      </c>
      <c r="B3504" s="2" t="s">
        <v>13068</v>
      </c>
      <c r="C3504" s="2" t="s">
        <v>13067</v>
      </c>
    </row>
    <row r="3505" spans="1:3">
      <c r="A3505" s="2" t="s">
        <v>13069</v>
      </c>
      <c r="B3505" s="2" t="s">
        <v>13070</v>
      </c>
      <c r="C3505" s="2" t="s">
        <v>13069</v>
      </c>
    </row>
    <row r="3506" spans="1:3">
      <c r="A3506" s="2" t="s">
        <v>13071</v>
      </c>
      <c r="B3506" s="2" t="s">
        <v>13072</v>
      </c>
      <c r="C3506" s="2" t="s">
        <v>13071</v>
      </c>
    </row>
    <row r="3507" spans="1:3">
      <c r="A3507" s="2" t="s">
        <v>13073</v>
      </c>
      <c r="B3507" s="2" t="s">
        <v>13074</v>
      </c>
      <c r="C3507" s="2" t="s">
        <v>13073</v>
      </c>
    </row>
    <row r="3508" spans="1:3">
      <c r="A3508" s="2" t="s">
        <v>13075</v>
      </c>
      <c r="B3508" s="2" t="s">
        <v>13076</v>
      </c>
      <c r="C3508" s="2" t="s">
        <v>13075</v>
      </c>
    </row>
    <row r="3509" spans="1:3">
      <c r="A3509" s="2" t="s">
        <v>13077</v>
      </c>
      <c r="B3509" s="2" t="s">
        <v>13078</v>
      </c>
      <c r="C3509" s="2" t="s">
        <v>13077</v>
      </c>
    </row>
    <row r="3510" spans="1:3">
      <c r="A3510" s="2" t="s">
        <v>13079</v>
      </c>
      <c r="B3510" s="2" t="s">
        <v>13080</v>
      </c>
      <c r="C3510" s="2" t="s">
        <v>13079</v>
      </c>
    </row>
    <row r="3511" spans="1:3">
      <c r="A3511" s="2" t="s">
        <v>13081</v>
      </c>
      <c r="B3511" s="2" t="s">
        <v>13082</v>
      </c>
      <c r="C3511" s="2" t="s">
        <v>13081</v>
      </c>
    </row>
    <row r="3512" spans="1:3">
      <c r="A3512" s="2" t="s">
        <v>13083</v>
      </c>
      <c r="B3512" s="2" t="s">
        <v>13084</v>
      </c>
      <c r="C3512" s="2" t="s">
        <v>13083</v>
      </c>
    </row>
    <row r="3513" spans="1:3">
      <c r="A3513" s="2" t="s">
        <v>13085</v>
      </c>
      <c r="B3513" s="2" t="s">
        <v>13086</v>
      </c>
      <c r="C3513" s="2" t="s">
        <v>13085</v>
      </c>
    </row>
    <row r="3514" spans="1:3">
      <c r="A3514" s="2" t="s">
        <v>13087</v>
      </c>
      <c r="B3514" s="2" t="s">
        <v>13088</v>
      </c>
      <c r="C3514" s="2" t="s">
        <v>13087</v>
      </c>
    </row>
    <row r="3515" spans="1:3">
      <c r="A3515" s="2" t="s">
        <v>13089</v>
      </c>
      <c r="B3515" s="2" t="s">
        <v>13090</v>
      </c>
      <c r="C3515" s="2" t="s">
        <v>13089</v>
      </c>
    </row>
    <row r="3516" spans="1:3">
      <c r="A3516" s="2" t="s">
        <v>13091</v>
      </c>
      <c r="B3516" s="2" t="s">
        <v>13092</v>
      </c>
      <c r="C3516" s="2" t="s">
        <v>13091</v>
      </c>
    </row>
    <row r="3517" spans="1:3">
      <c r="A3517" s="2" t="s">
        <v>13093</v>
      </c>
      <c r="B3517" s="2" t="s">
        <v>13094</v>
      </c>
      <c r="C3517" s="2" t="s">
        <v>13093</v>
      </c>
    </row>
    <row r="3518" spans="1:3">
      <c r="A3518" s="2" t="s">
        <v>13095</v>
      </c>
      <c r="B3518" s="2" t="s">
        <v>13096</v>
      </c>
      <c r="C3518" s="2" t="s">
        <v>13095</v>
      </c>
    </row>
    <row r="3519" spans="1:3">
      <c r="A3519" s="2" t="s">
        <v>13097</v>
      </c>
      <c r="B3519" s="2" t="s">
        <v>13098</v>
      </c>
      <c r="C3519" s="2" t="s">
        <v>13097</v>
      </c>
    </row>
    <row r="3520" spans="1:3">
      <c r="A3520" s="2" t="s">
        <v>13099</v>
      </c>
      <c r="B3520" s="2" t="s">
        <v>13100</v>
      </c>
      <c r="C3520" s="2" t="s">
        <v>13099</v>
      </c>
    </row>
    <row r="3521" spans="1:3">
      <c r="A3521" s="2" t="s">
        <v>13101</v>
      </c>
      <c r="B3521" s="2" t="s">
        <v>13102</v>
      </c>
      <c r="C3521" s="2" t="s">
        <v>13101</v>
      </c>
    </row>
    <row r="3522" spans="1:3">
      <c r="A3522" s="2" t="s">
        <v>13103</v>
      </c>
      <c r="B3522" s="2" t="s">
        <v>13104</v>
      </c>
      <c r="C3522" s="2" t="s">
        <v>13103</v>
      </c>
    </row>
    <row r="3523" spans="1:3">
      <c r="A3523" s="2" t="s">
        <v>13105</v>
      </c>
      <c r="B3523" s="2" t="s">
        <v>13106</v>
      </c>
      <c r="C3523" s="2" t="s">
        <v>13105</v>
      </c>
    </row>
    <row r="3524" spans="1:3">
      <c r="A3524" s="2" t="s">
        <v>13107</v>
      </c>
      <c r="B3524" s="2" t="s">
        <v>13108</v>
      </c>
      <c r="C3524" s="2" t="s">
        <v>13107</v>
      </c>
    </row>
    <row r="3525" spans="1:3">
      <c r="A3525" s="2" t="s">
        <v>13109</v>
      </c>
      <c r="B3525" s="2" t="s">
        <v>13110</v>
      </c>
      <c r="C3525" s="2" t="s">
        <v>13109</v>
      </c>
    </row>
    <row r="3526" spans="1:3">
      <c r="A3526" s="2" t="s">
        <v>13111</v>
      </c>
      <c r="B3526" s="2" t="s">
        <v>13112</v>
      </c>
      <c r="C3526" s="2" t="s">
        <v>13111</v>
      </c>
    </row>
    <row r="3527" spans="1:3">
      <c r="A3527" s="2" t="s">
        <v>13113</v>
      </c>
      <c r="B3527" s="2" t="s">
        <v>13114</v>
      </c>
      <c r="C3527" s="2" t="s">
        <v>13113</v>
      </c>
    </row>
    <row r="3528" spans="1:3">
      <c r="A3528" s="2" t="s">
        <v>13115</v>
      </c>
      <c r="B3528" s="2" t="s">
        <v>13116</v>
      </c>
      <c r="C3528" s="2" t="s">
        <v>13115</v>
      </c>
    </row>
    <row r="3529" spans="1:3">
      <c r="A3529" s="2" t="s">
        <v>13117</v>
      </c>
      <c r="B3529" s="2" t="s">
        <v>13118</v>
      </c>
      <c r="C3529" s="2" t="s">
        <v>13117</v>
      </c>
    </row>
    <row r="3530" spans="1:3">
      <c r="A3530" s="2" t="s">
        <v>13119</v>
      </c>
      <c r="B3530" s="2" t="s">
        <v>13120</v>
      </c>
      <c r="C3530" s="2" t="s">
        <v>13119</v>
      </c>
    </row>
    <row r="3531" spans="1:3">
      <c r="A3531" s="2" t="s">
        <v>13121</v>
      </c>
      <c r="B3531" s="2" t="s">
        <v>13122</v>
      </c>
      <c r="C3531" s="2" t="s">
        <v>13121</v>
      </c>
    </row>
    <row r="3532" spans="1:3">
      <c r="A3532" s="2" t="s">
        <v>13123</v>
      </c>
      <c r="B3532" s="2" t="s">
        <v>13124</v>
      </c>
      <c r="C3532" s="2" t="s">
        <v>13123</v>
      </c>
    </row>
    <row r="3533" spans="1:3">
      <c r="A3533" s="2" t="s">
        <v>13125</v>
      </c>
      <c r="B3533" s="2" t="s">
        <v>13126</v>
      </c>
      <c r="C3533" s="2" t="s">
        <v>13125</v>
      </c>
    </row>
    <row r="3534" spans="1:3">
      <c r="A3534" s="2" t="s">
        <v>13127</v>
      </c>
      <c r="B3534" s="2" t="s">
        <v>13128</v>
      </c>
      <c r="C3534" s="2" t="s">
        <v>13127</v>
      </c>
    </row>
    <row r="3535" spans="1:3">
      <c r="A3535" s="2" t="s">
        <v>13129</v>
      </c>
      <c r="B3535" s="2" t="s">
        <v>13130</v>
      </c>
      <c r="C3535" s="2" t="s">
        <v>13129</v>
      </c>
    </row>
    <row r="3536" spans="1:3">
      <c r="A3536" s="2" t="s">
        <v>13131</v>
      </c>
      <c r="B3536" s="2" t="s">
        <v>13132</v>
      </c>
      <c r="C3536" s="2" t="s">
        <v>13131</v>
      </c>
    </row>
    <row r="3537" spans="1:3">
      <c r="A3537" s="2" t="s">
        <v>13133</v>
      </c>
      <c r="B3537" s="2" t="s">
        <v>13134</v>
      </c>
      <c r="C3537" s="2" t="s">
        <v>13133</v>
      </c>
    </row>
    <row r="3538" spans="1:3">
      <c r="A3538" s="2" t="s">
        <v>13135</v>
      </c>
      <c r="B3538" s="2" t="s">
        <v>13136</v>
      </c>
      <c r="C3538" s="2" t="s">
        <v>13135</v>
      </c>
    </row>
    <row r="3539" spans="1:3">
      <c r="A3539" s="2" t="s">
        <v>13137</v>
      </c>
      <c r="B3539" s="2" t="s">
        <v>13138</v>
      </c>
      <c r="C3539" s="2" t="s">
        <v>13137</v>
      </c>
    </row>
    <row r="3540" spans="1:3">
      <c r="A3540" s="2" t="s">
        <v>13139</v>
      </c>
      <c r="B3540" s="2" t="s">
        <v>13140</v>
      </c>
      <c r="C3540" s="2" t="s">
        <v>13139</v>
      </c>
    </row>
    <row r="3541" spans="1:3">
      <c r="A3541" s="2" t="s">
        <v>13141</v>
      </c>
      <c r="B3541" s="2" t="s">
        <v>13142</v>
      </c>
      <c r="C3541" s="2" t="s">
        <v>13141</v>
      </c>
    </row>
    <row r="3542" spans="1:3">
      <c r="A3542" s="2" t="s">
        <v>13143</v>
      </c>
      <c r="B3542" s="2" t="s">
        <v>13144</v>
      </c>
      <c r="C3542" s="2" t="s">
        <v>13143</v>
      </c>
    </row>
    <row r="3543" spans="1:3">
      <c r="A3543" s="2" t="s">
        <v>13145</v>
      </c>
      <c r="B3543" s="2" t="s">
        <v>13146</v>
      </c>
      <c r="C3543" s="2" t="s">
        <v>13145</v>
      </c>
    </row>
    <row r="3544" spans="1:3">
      <c r="A3544" s="2" t="s">
        <v>13147</v>
      </c>
      <c r="B3544" s="2" t="s">
        <v>13148</v>
      </c>
      <c r="C3544" s="2" t="s">
        <v>13147</v>
      </c>
    </row>
    <row r="3545" spans="1:3">
      <c r="A3545" s="2" t="s">
        <v>13149</v>
      </c>
      <c r="B3545" s="2" t="s">
        <v>13150</v>
      </c>
      <c r="C3545" s="2" t="s">
        <v>13149</v>
      </c>
    </row>
    <row r="3546" spans="1:3">
      <c r="A3546" s="2" t="s">
        <v>13151</v>
      </c>
      <c r="B3546" s="2" t="s">
        <v>13152</v>
      </c>
      <c r="C3546" s="2" t="s">
        <v>13151</v>
      </c>
    </row>
    <row r="3547" spans="1:3">
      <c r="A3547" s="2" t="s">
        <v>13153</v>
      </c>
      <c r="B3547" s="2" t="s">
        <v>13154</v>
      </c>
      <c r="C3547" s="2" t="s">
        <v>13153</v>
      </c>
    </row>
    <row r="3548" spans="1:3">
      <c r="A3548" s="2" t="s">
        <v>13155</v>
      </c>
      <c r="B3548" s="2" t="s">
        <v>13156</v>
      </c>
      <c r="C3548" s="2" t="s">
        <v>13155</v>
      </c>
    </row>
    <row r="3549" spans="1:3">
      <c r="A3549" s="2" t="s">
        <v>13157</v>
      </c>
      <c r="B3549" s="2" t="s">
        <v>13158</v>
      </c>
      <c r="C3549" s="2" t="s">
        <v>13157</v>
      </c>
    </row>
    <row r="3550" spans="1:3">
      <c r="A3550" s="2" t="s">
        <v>13159</v>
      </c>
      <c r="B3550" s="2" t="s">
        <v>10889</v>
      </c>
      <c r="C3550" s="2" t="s">
        <v>13159</v>
      </c>
    </row>
    <row r="3551" spans="1:3">
      <c r="A3551" s="2" t="s">
        <v>13160</v>
      </c>
      <c r="B3551" s="2" t="s">
        <v>13161</v>
      </c>
      <c r="C3551" s="2" t="s">
        <v>13160</v>
      </c>
    </row>
    <row r="3552" spans="1:3">
      <c r="A3552" s="2" t="s">
        <v>13162</v>
      </c>
      <c r="B3552" s="2" t="s">
        <v>13163</v>
      </c>
      <c r="C3552" s="2" t="s">
        <v>13162</v>
      </c>
    </row>
    <row r="3553" spans="1:3">
      <c r="A3553" s="2" t="s">
        <v>13164</v>
      </c>
      <c r="B3553" s="2" t="s">
        <v>13165</v>
      </c>
      <c r="C3553" s="2" t="s">
        <v>13164</v>
      </c>
    </row>
    <row r="3554" spans="1:3">
      <c r="A3554" s="2" t="s">
        <v>13166</v>
      </c>
      <c r="B3554" s="2" t="s">
        <v>13167</v>
      </c>
      <c r="C3554" s="2" t="s">
        <v>13166</v>
      </c>
    </row>
    <row r="3555" spans="1:3">
      <c r="A3555" s="2" t="s">
        <v>13168</v>
      </c>
      <c r="B3555" s="2" t="s">
        <v>13169</v>
      </c>
      <c r="C3555" s="2" t="s">
        <v>13168</v>
      </c>
    </row>
    <row r="3556" spans="1:3">
      <c r="A3556" s="2" t="s">
        <v>13170</v>
      </c>
      <c r="B3556" s="2" t="s">
        <v>13171</v>
      </c>
      <c r="C3556" s="2" t="s">
        <v>13170</v>
      </c>
    </row>
    <row r="3557" spans="1:3">
      <c r="A3557" s="2" t="s">
        <v>13172</v>
      </c>
      <c r="B3557" s="2" t="s">
        <v>10983</v>
      </c>
      <c r="C3557" s="2" t="s">
        <v>13172</v>
      </c>
    </row>
    <row r="3558" spans="1:3">
      <c r="A3558" s="2" t="s">
        <v>13173</v>
      </c>
      <c r="B3558" s="2" t="s">
        <v>13174</v>
      </c>
      <c r="C3558" s="2" t="s">
        <v>13173</v>
      </c>
    </row>
    <row r="3559" spans="1:3">
      <c r="A3559" s="2" t="s">
        <v>13175</v>
      </c>
      <c r="B3559" s="2" t="s">
        <v>13176</v>
      </c>
      <c r="C3559" s="2" t="s">
        <v>13175</v>
      </c>
    </row>
    <row r="3560" spans="1:3">
      <c r="A3560" s="2" t="s">
        <v>13177</v>
      </c>
      <c r="B3560" s="2" t="s">
        <v>13178</v>
      </c>
      <c r="C3560" s="2" t="s">
        <v>13177</v>
      </c>
    </row>
    <row r="3561" spans="1:3">
      <c r="A3561" s="2" t="s">
        <v>13179</v>
      </c>
      <c r="B3561" s="2" t="s">
        <v>5677</v>
      </c>
      <c r="C3561" s="2" t="s">
        <v>13179</v>
      </c>
    </row>
    <row r="3562" spans="1:3">
      <c r="A3562" s="2" t="s">
        <v>13180</v>
      </c>
      <c r="B3562" s="2" t="s">
        <v>5909</v>
      </c>
      <c r="C3562" s="2" t="s">
        <v>13180</v>
      </c>
    </row>
    <row r="3563" spans="1:3">
      <c r="A3563" s="2" t="s">
        <v>13181</v>
      </c>
      <c r="B3563" s="2" t="s">
        <v>13182</v>
      </c>
      <c r="C3563" s="2" t="s">
        <v>13181</v>
      </c>
    </row>
    <row r="3564" spans="1:3">
      <c r="A3564" s="2" t="s">
        <v>13183</v>
      </c>
      <c r="B3564" s="2" t="s">
        <v>13184</v>
      </c>
      <c r="C3564" s="2" t="s">
        <v>13183</v>
      </c>
    </row>
    <row r="3565" spans="1:3">
      <c r="A3565" s="2" t="s">
        <v>13185</v>
      </c>
      <c r="B3565" s="2" t="s">
        <v>13186</v>
      </c>
      <c r="C3565" s="2" t="s">
        <v>13185</v>
      </c>
    </row>
    <row r="3566" spans="1:3">
      <c r="A3566" s="2" t="s">
        <v>13187</v>
      </c>
      <c r="B3566" s="2" t="s">
        <v>13188</v>
      </c>
      <c r="C3566" s="2" t="s">
        <v>13187</v>
      </c>
    </row>
    <row r="3567" spans="1:3">
      <c r="A3567" s="2" t="s">
        <v>13189</v>
      </c>
      <c r="B3567" s="2" t="s">
        <v>13190</v>
      </c>
      <c r="C3567" s="2" t="s">
        <v>13189</v>
      </c>
    </row>
    <row r="3568" spans="1:3">
      <c r="A3568" s="2" t="s">
        <v>13191</v>
      </c>
      <c r="B3568" s="2" t="s">
        <v>13192</v>
      </c>
      <c r="C3568" s="2" t="s">
        <v>13191</v>
      </c>
    </row>
    <row r="3569" spans="1:3">
      <c r="A3569" s="2" t="s">
        <v>13193</v>
      </c>
      <c r="B3569" s="2" t="s">
        <v>13194</v>
      </c>
      <c r="C3569" s="2" t="s">
        <v>13193</v>
      </c>
    </row>
    <row r="3570" spans="1:3">
      <c r="A3570" s="2" t="s">
        <v>13195</v>
      </c>
      <c r="B3570" s="2" t="s">
        <v>13196</v>
      </c>
      <c r="C3570" s="2" t="s">
        <v>13195</v>
      </c>
    </row>
    <row r="3571" spans="1:3">
      <c r="A3571" s="2" t="s">
        <v>13197</v>
      </c>
      <c r="B3571" s="2" t="s">
        <v>13198</v>
      </c>
      <c r="C3571" s="2" t="s">
        <v>13197</v>
      </c>
    </row>
    <row r="3572" spans="1:3">
      <c r="A3572" s="2" t="s">
        <v>13199</v>
      </c>
      <c r="B3572" s="2" t="s">
        <v>13200</v>
      </c>
      <c r="C3572" s="2" t="s">
        <v>13199</v>
      </c>
    </row>
    <row r="3573" spans="1:3">
      <c r="A3573" s="2" t="s">
        <v>13201</v>
      </c>
      <c r="B3573" s="2" t="s">
        <v>13202</v>
      </c>
      <c r="C3573" s="2" t="s">
        <v>13201</v>
      </c>
    </row>
    <row r="3574" spans="1:3">
      <c r="A3574" s="2" t="s">
        <v>13203</v>
      </c>
      <c r="B3574" s="2" t="s">
        <v>13204</v>
      </c>
      <c r="C3574" s="2" t="s">
        <v>13203</v>
      </c>
    </row>
    <row r="3575" spans="1:3">
      <c r="A3575" s="2" t="s">
        <v>13205</v>
      </c>
      <c r="B3575" s="2" t="s">
        <v>13206</v>
      </c>
      <c r="C3575" s="2" t="s">
        <v>13205</v>
      </c>
    </row>
    <row r="3576" spans="1:3">
      <c r="A3576" s="2" t="s">
        <v>13207</v>
      </c>
      <c r="B3576" s="2" t="s">
        <v>13208</v>
      </c>
      <c r="C3576" s="2" t="s">
        <v>13207</v>
      </c>
    </row>
    <row r="3577" spans="1:3">
      <c r="A3577" s="2" t="s">
        <v>13209</v>
      </c>
      <c r="B3577" s="2" t="s">
        <v>13210</v>
      </c>
      <c r="C3577" s="2" t="s">
        <v>13209</v>
      </c>
    </row>
    <row r="3578" spans="1:3">
      <c r="A3578" s="2" t="s">
        <v>13211</v>
      </c>
      <c r="B3578" s="2" t="s">
        <v>13212</v>
      </c>
      <c r="C3578" s="2" t="s">
        <v>13211</v>
      </c>
    </row>
    <row r="3579" spans="1:3">
      <c r="A3579" s="2" t="s">
        <v>13213</v>
      </c>
      <c r="B3579" s="2" t="s">
        <v>13214</v>
      </c>
      <c r="C3579" s="2" t="s">
        <v>13213</v>
      </c>
    </row>
    <row r="3580" spans="1:3">
      <c r="A3580" s="2" t="s">
        <v>13215</v>
      </c>
      <c r="B3580" s="2" t="s">
        <v>13216</v>
      </c>
      <c r="C3580" s="2" t="s">
        <v>13215</v>
      </c>
    </row>
    <row r="3581" spans="1:3">
      <c r="A3581" s="2" t="s">
        <v>13217</v>
      </c>
      <c r="B3581" s="2" t="s">
        <v>13218</v>
      </c>
      <c r="C3581" s="2" t="s">
        <v>13217</v>
      </c>
    </row>
    <row r="3582" spans="1:3">
      <c r="A3582" s="2" t="s">
        <v>13219</v>
      </c>
      <c r="B3582" s="2" t="s">
        <v>13220</v>
      </c>
      <c r="C3582" s="2" t="s">
        <v>13219</v>
      </c>
    </row>
    <row r="3583" spans="1:3">
      <c r="A3583" s="2" t="s">
        <v>13221</v>
      </c>
      <c r="B3583" s="2" t="s">
        <v>13222</v>
      </c>
      <c r="C3583" s="2" t="s">
        <v>13221</v>
      </c>
    </row>
    <row r="3584" spans="1:3">
      <c r="A3584" s="2" t="s">
        <v>13223</v>
      </c>
      <c r="B3584" s="2" t="s">
        <v>13224</v>
      </c>
      <c r="C3584" s="2" t="s">
        <v>13223</v>
      </c>
    </row>
    <row r="3585" spans="1:3">
      <c r="A3585" s="2" t="s">
        <v>13225</v>
      </c>
      <c r="B3585" s="2" t="s">
        <v>13226</v>
      </c>
      <c r="C3585" s="2" t="s">
        <v>13225</v>
      </c>
    </row>
    <row r="3586" spans="1:3">
      <c r="A3586" s="2" t="s">
        <v>13227</v>
      </c>
      <c r="B3586" s="2" t="s">
        <v>13228</v>
      </c>
      <c r="C3586" s="2" t="s">
        <v>13227</v>
      </c>
    </row>
    <row r="3587" spans="1:3">
      <c r="A3587" s="2" t="s">
        <v>13229</v>
      </c>
      <c r="B3587" s="2" t="s">
        <v>13230</v>
      </c>
      <c r="C3587" s="2" t="s">
        <v>13229</v>
      </c>
    </row>
    <row r="3588" spans="1:3">
      <c r="A3588" s="2" t="s">
        <v>13231</v>
      </c>
      <c r="B3588" s="2" t="s">
        <v>13232</v>
      </c>
      <c r="C3588" s="2" t="s">
        <v>13231</v>
      </c>
    </row>
    <row r="3589" spans="1:3">
      <c r="A3589" s="2" t="s">
        <v>13233</v>
      </c>
      <c r="B3589" s="2" t="s">
        <v>13234</v>
      </c>
      <c r="C3589" s="2" t="s">
        <v>13233</v>
      </c>
    </row>
    <row r="3590" spans="1:3">
      <c r="A3590" s="2" t="s">
        <v>13235</v>
      </c>
      <c r="B3590" s="2" t="s">
        <v>13236</v>
      </c>
      <c r="C3590" s="2" t="s">
        <v>13235</v>
      </c>
    </row>
    <row r="3591" spans="1:3">
      <c r="A3591" s="2" t="s">
        <v>13237</v>
      </c>
      <c r="B3591" s="2" t="s">
        <v>13238</v>
      </c>
      <c r="C3591" s="2" t="s">
        <v>13237</v>
      </c>
    </row>
    <row r="3592" spans="1:3">
      <c r="A3592" s="2" t="s">
        <v>13239</v>
      </c>
      <c r="B3592" s="2" t="s">
        <v>13240</v>
      </c>
      <c r="C3592" s="2" t="s">
        <v>13239</v>
      </c>
    </row>
    <row r="3593" spans="1:3">
      <c r="A3593" s="2" t="s">
        <v>13241</v>
      </c>
      <c r="B3593" s="2" t="s">
        <v>13242</v>
      </c>
      <c r="C3593" s="2" t="s">
        <v>13241</v>
      </c>
    </row>
    <row r="3594" spans="1:3">
      <c r="A3594" s="2" t="s">
        <v>13243</v>
      </c>
      <c r="B3594" s="2" t="s">
        <v>13244</v>
      </c>
      <c r="C3594" s="2" t="s">
        <v>13243</v>
      </c>
    </row>
    <row r="3595" spans="1:3">
      <c r="A3595" s="2" t="s">
        <v>13245</v>
      </c>
      <c r="B3595" s="2" t="s">
        <v>13246</v>
      </c>
      <c r="C3595" s="2" t="s">
        <v>13245</v>
      </c>
    </row>
    <row r="3596" spans="1:3">
      <c r="A3596" s="2" t="s">
        <v>13247</v>
      </c>
      <c r="B3596" s="2" t="s">
        <v>13248</v>
      </c>
      <c r="C3596" s="2" t="s">
        <v>13247</v>
      </c>
    </row>
    <row r="3597" spans="1:3">
      <c r="A3597" s="2" t="s">
        <v>13249</v>
      </c>
      <c r="B3597" s="2" t="s">
        <v>13250</v>
      </c>
      <c r="C3597" s="2" t="s">
        <v>13249</v>
      </c>
    </row>
    <row r="3598" spans="1:3">
      <c r="A3598" s="2" t="s">
        <v>13251</v>
      </c>
      <c r="B3598" s="2" t="s">
        <v>13252</v>
      </c>
      <c r="C3598" s="2" t="s">
        <v>13251</v>
      </c>
    </row>
    <row r="3599" spans="1:3">
      <c r="A3599" s="2" t="s">
        <v>13253</v>
      </c>
      <c r="B3599" s="2" t="s">
        <v>13254</v>
      </c>
      <c r="C3599" s="2" t="s">
        <v>13253</v>
      </c>
    </row>
    <row r="3600" spans="1:3">
      <c r="A3600" s="2" t="s">
        <v>13255</v>
      </c>
      <c r="B3600" s="2" t="s">
        <v>13256</v>
      </c>
      <c r="C3600" s="2" t="s">
        <v>13255</v>
      </c>
    </row>
    <row r="3601" spans="1:3">
      <c r="A3601" s="2" t="s">
        <v>13257</v>
      </c>
      <c r="B3601" s="2" t="s">
        <v>13258</v>
      </c>
      <c r="C3601" s="2" t="s">
        <v>13257</v>
      </c>
    </row>
    <row r="3602" spans="1:3">
      <c r="A3602" s="2" t="s">
        <v>13259</v>
      </c>
      <c r="B3602" s="2" t="s">
        <v>13260</v>
      </c>
      <c r="C3602" s="2" t="s">
        <v>13259</v>
      </c>
    </row>
    <row r="3603" spans="1:3">
      <c r="A3603" s="2" t="s">
        <v>13261</v>
      </c>
      <c r="B3603" s="2" t="s">
        <v>13262</v>
      </c>
      <c r="C3603" s="2" t="s">
        <v>13261</v>
      </c>
    </row>
    <row r="3604" spans="1:3">
      <c r="A3604" s="2" t="s">
        <v>13263</v>
      </c>
      <c r="B3604" s="2" t="s">
        <v>13264</v>
      </c>
      <c r="C3604" s="2" t="s">
        <v>13263</v>
      </c>
    </row>
    <row r="3605" spans="1:3">
      <c r="A3605" s="2" t="s">
        <v>13265</v>
      </c>
      <c r="B3605" s="2" t="s">
        <v>13266</v>
      </c>
      <c r="C3605" s="2" t="s">
        <v>13265</v>
      </c>
    </row>
    <row r="3606" spans="1:3">
      <c r="A3606" s="2" t="s">
        <v>13267</v>
      </c>
      <c r="B3606" s="2" t="s">
        <v>13268</v>
      </c>
      <c r="C3606" s="2" t="s">
        <v>13267</v>
      </c>
    </row>
    <row r="3607" spans="1:3">
      <c r="A3607" s="2" t="s">
        <v>13269</v>
      </c>
      <c r="B3607" s="2" t="s">
        <v>13270</v>
      </c>
      <c r="C3607" s="2" t="s">
        <v>13269</v>
      </c>
    </row>
    <row r="3608" spans="1:3">
      <c r="A3608" s="2" t="s">
        <v>13271</v>
      </c>
      <c r="B3608" s="2" t="s">
        <v>13272</v>
      </c>
      <c r="C3608" s="2" t="s">
        <v>13271</v>
      </c>
    </row>
    <row r="3609" spans="1:3">
      <c r="A3609" s="2" t="s">
        <v>13273</v>
      </c>
      <c r="B3609" s="2" t="s">
        <v>13274</v>
      </c>
      <c r="C3609" s="2" t="s">
        <v>13273</v>
      </c>
    </row>
    <row r="3610" spans="1:3">
      <c r="A3610" s="2" t="s">
        <v>13275</v>
      </c>
      <c r="B3610" s="2" t="s">
        <v>13276</v>
      </c>
      <c r="C3610" s="2" t="s">
        <v>13275</v>
      </c>
    </row>
    <row r="3611" spans="1:3">
      <c r="A3611" s="2" t="s">
        <v>13277</v>
      </c>
      <c r="B3611" s="2" t="s">
        <v>13278</v>
      </c>
      <c r="C3611" s="2" t="s">
        <v>13277</v>
      </c>
    </row>
    <row r="3612" spans="1:3">
      <c r="A3612" s="2" t="s">
        <v>13279</v>
      </c>
      <c r="B3612" s="2" t="s">
        <v>13280</v>
      </c>
      <c r="C3612" s="2" t="s">
        <v>13279</v>
      </c>
    </row>
    <row r="3613" spans="1:3">
      <c r="A3613" s="2" t="s">
        <v>13281</v>
      </c>
      <c r="B3613" s="2" t="s">
        <v>12942</v>
      </c>
      <c r="C3613" s="2" t="s">
        <v>13281</v>
      </c>
    </row>
    <row r="3614" spans="1:3">
      <c r="A3614" s="2" t="s">
        <v>13282</v>
      </c>
      <c r="B3614" s="2" t="s">
        <v>13283</v>
      </c>
      <c r="C3614" s="2" t="s">
        <v>13282</v>
      </c>
    </row>
    <row r="3615" spans="1:3">
      <c r="A3615" s="2" t="s">
        <v>13284</v>
      </c>
      <c r="B3615" s="2" t="s">
        <v>13285</v>
      </c>
      <c r="C3615" s="2" t="s">
        <v>13284</v>
      </c>
    </row>
    <row r="3616" spans="1:3">
      <c r="A3616" s="2" t="s">
        <v>13286</v>
      </c>
      <c r="B3616" s="2" t="s">
        <v>11896</v>
      </c>
      <c r="C3616" s="2" t="s">
        <v>13286</v>
      </c>
    </row>
    <row r="3617" spans="1:3">
      <c r="A3617" s="2" t="s">
        <v>13287</v>
      </c>
      <c r="B3617" s="2" t="s">
        <v>13288</v>
      </c>
      <c r="C3617" s="2" t="s">
        <v>13287</v>
      </c>
    </row>
    <row r="3618" spans="1:3">
      <c r="A3618" s="2" t="s">
        <v>13289</v>
      </c>
      <c r="B3618" s="2" t="s">
        <v>13290</v>
      </c>
      <c r="C3618" s="2" t="s">
        <v>13289</v>
      </c>
    </row>
    <row r="3619" spans="1:3">
      <c r="A3619" s="2" t="s">
        <v>13291</v>
      </c>
      <c r="B3619" s="2" t="s">
        <v>13292</v>
      </c>
      <c r="C3619" s="2" t="s">
        <v>13291</v>
      </c>
    </row>
    <row r="3620" spans="1:3">
      <c r="A3620" s="2" t="s">
        <v>13293</v>
      </c>
      <c r="B3620" s="2" t="s">
        <v>13294</v>
      </c>
      <c r="C3620" s="2" t="s">
        <v>13293</v>
      </c>
    </row>
    <row r="3621" spans="1:3">
      <c r="A3621" s="2" t="s">
        <v>13295</v>
      </c>
      <c r="B3621" s="2" t="s">
        <v>13296</v>
      </c>
      <c r="C3621" s="2" t="s">
        <v>13295</v>
      </c>
    </row>
    <row r="3622" spans="1:3">
      <c r="A3622" s="2" t="s">
        <v>13297</v>
      </c>
      <c r="B3622" s="2" t="s">
        <v>13298</v>
      </c>
      <c r="C3622" s="2" t="s">
        <v>13297</v>
      </c>
    </row>
    <row r="3623" spans="1:3">
      <c r="A3623" s="2" t="s">
        <v>13299</v>
      </c>
      <c r="B3623" s="2" t="s">
        <v>13300</v>
      </c>
      <c r="C3623" s="2" t="s">
        <v>13299</v>
      </c>
    </row>
    <row r="3624" spans="1:3">
      <c r="A3624" s="2" t="s">
        <v>13301</v>
      </c>
      <c r="B3624" s="2" t="s">
        <v>12208</v>
      </c>
      <c r="C3624" s="2" t="s">
        <v>13301</v>
      </c>
    </row>
    <row r="3625" spans="1:3">
      <c r="A3625" s="2" t="s">
        <v>13302</v>
      </c>
      <c r="B3625" s="2" t="s">
        <v>13303</v>
      </c>
      <c r="C3625" s="2" t="s">
        <v>13302</v>
      </c>
    </row>
    <row r="3626" spans="1:3">
      <c r="A3626" s="2" t="s">
        <v>13304</v>
      </c>
      <c r="B3626" s="2" t="s">
        <v>13305</v>
      </c>
      <c r="C3626" s="2" t="s">
        <v>13304</v>
      </c>
    </row>
    <row r="3627" spans="1:3">
      <c r="A3627" s="2" t="s">
        <v>13306</v>
      </c>
      <c r="B3627" s="2" t="s">
        <v>13307</v>
      </c>
      <c r="C3627" s="2" t="s">
        <v>13306</v>
      </c>
    </row>
    <row r="3628" spans="1:3">
      <c r="A3628" s="2" t="s">
        <v>13308</v>
      </c>
      <c r="B3628" s="2" t="s">
        <v>6737</v>
      </c>
      <c r="C3628" s="2" t="s">
        <v>13308</v>
      </c>
    </row>
    <row r="3629" spans="1:3">
      <c r="A3629" s="2" t="s">
        <v>13309</v>
      </c>
      <c r="B3629" s="2" t="s">
        <v>13310</v>
      </c>
      <c r="C3629" s="2" t="s">
        <v>13309</v>
      </c>
    </row>
    <row r="3630" spans="1:3">
      <c r="A3630" s="2" t="s">
        <v>13311</v>
      </c>
      <c r="B3630" s="2" t="s">
        <v>13312</v>
      </c>
      <c r="C3630" s="2" t="s">
        <v>13311</v>
      </c>
    </row>
    <row r="3631" spans="1:3">
      <c r="A3631" s="2" t="s">
        <v>13313</v>
      </c>
      <c r="B3631" s="2" t="s">
        <v>13314</v>
      </c>
      <c r="C3631" s="2" t="s">
        <v>13313</v>
      </c>
    </row>
    <row r="3632" spans="1:3">
      <c r="A3632" s="2" t="s">
        <v>13315</v>
      </c>
      <c r="B3632" s="2" t="s">
        <v>13316</v>
      </c>
      <c r="C3632" s="2" t="s">
        <v>13315</v>
      </c>
    </row>
    <row r="3633" spans="1:3">
      <c r="A3633" s="2" t="s">
        <v>13317</v>
      </c>
      <c r="B3633" s="2" t="s">
        <v>13318</v>
      </c>
      <c r="C3633" s="2" t="s">
        <v>13317</v>
      </c>
    </row>
    <row r="3634" spans="1:3">
      <c r="A3634" s="2" t="s">
        <v>13319</v>
      </c>
      <c r="B3634" s="2" t="s">
        <v>13320</v>
      </c>
      <c r="C3634" s="2" t="s">
        <v>13319</v>
      </c>
    </row>
    <row r="3635" spans="1:3">
      <c r="A3635" s="2" t="s">
        <v>13321</v>
      </c>
      <c r="B3635" s="2" t="s">
        <v>13322</v>
      </c>
      <c r="C3635" s="2" t="s">
        <v>13321</v>
      </c>
    </row>
    <row r="3636" spans="1:3">
      <c r="A3636" s="2" t="s">
        <v>13323</v>
      </c>
      <c r="B3636" s="2" t="s">
        <v>13324</v>
      </c>
      <c r="C3636" s="2" t="s">
        <v>13323</v>
      </c>
    </row>
    <row r="3637" spans="1:3">
      <c r="A3637" s="2" t="s">
        <v>13325</v>
      </c>
      <c r="B3637" s="2" t="s">
        <v>13326</v>
      </c>
      <c r="C3637" s="2" t="s">
        <v>13325</v>
      </c>
    </row>
    <row r="3638" spans="1:3">
      <c r="A3638" s="2" t="s">
        <v>13327</v>
      </c>
      <c r="B3638" s="2" t="s">
        <v>5336</v>
      </c>
      <c r="C3638" s="2" t="s">
        <v>13327</v>
      </c>
    </row>
    <row r="3639" spans="1:3">
      <c r="A3639" s="2" t="s">
        <v>13328</v>
      </c>
      <c r="B3639" s="2" t="s">
        <v>13329</v>
      </c>
      <c r="C3639" s="2" t="s">
        <v>13328</v>
      </c>
    </row>
    <row r="3640" spans="1:3">
      <c r="A3640" s="2" t="s">
        <v>13330</v>
      </c>
      <c r="B3640" s="2" t="s">
        <v>13331</v>
      </c>
      <c r="C3640" s="2" t="s">
        <v>13330</v>
      </c>
    </row>
    <row r="3641" spans="1:3">
      <c r="A3641" s="2" t="s">
        <v>13332</v>
      </c>
      <c r="B3641" s="2" t="s">
        <v>6527</v>
      </c>
      <c r="C3641" s="2" t="s">
        <v>13332</v>
      </c>
    </row>
    <row r="3642" spans="1:3">
      <c r="A3642" s="2" t="s">
        <v>13333</v>
      </c>
      <c r="B3642" s="2" t="s">
        <v>5907</v>
      </c>
      <c r="C3642" s="2" t="s">
        <v>13333</v>
      </c>
    </row>
    <row r="3643" spans="1:3">
      <c r="A3643" s="2" t="s">
        <v>13334</v>
      </c>
      <c r="B3643" s="2" t="s">
        <v>13335</v>
      </c>
      <c r="C3643" s="2" t="s">
        <v>13334</v>
      </c>
    </row>
    <row r="3644" spans="1:3">
      <c r="A3644" s="2" t="s">
        <v>13336</v>
      </c>
      <c r="B3644" s="2" t="s">
        <v>13337</v>
      </c>
      <c r="C3644" s="2" t="s">
        <v>13336</v>
      </c>
    </row>
    <row r="3645" spans="1:3">
      <c r="A3645" s="2" t="s">
        <v>13338</v>
      </c>
      <c r="B3645" s="2" t="s">
        <v>13339</v>
      </c>
      <c r="C3645" s="2" t="s">
        <v>13338</v>
      </c>
    </row>
    <row r="3646" spans="1:3">
      <c r="A3646" s="2" t="s">
        <v>13340</v>
      </c>
      <c r="B3646" s="2" t="s">
        <v>13341</v>
      </c>
      <c r="C3646" s="2" t="s">
        <v>13340</v>
      </c>
    </row>
    <row r="3647" spans="1:3">
      <c r="A3647" s="2" t="s">
        <v>13342</v>
      </c>
      <c r="B3647" s="2" t="s">
        <v>6328</v>
      </c>
      <c r="C3647" s="2" t="s">
        <v>13342</v>
      </c>
    </row>
    <row r="3648" spans="1:3">
      <c r="A3648" s="2" t="s">
        <v>13343</v>
      </c>
      <c r="B3648" s="2" t="s">
        <v>13344</v>
      </c>
      <c r="C3648" s="2" t="s">
        <v>13343</v>
      </c>
    </row>
    <row r="3649" spans="1:3">
      <c r="A3649" s="2" t="s">
        <v>13345</v>
      </c>
      <c r="B3649" s="2" t="s">
        <v>13346</v>
      </c>
      <c r="C3649" s="2" t="s">
        <v>13345</v>
      </c>
    </row>
    <row r="3650" spans="1:3">
      <c r="A3650" s="2" t="s">
        <v>13347</v>
      </c>
      <c r="B3650" s="2" t="s">
        <v>13348</v>
      </c>
      <c r="C3650" s="2" t="s">
        <v>13347</v>
      </c>
    </row>
    <row r="3651" spans="1:3">
      <c r="A3651" s="2" t="s">
        <v>13349</v>
      </c>
      <c r="B3651" s="2" t="s">
        <v>13350</v>
      </c>
      <c r="C3651" s="2" t="s">
        <v>13349</v>
      </c>
    </row>
    <row r="3652" spans="1:3">
      <c r="A3652" s="2" t="s">
        <v>13351</v>
      </c>
      <c r="B3652" s="2" t="s">
        <v>12555</v>
      </c>
      <c r="C3652" s="2" t="s">
        <v>13351</v>
      </c>
    </row>
    <row r="3653" spans="1:3">
      <c r="A3653" s="2" t="s">
        <v>13352</v>
      </c>
      <c r="B3653" s="2" t="s">
        <v>13353</v>
      </c>
      <c r="C3653" s="2" t="s">
        <v>13352</v>
      </c>
    </row>
    <row r="3654" spans="1:3">
      <c r="A3654" s="2" t="s">
        <v>13354</v>
      </c>
      <c r="B3654" s="2" t="s">
        <v>13355</v>
      </c>
      <c r="C3654" s="2" t="s">
        <v>13354</v>
      </c>
    </row>
    <row r="3655" spans="1:3">
      <c r="A3655" s="2" t="s">
        <v>13356</v>
      </c>
      <c r="B3655" s="2" t="s">
        <v>5059</v>
      </c>
      <c r="C3655" s="2" t="s">
        <v>13356</v>
      </c>
    </row>
    <row r="3656" spans="1:3">
      <c r="A3656" s="2" t="s">
        <v>13357</v>
      </c>
      <c r="B3656" s="2" t="s">
        <v>13358</v>
      </c>
      <c r="C3656" s="2" t="s">
        <v>13357</v>
      </c>
    </row>
    <row r="3657" spans="1:3">
      <c r="A3657" s="2" t="s">
        <v>13359</v>
      </c>
      <c r="B3657" s="2" t="s">
        <v>6527</v>
      </c>
      <c r="C3657" s="2" t="s">
        <v>13359</v>
      </c>
    </row>
    <row r="3658" spans="1:3">
      <c r="A3658" s="2" t="s">
        <v>13360</v>
      </c>
      <c r="B3658" s="2" t="s">
        <v>13361</v>
      </c>
      <c r="C3658" s="2" t="s">
        <v>13360</v>
      </c>
    </row>
    <row r="3659" spans="1:3">
      <c r="A3659" s="2" t="s">
        <v>13362</v>
      </c>
      <c r="B3659" s="2" t="s">
        <v>13363</v>
      </c>
      <c r="C3659" s="2" t="s">
        <v>13362</v>
      </c>
    </row>
    <row r="3660" spans="1:3">
      <c r="A3660" s="2" t="s">
        <v>13364</v>
      </c>
      <c r="B3660" s="2" t="s">
        <v>5884</v>
      </c>
      <c r="C3660" s="2" t="s">
        <v>13364</v>
      </c>
    </row>
    <row r="3661" spans="1:3">
      <c r="A3661" s="2" t="s">
        <v>13365</v>
      </c>
      <c r="B3661" s="2" t="s">
        <v>13366</v>
      </c>
      <c r="C3661" s="2" t="s">
        <v>13365</v>
      </c>
    </row>
    <row r="3662" spans="1:3">
      <c r="A3662" s="2" t="s">
        <v>13367</v>
      </c>
      <c r="B3662" s="2" t="s">
        <v>5757</v>
      </c>
      <c r="C3662" s="2" t="s">
        <v>13367</v>
      </c>
    </row>
    <row r="3663" spans="1:3">
      <c r="A3663" s="2" t="s">
        <v>13368</v>
      </c>
      <c r="B3663" s="2" t="s">
        <v>5868</v>
      </c>
      <c r="C3663" s="2" t="s">
        <v>13368</v>
      </c>
    </row>
    <row r="3664" spans="1:3">
      <c r="A3664" s="2" t="s">
        <v>13369</v>
      </c>
      <c r="B3664" s="2" t="s">
        <v>6209</v>
      </c>
      <c r="C3664" s="2" t="s">
        <v>13369</v>
      </c>
    </row>
    <row r="3665" spans="1:3">
      <c r="A3665" s="2" t="s">
        <v>13370</v>
      </c>
      <c r="B3665" s="2" t="s">
        <v>13371</v>
      </c>
      <c r="C3665" s="2" t="s">
        <v>13370</v>
      </c>
    </row>
    <row r="3666" spans="1:3">
      <c r="A3666" s="2" t="s">
        <v>13372</v>
      </c>
      <c r="B3666" s="2" t="s">
        <v>13373</v>
      </c>
      <c r="C3666" s="2" t="s">
        <v>13372</v>
      </c>
    </row>
    <row r="3667" spans="1:3">
      <c r="A3667" s="2" t="s">
        <v>13374</v>
      </c>
      <c r="B3667" s="2" t="s">
        <v>13375</v>
      </c>
      <c r="C3667" s="2" t="s">
        <v>13374</v>
      </c>
    </row>
    <row r="3668" spans="1:3">
      <c r="A3668" s="2" t="s">
        <v>13376</v>
      </c>
      <c r="B3668" s="2" t="s">
        <v>13377</v>
      </c>
      <c r="C3668" s="2" t="s">
        <v>13376</v>
      </c>
    </row>
    <row r="3669" spans="1:3">
      <c r="A3669" s="2" t="s">
        <v>13378</v>
      </c>
      <c r="B3669" s="2" t="s">
        <v>13379</v>
      </c>
      <c r="C3669" s="2" t="s">
        <v>13378</v>
      </c>
    </row>
    <row r="3670" spans="1:3">
      <c r="A3670" s="2" t="s">
        <v>13380</v>
      </c>
      <c r="B3670" s="2" t="s">
        <v>13339</v>
      </c>
      <c r="C3670" s="2" t="s">
        <v>13380</v>
      </c>
    </row>
    <row r="3671" spans="1:3">
      <c r="A3671" s="2" t="s">
        <v>13381</v>
      </c>
      <c r="B3671" s="2" t="s">
        <v>13382</v>
      </c>
      <c r="C3671" s="2" t="s">
        <v>13381</v>
      </c>
    </row>
    <row r="3672" spans="1:3">
      <c r="A3672" s="2" t="s">
        <v>13383</v>
      </c>
      <c r="B3672" s="2" t="s">
        <v>13384</v>
      </c>
      <c r="C3672" s="2" t="s">
        <v>13383</v>
      </c>
    </row>
    <row r="3673" spans="1:3">
      <c r="A3673" s="2" t="s">
        <v>13385</v>
      </c>
      <c r="B3673" s="2" t="s">
        <v>13386</v>
      </c>
      <c r="C3673" s="2" t="s">
        <v>13385</v>
      </c>
    </row>
    <row r="3674" spans="1:3">
      <c r="A3674" s="2" t="s">
        <v>13387</v>
      </c>
      <c r="B3674" s="2" t="s">
        <v>13388</v>
      </c>
      <c r="C3674" s="2" t="s">
        <v>13387</v>
      </c>
    </row>
    <row r="3675" spans="1:3">
      <c r="A3675" s="2" t="s">
        <v>13389</v>
      </c>
      <c r="B3675" s="2" t="s">
        <v>13390</v>
      </c>
      <c r="C3675" s="2" t="s">
        <v>13389</v>
      </c>
    </row>
    <row r="3676" spans="1:3">
      <c r="A3676" s="2" t="s">
        <v>13391</v>
      </c>
      <c r="B3676" s="2" t="s">
        <v>13392</v>
      </c>
      <c r="C3676" s="2" t="s">
        <v>13391</v>
      </c>
    </row>
    <row r="3677" spans="1:3">
      <c r="A3677" s="2" t="s">
        <v>13393</v>
      </c>
      <c r="B3677" s="2" t="s">
        <v>4580</v>
      </c>
      <c r="C3677" s="2" t="s">
        <v>13393</v>
      </c>
    </row>
    <row r="3678" spans="1:3">
      <c r="A3678" s="2" t="s">
        <v>13394</v>
      </c>
      <c r="B3678" s="2" t="s">
        <v>13395</v>
      </c>
      <c r="C3678" s="2" t="s">
        <v>13394</v>
      </c>
    </row>
    <row r="3679" spans="1:3">
      <c r="A3679" s="2" t="s">
        <v>13396</v>
      </c>
      <c r="B3679" s="2" t="s">
        <v>13397</v>
      </c>
      <c r="C3679" s="2" t="s">
        <v>13396</v>
      </c>
    </row>
    <row r="3680" spans="1:3">
      <c r="A3680" s="2" t="s">
        <v>13398</v>
      </c>
      <c r="B3680" s="2" t="s">
        <v>13399</v>
      </c>
      <c r="C3680" s="2" t="s">
        <v>13398</v>
      </c>
    </row>
    <row r="3681" spans="1:3">
      <c r="A3681" s="2" t="s">
        <v>13400</v>
      </c>
      <c r="B3681" s="2" t="s">
        <v>13401</v>
      </c>
      <c r="C3681" s="2" t="s">
        <v>13400</v>
      </c>
    </row>
    <row r="3682" spans="1:3">
      <c r="A3682" s="2" t="s">
        <v>13402</v>
      </c>
      <c r="B3682" s="2" t="s">
        <v>13403</v>
      </c>
      <c r="C3682" s="2" t="s">
        <v>13402</v>
      </c>
    </row>
    <row r="3683" spans="1:3">
      <c r="A3683" s="2" t="s">
        <v>13404</v>
      </c>
      <c r="B3683" s="2" t="s">
        <v>5717</v>
      </c>
      <c r="C3683" s="2" t="s">
        <v>13404</v>
      </c>
    </row>
    <row r="3684" spans="1:3">
      <c r="A3684" s="2" t="s">
        <v>13405</v>
      </c>
      <c r="B3684" s="2" t="s">
        <v>13406</v>
      </c>
      <c r="C3684" s="2" t="s">
        <v>13405</v>
      </c>
    </row>
    <row r="3685" spans="1:3">
      <c r="A3685" s="2" t="s">
        <v>13407</v>
      </c>
      <c r="B3685" s="2" t="s">
        <v>13408</v>
      </c>
      <c r="C3685" s="2" t="s">
        <v>13407</v>
      </c>
    </row>
    <row r="3686" spans="1:3">
      <c r="A3686" s="2" t="s">
        <v>13409</v>
      </c>
      <c r="B3686" s="2" t="s">
        <v>13410</v>
      </c>
      <c r="C3686" s="2" t="s">
        <v>13409</v>
      </c>
    </row>
    <row r="3687" spans="1:3">
      <c r="A3687" s="2" t="s">
        <v>13411</v>
      </c>
      <c r="B3687" s="2" t="s">
        <v>13412</v>
      </c>
      <c r="C3687" s="2" t="s">
        <v>13411</v>
      </c>
    </row>
    <row r="3688" spans="1:3">
      <c r="A3688" s="2" t="s">
        <v>13413</v>
      </c>
      <c r="B3688" s="2" t="s">
        <v>13414</v>
      </c>
      <c r="C3688" s="2" t="s">
        <v>13413</v>
      </c>
    </row>
    <row r="3689" spans="1:3">
      <c r="A3689" s="2" t="s">
        <v>13415</v>
      </c>
      <c r="B3689" s="2" t="s">
        <v>13416</v>
      </c>
      <c r="C3689" s="2" t="s">
        <v>13415</v>
      </c>
    </row>
    <row r="3690" spans="1:3">
      <c r="A3690" s="2" t="s">
        <v>13417</v>
      </c>
      <c r="B3690" s="2" t="s">
        <v>5129</v>
      </c>
      <c r="C3690" s="2" t="s">
        <v>13417</v>
      </c>
    </row>
    <row r="3691" spans="1:3">
      <c r="A3691" s="2" t="s">
        <v>13418</v>
      </c>
      <c r="B3691" s="2" t="s">
        <v>13419</v>
      </c>
      <c r="C3691" s="2" t="s">
        <v>13418</v>
      </c>
    </row>
    <row r="3692" spans="1:3">
      <c r="A3692" s="2" t="s">
        <v>13420</v>
      </c>
      <c r="B3692" s="2" t="s">
        <v>13421</v>
      </c>
      <c r="C3692" s="2" t="s">
        <v>13420</v>
      </c>
    </row>
    <row r="3693" spans="1:3">
      <c r="A3693" s="2" t="s">
        <v>13422</v>
      </c>
      <c r="B3693" s="2" t="s">
        <v>13423</v>
      </c>
      <c r="C3693" s="2" t="s">
        <v>13422</v>
      </c>
    </row>
    <row r="3694" spans="1:3">
      <c r="A3694" s="2" t="s">
        <v>13424</v>
      </c>
      <c r="B3694" s="2" t="s">
        <v>13425</v>
      </c>
      <c r="C3694" s="2" t="s">
        <v>13424</v>
      </c>
    </row>
    <row r="3695" spans="1:3">
      <c r="A3695" s="2" t="s">
        <v>13426</v>
      </c>
      <c r="B3695" s="2" t="s">
        <v>6169</v>
      </c>
      <c r="C3695" s="2" t="s">
        <v>13426</v>
      </c>
    </row>
    <row r="3696" spans="1:3">
      <c r="A3696" s="2" t="s">
        <v>13427</v>
      </c>
      <c r="B3696" s="2" t="s">
        <v>13428</v>
      </c>
      <c r="C3696" s="2" t="s">
        <v>13427</v>
      </c>
    </row>
    <row r="3697" spans="1:3">
      <c r="A3697" s="2" t="s">
        <v>13429</v>
      </c>
      <c r="B3697" s="2" t="s">
        <v>13430</v>
      </c>
      <c r="C3697" s="2" t="s">
        <v>13429</v>
      </c>
    </row>
    <row r="3698" spans="1:3">
      <c r="A3698" s="2" t="s">
        <v>13431</v>
      </c>
      <c r="B3698" s="2" t="s">
        <v>13432</v>
      </c>
      <c r="C3698" s="2" t="s">
        <v>13431</v>
      </c>
    </row>
    <row r="3699" spans="1:3">
      <c r="A3699" s="2" t="s">
        <v>13433</v>
      </c>
      <c r="B3699" s="2" t="s">
        <v>13434</v>
      </c>
      <c r="C3699" s="2" t="s">
        <v>13433</v>
      </c>
    </row>
    <row r="3700" spans="1:3">
      <c r="A3700" s="2" t="s">
        <v>13435</v>
      </c>
      <c r="B3700" s="2" t="s">
        <v>13436</v>
      </c>
      <c r="C3700" s="2" t="s">
        <v>13435</v>
      </c>
    </row>
    <row r="3701" spans="1:3">
      <c r="A3701" s="2" t="s">
        <v>13437</v>
      </c>
      <c r="B3701" s="2" t="s">
        <v>13438</v>
      </c>
      <c r="C3701" s="2" t="s">
        <v>13437</v>
      </c>
    </row>
    <row r="3702" spans="1:3">
      <c r="A3702" s="2" t="s">
        <v>13439</v>
      </c>
      <c r="B3702" s="2" t="s">
        <v>13440</v>
      </c>
      <c r="C3702" s="2" t="s">
        <v>13439</v>
      </c>
    </row>
    <row r="3703" spans="1:3">
      <c r="A3703" s="2" t="s">
        <v>13441</v>
      </c>
      <c r="B3703" s="2" t="s">
        <v>13442</v>
      </c>
      <c r="C3703" s="2" t="s">
        <v>13441</v>
      </c>
    </row>
    <row r="3704" spans="1:3">
      <c r="A3704" s="2" t="s">
        <v>13443</v>
      </c>
      <c r="B3704" s="2" t="s">
        <v>13444</v>
      </c>
      <c r="C3704" s="2" t="s">
        <v>13443</v>
      </c>
    </row>
    <row r="3705" spans="1:3">
      <c r="A3705" s="2" t="s">
        <v>13445</v>
      </c>
      <c r="B3705" s="2" t="s">
        <v>5939</v>
      </c>
      <c r="C3705" s="2" t="s">
        <v>13445</v>
      </c>
    </row>
    <row r="3706" spans="1:3">
      <c r="A3706" s="2" t="s">
        <v>13446</v>
      </c>
      <c r="B3706" s="2" t="s">
        <v>13447</v>
      </c>
      <c r="C3706" s="2" t="s">
        <v>13446</v>
      </c>
    </row>
    <row r="3707" spans="1:3">
      <c r="A3707" s="2" t="s">
        <v>13448</v>
      </c>
      <c r="B3707" s="2" t="s">
        <v>13449</v>
      </c>
      <c r="C3707" s="2" t="s">
        <v>13448</v>
      </c>
    </row>
    <row r="3708" spans="1:3">
      <c r="A3708" s="2" t="s">
        <v>13450</v>
      </c>
      <c r="B3708" s="2" t="s">
        <v>13451</v>
      </c>
      <c r="C3708" s="2" t="s">
        <v>13450</v>
      </c>
    </row>
    <row r="3709" spans="1:3">
      <c r="A3709" s="2" t="s">
        <v>13452</v>
      </c>
      <c r="B3709" s="2" t="s">
        <v>13453</v>
      </c>
      <c r="C3709" s="2" t="s">
        <v>13452</v>
      </c>
    </row>
    <row r="3710" spans="1:3">
      <c r="A3710" s="2" t="s">
        <v>13454</v>
      </c>
      <c r="B3710" s="2" t="s">
        <v>13455</v>
      </c>
      <c r="C3710" s="2" t="s">
        <v>13454</v>
      </c>
    </row>
    <row r="3711" spans="1:3">
      <c r="A3711" s="2" t="s">
        <v>13456</v>
      </c>
      <c r="B3711" s="2" t="s">
        <v>13457</v>
      </c>
      <c r="C3711" s="2" t="s">
        <v>13456</v>
      </c>
    </row>
    <row r="3712" spans="1:3">
      <c r="A3712" s="2" t="s">
        <v>13458</v>
      </c>
      <c r="B3712" s="2" t="s">
        <v>13459</v>
      </c>
      <c r="C3712" s="2" t="s">
        <v>13458</v>
      </c>
    </row>
    <row r="3713" spans="1:3">
      <c r="A3713" s="2" t="s">
        <v>13460</v>
      </c>
      <c r="B3713" s="2" t="s">
        <v>13461</v>
      </c>
      <c r="C3713" s="2" t="s">
        <v>13460</v>
      </c>
    </row>
    <row r="3714" spans="1:3">
      <c r="A3714" s="2" t="s">
        <v>13462</v>
      </c>
      <c r="B3714" s="2" t="s">
        <v>13463</v>
      </c>
      <c r="C3714" s="2" t="s">
        <v>13462</v>
      </c>
    </row>
    <row r="3715" spans="1:3">
      <c r="A3715" s="2" t="s">
        <v>13464</v>
      </c>
      <c r="B3715" s="2" t="s">
        <v>13465</v>
      </c>
      <c r="C3715" s="2" t="s">
        <v>13464</v>
      </c>
    </row>
    <row r="3716" spans="1:3">
      <c r="A3716" s="2" t="s">
        <v>13466</v>
      </c>
      <c r="B3716" s="2" t="s">
        <v>13467</v>
      </c>
      <c r="C3716" s="2" t="s">
        <v>13466</v>
      </c>
    </row>
    <row r="3717" spans="1:3">
      <c r="A3717" s="2" t="s">
        <v>13468</v>
      </c>
      <c r="B3717" s="2" t="s">
        <v>13469</v>
      </c>
      <c r="C3717" s="2" t="s">
        <v>13468</v>
      </c>
    </row>
    <row r="3718" spans="1:3">
      <c r="A3718" s="2" t="s">
        <v>13470</v>
      </c>
      <c r="B3718" s="2" t="s">
        <v>13471</v>
      </c>
      <c r="C3718" s="2" t="s">
        <v>13470</v>
      </c>
    </row>
    <row r="3719" spans="1:3">
      <c r="A3719" s="2" t="s">
        <v>13472</v>
      </c>
      <c r="B3719" s="2" t="s">
        <v>13473</v>
      </c>
      <c r="C3719" s="2" t="s">
        <v>13472</v>
      </c>
    </row>
    <row r="3720" spans="1:3">
      <c r="A3720" s="2" t="s">
        <v>13474</v>
      </c>
      <c r="B3720" s="2" t="s">
        <v>13475</v>
      </c>
      <c r="C3720" s="2" t="s">
        <v>13474</v>
      </c>
    </row>
    <row r="3721" spans="1:3">
      <c r="A3721" s="2" t="s">
        <v>13476</v>
      </c>
      <c r="B3721" s="2" t="s">
        <v>13477</v>
      </c>
      <c r="C3721" s="2" t="s">
        <v>13476</v>
      </c>
    </row>
    <row r="3722" spans="1:3">
      <c r="A3722" s="2" t="s">
        <v>13478</v>
      </c>
      <c r="B3722" s="2" t="s">
        <v>13479</v>
      </c>
      <c r="C3722" s="2" t="s">
        <v>13478</v>
      </c>
    </row>
    <row r="3723" spans="1:3">
      <c r="A3723" s="2" t="s">
        <v>13480</v>
      </c>
      <c r="B3723" s="2" t="s">
        <v>13481</v>
      </c>
      <c r="C3723" s="2" t="s">
        <v>13480</v>
      </c>
    </row>
    <row r="3724" spans="1:3">
      <c r="A3724" s="2" t="s">
        <v>13482</v>
      </c>
      <c r="B3724" s="2" t="s">
        <v>13483</v>
      </c>
      <c r="C3724" s="2" t="s">
        <v>13482</v>
      </c>
    </row>
    <row r="3725" spans="1:3">
      <c r="A3725" s="2" t="s">
        <v>13484</v>
      </c>
      <c r="B3725" s="2" t="s">
        <v>13485</v>
      </c>
      <c r="C3725" s="2" t="s">
        <v>13484</v>
      </c>
    </row>
    <row r="3726" spans="1:3">
      <c r="A3726" s="2" t="s">
        <v>13486</v>
      </c>
      <c r="B3726" s="2" t="s">
        <v>13487</v>
      </c>
      <c r="C3726" s="2" t="s">
        <v>13486</v>
      </c>
    </row>
    <row r="3727" spans="1:3">
      <c r="A3727" s="2" t="s">
        <v>13488</v>
      </c>
      <c r="B3727" s="2" t="s">
        <v>5095</v>
      </c>
      <c r="C3727" s="2" t="s">
        <v>13488</v>
      </c>
    </row>
    <row r="3728" spans="1:3">
      <c r="A3728" s="2" t="s">
        <v>13489</v>
      </c>
      <c r="B3728" s="2" t="s">
        <v>13490</v>
      </c>
      <c r="C3728" s="2" t="s">
        <v>13489</v>
      </c>
    </row>
    <row r="3729" spans="1:3">
      <c r="A3729" s="2" t="s">
        <v>13491</v>
      </c>
      <c r="B3729" s="2" t="s">
        <v>13492</v>
      </c>
      <c r="C3729" s="2" t="s">
        <v>13491</v>
      </c>
    </row>
    <row r="3730" spans="1:3">
      <c r="A3730" s="2" t="s">
        <v>13493</v>
      </c>
      <c r="B3730" s="2" t="s">
        <v>13494</v>
      </c>
      <c r="C3730" s="2" t="s">
        <v>13493</v>
      </c>
    </row>
    <row r="3731" spans="1:3">
      <c r="A3731" s="2" t="s">
        <v>13495</v>
      </c>
      <c r="B3731" s="2" t="s">
        <v>6316</v>
      </c>
      <c r="C3731" s="2" t="s">
        <v>13495</v>
      </c>
    </row>
    <row r="3732" spans="1:3">
      <c r="A3732" s="2" t="s">
        <v>13496</v>
      </c>
      <c r="B3732" s="2" t="s">
        <v>13497</v>
      </c>
      <c r="C3732" s="2" t="s">
        <v>13496</v>
      </c>
    </row>
    <row r="3733" spans="1:3">
      <c r="A3733" s="2" t="s">
        <v>13498</v>
      </c>
      <c r="B3733" s="2" t="s">
        <v>13499</v>
      </c>
      <c r="C3733" s="2" t="s">
        <v>13498</v>
      </c>
    </row>
    <row r="3734" spans="1:3">
      <c r="A3734" s="2" t="s">
        <v>13500</v>
      </c>
      <c r="B3734" s="2" t="s">
        <v>13501</v>
      </c>
      <c r="C3734" s="2" t="s">
        <v>13500</v>
      </c>
    </row>
    <row r="3735" spans="1:3">
      <c r="A3735" s="2" t="s">
        <v>13502</v>
      </c>
      <c r="B3735" s="2" t="s">
        <v>13503</v>
      </c>
      <c r="C3735" s="2" t="s">
        <v>13502</v>
      </c>
    </row>
    <row r="3736" spans="1:3">
      <c r="A3736" s="2" t="s">
        <v>13504</v>
      </c>
      <c r="B3736" s="2" t="s">
        <v>6633</v>
      </c>
      <c r="C3736" s="2" t="s">
        <v>13504</v>
      </c>
    </row>
    <row r="3737" spans="1:3">
      <c r="A3737" s="2" t="s">
        <v>13505</v>
      </c>
      <c r="B3737" s="2" t="s">
        <v>10838</v>
      </c>
      <c r="C3737" s="2" t="s">
        <v>13505</v>
      </c>
    </row>
    <row r="3738" spans="1:3">
      <c r="A3738" s="2" t="s">
        <v>13506</v>
      </c>
      <c r="B3738" s="2" t="s">
        <v>13507</v>
      </c>
      <c r="C3738" s="2" t="s">
        <v>13506</v>
      </c>
    </row>
    <row r="3739" spans="1:3">
      <c r="A3739" s="2" t="s">
        <v>13508</v>
      </c>
      <c r="B3739" s="2" t="s">
        <v>6163</v>
      </c>
      <c r="C3739" s="2" t="s">
        <v>13508</v>
      </c>
    </row>
    <row r="3740" spans="1:3">
      <c r="A3740" s="2" t="s">
        <v>13509</v>
      </c>
      <c r="B3740" s="2" t="s">
        <v>5619</v>
      </c>
      <c r="C3740" s="2" t="s">
        <v>13509</v>
      </c>
    </row>
    <row r="3741" spans="1:3">
      <c r="A3741" s="2" t="s">
        <v>13510</v>
      </c>
      <c r="B3741" s="2" t="s">
        <v>13511</v>
      </c>
      <c r="C3741" s="2" t="s">
        <v>13510</v>
      </c>
    </row>
    <row r="3742" spans="1:3">
      <c r="A3742" s="2" t="s">
        <v>13512</v>
      </c>
      <c r="B3742" s="2" t="s">
        <v>13513</v>
      </c>
      <c r="C3742" s="2" t="s">
        <v>13512</v>
      </c>
    </row>
    <row r="3743" spans="1:3">
      <c r="A3743" s="2" t="s">
        <v>13514</v>
      </c>
      <c r="B3743" s="2" t="s">
        <v>13515</v>
      </c>
      <c r="C3743" s="2" t="s">
        <v>13514</v>
      </c>
    </row>
    <row r="3744" spans="1:3">
      <c r="A3744" s="2" t="s">
        <v>13516</v>
      </c>
      <c r="B3744" s="2" t="s">
        <v>13517</v>
      </c>
      <c r="C3744" s="2" t="s">
        <v>13516</v>
      </c>
    </row>
    <row r="3745" spans="1:3">
      <c r="A3745" s="2" t="s">
        <v>13518</v>
      </c>
      <c r="B3745" s="2" t="s">
        <v>13519</v>
      </c>
      <c r="C3745" s="2" t="s">
        <v>13518</v>
      </c>
    </row>
    <row r="3746" spans="1:3">
      <c r="A3746" s="2" t="s">
        <v>13520</v>
      </c>
      <c r="B3746" s="2" t="s">
        <v>13521</v>
      </c>
      <c r="C3746" s="2" t="s">
        <v>13520</v>
      </c>
    </row>
    <row r="3747" spans="1:3">
      <c r="A3747" s="2" t="s">
        <v>13522</v>
      </c>
      <c r="B3747" s="2" t="s">
        <v>13523</v>
      </c>
      <c r="C3747" s="2" t="s">
        <v>13522</v>
      </c>
    </row>
    <row r="3748" spans="1:3">
      <c r="A3748" s="2" t="s">
        <v>13524</v>
      </c>
      <c r="B3748" s="2" t="s">
        <v>13525</v>
      </c>
      <c r="C3748" s="2" t="s">
        <v>13524</v>
      </c>
    </row>
    <row r="3749" spans="1:3">
      <c r="A3749" s="2" t="s">
        <v>13526</v>
      </c>
      <c r="B3749" s="2" t="s">
        <v>13527</v>
      </c>
      <c r="C3749" s="2" t="s">
        <v>13526</v>
      </c>
    </row>
    <row r="3750" spans="1:3">
      <c r="A3750" s="2" t="s">
        <v>13528</v>
      </c>
      <c r="B3750" s="2" t="s">
        <v>13529</v>
      </c>
      <c r="C3750" s="2" t="s">
        <v>13528</v>
      </c>
    </row>
    <row r="3751" spans="1:3">
      <c r="A3751" s="2" t="s">
        <v>13530</v>
      </c>
      <c r="B3751" s="2" t="s">
        <v>13531</v>
      </c>
      <c r="C3751" s="2" t="s">
        <v>13530</v>
      </c>
    </row>
    <row r="3752" spans="1:3">
      <c r="A3752" s="2" t="s">
        <v>13532</v>
      </c>
      <c r="B3752" s="2" t="s">
        <v>13533</v>
      </c>
      <c r="C3752" s="2" t="s">
        <v>13532</v>
      </c>
    </row>
    <row r="3753" spans="1:3">
      <c r="A3753" s="2" t="s">
        <v>13534</v>
      </c>
      <c r="B3753" s="2" t="s">
        <v>13535</v>
      </c>
      <c r="C3753" s="2" t="s">
        <v>13534</v>
      </c>
    </row>
    <row r="3754" spans="1:3">
      <c r="A3754" s="2" t="s">
        <v>13536</v>
      </c>
      <c r="B3754" s="2" t="s">
        <v>13537</v>
      </c>
      <c r="C3754" s="2" t="s">
        <v>13536</v>
      </c>
    </row>
    <row r="3755" spans="1:3">
      <c r="A3755" s="2" t="s">
        <v>13538</v>
      </c>
      <c r="B3755" s="2" t="s">
        <v>13539</v>
      </c>
      <c r="C3755" s="2" t="s">
        <v>13538</v>
      </c>
    </row>
    <row r="3756" spans="1:3">
      <c r="A3756" s="2" t="s">
        <v>13540</v>
      </c>
      <c r="B3756" s="2" t="s">
        <v>12750</v>
      </c>
      <c r="C3756" s="2" t="s">
        <v>13540</v>
      </c>
    </row>
    <row r="3757" spans="1:3">
      <c r="A3757" s="2" t="s">
        <v>13541</v>
      </c>
      <c r="B3757" s="2" t="s">
        <v>13542</v>
      </c>
      <c r="C3757" s="2" t="s">
        <v>13541</v>
      </c>
    </row>
    <row r="3758" spans="1:3">
      <c r="A3758" s="2" t="s">
        <v>13543</v>
      </c>
      <c r="B3758" s="2" t="s">
        <v>13544</v>
      </c>
      <c r="C3758" s="2" t="s">
        <v>13543</v>
      </c>
    </row>
    <row r="3759" spans="1:3">
      <c r="A3759" s="2" t="s">
        <v>13545</v>
      </c>
      <c r="B3759" s="2" t="s">
        <v>13546</v>
      </c>
      <c r="C3759" s="2" t="s">
        <v>13545</v>
      </c>
    </row>
    <row r="3760" spans="1:3">
      <c r="A3760" s="2" t="s">
        <v>13547</v>
      </c>
      <c r="B3760" s="2" t="s">
        <v>13548</v>
      </c>
      <c r="C3760" s="2" t="s">
        <v>13547</v>
      </c>
    </row>
    <row r="3761" spans="1:3">
      <c r="A3761" s="2" t="s">
        <v>13549</v>
      </c>
      <c r="B3761" s="2" t="s">
        <v>13550</v>
      </c>
      <c r="C3761" s="2" t="s">
        <v>13549</v>
      </c>
    </row>
    <row r="3762" spans="1:3">
      <c r="A3762" s="2" t="s">
        <v>13551</v>
      </c>
      <c r="B3762" s="2" t="s">
        <v>13552</v>
      </c>
      <c r="C3762" s="2" t="s">
        <v>13551</v>
      </c>
    </row>
    <row r="3763" spans="1:3">
      <c r="A3763" s="2" t="s">
        <v>13553</v>
      </c>
      <c r="B3763" s="2" t="s">
        <v>13554</v>
      </c>
      <c r="C3763" s="2" t="s">
        <v>13553</v>
      </c>
    </row>
    <row r="3764" spans="1:3">
      <c r="A3764" s="2" t="s">
        <v>13555</v>
      </c>
      <c r="B3764" s="2" t="s">
        <v>13556</v>
      </c>
      <c r="C3764" s="2" t="s">
        <v>13555</v>
      </c>
    </row>
    <row r="3765" spans="1:3">
      <c r="A3765" s="2" t="s">
        <v>13557</v>
      </c>
      <c r="B3765" s="2" t="s">
        <v>13558</v>
      </c>
      <c r="C3765" s="2" t="s">
        <v>13557</v>
      </c>
    </row>
    <row r="3766" spans="1:3">
      <c r="A3766" s="2" t="s">
        <v>13559</v>
      </c>
      <c r="B3766" s="2" t="s">
        <v>13560</v>
      </c>
      <c r="C3766" s="2" t="s">
        <v>13559</v>
      </c>
    </row>
    <row r="3767" spans="1:3">
      <c r="A3767" s="2" t="s">
        <v>13561</v>
      </c>
      <c r="B3767" s="2" t="s">
        <v>13562</v>
      </c>
      <c r="C3767" s="2" t="s">
        <v>13561</v>
      </c>
    </row>
    <row r="3768" spans="1:3">
      <c r="A3768" s="2" t="s">
        <v>13563</v>
      </c>
      <c r="B3768" s="2" t="s">
        <v>13564</v>
      </c>
      <c r="C3768" s="2" t="s">
        <v>13563</v>
      </c>
    </row>
    <row r="3769" spans="1:3">
      <c r="A3769" s="2" t="s">
        <v>13565</v>
      </c>
      <c r="B3769" s="2" t="s">
        <v>13566</v>
      </c>
      <c r="C3769" s="2" t="s">
        <v>13565</v>
      </c>
    </row>
    <row r="3770" spans="1:3">
      <c r="A3770" s="2" t="s">
        <v>13567</v>
      </c>
      <c r="B3770" s="2" t="s">
        <v>13568</v>
      </c>
      <c r="C3770" s="2" t="s">
        <v>13567</v>
      </c>
    </row>
    <row r="3771" spans="1:3">
      <c r="A3771" s="2" t="s">
        <v>13569</v>
      </c>
      <c r="B3771" s="2" t="s">
        <v>13570</v>
      </c>
      <c r="C3771" s="2" t="s">
        <v>13569</v>
      </c>
    </row>
    <row r="3772" spans="1:3">
      <c r="A3772" s="2" t="s">
        <v>13571</v>
      </c>
      <c r="B3772" s="2" t="s">
        <v>13572</v>
      </c>
      <c r="C3772" s="2" t="s">
        <v>13571</v>
      </c>
    </row>
    <row r="3773" spans="1:3">
      <c r="A3773" s="2" t="s">
        <v>13573</v>
      </c>
      <c r="B3773" s="2" t="s">
        <v>13574</v>
      </c>
      <c r="C3773" s="2" t="s">
        <v>13573</v>
      </c>
    </row>
    <row r="3774" spans="1:3">
      <c r="A3774" s="2" t="s">
        <v>13575</v>
      </c>
      <c r="B3774" s="2" t="s">
        <v>13576</v>
      </c>
      <c r="C3774" s="2" t="s">
        <v>13575</v>
      </c>
    </row>
    <row r="3775" spans="1:3">
      <c r="A3775" s="2" t="s">
        <v>13577</v>
      </c>
      <c r="B3775" s="2" t="s">
        <v>13578</v>
      </c>
      <c r="C3775" s="2" t="s">
        <v>13577</v>
      </c>
    </row>
    <row r="3776" spans="1:3">
      <c r="A3776" s="2" t="s">
        <v>13579</v>
      </c>
      <c r="B3776" s="2" t="s">
        <v>13580</v>
      </c>
      <c r="C3776" s="2" t="s">
        <v>13579</v>
      </c>
    </row>
    <row r="3777" spans="1:3">
      <c r="A3777" s="2" t="s">
        <v>13581</v>
      </c>
      <c r="B3777" s="2" t="s">
        <v>13582</v>
      </c>
      <c r="C3777" s="2" t="s">
        <v>13581</v>
      </c>
    </row>
    <row r="3778" spans="1:3">
      <c r="A3778" s="2" t="s">
        <v>13583</v>
      </c>
      <c r="B3778" s="2" t="s">
        <v>13584</v>
      </c>
      <c r="C3778" s="2" t="s">
        <v>13583</v>
      </c>
    </row>
    <row r="3779" spans="1:3">
      <c r="A3779" s="2" t="s">
        <v>13585</v>
      </c>
      <c r="B3779" s="2" t="s">
        <v>13586</v>
      </c>
      <c r="C3779" s="2" t="s">
        <v>13585</v>
      </c>
    </row>
    <row r="3780" spans="1:3">
      <c r="A3780" s="2" t="s">
        <v>13587</v>
      </c>
      <c r="B3780" s="2" t="s">
        <v>13588</v>
      </c>
      <c r="C3780" s="2" t="s">
        <v>13587</v>
      </c>
    </row>
    <row r="3781" spans="1:3">
      <c r="A3781" s="2" t="s">
        <v>13589</v>
      </c>
      <c r="B3781" s="2" t="s">
        <v>13590</v>
      </c>
      <c r="C3781" s="2" t="s">
        <v>13589</v>
      </c>
    </row>
    <row r="3782" spans="1:3">
      <c r="A3782" s="2" t="s">
        <v>13591</v>
      </c>
      <c r="B3782" s="2" t="s">
        <v>13592</v>
      </c>
      <c r="C3782" s="2" t="s">
        <v>13591</v>
      </c>
    </row>
    <row r="3783" spans="1:3">
      <c r="A3783" s="2" t="s">
        <v>13593</v>
      </c>
      <c r="B3783" s="2" t="s">
        <v>13594</v>
      </c>
      <c r="C3783" s="2" t="s">
        <v>13593</v>
      </c>
    </row>
    <row r="3784" spans="1:3">
      <c r="A3784" s="2" t="s">
        <v>13595</v>
      </c>
      <c r="B3784" s="2" t="s">
        <v>13596</v>
      </c>
      <c r="C3784" s="2" t="s">
        <v>13595</v>
      </c>
    </row>
    <row r="3785" spans="1:3">
      <c r="A3785" s="2" t="s">
        <v>13597</v>
      </c>
      <c r="B3785" s="2" t="s">
        <v>13598</v>
      </c>
      <c r="C3785" s="2" t="s">
        <v>13597</v>
      </c>
    </row>
    <row r="3786" spans="1:3">
      <c r="A3786" s="2" t="s">
        <v>13599</v>
      </c>
      <c r="B3786" s="2" t="s">
        <v>13600</v>
      </c>
      <c r="C3786" s="2" t="s">
        <v>13599</v>
      </c>
    </row>
    <row r="3787" spans="1:3">
      <c r="A3787" s="2" t="s">
        <v>13601</v>
      </c>
      <c r="B3787" s="2" t="s">
        <v>13602</v>
      </c>
      <c r="C3787" s="2" t="s">
        <v>13601</v>
      </c>
    </row>
    <row r="3788" spans="1:3">
      <c r="A3788" s="2" t="s">
        <v>13603</v>
      </c>
      <c r="B3788" s="2" t="s">
        <v>13604</v>
      </c>
      <c r="C3788" s="2" t="s">
        <v>13603</v>
      </c>
    </row>
    <row r="3789" spans="1:3">
      <c r="A3789" s="2" t="s">
        <v>13605</v>
      </c>
      <c r="B3789" s="2" t="s">
        <v>13606</v>
      </c>
      <c r="C3789" s="2" t="s">
        <v>13605</v>
      </c>
    </row>
    <row r="3790" spans="1:3">
      <c r="A3790" s="2" t="s">
        <v>13607</v>
      </c>
      <c r="B3790" s="2" t="s">
        <v>13608</v>
      </c>
      <c r="C3790" s="2" t="s">
        <v>13607</v>
      </c>
    </row>
    <row r="3791" spans="1:3">
      <c r="A3791" s="2" t="s">
        <v>13609</v>
      </c>
      <c r="B3791" s="2" t="s">
        <v>13610</v>
      </c>
      <c r="C3791" s="2" t="s">
        <v>13609</v>
      </c>
    </row>
    <row r="3792" spans="1:3">
      <c r="A3792" s="2" t="s">
        <v>13611</v>
      </c>
      <c r="B3792" s="2" t="s">
        <v>13612</v>
      </c>
      <c r="C3792" s="2" t="s">
        <v>13611</v>
      </c>
    </row>
    <row r="3793" spans="1:3">
      <c r="A3793" s="2" t="s">
        <v>13613</v>
      </c>
      <c r="B3793" s="2" t="s">
        <v>13366</v>
      </c>
      <c r="C3793" s="2" t="s">
        <v>13613</v>
      </c>
    </row>
    <row r="3794" spans="1:3">
      <c r="A3794" s="2" t="s">
        <v>13614</v>
      </c>
      <c r="B3794" s="2" t="s">
        <v>13615</v>
      </c>
      <c r="C3794" s="2" t="s">
        <v>13614</v>
      </c>
    </row>
    <row r="3795" spans="1:3">
      <c r="A3795" s="2" t="s">
        <v>13616</v>
      </c>
      <c r="B3795" s="2" t="s">
        <v>13617</v>
      </c>
      <c r="C3795" s="2" t="s">
        <v>13616</v>
      </c>
    </row>
    <row r="3796" spans="1:3">
      <c r="A3796" s="2" t="s">
        <v>13618</v>
      </c>
      <c r="B3796" s="2" t="s">
        <v>13619</v>
      </c>
      <c r="C3796" s="2" t="s">
        <v>13618</v>
      </c>
    </row>
    <row r="3797" spans="1:3">
      <c r="A3797" s="2" t="s">
        <v>13620</v>
      </c>
      <c r="B3797" s="2" t="s">
        <v>13621</v>
      </c>
      <c r="C3797" s="2" t="s">
        <v>13620</v>
      </c>
    </row>
    <row r="3798" spans="1:3">
      <c r="A3798" s="2" t="s">
        <v>13622</v>
      </c>
      <c r="B3798" s="2" t="s">
        <v>13623</v>
      </c>
      <c r="C3798" s="2" t="s">
        <v>13622</v>
      </c>
    </row>
    <row r="3799" spans="1:3">
      <c r="A3799" s="2" t="s">
        <v>13624</v>
      </c>
      <c r="B3799" s="2" t="s">
        <v>13625</v>
      </c>
      <c r="C3799" s="2" t="s">
        <v>13624</v>
      </c>
    </row>
    <row r="3800" spans="1:3">
      <c r="A3800" s="2" t="s">
        <v>13626</v>
      </c>
      <c r="B3800" s="2" t="s">
        <v>13627</v>
      </c>
      <c r="C3800" s="2" t="s">
        <v>13626</v>
      </c>
    </row>
    <row r="3801" spans="1:3">
      <c r="A3801" s="2" t="s">
        <v>13628</v>
      </c>
      <c r="B3801" s="2" t="s">
        <v>13629</v>
      </c>
      <c r="C3801" s="2" t="s">
        <v>13628</v>
      </c>
    </row>
    <row r="3802" spans="1:3">
      <c r="A3802" s="2" t="s">
        <v>13630</v>
      </c>
      <c r="B3802" s="2" t="s">
        <v>13631</v>
      </c>
      <c r="C3802" s="2" t="s">
        <v>13630</v>
      </c>
    </row>
    <row r="3803" spans="1:3">
      <c r="A3803" s="2" t="s">
        <v>13632</v>
      </c>
      <c r="B3803" s="2" t="s">
        <v>13633</v>
      </c>
      <c r="C3803" s="2" t="s">
        <v>13632</v>
      </c>
    </row>
    <row r="3804" spans="1:3">
      <c r="A3804" s="2" t="s">
        <v>13634</v>
      </c>
      <c r="B3804" s="2" t="s">
        <v>13635</v>
      </c>
      <c r="C3804" s="2" t="s">
        <v>13634</v>
      </c>
    </row>
    <row r="3805" spans="1:3">
      <c r="A3805" s="2" t="s">
        <v>13636</v>
      </c>
      <c r="B3805" s="2" t="s">
        <v>13637</v>
      </c>
      <c r="C3805" s="2" t="s">
        <v>13636</v>
      </c>
    </row>
    <row r="3806" spans="1:3">
      <c r="A3806" s="2" t="s">
        <v>13638</v>
      </c>
      <c r="B3806" s="2" t="s">
        <v>12736</v>
      </c>
      <c r="C3806" s="2" t="s">
        <v>13638</v>
      </c>
    </row>
    <row r="3807" spans="1:3">
      <c r="A3807" s="2" t="s">
        <v>13639</v>
      </c>
      <c r="B3807" s="2" t="s">
        <v>13640</v>
      </c>
      <c r="C3807" s="2" t="s">
        <v>13639</v>
      </c>
    </row>
    <row r="3808" spans="1:3">
      <c r="A3808" s="2" t="s">
        <v>13641</v>
      </c>
      <c r="B3808" s="2" t="s">
        <v>13642</v>
      </c>
      <c r="C3808" s="2" t="s">
        <v>13641</v>
      </c>
    </row>
    <row r="3809" spans="1:3">
      <c r="A3809" s="2" t="s">
        <v>13643</v>
      </c>
      <c r="B3809" s="2" t="s">
        <v>13644</v>
      </c>
      <c r="C3809" s="2" t="s">
        <v>13643</v>
      </c>
    </row>
    <row r="3810" spans="1:3">
      <c r="A3810" s="2" t="s">
        <v>13645</v>
      </c>
      <c r="B3810" s="2" t="s">
        <v>13646</v>
      </c>
      <c r="C3810" s="2" t="s">
        <v>13645</v>
      </c>
    </row>
    <row r="3811" spans="1:3">
      <c r="A3811" s="2" t="s">
        <v>13647</v>
      </c>
      <c r="B3811" s="2" t="s">
        <v>13648</v>
      </c>
      <c r="C3811" s="2" t="s">
        <v>13647</v>
      </c>
    </row>
    <row r="3812" spans="1:3">
      <c r="A3812" s="2" t="s">
        <v>13649</v>
      </c>
      <c r="B3812" s="2" t="s">
        <v>13650</v>
      </c>
      <c r="C3812" s="2" t="s">
        <v>13649</v>
      </c>
    </row>
    <row r="3813" spans="1:3">
      <c r="A3813" s="2" t="s">
        <v>13651</v>
      </c>
      <c r="B3813" s="2" t="s">
        <v>13652</v>
      </c>
      <c r="C3813" s="2" t="s">
        <v>13651</v>
      </c>
    </row>
    <row r="3814" spans="1:3">
      <c r="A3814" s="2" t="s">
        <v>13653</v>
      </c>
      <c r="B3814" s="2" t="s">
        <v>11536</v>
      </c>
      <c r="C3814" s="2" t="s">
        <v>13653</v>
      </c>
    </row>
    <row r="3815" spans="1:3">
      <c r="A3815" s="2" t="s">
        <v>13654</v>
      </c>
      <c r="B3815" s="2" t="s">
        <v>13655</v>
      </c>
      <c r="C3815" s="2" t="s">
        <v>13654</v>
      </c>
    </row>
    <row r="3816" spans="1:3">
      <c r="A3816" s="2" t="s">
        <v>13656</v>
      </c>
      <c r="B3816" s="2" t="s">
        <v>13657</v>
      </c>
      <c r="C3816" s="2" t="s">
        <v>13656</v>
      </c>
    </row>
    <row r="3817" spans="1:3">
      <c r="A3817" s="2" t="s">
        <v>13658</v>
      </c>
      <c r="B3817" s="2" t="s">
        <v>13659</v>
      </c>
      <c r="C3817" s="2" t="s">
        <v>13658</v>
      </c>
    </row>
    <row r="3818" spans="1:3">
      <c r="A3818" s="2" t="s">
        <v>13660</v>
      </c>
      <c r="B3818" s="2" t="s">
        <v>13661</v>
      </c>
      <c r="C3818" s="2" t="s">
        <v>13660</v>
      </c>
    </row>
    <row r="3819" spans="1:3">
      <c r="A3819" s="2" t="s">
        <v>13662</v>
      </c>
      <c r="B3819" s="2" t="s">
        <v>13663</v>
      </c>
      <c r="C3819" s="2" t="s">
        <v>13662</v>
      </c>
    </row>
    <row r="3820" spans="1:3">
      <c r="A3820" s="2" t="s">
        <v>13664</v>
      </c>
      <c r="B3820" s="2" t="s">
        <v>13665</v>
      </c>
      <c r="C3820" s="2" t="s">
        <v>13664</v>
      </c>
    </row>
    <row r="3821" spans="1:3">
      <c r="A3821" s="2" t="s">
        <v>13666</v>
      </c>
      <c r="B3821" s="2" t="s">
        <v>13667</v>
      </c>
      <c r="C3821" s="2" t="s">
        <v>13666</v>
      </c>
    </row>
    <row r="3822" spans="1:3">
      <c r="A3822" s="2" t="s">
        <v>13668</v>
      </c>
      <c r="B3822" s="2" t="s">
        <v>13669</v>
      </c>
      <c r="C3822" s="2" t="s">
        <v>13668</v>
      </c>
    </row>
    <row r="3823" spans="1:3">
      <c r="A3823" s="2" t="s">
        <v>13670</v>
      </c>
      <c r="B3823" s="2" t="s">
        <v>13671</v>
      </c>
      <c r="C3823" s="2" t="s">
        <v>13670</v>
      </c>
    </row>
    <row r="3824" spans="1:3">
      <c r="A3824" s="2" t="s">
        <v>13672</v>
      </c>
      <c r="B3824" s="2" t="s">
        <v>13673</v>
      </c>
      <c r="C3824" s="2" t="s">
        <v>13672</v>
      </c>
    </row>
    <row r="3825" spans="1:3">
      <c r="A3825" s="2" t="s">
        <v>13674</v>
      </c>
      <c r="B3825" s="2" t="s">
        <v>13675</v>
      </c>
      <c r="C3825" s="2" t="s">
        <v>13674</v>
      </c>
    </row>
    <row r="3826" spans="1:3">
      <c r="A3826" s="2" t="s">
        <v>13676</v>
      </c>
      <c r="B3826" s="2" t="s">
        <v>13677</v>
      </c>
      <c r="C3826" s="2" t="s">
        <v>13676</v>
      </c>
    </row>
    <row r="3827" spans="1:3">
      <c r="A3827" s="2" t="s">
        <v>13678</v>
      </c>
      <c r="B3827" s="2" t="s">
        <v>13679</v>
      </c>
      <c r="C3827" s="2" t="s">
        <v>13678</v>
      </c>
    </row>
    <row r="3828" spans="1:3">
      <c r="A3828" s="2" t="s">
        <v>13680</v>
      </c>
      <c r="B3828" s="2" t="s">
        <v>13681</v>
      </c>
      <c r="C3828" s="2" t="s">
        <v>13680</v>
      </c>
    </row>
    <row r="3829" spans="1:3">
      <c r="A3829" s="2" t="s">
        <v>13682</v>
      </c>
      <c r="B3829" s="2" t="s">
        <v>13683</v>
      </c>
      <c r="C3829" s="2" t="s">
        <v>13682</v>
      </c>
    </row>
    <row r="3830" spans="1:3">
      <c r="A3830" s="2" t="s">
        <v>13684</v>
      </c>
      <c r="B3830" s="2" t="s">
        <v>13685</v>
      </c>
      <c r="C3830" s="2" t="s">
        <v>13684</v>
      </c>
    </row>
    <row r="3831" spans="1:3">
      <c r="A3831" s="2" t="s">
        <v>13686</v>
      </c>
      <c r="B3831" s="2" t="s">
        <v>13687</v>
      </c>
      <c r="C3831" s="2" t="s">
        <v>13686</v>
      </c>
    </row>
    <row r="3832" spans="1:3">
      <c r="A3832" s="2" t="s">
        <v>13688</v>
      </c>
      <c r="B3832" s="2" t="s">
        <v>13689</v>
      </c>
      <c r="C3832" s="2" t="s">
        <v>13688</v>
      </c>
    </row>
    <row r="3833" spans="1:3">
      <c r="A3833" s="2" t="s">
        <v>13690</v>
      </c>
      <c r="B3833" s="2" t="s">
        <v>13691</v>
      </c>
      <c r="C3833" s="2" t="s">
        <v>13690</v>
      </c>
    </row>
    <row r="3834" spans="1:3">
      <c r="A3834" s="2" t="s">
        <v>13692</v>
      </c>
      <c r="B3834" s="2" t="s">
        <v>13693</v>
      </c>
      <c r="C3834" s="2" t="s">
        <v>13692</v>
      </c>
    </row>
    <row r="3835" spans="1:3">
      <c r="A3835" s="2" t="s">
        <v>13694</v>
      </c>
      <c r="B3835" s="2" t="s">
        <v>13695</v>
      </c>
      <c r="C3835" s="2" t="s">
        <v>13694</v>
      </c>
    </row>
    <row r="3836" spans="1:3">
      <c r="A3836" s="2" t="s">
        <v>13696</v>
      </c>
      <c r="B3836" s="2" t="s">
        <v>13697</v>
      </c>
      <c r="C3836" s="2" t="s">
        <v>13696</v>
      </c>
    </row>
    <row r="3837" spans="1:3">
      <c r="A3837" s="2" t="s">
        <v>13698</v>
      </c>
      <c r="B3837" s="2" t="s">
        <v>13699</v>
      </c>
      <c r="C3837" s="2" t="s">
        <v>13698</v>
      </c>
    </row>
    <row r="3838" spans="1:3">
      <c r="A3838" s="2" t="s">
        <v>13700</v>
      </c>
      <c r="B3838" s="2" t="s">
        <v>13701</v>
      </c>
      <c r="C3838" s="2" t="s">
        <v>13700</v>
      </c>
    </row>
    <row r="3839" spans="1:3">
      <c r="A3839" s="2" t="s">
        <v>13702</v>
      </c>
      <c r="B3839" s="2" t="s">
        <v>13703</v>
      </c>
      <c r="C3839" s="2" t="s">
        <v>13702</v>
      </c>
    </row>
    <row r="3840" spans="1:3">
      <c r="A3840" s="2" t="s">
        <v>13704</v>
      </c>
      <c r="B3840" s="2" t="s">
        <v>13705</v>
      </c>
      <c r="C3840" s="2" t="s">
        <v>13704</v>
      </c>
    </row>
    <row r="3841" spans="1:3">
      <c r="A3841" s="2" t="s">
        <v>13706</v>
      </c>
      <c r="B3841" s="2" t="s">
        <v>13707</v>
      </c>
      <c r="C3841" s="2" t="s">
        <v>13706</v>
      </c>
    </row>
    <row r="3842" spans="1:3">
      <c r="A3842" s="2" t="s">
        <v>13708</v>
      </c>
      <c r="B3842" s="2" t="s">
        <v>13709</v>
      </c>
      <c r="C3842" s="2" t="s">
        <v>13708</v>
      </c>
    </row>
    <row r="3843" spans="1:3">
      <c r="A3843" s="2" t="s">
        <v>13710</v>
      </c>
      <c r="B3843" s="2" t="s">
        <v>13711</v>
      </c>
      <c r="C3843" s="2" t="s">
        <v>13710</v>
      </c>
    </row>
    <row r="3844" spans="1:3">
      <c r="A3844" s="2" t="s">
        <v>13712</v>
      </c>
      <c r="B3844" s="2" t="s">
        <v>13713</v>
      </c>
      <c r="C3844" s="2" t="s">
        <v>13712</v>
      </c>
    </row>
    <row r="3845" spans="1:3">
      <c r="A3845" s="2" t="s">
        <v>13714</v>
      </c>
      <c r="B3845" s="2" t="s">
        <v>13715</v>
      </c>
      <c r="C3845" s="2" t="s">
        <v>13714</v>
      </c>
    </row>
    <row r="3846" spans="1:3">
      <c r="A3846" s="2" t="s">
        <v>13716</v>
      </c>
      <c r="B3846" s="2" t="s">
        <v>13717</v>
      </c>
      <c r="C3846" s="2" t="s">
        <v>13716</v>
      </c>
    </row>
    <row r="3847" spans="1:3">
      <c r="A3847" s="2" t="s">
        <v>13718</v>
      </c>
      <c r="B3847" s="2" t="s">
        <v>13719</v>
      </c>
      <c r="C3847" s="2" t="s">
        <v>13718</v>
      </c>
    </row>
    <row r="3848" spans="1:3">
      <c r="A3848" s="2" t="s">
        <v>13720</v>
      </c>
      <c r="B3848" s="2" t="s">
        <v>13721</v>
      </c>
      <c r="C3848" s="2" t="s">
        <v>13720</v>
      </c>
    </row>
    <row r="3849" spans="1:3">
      <c r="A3849" s="2" t="s">
        <v>13722</v>
      </c>
      <c r="B3849" s="2" t="s">
        <v>13723</v>
      </c>
      <c r="C3849" s="2" t="s">
        <v>13722</v>
      </c>
    </row>
    <row r="3850" spans="1:3">
      <c r="A3850" s="2" t="s">
        <v>13724</v>
      </c>
      <c r="B3850" s="2" t="s">
        <v>13725</v>
      </c>
      <c r="C3850" s="2" t="s">
        <v>13724</v>
      </c>
    </row>
    <row r="3851" spans="1:3">
      <c r="A3851" s="2" t="s">
        <v>13726</v>
      </c>
      <c r="B3851" s="2" t="s">
        <v>13727</v>
      </c>
      <c r="C3851" s="2" t="s">
        <v>13726</v>
      </c>
    </row>
    <row r="3852" spans="1:3">
      <c r="A3852" s="2" t="s">
        <v>13728</v>
      </c>
      <c r="B3852" s="2" t="s">
        <v>13729</v>
      </c>
      <c r="C3852" s="2" t="s">
        <v>13728</v>
      </c>
    </row>
    <row r="3853" spans="1:3">
      <c r="A3853" s="2" t="s">
        <v>13730</v>
      </c>
      <c r="B3853" s="2" t="s">
        <v>13731</v>
      </c>
      <c r="C3853" s="2" t="s">
        <v>13730</v>
      </c>
    </row>
    <row r="3854" spans="1:3">
      <c r="A3854" s="2" t="s">
        <v>13732</v>
      </c>
      <c r="B3854" s="2" t="s">
        <v>13733</v>
      </c>
      <c r="C3854" s="2" t="s">
        <v>13732</v>
      </c>
    </row>
    <row r="3855" spans="1:3">
      <c r="A3855" s="2" t="s">
        <v>13734</v>
      </c>
      <c r="B3855" s="2" t="s">
        <v>13735</v>
      </c>
      <c r="C3855" s="2" t="s">
        <v>13734</v>
      </c>
    </row>
    <row r="3856" spans="1:3">
      <c r="A3856" s="2" t="s">
        <v>13736</v>
      </c>
      <c r="B3856" s="2" t="s">
        <v>13737</v>
      </c>
      <c r="C3856" s="2" t="s">
        <v>13736</v>
      </c>
    </row>
    <row r="3857" spans="1:3">
      <c r="A3857" s="2" t="s">
        <v>13738</v>
      </c>
      <c r="B3857" s="2" t="s">
        <v>13739</v>
      </c>
      <c r="C3857" s="2" t="s">
        <v>13738</v>
      </c>
    </row>
    <row r="3858" spans="1:3">
      <c r="A3858" s="2" t="s">
        <v>13740</v>
      </c>
      <c r="B3858" s="2" t="s">
        <v>13741</v>
      </c>
      <c r="C3858" s="2" t="s">
        <v>13740</v>
      </c>
    </row>
    <row r="3859" spans="1:3">
      <c r="A3859" s="2" t="s">
        <v>13742</v>
      </c>
      <c r="B3859" s="2" t="s">
        <v>13743</v>
      </c>
      <c r="C3859" s="2" t="s">
        <v>13742</v>
      </c>
    </row>
    <row r="3860" spans="1:3">
      <c r="A3860" s="2" t="s">
        <v>13744</v>
      </c>
      <c r="B3860" s="2" t="s">
        <v>13745</v>
      </c>
      <c r="C3860" s="2" t="s">
        <v>13744</v>
      </c>
    </row>
    <row r="3861" spans="1:3">
      <c r="A3861" s="2" t="s">
        <v>13746</v>
      </c>
      <c r="B3861" s="2" t="s">
        <v>13747</v>
      </c>
      <c r="C3861" s="2" t="s">
        <v>13746</v>
      </c>
    </row>
    <row r="3862" spans="1:3">
      <c r="A3862" s="2" t="s">
        <v>13748</v>
      </c>
      <c r="B3862" s="2" t="s">
        <v>13749</v>
      </c>
      <c r="C3862" s="2" t="s">
        <v>13748</v>
      </c>
    </row>
    <row r="3863" spans="1:3">
      <c r="A3863" s="2" t="s">
        <v>13750</v>
      </c>
      <c r="B3863" s="2" t="s">
        <v>12523</v>
      </c>
      <c r="C3863" s="2" t="s">
        <v>13750</v>
      </c>
    </row>
    <row r="3864" spans="1:3">
      <c r="A3864" s="2" t="s">
        <v>13751</v>
      </c>
      <c r="B3864" s="2" t="s">
        <v>5473</v>
      </c>
      <c r="C3864" s="2" t="s">
        <v>13751</v>
      </c>
    </row>
    <row r="3865" spans="1:3">
      <c r="A3865" s="2" t="s">
        <v>13752</v>
      </c>
      <c r="B3865" s="2" t="s">
        <v>13753</v>
      </c>
      <c r="C3865" s="2" t="s">
        <v>13752</v>
      </c>
    </row>
    <row r="3866" spans="1:3">
      <c r="A3866" s="2" t="s">
        <v>13754</v>
      </c>
      <c r="B3866" s="2" t="s">
        <v>13755</v>
      </c>
      <c r="C3866" s="2" t="s">
        <v>13754</v>
      </c>
    </row>
    <row r="3867" spans="1:3">
      <c r="A3867" s="2" t="s">
        <v>13756</v>
      </c>
      <c r="B3867" s="2" t="s">
        <v>13757</v>
      </c>
      <c r="C3867" s="2" t="s">
        <v>13756</v>
      </c>
    </row>
    <row r="3868" spans="1:3">
      <c r="A3868" s="2" t="s">
        <v>13758</v>
      </c>
      <c r="B3868" s="2" t="s">
        <v>13759</v>
      </c>
      <c r="C3868" s="2" t="s">
        <v>13758</v>
      </c>
    </row>
    <row r="3869" spans="1:3">
      <c r="A3869" s="2" t="s">
        <v>13760</v>
      </c>
      <c r="B3869" s="2" t="s">
        <v>13761</v>
      </c>
      <c r="C3869" s="2" t="s">
        <v>13760</v>
      </c>
    </row>
    <row r="3870" spans="1:3">
      <c r="A3870" s="2" t="s">
        <v>13762</v>
      </c>
      <c r="B3870" s="2" t="s">
        <v>13763</v>
      </c>
      <c r="C3870" s="2" t="s">
        <v>13762</v>
      </c>
    </row>
    <row r="3871" spans="1:3">
      <c r="A3871" s="2" t="s">
        <v>13764</v>
      </c>
      <c r="B3871" s="2" t="s">
        <v>13765</v>
      </c>
      <c r="C3871" s="2" t="s">
        <v>13764</v>
      </c>
    </row>
    <row r="3872" spans="1:3">
      <c r="A3872" s="2" t="s">
        <v>13766</v>
      </c>
      <c r="B3872" s="2" t="s">
        <v>13767</v>
      </c>
      <c r="C3872" s="2" t="s">
        <v>13766</v>
      </c>
    </row>
    <row r="3873" spans="1:3">
      <c r="A3873" s="2" t="s">
        <v>13768</v>
      </c>
      <c r="B3873" s="2" t="s">
        <v>13769</v>
      </c>
      <c r="C3873" s="2" t="s">
        <v>13768</v>
      </c>
    </row>
    <row r="3874" spans="1:3">
      <c r="A3874" s="2" t="s">
        <v>13770</v>
      </c>
      <c r="B3874" s="2" t="s">
        <v>13771</v>
      </c>
      <c r="C3874" s="2" t="s">
        <v>13770</v>
      </c>
    </row>
    <row r="3875" spans="1:3">
      <c r="A3875" s="2" t="s">
        <v>13772</v>
      </c>
      <c r="B3875" s="2" t="s">
        <v>13773</v>
      </c>
      <c r="C3875" s="2" t="s">
        <v>13772</v>
      </c>
    </row>
    <row r="3876" spans="1:3">
      <c r="A3876" s="2" t="s">
        <v>13774</v>
      </c>
      <c r="B3876" s="2" t="s">
        <v>13775</v>
      </c>
      <c r="C3876" s="2" t="s">
        <v>13774</v>
      </c>
    </row>
    <row r="3877" spans="1:3">
      <c r="A3877" s="2" t="s">
        <v>13776</v>
      </c>
      <c r="B3877" s="2" t="s">
        <v>13777</v>
      </c>
      <c r="C3877" s="2" t="s">
        <v>13776</v>
      </c>
    </row>
    <row r="3878" spans="1:3">
      <c r="A3878" s="2" t="s">
        <v>13778</v>
      </c>
      <c r="B3878" s="2" t="s">
        <v>13779</v>
      </c>
      <c r="C3878" s="2" t="s">
        <v>13778</v>
      </c>
    </row>
    <row r="3879" spans="1:3">
      <c r="A3879" s="2" t="s">
        <v>13780</v>
      </c>
      <c r="B3879" s="2" t="s">
        <v>13781</v>
      </c>
      <c r="C3879" s="2" t="s">
        <v>13780</v>
      </c>
    </row>
    <row r="3880" spans="1:3">
      <c r="A3880" s="2" t="s">
        <v>13782</v>
      </c>
      <c r="B3880" s="2" t="s">
        <v>13783</v>
      </c>
      <c r="C3880" s="2" t="s">
        <v>13782</v>
      </c>
    </row>
    <row r="3881" spans="1:3">
      <c r="A3881" s="2" t="s">
        <v>13784</v>
      </c>
      <c r="B3881" s="2" t="s">
        <v>13785</v>
      </c>
      <c r="C3881" s="2" t="s">
        <v>13784</v>
      </c>
    </row>
    <row r="3882" spans="1:3">
      <c r="A3882" s="2" t="s">
        <v>13786</v>
      </c>
      <c r="B3882" s="2" t="s">
        <v>13787</v>
      </c>
      <c r="C3882" s="2" t="s">
        <v>13786</v>
      </c>
    </row>
    <row r="3883" spans="1:3">
      <c r="A3883" s="2" t="s">
        <v>13788</v>
      </c>
      <c r="B3883" s="2" t="s">
        <v>13789</v>
      </c>
      <c r="C3883" s="2" t="s">
        <v>13788</v>
      </c>
    </row>
    <row r="3884" spans="1:3">
      <c r="A3884" s="2" t="s">
        <v>13790</v>
      </c>
      <c r="B3884" s="2" t="s">
        <v>13791</v>
      </c>
      <c r="C3884" s="2" t="s">
        <v>13790</v>
      </c>
    </row>
    <row r="3885" spans="1:3">
      <c r="A3885" s="2" t="s">
        <v>13792</v>
      </c>
      <c r="B3885" s="2" t="s">
        <v>13793</v>
      </c>
      <c r="C3885" s="2" t="s">
        <v>13792</v>
      </c>
    </row>
    <row r="3886" spans="1:3">
      <c r="A3886" s="2" t="s">
        <v>13794</v>
      </c>
      <c r="B3886" s="2" t="s">
        <v>13795</v>
      </c>
      <c r="C3886" s="2" t="s">
        <v>13794</v>
      </c>
    </row>
    <row r="3887" spans="1:3">
      <c r="A3887" s="2" t="s">
        <v>13796</v>
      </c>
      <c r="B3887" s="2" t="s">
        <v>13797</v>
      </c>
      <c r="C3887" s="2" t="s">
        <v>13796</v>
      </c>
    </row>
    <row r="3888" spans="1:3">
      <c r="A3888" s="2" t="s">
        <v>13798</v>
      </c>
      <c r="B3888" s="2" t="s">
        <v>13799</v>
      </c>
      <c r="C3888" s="2" t="s">
        <v>13798</v>
      </c>
    </row>
    <row r="3889" spans="1:3">
      <c r="A3889" s="2" t="s">
        <v>13800</v>
      </c>
      <c r="B3889" s="2" t="s">
        <v>13801</v>
      </c>
      <c r="C3889" s="2" t="s">
        <v>13800</v>
      </c>
    </row>
    <row r="3890" spans="1:3">
      <c r="A3890" s="2" t="s">
        <v>13802</v>
      </c>
      <c r="B3890" s="2" t="s">
        <v>6009</v>
      </c>
      <c r="C3890" s="2" t="s">
        <v>13802</v>
      </c>
    </row>
    <row r="3891" spans="1:3">
      <c r="A3891" s="2" t="s">
        <v>13803</v>
      </c>
      <c r="B3891" s="2" t="s">
        <v>13804</v>
      </c>
      <c r="C3891" s="2" t="s">
        <v>13803</v>
      </c>
    </row>
    <row r="3892" spans="1:3">
      <c r="A3892" s="2" t="s">
        <v>13805</v>
      </c>
      <c r="B3892" s="2" t="s">
        <v>13806</v>
      </c>
      <c r="C3892" s="2" t="s">
        <v>13805</v>
      </c>
    </row>
    <row r="3893" spans="1:3">
      <c r="A3893" s="2" t="s">
        <v>13807</v>
      </c>
      <c r="B3893" s="2" t="s">
        <v>13808</v>
      </c>
      <c r="C3893" s="2" t="s">
        <v>13807</v>
      </c>
    </row>
    <row r="3894" spans="1:3">
      <c r="A3894" s="2" t="s">
        <v>13809</v>
      </c>
      <c r="B3894" s="2" t="s">
        <v>5567</v>
      </c>
      <c r="C3894" s="2" t="s">
        <v>13809</v>
      </c>
    </row>
    <row r="3895" spans="1:3">
      <c r="A3895" s="2" t="s">
        <v>13810</v>
      </c>
      <c r="B3895" s="2" t="s">
        <v>13811</v>
      </c>
      <c r="C3895" s="2" t="s">
        <v>13810</v>
      </c>
    </row>
    <row r="3896" spans="1:3">
      <c r="A3896" s="2" t="s">
        <v>13812</v>
      </c>
      <c r="B3896" s="2" t="s">
        <v>11560</v>
      </c>
      <c r="C3896" s="2" t="s">
        <v>13812</v>
      </c>
    </row>
    <row r="3897" spans="1:3">
      <c r="A3897" s="2" t="s">
        <v>13813</v>
      </c>
      <c r="B3897" s="2" t="s">
        <v>4935</v>
      </c>
      <c r="C3897" s="2" t="s">
        <v>13813</v>
      </c>
    </row>
    <row r="3898" spans="1:3">
      <c r="A3898" s="2" t="s">
        <v>13814</v>
      </c>
      <c r="B3898" s="2" t="s">
        <v>5882</v>
      </c>
      <c r="C3898" s="2" t="s">
        <v>13814</v>
      </c>
    </row>
    <row r="3899" spans="1:3">
      <c r="A3899" s="2" t="s">
        <v>13815</v>
      </c>
      <c r="B3899" s="2" t="s">
        <v>13816</v>
      </c>
      <c r="C3899" s="2" t="s">
        <v>13815</v>
      </c>
    </row>
    <row r="3900" spans="1:3">
      <c r="A3900" s="2" t="s">
        <v>13817</v>
      </c>
      <c r="B3900" s="2" t="s">
        <v>13316</v>
      </c>
      <c r="C3900" s="2" t="s">
        <v>13817</v>
      </c>
    </row>
    <row r="3901" spans="1:3">
      <c r="A3901" s="2" t="s">
        <v>13818</v>
      </c>
      <c r="B3901" s="2" t="s">
        <v>4722</v>
      </c>
      <c r="C3901" s="2" t="s">
        <v>13818</v>
      </c>
    </row>
    <row r="3902" spans="1:3">
      <c r="A3902" s="2" t="s">
        <v>13819</v>
      </c>
      <c r="B3902" s="2" t="s">
        <v>6115</v>
      </c>
      <c r="C3902" s="2" t="s">
        <v>13819</v>
      </c>
    </row>
    <row r="3903" spans="1:3">
      <c r="A3903" s="2" t="s">
        <v>13820</v>
      </c>
      <c r="B3903" s="2" t="s">
        <v>13821</v>
      </c>
      <c r="C3903" s="2" t="s">
        <v>13820</v>
      </c>
    </row>
    <row r="3904" spans="1:3">
      <c r="A3904" s="2" t="s">
        <v>13822</v>
      </c>
      <c r="B3904" s="2" t="s">
        <v>5585</v>
      </c>
      <c r="C3904" s="2" t="s">
        <v>13822</v>
      </c>
    </row>
    <row r="3905" spans="1:3">
      <c r="A3905" s="2" t="s">
        <v>13823</v>
      </c>
      <c r="B3905" s="2" t="s">
        <v>13824</v>
      </c>
      <c r="C3905" s="2" t="s">
        <v>13823</v>
      </c>
    </row>
    <row r="3906" spans="1:3">
      <c r="A3906" s="2" t="s">
        <v>13825</v>
      </c>
      <c r="B3906" s="2" t="s">
        <v>13511</v>
      </c>
      <c r="C3906" s="2" t="s">
        <v>13825</v>
      </c>
    </row>
    <row r="3907" spans="1:3">
      <c r="A3907" s="2" t="s">
        <v>13826</v>
      </c>
      <c r="B3907" s="2" t="s">
        <v>4768</v>
      </c>
      <c r="C3907" s="2" t="s">
        <v>13826</v>
      </c>
    </row>
    <row r="3908" spans="1:3">
      <c r="A3908" s="2" t="s">
        <v>13827</v>
      </c>
      <c r="B3908" s="2" t="s">
        <v>6360</v>
      </c>
      <c r="C3908" s="2" t="s">
        <v>13827</v>
      </c>
    </row>
    <row r="3909" spans="1:3">
      <c r="A3909" s="2" t="s">
        <v>13828</v>
      </c>
      <c r="B3909" s="2" t="s">
        <v>6457</v>
      </c>
      <c r="C3909" s="2" t="s">
        <v>13828</v>
      </c>
    </row>
    <row r="3910" spans="1:3">
      <c r="A3910" s="2" t="s">
        <v>13829</v>
      </c>
      <c r="B3910" s="2" t="s">
        <v>5725</v>
      </c>
      <c r="C3910" s="2" t="s">
        <v>13829</v>
      </c>
    </row>
    <row r="3911" spans="1:3">
      <c r="A3911" s="2" t="s">
        <v>13830</v>
      </c>
      <c r="B3911" s="2" t="s">
        <v>6798</v>
      </c>
      <c r="C3911" s="2" t="s">
        <v>13830</v>
      </c>
    </row>
    <row r="3912" spans="1:3">
      <c r="A3912" s="2" t="s">
        <v>13831</v>
      </c>
      <c r="B3912" s="2" t="s">
        <v>13832</v>
      </c>
      <c r="C3912" s="2" t="s">
        <v>13831</v>
      </c>
    </row>
    <row r="3913" spans="1:3">
      <c r="A3913" s="2" t="s">
        <v>13833</v>
      </c>
      <c r="B3913" s="2" t="s">
        <v>13834</v>
      </c>
      <c r="C3913" s="2" t="s">
        <v>13833</v>
      </c>
    </row>
    <row r="3914" spans="1:3">
      <c r="A3914" s="2" t="s">
        <v>13835</v>
      </c>
      <c r="B3914" s="2" t="s">
        <v>13836</v>
      </c>
      <c r="C3914" s="2" t="s">
        <v>13835</v>
      </c>
    </row>
    <row r="3915" spans="1:3">
      <c r="A3915" s="2" t="s">
        <v>13837</v>
      </c>
      <c r="B3915" s="2" t="s">
        <v>13838</v>
      </c>
      <c r="C3915" s="2" t="s">
        <v>13837</v>
      </c>
    </row>
    <row r="3916" spans="1:3">
      <c r="A3916" s="2" t="s">
        <v>13839</v>
      </c>
      <c r="B3916" s="2" t="s">
        <v>13840</v>
      </c>
      <c r="C3916" s="2" t="s">
        <v>13839</v>
      </c>
    </row>
    <row r="3917" spans="1:3">
      <c r="A3917" s="2" t="s">
        <v>13841</v>
      </c>
      <c r="B3917" s="2" t="s">
        <v>13842</v>
      </c>
      <c r="C3917" s="2" t="s">
        <v>13841</v>
      </c>
    </row>
    <row r="3918" spans="1:3">
      <c r="A3918" s="2" t="s">
        <v>13843</v>
      </c>
      <c r="B3918" s="2" t="s">
        <v>13844</v>
      </c>
      <c r="C3918" s="2" t="s">
        <v>13843</v>
      </c>
    </row>
    <row r="3919" spans="1:3">
      <c r="A3919" s="2" t="s">
        <v>13845</v>
      </c>
      <c r="B3919" s="2" t="s">
        <v>13846</v>
      </c>
      <c r="C3919" s="2" t="s">
        <v>13845</v>
      </c>
    </row>
    <row r="3920" spans="1:3">
      <c r="A3920" s="2" t="s">
        <v>13847</v>
      </c>
      <c r="B3920" s="2" t="s">
        <v>13848</v>
      </c>
      <c r="C3920" s="2" t="s">
        <v>13847</v>
      </c>
    </row>
    <row r="3921" spans="1:3">
      <c r="A3921" s="2" t="s">
        <v>13849</v>
      </c>
      <c r="B3921" s="2" t="s">
        <v>13850</v>
      </c>
      <c r="C3921" s="2" t="s">
        <v>13849</v>
      </c>
    </row>
    <row r="3922" spans="1:3">
      <c r="A3922" s="2" t="s">
        <v>13851</v>
      </c>
      <c r="B3922" s="2" t="s">
        <v>13852</v>
      </c>
      <c r="C3922" s="2" t="s">
        <v>13851</v>
      </c>
    </row>
    <row r="3923" spans="1:3">
      <c r="A3923" s="2" t="s">
        <v>13853</v>
      </c>
      <c r="B3923" s="2" t="s">
        <v>13854</v>
      </c>
      <c r="C3923" s="2" t="s">
        <v>13853</v>
      </c>
    </row>
    <row r="3924" spans="1:3">
      <c r="A3924" s="2" t="s">
        <v>13855</v>
      </c>
      <c r="B3924" s="2" t="s">
        <v>13856</v>
      </c>
      <c r="C3924" s="2" t="s">
        <v>13855</v>
      </c>
    </row>
    <row r="3925" spans="1:3">
      <c r="A3925" s="2" t="s">
        <v>13857</v>
      </c>
      <c r="B3925" s="2" t="s">
        <v>13858</v>
      </c>
      <c r="C3925" s="2" t="s">
        <v>13857</v>
      </c>
    </row>
    <row r="3926" spans="1:3">
      <c r="A3926" s="2" t="s">
        <v>13859</v>
      </c>
      <c r="B3926" s="2" t="s">
        <v>13860</v>
      </c>
      <c r="C3926" s="2" t="s">
        <v>13859</v>
      </c>
    </row>
    <row r="3927" spans="1:3">
      <c r="A3927" s="2" t="s">
        <v>13861</v>
      </c>
      <c r="B3927" s="2" t="s">
        <v>13862</v>
      </c>
      <c r="C3927" s="2" t="s">
        <v>13861</v>
      </c>
    </row>
    <row r="3928" spans="1:3">
      <c r="A3928" s="2" t="s">
        <v>13863</v>
      </c>
      <c r="B3928" s="2" t="s">
        <v>13864</v>
      </c>
      <c r="C3928" s="2" t="s">
        <v>13863</v>
      </c>
    </row>
    <row r="3929" spans="1:3">
      <c r="A3929" s="2" t="s">
        <v>13865</v>
      </c>
      <c r="B3929" s="2" t="s">
        <v>13866</v>
      </c>
      <c r="C3929" s="2" t="s">
        <v>13865</v>
      </c>
    </row>
    <row r="3930" spans="1:3">
      <c r="A3930" s="2" t="s">
        <v>13867</v>
      </c>
      <c r="B3930" s="2" t="s">
        <v>13868</v>
      </c>
      <c r="C3930" s="2" t="s">
        <v>13867</v>
      </c>
    </row>
    <row r="3931" spans="1:3">
      <c r="A3931" s="2" t="s">
        <v>13869</v>
      </c>
      <c r="B3931" s="2" t="s">
        <v>13870</v>
      </c>
      <c r="C3931" s="2" t="s">
        <v>13869</v>
      </c>
    </row>
    <row r="3932" spans="1:3">
      <c r="A3932" s="2" t="s">
        <v>13871</v>
      </c>
      <c r="B3932" s="2" t="s">
        <v>13872</v>
      </c>
      <c r="C3932" s="2" t="s">
        <v>13871</v>
      </c>
    </row>
    <row r="3933" spans="1:3">
      <c r="A3933" s="2" t="s">
        <v>13873</v>
      </c>
      <c r="B3933" s="2" t="s">
        <v>13874</v>
      </c>
      <c r="C3933" s="2" t="s">
        <v>13873</v>
      </c>
    </row>
    <row r="3934" spans="1:3">
      <c r="A3934" s="2" t="s">
        <v>13875</v>
      </c>
      <c r="B3934" s="2" t="s">
        <v>13876</v>
      </c>
      <c r="C3934" s="2" t="s">
        <v>13875</v>
      </c>
    </row>
    <row r="3935" spans="1:3">
      <c r="A3935" s="2" t="s">
        <v>13877</v>
      </c>
      <c r="B3935" s="2" t="s">
        <v>13878</v>
      </c>
      <c r="C3935" s="2" t="s">
        <v>13877</v>
      </c>
    </row>
    <row r="3936" spans="1:3">
      <c r="A3936" s="2" t="s">
        <v>13879</v>
      </c>
      <c r="B3936" s="2" t="s">
        <v>13880</v>
      </c>
      <c r="C3936" s="2" t="s">
        <v>13879</v>
      </c>
    </row>
    <row r="3937" spans="1:3">
      <c r="A3937" s="2" t="s">
        <v>13881</v>
      </c>
      <c r="B3937" s="2" t="s">
        <v>13882</v>
      </c>
      <c r="C3937" s="2" t="s">
        <v>13881</v>
      </c>
    </row>
    <row r="3938" spans="1:3">
      <c r="A3938" s="2" t="s">
        <v>13883</v>
      </c>
      <c r="B3938" s="2" t="s">
        <v>13884</v>
      </c>
      <c r="C3938" s="2" t="s">
        <v>13883</v>
      </c>
    </row>
    <row r="3939" spans="1:3">
      <c r="A3939" s="2" t="s">
        <v>13885</v>
      </c>
      <c r="B3939" s="2" t="s">
        <v>13886</v>
      </c>
      <c r="C3939" s="2" t="s">
        <v>13885</v>
      </c>
    </row>
    <row r="3940" spans="1:3">
      <c r="A3940" s="2" t="s">
        <v>13887</v>
      </c>
      <c r="B3940" s="2" t="s">
        <v>13888</v>
      </c>
      <c r="C3940" s="2" t="s">
        <v>13887</v>
      </c>
    </row>
    <row r="3941" spans="1:3">
      <c r="A3941" s="2" t="s">
        <v>13889</v>
      </c>
      <c r="B3941" s="2" t="s">
        <v>13890</v>
      </c>
      <c r="C3941" s="2" t="s">
        <v>13889</v>
      </c>
    </row>
    <row r="3942" spans="1:3">
      <c r="A3942" s="2" t="s">
        <v>13891</v>
      </c>
      <c r="B3942" s="2" t="s">
        <v>13892</v>
      </c>
      <c r="C3942" s="2" t="s">
        <v>13891</v>
      </c>
    </row>
    <row r="3943" spans="1:3">
      <c r="A3943" s="2" t="s">
        <v>13893</v>
      </c>
      <c r="B3943" s="2" t="s">
        <v>13894</v>
      </c>
      <c r="C3943" s="2" t="s">
        <v>13893</v>
      </c>
    </row>
    <row r="3944" spans="1:3">
      <c r="A3944" s="2" t="s">
        <v>13895</v>
      </c>
      <c r="B3944" s="2" t="s">
        <v>13896</v>
      </c>
      <c r="C3944" s="2" t="s">
        <v>13895</v>
      </c>
    </row>
    <row r="3945" spans="1:3">
      <c r="A3945" s="2" t="s">
        <v>13897</v>
      </c>
      <c r="B3945" s="2" t="s">
        <v>13898</v>
      </c>
      <c r="C3945" s="2" t="s">
        <v>13897</v>
      </c>
    </row>
    <row r="3946" spans="1:3">
      <c r="A3946" s="2" t="s">
        <v>13899</v>
      </c>
      <c r="B3946" s="2" t="s">
        <v>13900</v>
      </c>
      <c r="C3946" s="2" t="s">
        <v>13899</v>
      </c>
    </row>
    <row r="3947" spans="1:3">
      <c r="A3947" s="2" t="s">
        <v>13901</v>
      </c>
      <c r="B3947" s="2" t="s">
        <v>13902</v>
      </c>
      <c r="C3947" s="2" t="s">
        <v>13901</v>
      </c>
    </row>
    <row r="3948" spans="1:3">
      <c r="A3948" s="2" t="s">
        <v>13903</v>
      </c>
      <c r="B3948" s="2" t="s">
        <v>13904</v>
      </c>
      <c r="C3948" s="2" t="s">
        <v>13903</v>
      </c>
    </row>
    <row r="3949" spans="1:3">
      <c r="A3949" s="2" t="s">
        <v>13905</v>
      </c>
      <c r="B3949" s="2" t="s">
        <v>11358</v>
      </c>
      <c r="C3949" s="2" t="s">
        <v>13905</v>
      </c>
    </row>
    <row r="3950" spans="1:3">
      <c r="A3950" s="2" t="s">
        <v>13906</v>
      </c>
      <c r="B3950" s="2" t="s">
        <v>13907</v>
      </c>
      <c r="C3950" s="2" t="s">
        <v>13906</v>
      </c>
    </row>
    <row r="3951" spans="1:3">
      <c r="A3951" s="2" t="s">
        <v>13908</v>
      </c>
      <c r="B3951" s="2" t="s">
        <v>13909</v>
      </c>
      <c r="C3951" s="2" t="s">
        <v>13908</v>
      </c>
    </row>
    <row r="3952" spans="1:3">
      <c r="A3952" s="2" t="s">
        <v>13910</v>
      </c>
      <c r="B3952" s="2" t="s">
        <v>13911</v>
      </c>
      <c r="C3952" s="2" t="s">
        <v>13910</v>
      </c>
    </row>
    <row r="3953" spans="1:3">
      <c r="A3953" s="2" t="s">
        <v>13912</v>
      </c>
      <c r="B3953" s="2" t="s">
        <v>13913</v>
      </c>
      <c r="C3953" s="2" t="s">
        <v>13912</v>
      </c>
    </row>
    <row r="3954" spans="1:3">
      <c r="A3954" s="2" t="s">
        <v>13914</v>
      </c>
      <c r="B3954" s="2" t="s">
        <v>13915</v>
      </c>
      <c r="C3954" s="2" t="s">
        <v>13914</v>
      </c>
    </row>
    <row r="3955" spans="1:3">
      <c r="A3955" s="2" t="s">
        <v>13916</v>
      </c>
      <c r="B3955" s="2" t="s">
        <v>13917</v>
      </c>
      <c r="C3955" s="2" t="s">
        <v>13916</v>
      </c>
    </row>
    <row r="3956" spans="1:3">
      <c r="A3956" s="2" t="s">
        <v>13918</v>
      </c>
      <c r="B3956" s="2" t="s">
        <v>13919</v>
      </c>
      <c r="C3956" s="2" t="s">
        <v>13918</v>
      </c>
    </row>
    <row r="3957" spans="1:3">
      <c r="A3957" s="2" t="s">
        <v>13920</v>
      </c>
      <c r="B3957" s="2" t="s">
        <v>13921</v>
      </c>
      <c r="C3957" s="2" t="s">
        <v>13920</v>
      </c>
    </row>
    <row r="3958" spans="1:3">
      <c r="A3958" s="2" t="s">
        <v>13922</v>
      </c>
      <c r="B3958" s="2" t="s">
        <v>13923</v>
      </c>
      <c r="C3958" s="2" t="s">
        <v>13922</v>
      </c>
    </row>
    <row r="3959" spans="1:3">
      <c r="A3959" s="2" t="s">
        <v>13924</v>
      </c>
      <c r="B3959" s="2" t="s">
        <v>13925</v>
      </c>
      <c r="C3959" s="2" t="s">
        <v>13924</v>
      </c>
    </row>
    <row r="3960" spans="1:3">
      <c r="A3960" s="2" t="s">
        <v>13926</v>
      </c>
      <c r="B3960" s="2" t="s">
        <v>13927</v>
      </c>
      <c r="C3960" s="2" t="s">
        <v>13926</v>
      </c>
    </row>
    <row r="3961" spans="1:3">
      <c r="A3961" s="2" t="s">
        <v>13928</v>
      </c>
      <c r="B3961" s="2" t="s">
        <v>13929</v>
      </c>
      <c r="C3961" s="2" t="s">
        <v>13928</v>
      </c>
    </row>
    <row r="3962" spans="1:3">
      <c r="A3962" s="2" t="s">
        <v>13930</v>
      </c>
      <c r="B3962" s="2" t="s">
        <v>13931</v>
      </c>
      <c r="C3962" s="2" t="s">
        <v>13930</v>
      </c>
    </row>
    <row r="3963" spans="1:3">
      <c r="A3963" s="2" t="s">
        <v>13932</v>
      </c>
      <c r="B3963" s="2" t="s">
        <v>13933</v>
      </c>
      <c r="C3963" s="2" t="s">
        <v>13932</v>
      </c>
    </row>
    <row r="3964" spans="1:3">
      <c r="A3964" s="2" t="s">
        <v>13934</v>
      </c>
      <c r="B3964" s="2" t="s">
        <v>13935</v>
      </c>
      <c r="C3964" s="2" t="s">
        <v>13934</v>
      </c>
    </row>
    <row r="3965" spans="1:3">
      <c r="A3965" s="2" t="s">
        <v>13936</v>
      </c>
      <c r="B3965" s="2" t="s">
        <v>13937</v>
      </c>
      <c r="C3965" s="2" t="s">
        <v>13936</v>
      </c>
    </row>
    <row r="3966" spans="1:3">
      <c r="A3966" s="2" t="s">
        <v>13938</v>
      </c>
      <c r="B3966" s="2" t="s">
        <v>13939</v>
      </c>
      <c r="C3966" s="2" t="s">
        <v>13938</v>
      </c>
    </row>
    <row r="3967" spans="1:3">
      <c r="A3967" s="2" t="s">
        <v>13940</v>
      </c>
      <c r="B3967" s="2" t="s">
        <v>13941</v>
      </c>
      <c r="C3967" s="2" t="s">
        <v>13940</v>
      </c>
    </row>
    <row r="3968" spans="1:3">
      <c r="A3968" s="2" t="s">
        <v>13942</v>
      </c>
      <c r="B3968" s="2" t="s">
        <v>13943</v>
      </c>
      <c r="C3968" s="2" t="s">
        <v>13942</v>
      </c>
    </row>
    <row r="3969" spans="1:3">
      <c r="A3969" s="2" t="s">
        <v>13944</v>
      </c>
      <c r="B3969" s="2" t="s">
        <v>13945</v>
      </c>
      <c r="C3969" s="2" t="s">
        <v>13944</v>
      </c>
    </row>
    <row r="3970" spans="1:3">
      <c r="A3970" s="2" t="s">
        <v>13946</v>
      </c>
      <c r="B3970" s="2" t="s">
        <v>13947</v>
      </c>
      <c r="C3970" s="2" t="s">
        <v>13946</v>
      </c>
    </row>
    <row r="3971" spans="1:3">
      <c r="A3971" s="2" t="s">
        <v>13948</v>
      </c>
      <c r="B3971" s="2" t="s">
        <v>13949</v>
      </c>
      <c r="C3971" s="2" t="s">
        <v>13948</v>
      </c>
    </row>
    <row r="3972" spans="1:3">
      <c r="A3972" s="2" t="s">
        <v>13950</v>
      </c>
      <c r="B3972" s="2" t="s">
        <v>13951</v>
      </c>
      <c r="C3972" s="2" t="s">
        <v>13950</v>
      </c>
    </row>
    <row r="3973" spans="1:3">
      <c r="A3973" s="2" t="s">
        <v>13952</v>
      </c>
      <c r="B3973" s="2" t="s">
        <v>13953</v>
      </c>
      <c r="C3973" s="2" t="s">
        <v>13952</v>
      </c>
    </row>
    <row r="3974" spans="1:3">
      <c r="A3974" s="2" t="s">
        <v>13954</v>
      </c>
      <c r="B3974" s="2" t="s">
        <v>13955</v>
      </c>
      <c r="C3974" s="2" t="s">
        <v>13954</v>
      </c>
    </row>
    <row r="3975" spans="1:3">
      <c r="A3975" s="2" t="s">
        <v>13956</v>
      </c>
      <c r="B3975" s="2" t="s">
        <v>13957</v>
      </c>
      <c r="C3975" s="2" t="s">
        <v>13956</v>
      </c>
    </row>
    <row r="3976" spans="1:3">
      <c r="A3976" s="2" t="s">
        <v>13958</v>
      </c>
      <c r="B3976" s="2" t="s">
        <v>13959</v>
      </c>
      <c r="C3976" s="2" t="s">
        <v>13958</v>
      </c>
    </row>
    <row r="3977" spans="1:3">
      <c r="A3977" s="2" t="s">
        <v>13960</v>
      </c>
      <c r="B3977" s="2" t="s">
        <v>13961</v>
      </c>
      <c r="C3977" s="2" t="s">
        <v>13960</v>
      </c>
    </row>
    <row r="3978" spans="1:3">
      <c r="A3978" s="2" t="s">
        <v>13962</v>
      </c>
      <c r="B3978" s="2" t="s">
        <v>13963</v>
      </c>
      <c r="C3978" s="2" t="s">
        <v>13962</v>
      </c>
    </row>
    <row r="3979" spans="1:3">
      <c r="A3979" s="2" t="s">
        <v>13964</v>
      </c>
      <c r="B3979" s="2" t="s">
        <v>11723</v>
      </c>
      <c r="C3979" s="2" t="s">
        <v>13964</v>
      </c>
    </row>
    <row r="3980" spans="1:3">
      <c r="A3980" s="2" t="s">
        <v>13965</v>
      </c>
      <c r="B3980" s="2" t="s">
        <v>13966</v>
      </c>
      <c r="C3980" s="2" t="s">
        <v>13965</v>
      </c>
    </row>
    <row r="3981" spans="1:3">
      <c r="A3981" s="2" t="s">
        <v>13967</v>
      </c>
      <c r="B3981" s="2" t="s">
        <v>13968</v>
      </c>
      <c r="C3981" s="2" t="s">
        <v>13967</v>
      </c>
    </row>
    <row r="3982" spans="1:3">
      <c r="A3982" s="2" t="s">
        <v>13969</v>
      </c>
      <c r="B3982" s="2" t="s">
        <v>13970</v>
      </c>
      <c r="C3982" s="2" t="s">
        <v>13969</v>
      </c>
    </row>
    <row r="3983" spans="1:3">
      <c r="A3983" s="2" t="s">
        <v>13971</v>
      </c>
      <c r="B3983" s="2" t="s">
        <v>13972</v>
      </c>
      <c r="C3983" s="2" t="s">
        <v>13971</v>
      </c>
    </row>
    <row r="3984" spans="1:3">
      <c r="A3984" s="2" t="s">
        <v>13973</v>
      </c>
      <c r="B3984" s="2" t="s">
        <v>13974</v>
      </c>
      <c r="C3984" s="2" t="s">
        <v>13973</v>
      </c>
    </row>
    <row r="3985" spans="1:3">
      <c r="A3985" s="2" t="s">
        <v>13975</v>
      </c>
      <c r="B3985" s="2" t="s">
        <v>11526</v>
      </c>
      <c r="C3985" s="2" t="s">
        <v>13975</v>
      </c>
    </row>
    <row r="3986" spans="1:3">
      <c r="A3986" s="2" t="s">
        <v>13976</v>
      </c>
      <c r="B3986" s="2" t="s">
        <v>13977</v>
      </c>
      <c r="C3986" s="2" t="s">
        <v>13976</v>
      </c>
    </row>
    <row r="3987" spans="1:3">
      <c r="A3987" s="2" t="s">
        <v>13978</v>
      </c>
      <c r="B3987" s="2" t="s">
        <v>13979</v>
      </c>
      <c r="C3987" s="2" t="s">
        <v>13978</v>
      </c>
    </row>
    <row r="3988" spans="1:3">
      <c r="A3988" s="2" t="s">
        <v>13980</v>
      </c>
      <c r="B3988" s="2" t="s">
        <v>13981</v>
      </c>
      <c r="C3988" s="2" t="s">
        <v>13980</v>
      </c>
    </row>
    <row r="3989" spans="1:3">
      <c r="A3989" s="2" t="s">
        <v>13982</v>
      </c>
      <c r="B3989" s="2" t="s">
        <v>13983</v>
      </c>
      <c r="C3989" s="2" t="s">
        <v>13982</v>
      </c>
    </row>
    <row r="3990" spans="1:3">
      <c r="A3990" s="2" t="s">
        <v>13984</v>
      </c>
      <c r="B3990" s="2" t="s">
        <v>13985</v>
      </c>
      <c r="C3990" s="2" t="s">
        <v>13984</v>
      </c>
    </row>
    <row r="3991" spans="1:3">
      <c r="A3991" s="2" t="s">
        <v>13986</v>
      </c>
      <c r="B3991" s="2" t="s">
        <v>13987</v>
      </c>
      <c r="C3991" s="2" t="s">
        <v>13986</v>
      </c>
    </row>
    <row r="3992" spans="1:3">
      <c r="A3992" s="2" t="s">
        <v>13988</v>
      </c>
      <c r="B3992" s="2" t="s">
        <v>13989</v>
      </c>
      <c r="C3992" s="2" t="s">
        <v>13988</v>
      </c>
    </row>
    <row r="3993" spans="1:3">
      <c r="A3993" s="2" t="s">
        <v>13990</v>
      </c>
      <c r="B3993" s="2" t="s">
        <v>13991</v>
      </c>
      <c r="C3993" s="2" t="s">
        <v>13990</v>
      </c>
    </row>
    <row r="3994" spans="1:3">
      <c r="A3994" s="2" t="s">
        <v>13992</v>
      </c>
      <c r="B3994" s="2" t="s">
        <v>13993</v>
      </c>
      <c r="C3994" s="2" t="s">
        <v>13992</v>
      </c>
    </row>
    <row r="3995" spans="1:3">
      <c r="A3995" s="2" t="s">
        <v>13994</v>
      </c>
      <c r="B3995" s="2" t="s">
        <v>13995</v>
      </c>
      <c r="C3995" s="2" t="s">
        <v>13994</v>
      </c>
    </row>
    <row r="3996" spans="1:3">
      <c r="A3996" s="2" t="s">
        <v>13996</v>
      </c>
      <c r="B3996" s="2" t="s">
        <v>13997</v>
      </c>
      <c r="C3996" s="2" t="s">
        <v>13996</v>
      </c>
    </row>
    <row r="3997" spans="1:3">
      <c r="A3997" s="2" t="s">
        <v>13998</v>
      </c>
      <c r="B3997" s="2" t="s">
        <v>13999</v>
      </c>
      <c r="C3997" s="2" t="s">
        <v>13998</v>
      </c>
    </row>
    <row r="3998" spans="1:3">
      <c r="A3998" s="2" t="s">
        <v>14000</v>
      </c>
      <c r="B3998" s="2" t="s">
        <v>14001</v>
      </c>
      <c r="C3998" s="2" t="s">
        <v>14000</v>
      </c>
    </row>
    <row r="3999" spans="1:3">
      <c r="A3999" s="2" t="s">
        <v>14002</v>
      </c>
      <c r="B3999" s="2" t="s">
        <v>14003</v>
      </c>
      <c r="C3999" s="2" t="s">
        <v>14002</v>
      </c>
    </row>
    <row r="4000" spans="1:3">
      <c r="A4000" s="2" t="s">
        <v>14004</v>
      </c>
      <c r="B4000" s="2" t="s">
        <v>14005</v>
      </c>
      <c r="C4000" s="2" t="s">
        <v>14004</v>
      </c>
    </row>
    <row r="4001" spans="1:3">
      <c r="A4001" s="2" t="s">
        <v>14006</v>
      </c>
      <c r="B4001" s="2" t="s">
        <v>14007</v>
      </c>
      <c r="C4001" s="2" t="s">
        <v>14006</v>
      </c>
    </row>
    <row r="4002" spans="1:3">
      <c r="A4002" s="2" t="s">
        <v>14008</v>
      </c>
      <c r="B4002" s="2" t="s">
        <v>14009</v>
      </c>
      <c r="C4002" s="2" t="s">
        <v>14008</v>
      </c>
    </row>
    <row r="4003" spans="1:3">
      <c r="A4003" s="2" t="s">
        <v>14010</v>
      </c>
      <c r="B4003" s="2" t="s">
        <v>14011</v>
      </c>
      <c r="C4003" s="2" t="s">
        <v>14010</v>
      </c>
    </row>
    <row r="4004" spans="1:3">
      <c r="A4004" s="2" t="s">
        <v>14012</v>
      </c>
      <c r="B4004" s="2" t="s">
        <v>14013</v>
      </c>
      <c r="C4004" s="2" t="s">
        <v>14012</v>
      </c>
    </row>
    <row r="4005" spans="1:3">
      <c r="A4005" s="2" t="s">
        <v>14014</v>
      </c>
      <c r="B4005" s="2" t="s">
        <v>14015</v>
      </c>
      <c r="C4005" s="2" t="s">
        <v>14014</v>
      </c>
    </row>
    <row r="4006" spans="1:3">
      <c r="A4006" s="2" t="s">
        <v>14016</v>
      </c>
      <c r="B4006" s="2" t="s">
        <v>14017</v>
      </c>
      <c r="C4006" s="2" t="s">
        <v>14016</v>
      </c>
    </row>
    <row r="4007" spans="1:3">
      <c r="A4007" s="2" t="s">
        <v>14018</v>
      </c>
      <c r="B4007" s="2" t="s">
        <v>14019</v>
      </c>
      <c r="C4007" s="2" t="s">
        <v>14018</v>
      </c>
    </row>
    <row r="4008" spans="1:3">
      <c r="A4008" s="2" t="s">
        <v>14020</v>
      </c>
      <c r="B4008" s="2" t="s">
        <v>14021</v>
      </c>
      <c r="C4008" s="2" t="s">
        <v>14020</v>
      </c>
    </row>
    <row r="4009" spans="1:3">
      <c r="A4009" s="2" t="s">
        <v>14022</v>
      </c>
      <c r="B4009" s="2" t="s">
        <v>14023</v>
      </c>
      <c r="C4009" s="2" t="s">
        <v>14022</v>
      </c>
    </row>
    <row r="4010" spans="1:3">
      <c r="A4010" s="2" t="s">
        <v>14024</v>
      </c>
      <c r="B4010" s="2" t="s">
        <v>14025</v>
      </c>
      <c r="C4010" s="2" t="s">
        <v>14024</v>
      </c>
    </row>
    <row r="4011" spans="1:3">
      <c r="A4011" s="2" t="s">
        <v>14026</v>
      </c>
      <c r="B4011" s="2" t="s">
        <v>14027</v>
      </c>
      <c r="C4011" s="2" t="s">
        <v>14026</v>
      </c>
    </row>
    <row r="4012" spans="1:3">
      <c r="A4012" s="2" t="s">
        <v>14028</v>
      </c>
      <c r="B4012" s="2" t="s">
        <v>14029</v>
      </c>
      <c r="C4012" s="2" t="s">
        <v>14028</v>
      </c>
    </row>
    <row r="4013" spans="1:3">
      <c r="A4013" s="2" t="s">
        <v>14030</v>
      </c>
      <c r="B4013" s="2" t="s">
        <v>14031</v>
      </c>
      <c r="C4013" s="2" t="s">
        <v>14030</v>
      </c>
    </row>
    <row r="4014" spans="1:3">
      <c r="A4014" s="2" t="s">
        <v>14032</v>
      </c>
      <c r="B4014" s="2" t="s">
        <v>14033</v>
      </c>
      <c r="C4014" s="2" t="s">
        <v>14032</v>
      </c>
    </row>
    <row r="4015" spans="1:3">
      <c r="A4015" s="2" t="s">
        <v>14034</v>
      </c>
      <c r="B4015" s="2" t="s">
        <v>14035</v>
      </c>
      <c r="C4015" s="2" t="s">
        <v>14034</v>
      </c>
    </row>
    <row r="4016" spans="1:3">
      <c r="A4016" s="2" t="s">
        <v>14036</v>
      </c>
      <c r="B4016" s="2" t="s">
        <v>14037</v>
      </c>
      <c r="C4016" s="2" t="s">
        <v>14036</v>
      </c>
    </row>
    <row r="4017" spans="1:3">
      <c r="A4017" s="2" t="s">
        <v>14038</v>
      </c>
      <c r="B4017" s="2" t="s">
        <v>14039</v>
      </c>
      <c r="C4017" s="2" t="s">
        <v>14038</v>
      </c>
    </row>
    <row r="4018" spans="1:3">
      <c r="A4018" s="2" t="s">
        <v>14040</v>
      </c>
      <c r="B4018" s="2" t="s">
        <v>14041</v>
      </c>
      <c r="C4018" s="2" t="s">
        <v>14040</v>
      </c>
    </row>
    <row r="4019" spans="1:3">
      <c r="A4019" s="2" t="s">
        <v>14042</v>
      </c>
      <c r="B4019" s="2" t="s">
        <v>14043</v>
      </c>
      <c r="C4019" s="2" t="s">
        <v>14042</v>
      </c>
    </row>
    <row r="4020" spans="1:3">
      <c r="A4020" s="2" t="s">
        <v>14044</v>
      </c>
      <c r="B4020" s="2" t="s">
        <v>14045</v>
      </c>
      <c r="C4020" s="2" t="s">
        <v>14044</v>
      </c>
    </row>
    <row r="4021" spans="1:3">
      <c r="A4021" s="2" t="s">
        <v>14046</v>
      </c>
      <c r="B4021" s="2" t="s">
        <v>14047</v>
      </c>
      <c r="C4021" s="2" t="s">
        <v>14046</v>
      </c>
    </row>
    <row r="4022" spans="1:3">
      <c r="A4022" s="2" t="s">
        <v>14048</v>
      </c>
      <c r="B4022" s="2" t="s">
        <v>14049</v>
      </c>
      <c r="C4022" s="2" t="s">
        <v>14048</v>
      </c>
    </row>
    <row r="4023" spans="1:3">
      <c r="A4023" s="2" t="s">
        <v>14050</v>
      </c>
      <c r="B4023" s="2" t="s">
        <v>14051</v>
      </c>
      <c r="C4023" s="2" t="s">
        <v>14050</v>
      </c>
    </row>
    <row r="4024" spans="1:3">
      <c r="A4024" s="2" t="s">
        <v>14052</v>
      </c>
      <c r="B4024" s="2" t="s">
        <v>14053</v>
      </c>
      <c r="C4024" s="2" t="s">
        <v>14052</v>
      </c>
    </row>
    <row r="4025" spans="1:3">
      <c r="A4025" s="2" t="s">
        <v>14054</v>
      </c>
      <c r="B4025" s="2" t="s">
        <v>14055</v>
      </c>
      <c r="C4025" s="2" t="s">
        <v>14054</v>
      </c>
    </row>
    <row r="4026" spans="1:3">
      <c r="A4026" s="2" t="s">
        <v>14056</v>
      </c>
      <c r="B4026" s="2" t="s">
        <v>12109</v>
      </c>
      <c r="C4026" s="2" t="s">
        <v>14056</v>
      </c>
    </row>
    <row r="4027" spans="1:3">
      <c r="A4027" s="2" t="s">
        <v>14057</v>
      </c>
      <c r="B4027" s="2" t="s">
        <v>14058</v>
      </c>
      <c r="C4027" s="2" t="s">
        <v>14057</v>
      </c>
    </row>
    <row r="4028" spans="1:3">
      <c r="A4028" s="2" t="s">
        <v>14059</v>
      </c>
      <c r="B4028" s="2" t="s">
        <v>14060</v>
      </c>
      <c r="C4028" s="2" t="s">
        <v>14059</v>
      </c>
    </row>
    <row r="4029" spans="1:3">
      <c r="A4029" s="2" t="s">
        <v>14061</v>
      </c>
      <c r="B4029" s="2" t="s">
        <v>14062</v>
      </c>
      <c r="C4029" s="2" t="s">
        <v>14061</v>
      </c>
    </row>
    <row r="4030" spans="1:3">
      <c r="A4030" s="2" t="s">
        <v>14063</v>
      </c>
      <c r="B4030" s="2" t="s">
        <v>14064</v>
      </c>
      <c r="C4030" s="2" t="s">
        <v>14063</v>
      </c>
    </row>
    <row r="4031" spans="1:3">
      <c r="A4031" s="2" t="s">
        <v>14065</v>
      </c>
      <c r="B4031" s="2" t="s">
        <v>14066</v>
      </c>
      <c r="C4031" s="2" t="s">
        <v>14065</v>
      </c>
    </row>
    <row r="4032" spans="1:3">
      <c r="A4032" s="2" t="s">
        <v>14067</v>
      </c>
      <c r="B4032" s="2" t="s">
        <v>14068</v>
      </c>
      <c r="C4032" s="2" t="s">
        <v>14067</v>
      </c>
    </row>
    <row r="4033" spans="1:3">
      <c r="A4033" s="2" t="s">
        <v>14069</v>
      </c>
      <c r="B4033" s="2" t="s">
        <v>14070</v>
      </c>
      <c r="C4033" s="2" t="s">
        <v>14069</v>
      </c>
    </row>
    <row r="4034" spans="1:3">
      <c r="A4034" s="2" t="s">
        <v>14071</v>
      </c>
      <c r="B4034" s="2" t="s">
        <v>14072</v>
      </c>
      <c r="C4034" s="2" t="s">
        <v>14071</v>
      </c>
    </row>
    <row r="4035" spans="1:3">
      <c r="A4035" s="2" t="s">
        <v>14073</v>
      </c>
      <c r="B4035" s="2" t="s">
        <v>14074</v>
      </c>
      <c r="C4035" s="2" t="s">
        <v>14073</v>
      </c>
    </row>
    <row r="4036" spans="1:3">
      <c r="A4036" s="2" t="s">
        <v>14075</v>
      </c>
      <c r="B4036" s="2" t="s">
        <v>14076</v>
      </c>
      <c r="C4036" s="2" t="s">
        <v>14075</v>
      </c>
    </row>
    <row r="4037" spans="1:3">
      <c r="A4037" s="2" t="s">
        <v>14077</v>
      </c>
      <c r="B4037" s="2" t="s">
        <v>14078</v>
      </c>
      <c r="C4037" s="2" t="s">
        <v>14077</v>
      </c>
    </row>
    <row r="4038" spans="1:3">
      <c r="A4038" s="2" t="s">
        <v>14079</v>
      </c>
      <c r="B4038" s="2" t="s">
        <v>14080</v>
      </c>
      <c r="C4038" s="2" t="s">
        <v>14079</v>
      </c>
    </row>
    <row r="4039" spans="1:3">
      <c r="A4039" s="2" t="s">
        <v>14081</v>
      </c>
      <c r="B4039" s="2" t="s">
        <v>14082</v>
      </c>
      <c r="C4039" s="2" t="s">
        <v>14081</v>
      </c>
    </row>
    <row r="4040" spans="1:3">
      <c r="A4040" s="2" t="s">
        <v>14083</v>
      </c>
      <c r="B4040" s="2" t="s">
        <v>14084</v>
      </c>
      <c r="C4040" s="2" t="s">
        <v>14083</v>
      </c>
    </row>
    <row r="4041" spans="1:3">
      <c r="A4041" s="2" t="s">
        <v>14085</v>
      </c>
      <c r="B4041" s="2" t="s">
        <v>14086</v>
      </c>
      <c r="C4041" s="2" t="s">
        <v>14085</v>
      </c>
    </row>
    <row r="4042" spans="1:3">
      <c r="A4042" s="2" t="s">
        <v>14087</v>
      </c>
      <c r="B4042" s="2" t="s">
        <v>14088</v>
      </c>
      <c r="C4042" s="2" t="s">
        <v>14087</v>
      </c>
    </row>
    <row r="4043" spans="1:3">
      <c r="A4043" s="2" t="s">
        <v>14089</v>
      </c>
      <c r="B4043" s="2" t="s">
        <v>14090</v>
      </c>
      <c r="C4043" s="2" t="s">
        <v>14089</v>
      </c>
    </row>
    <row r="4044" spans="1:3">
      <c r="A4044" s="2" t="s">
        <v>14091</v>
      </c>
      <c r="B4044" s="2" t="s">
        <v>13012</v>
      </c>
      <c r="C4044" s="2" t="s">
        <v>14091</v>
      </c>
    </row>
    <row r="4045" spans="1:3">
      <c r="A4045" s="2" t="s">
        <v>14092</v>
      </c>
      <c r="B4045" s="2" t="s">
        <v>14093</v>
      </c>
      <c r="C4045" s="2" t="s">
        <v>14092</v>
      </c>
    </row>
    <row r="4046" spans="1:3">
      <c r="A4046" s="2" t="s">
        <v>14094</v>
      </c>
      <c r="B4046" s="2" t="s">
        <v>14095</v>
      </c>
      <c r="C4046" s="2" t="s">
        <v>14094</v>
      </c>
    </row>
    <row r="4047" spans="1:3">
      <c r="A4047" s="2" t="s">
        <v>14096</v>
      </c>
      <c r="B4047" s="2" t="s">
        <v>14097</v>
      </c>
      <c r="C4047" s="2" t="s">
        <v>14096</v>
      </c>
    </row>
    <row r="4048" spans="1:3">
      <c r="A4048" s="2" t="s">
        <v>14098</v>
      </c>
      <c r="B4048" s="2" t="s">
        <v>14099</v>
      </c>
      <c r="C4048" s="2" t="s">
        <v>14098</v>
      </c>
    </row>
    <row r="4049" spans="1:3">
      <c r="A4049" s="2" t="s">
        <v>14100</v>
      </c>
      <c r="B4049" s="2" t="s">
        <v>14101</v>
      </c>
      <c r="C4049" s="2" t="s">
        <v>14100</v>
      </c>
    </row>
    <row r="4050" spans="1:3">
      <c r="A4050" s="2" t="s">
        <v>14102</v>
      </c>
      <c r="B4050" s="2" t="s">
        <v>14103</v>
      </c>
      <c r="C4050" s="2" t="s">
        <v>14102</v>
      </c>
    </row>
    <row r="4051" spans="1:3">
      <c r="A4051" s="2" t="s">
        <v>14104</v>
      </c>
      <c r="B4051" s="2" t="s">
        <v>14105</v>
      </c>
      <c r="C4051" s="2" t="s">
        <v>14104</v>
      </c>
    </row>
    <row r="4052" spans="1:3">
      <c r="A4052" s="2" t="s">
        <v>14106</v>
      </c>
      <c r="B4052" s="2" t="s">
        <v>14107</v>
      </c>
      <c r="C4052" s="2" t="s">
        <v>14106</v>
      </c>
    </row>
    <row r="4053" spans="1:3">
      <c r="A4053" s="2" t="s">
        <v>14108</v>
      </c>
      <c r="B4053" s="2" t="s">
        <v>14109</v>
      </c>
      <c r="C4053" s="2" t="s">
        <v>14108</v>
      </c>
    </row>
    <row r="4054" spans="1:3">
      <c r="A4054" s="2" t="s">
        <v>14110</v>
      </c>
      <c r="B4054" s="2" t="s">
        <v>14111</v>
      </c>
      <c r="C4054" s="2" t="s">
        <v>14110</v>
      </c>
    </row>
    <row r="4055" spans="1:3">
      <c r="A4055" s="2" t="s">
        <v>14112</v>
      </c>
      <c r="B4055" s="2" t="s">
        <v>14113</v>
      </c>
      <c r="C4055" s="2" t="s">
        <v>14112</v>
      </c>
    </row>
    <row r="4056" spans="1:3">
      <c r="A4056" s="2" t="s">
        <v>14114</v>
      </c>
      <c r="B4056" s="2" t="s">
        <v>14115</v>
      </c>
      <c r="C4056" s="2" t="s">
        <v>14114</v>
      </c>
    </row>
    <row r="4057" spans="1:3">
      <c r="A4057" s="2" t="s">
        <v>14116</v>
      </c>
      <c r="B4057" s="2" t="s">
        <v>14117</v>
      </c>
      <c r="C4057" s="2" t="s">
        <v>14116</v>
      </c>
    </row>
    <row r="4058" spans="1:3">
      <c r="A4058" s="2" t="s">
        <v>14118</v>
      </c>
      <c r="B4058" s="2" t="s">
        <v>14119</v>
      </c>
      <c r="C4058" s="2" t="s">
        <v>14118</v>
      </c>
    </row>
    <row r="4059" spans="1:3">
      <c r="A4059" s="2" t="s">
        <v>14120</v>
      </c>
      <c r="B4059" s="2" t="s">
        <v>14121</v>
      </c>
      <c r="C4059" s="2" t="s">
        <v>14120</v>
      </c>
    </row>
    <row r="4060" spans="1:3">
      <c r="A4060" s="2" t="s">
        <v>14122</v>
      </c>
      <c r="B4060" s="2" t="s">
        <v>14123</v>
      </c>
      <c r="C4060" s="2" t="s">
        <v>14122</v>
      </c>
    </row>
    <row r="4061" spans="1:3">
      <c r="A4061" s="2" t="s">
        <v>14124</v>
      </c>
      <c r="B4061" s="2" t="s">
        <v>14125</v>
      </c>
      <c r="C4061" s="2" t="s">
        <v>14124</v>
      </c>
    </row>
    <row r="4062" spans="1:3">
      <c r="A4062" s="2" t="s">
        <v>14126</v>
      </c>
      <c r="B4062" s="2" t="s">
        <v>14127</v>
      </c>
      <c r="C4062" s="2" t="s">
        <v>14126</v>
      </c>
    </row>
    <row r="4063" spans="1:3">
      <c r="A4063" s="2" t="s">
        <v>14128</v>
      </c>
      <c r="B4063" s="2" t="s">
        <v>14129</v>
      </c>
      <c r="C4063" s="2" t="s">
        <v>14128</v>
      </c>
    </row>
    <row r="4064" spans="1:3">
      <c r="A4064" s="2" t="s">
        <v>14130</v>
      </c>
      <c r="B4064" s="2" t="s">
        <v>14131</v>
      </c>
      <c r="C4064" s="2" t="s">
        <v>14130</v>
      </c>
    </row>
    <row r="4065" spans="1:3">
      <c r="A4065" s="2" t="s">
        <v>14132</v>
      </c>
      <c r="B4065" s="2" t="s">
        <v>14133</v>
      </c>
      <c r="C4065" s="2" t="s">
        <v>14132</v>
      </c>
    </row>
    <row r="4066" spans="1:3">
      <c r="A4066" s="2" t="s">
        <v>14134</v>
      </c>
      <c r="B4066" s="2" t="s">
        <v>14135</v>
      </c>
      <c r="C4066" s="2" t="s">
        <v>14134</v>
      </c>
    </row>
    <row r="4067" spans="1:3">
      <c r="A4067" s="2" t="s">
        <v>14136</v>
      </c>
      <c r="B4067" s="2" t="s">
        <v>14137</v>
      </c>
      <c r="C4067" s="2" t="s">
        <v>14136</v>
      </c>
    </row>
    <row r="4068" spans="1:3">
      <c r="A4068" s="2" t="s">
        <v>14138</v>
      </c>
      <c r="B4068" s="2" t="s">
        <v>14139</v>
      </c>
      <c r="C4068" s="2" t="s">
        <v>14138</v>
      </c>
    </row>
    <row r="4069" spans="1:3">
      <c r="A4069" s="2" t="s">
        <v>14140</v>
      </c>
      <c r="B4069" s="2" t="s">
        <v>14141</v>
      </c>
      <c r="C4069" s="2" t="s">
        <v>14140</v>
      </c>
    </row>
    <row r="4070" spans="1:3">
      <c r="A4070" s="2" t="s">
        <v>14142</v>
      </c>
      <c r="B4070" s="2" t="s">
        <v>14143</v>
      </c>
      <c r="C4070" s="2" t="s">
        <v>14142</v>
      </c>
    </row>
    <row r="4071" spans="1:3">
      <c r="A4071" s="2" t="s">
        <v>14144</v>
      </c>
      <c r="B4071" s="2" t="s">
        <v>14145</v>
      </c>
      <c r="C4071" s="2" t="s">
        <v>14144</v>
      </c>
    </row>
    <row r="4072" spans="1:3">
      <c r="A4072" s="2" t="s">
        <v>14146</v>
      </c>
      <c r="B4072" s="2" t="s">
        <v>14147</v>
      </c>
      <c r="C4072" s="2" t="s">
        <v>14146</v>
      </c>
    </row>
    <row r="4073" spans="1:3">
      <c r="A4073" s="2" t="s">
        <v>14148</v>
      </c>
      <c r="B4073" s="2" t="s">
        <v>14149</v>
      </c>
      <c r="C4073" s="2" t="s">
        <v>14148</v>
      </c>
    </row>
    <row r="4074" spans="1:3">
      <c r="A4074" s="2" t="s">
        <v>14150</v>
      </c>
      <c r="B4074" s="2" t="s">
        <v>14151</v>
      </c>
      <c r="C4074" s="2" t="s">
        <v>14150</v>
      </c>
    </row>
    <row r="4075" spans="1:3">
      <c r="A4075" s="2" t="s">
        <v>14152</v>
      </c>
      <c r="B4075" s="2" t="s">
        <v>14153</v>
      </c>
      <c r="C4075" s="2" t="s">
        <v>14152</v>
      </c>
    </row>
    <row r="4076" spans="1:3">
      <c r="A4076" s="2" t="s">
        <v>14154</v>
      </c>
      <c r="B4076" s="2" t="s">
        <v>14155</v>
      </c>
      <c r="C4076" s="2" t="s">
        <v>14154</v>
      </c>
    </row>
    <row r="4077" spans="1:3">
      <c r="A4077" s="2" t="s">
        <v>14156</v>
      </c>
      <c r="B4077" s="2" t="s">
        <v>14157</v>
      </c>
      <c r="C4077" s="2" t="s">
        <v>14156</v>
      </c>
    </row>
    <row r="4078" spans="1:3">
      <c r="A4078" s="2" t="s">
        <v>14158</v>
      </c>
      <c r="B4078" s="2" t="s">
        <v>14159</v>
      </c>
      <c r="C4078" s="2" t="s">
        <v>14158</v>
      </c>
    </row>
    <row r="4079" spans="1:3">
      <c r="A4079" s="2" t="s">
        <v>14160</v>
      </c>
      <c r="B4079" s="2" t="s">
        <v>14161</v>
      </c>
      <c r="C4079" s="2" t="s">
        <v>14160</v>
      </c>
    </row>
    <row r="4080" spans="1:3">
      <c r="A4080" s="2" t="s">
        <v>14162</v>
      </c>
      <c r="B4080" s="2" t="s">
        <v>14163</v>
      </c>
      <c r="C4080" s="2" t="s">
        <v>14162</v>
      </c>
    </row>
    <row r="4081" spans="1:3">
      <c r="A4081" s="2" t="s">
        <v>14164</v>
      </c>
      <c r="B4081" s="2" t="s">
        <v>14165</v>
      </c>
      <c r="C4081" s="2" t="s">
        <v>14164</v>
      </c>
    </row>
    <row r="4082" spans="1:3">
      <c r="A4082" s="2" t="s">
        <v>14166</v>
      </c>
      <c r="B4082" s="2" t="s">
        <v>14167</v>
      </c>
      <c r="C4082" s="2" t="s">
        <v>14166</v>
      </c>
    </row>
    <row r="4083" spans="1:3">
      <c r="A4083" s="2" t="s">
        <v>14168</v>
      </c>
      <c r="B4083" s="2" t="s">
        <v>14169</v>
      </c>
      <c r="C4083" s="2" t="s">
        <v>14168</v>
      </c>
    </row>
    <row r="4084" spans="1:3">
      <c r="A4084" s="2" t="s">
        <v>14170</v>
      </c>
      <c r="B4084" s="2" t="s">
        <v>14171</v>
      </c>
      <c r="C4084" s="2" t="s">
        <v>14170</v>
      </c>
    </row>
    <row r="4085" spans="1:3">
      <c r="A4085" s="2" t="s">
        <v>14172</v>
      </c>
      <c r="B4085" s="2" t="s">
        <v>14173</v>
      </c>
      <c r="C4085" s="2" t="s">
        <v>14172</v>
      </c>
    </row>
    <row r="4086" spans="1:3">
      <c r="A4086" s="2" t="s">
        <v>14174</v>
      </c>
      <c r="B4086" s="2" t="s">
        <v>14175</v>
      </c>
      <c r="C4086" s="2" t="s">
        <v>14174</v>
      </c>
    </row>
    <row r="4087" spans="1:3">
      <c r="A4087" s="2" t="s">
        <v>14176</v>
      </c>
      <c r="B4087" s="2" t="s">
        <v>14177</v>
      </c>
      <c r="C4087" s="2" t="s">
        <v>14176</v>
      </c>
    </row>
    <row r="4088" spans="1:3">
      <c r="A4088" s="2" t="s">
        <v>14178</v>
      </c>
      <c r="B4088" s="2" t="s">
        <v>14179</v>
      </c>
      <c r="C4088" s="2" t="s">
        <v>14178</v>
      </c>
    </row>
    <row r="4089" spans="1:3">
      <c r="A4089" s="2" t="s">
        <v>14180</v>
      </c>
      <c r="B4089" s="2" t="s">
        <v>14181</v>
      </c>
      <c r="C4089" s="2" t="s">
        <v>14180</v>
      </c>
    </row>
    <row r="4090" spans="1:3">
      <c r="A4090" s="2" t="s">
        <v>14182</v>
      </c>
      <c r="B4090" s="2" t="s">
        <v>14183</v>
      </c>
      <c r="C4090" s="2" t="s">
        <v>14182</v>
      </c>
    </row>
    <row r="4091" spans="1:3">
      <c r="A4091" s="2" t="s">
        <v>14184</v>
      </c>
      <c r="B4091" s="2" t="s">
        <v>14185</v>
      </c>
      <c r="C4091" s="2" t="s">
        <v>14184</v>
      </c>
    </row>
    <row r="4092" spans="1:3">
      <c r="A4092" s="2" t="s">
        <v>14186</v>
      </c>
      <c r="B4092" s="2" t="s">
        <v>14187</v>
      </c>
      <c r="C4092" s="2" t="s">
        <v>14186</v>
      </c>
    </row>
    <row r="4093" spans="1:3">
      <c r="A4093" s="2" t="s">
        <v>14188</v>
      </c>
      <c r="B4093" s="2" t="s">
        <v>14189</v>
      </c>
      <c r="C4093" s="2" t="s">
        <v>14188</v>
      </c>
    </row>
    <row r="4094" spans="1:3">
      <c r="A4094" s="2" t="s">
        <v>14190</v>
      </c>
      <c r="B4094" s="2" t="s">
        <v>14191</v>
      </c>
      <c r="C4094" s="2" t="s">
        <v>14190</v>
      </c>
    </row>
    <row r="4095" spans="1:3">
      <c r="A4095" s="2" t="s">
        <v>14192</v>
      </c>
      <c r="B4095" s="2" t="s">
        <v>14193</v>
      </c>
      <c r="C4095" s="2" t="s">
        <v>14192</v>
      </c>
    </row>
    <row r="4096" spans="1:3">
      <c r="A4096" s="2" t="s">
        <v>14194</v>
      </c>
      <c r="B4096" s="2" t="s">
        <v>14195</v>
      </c>
      <c r="C4096" s="2" t="s">
        <v>14194</v>
      </c>
    </row>
    <row r="4097" spans="1:3">
      <c r="A4097" s="2" t="s">
        <v>14196</v>
      </c>
      <c r="B4097" s="2" t="s">
        <v>14197</v>
      </c>
      <c r="C4097" s="2" t="s">
        <v>14196</v>
      </c>
    </row>
    <row r="4098" spans="1:3">
      <c r="A4098" s="2" t="s">
        <v>14198</v>
      </c>
      <c r="B4098" s="2" t="s">
        <v>14199</v>
      </c>
      <c r="C4098" s="2" t="s">
        <v>14198</v>
      </c>
    </row>
    <row r="4099" spans="1:3">
      <c r="A4099" s="2" t="s">
        <v>14200</v>
      </c>
      <c r="B4099" s="2" t="s">
        <v>14201</v>
      </c>
      <c r="C4099" s="2" t="s">
        <v>14200</v>
      </c>
    </row>
    <row r="4100" spans="1:3">
      <c r="A4100" s="2" t="s">
        <v>14202</v>
      </c>
      <c r="B4100" s="2" t="s">
        <v>14203</v>
      </c>
      <c r="C4100" s="2" t="s">
        <v>14202</v>
      </c>
    </row>
    <row r="4101" spans="1:3">
      <c r="A4101" s="2" t="s">
        <v>14204</v>
      </c>
      <c r="B4101" s="2" t="s">
        <v>14205</v>
      </c>
      <c r="C4101" s="2" t="s">
        <v>14204</v>
      </c>
    </row>
    <row r="4102" spans="1:3">
      <c r="A4102" s="2" t="s">
        <v>14206</v>
      </c>
      <c r="B4102" s="2" t="s">
        <v>14207</v>
      </c>
      <c r="C4102" s="2" t="s">
        <v>14206</v>
      </c>
    </row>
    <row r="4103" spans="1:3">
      <c r="A4103" s="2" t="s">
        <v>14208</v>
      </c>
      <c r="B4103" s="2" t="s">
        <v>14209</v>
      </c>
      <c r="C4103" s="2" t="s">
        <v>14208</v>
      </c>
    </row>
    <row r="4104" spans="1:3">
      <c r="A4104" s="2" t="s">
        <v>14210</v>
      </c>
      <c r="B4104" s="2" t="s">
        <v>14211</v>
      </c>
      <c r="C4104" s="2" t="s">
        <v>14210</v>
      </c>
    </row>
    <row r="4105" spans="1:3">
      <c r="A4105" s="2" t="s">
        <v>14212</v>
      </c>
      <c r="B4105" s="2" t="s">
        <v>14213</v>
      </c>
      <c r="C4105" s="2" t="s">
        <v>14212</v>
      </c>
    </row>
    <row r="4106" spans="1:3">
      <c r="A4106" s="2" t="s">
        <v>14214</v>
      </c>
      <c r="B4106" s="2" t="s">
        <v>14215</v>
      </c>
      <c r="C4106" s="2" t="s">
        <v>14214</v>
      </c>
    </row>
    <row r="4107" spans="1:3">
      <c r="A4107" s="2" t="s">
        <v>14216</v>
      </c>
      <c r="B4107" s="2" t="s">
        <v>14217</v>
      </c>
      <c r="C4107" s="2" t="s">
        <v>14216</v>
      </c>
    </row>
    <row r="4108" spans="1:3">
      <c r="A4108" s="2" t="s">
        <v>14218</v>
      </c>
      <c r="B4108" s="2" t="s">
        <v>14219</v>
      </c>
      <c r="C4108" s="2" t="s">
        <v>14218</v>
      </c>
    </row>
    <row r="4109" spans="1:3">
      <c r="A4109" s="2" t="s">
        <v>14220</v>
      </c>
      <c r="B4109" s="2" t="s">
        <v>14221</v>
      </c>
      <c r="C4109" s="2" t="s">
        <v>14220</v>
      </c>
    </row>
    <row r="4110" spans="1:3">
      <c r="A4110" s="2" t="s">
        <v>14222</v>
      </c>
      <c r="B4110" s="2" t="s">
        <v>14223</v>
      </c>
      <c r="C4110" s="2" t="s">
        <v>14222</v>
      </c>
    </row>
    <row r="4111" spans="1:3">
      <c r="A4111" s="2" t="s">
        <v>14224</v>
      </c>
      <c r="B4111" s="2" t="s">
        <v>14225</v>
      </c>
      <c r="C4111" s="2" t="s">
        <v>14224</v>
      </c>
    </row>
    <row r="4112" spans="1:3">
      <c r="A4112" s="2" t="s">
        <v>14226</v>
      </c>
      <c r="B4112" s="2" t="s">
        <v>14227</v>
      </c>
      <c r="C4112" s="2" t="s">
        <v>14226</v>
      </c>
    </row>
    <row r="4113" spans="1:3">
      <c r="A4113" s="2" t="s">
        <v>14228</v>
      </c>
      <c r="B4113" s="2" t="s">
        <v>14229</v>
      </c>
      <c r="C4113" s="2" t="s">
        <v>14228</v>
      </c>
    </row>
    <row r="4114" spans="1:3">
      <c r="A4114" s="2" t="s">
        <v>14230</v>
      </c>
      <c r="B4114" s="2" t="s">
        <v>14231</v>
      </c>
      <c r="C4114" s="2" t="s">
        <v>14230</v>
      </c>
    </row>
    <row r="4115" spans="1:3">
      <c r="A4115" s="2" t="s">
        <v>14232</v>
      </c>
      <c r="B4115" s="2" t="s">
        <v>14233</v>
      </c>
      <c r="C4115" s="2" t="s">
        <v>14232</v>
      </c>
    </row>
    <row r="4116" spans="1:3">
      <c r="A4116" s="2" t="s">
        <v>14234</v>
      </c>
      <c r="B4116" s="2" t="s">
        <v>14235</v>
      </c>
      <c r="C4116" s="2" t="s">
        <v>14234</v>
      </c>
    </row>
    <row r="4117" spans="1:3">
      <c r="A4117" s="2" t="s">
        <v>14236</v>
      </c>
      <c r="B4117" s="2" t="s">
        <v>14237</v>
      </c>
      <c r="C4117" s="2" t="s">
        <v>14236</v>
      </c>
    </row>
    <row r="4118" spans="1:3">
      <c r="A4118" s="2" t="s">
        <v>14238</v>
      </c>
      <c r="B4118" s="2" t="s">
        <v>14239</v>
      </c>
      <c r="C4118" s="2" t="s">
        <v>14238</v>
      </c>
    </row>
    <row r="4119" spans="1:3">
      <c r="A4119" s="2" t="s">
        <v>14240</v>
      </c>
      <c r="B4119" s="2" t="s">
        <v>14241</v>
      </c>
      <c r="C4119" s="2" t="s">
        <v>14240</v>
      </c>
    </row>
    <row r="4120" spans="1:3">
      <c r="A4120" s="2" t="s">
        <v>14242</v>
      </c>
      <c r="B4120" s="2" t="s">
        <v>14243</v>
      </c>
      <c r="C4120" s="2" t="s">
        <v>14242</v>
      </c>
    </row>
    <row r="4121" spans="1:3">
      <c r="A4121" s="2" t="s">
        <v>14244</v>
      </c>
      <c r="B4121" s="2" t="s">
        <v>14245</v>
      </c>
      <c r="C4121" s="2" t="s">
        <v>14244</v>
      </c>
    </row>
    <row r="4122" spans="1:3">
      <c r="A4122" s="2" t="s">
        <v>14246</v>
      </c>
      <c r="B4122" s="2" t="s">
        <v>14247</v>
      </c>
      <c r="C4122" s="2" t="s">
        <v>14246</v>
      </c>
    </row>
    <row r="4123" spans="1:3">
      <c r="A4123" s="2" t="s">
        <v>14248</v>
      </c>
      <c r="B4123" s="2" t="s">
        <v>14249</v>
      </c>
      <c r="C4123" s="2" t="s">
        <v>14248</v>
      </c>
    </row>
    <row r="4124" spans="1:3">
      <c r="A4124" s="2" t="s">
        <v>14250</v>
      </c>
      <c r="B4124" s="2" t="s">
        <v>14251</v>
      </c>
      <c r="C4124" s="2" t="s">
        <v>14250</v>
      </c>
    </row>
    <row r="4125" spans="1:3">
      <c r="A4125" s="2" t="s">
        <v>14252</v>
      </c>
      <c r="B4125" s="2" t="s">
        <v>14253</v>
      </c>
      <c r="C4125" s="2" t="s">
        <v>14252</v>
      </c>
    </row>
    <row r="4126" spans="1:3">
      <c r="A4126" s="2" t="s">
        <v>14254</v>
      </c>
      <c r="B4126" s="2" t="s">
        <v>14255</v>
      </c>
      <c r="C4126" s="2" t="s">
        <v>14254</v>
      </c>
    </row>
    <row r="4127" spans="1:3">
      <c r="A4127" s="2" t="s">
        <v>14256</v>
      </c>
      <c r="B4127" s="2" t="s">
        <v>14257</v>
      </c>
      <c r="C4127" s="2" t="s">
        <v>14256</v>
      </c>
    </row>
    <row r="4128" spans="1:3">
      <c r="A4128" s="2" t="s">
        <v>14258</v>
      </c>
      <c r="B4128" s="2" t="s">
        <v>14259</v>
      </c>
      <c r="C4128" s="2" t="s">
        <v>14258</v>
      </c>
    </row>
    <row r="4129" spans="1:3">
      <c r="A4129" s="2" t="s">
        <v>14260</v>
      </c>
      <c r="B4129" s="2" t="s">
        <v>12725</v>
      </c>
      <c r="C4129" s="2" t="s">
        <v>14260</v>
      </c>
    </row>
    <row r="4130" spans="1:3">
      <c r="A4130" s="2" t="s">
        <v>14261</v>
      </c>
      <c r="B4130" s="2" t="s">
        <v>14262</v>
      </c>
      <c r="C4130" s="2" t="s">
        <v>14261</v>
      </c>
    </row>
    <row r="4131" spans="1:3">
      <c r="A4131" s="2" t="s">
        <v>14263</v>
      </c>
      <c r="B4131" s="2" t="s">
        <v>14264</v>
      </c>
      <c r="C4131" s="2" t="s">
        <v>14263</v>
      </c>
    </row>
    <row r="4132" spans="1:3">
      <c r="A4132" s="2" t="s">
        <v>14265</v>
      </c>
      <c r="B4132" s="2" t="s">
        <v>14266</v>
      </c>
      <c r="C4132" s="2" t="s">
        <v>14265</v>
      </c>
    </row>
    <row r="4133" spans="1:3">
      <c r="A4133" s="2" t="s">
        <v>14267</v>
      </c>
      <c r="B4133" s="2" t="s">
        <v>14268</v>
      </c>
      <c r="C4133" s="2" t="s">
        <v>14267</v>
      </c>
    </row>
    <row r="4134" spans="1:3">
      <c r="A4134" s="2" t="s">
        <v>14269</v>
      </c>
      <c r="B4134" s="2" t="s">
        <v>14270</v>
      </c>
      <c r="C4134" s="2" t="s">
        <v>14269</v>
      </c>
    </row>
    <row r="4135" spans="1:3">
      <c r="A4135" s="2" t="s">
        <v>14271</v>
      </c>
      <c r="B4135" s="2" t="s">
        <v>14272</v>
      </c>
      <c r="C4135" s="2" t="s">
        <v>14271</v>
      </c>
    </row>
    <row r="4136" spans="1:3">
      <c r="A4136" s="2" t="s">
        <v>14273</v>
      </c>
      <c r="B4136" s="2" t="s">
        <v>14274</v>
      </c>
      <c r="C4136" s="2" t="s">
        <v>14273</v>
      </c>
    </row>
    <row r="4137" spans="1:3">
      <c r="A4137" s="2" t="s">
        <v>14275</v>
      </c>
      <c r="B4137" s="2" t="s">
        <v>14276</v>
      </c>
      <c r="C4137" s="2" t="s">
        <v>14275</v>
      </c>
    </row>
    <row r="4138" spans="1:3">
      <c r="A4138" s="2" t="s">
        <v>14277</v>
      </c>
      <c r="B4138" s="2" t="s">
        <v>14278</v>
      </c>
      <c r="C4138" s="2" t="s">
        <v>14277</v>
      </c>
    </row>
    <row r="4139" spans="1:3">
      <c r="A4139" s="2" t="s">
        <v>14279</v>
      </c>
      <c r="B4139" s="2" t="s">
        <v>14280</v>
      </c>
      <c r="C4139" s="2" t="s">
        <v>14279</v>
      </c>
    </row>
    <row r="4140" spans="1:3">
      <c r="A4140" s="2" t="s">
        <v>14281</v>
      </c>
      <c r="B4140" s="2" t="s">
        <v>14282</v>
      </c>
      <c r="C4140" s="2" t="s">
        <v>14281</v>
      </c>
    </row>
    <row r="4141" spans="1:3">
      <c r="A4141" s="2" t="s">
        <v>14283</v>
      </c>
      <c r="B4141" s="2" t="s">
        <v>14284</v>
      </c>
      <c r="C4141" s="2" t="s">
        <v>14283</v>
      </c>
    </row>
    <row r="4142" spans="1:3">
      <c r="A4142" s="2" t="s">
        <v>14285</v>
      </c>
      <c r="B4142" s="2" t="s">
        <v>14286</v>
      </c>
      <c r="C4142" s="2" t="s">
        <v>14285</v>
      </c>
    </row>
    <row r="4143" spans="1:3">
      <c r="A4143" s="2" t="s">
        <v>14287</v>
      </c>
      <c r="B4143" s="2" t="s">
        <v>14288</v>
      </c>
      <c r="C4143" s="2" t="s">
        <v>14287</v>
      </c>
    </row>
    <row r="4144" spans="1:3">
      <c r="A4144" s="2" t="s">
        <v>14289</v>
      </c>
      <c r="B4144" s="2" t="s">
        <v>14290</v>
      </c>
      <c r="C4144" s="2" t="s">
        <v>14289</v>
      </c>
    </row>
    <row r="4145" spans="1:3">
      <c r="A4145" s="2" t="s">
        <v>14291</v>
      </c>
      <c r="B4145" s="2" t="s">
        <v>14292</v>
      </c>
      <c r="C4145" s="2" t="s">
        <v>14291</v>
      </c>
    </row>
    <row r="4146" spans="1:3">
      <c r="A4146" s="2" t="s">
        <v>14293</v>
      </c>
      <c r="B4146" s="2" t="s">
        <v>14294</v>
      </c>
      <c r="C4146" s="2" t="s">
        <v>14293</v>
      </c>
    </row>
    <row r="4147" spans="1:3">
      <c r="A4147" s="2" t="s">
        <v>14295</v>
      </c>
      <c r="B4147" s="2" t="s">
        <v>14296</v>
      </c>
      <c r="C4147" s="2" t="s">
        <v>14295</v>
      </c>
    </row>
    <row r="4148" spans="1:3">
      <c r="A4148" s="2" t="s">
        <v>14297</v>
      </c>
      <c r="B4148" s="2" t="s">
        <v>14298</v>
      </c>
      <c r="C4148" s="2" t="s">
        <v>14297</v>
      </c>
    </row>
    <row r="4149" spans="1:3">
      <c r="A4149" s="2" t="s">
        <v>14299</v>
      </c>
      <c r="B4149" s="2" t="s">
        <v>14300</v>
      </c>
      <c r="C4149" s="2" t="s">
        <v>14299</v>
      </c>
    </row>
    <row r="4150" spans="1:3">
      <c r="A4150" s="2" t="s">
        <v>14301</v>
      </c>
      <c r="B4150" s="2" t="s">
        <v>14302</v>
      </c>
      <c r="C4150" s="2" t="s">
        <v>14301</v>
      </c>
    </row>
    <row r="4151" spans="1:3">
      <c r="A4151" s="2" t="s">
        <v>14303</v>
      </c>
      <c r="B4151" s="2" t="s">
        <v>14304</v>
      </c>
      <c r="C4151" s="2" t="s">
        <v>14303</v>
      </c>
    </row>
    <row r="4152" spans="1:3">
      <c r="A4152" s="2" t="s">
        <v>14305</v>
      </c>
      <c r="B4152" s="2" t="s">
        <v>14306</v>
      </c>
      <c r="C4152" s="2" t="s">
        <v>14305</v>
      </c>
    </row>
    <row r="4153" spans="1:3">
      <c r="A4153" s="2" t="s">
        <v>14307</v>
      </c>
      <c r="B4153" s="2" t="s">
        <v>14308</v>
      </c>
      <c r="C4153" s="2" t="s">
        <v>14307</v>
      </c>
    </row>
    <row r="4154" spans="1:3">
      <c r="A4154" s="2" t="s">
        <v>14309</v>
      </c>
      <c r="B4154" s="2" t="s">
        <v>14310</v>
      </c>
      <c r="C4154" s="2" t="s">
        <v>14309</v>
      </c>
    </row>
    <row r="4155" spans="1:3">
      <c r="A4155" s="2" t="s">
        <v>14311</v>
      </c>
      <c r="B4155" s="2" t="s">
        <v>14312</v>
      </c>
      <c r="C4155" s="2" t="s">
        <v>14311</v>
      </c>
    </row>
    <row r="4156" spans="1:3">
      <c r="A4156" s="2" t="s">
        <v>14313</v>
      </c>
      <c r="B4156" s="2" t="s">
        <v>14314</v>
      </c>
      <c r="C4156" s="2" t="s">
        <v>14313</v>
      </c>
    </row>
    <row r="4157" spans="1:3">
      <c r="A4157" s="2" t="s">
        <v>14315</v>
      </c>
      <c r="B4157" s="2" t="s">
        <v>14316</v>
      </c>
      <c r="C4157" s="2" t="s">
        <v>14315</v>
      </c>
    </row>
    <row r="4158" spans="1:3">
      <c r="A4158" s="2" t="s">
        <v>14317</v>
      </c>
      <c r="B4158" s="2" t="s">
        <v>14318</v>
      </c>
      <c r="C4158" s="2" t="s">
        <v>14317</v>
      </c>
    </row>
    <row r="4159" spans="1:3">
      <c r="A4159" s="2" t="s">
        <v>14319</v>
      </c>
      <c r="B4159" s="2" t="s">
        <v>14320</v>
      </c>
      <c r="C4159" s="2" t="s">
        <v>14319</v>
      </c>
    </row>
    <row r="4160" spans="1:3">
      <c r="A4160" s="2" t="s">
        <v>14321</v>
      </c>
      <c r="B4160" s="2" t="s">
        <v>14322</v>
      </c>
      <c r="C4160" s="2" t="s">
        <v>14321</v>
      </c>
    </row>
    <row r="4161" spans="1:3">
      <c r="A4161" s="2" t="s">
        <v>14323</v>
      </c>
      <c r="B4161" s="2" t="s">
        <v>14324</v>
      </c>
      <c r="C4161" s="2" t="s">
        <v>14323</v>
      </c>
    </row>
    <row r="4162" spans="1:3">
      <c r="A4162" s="2" t="s">
        <v>14325</v>
      </c>
      <c r="B4162" s="2" t="s">
        <v>14326</v>
      </c>
      <c r="C4162" s="2" t="s">
        <v>14325</v>
      </c>
    </row>
    <row r="4163" spans="1:3">
      <c r="A4163" s="2" t="s">
        <v>14327</v>
      </c>
      <c r="B4163" s="2" t="s">
        <v>12876</v>
      </c>
      <c r="C4163" s="2" t="s">
        <v>14327</v>
      </c>
    </row>
    <row r="4164" spans="1:3">
      <c r="A4164" s="2" t="s">
        <v>14328</v>
      </c>
      <c r="B4164" s="2" t="s">
        <v>14329</v>
      </c>
      <c r="C4164" s="2" t="s">
        <v>14328</v>
      </c>
    </row>
    <row r="4165" spans="1:3">
      <c r="A4165" s="2" t="s">
        <v>14330</v>
      </c>
      <c r="B4165" s="2" t="s">
        <v>14331</v>
      </c>
      <c r="C4165" s="2" t="s">
        <v>14330</v>
      </c>
    </row>
    <row r="4166" spans="1:3">
      <c r="A4166" s="2" t="s">
        <v>14332</v>
      </c>
      <c r="B4166" s="2" t="s">
        <v>14333</v>
      </c>
      <c r="C4166" s="2" t="s">
        <v>14332</v>
      </c>
    </row>
    <row r="4167" spans="1:3">
      <c r="A4167" s="2" t="s">
        <v>14334</v>
      </c>
      <c r="B4167" s="2" t="s">
        <v>14335</v>
      </c>
      <c r="C4167" s="2" t="s">
        <v>14334</v>
      </c>
    </row>
    <row r="4168" spans="1:3">
      <c r="A4168" s="2" t="s">
        <v>14336</v>
      </c>
      <c r="B4168" s="2" t="s">
        <v>14337</v>
      </c>
      <c r="C4168" s="2" t="s">
        <v>14336</v>
      </c>
    </row>
    <row r="4169" spans="1:3">
      <c r="A4169" s="2" t="s">
        <v>14338</v>
      </c>
      <c r="B4169" s="2" t="s">
        <v>14339</v>
      </c>
      <c r="C4169" s="2" t="s">
        <v>14338</v>
      </c>
    </row>
    <row r="4170" spans="1:3">
      <c r="A4170" s="2" t="s">
        <v>14340</v>
      </c>
      <c r="B4170" s="2" t="s">
        <v>14341</v>
      </c>
      <c r="C4170" s="2" t="s">
        <v>14340</v>
      </c>
    </row>
    <row r="4171" spans="1:3">
      <c r="A4171" s="2" t="s">
        <v>14342</v>
      </c>
      <c r="B4171" s="2" t="s">
        <v>14343</v>
      </c>
      <c r="C4171" s="2" t="s">
        <v>14342</v>
      </c>
    </row>
    <row r="4172" spans="1:3">
      <c r="A4172" s="2" t="s">
        <v>14344</v>
      </c>
      <c r="B4172" s="2" t="s">
        <v>14345</v>
      </c>
      <c r="C4172" s="2" t="s">
        <v>14344</v>
      </c>
    </row>
    <row r="4173" spans="1:3">
      <c r="A4173" s="2" t="s">
        <v>14346</v>
      </c>
      <c r="B4173" s="2" t="s">
        <v>14347</v>
      </c>
      <c r="C4173" s="2" t="s">
        <v>14346</v>
      </c>
    </row>
    <row r="4174" spans="1:3">
      <c r="A4174" s="2" t="s">
        <v>14348</v>
      </c>
      <c r="B4174" s="2" t="s">
        <v>14349</v>
      </c>
      <c r="C4174" s="2" t="s">
        <v>14348</v>
      </c>
    </row>
    <row r="4175" spans="1:3">
      <c r="A4175" s="2" t="s">
        <v>14350</v>
      </c>
      <c r="B4175" s="2" t="s">
        <v>14351</v>
      </c>
      <c r="C4175" s="2" t="s">
        <v>14350</v>
      </c>
    </row>
    <row r="4176" spans="1:3">
      <c r="A4176" s="2" t="s">
        <v>14352</v>
      </c>
      <c r="B4176" s="2" t="s">
        <v>14353</v>
      </c>
      <c r="C4176" s="2" t="s">
        <v>14352</v>
      </c>
    </row>
    <row r="4177" spans="1:3">
      <c r="A4177" s="2" t="s">
        <v>14354</v>
      </c>
      <c r="B4177" s="2" t="s">
        <v>14355</v>
      </c>
      <c r="C4177" s="2" t="s">
        <v>14354</v>
      </c>
    </row>
    <row r="4178" spans="1:3">
      <c r="A4178" s="2" t="s">
        <v>14356</v>
      </c>
      <c r="B4178" s="2" t="s">
        <v>14357</v>
      </c>
      <c r="C4178" s="2" t="s">
        <v>14356</v>
      </c>
    </row>
    <row r="4179" spans="1:3">
      <c r="A4179" s="2" t="s">
        <v>14358</v>
      </c>
      <c r="B4179" s="2" t="s">
        <v>14359</v>
      </c>
      <c r="C4179" s="2" t="s">
        <v>14358</v>
      </c>
    </row>
    <row r="4180" spans="1:3">
      <c r="A4180" s="2" t="s">
        <v>14360</v>
      </c>
      <c r="B4180" s="2" t="s">
        <v>14361</v>
      </c>
      <c r="C4180" s="2" t="s">
        <v>14360</v>
      </c>
    </row>
    <row r="4181" spans="1:3">
      <c r="A4181" s="2" t="s">
        <v>14362</v>
      </c>
      <c r="B4181" s="2" t="s">
        <v>14363</v>
      </c>
      <c r="C4181" s="2" t="s">
        <v>14362</v>
      </c>
    </row>
    <row r="4182" spans="1:3">
      <c r="A4182" s="2" t="s">
        <v>14364</v>
      </c>
      <c r="B4182" s="2" t="s">
        <v>14365</v>
      </c>
      <c r="C4182" s="2" t="s">
        <v>14364</v>
      </c>
    </row>
    <row r="4183" spans="1:3">
      <c r="A4183" s="2" t="s">
        <v>14366</v>
      </c>
      <c r="B4183" s="2" t="s">
        <v>14367</v>
      </c>
      <c r="C4183" s="2" t="s">
        <v>14366</v>
      </c>
    </row>
    <row r="4184" spans="1:3">
      <c r="A4184" s="2" t="s">
        <v>14368</v>
      </c>
      <c r="B4184" s="2" t="s">
        <v>14369</v>
      </c>
      <c r="C4184" s="2" t="s">
        <v>14368</v>
      </c>
    </row>
    <row r="4185" spans="1:3">
      <c r="A4185" s="2" t="s">
        <v>14370</v>
      </c>
      <c r="B4185" s="2" t="s">
        <v>14371</v>
      </c>
      <c r="C4185" s="2" t="s">
        <v>14370</v>
      </c>
    </row>
    <row r="4186" spans="1:3">
      <c r="A4186" s="2" t="s">
        <v>14372</v>
      </c>
      <c r="B4186" s="2" t="s">
        <v>14373</v>
      </c>
      <c r="C4186" s="2" t="s">
        <v>14372</v>
      </c>
    </row>
    <row r="4187" spans="1:3">
      <c r="A4187" s="2" t="s">
        <v>14374</v>
      </c>
      <c r="B4187" s="2" t="s">
        <v>14375</v>
      </c>
      <c r="C4187" s="2" t="s">
        <v>14374</v>
      </c>
    </row>
    <row r="4188" spans="1:3">
      <c r="A4188" s="2" t="s">
        <v>14376</v>
      </c>
      <c r="B4188" s="2" t="s">
        <v>14377</v>
      </c>
      <c r="C4188" s="2" t="s">
        <v>14376</v>
      </c>
    </row>
    <row r="4189" spans="1:3">
      <c r="A4189" s="2" t="s">
        <v>14378</v>
      </c>
      <c r="B4189" s="2" t="s">
        <v>14379</v>
      </c>
      <c r="C4189" s="2" t="s">
        <v>14378</v>
      </c>
    </row>
    <row r="4190" spans="1:3">
      <c r="A4190" s="2" t="s">
        <v>14380</v>
      </c>
      <c r="B4190" s="2" t="s">
        <v>14381</v>
      </c>
      <c r="C4190" s="2" t="s">
        <v>14380</v>
      </c>
    </row>
    <row r="4191" spans="1:3">
      <c r="A4191" s="2" t="s">
        <v>14382</v>
      </c>
      <c r="B4191" s="2" t="s">
        <v>14383</v>
      </c>
      <c r="C4191" s="2" t="s">
        <v>14382</v>
      </c>
    </row>
    <row r="4192" spans="1:3">
      <c r="A4192" s="2" t="s">
        <v>14384</v>
      </c>
      <c r="B4192" s="2" t="s">
        <v>14385</v>
      </c>
      <c r="C4192" s="2" t="s">
        <v>14384</v>
      </c>
    </row>
    <row r="4193" spans="1:3">
      <c r="A4193" s="2" t="s">
        <v>14386</v>
      </c>
      <c r="B4193" s="2" t="s">
        <v>14387</v>
      </c>
      <c r="C4193" s="2" t="s">
        <v>14386</v>
      </c>
    </row>
    <row r="4194" spans="1:3">
      <c r="A4194" s="2" t="s">
        <v>14388</v>
      </c>
      <c r="B4194" s="2" t="s">
        <v>14389</v>
      </c>
      <c r="C4194" s="2" t="s">
        <v>14388</v>
      </c>
    </row>
    <row r="4195" spans="1:3">
      <c r="A4195" s="2" t="s">
        <v>14390</v>
      </c>
      <c r="B4195" s="2" t="s">
        <v>14391</v>
      </c>
      <c r="C4195" s="2" t="s">
        <v>14390</v>
      </c>
    </row>
    <row r="4196" spans="1:3">
      <c r="A4196" s="2" t="s">
        <v>14392</v>
      </c>
      <c r="B4196" s="2" t="s">
        <v>14393</v>
      </c>
      <c r="C4196" s="2" t="s">
        <v>14392</v>
      </c>
    </row>
    <row r="4197" spans="1:3">
      <c r="A4197" s="2" t="s">
        <v>14394</v>
      </c>
      <c r="B4197" s="2" t="s">
        <v>14395</v>
      </c>
      <c r="C4197" s="2" t="s">
        <v>14394</v>
      </c>
    </row>
    <row r="4198" spans="1:3">
      <c r="A4198" s="2" t="s">
        <v>14396</v>
      </c>
      <c r="B4198" s="2" t="s">
        <v>14397</v>
      </c>
      <c r="C4198" s="2" t="s">
        <v>14396</v>
      </c>
    </row>
    <row r="4199" spans="1:3">
      <c r="A4199" s="2" t="s">
        <v>14398</v>
      </c>
      <c r="B4199" s="2" t="s">
        <v>14399</v>
      </c>
      <c r="C4199" s="2" t="s">
        <v>14398</v>
      </c>
    </row>
    <row r="4200" spans="1:3">
      <c r="A4200" s="2" t="s">
        <v>14400</v>
      </c>
      <c r="B4200" s="2" t="s">
        <v>14401</v>
      </c>
      <c r="C4200" s="2" t="s">
        <v>14400</v>
      </c>
    </row>
    <row r="4201" spans="1:3">
      <c r="A4201" s="2" t="s">
        <v>14402</v>
      </c>
      <c r="B4201" s="2" t="s">
        <v>14403</v>
      </c>
      <c r="C4201" s="2" t="s">
        <v>14402</v>
      </c>
    </row>
    <row r="4202" spans="1:3">
      <c r="A4202" s="2" t="s">
        <v>14404</v>
      </c>
      <c r="B4202" s="2" t="s">
        <v>14405</v>
      </c>
      <c r="C4202" s="2" t="s">
        <v>14404</v>
      </c>
    </row>
    <row r="4203" spans="1:3">
      <c r="A4203" s="2" t="s">
        <v>14406</v>
      </c>
      <c r="B4203" s="2" t="s">
        <v>14407</v>
      </c>
      <c r="C4203" s="2" t="s">
        <v>14406</v>
      </c>
    </row>
    <row r="4204" spans="1:3">
      <c r="A4204" s="2" t="s">
        <v>14408</v>
      </c>
      <c r="B4204" s="2" t="s">
        <v>14409</v>
      </c>
      <c r="C4204" s="2" t="s">
        <v>14408</v>
      </c>
    </row>
    <row r="4205" spans="1:3">
      <c r="A4205" s="2" t="s">
        <v>14410</v>
      </c>
      <c r="B4205" s="2" t="s">
        <v>14411</v>
      </c>
      <c r="C4205" s="2" t="s">
        <v>14410</v>
      </c>
    </row>
    <row r="4206" spans="1:3">
      <c r="A4206" s="2" t="s">
        <v>14412</v>
      </c>
      <c r="B4206" s="2" t="s">
        <v>14413</v>
      </c>
      <c r="C4206" s="2" t="s">
        <v>14412</v>
      </c>
    </row>
    <row r="4207" spans="1:3">
      <c r="A4207" s="2" t="s">
        <v>14414</v>
      </c>
      <c r="B4207" s="2" t="s">
        <v>14415</v>
      </c>
      <c r="C4207" s="2" t="s">
        <v>14414</v>
      </c>
    </row>
    <row r="4208" spans="1:3">
      <c r="A4208" s="2" t="s">
        <v>14416</v>
      </c>
      <c r="B4208" s="2" t="s">
        <v>14417</v>
      </c>
      <c r="C4208" s="2" t="s">
        <v>14416</v>
      </c>
    </row>
    <row r="4209" spans="1:3">
      <c r="A4209" s="2" t="s">
        <v>14418</v>
      </c>
      <c r="B4209" s="2" t="s">
        <v>14419</v>
      </c>
      <c r="C4209" s="2" t="s">
        <v>14418</v>
      </c>
    </row>
    <row r="4210" spans="1:3">
      <c r="A4210" s="2" t="s">
        <v>14420</v>
      </c>
      <c r="B4210" s="2" t="s">
        <v>14421</v>
      </c>
      <c r="C4210" s="2" t="s">
        <v>14420</v>
      </c>
    </row>
    <row r="4211" spans="1:3">
      <c r="A4211" s="2" t="s">
        <v>14422</v>
      </c>
      <c r="B4211" s="2" t="s">
        <v>14423</v>
      </c>
      <c r="C4211" s="2" t="s">
        <v>14422</v>
      </c>
    </row>
    <row r="4212" spans="1:3">
      <c r="A4212" s="2" t="s">
        <v>14424</v>
      </c>
      <c r="B4212" s="2" t="s">
        <v>14425</v>
      </c>
      <c r="C4212" s="2" t="s">
        <v>14424</v>
      </c>
    </row>
    <row r="4213" spans="1:3">
      <c r="A4213" s="2" t="s">
        <v>14426</v>
      </c>
      <c r="B4213" s="2" t="s">
        <v>14427</v>
      </c>
      <c r="C4213" s="2" t="s">
        <v>14426</v>
      </c>
    </row>
    <row r="4214" spans="1:3">
      <c r="A4214" s="2" t="s">
        <v>14428</v>
      </c>
      <c r="B4214" s="2" t="s">
        <v>14429</v>
      </c>
      <c r="C4214" s="2" t="s">
        <v>14428</v>
      </c>
    </row>
    <row r="4215" spans="1:3">
      <c r="A4215" s="2" t="s">
        <v>14430</v>
      </c>
      <c r="B4215" s="2" t="s">
        <v>14431</v>
      </c>
      <c r="C4215" s="2" t="s">
        <v>14430</v>
      </c>
    </row>
    <row r="4216" spans="1:3">
      <c r="A4216" s="2" t="s">
        <v>14432</v>
      </c>
      <c r="B4216" s="2" t="s">
        <v>14433</v>
      </c>
      <c r="C4216" s="2" t="s">
        <v>14432</v>
      </c>
    </row>
    <row r="4217" spans="1:3">
      <c r="A4217" s="2" t="s">
        <v>14434</v>
      </c>
      <c r="B4217" s="2" t="s">
        <v>14435</v>
      </c>
      <c r="C4217" s="2" t="s">
        <v>14434</v>
      </c>
    </row>
    <row r="4218" spans="1:3">
      <c r="A4218" s="2" t="s">
        <v>14436</v>
      </c>
      <c r="B4218" s="2" t="s">
        <v>14437</v>
      </c>
      <c r="C4218" s="2" t="s">
        <v>14436</v>
      </c>
    </row>
    <row r="4219" spans="1:3">
      <c r="A4219" s="2" t="s">
        <v>14438</v>
      </c>
      <c r="B4219" s="2" t="s">
        <v>14439</v>
      </c>
      <c r="C4219" s="2" t="s">
        <v>14438</v>
      </c>
    </row>
    <row r="4220" spans="1:3">
      <c r="A4220" s="2" t="s">
        <v>14440</v>
      </c>
      <c r="B4220" s="2" t="s">
        <v>14441</v>
      </c>
      <c r="C4220" s="2" t="s">
        <v>14440</v>
      </c>
    </row>
    <row r="4221" spans="1:3">
      <c r="A4221" s="2" t="s">
        <v>14442</v>
      </c>
      <c r="B4221" s="2" t="s">
        <v>14443</v>
      </c>
      <c r="C4221" s="2" t="s">
        <v>14442</v>
      </c>
    </row>
    <row r="4222" spans="1:3">
      <c r="A4222" s="2" t="s">
        <v>14444</v>
      </c>
      <c r="B4222" s="2" t="s">
        <v>14445</v>
      </c>
      <c r="C4222" s="2" t="s">
        <v>14444</v>
      </c>
    </row>
    <row r="4223" spans="1:3">
      <c r="A4223" s="2" t="s">
        <v>14446</v>
      </c>
      <c r="B4223" s="2" t="s">
        <v>14447</v>
      </c>
      <c r="C4223" s="2" t="s">
        <v>14446</v>
      </c>
    </row>
    <row r="4224" spans="1:3">
      <c r="A4224" s="2" t="s">
        <v>14448</v>
      </c>
      <c r="B4224" s="2" t="s">
        <v>14449</v>
      </c>
      <c r="C4224" s="2" t="s">
        <v>14448</v>
      </c>
    </row>
    <row r="4225" spans="1:3">
      <c r="A4225" s="2" t="s">
        <v>14450</v>
      </c>
      <c r="B4225" s="2" t="s">
        <v>14451</v>
      </c>
      <c r="C4225" s="2" t="s">
        <v>14450</v>
      </c>
    </row>
    <row r="4226" spans="1:3">
      <c r="A4226" s="2" t="s">
        <v>14452</v>
      </c>
      <c r="B4226" s="2" t="s">
        <v>14453</v>
      </c>
      <c r="C4226" s="2" t="s">
        <v>14452</v>
      </c>
    </row>
    <row r="4227" spans="1:3">
      <c r="A4227" s="2" t="s">
        <v>14454</v>
      </c>
      <c r="B4227" s="2" t="s">
        <v>14455</v>
      </c>
      <c r="C4227" s="2" t="s">
        <v>14454</v>
      </c>
    </row>
    <row r="4228" spans="1:3">
      <c r="A4228" s="2" t="s">
        <v>14456</v>
      </c>
      <c r="B4228" s="2" t="s">
        <v>14457</v>
      </c>
      <c r="C4228" s="2" t="s">
        <v>14456</v>
      </c>
    </row>
    <row r="4229" spans="1:3">
      <c r="A4229" s="2" t="s">
        <v>14458</v>
      </c>
      <c r="B4229" s="2" t="s">
        <v>14459</v>
      </c>
      <c r="C4229" s="2" t="s">
        <v>14458</v>
      </c>
    </row>
    <row r="4230" spans="1:3">
      <c r="A4230" s="2" t="s">
        <v>14460</v>
      </c>
      <c r="B4230" s="2" t="s">
        <v>14461</v>
      </c>
      <c r="C4230" s="2" t="s">
        <v>14460</v>
      </c>
    </row>
    <row r="4231" spans="1:3">
      <c r="A4231" s="2" t="s">
        <v>14462</v>
      </c>
      <c r="B4231" s="2" t="s">
        <v>14463</v>
      </c>
      <c r="C4231" s="2" t="s">
        <v>14462</v>
      </c>
    </row>
    <row r="4232" spans="1:3">
      <c r="A4232" s="2" t="s">
        <v>14464</v>
      </c>
      <c r="B4232" s="2" t="s">
        <v>14465</v>
      </c>
      <c r="C4232" s="2" t="s">
        <v>14464</v>
      </c>
    </row>
    <row r="4233" spans="1:3">
      <c r="A4233" s="2" t="s">
        <v>14466</v>
      </c>
      <c r="B4233" s="2" t="s">
        <v>14467</v>
      </c>
      <c r="C4233" s="2" t="s">
        <v>14466</v>
      </c>
    </row>
    <row r="4234" spans="1:3">
      <c r="A4234" s="2" t="s">
        <v>14468</v>
      </c>
      <c r="B4234" s="2" t="s">
        <v>14469</v>
      </c>
      <c r="C4234" s="2" t="s">
        <v>14468</v>
      </c>
    </row>
    <row r="4235" spans="1:3">
      <c r="A4235" s="2" t="s">
        <v>14470</v>
      </c>
      <c r="B4235" s="2" t="s">
        <v>14471</v>
      </c>
      <c r="C4235" s="2" t="s">
        <v>14470</v>
      </c>
    </row>
    <row r="4236" spans="1:3">
      <c r="A4236" s="2" t="s">
        <v>14472</v>
      </c>
      <c r="B4236" s="2" t="s">
        <v>14473</v>
      </c>
      <c r="C4236" s="2" t="s">
        <v>14472</v>
      </c>
    </row>
    <row r="4237" spans="1:3">
      <c r="A4237" s="2" t="s">
        <v>14474</v>
      </c>
      <c r="B4237" s="2" t="s">
        <v>14475</v>
      </c>
      <c r="C4237" s="2" t="s">
        <v>14474</v>
      </c>
    </row>
    <row r="4238" spans="1:3">
      <c r="A4238" s="2" t="s">
        <v>14476</v>
      </c>
      <c r="B4238" s="2" t="s">
        <v>14477</v>
      </c>
      <c r="C4238" s="2" t="s">
        <v>14476</v>
      </c>
    </row>
    <row r="4239" spans="1:3">
      <c r="A4239" s="2" t="s">
        <v>14478</v>
      </c>
      <c r="B4239" s="2" t="s">
        <v>14479</v>
      </c>
      <c r="C4239" s="2" t="s">
        <v>14478</v>
      </c>
    </row>
    <row r="4240" spans="1:3">
      <c r="A4240" s="2" t="s">
        <v>14480</v>
      </c>
      <c r="B4240" s="2" t="s">
        <v>14481</v>
      </c>
      <c r="C4240" s="2" t="s">
        <v>14480</v>
      </c>
    </row>
    <row r="4241" spans="1:3">
      <c r="A4241" s="2" t="s">
        <v>14482</v>
      </c>
      <c r="B4241" s="2" t="s">
        <v>14483</v>
      </c>
      <c r="C4241" s="2" t="s">
        <v>14482</v>
      </c>
    </row>
    <row r="4242" spans="1:3">
      <c r="A4242" s="2" t="s">
        <v>14484</v>
      </c>
      <c r="B4242" s="2" t="s">
        <v>14485</v>
      </c>
      <c r="C4242" s="2" t="s">
        <v>14484</v>
      </c>
    </row>
    <row r="4243" spans="1:3">
      <c r="A4243" s="2" t="s">
        <v>14486</v>
      </c>
      <c r="B4243" s="2" t="s">
        <v>14487</v>
      </c>
      <c r="C4243" s="2" t="s">
        <v>14486</v>
      </c>
    </row>
    <row r="4244" spans="1:3">
      <c r="A4244" s="2" t="s">
        <v>14488</v>
      </c>
      <c r="B4244" s="2" t="s">
        <v>14489</v>
      </c>
      <c r="C4244" s="2" t="s">
        <v>14488</v>
      </c>
    </row>
    <row r="4245" spans="1:3">
      <c r="A4245" s="2" t="s">
        <v>14490</v>
      </c>
      <c r="B4245" s="2" t="s">
        <v>14491</v>
      </c>
      <c r="C4245" s="2" t="s">
        <v>14490</v>
      </c>
    </row>
    <row r="4246" spans="1:3">
      <c r="A4246" s="2" t="s">
        <v>14492</v>
      </c>
      <c r="B4246" s="2" t="s">
        <v>14493</v>
      </c>
      <c r="C4246" s="2" t="s">
        <v>14492</v>
      </c>
    </row>
    <row r="4247" spans="1:3">
      <c r="A4247" s="2" t="s">
        <v>14494</v>
      </c>
      <c r="B4247" s="2" t="s">
        <v>14495</v>
      </c>
      <c r="C4247" s="2" t="s">
        <v>14494</v>
      </c>
    </row>
    <row r="4248" spans="1:3">
      <c r="A4248" s="2" t="s">
        <v>14496</v>
      </c>
      <c r="B4248" s="2" t="s">
        <v>14497</v>
      </c>
      <c r="C4248" s="2" t="s">
        <v>14496</v>
      </c>
    </row>
    <row r="4249" spans="1:3">
      <c r="A4249" s="2" t="s">
        <v>14498</v>
      </c>
      <c r="B4249" s="2" t="s">
        <v>14499</v>
      </c>
      <c r="C4249" s="2" t="s">
        <v>14498</v>
      </c>
    </row>
    <row r="4250" spans="1:3">
      <c r="A4250" s="2" t="s">
        <v>14500</v>
      </c>
      <c r="B4250" s="2" t="s">
        <v>14501</v>
      </c>
      <c r="C4250" s="2" t="s">
        <v>14500</v>
      </c>
    </row>
    <row r="4251" spans="1:3">
      <c r="A4251" s="2" t="s">
        <v>14502</v>
      </c>
      <c r="B4251" s="2" t="s">
        <v>14503</v>
      </c>
      <c r="C4251" s="2" t="s">
        <v>14502</v>
      </c>
    </row>
    <row r="4252" spans="1:3">
      <c r="A4252" s="2" t="s">
        <v>14504</v>
      </c>
      <c r="B4252" s="2" t="s">
        <v>14505</v>
      </c>
      <c r="C4252" s="2" t="s">
        <v>14504</v>
      </c>
    </row>
    <row r="4253" spans="1:3">
      <c r="A4253" s="2" t="s">
        <v>14506</v>
      </c>
      <c r="B4253" s="2" t="s">
        <v>14507</v>
      </c>
      <c r="C4253" s="2" t="s">
        <v>14506</v>
      </c>
    </row>
    <row r="4254" spans="1:3">
      <c r="A4254" s="2" t="s">
        <v>14508</v>
      </c>
      <c r="B4254" s="2" t="s">
        <v>14509</v>
      </c>
      <c r="C4254" s="2" t="s">
        <v>14508</v>
      </c>
    </row>
    <row r="4255" spans="1:3">
      <c r="A4255" s="2" t="s">
        <v>14510</v>
      </c>
      <c r="B4255" s="2" t="s">
        <v>14511</v>
      </c>
      <c r="C4255" s="2" t="s">
        <v>14510</v>
      </c>
    </row>
    <row r="4256" spans="1:3">
      <c r="A4256" s="2" t="s">
        <v>14512</v>
      </c>
      <c r="B4256" s="2" t="s">
        <v>14513</v>
      </c>
      <c r="C4256" s="2" t="s">
        <v>14512</v>
      </c>
    </row>
    <row r="4257" spans="1:3">
      <c r="A4257" s="2" t="s">
        <v>14514</v>
      </c>
      <c r="B4257" s="2" t="s">
        <v>13451</v>
      </c>
      <c r="C4257" s="2" t="s">
        <v>14514</v>
      </c>
    </row>
    <row r="4258" spans="1:3">
      <c r="A4258" s="2" t="s">
        <v>14515</v>
      </c>
      <c r="B4258" s="2" t="s">
        <v>12224</v>
      </c>
      <c r="C4258" s="2" t="s">
        <v>14515</v>
      </c>
    </row>
    <row r="4259" spans="1:3">
      <c r="A4259" s="2" t="s">
        <v>14516</v>
      </c>
      <c r="B4259" s="2" t="s">
        <v>14517</v>
      </c>
      <c r="C4259" s="2" t="s">
        <v>14516</v>
      </c>
    </row>
    <row r="4260" spans="1:3">
      <c r="A4260" s="2" t="s">
        <v>14518</v>
      </c>
      <c r="B4260" s="2" t="s">
        <v>14519</v>
      </c>
      <c r="C4260" s="2" t="s">
        <v>14518</v>
      </c>
    </row>
    <row r="4261" spans="1:3">
      <c r="A4261" s="2" t="s">
        <v>14520</v>
      </c>
      <c r="B4261" s="2" t="s">
        <v>14521</v>
      </c>
      <c r="C4261" s="2" t="s">
        <v>14520</v>
      </c>
    </row>
    <row r="4262" spans="1:3">
      <c r="A4262" s="2" t="s">
        <v>14522</v>
      </c>
      <c r="B4262" s="2" t="s">
        <v>14523</v>
      </c>
      <c r="C4262" s="2" t="s">
        <v>14522</v>
      </c>
    </row>
    <row r="4263" spans="1:3">
      <c r="A4263" s="2" t="s">
        <v>14524</v>
      </c>
      <c r="B4263" s="2" t="s">
        <v>14525</v>
      </c>
      <c r="C4263" s="2" t="s">
        <v>14524</v>
      </c>
    </row>
    <row r="4264" spans="1:3">
      <c r="A4264" s="2" t="s">
        <v>14526</v>
      </c>
      <c r="B4264" s="2" t="s">
        <v>14527</v>
      </c>
      <c r="C4264" s="2" t="s">
        <v>14526</v>
      </c>
    </row>
    <row r="4265" spans="1:3">
      <c r="A4265" s="2" t="s">
        <v>14528</v>
      </c>
      <c r="B4265" s="2" t="s">
        <v>14529</v>
      </c>
      <c r="C4265" s="2" t="s">
        <v>14528</v>
      </c>
    </row>
    <row r="4266" spans="1:3">
      <c r="A4266" s="2" t="s">
        <v>14530</v>
      </c>
      <c r="B4266" s="2" t="s">
        <v>14531</v>
      </c>
      <c r="C4266" s="2" t="s">
        <v>14530</v>
      </c>
    </row>
    <row r="4267" spans="1:3">
      <c r="A4267" s="2" t="s">
        <v>14532</v>
      </c>
      <c r="B4267" s="2" t="s">
        <v>14533</v>
      </c>
      <c r="C4267" s="2" t="s">
        <v>14532</v>
      </c>
    </row>
    <row r="4268" spans="1:3">
      <c r="A4268" s="2" t="s">
        <v>14534</v>
      </c>
      <c r="B4268" s="2" t="s">
        <v>14535</v>
      </c>
      <c r="C4268" s="2" t="s">
        <v>14534</v>
      </c>
    </row>
    <row r="4269" spans="1:3">
      <c r="A4269" s="2" t="s">
        <v>14536</v>
      </c>
      <c r="B4269" s="2" t="s">
        <v>14537</v>
      </c>
      <c r="C4269" s="2" t="s">
        <v>14536</v>
      </c>
    </row>
    <row r="4270" spans="1:3">
      <c r="A4270" s="2" t="s">
        <v>14538</v>
      </c>
      <c r="B4270" s="2" t="s">
        <v>14539</v>
      </c>
      <c r="C4270" s="2" t="s">
        <v>14538</v>
      </c>
    </row>
    <row r="4271" spans="1:3">
      <c r="A4271" s="2" t="s">
        <v>14540</v>
      </c>
      <c r="B4271" s="2" t="s">
        <v>14541</v>
      </c>
      <c r="C4271" s="2" t="s">
        <v>14540</v>
      </c>
    </row>
    <row r="4272" spans="1:3">
      <c r="A4272" s="2" t="s">
        <v>14542</v>
      </c>
      <c r="B4272" s="2" t="s">
        <v>14543</v>
      </c>
      <c r="C4272" s="2" t="s">
        <v>14542</v>
      </c>
    </row>
    <row r="4273" spans="1:3">
      <c r="A4273" s="2" t="s">
        <v>14544</v>
      </c>
      <c r="B4273" s="2" t="s">
        <v>14545</v>
      </c>
      <c r="C4273" s="2" t="s">
        <v>14544</v>
      </c>
    </row>
    <row r="4274" spans="1:3">
      <c r="A4274" s="2" t="s">
        <v>14546</v>
      </c>
      <c r="B4274" s="2" t="s">
        <v>14547</v>
      </c>
      <c r="C4274" s="2" t="s">
        <v>14546</v>
      </c>
    </row>
    <row r="4275" spans="1:3">
      <c r="A4275" s="2" t="s">
        <v>14548</v>
      </c>
      <c r="B4275" s="2" t="s">
        <v>14549</v>
      </c>
      <c r="C4275" s="2" t="s">
        <v>14548</v>
      </c>
    </row>
    <row r="4276" spans="1:3">
      <c r="A4276" s="2" t="s">
        <v>14550</v>
      </c>
      <c r="B4276" s="2" t="s">
        <v>14551</v>
      </c>
      <c r="C4276" s="2" t="s">
        <v>14550</v>
      </c>
    </row>
    <row r="4277" spans="1:3">
      <c r="A4277" s="2" t="s">
        <v>14552</v>
      </c>
      <c r="B4277" s="2" t="s">
        <v>14553</v>
      </c>
      <c r="C4277" s="2" t="s">
        <v>14552</v>
      </c>
    </row>
    <row r="4278" spans="1:3">
      <c r="A4278" s="2" t="s">
        <v>14554</v>
      </c>
      <c r="B4278" s="2" t="s">
        <v>14555</v>
      </c>
      <c r="C4278" s="2" t="s">
        <v>14554</v>
      </c>
    </row>
    <row r="4279" spans="1:3">
      <c r="A4279" s="2" t="s">
        <v>14556</v>
      </c>
      <c r="B4279" s="2" t="s">
        <v>14557</v>
      </c>
      <c r="C4279" s="2" t="s">
        <v>14556</v>
      </c>
    </row>
    <row r="4280" spans="1:3">
      <c r="A4280" s="2" t="s">
        <v>14558</v>
      </c>
      <c r="B4280" s="2" t="s">
        <v>14559</v>
      </c>
      <c r="C4280" s="2" t="s">
        <v>14558</v>
      </c>
    </row>
    <row r="4281" spans="1:3">
      <c r="A4281" s="2" t="s">
        <v>14560</v>
      </c>
      <c r="B4281" s="2" t="s">
        <v>14561</v>
      </c>
      <c r="C4281" s="2" t="s">
        <v>14560</v>
      </c>
    </row>
    <row r="4282" spans="1:3">
      <c r="A4282" s="2" t="s">
        <v>14562</v>
      </c>
      <c r="B4282" s="2" t="s">
        <v>14563</v>
      </c>
      <c r="C4282" s="2" t="s">
        <v>14562</v>
      </c>
    </row>
    <row r="4283" spans="1:3">
      <c r="A4283" s="2" t="s">
        <v>14564</v>
      </c>
      <c r="B4283" s="2" t="s">
        <v>14565</v>
      </c>
      <c r="C4283" s="2" t="s">
        <v>14564</v>
      </c>
    </row>
    <row r="4284" spans="1:3">
      <c r="A4284" s="2" t="s">
        <v>14566</v>
      </c>
      <c r="B4284" s="2" t="s">
        <v>14567</v>
      </c>
      <c r="C4284" s="2" t="s">
        <v>14566</v>
      </c>
    </row>
    <row r="4285" spans="1:3">
      <c r="A4285" s="2" t="s">
        <v>14568</v>
      </c>
      <c r="B4285" s="2" t="s">
        <v>14569</v>
      </c>
      <c r="C4285" s="2" t="s">
        <v>14568</v>
      </c>
    </row>
    <row r="4286" spans="1:3">
      <c r="A4286" s="2" t="s">
        <v>14570</v>
      </c>
      <c r="B4286" s="2" t="s">
        <v>14571</v>
      </c>
      <c r="C4286" s="2" t="s">
        <v>14570</v>
      </c>
    </row>
    <row r="4287" spans="1:3">
      <c r="A4287" s="2" t="s">
        <v>14572</v>
      </c>
      <c r="B4287" s="2" t="s">
        <v>14573</v>
      </c>
      <c r="C4287" s="2" t="s">
        <v>14572</v>
      </c>
    </row>
    <row r="4288" spans="1:3">
      <c r="A4288" s="2" t="s">
        <v>14574</v>
      </c>
      <c r="B4288" s="2" t="s">
        <v>14575</v>
      </c>
      <c r="C4288" s="2" t="s">
        <v>14574</v>
      </c>
    </row>
    <row r="4289" spans="1:3">
      <c r="A4289" s="2" t="s">
        <v>14576</v>
      </c>
      <c r="B4289" s="2" t="s">
        <v>14577</v>
      </c>
      <c r="C4289" s="2" t="s">
        <v>14576</v>
      </c>
    </row>
    <row r="4290" spans="1:3">
      <c r="A4290" s="2" t="s">
        <v>14578</v>
      </c>
      <c r="B4290" s="2" t="s">
        <v>14579</v>
      </c>
      <c r="C4290" s="2" t="s">
        <v>14578</v>
      </c>
    </row>
    <row r="4291" spans="1:3">
      <c r="A4291" s="2" t="s">
        <v>14580</v>
      </c>
      <c r="B4291" s="2" t="s">
        <v>14581</v>
      </c>
      <c r="C4291" s="2" t="s">
        <v>14580</v>
      </c>
    </row>
    <row r="4292" spans="1:3">
      <c r="A4292" s="2" t="s">
        <v>14582</v>
      </c>
      <c r="B4292" s="2" t="s">
        <v>14583</v>
      </c>
      <c r="C4292" s="2" t="s">
        <v>14582</v>
      </c>
    </row>
    <row r="4293" spans="1:3">
      <c r="A4293" s="2" t="s">
        <v>14584</v>
      </c>
      <c r="B4293" s="2" t="s">
        <v>14585</v>
      </c>
      <c r="C4293" s="2" t="s">
        <v>14584</v>
      </c>
    </row>
    <row r="4294" spans="1:3">
      <c r="A4294" s="2" t="s">
        <v>14586</v>
      </c>
      <c r="B4294" s="2" t="s">
        <v>12294</v>
      </c>
      <c r="C4294" s="2" t="s">
        <v>14586</v>
      </c>
    </row>
    <row r="4295" spans="1:3">
      <c r="A4295" s="2" t="s">
        <v>14587</v>
      </c>
      <c r="B4295" s="2" t="s">
        <v>14588</v>
      </c>
      <c r="C4295" s="2" t="s">
        <v>14587</v>
      </c>
    </row>
    <row r="4296" spans="1:3">
      <c r="A4296" s="2" t="s">
        <v>14589</v>
      </c>
      <c r="B4296" s="2" t="s">
        <v>14590</v>
      </c>
      <c r="C4296" s="2" t="s">
        <v>14589</v>
      </c>
    </row>
    <row r="4297" spans="1:3">
      <c r="A4297" s="2" t="s">
        <v>14591</v>
      </c>
      <c r="B4297" s="2" t="s">
        <v>14592</v>
      </c>
      <c r="C4297" s="2" t="s">
        <v>14591</v>
      </c>
    </row>
    <row r="4298" spans="1:3">
      <c r="A4298" s="2" t="s">
        <v>14593</v>
      </c>
      <c r="B4298" s="2" t="s">
        <v>14594</v>
      </c>
      <c r="C4298" s="2" t="s">
        <v>14593</v>
      </c>
    </row>
    <row r="4299" spans="1:3">
      <c r="A4299" s="2" t="s">
        <v>14595</v>
      </c>
      <c r="B4299" s="2" t="s">
        <v>14596</v>
      </c>
      <c r="C4299" s="2" t="s">
        <v>14595</v>
      </c>
    </row>
    <row r="4300" spans="1:3">
      <c r="A4300" s="2" t="s">
        <v>14597</v>
      </c>
      <c r="B4300" s="2" t="s">
        <v>14598</v>
      </c>
      <c r="C4300" s="2" t="s">
        <v>14597</v>
      </c>
    </row>
    <row r="4301" spans="1:3">
      <c r="A4301" s="2" t="s">
        <v>14599</v>
      </c>
      <c r="B4301" s="2" t="s">
        <v>14600</v>
      </c>
      <c r="C4301" s="2" t="s">
        <v>14599</v>
      </c>
    </row>
    <row r="4302" spans="1:3">
      <c r="A4302" s="2" t="s">
        <v>14601</v>
      </c>
      <c r="B4302" s="2" t="s">
        <v>14602</v>
      </c>
      <c r="C4302" s="2" t="s">
        <v>14601</v>
      </c>
    </row>
    <row r="4303" spans="1:3">
      <c r="A4303" s="2" t="s">
        <v>14603</v>
      </c>
      <c r="B4303" s="2" t="s">
        <v>14604</v>
      </c>
      <c r="C4303" s="2" t="s">
        <v>14603</v>
      </c>
    </row>
    <row r="4304" spans="1:3">
      <c r="A4304" s="2" t="s">
        <v>14605</v>
      </c>
      <c r="B4304" s="2" t="s">
        <v>14606</v>
      </c>
      <c r="C4304" s="2" t="s">
        <v>14605</v>
      </c>
    </row>
    <row r="4305" spans="1:3">
      <c r="A4305" s="2" t="s">
        <v>14607</v>
      </c>
      <c r="B4305" s="2" t="s">
        <v>14608</v>
      </c>
      <c r="C4305" s="2" t="s">
        <v>14607</v>
      </c>
    </row>
    <row r="4306" spans="1:3">
      <c r="A4306" s="2" t="s">
        <v>14609</v>
      </c>
      <c r="B4306" s="2" t="s">
        <v>14610</v>
      </c>
      <c r="C4306" s="2" t="s">
        <v>14609</v>
      </c>
    </row>
    <row r="4307" spans="1:3">
      <c r="A4307" s="2" t="s">
        <v>14611</v>
      </c>
      <c r="B4307" s="2" t="s">
        <v>14612</v>
      </c>
      <c r="C4307" s="2" t="s">
        <v>14611</v>
      </c>
    </row>
    <row r="4308" spans="1:3">
      <c r="A4308" s="2" t="s">
        <v>14613</v>
      </c>
      <c r="B4308" s="2" t="s">
        <v>14614</v>
      </c>
      <c r="C4308" s="2" t="s">
        <v>14613</v>
      </c>
    </row>
    <row r="4309" spans="1:3">
      <c r="A4309" s="2" t="s">
        <v>14615</v>
      </c>
      <c r="B4309" s="2" t="s">
        <v>14616</v>
      </c>
      <c r="C4309" s="2" t="s">
        <v>14615</v>
      </c>
    </row>
    <row r="4310" spans="1:3">
      <c r="A4310" s="2" t="s">
        <v>14617</v>
      </c>
      <c r="B4310" s="2" t="s">
        <v>14618</v>
      </c>
      <c r="C4310" s="2" t="s">
        <v>14617</v>
      </c>
    </row>
    <row r="4311" spans="1:3">
      <c r="A4311" s="2" t="s">
        <v>14619</v>
      </c>
      <c r="B4311" s="2" t="s">
        <v>14620</v>
      </c>
      <c r="C4311" s="2" t="s">
        <v>14619</v>
      </c>
    </row>
    <row r="4312" spans="1:3">
      <c r="A4312" s="2" t="s">
        <v>14621</v>
      </c>
      <c r="B4312" s="2" t="s">
        <v>14622</v>
      </c>
      <c r="C4312" s="2" t="s">
        <v>14621</v>
      </c>
    </row>
    <row r="4313" spans="1:3">
      <c r="A4313" s="2" t="s">
        <v>14623</v>
      </c>
      <c r="B4313" s="2" t="s">
        <v>14624</v>
      </c>
      <c r="C4313" s="2" t="s">
        <v>14623</v>
      </c>
    </row>
    <row r="4314" spans="1:3">
      <c r="A4314" s="2" t="s">
        <v>14625</v>
      </c>
      <c r="B4314" s="2" t="s">
        <v>14626</v>
      </c>
      <c r="C4314" s="2" t="s">
        <v>14625</v>
      </c>
    </row>
    <row r="4315" spans="1:3">
      <c r="A4315" s="2" t="s">
        <v>14627</v>
      </c>
      <c r="B4315" s="2" t="s">
        <v>14628</v>
      </c>
      <c r="C4315" s="2" t="s">
        <v>14627</v>
      </c>
    </row>
    <row r="4316" spans="1:3">
      <c r="A4316" s="2" t="s">
        <v>14629</v>
      </c>
      <c r="B4316" s="2" t="s">
        <v>14630</v>
      </c>
      <c r="C4316" s="2" t="s">
        <v>14629</v>
      </c>
    </row>
    <row r="4317" spans="1:3">
      <c r="A4317" s="2" t="s">
        <v>14631</v>
      </c>
      <c r="B4317" s="2" t="s">
        <v>14632</v>
      </c>
      <c r="C4317" s="2" t="s">
        <v>14631</v>
      </c>
    </row>
    <row r="4318" spans="1:3">
      <c r="A4318" s="2" t="s">
        <v>14633</v>
      </c>
      <c r="B4318" s="2" t="s">
        <v>14634</v>
      </c>
      <c r="C4318" s="2" t="s">
        <v>14633</v>
      </c>
    </row>
    <row r="4319" spans="1:3">
      <c r="A4319" s="2" t="s">
        <v>14635</v>
      </c>
      <c r="B4319" s="2" t="s">
        <v>14636</v>
      </c>
      <c r="C4319" s="2" t="s">
        <v>14635</v>
      </c>
    </row>
    <row r="4320" spans="1:3">
      <c r="A4320" s="2" t="s">
        <v>14637</v>
      </c>
      <c r="B4320" s="2" t="s">
        <v>14638</v>
      </c>
      <c r="C4320" s="2" t="s">
        <v>14637</v>
      </c>
    </row>
    <row r="4321" spans="1:3">
      <c r="A4321" s="2" t="s">
        <v>14639</v>
      </c>
      <c r="B4321" s="2" t="s">
        <v>13240</v>
      </c>
      <c r="C4321" s="2" t="s">
        <v>14639</v>
      </c>
    </row>
    <row r="4322" spans="1:3">
      <c r="A4322" s="2" t="s">
        <v>14640</v>
      </c>
      <c r="B4322" s="2" t="s">
        <v>14641</v>
      </c>
      <c r="C4322" s="2" t="s">
        <v>14640</v>
      </c>
    </row>
    <row r="4323" spans="1:3">
      <c r="A4323" s="2" t="s">
        <v>14642</v>
      </c>
      <c r="B4323" s="2" t="s">
        <v>14643</v>
      </c>
      <c r="C4323" s="2" t="s">
        <v>14642</v>
      </c>
    </row>
    <row r="4324" spans="1:3">
      <c r="A4324" s="2" t="s">
        <v>14644</v>
      </c>
      <c r="B4324" s="2" t="s">
        <v>14645</v>
      </c>
      <c r="C4324" s="2" t="s">
        <v>14644</v>
      </c>
    </row>
    <row r="4325" spans="1:3">
      <c r="A4325" s="2" t="s">
        <v>14646</v>
      </c>
      <c r="B4325" s="2" t="s">
        <v>14647</v>
      </c>
      <c r="C4325" s="2" t="s">
        <v>14646</v>
      </c>
    </row>
    <row r="4326" spans="1:3">
      <c r="A4326" s="2" t="s">
        <v>14648</v>
      </c>
      <c r="B4326" s="2" t="s">
        <v>14649</v>
      </c>
      <c r="C4326" s="2" t="s">
        <v>14648</v>
      </c>
    </row>
    <row r="4327" spans="1:3">
      <c r="A4327" s="2" t="s">
        <v>14650</v>
      </c>
      <c r="B4327" s="2" t="s">
        <v>14651</v>
      </c>
      <c r="C4327" s="2" t="s">
        <v>14650</v>
      </c>
    </row>
    <row r="4328" spans="1:3">
      <c r="A4328" s="2" t="s">
        <v>14652</v>
      </c>
      <c r="B4328" s="2" t="s">
        <v>14653</v>
      </c>
      <c r="C4328" s="2" t="s">
        <v>14652</v>
      </c>
    </row>
    <row r="4329" spans="1:3">
      <c r="A4329" s="2" t="s">
        <v>14654</v>
      </c>
      <c r="B4329" s="2" t="s">
        <v>14655</v>
      </c>
      <c r="C4329" s="2" t="s">
        <v>14654</v>
      </c>
    </row>
    <row r="4330" spans="1:3">
      <c r="A4330" s="2" t="s">
        <v>14656</v>
      </c>
      <c r="B4330" s="2" t="s">
        <v>14657</v>
      </c>
      <c r="C4330" s="2" t="s">
        <v>14656</v>
      </c>
    </row>
    <row r="4331" spans="1:3">
      <c r="A4331" s="2" t="s">
        <v>14658</v>
      </c>
      <c r="B4331" s="2" t="s">
        <v>14659</v>
      </c>
      <c r="C4331" s="2" t="s">
        <v>14658</v>
      </c>
    </row>
    <row r="4332" spans="1:3">
      <c r="A4332" s="2" t="s">
        <v>14660</v>
      </c>
      <c r="B4332" s="2" t="s">
        <v>14661</v>
      </c>
      <c r="C4332" s="2" t="s">
        <v>14660</v>
      </c>
    </row>
    <row r="4333" spans="1:3">
      <c r="A4333" s="2" t="s">
        <v>14662</v>
      </c>
      <c r="B4333" s="2" t="s">
        <v>14663</v>
      </c>
      <c r="C4333" s="2" t="s">
        <v>14662</v>
      </c>
    </row>
    <row r="4334" spans="1:3">
      <c r="A4334" s="2" t="s">
        <v>14664</v>
      </c>
      <c r="B4334" s="2" t="s">
        <v>14665</v>
      </c>
      <c r="C4334" s="2" t="s">
        <v>14664</v>
      </c>
    </row>
    <row r="4335" spans="1:3">
      <c r="A4335" s="2" t="s">
        <v>14666</v>
      </c>
      <c r="B4335" s="2" t="s">
        <v>14667</v>
      </c>
      <c r="C4335" s="2" t="s">
        <v>14666</v>
      </c>
    </row>
    <row r="4336" spans="1:3">
      <c r="A4336" s="2" t="s">
        <v>14668</v>
      </c>
      <c r="B4336" s="2" t="s">
        <v>14669</v>
      </c>
      <c r="C4336" s="2" t="s">
        <v>14668</v>
      </c>
    </row>
    <row r="4337" spans="1:3">
      <c r="A4337" s="2" t="s">
        <v>14670</v>
      </c>
      <c r="B4337" s="2" t="s">
        <v>14671</v>
      </c>
      <c r="C4337" s="2" t="s">
        <v>14670</v>
      </c>
    </row>
    <row r="4338" spans="1:3">
      <c r="A4338" s="2" t="s">
        <v>14672</v>
      </c>
      <c r="B4338" s="2" t="s">
        <v>14673</v>
      </c>
      <c r="C4338" s="2" t="s">
        <v>14672</v>
      </c>
    </row>
    <row r="4339" spans="1:3">
      <c r="A4339" s="2" t="s">
        <v>14674</v>
      </c>
      <c r="B4339" s="2" t="s">
        <v>14675</v>
      </c>
      <c r="C4339" s="2" t="s">
        <v>14674</v>
      </c>
    </row>
    <row r="4340" spans="1:3">
      <c r="A4340" s="2" t="s">
        <v>14676</v>
      </c>
      <c r="B4340" s="2" t="s">
        <v>14677</v>
      </c>
      <c r="C4340" s="2" t="s">
        <v>14676</v>
      </c>
    </row>
    <row r="4341" spans="1:3">
      <c r="A4341" s="2" t="s">
        <v>14678</v>
      </c>
      <c r="B4341" s="2" t="s">
        <v>14679</v>
      </c>
      <c r="C4341" s="2" t="s">
        <v>14678</v>
      </c>
    </row>
    <row r="4342" spans="1:3">
      <c r="A4342" s="2" t="s">
        <v>14680</v>
      </c>
      <c r="B4342" s="2" t="s">
        <v>14681</v>
      </c>
      <c r="C4342" s="2" t="s">
        <v>14680</v>
      </c>
    </row>
    <row r="4343" spans="1:3">
      <c r="A4343" s="2" t="s">
        <v>14682</v>
      </c>
      <c r="B4343" s="2" t="s">
        <v>14683</v>
      </c>
      <c r="C4343" s="2" t="s">
        <v>14682</v>
      </c>
    </row>
    <row r="4344" spans="1:3">
      <c r="A4344" s="2" t="s">
        <v>14684</v>
      </c>
      <c r="B4344" s="2" t="s">
        <v>14685</v>
      </c>
      <c r="C4344" s="2" t="s">
        <v>14684</v>
      </c>
    </row>
    <row r="4345" spans="1:3">
      <c r="A4345" s="2" t="s">
        <v>14686</v>
      </c>
      <c r="B4345" s="2" t="s">
        <v>14687</v>
      </c>
      <c r="C4345" s="2" t="s">
        <v>14686</v>
      </c>
    </row>
    <row r="4346" spans="1:3">
      <c r="A4346" s="2" t="s">
        <v>14688</v>
      </c>
      <c r="B4346" s="2" t="s">
        <v>14689</v>
      </c>
      <c r="C4346" s="2" t="s">
        <v>14688</v>
      </c>
    </row>
    <row r="4347" spans="1:3">
      <c r="A4347" s="2" t="s">
        <v>14690</v>
      </c>
      <c r="B4347" s="2" t="s">
        <v>14691</v>
      </c>
      <c r="C4347" s="2" t="s">
        <v>14690</v>
      </c>
    </row>
    <row r="4348" spans="1:3">
      <c r="A4348" s="2" t="s">
        <v>14692</v>
      </c>
      <c r="B4348" s="2" t="s">
        <v>14693</v>
      </c>
      <c r="C4348" s="2" t="s">
        <v>14692</v>
      </c>
    </row>
    <row r="4349" spans="1:3">
      <c r="A4349" s="2" t="s">
        <v>14694</v>
      </c>
      <c r="B4349" s="2" t="s">
        <v>6155</v>
      </c>
      <c r="C4349" s="2" t="s">
        <v>14694</v>
      </c>
    </row>
    <row r="4350" spans="1:3">
      <c r="A4350" s="2" t="s">
        <v>14695</v>
      </c>
      <c r="B4350" s="2" t="s">
        <v>14696</v>
      </c>
      <c r="C4350" s="2" t="s">
        <v>14695</v>
      </c>
    </row>
    <row r="4351" spans="1:3">
      <c r="A4351" s="2" t="s">
        <v>14697</v>
      </c>
      <c r="B4351" s="2" t="s">
        <v>14698</v>
      </c>
      <c r="C4351" s="2" t="s">
        <v>14697</v>
      </c>
    </row>
    <row r="4352" spans="1:3">
      <c r="A4352" s="2" t="s">
        <v>14699</v>
      </c>
      <c r="B4352" s="2" t="s">
        <v>14700</v>
      </c>
      <c r="C4352" s="2" t="s">
        <v>14699</v>
      </c>
    </row>
    <row r="4353" spans="1:3">
      <c r="A4353" s="2" t="s">
        <v>14701</v>
      </c>
      <c r="B4353" s="2" t="s">
        <v>14702</v>
      </c>
      <c r="C4353" s="2" t="s">
        <v>14701</v>
      </c>
    </row>
    <row r="4354" spans="1:3">
      <c r="A4354" s="2" t="s">
        <v>14703</v>
      </c>
      <c r="B4354" s="2" t="s">
        <v>14704</v>
      </c>
      <c r="C4354" s="2" t="s">
        <v>14703</v>
      </c>
    </row>
    <row r="4355" spans="1:3">
      <c r="A4355" s="2" t="s">
        <v>14705</v>
      </c>
      <c r="B4355" s="2" t="s">
        <v>14706</v>
      </c>
      <c r="C4355" s="2" t="s">
        <v>14705</v>
      </c>
    </row>
    <row r="4356" spans="1:3">
      <c r="A4356" s="2" t="s">
        <v>14707</v>
      </c>
      <c r="B4356" s="2" t="s">
        <v>14708</v>
      </c>
      <c r="C4356" s="2" t="s">
        <v>14707</v>
      </c>
    </row>
    <row r="4357" spans="1:3">
      <c r="A4357" s="2" t="s">
        <v>14709</v>
      </c>
      <c r="B4357" s="2" t="s">
        <v>14710</v>
      </c>
      <c r="C4357" s="2" t="s">
        <v>14709</v>
      </c>
    </row>
    <row r="4358" spans="1:3">
      <c r="A4358" s="2" t="s">
        <v>14711</v>
      </c>
      <c r="B4358" s="2" t="s">
        <v>14712</v>
      </c>
      <c r="C4358" s="2" t="s">
        <v>14711</v>
      </c>
    </row>
    <row r="4359" spans="1:3">
      <c r="A4359" s="2" t="s">
        <v>14713</v>
      </c>
      <c r="B4359" s="2" t="s">
        <v>13395</v>
      </c>
      <c r="C4359" s="2" t="s">
        <v>14713</v>
      </c>
    </row>
    <row r="4360" spans="1:3">
      <c r="A4360" s="2" t="s">
        <v>14714</v>
      </c>
      <c r="B4360" s="2" t="s">
        <v>14715</v>
      </c>
      <c r="C4360" s="2" t="s">
        <v>14714</v>
      </c>
    </row>
    <row r="4361" spans="1:3">
      <c r="A4361" s="2" t="s">
        <v>14716</v>
      </c>
      <c r="B4361" s="2" t="s">
        <v>14717</v>
      </c>
      <c r="C4361" s="2" t="s">
        <v>14716</v>
      </c>
    </row>
    <row r="4362" spans="1:3">
      <c r="A4362" s="2" t="s">
        <v>14718</v>
      </c>
      <c r="B4362" s="2" t="s">
        <v>14719</v>
      </c>
      <c r="C4362" s="2" t="s">
        <v>14718</v>
      </c>
    </row>
    <row r="4363" spans="1:3">
      <c r="A4363" s="2" t="s">
        <v>14720</v>
      </c>
      <c r="B4363" s="2" t="s">
        <v>14721</v>
      </c>
      <c r="C4363" s="2" t="s">
        <v>14720</v>
      </c>
    </row>
    <row r="4364" spans="1:3">
      <c r="A4364" s="2" t="s">
        <v>14722</v>
      </c>
      <c r="B4364" s="2" t="s">
        <v>14723</v>
      </c>
      <c r="C4364" s="2" t="s">
        <v>14722</v>
      </c>
    </row>
    <row r="4365" spans="1:3">
      <c r="A4365" s="2" t="s">
        <v>14724</v>
      </c>
      <c r="B4365" s="2" t="s">
        <v>14725</v>
      </c>
      <c r="C4365" s="2" t="s">
        <v>14724</v>
      </c>
    </row>
    <row r="4366" spans="1:3">
      <c r="A4366" s="2" t="s">
        <v>14726</v>
      </c>
      <c r="B4366" s="2" t="s">
        <v>14727</v>
      </c>
      <c r="C4366" s="2" t="s">
        <v>14726</v>
      </c>
    </row>
    <row r="4367" spans="1:3">
      <c r="A4367" s="2" t="s">
        <v>14728</v>
      </c>
      <c r="B4367" s="2" t="s">
        <v>14729</v>
      </c>
      <c r="C4367" s="2" t="s">
        <v>14728</v>
      </c>
    </row>
    <row r="4368" spans="1:3">
      <c r="A4368" s="2" t="s">
        <v>14730</v>
      </c>
      <c r="B4368" s="2" t="s">
        <v>14731</v>
      </c>
      <c r="C4368" s="2" t="s">
        <v>14730</v>
      </c>
    </row>
    <row r="4369" spans="1:3">
      <c r="A4369" s="2" t="s">
        <v>14732</v>
      </c>
      <c r="B4369" s="2" t="s">
        <v>14733</v>
      </c>
      <c r="C4369" s="2" t="s">
        <v>14732</v>
      </c>
    </row>
    <row r="4370" spans="1:3">
      <c r="A4370" s="2" t="s">
        <v>14734</v>
      </c>
      <c r="B4370" s="2" t="s">
        <v>14735</v>
      </c>
      <c r="C4370" s="2" t="s">
        <v>14734</v>
      </c>
    </row>
    <row r="4371" spans="1:3">
      <c r="A4371" s="2" t="s">
        <v>14736</v>
      </c>
      <c r="B4371" s="2" t="s">
        <v>14737</v>
      </c>
      <c r="C4371" s="2" t="s">
        <v>14736</v>
      </c>
    </row>
    <row r="4372" spans="1:3">
      <c r="A4372" s="2" t="s">
        <v>14738</v>
      </c>
      <c r="B4372" s="2" t="s">
        <v>14739</v>
      </c>
      <c r="C4372" s="2" t="s">
        <v>14738</v>
      </c>
    </row>
    <row r="4373" spans="1:3">
      <c r="A4373" s="2" t="s">
        <v>14740</v>
      </c>
      <c r="B4373" s="2" t="s">
        <v>14741</v>
      </c>
      <c r="C4373" s="2" t="s">
        <v>14740</v>
      </c>
    </row>
    <row r="4374" spans="1:3">
      <c r="A4374" s="2" t="s">
        <v>14742</v>
      </c>
      <c r="B4374" s="2" t="s">
        <v>14743</v>
      </c>
      <c r="C4374" s="2" t="s">
        <v>14742</v>
      </c>
    </row>
    <row r="4375" spans="1:3">
      <c r="A4375" s="2" t="s">
        <v>14744</v>
      </c>
      <c r="B4375" s="2" t="s">
        <v>14745</v>
      </c>
      <c r="C4375" s="2" t="s">
        <v>14744</v>
      </c>
    </row>
    <row r="4376" spans="1:3">
      <c r="A4376" s="2" t="s">
        <v>14746</v>
      </c>
      <c r="B4376" s="2" t="s">
        <v>14747</v>
      </c>
      <c r="C4376" s="2" t="s">
        <v>14746</v>
      </c>
    </row>
    <row r="4377" spans="1:3">
      <c r="A4377" s="2" t="s">
        <v>14748</v>
      </c>
      <c r="B4377" s="2" t="s">
        <v>14749</v>
      </c>
      <c r="C4377" s="2" t="s">
        <v>14748</v>
      </c>
    </row>
    <row r="4378" spans="1:3">
      <c r="A4378" s="2" t="s">
        <v>14750</v>
      </c>
      <c r="B4378" s="2" t="s">
        <v>14751</v>
      </c>
      <c r="C4378" s="2" t="s">
        <v>14750</v>
      </c>
    </row>
    <row r="4379" spans="1:3">
      <c r="A4379" s="2" t="s">
        <v>14752</v>
      </c>
      <c r="B4379" s="2" t="s">
        <v>14753</v>
      </c>
      <c r="C4379" s="2" t="s">
        <v>14752</v>
      </c>
    </row>
    <row r="4380" spans="1:3">
      <c r="A4380" s="2" t="s">
        <v>14754</v>
      </c>
      <c r="B4380" s="2" t="s">
        <v>14755</v>
      </c>
      <c r="C4380" s="2" t="s">
        <v>14754</v>
      </c>
    </row>
    <row r="4381" spans="1:3">
      <c r="A4381" s="2" t="s">
        <v>14756</v>
      </c>
      <c r="B4381" s="2" t="s">
        <v>14757</v>
      </c>
      <c r="C4381" s="2" t="s">
        <v>14756</v>
      </c>
    </row>
    <row r="4382" spans="1:3">
      <c r="A4382" s="2" t="s">
        <v>14758</v>
      </c>
      <c r="B4382" s="2" t="s">
        <v>14759</v>
      </c>
      <c r="C4382" s="2" t="s">
        <v>14758</v>
      </c>
    </row>
    <row r="4383" spans="1:3">
      <c r="A4383" s="2" t="s">
        <v>14760</v>
      </c>
      <c r="B4383" s="2" t="s">
        <v>14761</v>
      </c>
      <c r="C4383" s="2" t="s">
        <v>14760</v>
      </c>
    </row>
    <row r="4384" spans="1:3">
      <c r="A4384" s="2" t="s">
        <v>14762</v>
      </c>
      <c r="B4384" s="2" t="s">
        <v>14763</v>
      </c>
      <c r="C4384" s="2" t="s">
        <v>14762</v>
      </c>
    </row>
    <row r="4385" spans="1:3">
      <c r="A4385" s="2" t="s">
        <v>14764</v>
      </c>
      <c r="B4385" s="2" t="s">
        <v>14765</v>
      </c>
      <c r="C4385" s="2" t="s">
        <v>14764</v>
      </c>
    </row>
    <row r="4386" spans="1:3">
      <c r="A4386" s="2" t="s">
        <v>14766</v>
      </c>
      <c r="B4386" s="2" t="s">
        <v>14767</v>
      </c>
      <c r="C4386" s="2" t="s">
        <v>14766</v>
      </c>
    </row>
    <row r="4387" spans="1:3">
      <c r="A4387" s="2" t="s">
        <v>14768</v>
      </c>
      <c r="B4387" s="2" t="s">
        <v>14769</v>
      </c>
      <c r="C4387" s="2" t="s">
        <v>14768</v>
      </c>
    </row>
    <row r="4388" spans="1:3">
      <c r="A4388" s="2" t="s">
        <v>14770</v>
      </c>
      <c r="B4388" s="2" t="s">
        <v>14771</v>
      </c>
      <c r="C4388" s="2" t="s">
        <v>14770</v>
      </c>
    </row>
    <row r="4389" spans="1:3">
      <c r="A4389" s="2" t="s">
        <v>14772</v>
      </c>
      <c r="B4389" s="2" t="s">
        <v>14773</v>
      </c>
      <c r="C4389" s="2" t="s">
        <v>14772</v>
      </c>
    </row>
    <row r="4390" spans="1:3">
      <c r="A4390" s="2" t="s">
        <v>14774</v>
      </c>
      <c r="B4390" s="2" t="s">
        <v>14775</v>
      </c>
      <c r="C4390" s="2" t="s">
        <v>14774</v>
      </c>
    </row>
    <row r="4391" spans="1:3">
      <c r="A4391" s="2" t="s">
        <v>14776</v>
      </c>
      <c r="B4391" s="2" t="s">
        <v>14777</v>
      </c>
      <c r="C4391" s="2" t="s">
        <v>14776</v>
      </c>
    </row>
    <row r="4392" spans="1:3">
      <c r="A4392" s="2" t="s">
        <v>14778</v>
      </c>
      <c r="B4392" s="2" t="s">
        <v>14779</v>
      </c>
      <c r="C4392" s="2" t="s">
        <v>14778</v>
      </c>
    </row>
    <row r="4393" spans="1:3">
      <c r="A4393" s="2" t="s">
        <v>14780</v>
      </c>
      <c r="B4393" s="2" t="s">
        <v>14781</v>
      </c>
      <c r="C4393" s="2" t="s">
        <v>14780</v>
      </c>
    </row>
    <row r="4394" spans="1:3">
      <c r="A4394" s="2" t="s">
        <v>14782</v>
      </c>
      <c r="B4394" s="2" t="s">
        <v>14783</v>
      </c>
      <c r="C4394" s="2" t="s">
        <v>14782</v>
      </c>
    </row>
    <row r="4395" spans="1:3">
      <c r="A4395" s="2" t="s">
        <v>14784</v>
      </c>
      <c r="B4395" s="2" t="s">
        <v>14785</v>
      </c>
      <c r="C4395" s="2" t="s">
        <v>14784</v>
      </c>
    </row>
    <row r="4396" spans="1:3">
      <c r="A4396" s="2" t="s">
        <v>14786</v>
      </c>
      <c r="B4396" s="2" t="s">
        <v>14787</v>
      </c>
      <c r="C4396" s="2" t="s">
        <v>14786</v>
      </c>
    </row>
    <row r="4397" spans="1:3">
      <c r="A4397" s="2" t="s">
        <v>14788</v>
      </c>
      <c r="B4397" s="2" t="s">
        <v>14789</v>
      </c>
      <c r="C4397" s="2" t="s">
        <v>14788</v>
      </c>
    </row>
    <row r="4398" spans="1:3">
      <c r="A4398" s="2" t="s">
        <v>14790</v>
      </c>
      <c r="B4398" s="2" t="s">
        <v>14791</v>
      </c>
      <c r="C4398" s="2" t="s">
        <v>14790</v>
      </c>
    </row>
    <row r="4399" spans="1:3">
      <c r="A4399" s="2" t="s">
        <v>14792</v>
      </c>
      <c r="B4399" s="2" t="s">
        <v>14793</v>
      </c>
      <c r="C4399" s="2" t="s">
        <v>14792</v>
      </c>
    </row>
    <row r="4400" spans="1:3">
      <c r="A4400" s="2" t="s">
        <v>14794</v>
      </c>
      <c r="B4400" s="2" t="s">
        <v>14795</v>
      </c>
      <c r="C4400" s="2" t="s">
        <v>14794</v>
      </c>
    </row>
    <row r="4401" spans="1:3">
      <c r="A4401" s="2" t="s">
        <v>14796</v>
      </c>
      <c r="B4401" s="2" t="s">
        <v>14797</v>
      </c>
      <c r="C4401" s="2" t="s">
        <v>14796</v>
      </c>
    </row>
    <row r="4402" spans="1:3">
      <c r="A4402" s="2" t="s">
        <v>14798</v>
      </c>
      <c r="B4402" s="2" t="s">
        <v>14799</v>
      </c>
      <c r="C4402" s="2" t="s">
        <v>14798</v>
      </c>
    </row>
    <row r="4403" spans="1:3">
      <c r="A4403" s="2" t="s">
        <v>14800</v>
      </c>
      <c r="B4403" s="2" t="s">
        <v>4662</v>
      </c>
      <c r="C4403" s="2" t="s">
        <v>14800</v>
      </c>
    </row>
    <row r="4404" spans="1:3">
      <c r="A4404" s="2" t="s">
        <v>14801</v>
      </c>
      <c r="B4404" s="2" t="s">
        <v>14802</v>
      </c>
      <c r="C4404" s="2" t="s">
        <v>14801</v>
      </c>
    </row>
    <row r="4405" spans="1:3">
      <c r="A4405" s="2" t="s">
        <v>14803</v>
      </c>
      <c r="B4405" s="2" t="s">
        <v>14804</v>
      </c>
      <c r="C4405" s="2" t="s">
        <v>14803</v>
      </c>
    </row>
    <row r="4406" spans="1:3">
      <c r="A4406" s="2" t="s">
        <v>14805</v>
      </c>
      <c r="B4406" s="2" t="s">
        <v>14806</v>
      </c>
      <c r="C4406" s="2" t="s">
        <v>14805</v>
      </c>
    </row>
    <row r="4407" spans="1:3">
      <c r="A4407" s="2" t="s">
        <v>14807</v>
      </c>
      <c r="B4407" s="2" t="s">
        <v>14808</v>
      </c>
      <c r="C4407" s="2" t="s">
        <v>14807</v>
      </c>
    </row>
    <row r="4408" spans="1:3">
      <c r="A4408" s="2" t="s">
        <v>14809</v>
      </c>
      <c r="B4408" s="2" t="s">
        <v>14810</v>
      </c>
      <c r="C4408" s="2" t="s">
        <v>14809</v>
      </c>
    </row>
    <row r="4409" spans="1:3">
      <c r="A4409" s="2" t="s">
        <v>14811</v>
      </c>
      <c r="B4409" s="2" t="s">
        <v>14812</v>
      </c>
      <c r="C4409" s="2" t="s">
        <v>14811</v>
      </c>
    </row>
    <row r="4410" spans="1:3">
      <c r="A4410" s="2" t="s">
        <v>14813</v>
      </c>
      <c r="B4410" s="2" t="s">
        <v>14814</v>
      </c>
      <c r="C4410" s="2" t="s">
        <v>14813</v>
      </c>
    </row>
    <row r="4411" spans="1:3">
      <c r="A4411" s="2" t="s">
        <v>14815</v>
      </c>
      <c r="B4411" s="2" t="s">
        <v>14816</v>
      </c>
      <c r="C4411" s="2" t="s">
        <v>14815</v>
      </c>
    </row>
    <row r="4412" spans="1:3">
      <c r="A4412" s="2" t="s">
        <v>14817</v>
      </c>
      <c r="B4412" s="2" t="s">
        <v>14818</v>
      </c>
      <c r="C4412" s="2" t="s">
        <v>14817</v>
      </c>
    </row>
    <row r="4413" spans="1:3">
      <c r="A4413" s="2" t="s">
        <v>14819</v>
      </c>
      <c r="B4413" s="2" t="s">
        <v>14820</v>
      </c>
      <c r="C4413" s="2" t="s">
        <v>14819</v>
      </c>
    </row>
    <row r="4414" spans="1:3">
      <c r="A4414" s="2" t="s">
        <v>14821</v>
      </c>
      <c r="B4414" s="2" t="s">
        <v>14822</v>
      </c>
      <c r="C4414" s="2" t="s">
        <v>14821</v>
      </c>
    </row>
    <row r="4415" spans="1:3">
      <c r="A4415" s="2" t="s">
        <v>14823</v>
      </c>
      <c r="B4415" s="2" t="s">
        <v>14824</v>
      </c>
      <c r="C4415" s="2" t="s">
        <v>14823</v>
      </c>
    </row>
    <row r="4416" spans="1:3">
      <c r="A4416" s="2" t="s">
        <v>14825</v>
      </c>
      <c r="B4416" s="2" t="s">
        <v>14826</v>
      </c>
      <c r="C4416" s="2" t="s">
        <v>14825</v>
      </c>
    </row>
    <row r="4417" spans="1:3">
      <c r="A4417" s="2" t="s">
        <v>14827</v>
      </c>
      <c r="B4417" s="2" t="s">
        <v>14828</v>
      </c>
      <c r="C4417" s="2" t="s">
        <v>14827</v>
      </c>
    </row>
    <row r="4418" spans="1:3">
      <c r="A4418" s="2" t="s">
        <v>14829</v>
      </c>
      <c r="B4418" s="2" t="s">
        <v>14830</v>
      </c>
      <c r="C4418" s="2" t="s">
        <v>14829</v>
      </c>
    </row>
    <row r="4419" spans="1:3">
      <c r="A4419" s="2" t="s">
        <v>14831</v>
      </c>
      <c r="B4419" s="2" t="s">
        <v>14832</v>
      </c>
      <c r="C4419" s="2" t="s">
        <v>14831</v>
      </c>
    </row>
    <row r="4420" spans="1:3">
      <c r="A4420" s="2" t="s">
        <v>14833</v>
      </c>
      <c r="B4420" s="2" t="s">
        <v>14834</v>
      </c>
      <c r="C4420" s="2" t="s">
        <v>14833</v>
      </c>
    </row>
    <row r="4421" spans="1:3">
      <c r="A4421" s="2" t="s">
        <v>14835</v>
      </c>
      <c r="B4421" s="2" t="s">
        <v>14836</v>
      </c>
      <c r="C4421" s="2" t="s">
        <v>14835</v>
      </c>
    </row>
    <row r="4422" spans="1:3">
      <c r="A4422" s="2" t="s">
        <v>14837</v>
      </c>
      <c r="B4422" s="2" t="s">
        <v>14838</v>
      </c>
      <c r="C4422" s="2" t="s">
        <v>14837</v>
      </c>
    </row>
    <row r="4423" spans="1:3">
      <c r="A4423" s="2" t="s">
        <v>14839</v>
      </c>
      <c r="B4423" s="2" t="s">
        <v>14840</v>
      </c>
      <c r="C4423" s="2" t="s">
        <v>14839</v>
      </c>
    </row>
    <row r="4424" spans="1:3">
      <c r="A4424" s="2" t="s">
        <v>14841</v>
      </c>
      <c r="B4424" s="2" t="s">
        <v>14842</v>
      </c>
      <c r="C4424" s="2" t="s">
        <v>14841</v>
      </c>
    </row>
    <row r="4425" spans="1:3">
      <c r="A4425" s="2" t="s">
        <v>14843</v>
      </c>
      <c r="B4425" s="2" t="s">
        <v>14844</v>
      </c>
      <c r="C4425" s="2" t="s">
        <v>14843</v>
      </c>
    </row>
    <row r="4426" spans="1:3">
      <c r="A4426" s="2" t="s">
        <v>14845</v>
      </c>
      <c r="B4426" s="2" t="s">
        <v>14846</v>
      </c>
      <c r="C4426" s="2" t="s">
        <v>14845</v>
      </c>
    </row>
    <row r="4427" spans="1:3">
      <c r="A4427" s="2" t="s">
        <v>14847</v>
      </c>
      <c r="B4427" s="2" t="s">
        <v>14848</v>
      </c>
      <c r="C4427" s="2" t="s">
        <v>14847</v>
      </c>
    </row>
    <row r="4428" spans="1:3">
      <c r="A4428" s="2" t="s">
        <v>14849</v>
      </c>
      <c r="B4428" s="2" t="s">
        <v>14850</v>
      </c>
      <c r="C4428" s="2" t="s">
        <v>14849</v>
      </c>
    </row>
    <row r="4429" spans="1:3">
      <c r="A4429" s="2" t="s">
        <v>14851</v>
      </c>
      <c r="B4429" s="2" t="s">
        <v>14852</v>
      </c>
      <c r="C4429" s="2" t="s">
        <v>14851</v>
      </c>
    </row>
    <row r="4430" spans="1:3">
      <c r="A4430" s="2" t="s">
        <v>14853</v>
      </c>
      <c r="B4430" s="2" t="s">
        <v>14854</v>
      </c>
      <c r="C4430" s="2" t="s">
        <v>14853</v>
      </c>
    </row>
    <row r="4431" spans="1:3">
      <c r="A4431" s="2" t="s">
        <v>14855</v>
      </c>
      <c r="B4431" s="2" t="s">
        <v>14856</v>
      </c>
      <c r="C4431" s="2" t="s">
        <v>14855</v>
      </c>
    </row>
    <row r="4432" spans="1:3">
      <c r="A4432" s="2" t="s">
        <v>14857</v>
      </c>
      <c r="B4432" s="2" t="s">
        <v>14858</v>
      </c>
      <c r="C4432" s="2" t="s">
        <v>14857</v>
      </c>
    </row>
    <row r="4433" spans="1:3">
      <c r="A4433" s="2" t="s">
        <v>14859</v>
      </c>
      <c r="B4433" s="2" t="s">
        <v>14860</v>
      </c>
      <c r="C4433" s="2" t="s">
        <v>14859</v>
      </c>
    </row>
    <row r="4434" spans="1:3">
      <c r="A4434" s="2" t="s">
        <v>14861</v>
      </c>
      <c r="B4434" s="2" t="s">
        <v>14862</v>
      </c>
      <c r="C4434" s="2" t="s">
        <v>14861</v>
      </c>
    </row>
    <row r="4435" spans="1:3">
      <c r="A4435" s="2" t="s">
        <v>14863</v>
      </c>
      <c r="B4435" s="2" t="s">
        <v>14864</v>
      </c>
      <c r="C4435" s="2" t="s">
        <v>14863</v>
      </c>
    </row>
    <row r="4436" spans="1:3">
      <c r="A4436" s="2" t="s">
        <v>14865</v>
      </c>
      <c r="B4436" s="2" t="s">
        <v>14866</v>
      </c>
      <c r="C4436" s="2" t="s">
        <v>14865</v>
      </c>
    </row>
    <row r="4437" spans="1:3">
      <c r="A4437" s="2" t="s">
        <v>14867</v>
      </c>
      <c r="B4437" s="2" t="s">
        <v>14868</v>
      </c>
      <c r="C4437" s="2" t="s">
        <v>14867</v>
      </c>
    </row>
    <row r="4438" spans="1:3">
      <c r="A4438" s="2" t="s">
        <v>14869</v>
      </c>
      <c r="B4438" s="2" t="s">
        <v>14870</v>
      </c>
      <c r="C4438" s="2" t="s">
        <v>14869</v>
      </c>
    </row>
    <row r="4439" spans="1:3">
      <c r="A4439" s="2" t="s">
        <v>14871</v>
      </c>
      <c r="B4439" s="2" t="s">
        <v>14872</v>
      </c>
      <c r="C4439" s="2" t="s">
        <v>14871</v>
      </c>
    </row>
    <row r="4440" spans="1:3">
      <c r="A4440" s="2" t="s">
        <v>14873</v>
      </c>
      <c r="B4440" s="2" t="s">
        <v>14874</v>
      </c>
      <c r="C4440" s="2" t="s">
        <v>14873</v>
      </c>
    </row>
    <row r="4441" spans="1:3">
      <c r="A4441" s="2" t="s">
        <v>14875</v>
      </c>
      <c r="B4441" s="2" t="s">
        <v>14876</v>
      </c>
      <c r="C4441" s="2" t="s">
        <v>14875</v>
      </c>
    </row>
    <row r="4442" spans="1:3">
      <c r="A4442" s="2" t="s">
        <v>14877</v>
      </c>
      <c r="B4442" s="2" t="s">
        <v>14878</v>
      </c>
      <c r="C4442" s="2" t="s">
        <v>14877</v>
      </c>
    </row>
    <row r="4443" spans="1:3">
      <c r="A4443" s="2" t="s">
        <v>14879</v>
      </c>
      <c r="B4443" s="2" t="s">
        <v>14880</v>
      </c>
      <c r="C4443" s="2" t="s">
        <v>14879</v>
      </c>
    </row>
    <row r="4444" spans="1:3">
      <c r="A4444" s="2" t="s">
        <v>14881</v>
      </c>
      <c r="B4444" s="2" t="s">
        <v>14882</v>
      </c>
      <c r="C4444" s="2" t="s">
        <v>14881</v>
      </c>
    </row>
    <row r="4445" spans="1:3">
      <c r="A4445" s="2" t="s">
        <v>14883</v>
      </c>
      <c r="B4445" s="2" t="s">
        <v>14884</v>
      </c>
      <c r="C4445" s="2" t="s">
        <v>14883</v>
      </c>
    </row>
    <row r="4446" spans="1:3">
      <c r="A4446" s="2" t="s">
        <v>14885</v>
      </c>
      <c r="B4446" s="2" t="s">
        <v>14886</v>
      </c>
      <c r="C4446" s="2" t="s">
        <v>14885</v>
      </c>
    </row>
    <row r="4447" spans="1:3">
      <c r="A4447" s="2" t="s">
        <v>14887</v>
      </c>
      <c r="B4447" s="2" t="s">
        <v>14888</v>
      </c>
      <c r="C4447" s="2" t="s">
        <v>14887</v>
      </c>
    </row>
    <row r="4448" spans="1:3">
      <c r="A4448" s="2" t="s">
        <v>14889</v>
      </c>
      <c r="B4448" s="2" t="s">
        <v>14890</v>
      </c>
      <c r="C4448" s="2" t="s">
        <v>14889</v>
      </c>
    </row>
    <row r="4449" spans="1:3">
      <c r="A4449" s="2" t="s">
        <v>14891</v>
      </c>
      <c r="B4449" s="2" t="s">
        <v>14892</v>
      </c>
      <c r="C4449" s="2" t="s">
        <v>14891</v>
      </c>
    </row>
    <row r="4450" spans="1:3">
      <c r="A4450" s="2" t="s">
        <v>14893</v>
      </c>
      <c r="B4450" s="2" t="s">
        <v>14894</v>
      </c>
      <c r="C4450" s="2" t="s">
        <v>14893</v>
      </c>
    </row>
    <row r="4451" spans="1:3">
      <c r="A4451" s="2" t="s">
        <v>14895</v>
      </c>
      <c r="B4451" s="2" t="s">
        <v>14896</v>
      </c>
      <c r="C4451" s="2" t="s">
        <v>14895</v>
      </c>
    </row>
    <row r="4452" spans="1:3">
      <c r="A4452" s="2" t="s">
        <v>14897</v>
      </c>
      <c r="B4452" s="2" t="s">
        <v>14898</v>
      </c>
      <c r="C4452" s="2" t="s">
        <v>14897</v>
      </c>
    </row>
    <row r="4453" spans="1:3">
      <c r="A4453" s="2" t="s">
        <v>14899</v>
      </c>
      <c r="B4453" s="2" t="s">
        <v>14900</v>
      </c>
      <c r="C4453" s="2" t="s">
        <v>14899</v>
      </c>
    </row>
    <row r="4454" spans="1:3">
      <c r="A4454" s="2" t="s">
        <v>14901</v>
      </c>
      <c r="B4454" s="2" t="s">
        <v>14902</v>
      </c>
      <c r="C4454" s="2" t="s">
        <v>14901</v>
      </c>
    </row>
    <row r="4455" spans="1:3">
      <c r="A4455" s="2" t="s">
        <v>14903</v>
      </c>
      <c r="B4455" s="2" t="s">
        <v>14904</v>
      </c>
      <c r="C4455" s="2" t="s">
        <v>14903</v>
      </c>
    </row>
    <row r="4456" spans="1:3">
      <c r="A4456" s="2" t="s">
        <v>14905</v>
      </c>
      <c r="B4456" s="2" t="s">
        <v>14906</v>
      </c>
      <c r="C4456" s="2" t="s">
        <v>14905</v>
      </c>
    </row>
    <row r="4457" spans="1:3">
      <c r="A4457" s="2" t="s">
        <v>14907</v>
      </c>
      <c r="B4457" s="2" t="s">
        <v>14908</v>
      </c>
      <c r="C4457" s="2" t="s">
        <v>14907</v>
      </c>
    </row>
    <row r="4458" spans="1:3">
      <c r="A4458" s="2" t="s">
        <v>14909</v>
      </c>
      <c r="B4458" s="2" t="s">
        <v>14910</v>
      </c>
      <c r="C4458" s="2" t="s">
        <v>14909</v>
      </c>
    </row>
    <row r="4459" spans="1:3">
      <c r="A4459" s="2" t="s">
        <v>14911</v>
      </c>
      <c r="B4459" s="2" t="s">
        <v>14912</v>
      </c>
      <c r="C4459" s="2" t="s">
        <v>14911</v>
      </c>
    </row>
    <row r="4460" spans="1:3">
      <c r="A4460" s="2" t="s">
        <v>14913</v>
      </c>
      <c r="B4460" s="2" t="s">
        <v>14914</v>
      </c>
      <c r="C4460" s="2" t="s">
        <v>14913</v>
      </c>
    </row>
    <row r="4461" spans="1:3">
      <c r="A4461" s="2" t="s">
        <v>14915</v>
      </c>
      <c r="B4461" s="2" t="s">
        <v>14916</v>
      </c>
      <c r="C4461" s="2" t="s">
        <v>14915</v>
      </c>
    </row>
    <row r="4462" spans="1:3">
      <c r="A4462" s="2" t="s">
        <v>14917</v>
      </c>
      <c r="B4462" s="2" t="s">
        <v>14918</v>
      </c>
      <c r="C4462" s="2" t="s">
        <v>14917</v>
      </c>
    </row>
    <row r="4463" spans="1:3">
      <c r="A4463" s="2" t="s">
        <v>14919</v>
      </c>
      <c r="B4463" s="2" t="s">
        <v>14920</v>
      </c>
      <c r="C4463" s="2" t="s">
        <v>14919</v>
      </c>
    </row>
    <row r="4464" spans="1:3">
      <c r="A4464" s="2" t="s">
        <v>14921</v>
      </c>
      <c r="B4464" s="2" t="s">
        <v>14922</v>
      </c>
      <c r="C4464" s="2" t="s">
        <v>14921</v>
      </c>
    </row>
    <row r="4465" spans="1:3">
      <c r="A4465" s="2" t="s">
        <v>14923</v>
      </c>
      <c r="B4465" s="2" t="s">
        <v>14924</v>
      </c>
      <c r="C4465" s="2" t="s">
        <v>14923</v>
      </c>
    </row>
    <row r="4466" spans="1:3">
      <c r="A4466" s="2" t="s">
        <v>14925</v>
      </c>
      <c r="B4466" s="2" t="s">
        <v>14926</v>
      </c>
      <c r="C4466" s="2" t="s">
        <v>14925</v>
      </c>
    </row>
    <row r="4467" spans="1:3">
      <c r="A4467" s="2" t="s">
        <v>14927</v>
      </c>
      <c r="B4467" s="2" t="s">
        <v>14928</v>
      </c>
      <c r="C4467" s="2" t="s">
        <v>14927</v>
      </c>
    </row>
    <row r="4468" spans="1:3">
      <c r="A4468" s="2" t="s">
        <v>14929</v>
      </c>
      <c r="B4468" s="2" t="s">
        <v>14930</v>
      </c>
      <c r="C4468" s="2" t="s">
        <v>14929</v>
      </c>
    </row>
    <row r="4469" spans="1:3">
      <c r="A4469" s="2" t="s">
        <v>14931</v>
      </c>
      <c r="B4469" s="2" t="s">
        <v>14932</v>
      </c>
      <c r="C4469" s="2" t="s">
        <v>14931</v>
      </c>
    </row>
    <row r="4470" spans="1:3">
      <c r="A4470" s="2" t="s">
        <v>14933</v>
      </c>
      <c r="B4470" s="2" t="s">
        <v>14934</v>
      </c>
      <c r="C4470" s="2" t="s">
        <v>14933</v>
      </c>
    </row>
    <row r="4471" spans="1:3">
      <c r="A4471" s="2" t="s">
        <v>14935</v>
      </c>
      <c r="B4471" s="2" t="s">
        <v>14936</v>
      </c>
      <c r="C4471" s="2" t="s">
        <v>14935</v>
      </c>
    </row>
    <row r="4472" spans="1:3">
      <c r="A4472" s="2" t="s">
        <v>14937</v>
      </c>
      <c r="B4472" s="2" t="s">
        <v>14938</v>
      </c>
      <c r="C4472" s="2" t="s">
        <v>14937</v>
      </c>
    </row>
    <row r="4473" spans="1:3">
      <c r="A4473" s="2" t="s">
        <v>14939</v>
      </c>
      <c r="B4473" s="2" t="s">
        <v>14940</v>
      </c>
      <c r="C4473" s="2" t="s">
        <v>14939</v>
      </c>
    </row>
    <row r="4474" spans="1:3">
      <c r="A4474" s="2" t="s">
        <v>14941</v>
      </c>
      <c r="B4474" s="2" t="s">
        <v>14942</v>
      </c>
      <c r="C4474" s="2" t="s">
        <v>14941</v>
      </c>
    </row>
    <row r="4475" spans="1:3">
      <c r="A4475" s="2" t="s">
        <v>14943</v>
      </c>
      <c r="B4475" s="2" t="s">
        <v>14944</v>
      </c>
      <c r="C4475" s="2" t="s">
        <v>14943</v>
      </c>
    </row>
    <row r="4476" spans="1:3">
      <c r="A4476" s="2" t="s">
        <v>14945</v>
      </c>
      <c r="B4476" s="2" t="s">
        <v>14946</v>
      </c>
      <c r="C4476" s="2" t="s">
        <v>14945</v>
      </c>
    </row>
    <row r="4477" spans="1:3">
      <c r="A4477" s="2" t="s">
        <v>14947</v>
      </c>
      <c r="B4477" s="2" t="s">
        <v>14948</v>
      </c>
      <c r="C4477" s="2" t="s">
        <v>14947</v>
      </c>
    </row>
    <row r="4478" spans="1:3">
      <c r="A4478" s="2" t="s">
        <v>14949</v>
      </c>
      <c r="B4478" s="2" t="s">
        <v>14950</v>
      </c>
      <c r="C4478" s="2" t="s">
        <v>14949</v>
      </c>
    </row>
    <row r="4479" spans="1:3">
      <c r="A4479" s="2" t="s">
        <v>14951</v>
      </c>
      <c r="B4479" s="2" t="s">
        <v>14952</v>
      </c>
      <c r="C4479" s="2" t="s">
        <v>14951</v>
      </c>
    </row>
    <row r="4480" spans="1:3">
      <c r="A4480" s="2" t="s">
        <v>14953</v>
      </c>
      <c r="B4480" s="2" t="s">
        <v>14954</v>
      </c>
      <c r="C4480" s="2" t="s">
        <v>14953</v>
      </c>
    </row>
    <row r="4481" spans="1:3">
      <c r="A4481" s="2" t="s">
        <v>14955</v>
      </c>
      <c r="B4481" s="2" t="s">
        <v>14956</v>
      </c>
      <c r="C4481" s="2" t="s">
        <v>14955</v>
      </c>
    </row>
    <row r="4482" spans="1:3">
      <c r="A4482" s="2" t="s">
        <v>14957</v>
      </c>
      <c r="B4482" s="2" t="s">
        <v>14958</v>
      </c>
      <c r="C4482" s="2" t="s">
        <v>14957</v>
      </c>
    </row>
    <row r="4483" spans="1:3">
      <c r="A4483" s="2" t="s">
        <v>14959</v>
      </c>
      <c r="B4483" s="2" t="s">
        <v>14960</v>
      </c>
      <c r="C4483" s="2" t="s">
        <v>14959</v>
      </c>
    </row>
    <row r="4484" spans="1:3">
      <c r="A4484" s="2" t="s">
        <v>14961</v>
      </c>
      <c r="B4484" s="2" t="s">
        <v>14962</v>
      </c>
      <c r="C4484" s="2" t="s">
        <v>14961</v>
      </c>
    </row>
    <row r="4485" spans="1:3">
      <c r="A4485" s="2" t="s">
        <v>14963</v>
      </c>
      <c r="B4485" s="2" t="s">
        <v>14964</v>
      </c>
      <c r="C4485" s="2" t="s">
        <v>14963</v>
      </c>
    </row>
    <row r="4486" spans="1:3">
      <c r="A4486" s="2" t="s">
        <v>14965</v>
      </c>
      <c r="B4486" s="2" t="s">
        <v>14966</v>
      </c>
      <c r="C4486" s="2" t="s">
        <v>14965</v>
      </c>
    </row>
    <row r="4487" spans="1:3">
      <c r="A4487" s="2" t="s">
        <v>14967</v>
      </c>
      <c r="B4487" s="2" t="s">
        <v>14968</v>
      </c>
      <c r="C4487" s="2" t="s">
        <v>14967</v>
      </c>
    </row>
    <row r="4488" spans="1:3">
      <c r="A4488" s="2" t="s">
        <v>14969</v>
      </c>
      <c r="B4488" s="2" t="s">
        <v>14970</v>
      </c>
      <c r="C4488" s="2" t="s">
        <v>14969</v>
      </c>
    </row>
    <row r="4489" spans="1:3">
      <c r="A4489" s="2" t="s">
        <v>14971</v>
      </c>
      <c r="B4489" s="2" t="s">
        <v>14972</v>
      </c>
      <c r="C4489" s="2" t="s">
        <v>14971</v>
      </c>
    </row>
    <row r="4490" spans="1:3">
      <c r="A4490" s="2" t="s">
        <v>14973</v>
      </c>
      <c r="B4490" s="2" t="s">
        <v>14974</v>
      </c>
      <c r="C4490" s="2" t="s">
        <v>14973</v>
      </c>
    </row>
    <row r="4491" spans="1:3">
      <c r="A4491" s="2" t="s">
        <v>14975</v>
      </c>
      <c r="B4491" s="2" t="s">
        <v>14976</v>
      </c>
      <c r="C4491" s="2" t="s">
        <v>14975</v>
      </c>
    </row>
    <row r="4492" spans="1:3">
      <c r="A4492" s="2" t="s">
        <v>14977</v>
      </c>
      <c r="B4492" s="2" t="s">
        <v>14978</v>
      </c>
      <c r="C4492" s="2" t="s">
        <v>14977</v>
      </c>
    </row>
    <row r="4493" spans="1:3">
      <c r="A4493" s="2" t="s">
        <v>14979</v>
      </c>
      <c r="B4493" s="2" t="s">
        <v>14980</v>
      </c>
      <c r="C4493" s="2" t="s">
        <v>14979</v>
      </c>
    </row>
    <row r="4494" spans="1:3">
      <c r="A4494" s="2" t="s">
        <v>14981</v>
      </c>
      <c r="B4494" s="2" t="s">
        <v>14982</v>
      </c>
      <c r="C4494" s="2" t="s">
        <v>14981</v>
      </c>
    </row>
    <row r="4495" spans="1:3">
      <c r="A4495" s="2" t="s">
        <v>14983</v>
      </c>
      <c r="B4495" s="2" t="s">
        <v>14984</v>
      </c>
      <c r="C4495" s="2" t="s">
        <v>14983</v>
      </c>
    </row>
    <row r="4496" spans="1:3">
      <c r="A4496" s="2" t="s">
        <v>14985</v>
      </c>
      <c r="B4496" s="2" t="s">
        <v>14986</v>
      </c>
      <c r="C4496" s="2" t="s">
        <v>14985</v>
      </c>
    </row>
    <row r="4497" spans="1:3">
      <c r="A4497" s="2" t="s">
        <v>14987</v>
      </c>
      <c r="B4497" s="2" t="s">
        <v>14988</v>
      </c>
      <c r="C4497" s="2" t="s">
        <v>14987</v>
      </c>
    </row>
    <row r="4498" spans="1:3">
      <c r="A4498" s="2" t="s">
        <v>14989</v>
      </c>
      <c r="B4498" s="2" t="s">
        <v>14990</v>
      </c>
      <c r="C4498" s="2" t="s">
        <v>14989</v>
      </c>
    </row>
    <row r="4499" spans="1:3">
      <c r="A4499" s="2" t="s">
        <v>14991</v>
      </c>
      <c r="B4499" s="2" t="s">
        <v>14992</v>
      </c>
      <c r="C4499" s="2" t="s">
        <v>14991</v>
      </c>
    </row>
    <row r="4500" spans="1:3">
      <c r="A4500" s="2" t="s">
        <v>14993</v>
      </c>
      <c r="B4500" s="2" t="s">
        <v>14994</v>
      </c>
      <c r="C4500" s="2" t="s">
        <v>14993</v>
      </c>
    </row>
    <row r="4501" spans="1:3">
      <c r="A4501" s="2" t="s">
        <v>14995</v>
      </c>
      <c r="B4501" s="2" t="s">
        <v>14996</v>
      </c>
      <c r="C4501" s="2" t="s">
        <v>14995</v>
      </c>
    </row>
    <row r="4502" spans="1:3">
      <c r="A4502" s="2" t="s">
        <v>14997</v>
      </c>
      <c r="B4502" s="2" t="s">
        <v>14998</v>
      </c>
      <c r="C4502" s="2" t="s">
        <v>14997</v>
      </c>
    </row>
    <row r="4503" spans="1:3">
      <c r="A4503" s="2" t="s">
        <v>14999</v>
      </c>
      <c r="B4503" s="2" t="s">
        <v>15000</v>
      </c>
      <c r="C4503" s="2" t="s">
        <v>14999</v>
      </c>
    </row>
    <row r="4504" spans="1:3">
      <c r="A4504" s="2" t="s">
        <v>15001</v>
      </c>
      <c r="B4504" s="2" t="s">
        <v>15002</v>
      </c>
      <c r="C4504" s="2" t="s">
        <v>15001</v>
      </c>
    </row>
    <row r="4505" spans="1:3">
      <c r="A4505" s="2" t="s">
        <v>15003</v>
      </c>
      <c r="B4505" s="2" t="s">
        <v>15004</v>
      </c>
      <c r="C4505" s="2" t="s">
        <v>15003</v>
      </c>
    </row>
    <row r="4506" spans="1:3">
      <c r="A4506" s="2" t="s">
        <v>15005</v>
      </c>
      <c r="B4506" s="2" t="s">
        <v>15006</v>
      </c>
      <c r="C4506" s="2" t="s">
        <v>15005</v>
      </c>
    </row>
    <row r="4507" spans="1:3">
      <c r="A4507" s="2" t="s">
        <v>15007</v>
      </c>
      <c r="B4507" s="2" t="s">
        <v>15008</v>
      </c>
      <c r="C4507" s="2" t="s">
        <v>15007</v>
      </c>
    </row>
    <row r="4508" spans="1:3">
      <c r="A4508" s="2" t="s">
        <v>15009</v>
      </c>
      <c r="B4508" s="2" t="s">
        <v>15010</v>
      </c>
      <c r="C4508" s="2" t="s">
        <v>15009</v>
      </c>
    </row>
    <row r="4509" spans="1:3">
      <c r="A4509" s="2" t="s">
        <v>15011</v>
      </c>
      <c r="B4509" s="2" t="s">
        <v>15012</v>
      </c>
      <c r="C4509" s="2" t="s">
        <v>15011</v>
      </c>
    </row>
    <row r="4510" spans="1:3">
      <c r="A4510" s="2" t="s">
        <v>15013</v>
      </c>
      <c r="B4510" s="2" t="s">
        <v>15014</v>
      </c>
      <c r="C4510" s="2" t="s">
        <v>15013</v>
      </c>
    </row>
    <row r="4511" spans="1:3">
      <c r="A4511" s="2" t="s">
        <v>15015</v>
      </c>
      <c r="B4511" s="2" t="s">
        <v>15016</v>
      </c>
      <c r="C4511" s="2" t="s">
        <v>15015</v>
      </c>
    </row>
    <row r="4512" spans="1:3">
      <c r="A4512" s="2" t="s">
        <v>15017</v>
      </c>
      <c r="B4512" s="2" t="s">
        <v>15018</v>
      </c>
      <c r="C4512" s="2" t="s">
        <v>15017</v>
      </c>
    </row>
    <row r="4513" spans="1:3">
      <c r="A4513" s="2" t="s">
        <v>15019</v>
      </c>
      <c r="B4513" s="2" t="s">
        <v>15020</v>
      </c>
      <c r="C4513" s="2" t="s">
        <v>15019</v>
      </c>
    </row>
    <row r="4514" spans="1:3">
      <c r="A4514" s="2" t="s">
        <v>15021</v>
      </c>
      <c r="B4514" s="2" t="s">
        <v>15022</v>
      </c>
      <c r="C4514" s="2" t="s">
        <v>15021</v>
      </c>
    </row>
    <row r="4515" spans="1:3">
      <c r="A4515" s="2" t="s">
        <v>15023</v>
      </c>
      <c r="B4515" s="2" t="s">
        <v>15024</v>
      </c>
      <c r="C4515" s="2" t="s">
        <v>15023</v>
      </c>
    </row>
    <row r="4516" spans="1:3">
      <c r="A4516" s="2" t="s">
        <v>15025</v>
      </c>
      <c r="B4516" s="2" t="s">
        <v>15026</v>
      </c>
      <c r="C4516" s="2" t="s">
        <v>15025</v>
      </c>
    </row>
    <row r="4517" spans="1:3">
      <c r="A4517" s="2" t="s">
        <v>15027</v>
      </c>
      <c r="B4517" s="2" t="s">
        <v>15028</v>
      </c>
      <c r="C4517" s="2" t="s">
        <v>15027</v>
      </c>
    </row>
    <row r="4518" spans="1:3">
      <c r="A4518" s="2" t="s">
        <v>15029</v>
      </c>
      <c r="B4518" s="2" t="s">
        <v>15030</v>
      </c>
      <c r="C4518" s="2" t="s">
        <v>15029</v>
      </c>
    </row>
    <row r="4519" spans="1:3">
      <c r="A4519" s="2" t="s">
        <v>15031</v>
      </c>
      <c r="B4519" s="2" t="s">
        <v>15032</v>
      </c>
      <c r="C4519" s="2" t="s">
        <v>15031</v>
      </c>
    </row>
    <row r="4520" spans="1:3">
      <c r="A4520" s="2" t="s">
        <v>15033</v>
      </c>
      <c r="B4520" s="2" t="s">
        <v>15034</v>
      </c>
      <c r="C4520" s="2" t="s">
        <v>15033</v>
      </c>
    </row>
    <row r="4521" spans="1:3">
      <c r="A4521" s="2" t="s">
        <v>15035</v>
      </c>
      <c r="B4521" s="2" t="s">
        <v>15036</v>
      </c>
      <c r="C4521" s="2" t="s">
        <v>15035</v>
      </c>
    </row>
    <row r="4522" spans="1:3">
      <c r="A4522" s="2" t="s">
        <v>15037</v>
      </c>
      <c r="B4522" s="2" t="s">
        <v>15038</v>
      </c>
      <c r="C4522" s="2" t="s">
        <v>15037</v>
      </c>
    </row>
    <row r="4523" spans="1:3">
      <c r="A4523" s="2" t="s">
        <v>15039</v>
      </c>
      <c r="B4523" s="2" t="s">
        <v>15040</v>
      </c>
      <c r="C4523" s="2" t="s">
        <v>15039</v>
      </c>
    </row>
    <row r="4524" spans="1:3">
      <c r="A4524" s="2" t="s">
        <v>15041</v>
      </c>
      <c r="B4524" s="2" t="s">
        <v>15042</v>
      </c>
      <c r="C4524" s="2" t="s">
        <v>15041</v>
      </c>
    </row>
    <row r="4525" spans="1:3">
      <c r="A4525" s="2" t="s">
        <v>15043</v>
      </c>
      <c r="B4525" s="2" t="s">
        <v>15044</v>
      </c>
      <c r="C4525" s="2" t="s">
        <v>15043</v>
      </c>
    </row>
    <row r="4526" spans="1:3">
      <c r="A4526" s="2" t="s">
        <v>15045</v>
      </c>
      <c r="B4526" s="2" t="s">
        <v>15046</v>
      </c>
      <c r="C4526" s="2" t="s">
        <v>15045</v>
      </c>
    </row>
    <row r="4527" spans="1:3">
      <c r="A4527" s="2" t="s">
        <v>15047</v>
      </c>
      <c r="B4527" s="2" t="s">
        <v>15048</v>
      </c>
      <c r="C4527" s="2" t="s">
        <v>15047</v>
      </c>
    </row>
    <row r="4528" spans="1:3">
      <c r="A4528" s="2" t="s">
        <v>15049</v>
      </c>
      <c r="B4528" s="2" t="s">
        <v>15050</v>
      </c>
      <c r="C4528" s="2" t="s">
        <v>15049</v>
      </c>
    </row>
    <row r="4529" spans="1:3">
      <c r="A4529" s="2" t="s">
        <v>15051</v>
      </c>
      <c r="B4529" s="2" t="s">
        <v>15052</v>
      </c>
      <c r="C4529" s="2" t="s">
        <v>15051</v>
      </c>
    </row>
    <row r="4530" spans="1:3">
      <c r="A4530" s="2" t="s">
        <v>15053</v>
      </c>
      <c r="B4530" s="2" t="s">
        <v>15054</v>
      </c>
      <c r="C4530" s="2" t="s">
        <v>15053</v>
      </c>
    </row>
    <row r="4531" spans="1:3">
      <c r="A4531" s="2" t="s">
        <v>15055</v>
      </c>
      <c r="B4531" s="2" t="s">
        <v>15056</v>
      </c>
      <c r="C4531" s="2" t="s">
        <v>15055</v>
      </c>
    </row>
    <row r="4532" spans="1:3">
      <c r="A4532" s="2" t="s">
        <v>15057</v>
      </c>
      <c r="B4532" s="2" t="s">
        <v>15058</v>
      </c>
      <c r="C4532" s="2" t="s">
        <v>15057</v>
      </c>
    </row>
    <row r="4533" spans="1:3">
      <c r="A4533" s="2" t="s">
        <v>15059</v>
      </c>
      <c r="B4533" s="2" t="s">
        <v>15060</v>
      </c>
      <c r="C4533" s="2" t="s">
        <v>15059</v>
      </c>
    </row>
    <row r="4534" spans="1:3">
      <c r="A4534" s="2" t="s">
        <v>15061</v>
      </c>
      <c r="B4534" s="2" t="s">
        <v>15062</v>
      </c>
      <c r="C4534" s="2" t="s">
        <v>15061</v>
      </c>
    </row>
    <row r="4535" spans="1:3">
      <c r="A4535" s="2" t="s">
        <v>15063</v>
      </c>
      <c r="B4535" s="2" t="s">
        <v>15064</v>
      </c>
      <c r="C4535" s="2" t="s">
        <v>15063</v>
      </c>
    </row>
    <row r="4536" spans="1:3">
      <c r="A4536" s="2" t="s">
        <v>15065</v>
      </c>
      <c r="B4536" s="2" t="s">
        <v>15066</v>
      </c>
      <c r="C4536" s="2" t="s">
        <v>15065</v>
      </c>
    </row>
    <row r="4537" spans="1:3">
      <c r="A4537" s="2" t="s">
        <v>15067</v>
      </c>
      <c r="B4537" s="2" t="s">
        <v>15068</v>
      </c>
      <c r="C4537" s="2" t="s">
        <v>15067</v>
      </c>
    </row>
    <row r="4538" spans="1:3">
      <c r="A4538" s="2" t="s">
        <v>15069</v>
      </c>
      <c r="B4538" s="2" t="s">
        <v>15070</v>
      </c>
      <c r="C4538" s="2" t="s">
        <v>15069</v>
      </c>
    </row>
    <row r="4539" spans="1:3">
      <c r="A4539" s="2" t="s">
        <v>15071</v>
      </c>
      <c r="B4539" s="2" t="s">
        <v>15072</v>
      </c>
      <c r="C4539" s="2" t="s">
        <v>15071</v>
      </c>
    </row>
    <row r="4540" spans="1:3">
      <c r="A4540" s="2" t="s">
        <v>15073</v>
      </c>
      <c r="B4540" s="2" t="s">
        <v>5651</v>
      </c>
      <c r="C4540" s="2" t="s">
        <v>15073</v>
      </c>
    </row>
    <row r="4541" spans="1:3">
      <c r="A4541" s="2" t="s">
        <v>15074</v>
      </c>
      <c r="B4541" s="2" t="s">
        <v>15075</v>
      </c>
      <c r="C4541" s="2" t="s">
        <v>15074</v>
      </c>
    </row>
    <row r="4542" spans="1:3">
      <c r="A4542" s="2" t="s">
        <v>15076</v>
      </c>
      <c r="B4542" s="2" t="s">
        <v>15077</v>
      </c>
      <c r="C4542" s="2" t="s">
        <v>15076</v>
      </c>
    </row>
    <row r="4543" spans="1:3">
      <c r="A4543" s="2" t="s">
        <v>15078</v>
      </c>
      <c r="B4543" s="2" t="s">
        <v>15079</v>
      </c>
      <c r="C4543" s="2" t="s">
        <v>15078</v>
      </c>
    </row>
    <row r="4544" spans="1:3">
      <c r="A4544" s="2" t="s">
        <v>15080</v>
      </c>
      <c r="B4544" s="2" t="s">
        <v>15081</v>
      </c>
      <c r="C4544" s="2" t="s">
        <v>15080</v>
      </c>
    </row>
    <row r="4545" spans="1:3">
      <c r="A4545" s="2" t="s">
        <v>15082</v>
      </c>
      <c r="B4545" s="2" t="s">
        <v>15083</v>
      </c>
      <c r="C4545" s="2" t="s">
        <v>15082</v>
      </c>
    </row>
    <row r="4546" spans="1:3">
      <c r="A4546" s="2" t="s">
        <v>15084</v>
      </c>
      <c r="B4546" s="2" t="s">
        <v>15085</v>
      </c>
      <c r="C4546" s="2" t="s">
        <v>15084</v>
      </c>
    </row>
    <row r="4547" spans="1:3">
      <c r="A4547" s="2" t="s">
        <v>15086</v>
      </c>
      <c r="B4547" s="2" t="s">
        <v>15087</v>
      </c>
      <c r="C4547" s="2" t="s">
        <v>15086</v>
      </c>
    </row>
    <row r="4548" spans="1:3">
      <c r="A4548" s="2" t="s">
        <v>15088</v>
      </c>
      <c r="B4548" s="2" t="s">
        <v>15089</v>
      </c>
      <c r="C4548" s="2" t="s">
        <v>15088</v>
      </c>
    </row>
    <row r="4549" spans="1:3">
      <c r="A4549" s="2" t="s">
        <v>15090</v>
      </c>
      <c r="B4549" s="2" t="s">
        <v>15091</v>
      </c>
      <c r="C4549" s="2" t="s">
        <v>15090</v>
      </c>
    </row>
    <row r="4550" spans="1:3">
      <c r="A4550" s="2" t="s">
        <v>15092</v>
      </c>
      <c r="B4550" s="2" t="s">
        <v>15093</v>
      </c>
      <c r="C4550" s="2" t="s">
        <v>15092</v>
      </c>
    </row>
    <row r="4551" spans="1:3">
      <c r="A4551" s="2" t="s">
        <v>15094</v>
      </c>
      <c r="B4551" s="2" t="s">
        <v>15095</v>
      </c>
      <c r="C4551" s="2" t="s">
        <v>15094</v>
      </c>
    </row>
    <row r="4552" spans="1:3">
      <c r="A4552" s="2" t="s">
        <v>15096</v>
      </c>
      <c r="B4552" s="2" t="s">
        <v>15097</v>
      </c>
      <c r="C4552" s="2" t="s">
        <v>15096</v>
      </c>
    </row>
    <row r="4553" spans="1:3">
      <c r="A4553" s="2" t="s">
        <v>15098</v>
      </c>
      <c r="B4553" s="2" t="s">
        <v>15099</v>
      </c>
      <c r="C4553" s="2" t="s">
        <v>15098</v>
      </c>
    </row>
    <row r="4554" spans="1:3">
      <c r="A4554" s="2" t="s">
        <v>15100</v>
      </c>
      <c r="B4554" s="2" t="s">
        <v>15101</v>
      </c>
      <c r="C4554" s="2" t="s">
        <v>15100</v>
      </c>
    </row>
    <row r="4555" spans="1:3">
      <c r="A4555" s="2" t="s">
        <v>15102</v>
      </c>
      <c r="B4555" s="2" t="s">
        <v>15103</v>
      </c>
      <c r="C4555" s="2" t="s">
        <v>15102</v>
      </c>
    </row>
    <row r="4556" spans="1:3">
      <c r="A4556" s="2" t="s">
        <v>15104</v>
      </c>
      <c r="B4556" s="2" t="s">
        <v>15105</v>
      </c>
      <c r="C4556" s="2" t="s">
        <v>15104</v>
      </c>
    </row>
    <row r="4557" spans="1:3">
      <c r="A4557" s="2" t="s">
        <v>15106</v>
      </c>
      <c r="B4557" s="2" t="s">
        <v>15107</v>
      </c>
      <c r="C4557" s="2" t="s">
        <v>15106</v>
      </c>
    </row>
    <row r="4558" spans="1:3">
      <c r="A4558" s="2" t="s">
        <v>15108</v>
      </c>
      <c r="B4558" s="2" t="s">
        <v>15109</v>
      </c>
      <c r="C4558" s="2" t="s">
        <v>15108</v>
      </c>
    </row>
    <row r="4559" spans="1:3">
      <c r="A4559" s="2" t="s">
        <v>15110</v>
      </c>
      <c r="B4559" s="2" t="s">
        <v>15111</v>
      </c>
      <c r="C4559" s="2" t="s">
        <v>15110</v>
      </c>
    </row>
    <row r="4560" spans="1:3">
      <c r="A4560" s="2" t="s">
        <v>15112</v>
      </c>
      <c r="B4560" s="2" t="s">
        <v>15113</v>
      </c>
      <c r="C4560" s="2" t="s">
        <v>15112</v>
      </c>
    </row>
    <row r="4561" spans="1:3">
      <c r="A4561" s="2" t="s">
        <v>15114</v>
      </c>
      <c r="B4561" s="2" t="s">
        <v>15115</v>
      </c>
      <c r="C4561" s="2" t="s">
        <v>15114</v>
      </c>
    </row>
    <row r="4562" spans="1:3">
      <c r="A4562" s="2" t="s">
        <v>15116</v>
      </c>
      <c r="B4562" s="2" t="s">
        <v>15117</v>
      </c>
      <c r="C4562" s="2" t="s">
        <v>15116</v>
      </c>
    </row>
    <row r="4563" spans="1:3">
      <c r="A4563" s="2" t="s">
        <v>15118</v>
      </c>
      <c r="B4563" s="2" t="s">
        <v>15119</v>
      </c>
      <c r="C4563" s="2" t="s">
        <v>15118</v>
      </c>
    </row>
    <row r="4564" spans="1:3">
      <c r="A4564" s="2" t="s">
        <v>15120</v>
      </c>
      <c r="B4564" s="2" t="s">
        <v>15121</v>
      </c>
      <c r="C4564" s="2" t="s">
        <v>15120</v>
      </c>
    </row>
    <row r="4565" spans="1:3">
      <c r="A4565" s="2" t="s">
        <v>15122</v>
      </c>
      <c r="B4565" s="2" t="s">
        <v>15123</v>
      </c>
      <c r="C4565" s="2" t="s">
        <v>15122</v>
      </c>
    </row>
    <row r="4566" spans="1:3">
      <c r="A4566" s="2" t="s">
        <v>15124</v>
      </c>
      <c r="B4566" s="2" t="s">
        <v>15125</v>
      </c>
      <c r="C4566" s="2" t="s">
        <v>15124</v>
      </c>
    </row>
    <row r="4567" spans="1:3">
      <c r="A4567" s="2" t="s">
        <v>15126</v>
      </c>
      <c r="B4567" s="2" t="s">
        <v>15127</v>
      </c>
      <c r="C4567" s="2" t="s">
        <v>15126</v>
      </c>
    </row>
    <row r="4568" spans="1:3">
      <c r="A4568" s="2" t="s">
        <v>15128</v>
      </c>
      <c r="B4568" s="2" t="s">
        <v>15129</v>
      </c>
      <c r="C4568" s="2" t="s">
        <v>15128</v>
      </c>
    </row>
    <row r="4569" spans="1:3">
      <c r="A4569" s="2" t="s">
        <v>15130</v>
      </c>
      <c r="B4569" s="2" t="s">
        <v>15131</v>
      </c>
      <c r="C4569" s="2" t="s">
        <v>15130</v>
      </c>
    </row>
    <row r="4570" spans="1:3">
      <c r="A4570" s="2" t="s">
        <v>15132</v>
      </c>
      <c r="B4570" s="2" t="s">
        <v>15133</v>
      </c>
      <c r="C4570" s="2" t="s">
        <v>15132</v>
      </c>
    </row>
    <row r="4571" spans="1:3">
      <c r="A4571" s="2" t="s">
        <v>15134</v>
      </c>
      <c r="B4571" s="2" t="s">
        <v>15135</v>
      </c>
      <c r="C4571" s="2" t="s">
        <v>15134</v>
      </c>
    </row>
    <row r="4572" spans="1:3">
      <c r="A4572" s="2" t="s">
        <v>15136</v>
      </c>
      <c r="B4572" s="2" t="s">
        <v>15137</v>
      </c>
      <c r="C4572" s="2" t="s">
        <v>15136</v>
      </c>
    </row>
    <row r="4573" spans="1:3">
      <c r="A4573" s="2" t="s">
        <v>15138</v>
      </c>
      <c r="B4573" s="2" t="s">
        <v>15139</v>
      </c>
      <c r="C4573" s="2" t="s">
        <v>15138</v>
      </c>
    </row>
    <row r="4574" spans="1:3">
      <c r="A4574" s="2" t="s">
        <v>15140</v>
      </c>
      <c r="B4574" s="2" t="s">
        <v>15141</v>
      </c>
      <c r="C4574" s="2" t="s">
        <v>15140</v>
      </c>
    </row>
    <row r="4575" spans="1:3">
      <c r="A4575" s="2" t="s">
        <v>15142</v>
      </c>
      <c r="B4575" s="2" t="s">
        <v>15143</v>
      </c>
      <c r="C4575" s="2" t="s">
        <v>15142</v>
      </c>
    </row>
    <row r="4576" spans="1:3">
      <c r="A4576" s="2" t="s">
        <v>15144</v>
      </c>
      <c r="B4576" s="2" t="s">
        <v>15145</v>
      </c>
      <c r="C4576" s="2" t="s">
        <v>15144</v>
      </c>
    </row>
    <row r="4577" spans="1:3">
      <c r="A4577" s="2" t="s">
        <v>15146</v>
      </c>
      <c r="B4577" s="2" t="s">
        <v>15147</v>
      </c>
      <c r="C4577" s="2" t="s">
        <v>15146</v>
      </c>
    </row>
    <row r="4578" spans="1:3">
      <c r="A4578" s="2" t="s">
        <v>15148</v>
      </c>
      <c r="B4578" s="2" t="s">
        <v>15149</v>
      </c>
      <c r="C4578" s="2" t="s">
        <v>15148</v>
      </c>
    </row>
    <row r="4579" spans="1:3">
      <c r="A4579" s="2" t="s">
        <v>15150</v>
      </c>
      <c r="B4579" s="2" t="s">
        <v>15151</v>
      </c>
      <c r="C4579" s="2" t="s">
        <v>15150</v>
      </c>
    </row>
    <row r="4580" spans="1:3">
      <c r="A4580" s="2" t="s">
        <v>15152</v>
      </c>
      <c r="B4580" s="2" t="s">
        <v>15153</v>
      </c>
      <c r="C4580" s="2" t="s">
        <v>15152</v>
      </c>
    </row>
    <row r="4581" spans="1:3">
      <c r="A4581" s="2" t="s">
        <v>15154</v>
      </c>
      <c r="B4581" s="2" t="s">
        <v>15155</v>
      </c>
      <c r="C4581" s="2" t="s">
        <v>15154</v>
      </c>
    </row>
    <row r="4582" spans="1:3">
      <c r="A4582" s="2" t="s">
        <v>15156</v>
      </c>
      <c r="B4582" s="2" t="s">
        <v>15157</v>
      </c>
      <c r="C4582" s="2" t="s">
        <v>15156</v>
      </c>
    </row>
    <row r="4583" spans="1:3">
      <c r="A4583" s="2" t="s">
        <v>15158</v>
      </c>
      <c r="B4583" s="2" t="s">
        <v>15159</v>
      </c>
      <c r="C4583" s="2" t="s">
        <v>15158</v>
      </c>
    </row>
    <row r="4584" spans="1:3">
      <c r="A4584" s="2" t="s">
        <v>15160</v>
      </c>
      <c r="B4584" s="2" t="s">
        <v>15161</v>
      </c>
      <c r="C4584" s="2" t="s">
        <v>15160</v>
      </c>
    </row>
    <row r="4585" spans="1:3">
      <c r="A4585" s="2" t="s">
        <v>15162</v>
      </c>
      <c r="B4585" s="2" t="s">
        <v>15163</v>
      </c>
      <c r="C4585" s="2" t="s">
        <v>15162</v>
      </c>
    </row>
    <row r="4586" spans="1:3">
      <c r="A4586" s="2" t="s">
        <v>15164</v>
      </c>
      <c r="B4586" s="2" t="s">
        <v>15165</v>
      </c>
      <c r="C4586" s="2" t="s">
        <v>15164</v>
      </c>
    </row>
    <row r="4587" spans="1:3">
      <c r="A4587" s="2" t="s">
        <v>15166</v>
      </c>
      <c r="B4587" s="2" t="s">
        <v>15167</v>
      </c>
      <c r="C4587" s="2" t="s">
        <v>15166</v>
      </c>
    </row>
    <row r="4588" spans="1:3">
      <c r="A4588" s="2" t="s">
        <v>15168</v>
      </c>
      <c r="B4588" s="2" t="s">
        <v>15169</v>
      </c>
      <c r="C4588" s="2" t="s">
        <v>15168</v>
      </c>
    </row>
    <row r="4589" spans="1:3">
      <c r="A4589" s="2" t="s">
        <v>15170</v>
      </c>
      <c r="B4589" s="2" t="s">
        <v>15171</v>
      </c>
      <c r="C4589" s="2" t="s">
        <v>15170</v>
      </c>
    </row>
    <row r="4590" spans="1:3">
      <c r="A4590" s="2" t="s">
        <v>15172</v>
      </c>
      <c r="B4590" s="2" t="s">
        <v>15173</v>
      </c>
      <c r="C4590" s="2" t="s">
        <v>15172</v>
      </c>
    </row>
    <row r="4591" spans="1:3">
      <c r="A4591" s="2" t="s">
        <v>15174</v>
      </c>
      <c r="B4591" s="2" t="s">
        <v>15175</v>
      </c>
      <c r="C4591" s="2" t="s">
        <v>15174</v>
      </c>
    </row>
    <row r="4592" spans="1:3">
      <c r="A4592" s="2" t="s">
        <v>15176</v>
      </c>
      <c r="B4592" s="2" t="s">
        <v>15177</v>
      </c>
      <c r="C4592" s="2" t="s">
        <v>15176</v>
      </c>
    </row>
    <row r="4593" spans="1:3">
      <c r="A4593" s="2" t="s">
        <v>15178</v>
      </c>
      <c r="B4593" s="2" t="s">
        <v>15179</v>
      </c>
      <c r="C4593" s="2" t="s">
        <v>15178</v>
      </c>
    </row>
    <row r="4594" spans="1:3">
      <c r="A4594" s="2" t="s">
        <v>15180</v>
      </c>
      <c r="B4594" s="2" t="s">
        <v>15181</v>
      </c>
      <c r="C4594" s="2" t="s">
        <v>15180</v>
      </c>
    </row>
    <row r="4595" spans="1:3">
      <c r="A4595" s="2" t="s">
        <v>15182</v>
      </c>
      <c r="B4595" s="2" t="s">
        <v>15183</v>
      </c>
      <c r="C4595" s="2" t="s">
        <v>15182</v>
      </c>
    </row>
    <row r="4596" spans="1:3">
      <c r="A4596" s="2" t="s">
        <v>15184</v>
      </c>
      <c r="B4596" s="2" t="s">
        <v>15185</v>
      </c>
      <c r="C4596" s="2" t="s">
        <v>15184</v>
      </c>
    </row>
    <row r="4597" spans="1:3">
      <c r="A4597" s="2" t="s">
        <v>15186</v>
      </c>
      <c r="B4597" s="2" t="s">
        <v>15187</v>
      </c>
      <c r="C4597" s="2" t="s">
        <v>15186</v>
      </c>
    </row>
    <row r="4598" spans="1:3">
      <c r="A4598" s="2" t="s">
        <v>15188</v>
      </c>
      <c r="B4598" s="2" t="s">
        <v>15189</v>
      </c>
      <c r="C4598" s="2" t="s">
        <v>15188</v>
      </c>
    </row>
    <row r="4599" spans="1:3">
      <c r="A4599" s="2" t="s">
        <v>15190</v>
      </c>
      <c r="B4599" s="2" t="s">
        <v>15191</v>
      </c>
      <c r="C4599" s="2" t="s">
        <v>15190</v>
      </c>
    </row>
    <row r="4600" spans="1:3">
      <c r="A4600" s="2" t="s">
        <v>15192</v>
      </c>
      <c r="B4600" s="2" t="s">
        <v>15193</v>
      </c>
      <c r="C4600" s="2" t="s">
        <v>15192</v>
      </c>
    </row>
    <row r="4601" spans="1:3">
      <c r="A4601" s="2" t="s">
        <v>15194</v>
      </c>
      <c r="B4601" s="2" t="s">
        <v>15195</v>
      </c>
      <c r="C4601" s="2" t="s">
        <v>15194</v>
      </c>
    </row>
    <row r="4602" spans="1:3">
      <c r="A4602" s="2" t="s">
        <v>15196</v>
      </c>
      <c r="B4602" s="2" t="s">
        <v>15197</v>
      </c>
      <c r="C4602" s="2" t="s">
        <v>15196</v>
      </c>
    </row>
    <row r="4603" spans="1:3">
      <c r="A4603" s="2" t="s">
        <v>15198</v>
      </c>
      <c r="B4603" s="2" t="s">
        <v>15199</v>
      </c>
      <c r="C4603" s="2" t="s">
        <v>15198</v>
      </c>
    </row>
    <row r="4604" spans="1:3">
      <c r="A4604" s="2" t="s">
        <v>15200</v>
      </c>
      <c r="B4604" s="2" t="s">
        <v>15201</v>
      </c>
      <c r="C4604" s="2" t="s">
        <v>15200</v>
      </c>
    </row>
    <row r="4605" spans="1:3">
      <c r="A4605" s="2" t="s">
        <v>15202</v>
      </c>
      <c r="B4605" s="2" t="s">
        <v>15203</v>
      </c>
      <c r="C4605" s="2" t="s">
        <v>15202</v>
      </c>
    </row>
    <row r="4606" spans="1:3">
      <c r="A4606" s="2" t="s">
        <v>15204</v>
      </c>
      <c r="B4606" s="2" t="s">
        <v>15205</v>
      </c>
      <c r="C4606" s="2" t="s">
        <v>15204</v>
      </c>
    </row>
    <row r="4607" spans="1:3">
      <c r="A4607" s="2" t="s">
        <v>15206</v>
      </c>
      <c r="B4607" s="2" t="s">
        <v>15207</v>
      </c>
      <c r="C4607" s="2" t="s">
        <v>15206</v>
      </c>
    </row>
    <row r="4608" spans="1:3">
      <c r="A4608" s="2" t="s">
        <v>15208</v>
      </c>
      <c r="B4608" s="2" t="s">
        <v>15209</v>
      </c>
      <c r="C4608" s="2" t="s">
        <v>15208</v>
      </c>
    </row>
    <row r="4609" spans="1:3">
      <c r="A4609" s="2" t="s">
        <v>15210</v>
      </c>
      <c r="B4609" s="2" t="s">
        <v>15211</v>
      </c>
      <c r="C4609" s="2" t="s">
        <v>15210</v>
      </c>
    </row>
    <row r="4610" spans="1:3">
      <c r="A4610" s="2" t="s">
        <v>15212</v>
      </c>
      <c r="B4610" s="2" t="s">
        <v>15213</v>
      </c>
      <c r="C4610" s="2" t="s">
        <v>15212</v>
      </c>
    </row>
    <row r="4611" spans="1:3">
      <c r="A4611" s="2" t="s">
        <v>15214</v>
      </c>
      <c r="B4611" s="2" t="s">
        <v>15215</v>
      </c>
      <c r="C4611" s="2" t="s">
        <v>15214</v>
      </c>
    </row>
    <row r="4612" spans="1:3">
      <c r="A4612" s="2" t="s">
        <v>15216</v>
      </c>
      <c r="B4612" s="2" t="s">
        <v>15217</v>
      </c>
      <c r="C4612" s="2" t="s">
        <v>15216</v>
      </c>
    </row>
    <row r="4613" spans="1:3">
      <c r="A4613" s="2" t="s">
        <v>15218</v>
      </c>
      <c r="B4613" s="2" t="s">
        <v>15219</v>
      </c>
      <c r="C4613" s="2" t="s">
        <v>15218</v>
      </c>
    </row>
    <row r="4614" spans="1:3">
      <c r="A4614" s="2" t="s">
        <v>15220</v>
      </c>
      <c r="B4614" s="2" t="s">
        <v>15221</v>
      </c>
      <c r="C4614" s="2" t="s">
        <v>15220</v>
      </c>
    </row>
    <row r="4615" spans="1:3">
      <c r="A4615" s="2" t="s">
        <v>15222</v>
      </c>
      <c r="B4615" s="2" t="s">
        <v>15223</v>
      </c>
      <c r="C4615" s="2" t="s">
        <v>15222</v>
      </c>
    </row>
    <row r="4616" spans="1:3">
      <c r="A4616" s="2" t="s">
        <v>15224</v>
      </c>
      <c r="B4616" s="2" t="s">
        <v>15225</v>
      </c>
      <c r="C4616" s="2" t="s">
        <v>15224</v>
      </c>
    </row>
    <row r="4617" spans="1:3">
      <c r="A4617" s="2" t="s">
        <v>15226</v>
      </c>
      <c r="B4617" s="2" t="s">
        <v>15227</v>
      </c>
      <c r="C4617" s="2" t="s">
        <v>15226</v>
      </c>
    </row>
    <row r="4618" spans="1:3">
      <c r="A4618" s="2" t="s">
        <v>15228</v>
      </c>
      <c r="B4618" s="2" t="s">
        <v>15229</v>
      </c>
      <c r="C4618" s="2" t="s">
        <v>15228</v>
      </c>
    </row>
    <row r="4619" spans="1:3">
      <c r="A4619" s="2" t="s">
        <v>15230</v>
      </c>
      <c r="B4619" s="2" t="s">
        <v>15231</v>
      </c>
      <c r="C4619" s="2" t="s">
        <v>15230</v>
      </c>
    </row>
    <row r="4620" spans="1:3">
      <c r="A4620" s="2" t="s">
        <v>15232</v>
      </c>
      <c r="B4620" s="2" t="s">
        <v>15233</v>
      </c>
      <c r="C4620" s="2" t="s">
        <v>15232</v>
      </c>
    </row>
    <row r="4621" spans="1:3">
      <c r="A4621" s="2" t="s">
        <v>15234</v>
      </c>
      <c r="B4621" s="2" t="s">
        <v>15235</v>
      </c>
      <c r="C4621" s="2" t="s">
        <v>15234</v>
      </c>
    </row>
    <row r="4622" spans="1:3">
      <c r="A4622" s="2" t="s">
        <v>15236</v>
      </c>
      <c r="B4622" s="2" t="s">
        <v>15237</v>
      </c>
      <c r="C4622" s="2" t="s">
        <v>15236</v>
      </c>
    </row>
    <row r="4623" spans="1:3">
      <c r="A4623" s="2" t="s">
        <v>15238</v>
      </c>
      <c r="B4623" s="2" t="s">
        <v>15239</v>
      </c>
      <c r="C4623" s="2" t="s">
        <v>15238</v>
      </c>
    </row>
    <row r="4624" spans="1:3">
      <c r="A4624" s="2" t="s">
        <v>15240</v>
      </c>
      <c r="B4624" s="2" t="s">
        <v>15241</v>
      </c>
      <c r="C4624" s="2" t="s">
        <v>15240</v>
      </c>
    </row>
    <row r="4625" spans="1:3">
      <c r="A4625" s="2" t="s">
        <v>15242</v>
      </c>
      <c r="B4625" s="2" t="s">
        <v>15243</v>
      </c>
      <c r="C4625" s="2" t="s">
        <v>15242</v>
      </c>
    </row>
    <row r="4626" spans="1:3">
      <c r="A4626" s="2" t="s">
        <v>15244</v>
      </c>
      <c r="B4626" s="2" t="s">
        <v>15245</v>
      </c>
      <c r="C4626" s="2" t="s">
        <v>15244</v>
      </c>
    </row>
    <row r="4627" spans="1:3">
      <c r="A4627" s="2" t="s">
        <v>15246</v>
      </c>
      <c r="B4627" s="2" t="s">
        <v>15247</v>
      </c>
      <c r="C4627" s="2" t="s">
        <v>15246</v>
      </c>
    </row>
    <row r="4628" spans="1:3">
      <c r="A4628" s="2" t="s">
        <v>15248</v>
      </c>
      <c r="B4628" s="2" t="s">
        <v>15249</v>
      </c>
      <c r="C4628" s="2" t="s">
        <v>15248</v>
      </c>
    </row>
    <row r="4629" spans="1:3">
      <c r="A4629" s="2" t="s">
        <v>15250</v>
      </c>
      <c r="B4629" s="2" t="s">
        <v>15251</v>
      </c>
      <c r="C4629" s="2" t="s">
        <v>15250</v>
      </c>
    </row>
    <row r="4630" spans="1:3">
      <c r="A4630" s="2" t="s">
        <v>15252</v>
      </c>
      <c r="B4630" s="2" t="s">
        <v>15253</v>
      </c>
      <c r="C4630" s="2" t="s">
        <v>15252</v>
      </c>
    </row>
    <row r="4631" spans="1:3">
      <c r="A4631" s="2" t="s">
        <v>15254</v>
      </c>
      <c r="B4631" s="2" t="s">
        <v>15255</v>
      </c>
      <c r="C4631" s="2" t="s">
        <v>15254</v>
      </c>
    </row>
    <row r="4632" spans="1:3">
      <c r="A4632" s="2" t="s">
        <v>15256</v>
      </c>
      <c r="B4632" s="2" t="s">
        <v>15257</v>
      </c>
      <c r="C4632" s="2" t="s">
        <v>15256</v>
      </c>
    </row>
    <row r="4633" spans="1:3">
      <c r="A4633" s="2" t="s">
        <v>15258</v>
      </c>
      <c r="B4633" s="2" t="s">
        <v>15259</v>
      </c>
      <c r="C4633" s="2" t="s">
        <v>15258</v>
      </c>
    </row>
    <row r="4634" spans="1:3">
      <c r="A4634" s="2" t="s">
        <v>15260</v>
      </c>
      <c r="B4634" s="2" t="s">
        <v>15261</v>
      </c>
      <c r="C4634" s="2" t="s">
        <v>15260</v>
      </c>
    </row>
    <row r="4635" spans="1:3">
      <c r="A4635" s="2" t="s">
        <v>15262</v>
      </c>
      <c r="B4635" s="2" t="s">
        <v>15263</v>
      </c>
      <c r="C4635" s="2" t="s">
        <v>15262</v>
      </c>
    </row>
    <row r="4636" spans="1:3">
      <c r="A4636" s="2" t="s">
        <v>15264</v>
      </c>
      <c r="B4636" s="2" t="s">
        <v>15265</v>
      </c>
      <c r="C4636" s="2" t="s">
        <v>15264</v>
      </c>
    </row>
    <row r="4637" spans="1:3">
      <c r="A4637" s="2" t="s">
        <v>15266</v>
      </c>
      <c r="B4637" s="2" t="s">
        <v>15267</v>
      </c>
      <c r="C4637" s="2" t="s">
        <v>15266</v>
      </c>
    </row>
    <row r="4638" spans="1:3">
      <c r="A4638" s="2" t="s">
        <v>15268</v>
      </c>
      <c r="B4638" s="2" t="s">
        <v>15269</v>
      </c>
      <c r="C4638" s="2" t="s">
        <v>15268</v>
      </c>
    </row>
    <row r="4639" spans="1:3">
      <c r="A4639" s="2" t="s">
        <v>15270</v>
      </c>
      <c r="B4639" s="2" t="s">
        <v>15271</v>
      </c>
      <c r="C4639" s="2" t="s">
        <v>15270</v>
      </c>
    </row>
    <row r="4640" spans="1:3">
      <c r="A4640" s="2" t="s">
        <v>15272</v>
      </c>
      <c r="B4640" s="2" t="s">
        <v>15273</v>
      </c>
      <c r="C4640" s="2" t="s">
        <v>15272</v>
      </c>
    </row>
    <row r="4641" spans="1:3">
      <c r="A4641" s="2" t="s">
        <v>15274</v>
      </c>
      <c r="B4641" s="2" t="s">
        <v>15275</v>
      </c>
      <c r="C4641" s="2" t="s">
        <v>15274</v>
      </c>
    </row>
    <row r="4642" spans="1:3">
      <c r="A4642" s="2" t="s">
        <v>15276</v>
      </c>
      <c r="B4642" s="2" t="s">
        <v>15277</v>
      </c>
      <c r="C4642" s="2" t="s">
        <v>15276</v>
      </c>
    </row>
    <row r="4643" spans="1:3">
      <c r="A4643" s="2" t="s">
        <v>15278</v>
      </c>
      <c r="B4643" s="2" t="s">
        <v>15279</v>
      </c>
      <c r="C4643" s="2" t="s">
        <v>15278</v>
      </c>
    </row>
    <row r="4644" spans="1:3">
      <c r="A4644" s="2" t="s">
        <v>15280</v>
      </c>
      <c r="B4644" s="2" t="s">
        <v>15281</v>
      </c>
      <c r="C4644" s="2" t="s">
        <v>15280</v>
      </c>
    </row>
    <row r="4645" spans="1:3">
      <c r="A4645" s="2" t="s">
        <v>15282</v>
      </c>
      <c r="B4645" s="2" t="s">
        <v>15283</v>
      </c>
      <c r="C4645" s="2" t="s">
        <v>15282</v>
      </c>
    </row>
    <row r="4646" spans="1:3">
      <c r="A4646" s="2" t="s">
        <v>15284</v>
      </c>
      <c r="B4646" s="2" t="s">
        <v>15285</v>
      </c>
      <c r="C4646" s="2" t="s">
        <v>15284</v>
      </c>
    </row>
    <row r="4647" spans="1:3">
      <c r="A4647" s="2" t="s">
        <v>15286</v>
      </c>
      <c r="B4647" s="2" t="s">
        <v>15287</v>
      </c>
      <c r="C4647" s="2" t="s">
        <v>15286</v>
      </c>
    </row>
    <row r="4648" spans="1:3">
      <c r="A4648" s="2" t="s">
        <v>15288</v>
      </c>
      <c r="B4648" s="2" t="s">
        <v>15289</v>
      </c>
      <c r="C4648" s="2" t="s">
        <v>15288</v>
      </c>
    </row>
    <row r="4649" spans="1:3">
      <c r="A4649" s="2" t="s">
        <v>15290</v>
      </c>
      <c r="B4649" s="2" t="s">
        <v>15291</v>
      </c>
      <c r="C4649" s="2" t="s">
        <v>15290</v>
      </c>
    </row>
    <row r="4650" spans="1:3">
      <c r="A4650" s="2" t="s">
        <v>15292</v>
      </c>
      <c r="B4650" s="2" t="s">
        <v>15293</v>
      </c>
      <c r="C4650" s="2" t="s">
        <v>15292</v>
      </c>
    </row>
    <row r="4651" spans="1:3">
      <c r="A4651" s="2" t="s">
        <v>15294</v>
      </c>
      <c r="B4651" s="2" t="s">
        <v>15295</v>
      </c>
      <c r="C4651" s="2" t="s">
        <v>15294</v>
      </c>
    </row>
    <row r="4652" spans="1:3">
      <c r="A4652" s="2" t="s">
        <v>15296</v>
      </c>
      <c r="B4652" s="2" t="s">
        <v>15297</v>
      </c>
      <c r="C4652" s="2" t="s">
        <v>15296</v>
      </c>
    </row>
    <row r="4653" spans="1:3">
      <c r="A4653" s="2" t="s">
        <v>15298</v>
      </c>
      <c r="B4653" s="2" t="s">
        <v>15299</v>
      </c>
      <c r="C4653" s="2" t="s">
        <v>15298</v>
      </c>
    </row>
    <row r="4654" spans="1:3">
      <c r="A4654" s="2" t="s">
        <v>15300</v>
      </c>
      <c r="B4654" s="2" t="s">
        <v>15301</v>
      </c>
      <c r="C4654" s="2" t="s">
        <v>15300</v>
      </c>
    </row>
    <row r="4655" spans="1:3">
      <c r="A4655" s="2" t="s">
        <v>15302</v>
      </c>
      <c r="B4655" s="2" t="s">
        <v>15303</v>
      </c>
      <c r="C4655" s="2" t="s">
        <v>15302</v>
      </c>
    </row>
    <row r="4656" spans="1:3">
      <c r="A4656" s="2" t="s">
        <v>15304</v>
      </c>
      <c r="B4656" s="2" t="s">
        <v>15305</v>
      </c>
      <c r="C4656" s="2" t="s">
        <v>15304</v>
      </c>
    </row>
    <row r="4657" spans="1:3">
      <c r="A4657" s="2" t="s">
        <v>15306</v>
      </c>
      <c r="B4657" s="2" t="s">
        <v>10826</v>
      </c>
      <c r="C4657" s="2" t="s">
        <v>15306</v>
      </c>
    </row>
    <row r="4658" spans="1:3">
      <c r="A4658" s="2" t="s">
        <v>15307</v>
      </c>
      <c r="B4658" s="2" t="s">
        <v>15308</v>
      </c>
      <c r="C4658" s="2" t="s">
        <v>15307</v>
      </c>
    </row>
    <row r="4659" spans="1:3">
      <c r="A4659" s="2" t="s">
        <v>15309</v>
      </c>
      <c r="B4659" s="2" t="s">
        <v>15310</v>
      </c>
      <c r="C4659" s="2" t="s">
        <v>15309</v>
      </c>
    </row>
    <row r="4660" spans="1:3">
      <c r="A4660" s="2" t="s">
        <v>15311</v>
      </c>
      <c r="B4660" s="2" t="s">
        <v>15312</v>
      </c>
      <c r="C4660" s="2" t="s">
        <v>15311</v>
      </c>
    </row>
    <row r="4661" spans="1:3">
      <c r="A4661" s="2" t="s">
        <v>15313</v>
      </c>
      <c r="B4661" s="2" t="s">
        <v>15314</v>
      </c>
      <c r="C4661" s="2" t="s">
        <v>15313</v>
      </c>
    </row>
    <row r="4662" spans="1:3">
      <c r="A4662" s="2" t="s">
        <v>15315</v>
      </c>
      <c r="B4662" s="2" t="s">
        <v>15316</v>
      </c>
      <c r="C4662" s="2" t="s">
        <v>15315</v>
      </c>
    </row>
    <row r="4663" spans="1:3">
      <c r="A4663" s="2" t="s">
        <v>15317</v>
      </c>
      <c r="B4663" s="2" t="s">
        <v>15318</v>
      </c>
      <c r="C4663" s="2" t="s">
        <v>15317</v>
      </c>
    </row>
    <row r="4664" spans="1:3">
      <c r="A4664" s="2" t="s">
        <v>15319</v>
      </c>
      <c r="B4664" s="2" t="s">
        <v>15320</v>
      </c>
      <c r="C4664" s="2" t="s">
        <v>15319</v>
      </c>
    </row>
    <row r="4665" spans="1:3">
      <c r="A4665" s="2" t="s">
        <v>15321</v>
      </c>
      <c r="B4665" s="2" t="s">
        <v>15322</v>
      </c>
      <c r="C4665" s="2" t="s">
        <v>15321</v>
      </c>
    </row>
    <row r="4666" spans="1:3">
      <c r="A4666" s="2" t="s">
        <v>15323</v>
      </c>
      <c r="B4666" s="2" t="s">
        <v>15324</v>
      </c>
      <c r="C4666" s="2" t="s">
        <v>15323</v>
      </c>
    </row>
    <row r="4667" spans="1:3">
      <c r="A4667" s="2" t="s">
        <v>15325</v>
      </c>
      <c r="B4667" s="2" t="s">
        <v>15326</v>
      </c>
      <c r="C4667" s="2" t="s">
        <v>15325</v>
      </c>
    </row>
    <row r="4668" spans="1:3">
      <c r="A4668" s="2" t="s">
        <v>15327</v>
      </c>
      <c r="B4668" s="2" t="s">
        <v>15328</v>
      </c>
      <c r="C4668" s="2" t="s">
        <v>15327</v>
      </c>
    </row>
    <row r="4669" spans="1:3">
      <c r="A4669" s="2" t="s">
        <v>15329</v>
      </c>
      <c r="B4669" s="2" t="s">
        <v>15330</v>
      </c>
      <c r="C4669" s="2" t="s">
        <v>15329</v>
      </c>
    </row>
    <row r="4670" spans="1:3">
      <c r="A4670" s="2" t="s">
        <v>15331</v>
      </c>
      <c r="B4670" s="2" t="s">
        <v>15332</v>
      </c>
      <c r="C4670" s="2" t="s">
        <v>15331</v>
      </c>
    </row>
    <row r="4671" spans="1:3">
      <c r="A4671" s="2" t="s">
        <v>15333</v>
      </c>
      <c r="B4671" s="2" t="s">
        <v>15334</v>
      </c>
      <c r="C4671" s="2" t="s">
        <v>15333</v>
      </c>
    </row>
    <row r="4672" spans="1:3">
      <c r="A4672" s="2" t="s">
        <v>15335</v>
      </c>
      <c r="B4672" s="2" t="s">
        <v>15336</v>
      </c>
      <c r="C4672" s="2" t="s">
        <v>15335</v>
      </c>
    </row>
    <row r="4673" spans="1:3">
      <c r="A4673" s="2" t="s">
        <v>15337</v>
      </c>
      <c r="B4673" s="2" t="s">
        <v>15338</v>
      </c>
      <c r="C4673" s="2" t="s">
        <v>15337</v>
      </c>
    </row>
    <row r="4674" spans="1:3">
      <c r="A4674" s="2" t="s">
        <v>15339</v>
      </c>
      <c r="B4674" s="2" t="s">
        <v>15340</v>
      </c>
      <c r="C4674" s="2" t="s">
        <v>15339</v>
      </c>
    </row>
    <row r="4675" spans="1:3">
      <c r="A4675" s="2" t="s">
        <v>15341</v>
      </c>
      <c r="B4675" s="2" t="s">
        <v>15342</v>
      </c>
      <c r="C4675" s="2" t="s">
        <v>15341</v>
      </c>
    </row>
    <row r="4676" spans="1:3">
      <c r="A4676" s="2" t="s">
        <v>15343</v>
      </c>
      <c r="B4676" s="2" t="s">
        <v>15344</v>
      </c>
      <c r="C4676" s="2" t="s">
        <v>15343</v>
      </c>
    </row>
    <row r="4677" spans="1:3">
      <c r="A4677" s="2" t="s">
        <v>15345</v>
      </c>
      <c r="B4677" s="2" t="s">
        <v>15346</v>
      </c>
      <c r="C4677" s="2" t="s">
        <v>15345</v>
      </c>
    </row>
    <row r="4678" spans="1:3">
      <c r="A4678" s="2" t="s">
        <v>15347</v>
      </c>
      <c r="B4678" s="2" t="s">
        <v>15348</v>
      </c>
      <c r="C4678" s="2" t="s">
        <v>15347</v>
      </c>
    </row>
    <row r="4679" spans="1:3">
      <c r="A4679" s="2" t="s">
        <v>15349</v>
      </c>
      <c r="B4679" s="2" t="s">
        <v>15350</v>
      </c>
      <c r="C4679" s="2" t="s">
        <v>15349</v>
      </c>
    </row>
    <row r="4680" spans="1:3">
      <c r="A4680" s="2" t="s">
        <v>15351</v>
      </c>
      <c r="B4680" s="2" t="s">
        <v>15352</v>
      </c>
      <c r="C4680" s="2" t="s">
        <v>15351</v>
      </c>
    </row>
    <row r="4681" spans="1:3">
      <c r="A4681" s="2" t="s">
        <v>15353</v>
      </c>
      <c r="B4681" s="2" t="s">
        <v>15354</v>
      </c>
      <c r="C4681" s="2" t="s">
        <v>15353</v>
      </c>
    </row>
    <row r="4682" spans="1:3">
      <c r="A4682" s="2" t="s">
        <v>15355</v>
      </c>
      <c r="B4682" s="2" t="s">
        <v>15356</v>
      </c>
      <c r="C4682" s="2" t="s">
        <v>15355</v>
      </c>
    </row>
    <row r="4683" spans="1:3">
      <c r="A4683" s="2" t="s">
        <v>15357</v>
      </c>
      <c r="B4683" s="2" t="s">
        <v>15358</v>
      </c>
      <c r="C4683" s="2" t="s">
        <v>15357</v>
      </c>
    </row>
    <row r="4684" spans="1:3">
      <c r="A4684" s="2" t="s">
        <v>15359</v>
      </c>
      <c r="B4684" s="2" t="s">
        <v>15360</v>
      </c>
      <c r="C4684" s="2" t="s">
        <v>15359</v>
      </c>
    </row>
    <row r="4685" spans="1:3">
      <c r="A4685" s="2" t="s">
        <v>15361</v>
      </c>
      <c r="B4685" s="2" t="s">
        <v>15362</v>
      </c>
      <c r="C4685" s="2" t="s">
        <v>15361</v>
      </c>
    </row>
    <row r="4686" spans="1:3">
      <c r="A4686" s="2" t="s">
        <v>15363</v>
      </c>
      <c r="B4686" s="2" t="s">
        <v>15364</v>
      </c>
      <c r="C4686" s="2" t="s">
        <v>15363</v>
      </c>
    </row>
    <row r="4687" spans="1:3">
      <c r="A4687" s="2" t="s">
        <v>15365</v>
      </c>
      <c r="B4687" s="2" t="s">
        <v>15366</v>
      </c>
      <c r="C4687" s="2" t="s">
        <v>15365</v>
      </c>
    </row>
    <row r="4688" spans="1:3">
      <c r="A4688" s="2" t="s">
        <v>15367</v>
      </c>
      <c r="B4688" s="2" t="s">
        <v>15368</v>
      </c>
      <c r="C4688" s="2" t="s">
        <v>15367</v>
      </c>
    </row>
    <row r="4689" spans="1:3">
      <c r="A4689" s="2" t="s">
        <v>15369</v>
      </c>
      <c r="B4689" s="2" t="s">
        <v>15370</v>
      </c>
      <c r="C4689" s="2" t="s">
        <v>15369</v>
      </c>
    </row>
    <row r="4690" spans="1:3">
      <c r="A4690" s="2" t="s">
        <v>15371</v>
      </c>
      <c r="B4690" s="2" t="s">
        <v>15372</v>
      </c>
      <c r="C4690" s="2" t="s">
        <v>15371</v>
      </c>
    </row>
    <row r="4691" spans="1:3">
      <c r="A4691" s="2" t="s">
        <v>15373</v>
      </c>
      <c r="B4691" s="2" t="s">
        <v>15374</v>
      </c>
      <c r="C4691" s="2" t="s">
        <v>15373</v>
      </c>
    </row>
    <row r="4692" spans="1:3">
      <c r="A4692" s="2" t="s">
        <v>15375</v>
      </c>
      <c r="B4692" s="2" t="s">
        <v>15376</v>
      </c>
      <c r="C4692" s="2" t="s">
        <v>15375</v>
      </c>
    </row>
    <row r="4693" spans="1:3">
      <c r="A4693" s="2" t="s">
        <v>15377</v>
      </c>
      <c r="B4693" s="2" t="s">
        <v>15378</v>
      </c>
      <c r="C4693" s="2" t="s">
        <v>15377</v>
      </c>
    </row>
    <row r="4694" spans="1:3">
      <c r="A4694" s="2" t="s">
        <v>15379</v>
      </c>
      <c r="B4694" s="2" t="s">
        <v>15380</v>
      </c>
      <c r="C4694" s="2" t="s">
        <v>15379</v>
      </c>
    </row>
    <row r="4695" spans="1:3">
      <c r="A4695" s="2" t="s">
        <v>15381</v>
      </c>
      <c r="B4695" s="2" t="s">
        <v>15382</v>
      </c>
      <c r="C4695" s="2" t="s">
        <v>15381</v>
      </c>
    </row>
    <row r="4696" spans="1:3">
      <c r="A4696" s="2" t="s">
        <v>15383</v>
      </c>
      <c r="B4696" s="2" t="s">
        <v>15384</v>
      </c>
      <c r="C4696" s="2" t="s">
        <v>15383</v>
      </c>
    </row>
    <row r="4697" spans="1:3">
      <c r="A4697" s="2" t="s">
        <v>15385</v>
      </c>
      <c r="B4697" s="2" t="s">
        <v>15386</v>
      </c>
      <c r="C4697" s="2" t="s">
        <v>15385</v>
      </c>
    </row>
    <row r="4698" spans="1:3">
      <c r="A4698" s="2" t="s">
        <v>15387</v>
      </c>
      <c r="B4698" s="2" t="s">
        <v>15388</v>
      </c>
      <c r="C4698" s="2" t="s">
        <v>15387</v>
      </c>
    </row>
    <row r="4699" spans="1:3">
      <c r="A4699" s="2" t="s">
        <v>15389</v>
      </c>
      <c r="B4699" s="2" t="s">
        <v>15390</v>
      </c>
      <c r="C4699" s="2" t="s">
        <v>15389</v>
      </c>
    </row>
    <row r="4700" spans="1:3">
      <c r="A4700" s="2" t="s">
        <v>15391</v>
      </c>
      <c r="B4700" s="2" t="s">
        <v>15392</v>
      </c>
      <c r="C4700" s="2" t="s">
        <v>15391</v>
      </c>
    </row>
    <row r="4701" spans="1:3">
      <c r="A4701" s="2" t="s">
        <v>15393</v>
      </c>
      <c r="B4701" s="2" t="s">
        <v>15394</v>
      </c>
      <c r="C4701" s="2" t="s">
        <v>15393</v>
      </c>
    </row>
    <row r="4702" spans="1:3">
      <c r="A4702" s="2" t="s">
        <v>15395</v>
      </c>
      <c r="B4702" s="2" t="s">
        <v>15396</v>
      </c>
      <c r="C4702" s="2" t="s">
        <v>15395</v>
      </c>
    </row>
    <row r="4703" spans="1:3">
      <c r="A4703" s="2" t="s">
        <v>15397</v>
      </c>
      <c r="B4703" s="2" t="s">
        <v>15398</v>
      </c>
      <c r="C4703" s="2" t="s">
        <v>15397</v>
      </c>
    </row>
    <row r="4704" spans="1:3">
      <c r="A4704" s="2" t="s">
        <v>15399</v>
      </c>
      <c r="B4704" s="2" t="s">
        <v>15400</v>
      </c>
      <c r="C4704" s="2" t="s">
        <v>15399</v>
      </c>
    </row>
    <row r="4705" spans="1:3">
      <c r="A4705" s="2" t="s">
        <v>15401</v>
      </c>
      <c r="B4705" s="2" t="s">
        <v>15402</v>
      </c>
      <c r="C4705" s="2" t="s">
        <v>15401</v>
      </c>
    </row>
    <row r="4706" spans="1:3">
      <c r="A4706" s="2" t="s">
        <v>15403</v>
      </c>
      <c r="B4706" s="2" t="s">
        <v>15404</v>
      </c>
      <c r="C4706" s="2" t="s">
        <v>15403</v>
      </c>
    </row>
    <row r="4707" spans="1:3">
      <c r="A4707" s="2" t="s">
        <v>15405</v>
      </c>
      <c r="B4707" s="2" t="s">
        <v>15406</v>
      </c>
      <c r="C4707" s="2" t="s">
        <v>15405</v>
      </c>
    </row>
    <row r="4708" spans="1:3">
      <c r="A4708" s="2" t="s">
        <v>15407</v>
      </c>
      <c r="B4708" s="2" t="s">
        <v>15408</v>
      </c>
      <c r="C4708" s="2" t="s">
        <v>15407</v>
      </c>
    </row>
    <row r="4709" spans="1:3">
      <c r="A4709" s="2" t="s">
        <v>15409</v>
      </c>
      <c r="B4709" s="2" t="s">
        <v>15410</v>
      </c>
      <c r="C4709" s="2" t="s">
        <v>15409</v>
      </c>
    </row>
    <row r="4710" spans="1:3">
      <c r="A4710" s="2" t="s">
        <v>15411</v>
      </c>
      <c r="B4710" s="2" t="s">
        <v>15412</v>
      </c>
      <c r="C4710" s="2" t="s">
        <v>15411</v>
      </c>
    </row>
    <row r="4711" spans="1:3">
      <c r="A4711" s="2" t="s">
        <v>15413</v>
      </c>
      <c r="B4711" s="2" t="s">
        <v>15414</v>
      </c>
      <c r="C4711" s="2" t="s">
        <v>15413</v>
      </c>
    </row>
    <row r="4712" spans="1:3">
      <c r="A4712" s="2" t="s">
        <v>15415</v>
      </c>
      <c r="B4712" s="2" t="s">
        <v>15416</v>
      </c>
      <c r="C4712" s="2" t="s">
        <v>15415</v>
      </c>
    </row>
    <row r="4713" spans="1:3">
      <c r="A4713" s="2" t="s">
        <v>15417</v>
      </c>
      <c r="B4713" s="2" t="s">
        <v>15418</v>
      </c>
      <c r="C4713" s="2" t="s">
        <v>15417</v>
      </c>
    </row>
    <row r="4714" spans="1:3">
      <c r="A4714" s="2" t="s">
        <v>15419</v>
      </c>
      <c r="B4714" s="2" t="s">
        <v>15420</v>
      </c>
      <c r="C4714" s="2" t="s">
        <v>15419</v>
      </c>
    </row>
    <row r="4715" spans="1:3">
      <c r="A4715" s="2" t="s">
        <v>15421</v>
      </c>
      <c r="B4715" s="2" t="s">
        <v>15422</v>
      </c>
      <c r="C4715" s="2" t="s">
        <v>15421</v>
      </c>
    </row>
    <row r="4716" spans="1:3">
      <c r="A4716" s="2" t="s">
        <v>15423</v>
      </c>
      <c r="B4716" s="2" t="s">
        <v>15424</v>
      </c>
      <c r="C4716" s="2" t="s">
        <v>15423</v>
      </c>
    </row>
    <row r="4717" spans="1:3">
      <c r="A4717" s="2" t="s">
        <v>15425</v>
      </c>
      <c r="B4717" s="2" t="s">
        <v>15426</v>
      </c>
      <c r="C4717" s="2" t="s">
        <v>15425</v>
      </c>
    </row>
    <row r="4718" spans="1:3">
      <c r="A4718" s="2" t="s">
        <v>15427</v>
      </c>
      <c r="B4718" s="2" t="s">
        <v>15428</v>
      </c>
      <c r="C4718" s="2" t="s">
        <v>15427</v>
      </c>
    </row>
    <row r="4719" spans="1:3">
      <c r="A4719" s="2" t="s">
        <v>15429</v>
      </c>
      <c r="B4719" s="2" t="s">
        <v>15430</v>
      </c>
      <c r="C4719" s="2" t="s">
        <v>15429</v>
      </c>
    </row>
    <row r="4720" spans="1:3">
      <c r="A4720" s="2" t="s">
        <v>15431</v>
      </c>
      <c r="B4720" s="2" t="s">
        <v>15432</v>
      </c>
      <c r="C4720" s="2" t="s">
        <v>15431</v>
      </c>
    </row>
    <row r="4721" spans="1:3">
      <c r="A4721" s="2" t="s">
        <v>15433</v>
      </c>
      <c r="B4721" s="2" t="s">
        <v>15434</v>
      </c>
      <c r="C4721" s="2" t="s">
        <v>15433</v>
      </c>
    </row>
    <row r="4722" spans="1:3">
      <c r="A4722" s="2" t="s">
        <v>15435</v>
      </c>
      <c r="B4722" s="2" t="s">
        <v>15436</v>
      </c>
      <c r="C4722" s="2" t="s">
        <v>15435</v>
      </c>
    </row>
    <row r="4723" spans="1:3">
      <c r="A4723" s="2" t="s">
        <v>15437</v>
      </c>
      <c r="B4723" s="2" t="s">
        <v>15438</v>
      </c>
      <c r="C4723" s="2" t="s">
        <v>15437</v>
      </c>
    </row>
    <row r="4724" spans="1:3">
      <c r="A4724" s="2" t="s">
        <v>15439</v>
      </c>
      <c r="B4724" s="2" t="s">
        <v>15440</v>
      </c>
      <c r="C4724" s="2" t="s">
        <v>15439</v>
      </c>
    </row>
    <row r="4725" spans="1:3">
      <c r="A4725" s="2" t="s">
        <v>15441</v>
      </c>
      <c r="B4725" s="2" t="s">
        <v>12996</v>
      </c>
      <c r="C4725" s="2" t="s">
        <v>15441</v>
      </c>
    </row>
    <row r="4726" spans="1:3">
      <c r="A4726" s="2" t="s">
        <v>15442</v>
      </c>
      <c r="B4726" s="2" t="s">
        <v>15443</v>
      </c>
      <c r="C4726" s="2" t="s">
        <v>15442</v>
      </c>
    </row>
    <row r="4727" spans="1:3">
      <c r="A4727" s="2" t="s">
        <v>15444</v>
      </c>
      <c r="B4727" s="2" t="s">
        <v>15445</v>
      </c>
      <c r="C4727" s="2" t="s">
        <v>15444</v>
      </c>
    </row>
    <row r="4728" spans="1:3">
      <c r="A4728" s="2" t="s">
        <v>15446</v>
      </c>
      <c r="B4728" s="2" t="s">
        <v>15447</v>
      </c>
      <c r="C4728" s="2" t="s">
        <v>15446</v>
      </c>
    </row>
    <row r="4729" spans="1:3">
      <c r="A4729" s="2" t="s">
        <v>15448</v>
      </c>
      <c r="B4729" s="2" t="s">
        <v>15449</v>
      </c>
      <c r="C4729" s="2" t="s">
        <v>15448</v>
      </c>
    </row>
    <row r="4730" spans="1:3">
      <c r="A4730" s="2" t="s">
        <v>15450</v>
      </c>
      <c r="B4730" s="2" t="s">
        <v>15451</v>
      </c>
      <c r="C4730" s="2" t="s">
        <v>15450</v>
      </c>
    </row>
    <row r="4731" spans="1:3">
      <c r="A4731" s="2" t="s">
        <v>15452</v>
      </c>
      <c r="B4731" s="2" t="s">
        <v>12557</v>
      </c>
      <c r="C4731" s="2" t="s">
        <v>15452</v>
      </c>
    </row>
    <row r="4732" spans="1:3">
      <c r="A4732" s="2" t="s">
        <v>15453</v>
      </c>
      <c r="B4732" s="2" t="s">
        <v>15454</v>
      </c>
      <c r="C4732" s="2" t="s">
        <v>15453</v>
      </c>
    </row>
    <row r="4733" spans="1:3">
      <c r="A4733" s="2" t="s">
        <v>15455</v>
      </c>
      <c r="B4733" s="2" t="s">
        <v>15456</v>
      </c>
      <c r="C4733" s="2" t="s">
        <v>15455</v>
      </c>
    </row>
    <row r="4734" spans="1:3">
      <c r="A4734" s="2" t="s">
        <v>15457</v>
      </c>
      <c r="B4734" s="2" t="s">
        <v>15458</v>
      </c>
      <c r="C4734" s="2" t="s">
        <v>15457</v>
      </c>
    </row>
    <row r="4735" spans="1:3">
      <c r="A4735" s="2" t="s">
        <v>15459</v>
      </c>
      <c r="B4735" s="2" t="s">
        <v>15460</v>
      </c>
      <c r="C4735" s="2" t="s">
        <v>15459</v>
      </c>
    </row>
    <row r="4736" spans="1:3">
      <c r="A4736" s="2" t="s">
        <v>15461</v>
      </c>
      <c r="B4736" s="2" t="s">
        <v>15462</v>
      </c>
      <c r="C4736" s="2" t="s">
        <v>15461</v>
      </c>
    </row>
    <row r="4737" spans="1:3">
      <c r="A4737" s="2" t="s">
        <v>15463</v>
      </c>
      <c r="B4737" s="2" t="s">
        <v>15464</v>
      </c>
      <c r="C4737" s="2" t="s">
        <v>15463</v>
      </c>
    </row>
    <row r="4738" spans="1:3">
      <c r="A4738" s="2" t="s">
        <v>15465</v>
      </c>
      <c r="B4738" s="2" t="s">
        <v>15466</v>
      </c>
      <c r="C4738" s="2" t="s">
        <v>15465</v>
      </c>
    </row>
    <row r="4739" spans="1:3">
      <c r="A4739" s="2" t="s">
        <v>15467</v>
      </c>
      <c r="B4739" s="2" t="s">
        <v>15468</v>
      </c>
      <c r="C4739" s="2" t="s">
        <v>15467</v>
      </c>
    </row>
    <row r="4740" spans="1:3">
      <c r="A4740" s="2" t="s">
        <v>15469</v>
      </c>
      <c r="B4740" s="2" t="s">
        <v>11307</v>
      </c>
      <c r="C4740" s="2" t="s">
        <v>15469</v>
      </c>
    </row>
    <row r="4741" spans="1:3">
      <c r="A4741" s="2" t="s">
        <v>15470</v>
      </c>
      <c r="B4741" s="2" t="s">
        <v>15471</v>
      </c>
      <c r="C4741" s="2" t="s">
        <v>15470</v>
      </c>
    </row>
    <row r="4742" spans="1:3">
      <c r="A4742" s="2" t="s">
        <v>15472</v>
      </c>
      <c r="B4742" s="2" t="s">
        <v>11076</v>
      </c>
      <c r="C4742" s="2" t="s">
        <v>15472</v>
      </c>
    </row>
    <row r="4743" spans="1:3">
      <c r="A4743" s="2" t="s">
        <v>15473</v>
      </c>
      <c r="B4743" s="2" t="s">
        <v>15474</v>
      </c>
      <c r="C4743" s="2" t="s">
        <v>15473</v>
      </c>
    </row>
    <row r="4744" spans="1:3">
      <c r="A4744" s="2" t="s">
        <v>15475</v>
      </c>
      <c r="B4744" s="2" t="s">
        <v>15476</v>
      </c>
      <c r="C4744" s="2" t="s">
        <v>15475</v>
      </c>
    </row>
    <row r="4745" spans="1:3">
      <c r="A4745" s="2" t="s">
        <v>15477</v>
      </c>
      <c r="B4745" s="2" t="s">
        <v>15478</v>
      </c>
      <c r="C4745" s="2" t="s">
        <v>15477</v>
      </c>
    </row>
    <row r="4746" spans="1:3">
      <c r="A4746" s="2" t="s">
        <v>15479</v>
      </c>
      <c r="B4746" s="2" t="s">
        <v>15480</v>
      </c>
      <c r="C4746" s="2" t="s">
        <v>15479</v>
      </c>
    </row>
    <row r="4747" spans="1:3">
      <c r="A4747" s="2" t="s">
        <v>15481</v>
      </c>
      <c r="B4747" s="2" t="s">
        <v>15482</v>
      </c>
      <c r="C4747" s="2" t="s">
        <v>15481</v>
      </c>
    </row>
    <row r="4748" spans="1:3">
      <c r="A4748" s="2" t="s">
        <v>15483</v>
      </c>
      <c r="B4748" s="2" t="s">
        <v>15484</v>
      </c>
      <c r="C4748" s="2" t="s">
        <v>15483</v>
      </c>
    </row>
    <row r="4749" spans="1:3">
      <c r="A4749" s="2" t="s">
        <v>15485</v>
      </c>
      <c r="B4749" s="2" t="s">
        <v>15486</v>
      </c>
      <c r="C4749" s="2" t="s">
        <v>15485</v>
      </c>
    </row>
    <row r="4750" spans="1:3">
      <c r="A4750" s="2" t="s">
        <v>15487</v>
      </c>
      <c r="B4750" s="2" t="s">
        <v>15488</v>
      </c>
      <c r="C4750" s="2" t="s">
        <v>15487</v>
      </c>
    </row>
    <row r="4751" spans="1:3">
      <c r="A4751" s="2" t="s">
        <v>15489</v>
      </c>
      <c r="B4751" s="2" t="s">
        <v>15490</v>
      </c>
      <c r="C4751" s="2" t="s">
        <v>15489</v>
      </c>
    </row>
    <row r="4752" spans="1:3">
      <c r="A4752" s="2" t="s">
        <v>15491</v>
      </c>
      <c r="B4752" s="2" t="s">
        <v>15492</v>
      </c>
      <c r="C4752" s="2" t="s">
        <v>15491</v>
      </c>
    </row>
    <row r="4753" spans="1:3">
      <c r="A4753" s="2" t="s">
        <v>15493</v>
      </c>
      <c r="B4753" s="2" t="s">
        <v>15494</v>
      </c>
      <c r="C4753" s="2" t="s">
        <v>15493</v>
      </c>
    </row>
    <row r="4754" spans="1:3">
      <c r="A4754" s="2" t="s">
        <v>15495</v>
      </c>
      <c r="B4754" s="2" t="s">
        <v>15496</v>
      </c>
      <c r="C4754" s="2" t="s">
        <v>15495</v>
      </c>
    </row>
    <row r="4755" spans="1:3">
      <c r="A4755" s="2" t="s">
        <v>15497</v>
      </c>
      <c r="B4755" s="2" t="s">
        <v>15498</v>
      </c>
      <c r="C4755" s="2" t="s">
        <v>15497</v>
      </c>
    </row>
    <row r="4756" spans="1:3">
      <c r="A4756" s="2" t="s">
        <v>15499</v>
      </c>
      <c r="B4756" s="2" t="s">
        <v>15500</v>
      </c>
      <c r="C4756" s="2" t="s">
        <v>15499</v>
      </c>
    </row>
    <row r="4757" spans="1:3">
      <c r="A4757" s="2" t="s">
        <v>15501</v>
      </c>
      <c r="B4757" s="2" t="s">
        <v>15502</v>
      </c>
      <c r="C4757" s="2" t="s">
        <v>15501</v>
      </c>
    </row>
    <row r="4758" spans="1:3">
      <c r="A4758" s="2" t="s">
        <v>15503</v>
      </c>
      <c r="B4758" s="2" t="s">
        <v>15504</v>
      </c>
      <c r="C4758" s="2" t="s">
        <v>15503</v>
      </c>
    </row>
    <row r="4759" spans="1:3">
      <c r="A4759" s="2" t="s">
        <v>15505</v>
      </c>
      <c r="B4759" s="2" t="s">
        <v>15506</v>
      </c>
      <c r="C4759" s="2" t="s">
        <v>15505</v>
      </c>
    </row>
    <row r="4760" spans="1:3">
      <c r="A4760" s="2" t="s">
        <v>15507</v>
      </c>
      <c r="B4760" s="2" t="s">
        <v>15508</v>
      </c>
      <c r="C4760" s="2" t="s">
        <v>15507</v>
      </c>
    </row>
    <row r="4761" spans="1:3">
      <c r="A4761" s="2" t="s">
        <v>15509</v>
      </c>
      <c r="B4761" s="2" t="s">
        <v>15510</v>
      </c>
      <c r="C4761" s="2" t="s">
        <v>15509</v>
      </c>
    </row>
    <row r="4762" spans="1:3">
      <c r="A4762" s="2" t="s">
        <v>15511</v>
      </c>
      <c r="B4762" s="2" t="s">
        <v>15512</v>
      </c>
      <c r="C4762" s="2" t="s">
        <v>15511</v>
      </c>
    </row>
    <row r="4763" spans="1:3">
      <c r="A4763" s="2" t="s">
        <v>15513</v>
      </c>
      <c r="B4763" s="2" t="s">
        <v>15514</v>
      </c>
      <c r="C4763" s="2" t="s">
        <v>15513</v>
      </c>
    </row>
    <row r="4764" spans="1:3">
      <c r="A4764" s="2" t="s">
        <v>15515</v>
      </c>
      <c r="B4764" s="2" t="s">
        <v>15516</v>
      </c>
      <c r="C4764" s="2" t="s">
        <v>15515</v>
      </c>
    </row>
    <row r="4765" spans="1:3">
      <c r="A4765" s="2" t="s">
        <v>15517</v>
      </c>
      <c r="B4765" s="2" t="s">
        <v>15518</v>
      </c>
      <c r="C4765" s="2" t="s">
        <v>15517</v>
      </c>
    </row>
    <row r="4766" spans="1:3">
      <c r="A4766" s="2" t="s">
        <v>15519</v>
      </c>
      <c r="B4766" s="2" t="s">
        <v>15520</v>
      </c>
      <c r="C4766" s="2" t="s">
        <v>15519</v>
      </c>
    </row>
    <row r="4767" spans="1:3">
      <c r="A4767" s="2" t="s">
        <v>15521</v>
      </c>
      <c r="B4767" s="2" t="s">
        <v>15522</v>
      </c>
      <c r="C4767" s="2" t="s">
        <v>15521</v>
      </c>
    </row>
    <row r="4768" spans="1:3">
      <c r="A4768" s="2" t="s">
        <v>15523</v>
      </c>
      <c r="B4768" s="2" t="s">
        <v>15524</v>
      </c>
      <c r="C4768" s="2" t="s">
        <v>15523</v>
      </c>
    </row>
    <row r="4769" spans="1:3">
      <c r="A4769" s="2" t="s">
        <v>15525</v>
      </c>
      <c r="B4769" s="2" t="s">
        <v>15526</v>
      </c>
      <c r="C4769" s="2" t="s">
        <v>15525</v>
      </c>
    </row>
    <row r="4770" spans="1:3">
      <c r="A4770" s="2" t="s">
        <v>15527</v>
      </c>
      <c r="B4770" s="2" t="s">
        <v>15528</v>
      </c>
      <c r="C4770" s="2" t="s">
        <v>15527</v>
      </c>
    </row>
    <row r="4771" spans="1:3">
      <c r="A4771" s="2" t="s">
        <v>15529</v>
      </c>
      <c r="B4771" s="2" t="s">
        <v>15530</v>
      </c>
      <c r="C4771" s="2" t="s">
        <v>15529</v>
      </c>
    </row>
    <row r="4772" spans="1:3">
      <c r="A4772" s="2" t="s">
        <v>15531</v>
      </c>
      <c r="B4772" s="2" t="s">
        <v>15532</v>
      </c>
      <c r="C4772" s="2" t="s">
        <v>15531</v>
      </c>
    </row>
    <row r="4773" spans="1:3">
      <c r="A4773" s="2" t="s">
        <v>15533</v>
      </c>
      <c r="B4773" s="2" t="s">
        <v>15534</v>
      </c>
      <c r="C4773" s="2" t="s">
        <v>15533</v>
      </c>
    </row>
    <row r="4774" spans="1:3">
      <c r="A4774" s="2" t="s">
        <v>15535</v>
      </c>
      <c r="B4774" s="2" t="s">
        <v>10800</v>
      </c>
      <c r="C4774" s="2" t="s">
        <v>15535</v>
      </c>
    </row>
    <row r="4775" spans="1:3">
      <c r="A4775" s="2" t="s">
        <v>15536</v>
      </c>
      <c r="B4775" s="2" t="s">
        <v>15537</v>
      </c>
      <c r="C4775" s="2" t="s">
        <v>15536</v>
      </c>
    </row>
    <row r="4776" spans="1:3">
      <c r="A4776" s="2" t="s">
        <v>15538</v>
      </c>
      <c r="B4776" s="2" t="s">
        <v>15539</v>
      </c>
      <c r="C4776" s="2" t="s">
        <v>15538</v>
      </c>
    </row>
    <row r="4777" spans="1:3">
      <c r="A4777" s="2" t="s">
        <v>15540</v>
      </c>
      <c r="B4777" s="2" t="s">
        <v>15541</v>
      </c>
      <c r="C4777" s="2" t="s">
        <v>15540</v>
      </c>
    </row>
    <row r="4778" spans="1:3">
      <c r="A4778" s="2" t="s">
        <v>15542</v>
      </c>
      <c r="B4778" s="2" t="s">
        <v>15543</v>
      </c>
      <c r="C4778" s="2" t="s">
        <v>15542</v>
      </c>
    </row>
    <row r="4779" spans="1:3">
      <c r="A4779" s="2" t="s">
        <v>15544</v>
      </c>
      <c r="B4779" s="2" t="s">
        <v>15545</v>
      </c>
      <c r="C4779" s="2" t="s">
        <v>15544</v>
      </c>
    </row>
    <row r="4780" spans="1:3">
      <c r="A4780" s="2" t="s">
        <v>15546</v>
      </c>
      <c r="B4780" s="2" t="s">
        <v>15547</v>
      </c>
      <c r="C4780" s="2" t="s">
        <v>15546</v>
      </c>
    </row>
    <row r="4781" spans="1:3">
      <c r="A4781" s="2" t="s">
        <v>15548</v>
      </c>
      <c r="B4781" s="2" t="s">
        <v>15549</v>
      </c>
      <c r="C4781" s="2" t="s">
        <v>15548</v>
      </c>
    </row>
    <row r="4782" spans="1:3">
      <c r="A4782" s="2" t="s">
        <v>15550</v>
      </c>
      <c r="B4782" s="2" t="s">
        <v>15551</v>
      </c>
      <c r="C4782" s="2" t="s">
        <v>15550</v>
      </c>
    </row>
    <row r="4783" spans="1:3">
      <c r="A4783" s="2" t="s">
        <v>15552</v>
      </c>
      <c r="B4783" s="2" t="s">
        <v>15553</v>
      </c>
      <c r="C4783" s="2" t="s">
        <v>15552</v>
      </c>
    </row>
    <row r="4784" spans="1:3">
      <c r="A4784" s="2" t="s">
        <v>15554</v>
      </c>
      <c r="B4784" s="2" t="s">
        <v>15555</v>
      </c>
      <c r="C4784" s="2" t="s">
        <v>15554</v>
      </c>
    </row>
    <row r="4785" spans="1:3">
      <c r="A4785" s="2" t="s">
        <v>15556</v>
      </c>
      <c r="B4785" s="2" t="s">
        <v>15557</v>
      </c>
      <c r="C4785" s="2" t="s">
        <v>15556</v>
      </c>
    </row>
    <row r="4786" spans="1:3">
      <c r="A4786" s="2" t="s">
        <v>15558</v>
      </c>
      <c r="B4786" s="2" t="s">
        <v>15559</v>
      </c>
      <c r="C4786" s="2" t="s">
        <v>15558</v>
      </c>
    </row>
    <row r="4787" spans="1:3">
      <c r="A4787" s="2" t="s">
        <v>15560</v>
      </c>
      <c r="B4787" s="2" t="s">
        <v>15561</v>
      </c>
      <c r="C4787" s="2" t="s">
        <v>15560</v>
      </c>
    </row>
    <row r="4788" spans="1:3">
      <c r="A4788" s="2" t="s">
        <v>15562</v>
      </c>
      <c r="B4788" s="2" t="s">
        <v>15563</v>
      </c>
      <c r="C4788" s="2" t="s">
        <v>15562</v>
      </c>
    </row>
    <row r="4789" spans="1:3">
      <c r="A4789" s="2" t="s">
        <v>15564</v>
      </c>
      <c r="B4789" s="2" t="s">
        <v>15565</v>
      </c>
      <c r="C4789" s="2" t="s">
        <v>15564</v>
      </c>
    </row>
    <row r="4790" spans="1:3">
      <c r="A4790" s="2" t="s">
        <v>15566</v>
      </c>
      <c r="B4790" s="2" t="s">
        <v>15567</v>
      </c>
      <c r="C4790" s="2" t="s">
        <v>15566</v>
      </c>
    </row>
    <row r="4791" spans="1:3">
      <c r="A4791" s="2" t="s">
        <v>15568</v>
      </c>
      <c r="B4791" s="2" t="s">
        <v>15569</v>
      </c>
      <c r="C4791" s="2" t="s">
        <v>15568</v>
      </c>
    </row>
    <row r="4792" spans="1:3">
      <c r="A4792" s="2" t="s">
        <v>15570</v>
      </c>
      <c r="B4792" s="2" t="s">
        <v>15571</v>
      </c>
      <c r="C4792" s="2" t="s">
        <v>15570</v>
      </c>
    </row>
    <row r="4793" spans="1:3">
      <c r="A4793" s="2" t="s">
        <v>15572</v>
      </c>
      <c r="B4793" s="2" t="s">
        <v>15573</v>
      </c>
      <c r="C4793" s="2" t="s">
        <v>15572</v>
      </c>
    </row>
    <row r="4794" spans="1:3">
      <c r="A4794" s="2" t="s">
        <v>15574</v>
      </c>
      <c r="B4794" s="2" t="s">
        <v>15575</v>
      </c>
      <c r="C4794" s="2" t="s">
        <v>15574</v>
      </c>
    </row>
    <row r="4795" spans="1:3">
      <c r="A4795" s="2" t="s">
        <v>15576</v>
      </c>
      <c r="B4795" s="2" t="s">
        <v>15577</v>
      </c>
      <c r="C4795" s="2" t="s">
        <v>15576</v>
      </c>
    </row>
    <row r="4796" spans="1:3">
      <c r="A4796" s="2" t="s">
        <v>15578</v>
      </c>
      <c r="B4796" s="2" t="s">
        <v>15579</v>
      </c>
      <c r="C4796" s="2" t="s">
        <v>15578</v>
      </c>
    </row>
    <row r="4797" spans="1:3">
      <c r="A4797" s="2" t="s">
        <v>15580</v>
      </c>
      <c r="B4797" s="2" t="s">
        <v>15581</v>
      </c>
      <c r="C4797" s="2" t="s">
        <v>15580</v>
      </c>
    </row>
    <row r="4798" spans="1:3">
      <c r="A4798" s="2" t="s">
        <v>15582</v>
      </c>
      <c r="B4798" s="2" t="s">
        <v>15583</v>
      </c>
      <c r="C4798" s="2" t="s">
        <v>15582</v>
      </c>
    </row>
    <row r="4799" spans="1:3">
      <c r="A4799" s="2" t="s">
        <v>15584</v>
      </c>
      <c r="B4799" s="2" t="s">
        <v>15585</v>
      </c>
      <c r="C4799" s="2" t="s">
        <v>15584</v>
      </c>
    </row>
    <row r="4800" spans="1:3">
      <c r="A4800" s="2" t="s">
        <v>15586</v>
      </c>
      <c r="B4800" s="2" t="s">
        <v>15587</v>
      </c>
      <c r="C4800" s="2" t="s">
        <v>15586</v>
      </c>
    </row>
    <row r="4801" spans="1:3">
      <c r="A4801" s="2" t="s">
        <v>15588</v>
      </c>
      <c r="B4801" s="2" t="s">
        <v>15589</v>
      </c>
      <c r="C4801" s="2" t="s">
        <v>15588</v>
      </c>
    </row>
    <row r="4802" spans="1:3">
      <c r="A4802" s="2" t="s">
        <v>15590</v>
      </c>
      <c r="B4802" s="2" t="s">
        <v>15591</v>
      </c>
      <c r="C4802" s="2" t="s">
        <v>15590</v>
      </c>
    </row>
    <row r="4803" spans="1:3">
      <c r="A4803" s="2" t="s">
        <v>15592</v>
      </c>
      <c r="B4803" s="2" t="s">
        <v>15593</v>
      </c>
      <c r="C4803" s="2" t="s">
        <v>15592</v>
      </c>
    </row>
    <row r="4804" spans="1:3">
      <c r="A4804" s="2" t="s">
        <v>15594</v>
      </c>
      <c r="B4804" s="2" t="s">
        <v>15595</v>
      </c>
      <c r="C4804" s="2" t="s">
        <v>15594</v>
      </c>
    </row>
    <row r="4805" spans="1:3">
      <c r="A4805" s="2" t="s">
        <v>15596</v>
      </c>
      <c r="B4805" s="2" t="s">
        <v>15597</v>
      </c>
      <c r="C4805" s="2" t="s">
        <v>15596</v>
      </c>
    </row>
    <row r="4806" spans="1:3">
      <c r="A4806" s="2" t="s">
        <v>15598</v>
      </c>
      <c r="B4806" s="2" t="s">
        <v>15599</v>
      </c>
      <c r="C4806" s="2" t="s">
        <v>15598</v>
      </c>
    </row>
    <row r="4807" spans="1:3">
      <c r="A4807" s="2" t="s">
        <v>15600</v>
      </c>
      <c r="B4807" s="2" t="s">
        <v>15601</v>
      </c>
      <c r="C4807" s="2" t="s">
        <v>15600</v>
      </c>
    </row>
    <row r="4808" spans="1:3">
      <c r="A4808" s="2" t="s">
        <v>15602</v>
      </c>
      <c r="B4808" s="2" t="s">
        <v>15603</v>
      </c>
      <c r="C4808" s="2" t="s">
        <v>15602</v>
      </c>
    </row>
    <row r="4809" spans="1:3">
      <c r="A4809" s="2" t="s">
        <v>15604</v>
      </c>
      <c r="B4809" s="2" t="s">
        <v>15605</v>
      </c>
      <c r="C4809" s="2" t="s">
        <v>15604</v>
      </c>
    </row>
    <row r="4810" spans="1:3">
      <c r="A4810" s="2" t="s">
        <v>15606</v>
      </c>
      <c r="B4810" s="2" t="s">
        <v>15607</v>
      </c>
      <c r="C4810" s="2" t="s">
        <v>15606</v>
      </c>
    </row>
    <row r="4811" spans="1:3">
      <c r="A4811" s="2" t="s">
        <v>15608</v>
      </c>
      <c r="B4811" s="2" t="s">
        <v>15609</v>
      </c>
      <c r="C4811" s="2" t="s">
        <v>15608</v>
      </c>
    </row>
    <row r="4812" spans="1:3">
      <c r="A4812" s="2" t="s">
        <v>15610</v>
      </c>
      <c r="B4812" s="2" t="s">
        <v>15611</v>
      </c>
      <c r="C4812" s="2" t="s">
        <v>15610</v>
      </c>
    </row>
    <row r="4813" spans="1:3">
      <c r="A4813" s="2" t="s">
        <v>15612</v>
      </c>
      <c r="B4813" s="2" t="s">
        <v>13062</v>
      </c>
      <c r="C4813" s="2" t="s">
        <v>15612</v>
      </c>
    </row>
    <row r="4814" spans="1:3">
      <c r="A4814" s="2" t="s">
        <v>15613</v>
      </c>
      <c r="B4814" s="2" t="s">
        <v>15614</v>
      </c>
      <c r="C4814" s="2" t="s">
        <v>15613</v>
      </c>
    </row>
    <row r="4815" spans="1:3">
      <c r="A4815" s="2" t="s">
        <v>15615</v>
      </c>
      <c r="B4815" s="2" t="s">
        <v>15616</v>
      </c>
      <c r="C4815" s="2" t="s">
        <v>15615</v>
      </c>
    </row>
    <row r="4816" spans="1:3">
      <c r="A4816" s="2" t="s">
        <v>15617</v>
      </c>
      <c r="B4816" s="2" t="s">
        <v>11944</v>
      </c>
      <c r="C4816" s="2" t="s">
        <v>15617</v>
      </c>
    </row>
    <row r="4817" spans="1:3">
      <c r="A4817" s="2" t="s">
        <v>15618</v>
      </c>
      <c r="B4817" s="2" t="s">
        <v>15619</v>
      </c>
      <c r="C4817" s="2" t="s">
        <v>15618</v>
      </c>
    </row>
    <row r="4818" spans="1:3">
      <c r="A4818" s="2" t="s">
        <v>15620</v>
      </c>
      <c r="B4818" s="2" t="s">
        <v>15621</v>
      </c>
      <c r="C4818" s="2" t="s">
        <v>15620</v>
      </c>
    </row>
    <row r="4819" spans="1:3">
      <c r="A4819" s="2" t="s">
        <v>15622</v>
      </c>
      <c r="B4819" s="2" t="s">
        <v>15623</v>
      </c>
      <c r="C4819" s="2" t="s">
        <v>15622</v>
      </c>
    </row>
    <row r="4820" spans="1:3">
      <c r="A4820" s="2" t="s">
        <v>15624</v>
      </c>
      <c r="B4820" s="2" t="s">
        <v>15625</v>
      </c>
      <c r="C4820" s="2" t="s">
        <v>15624</v>
      </c>
    </row>
    <row r="4821" spans="1:3">
      <c r="A4821" s="2" t="s">
        <v>15626</v>
      </c>
      <c r="B4821" s="2" t="s">
        <v>15627</v>
      </c>
      <c r="C4821" s="2" t="s">
        <v>15626</v>
      </c>
    </row>
    <row r="4822" spans="1:3">
      <c r="A4822" s="2" t="s">
        <v>15628</v>
      </c>
      <c r="B4822" s="2" t="s">
        <v>15629</v>
      </c>
      <c r="C4822" s="2" t="s">
        <v>15628</v>
      </c>
    </row>
    <row r="4823" spans="1:3">
      <c r="A4823" s="2" t="s">
        <v>15630</v>
      </c>
      <c r="B4823" s="2" t="s">
        <v>15631</v>
      </c>
      <c r="C4823" s="2" t="s">
        <v>15630</v>
      </c>
    </row>
    <row r="4824" spans="1:3">
      <c r="A4824" s="2" t="s">
        <v>15632</v>
      </c>
      <c r="B4824" s="2" t="s">
        <v>15633</v>
      </c>
      <c r="C4824" s="2" t="s">
        <v>15632</v>
      </c>
    </row>
    <row r="4825" spans="1:3">
      <c r="A4825" s="2" t="s">
        <v>15634</v>
      </c>
      <c r="B4825" s="2" t="s">
        <v>15635</v>
      </c>
      <c r="C4825" s="2" t="s">
        <v>15634</v>
      </c>
    </row>
    <row r="4826" spans="1:3">
      <c r="A4826" s="2" t="s">
        <v>15636</v>
      </c>
      <c r="B4826" s="2" t="s">
        <v>15637</v>
      </c>
      <c r="C4826" s="2" t="s">
        <v>15636</v>
      </c>
    </row>
    <row r="4827" spans="1:3">
      <c r="A4827" s="2" t="s">
        <v>15638</v>
      </c>
      <c r="B4827" s="2" t="s">
        <v>15639</v>
      </c>
      <c r="C4827" s="2" t="s">
        <v>15638</v>
      </c>
    </row>
    <row r="4828" spans="1:3">
      <c r="A4828" s="2" t="s">
        <v>15640</v>
      </c>
      <c r="B4828" s="2" t="s">
        <v>15641</v>
      </c>
      <c r="C4828" s="2" t="s">
        <v>15640</v>
      </c>
    </row>
    <row r="4829" spans="1:3">
      <c r="A4829" s="2" t="s">
        <v>15642</v>
      </c>
      <c r="B4829" s="2" t="s">
        <v>15643</v>
      </c>
      <c r="C4829" s="2" t="s">
        <v>15642</v>
      </c>
    </row>
    <row r="4830" spans="1:3">
      <c r="A4830" s="2" t="s">
        <v>15644</v>
      </c>
      <c r="B4830" s="2" t="s">
        <v>15645</v>
      </c>
      <c r="C4830" s="2" t="s">
        <v>15644</v>
      </c>
    </row>
    <row r="4831" spans="1:3">
      <c r="A4831" s="2" t="s">
        <v>15646</v>
      </c>
      <c r="B4831" s="2" t="s">
        <v>15647</v>
      </c>
      <c r="C4831" s="2" t="s">
        <v>15646</v>
      </c>
    </row>
    <row r="4832" spans="1:3">
      <c r="A4832" s="2" t="s">
        <v>15648</v>
      </c>
      <c r="B4832" s="2" t="s">
        <v>15649</v>
      </c>
      <c r="C4832" s="2" t="s">
        <v>15648</v>
      </c>
    </row>
    <row r="4833" spans="1:3">
      <c r="A4833" s="2" t="s">
        <v>15650</v>
      </c>
      <c r="B4833" s="2" t="s">
        <v>15651</v>
      </c>
      <c r="C4833" s="2" t="s">
        <v>15650</v>
      </c>
    </row>
    <row r="4834" spans="1:3">
      <c r="A4834" s="2" t="s">
        <v>15652</v>
      </c>
      <c r="B4834" s="2" t="s">
        <v>15653</v>
      </c>
      <c r="C4834" s="2" t="s">
        <v>15652</v>
      </c>
    </row>
    <row r="4835" spans="1:3">
      <c r="A4835" s="2" t="s">
        <v>15654</v>
      </c>
      <c r="B4835" s="2" t="s">
        <v>15655</v>
      </c>
      <c r="C4835" s="2" t="s">
        <v>15654</v>
      </c>
    </row>
    <row r="4836" spans="1:3">
      <c r="A4836" s="2" t="s">
        <v>15656</v>
      </c>
      <c r="B4836" s="2" t="s">
        <v>15657</v>
      </c>
      <c r="C4836" s="2" t="s">
        <v>15656</v>
      </c>
    </row>
    <row r="4837" spans="1:3">
      <c r="A4837" s="2" t="s">
        <v>15658</v>
      </c>
      <c r="B4837" s="2" t="s">
        <v>15659</v>
      </c>
      <c r="C4837" s="2" t="s">
        <v>15658</v>
      </c>
    </row>
    <row r="4838" spans="1:3">
      <c r="A4838" s="2" t="s">
        <v>15660</v>
      </c>
      <c r="B4838" s="2" t="s">
        <v>15661</v>
      </c>
      <c r="C4838" s="2" t="s">
        <v>15660</v>
      </c>
    </row>
    <row r="4839" spans="1:3">
      <c r="A4839" s="2" t="s">
        <v>15662</v>
      </c>
      <c r="B4839" s="2" t="s">
        <v>15663</v>
      </c>
      <c r="C4839" s="2" t="s">
        <v>15662</v>
      </c>
    </row>
    <row r="4840" spans="1:3">
      <c r="A4840" s="2" t="s">
        <v>15664</v>
      </c>
      <c r="B4840" s="2" t="s">
        <v>12589</v>
      </c>
      <c r="C4840" s="2" t="s">
        <v>15664</v>
      </c>
    </row>
    <row r="4841" spans="1:3">
      <c r="A4841" s="2" t="s">
        <v>15665</v>
      </c>
      <c r="B4841" s="2" t="s">
        <v>15666</v>
      </c>
      <c r="C4841" s="2" t="s">
        <v>15665</v>
      </c>
    </row>
    <row r="4842" spans="1:3">
      <c r="A4842" s="2" t="s">
        <v>15667</v>
      </c>
      <c r="B4842" s="2" t="s">
        <v>15668</v>
      </c>
      <c r="C4842" s="2" t="s">
        <v>15667</v>
      </c>
    </row>
    <row r="4843" spans="1:3">
      <c r="A4843" s="2" t="s">
        <v>15669</v>
      </c>
      <c r="B4843" s="2" t="s">
        <v>15670</v>
      </c>
      <c r="C4843" s="2" t="s">
        <v>15669</v>
      </c>
    </row>
    <row r="4844" spans="1:3">
      <c r="A4844" s="2" t="s">
        <v>15671</v>
      </c>
      <c r="B4844" s="2" t="s">
        <v>15672</v>
      </c>
      <c r="C4844" s="2" t="s">
        <v>15671</v>
      </c>
    </row>
    <row r="4845" spans="1:3">
      <c r="A4845" s="2" t="s">
        <v>15673</v>
      </c>
      <c r="B4845" s="2" t="s">
        <v>15674</v>
      </c>
      <c r="C4845" s="2" t="s">
        <v>15673</v>
      </c>
    </row>
    <row r="4846" spans="1:3">
      <c r="A4846" s="2" t="s">
        <v>15675</v>
      </c>
      <c r="B4846" s="2" t="s">
        <v>15676</v>
      </c>
      <c r="C4846" s="2" t="s">
        <v>15675</v>
      </c>
    </row>
    <row r="4847" spans="1:3">
      <c r="A4847" s="2" t="s">
        <v>15677</v>
      </c>
      <c r="B4847" s="2" t="s">
        <v>15678</v>
      </c>
      <c r="C4847" s="2" t="s">
        <v>15677</v>
      </c>
    </row>
    <row r="4848" spans="1:3">
      <c r="A4848" s="2" t="s">
        <v>15679</v>
      </c>
      <c r="B4848" s="2" t="s">
        <v>15680</v>
      </c>
      <c r="C4848" s="2" t="s">
        <v>15679</v>
      </c>
    </row>
    <row r="4849" spans="1:3">
      <c r="A4849" s="2" t="s">
        <v>15681</v>
      </c>
      <c r="B4849" s="2" t="s">
        <v>15682</v>
      </c>
      <c r="C4849" s="2" t="s">
        <v>15681</v>
      </c>
    </row>
    <row r="4850" spans="1:3">
      <c r="A4850" s="2" t="s">
        <v>15683</v>
      </c>
      <c r="B4850" s="2" t="s">
        <v>15684</v>
      </c>
      <c r="C4850" s="2" t="s">
        <v>15683</v>
      </c>
    </row>
    <row r="4851" spans="1:3">
      <c r="A4851" s="2" t="s">
        <v>15685</v>
      </c>
      <c r="B4851" s="2" t="s">
        <v>15686</v>
      </c>
      <c r="C4851" s="2" t="s">
        <v>15685</v>
      </c>
    </row>
    <row r="4852" spans="1:3">
      <c r="A4852" s="2" t="s">
        <v>15687</v>
      </c>
      <c r="B4852" s="2" t="s">
        <v>15688</v>
      </c>
      <c r="C4852" s="2" t="s">
        <v>15687</v>
      </c>
    </row>
    <row r="4853" spans="1:3">
      <c r="A4853" s="2" t="s">
        <v>15689</v>
      </c>
      <c r="B4853" s="2" t="s">
        <v>15690</v>
      </c>
      <c r="C4853" s="2" t="s">
        <v>15689</v>
      </c>
    </row>
    <row r="4854" spans="1:3">
      <c r="A4854" s="2" t="s">
        <v>15691</v>
      </c>
      <c r="B4854" s="2" t="s">
        <v>15692</v>
      </c>
      <c r="C4854" s="2" t="s">
        <v>15691</v>
      </c>
    </row>
    <row r="4855" spans="1:3">
      <c r="A4855" s="2" t="s">
        <v>15693</v>
      </c>
      <c r="B4855" s="2" t="s">
        <v>15694</v>
      </c>
      <c r="C4855" s="2" t="s">
        <v>15693</v>
      </c>
    </row>
    <row r="4856" spans="1:3">
      <c r="A4856" s="2" t="s">
        <v>15695</v>
      </c>
      <c r="B4856" s="2" t="s">
        <v>15696</v>
      </c>
      <c r="C4856" s="2" t="s">
        <v>15695</v>
      </c>
    </row>
    <row r="4857" spans="1:3">
      <c r="A4857" s="2" t="s">
        <v>15697</v>
      </c>
      <c r="B4857" s="2" t="s">
        <v>15698</v>
      </c>
      <c r="C4857" s="2" t="s">
        <v>15697</v>
      </c>
    </row>
    <row r="4858" spans="1:3">
      <c r="A4858" s="2" t="s">
        <v>15699</v>
      </c>
      <c r="B4858" s="2" t="s">
        <v>15700</v>
      </c>
      <c r="C4858" s="2" t="s">
        <v>15699</v>
      </c>
    </row>
    <row r="4859" spans="1:3">
      <c r="A4859" s="2" t="s">
        <v>15701</v>
      </c>
      <c r="B4859" s="2" t="s">
        <v>15702</v>
      </c>
      <c r="C4859" s="2" t="s">
        <v>15701</v>
      </c>
    </row>
    <row r="4860" spans="1:3">
      <c r="A4860" s="2" t="s">
        <v>15703</v>
      </c>
      <c r="B4860" s="2" t="s">
        <v>15704</v>
      </c>
      <c r="C4860" s="2" t="s">
        <v>15703</v>
      </c>
    </row>
    <row r="4861" spans="1:3">
      <c r="A4861" s="2" t="s">
        <v>15705</v>
      </c>
      <c r="B4861" s="2" t="s">
        <v>15706</v>
      </c>
      <c r="C4861" s="2" t="s">
        <v>15705</v>
      </c>
    </row>
    <row r="4862" spans="1:3">
      <c r="A4862" s="2" t="s">
        <v>15707</v>
      </c>
      <c r="B4862" s="2" t="s">
        <v>15708</v>
      </c>
      <c r="C4862" s="2" t="s">
        <v>15707</v>
      </c>
    </row>
    <row r="4863" spans="1:3">
      <c r="A4863" s="2" t="s">
        <v>15709</v>
      </c>
      <c r="B4863" s="2" t="s">
        <v>15710</v>
      </c>
      <c r="C4863" s="2" t="s">
        <v>15709</v>
      </c>
    </row>
    <row r="4864" spans="1:3">
      <c r="A4864" s="2" t="s">
        <v>15711</v>
      </c>
      <c r="B4864" s="2" t="s">
        <v>15712</v>
      </c>
      <c r="C4864" s="2" t="s">
        <v>15711</v>
      </c>
    </row>
    <row r="4865" spans="1:3">
      <c r="A4865" s="2" t="s">
        <v>15713</v>
      </c>
      <c r="B4865" s="2" t="s">
        <v>15714</v>
      </c>
      <c r="C4865" s="2" t="s">
        <v>15713</v>
      </c>
    </row>
    <row r="4866" spans="1:3">
      <c r="A4866" s="2" t="s">
        <v>15715</v>
      </c>
      <c r="B4866" s="2" t="s">
        <v>15716</v>
      </c>
      <c r="C4866" s="2" t="s">
        <v>15715</v>
      </c>
    </row>
    <row r="4867" spans="1:3">
      <c r="A4867" s="2" t="s">
        <v>15717</v>
      </c>
      <c r="B4867" s="2" t="s">
        <v>15718</v>
      </c>
      <c r="C4867" s="2" t="s">
        <v>15717</v>
      </c>
    </row>
    <row r="4868" spans="1:3">
      <c r="A4868" s="2" t="s">
        <v>15719</v>
      </c>
      <c r="B4868" s="2" t="s">
        <v>15720</v>
      </c>
      <c r="C4868" s="2" t="s">
        <v>15719</v>
      </c>
    </row>
    <row r="4869" spans="1:3">
      <c r="A4869" s="2" t="s">
        <v>15721</v>
      </c>
      <c r="B4869" s="2" t="s">
        <v>15722</v>
      </c>
      <c r="C4869" s="2" t="s">
        <v>15721</v>
      </c>
    </row>
    <row r="4870" spans="1:3">
      <c r="A4870" s="2" t="s">
        <v>15723</v>
      </c>
      <c r="B4870" s="2" t="s">
        <v>15724</v>
      </c>
      <c r="C4870" s="2" t="s">
        <v>15723</v>
      </c>
    </row>
    <row r="4871" spans="1:3">
      <c r="A4871" s="2" t="s">
        <v>15725</v>
      </c>
      <c r="B4871" s="2" t="s">
        <v>15726</v>
      </c>
      <c r="C4871" s="2" t="s">
        <v>15725</v>
      </c>
    </row>
    <row r="4872" spans="1:3">
      <c r="A4872" s="2" t="s">
        <v>15727</v>
      </c>
      <c r="B4872" s="2" t="s">
        <v>15728</v>
      </c>
      <c r="C4872" s="2" t="s">
        <v>15727</v>
      </c>
    </row>
    <row r="4873" spans="1:3">
      <c r="A4873" s="2" t="s">
        <v>15729</v>
      </c>
      <c r="B4873" s="2" t="s">
        <v>15730</v>
      </c>
      <c r="C4873" s="2" t="s">
        <v>15729</v>
      </c>
    </row>
    <row r="4874" spans="1:3">
      <c r="A4874" s="2" t="s">
        <v>15731</v>
      </c>
      <c r="B4874" s="2" t="s">
        <v>15732</v>
      </c>
      <c r="C4874" s="2" t="s">
        <v>15731</v>
      </c>
    </row>
    <row r="4875" spans="1:3">
      <c r="A4875" s="2" t="s">
        <v>15733</v>
      </c>
      <c r="B4875" s="2" t="s">
        <v>15734</v>
      </c>
      <c r="C4875" s="2" t="s">
        <v>15733</v>
      </c>
    </row>
    <row r="4876" spans="1:3">
      <c r="A4876" s="2" t="s">
        <v>15735</v>
      </c>
      <c r="B4876" s="2" t="s">
        <v>15736</v>
      </c>
      <c r="C4876" s="2" t="s">
        <v>15735</v>
      </c>
    </row>
    <row r="4877" spans="1:3">
      <c r="A4877" s="2" t="s">
        <v>15737</v>
      </c>
      <c r="B4877" s="2" t="s">
        <v>15738</v>
      </c>
      <c r="C4877" s="2" t="s">
        <v>15737</v>
      </c>
    </row>
    <row r="4878" spans="1:3">
      <c r="A4878" s="2" t="s">
        <v>15739</v>
      </c>
      <c r="B4878" s="2" t="s">
        <v>15740</v>
      </c>
      <c r="C4878" s="2" t="s">
        <v>15739</v>
      </c>
    </row>
    <row r="4879" spans="1:3">
      <c r="A4879" s="2" t="s">
        <v>15741</v>
      </c>
      <c r="B4879" s="2" t="s">
        <v>15742</v>
      </c>
      <c r="C4879" s="2" t="s">
        <v>15741</v>
      </c>
    </row>
    <row r="4880" spans="1:3">
      <c r="A4880" s="2" t="s">
        <v>15743</v>
      </c>
      <c r="B4880" s="2" t="s">
        <v>15744</v>
      </c>
      <c r="C4880" s="2" t="s">
        <v>15743</v>
      </c>
    </row>
    <row r="4881" spans="1:3">
      <c r="A4881" s="2" t="s">
        <v>15745</v>
      </c>
      <c r="B4881" s="2" t="s">
        <v>15746</v>
      </c>
      <c r="C4881" s="2" t="s">
        <v>15745</v>
      </c>
    </row>
    <row r="4882" spans="1:3">
      <c r="A4882" s="2" t="s">
        <v>15747</v>
      </c>
      <c r="B4882" s="2" t="s">
        <v>15748</v>
      </c>
      <c r="C4882" s="2" t="s">
        <v>15747</v>
      </c>
    </row>
    <row r="4883" spans="1:3">
      <c r="A4883" s="2" t="s">
        <v>15749</v>
      </c>
      <c r="B4883" s="2" t="s">
        <v>15750</v>
      </c>
      <c r="C4883" s="2" t="s">
        <v>15749</v>
      </c>
    </row>
    <row r="4884" spans="1:3">
      <c r="A4884" s="2" t="s">
        <v>15751</v>
      </c>
      <c r="B4884" s="2" t="s">
        <v>15752</v>
      </c>
      <c r="C4884" s="2" t="s">
        <v>15751</v>
      </c>
    </row>
    <row r="4885" spans="1:3">
      <c r="A4885" s="2" t="s">
        <v>15753</v>
      </c>
      <c r="B4885" s="2" t="s">
        <v>15754</v>
      </c>
      <c r="C4885" s="2" t="s">
        <v>15753</v>
      </c>
    </row>
    <row r="4886" spans="1:3">
      <c r="A4886" s="2" t="s">
        <v>15755</v>
      </c>
      <c r="B4886" s="2" t="s">
        <v>15756</v>
      </c>
      <c r="C4886" s="2" t="s">
        <v>15755</v>
      </c>
    </row>
    <row r="4887" spans="1:3">
      <c r="A4887" s="2" t="s">
        <v>15757</v>
      </c>
      <c r="B4887" s="2" t="s">
        <v>15758</v>
      </c>
      <c r="C4887" s="2" t="s">
        <v>15757</v>
      </c>
    </row>
    <row r="4888" spans="1:3">
      <c r="A4888" s="2" t="s">
        <v>15759</v>
      </c>
      <c r="B4888" s="2" t="s">
        <v>15760</v>
      </c>
      <c r="C4888" s="2" t="s">
        <v>15759</v>
      </c>
    </row>
    <row r="4889" spans="1:3">
      <c r="A4889" s="2" t="s">
        <v>15761</v>
      </c>
      <c r="B4889" s="2" t="s">
        <v>15762</v>
      </c>
      <c r="C4889" s="2" t="s">
        <v>15761</v>
      </c>
    </row>
    <row r="4890" spans="1:3">
      <c r="A4890" s="2" t="s">
        <v>15763</v>
      </c>
      <c r="B4890" s="2" t="s">
        <v>15764</v>
      </c>
      <c r="C4890" s="2" t="s">
        <v>15763</v>
      </c>
    </row>
    <row r="4891" spans="1:3">
      <c r="A4891" s="2" t="s">
        <v>15765</v>
      </c>
      <c r="B4891" s="2" t="s">
        <v>15766</v>
      </c>
      <c r="C4891" s="2" t="s">
        <v>15765</v>
      </c>
    </row>
    <row r="4892" spans="1:3">
      <c r="A4892" s="2" t="s">
        <v>15767</v>
      </c>
      <c r="B4892" s="2" t="s">
        <v>15768</v>
      </c>
      <c r="C4892" s="2" t="s">
        <v>15767</v>
      </c>
    </row>
    <row r="4893" spans="1:3">
      <c r="A4893" s="2" t="s">
        <v>15769</v>
      </c>
      <c r="B4893" s="2" t="s">
        <v>15770</v>
      </c>
      <c r="C4893" s="2" t="s">
        <v>15769</v>
      </c>
    </row>
    <row r="4894" spans="1:3">
      <c r="A4894" s="2" t="s">
        <v>15771</v>
      </c>
      <c r="B4894" s="2" t="s">
        <v>15772</v>
      </c>
      <c r="C4894" s="2" t="s">
        <v>15771</v>
      </c>
    </row>
    <row r="4895" spans="1:3">
      <c r="A4895" s="2" t="s">
        <v>15773</v>
      </c>
      <c r="B4895" s="2" t="s">
        <v>15774</v>
      </c>
      <c r="C4895" s="2" t="s">
        <v>15773</v>
      </c>
    </row>
    <row r="4896" spans="1:3">
      <c r="A4896" s="2" t="s">
        <v>15775</v>
      </c>
      <c r="B4896" s="2" t="s">
        <v>15776</v>
      </c>
      <c r="C4896" s="2" t="s">
        <v>15775</v>
      </c>
    </row>
    <row r="4897" spans="1:3">
      <c r="A4897" s="2" t="s">
        <v>15777</v>
      </c>
      <c r="B4897" s="2" t="s">
        <v>15778</v>
      </c>
      <c r="C4897" s="2" t="s">
        <v>15777</v>
      </c>
    </row>
    <row r="4898" spans="1:3">
      <c r="A4898" s="2" t="s">
        <v>15779</v>
      </c>
      <c r="B4898" s="2" t="s">
        <v>15780</v>
      </c>
      <c r="C4898" s="2" t="s">
        <v>15779</v>
      </c>
    </row>
    <row r="4899" spans="1:3">
      <c r="A4899" s="2" t="s">
        <v>15781</v>
      </c>
      <c r="B4899" s="2" t="s">
        <v>15782</v>
      </c>
      <c r="C4899" s="2" t="s">
        <v>15781</v>
      </c>
    </row>
    <row r="4900" spans="1:3">
      <c r="A4900" s="2" t="s">
        <v>15783</v>
      </c>
      <c r="B4900" s="2" t="s">
        <v>15784</v>
      </c>
      <c r="C4900" s="2" t="s">
        <v>15783</v>
      </c>
    </row>
    <row r="4901" spans="1:3">
      <c r="A4901" s="2" t="s">
        <v>15785</v>
      </c>
      <c r="B4901" s="2" t="s">
        <v>15786</v>
      </c>
      <c r="C4901" s="2" t="s">
        <v>15785</v>
      </c>
    </row>
    <row r="4902" spans="1:3">
      <c r="A4902" s="2" t="s">
        <v>15787</v>
      </c>
      <c r="B4902" s="2" t="s">
        <v>15788</v>
      </c>
      <c r="C4902" s="2" t="s">
        <v>15787</v>
      </c>
    </row>
    <row r="4903" spans="1:3">
      <c r="A4903" s="2" t="s">
        <v>15789</v>
      </c>
      <c r="B4903" s="2" t="s">
        <v>15790</v>
      </c>
      <c r="C4903" s="2" t="s">
        <v>15789</v>
      </c>
    </row>
    <row r="4904" spans="1:3">
      <c r="A4904" s="2" t="s">
        <v>15791</v>
      </c>
      <c r="B4904" s="2" t="s">
        <v>15792</v>
      </c>
      <c r="C4904" s="2" t="s">
        <v>15791</v>
      </c>
    </row>
    <row r="4905" spans="1:3">
      <c r="A4905" s="2" t="s">
        <v>15793</v>
      </c>
      <c r="B4905" s="2" t="s">
        <v>15794</v>
      </c>
      <c r="C4905" s="2" t="s">
        <v>15793</v>
      </c>
    </row>
    <row r="4906" spans="1:3">
      <c r="A4906" s="2" t="s">
        <v>15795</v>
      </c>
      <c r="B4906" s="2" t="s">
        <v>15796</v>
      </c>
      <c r="C4906" s="2" t="s">
        <v>15795</v>
      </c>
    </row>
    <row r="4907" spans="1:3">
      <c r="A4907" s="2" t="s">
        <v>15797</v>
      </c>
      <c r="B4907" s="2" t="s">
        <v>15798</v>
      </c>
      <c r="C4907" s="2" t="s">
        <v>15797</v>
      </c>
    </row>
    <row r="4908" spans="1:3">
      <c r="A4908" s="2" t="s">
        <v>15799</v>
      </c>
      <c r="B4908" s="2" t="s">
        <v>15800</v>
      </c>
      <c r="C4908" s="2" t="s">
        <v>15799</v>
      </c>
    </row>
    <row r="4909" spans="1:3">
      <c r="A4909" s="2" t="s">
        <v>15801</v>
      </c>
      <c r="B4909" s="2" t="s">
        <v>15802</v>
      </c>
      <c r="C4909" s="2" t="s">
        <v>15801</v>
      </c>
    </row>
    <row r="4910" spans="1:3">
      <c r="A4910" s="2" t="s">
        <v>15803</v>
      </c>
      <c r="B4910" s="2" t="s">
        <v>15804</v>
      </c>
      <c r="C4910" s="2" t="s">
        <v>15803</v>
      </c>
    </row>
    <row r="4911" spans="1:3">
      <c r="A4911" s="2" t="s">
        <v>15805</v>
      </c>
      <c r="B4911" s="2" t="s">
        <v>15806</v>
      </c>
      <c r="C4911" s="2" t="s">
        <v>15805</v>
      </c>
    </row>
    <row r="4912" spans="1:3">
      <c r="A4912" s="2" t="s">
        <v>15807</v>
      </c>
      <c r="B4912" s="2" t="s">
        <v>15808</v>
      </c>
      <c r="C4912" s="2" t="s">
        <v>15807</v>
      </c>
    </row>
    <row r="4913" spans="1:3">
      <c r="A4913" s="2" t="s">
        <v>15809</v>
      </c>
      <c r="B4913" s="2" t="s">
        <v>15810</v>
      </c>
      <c r="C4913" s="2" t="s">
        <v>15809</v>
      </c>
    </row>
    <row r="4914" spans="1:3">
      <c r="A4914" s="2" t="s">
        <v>15811</v>
      </c>
      <c r="B4914" s="2" t="s">
        <v>15812</v>
      </c>
      <c r="C4914" s="2" t="s">
        <v>15811</v>
      </c>
    </row>
    <row r="4915" spans="1:3">
      <c r="A4915" s="2" t="s">
        <v>15813</v>
      </c>
      <c r="B4915" s="2" t="s">
        <v>15814</v>
      </c>
      <c r="C4915" s="2" t="s">
        <v>15813</v>
      </c>
    </row>
    <row r="4916" spans="1:3">
      <c r="A4916" s="2" t="s">
        <v>15815</v>
      </c>
      <c r="B4916" s="2" t="s">
        <v>15816</v>
      </c>
      <c r="C4916" s="2" t="s">
        <v>15815</v>
      </c>
    </row>
    <row r="4917" spans="1:3">
      <c r="A4917" s="2" t="s">
        <v>15817</v>
      </c>
      <c r="B4917" s="2" t="s">
        <v>15818</v>
      </c>
      <c r="C4917" s="2" t="s">
        <v>15817</v>
      </c>
    </row>
    <row r="4918" spans="1:3">
      <c r="A4918" s="2" t="s">
        <v>15819</v>
      </c>
      <c r="B4918" s="2" t="s">
        <v>15820</v>
      </c>
      <c r="C4918" s="2" t="s">
        <v>15819</v>
      </c>
    </row>
    <row r="4919" spans="1:3">
      <c r="A4919" s="2" t="s">
        <v>15821</v>
      </c>
      <c r="B4919" s="2" t="s">
        <v>15822</v>
      </c>
      <c r="C4919" s="2" t="s">
        <v>15821</v>
      </c>
    </row>
    <row r="4920" spans="1:3">
      <c r="A4920" s="2" t="s">
        <v>15823</v>
      </c>
      <c r="B4920" s="2" t="s">
        <v>15824</v>
      </c>
      <c r="C4920" s="2" t="s">
        <v>15823</v>
      </c>
    </row>
    <row r="4921" spans="1:3">
      <c r="A4921" s="2" t="s">
        <v>15825</v>
      </c>
      <c r="B4921" s="2" t="s">
        <v>15826</v>
      </c>
      <c r="C4921" s="2" t="s">
        <v>15825</v>
      </c>
    </row>
    <row r="4922" spans="1:3">
      <c r="A4922" s="2" t="s">
        <v>15827</v>
      </c>
      <c r="B4922" s="2" t="s">
        <v>15828</v>
      </c>
      <c r="C4922" s="2" t="s">
        <v>15827</v>
      </c>
    </row>
    <row r="4923" spans="1:3">
      <c r="A4923" s="2" t="s">
        <v>15829</v>
      </c>
      <c r="B4923" s="2" t="s">
        <v>15830</v>
      </c>
      <c r="C4923" s="2" t="s">
        <v>15829</v>
      </c>
    </row>
    <row r="4924" spans="1:3">
      <c r="A4924" s="2" t="s">
        <v>15831</v>
      </c>
      <c r="B4924" s="2" t="s">
        <v>15832</v>
      </c>
      <c r="C4924" s="2" t="s">
        <v>15831</v>
      </c>
    </row>
    <row r="4925" spans="1:3">
      <c r="A4925" s="2" t="s">
        <v>15833</v>
      </c>
      <c r="B4925" s="2" t="s">
        <v>15834</v>
      </c>
      <c r="C4925" s="2" t="s">
        <v>15833</v>
      </c>
    </row>
    <row r="4926" spans="1:3">
      <c r="A4926" s="2" t="s">
        <v>15835</v>
      </c>
      <c r="B4926" s="2" t="s">
        <v>15836</v>
      </c>
      <c r="C4926" s="2" t="s">
        <v>15835</v>
      </c>
    </row>
    <row r="4927" spans="1:3">
      <c r="A4927" s="2" t="s">
        <v>15837</v>
      </c>
      <c r="B4927" s="2" t="s">
        <v>15838</v>
      </c>
      <c r="C4927" s="2" t="s">
        <v>15837</v>
      </c>
    </row>
    <row r="4928" spans="1:3">
      <c r="A4928" s="2" t="s">
        <v>15839</v>
      </c>
      <c r="B4928" s="2" t="s">
        <v>15840</v>
      </c>
      <c r="C4928" s="2" t="s">
        <v>15839</v>
      </c>
    </row>
    <row r="4929" spans="1:3">
      <c r="A4929" s="2" t="s">
        <v>15841</v>
      </c>
      <c r="B4929" s="2" t="s">
        <v>15842</v>
      </c>
      <c r="C4929" s="2" t="s">
        <v>15841</v>
      </c>
    </row>
    <row r="4930" spans="1:3">
      <c r="A4930" s="2" t="s">
        <v>15843</v>
      </c>
      <c r="B4930" s="2" t="s">
        <v>15844</v>
      </c>
      <c r="C4930" s="2" t="s">
        <v>15843</v>
      </c>
    </row>
    <row r="4931" spans="1:3">
      <c r="A4931" s="2" t="s">
        <v>15845</v>
      </c>
      <c r="B4931" s="2" t="s">
        <v>15846</v>
      </c>
      <c r="C4931" s="2" t="s">
        <v>15845</v>
      </c>
    </row>
    <row r="4932" spans="1:3">
      <c r="A4932" s="2" t="s">
        <v>15847</v>
      </c>
      <c r="B4932" s="2" t="s">
        <v>15848</v>
      </c>
      <c r="C4932" s="2" t="s">
        <v>15847</v>
      </c>
    </row>
    <row r="4933" spans="1:3">
      <c r="A4933" s="2" t="s">
        <v>15849</v>
      </c>
      <c r="B4933" s="2" t="s">
        <v>15850</v>
      </c>
      <c r="C4933" s="2" t="s">
        <v>15849</v>
      </c>
    </row>
    <row r="4934" spans="1:3">
      <c r="A4934" s="2" t="s">
        <v>15851</v>
      </c>
      <c r="B4934" s="2" t="s">
        <v>15852</v>
      </c>
      <c r="C4934" s="2" t="s">
        <v>15851</v>
      </c>
    </row>
    <row r="4935" spans="1:3">
      <c r="A4935" s="2" t="s">
        <v>15853</v>
      </c>
      <c r="B4935" s="2" t="s">
        <v>15854</v>
      </c>
      <c r="C4935" s="2" t="s">
        <v>15853</v>
      </c>
    </row>
    <row r="4936" spans="1:3">
      <c r="A4936" s="2" t="s">
        <v>15855</v>
      </c>
      <c r="B4936" s="2" t="s">
        <v>15856</v>
      </c>
      <c r="C4936" s="2" t="s">
        <v>15855</v>
      </c>
    </row>
    <row r="4937" spans="1:3">
      <c r="A4937" s="2" t="s">
        <v>15857</v>
      </c>
      <c r="B4937" s="2" t="s">
        <v>15858</v>
      </c>
      <c r="C4937" s="2" t="s">
        <v>15857</v>
      </c>
    </row>
    <row r="4938" spans="1:3">
      <c r="A4938" s="2" t="s">
        <v>15859</v>
      </c>
      <c r="B4938" s="2" t="s">
        <v>15860</v>
      </c>
      <c r="C4938" s="2" t="s">
        <v>15859</v>
      </c>
    </row>
    <row r="4939" spans="1:3">
      <c r="A4939" s="2" t="s">
        <v>15861</v>
      </c>
      <c r="B4939" s="2" t="s">
        <v>15862</v>
      </c>
      <c r="C4939" s="2" t="s">
        <v>15861</v>
      </c>
    </row>
    <row r="4940" spans="1:3">
      <c r="A4940" s="2" t="s">
        <v>15863</v>
      </c>
      <c r="B4940" s="2" t="s">
        <v>15864</v>
      </c>
      <c r="C4940" s="2" t="s">
        <v>15863</v>
      </c>
    </row>
    <row r="4941" spans="1:3">
      <c r="A4941" s="2" t="s">
        <v>15865</v>
      </c>
      <c r="B4941" s="2" t="s">
        <v>15866</v>
      </c>
      <c r="C4941" s="2" t="s">
        <v>15865</v>
      </c>
    </row>
    <row r="4942" spans="1:3">
      <c r="A4942" s="2" t="s">
        <v>15867</v>
      </c>
      <c r="B4942" s="2" t="s">
        <v>15868</v>
      </c>
      <c r="C4942" s="2" t="s">
        <v>15867</v>
      </c>
    </row>
    <row r="4943" spans="1:3">
      <c r="A4943" s="2" t="s">
        <v>15869</v>
      </c>
      <c r="B4943" s="2" t="s">
        <v>15870</v>
      </c>
      <c r="C4943" s="2" t="s">
        <v>15869</v>
      </c>
    </row>
    <row r="4944" spans="1:3">
      <c r="A4944" s="2" t="s">
        <v>15871</v>
      </c>
      <c r="B4944" s="2" t="s">
        <v>15872</v>
      </c>
      <c r="C4944" s="2" t="s">
        <v>15871</v>
      </c>
    </row>
    <row r="4945" spans="1:3">
      <c r="A4945" s="2" t="s">
        <v>15873</v>
      </c>
      <c r="B4945" s="2" t="s">
        <v>15874</v>
      </c>
      <c r="C4945" s="2" t="s">
        <v>15873</v>
      </c>
    </row>
    <row r="4946" spans="1:3">
      <c r="A4946" s="2" t="s">
        <v>15875</v>
      </c>
      <c r="B4946" s="2" t="s">
        <v>15876</v>
      </c>
      <c r="C4946" s="2" t="s">
        <v>15875</v>
      </c>
    </row>
    <row r="4947" spans="1:3">
      <c r="A4947" s="2" t="s">
        <v>15877</v>
      </c>
      <c r="B4947" s="2" t="s">
        <v>15878</v>
      </c>
      <c r="C4947" s="2" t="s">
        <v>15877</v>
      </c>
    </row>
    <row r="4948" spans="1:3">
      <c r="A4948" s="2" t="s">
        <v>15879</v>
      </c>
      <c r="B4948" s="2" t="s">
        <v>15880</v>
      </c>
      <c r="C4948" s="2" t="s">
        <v>15879</v>
      </c>
    </row>
    <row r="4949" spans="1:3">
      <c r="A4949" s="2" t="s">
        <v>15881</v>
      </c>
      <c r="B4949" s="2" t="s">
        <v>15882</v>
      </c>
      <c r="C4949" s="2" t="s">
        <v>15881</v>
      </c>
    </row>
    <row r="4950" spans="1:3">
      <c r="A4950" s="2" t="s">
        <v>15883</v>
      </c>
      <c r="B4950" s="2" t="s">
        <v>15884</v>
      </c>
      <c r="C4950" s="2" t="s">
        <v>15883</v>
      </c>
    </row>
    <row r="4951" spans="1:3">
      <c r="A4951" s="2" t="s">
        <v>15885</v>
      </c>
      <c r="B4951" s="2" t="s">
        <v>15886</v>
      </c>
      <c r="C4951" s="2" t="s">
        <v>15885</v>
      </c>
    </row>
    <row r="4952" spans="1:3">
      <c r="A4952" s="2" t="s">
        <v>15887</v>
      </c>
      <c r="B4952" s="2" t="s">
        <v>15888</v>
      </c>
      <c r="C4952" s="2" t="s">
        <v>15887</v>
      </c>
    </row>
    <row r="4953" spans="1:3">
      <c r="A4953" s="2" t="s">
        <v>15889</v>
      </c>
      <c r="B4953" s="2" t="s">
        <v>15890</v>
      </c>
      <c r="C4953" s="2" t="s">
        <v>15889</v>
      </c>
    </row>
    <row r="4954" spans="1:3">
      <c r="A4954" s="2" t="s">
        <v>15891</v>
      </c>
      <c r="B4954" s="2" t="s">
        <v>15892</v>
      </c>
      <c r="C4954" s="2" t="s">
        <v>15891</v>
      </c>
    </row>
    <row r="4955" spans="1:3">
      <c r="A4955" s="2" t="s">
        <v>15893</v>
      </c>
      <c r="B4955" s="2" t="s">
        <v>15894</v>
      </c>
      <c r="C4955" s="2" t="s">
        <v>15893</v>
      </c>
    </row>
    <row r="4956" spans="1:3">
      <c r="A4956" s="2" t="s">
        <v>15895</v>
      </c>
      <c r="B4956" s="2" t="s">
        <v>15896</v>
      </c>
      <c r="C4956" s="2" t="s">
        <v>15895</v>
      </c>
    </row>
    <row r="4957" spans="1:3">
      <c r="A4957" s="2" t="s">
        <v>15897</v>
      </c>
      <c r="B4957" s="2" t="s">
        <v>15898</v>
      </c>
      <c r="C4957" s="2" t="s">
        <v>15897</v>
      </c>
    </row>
    <row r="4958" spans="1:3">
      <c r="A4958" s="2" t="s">
        <v>15899</v>
      </c>
      <c r="B4958" s="2" t="s">
        <v>15900</v>
      </c>
      <c r="C4958" s="2" t="s">
        <v>15899</v>
      </c>
    </row>
    <row r="4959" spans="1:3">
      <c r="A4959" s="2" t="s">
        <v>15901</v>
      </c>
      <c r="B4959" s="2" t="s">
        <v>15902</v>
      </c>
      <c r="C4959" s="2" t="s">
        <v>15901</v>
      </c>
    </row>
    <row r="4960" spans="1:3">
      <c r="A4960" s="2" t="s">
        <v>15903</v>
      </c>
      <c r="B4960" s="2" t="s">
        <v>15904</v>
      </c>
      <c r="C4960" s="2" t="s">
        <v>15903</v>
      </c>
    </row>
    <row r="4961" spans="1:3">
      <c r="A4961" s="2" t="s">
        <v>15905</v>
      </c>
      <c r="B4961" s="2" t="s">
        <v>15906</v>
      </c>
      <c r="C4961" s="2" t="s">
        <v>15905</v>
      </c>
    </row>
    <row r="4962" spans="1:3">
      <c r="A4962" s="2" t="s">
        <v>15907</v>
      </c>
      <c r="B4962" s="2" t="s">
        <v>15908</v>
      </c>
      <c r="C4962" s="2" t="s">
        <v>15907</v>
      </c>
    </row>
    <row r="4963" spans="1:3">
      <c r="A4963" s="2" t="s">
        <v>15909</v>
      </c>
      <c r="B4963" s="2" t="s">
        <v>15910</v>
      </c>
      <c r="C4963" s="2" t="s">
        <v>15909</v>
      </c>
    </row>
    <row r="4964" spans="1:3">
      <c r="A4964" s="2" t="s">
        <v>15911</v>
      </c>
      <c r="B4964" s="2" t="s">
        <v>15912</v>
      </c>
      <c r="C4964" s="2" t="s">
        <v>15911</v>
      </c>
    </row>
    <row r="4965" spans="1:3">
      <c r="A4965" s="2" t="s">
        <v>15913</v>
      </c>
      <c r="B4965" s="2" t="s">
        <v>15914</v>
      </c>
      <c r="C4965" s="2" t="s">
        <v>15913</v>
      </c>
    </row>
    <row r="4966" spans="1:3">
      <c r="A4966" s="2" t="s">
        <v>15915</v>
      </c>
      <c r="B4966" s="2" t="s">
        <v>15916</v>
      </c>
      <c r="C4966" s="2" t="s">
        <v>15915</v>
      </c>
    </row>
    <row r="4967" spans="1:3">
      <c r="A4967" s="2" t="s">
        <v>15917</v>
      </c>
      <c r="B4967" s="2" t="s">
        <v>15918</v>
      </c>
      <c r="C4967" s="2" t="s">
        <v>15917</v>
      </c>
    </row>
    <row r="4968" spans="1:3">
      <c r="A4968" s="2" t="s">
        <v>15919</v>
      </c>
      <c r="B4968" s="2" t="s">
        <v>15920</v>
      </c>
      <c r="C4968" s="2" t="s">
        <v>15919</v>
      </c>
    </row>
    <row r="4969" spans="1:3">
      <c r="A4969" s="2" t="s">
        <v>15921</v>
      </c>
      <c r="B4969" s="2" t="s">
        <v>15922</v>
      </c>
      <c r="C4969" s="2" t="s">
        <v>15921</v>
      </c>
    </row>
    <row r="4970" spans="1:3">
      <c r="A4970" s="2" t="s">
        <v>15923</v>
      </c>
      <c r="B4970" s="2" t="s">
        <v>10690</v>
      </c>
      <c r="C4970" s="2" t="s">
        <v>15923</v>
      </c>
    </row>
    <row r="4971" spans="1:3">
      <c r="A4971" s="2" t="s">
        <v>15924</v>
      </c>
      <c r="B4971" s="2" t="s">
        <v>15925</v>
      </c>
      <c r="C4971" s="2" t="s">
        <v>15924</v>
      </c>
    </row>
    <row r="4972" spans="1:3">
      <c r="A4972" s="2" t="s">
        <v>15926</v>
      </c>
      <c r="B4972" s="2" t="s">
        <v>15927</v>
      </c>
      <c r="C4972" s="2" t="s">
        <v>15926</v>
      </c>
    </row>
    <row r="4973" spans="1:3">
      <c r="A4973" s="2" t="s">
        <v>15928</v>
      </c>
      <c r="B4973" s="2" t="s">
        <v>15929</v>
      </c>
      <c r="C4973" s="2" t="s">
        <v>15928</v>
      </c>
    </row>
    <row r="4974" spans="1:3">
      <c r="A4974" s="2" t="s">
        <v>15930</v>
      </c>
      <c r="B4974" s="2" t="s">
        <v>15931</v>
      </c>
      <c r="C4974" s="2" t="s">
        <v>15930</v>
      </c>
    </row>
    <row r="4975" spans="1:3">
      <c r="A4975" s="2" t="s">
        <v>15932</v>
      </c>
      <c r="B4975" s="2" t="s">
        <v>15933</v>
      </c>
      <c r="C4975" s="2" t="s">
        <v>15932</v>
      </c>
    </row>
    <row r="4976" spans="1:3">
      <c r="A4976" s="2" t="s">
        <v>15934</v>
      </c>
      <c r="B4976" s="2" t="s">
        <v>15935</v>
      </c>
      <c r="C4976" s="2" t="s">
        <v>15934</v>
      </c>
    </row>
    <row r="4977" spans="1:3">
      <c r="A4977" s="2" t="s">
        <v>15936</v>
      </c>
      <c r="B4977" s="2" t="s">
        <v>15937</v>
      </c>
      <c r="C4977" s="2" t="s">
        <v>15936</v>
      </c>
    </row>
    <row r="4978" spans="1:3">
      <c r="A4978" s="2" t="s">
        <v>15938</v>
      </c>
      <c r="B4978" s="2" t="s">
        <v>15939</v>
      </c>
      <c r="C4978" s="2" t="s">
        <v>15938</v>
      </c>
    </row>
    <row r="4979" spans="1:3">
      <c r="A4979" s="2" t="s">
        <v>15940</v>
      </c>
      <c r="B4979" s="2" t="s">
        <v>15941</v>
      </c>
      <c r="C4979" s="2" t="s">
        <v>15940</v>
      </c>
    </row>
    <row r="4980" spans="1:3">
      <c r="A4980" s="2" t="s">
        <v>15942</v>
      </c>
      <c r="B4980" s="2" t="s">
        <v>15943</v>
      </c>
      <c r="C4980" s="2" t="s">
        <v>15942</v>
      </c>
    </row>
    <row r="4981" spans="1:3">
      <c r="A4981" s="2" t="s">
        <v>15944</v>
      </c>
      <c r="B4981" s="2" t="s">
        <v>15945</v>
      </c>
      <c r="C4981" s="2" t="s">
        <v>15944</v>
      </c>
    </row>
    <row r="4982" spans="1:3">
      <c r="A4982" s="2" t="s">
        <v>15946</v>
      </c>
      <c r="B4982" s="2" t="s">
        <v>15947</v>
      </c>
      <c r="C4982" s="2" t="s">
        <v>15946</v>
      </c>
    </row>
    <row r="4983" spans="1:3">
      <c r="A4983" s="2" t="s">
        <v>15948</v>
      </c>
      <c r="B4983" s="2" t="s">
        <v>15949</v>
      </c>
      <c r="C4983" s="2" t="s">
        <v>15948</v>
      </c>
    </row>
    <row r="4984" spans="1:3">
      <c r="A4984" s="2" t="s">
        <v>15950</v>
      </c>
      <c r="B4984" s="2" t="s">
        <v>15951</v>
      </c>
      <c r="C4984" s="2" t="s">
        <v>15950</v>
      </c>
    </row>
    <row r="4985" spans="1:3">
      <c r="A4985" s="2" t="s">
        <v>15952</v>
      </c>
      <c r="B4985" s="2" t="s">
        <v>15953</v>
      </c>
      <c r="C4985" s="2" t="s">
        <v>15952</v>
      </c>
    </row>
    <row r="4986" spans="1:3">
      <c r="A4986" s="2" t="s">
        <v>15954</v>
      </c>
      <c r="B4986" s="2" t="s">
        <v>15955</v>
      </c>
      <c r="C4986" s="2" t="s">
        <v>15954</v>
      </c>
    </row>
    <row r="4987" spans="1:3">
      <c r="A4987" s="2" t="s">
        <v>15956</v>
      </c>
      <c r="B4987" s="2" t="s">
        <v>15957</v>
      </c>
      <c r="C4987" s="2" t="s">
        <v>15956</v>
      </c>
    </row>
    <row r="4988" spans="1:3">
      <c r="A4988" s="2" t="s">
        <v>15958</v>
      </c>
      <c r="B4988" s="2" t="s">
        <v>15959</v>
      </c>
      <c r="C4988" s="2" t="s">
        <v>15958</v>
      </c>
    </row>
    <row r="4989" spans="1:3">
      <c r="A4989" s="2" t="s">
        <v>15960</v>
      </c>
      <c r="B4989" s="2" t="s">
        <v>15961</v>
      </c>
      <c r="C4989" s="2" t="s">
        <v>15960</v>
      </c>
    </row>
    <row r="4990" spans="1:3">
      <c r="A4990" s="2" t="s">
        <v>15962</v>
      </c>
      <c r="B4990" s="2" t="s">
        <v>15963</v>
      </c>
      <c r="C4990" s="2" t="s">
        <v>15962</v>
      </c>
    </row>
    <row r="4991" spans="1:3">
      <c r="A4991" s="2" t="s">
        <v>15964</v>
      </c>
      <c r="B4991" s="2" t="s">
        <v>15965</v>
      </c>
      <c r="C4991" s="2" t="s">
        <v>15964</v>
      </c>
    </row>
    <row r="4992" spans="1:3">
      <c r="A4992" s="2" t="s">
        <v>15966</v>
      </c>
      <c r="B4992" s="2" t="s">
        <v>15967</v>
      </c>
      <c r="C4992" s="2" t="s">
        <v>15966</v>
      </c>
    </row>
    <row r="4993" spans="1:3">
      <c r="A4993" s="2" t="s">
        <v>15968</v>
      </c>
      <c r="B4993" s="2" t="s">
        <v>15969</v>
      </c>
      <c r="C4993" s="2" t="s">
        <v>15968</v>
      </c>
    </row>
    <row r="4994" spans="1:3">
      <c r="A4994" s="2" t="s">
        <v>15970</v>
      </c>
      <c r="B4994" s="2" t="s">
        <v>15971</v>
      </c>
      <c r="C4994" s="2" t="s">
        <v>15970</v>
      </c>
    </row>
    <row r="4995" spans="1:3">
      <c r="A4995" s="2" t="s">
        <v>15972</v>
      </c>
      <c r="B4995" s="2" t="s">
        <v>15973</v>
      </c>
      <c r="C4995" s="2" t="s">
        <v>15972</v>
      </c>
    </row>
    <row r="4996" spans="1:3">
      <c r="A4996" s="2" t="s">
        <v>15974</v>
      </c>
      <c r="B4996" s="2" t="s">
        <v>15975</v>
      </c>
      <c r="C4996" s="2" t="s">
        <v>15974</v>
      </c>
    </row>
    <row r="4997" spans="1:3">
      <c r="A4997" s="2" t="s">
        <v>15976</v>
      </c>
      <c r="B4997" s="2" t="s">
        <v>15977</v>
      </c>
      <c r="C4997" s="2" t="s">
        <v>15976</v>
      </c>
    </row>
    <row r="4998" spans="1:3">
      <c r="A4998" s="2" t="s">
        <v>15978</v>
      </c>
      <c r="B4998" s="2" t="s">
        <v>15979</v>
      </c>
      <c r="C4998" s="2" t="s">
        <v>15978</v>
      </c>
    </row>
    <row r="4999" spans="1:3">
      <c r="A4999" s="2" t="s">
        <v>15980</v>
      </c>
      <c r="B4999" s="2" t="s">
        <v>15981</v>
      </c>
      <c r="C4999" s="2" t="s">
        <v>15980</v>
      </c>
    </row>
    <row r="5000" spans="1:3">
      <c r="A5000" s="2" t="s">
        <v>15982</v>
      </c>
      <c r="B5000" s="2" t="s">
        <v>15983</v>
      </c>
      <c r="C5000" s="2" t="s">
        <v>15982</v>
      </c>
    </row>
    <row r="5001" spans="1:3">
      <c r="A5001" s="2" t="s">
        <v>15984</v>
      </c>
      <c r="B5001" s="2" t="s">
        <v>15985</v>
      </c>
      <c r="C5001" s="2" t="s">
        <v>15984</v>
      </c>
    </row>
    <row r="5002" spans="1:3">
      <c r="A5002" s="2" t="s">
        <v>15986</v>
      </c>
      <c r="B5002" s="2" t="s">
        <v>15987</v>
      </c>
      <c r="C5002" s="2" t="s">
        <v>15986</v>
      </c>
    </row>
    <row r="5003" spans="1:3">
      <c r="A5003" s="2" t="s">
        <v>15988</v>
      </c>
      <c r="B5003" s="2" t="s">
        <v>15989</v>
      </c>
      <c r="C5003" s="2" t="s">
        <v>15988</v>
      </c>
    </row>
    <row r="5004" spans="1:3">
      <c r="A5004" s="2" t="s">
        <v>15990</v>
      </c>
      <c r="B5004" s="2" t="s">
        <v>15991</v>
      </c>
      <c r="C5004" s="2" t="s">
        <v>15990</v>
      </c>
    </row>
    <row r="5005" spans="1:3">
      <c r="A5005" s="2" t="s">
        <v>15992</v>
      </c>
      <c r="B5005" s="2" t="s">
        <v>15993</v>
      </c>
      <c r="C5005" s="2" t="s">
        <v>15992</v>
      </c>
    </row>
    <row r="5006" spans="1:3">
      <c r="A5006" s="2" t="s">
        <v>15994</v>
      </c>
      <c r="B5006" s="2" t="s">
        <v>15995</v>
      </c>
      <c r="C5006" s="2" t="s">
        <v>15994</v>
      </c>
    </row>
    <row r="5007" spans="1:3">
      <c r="A5007" s="2" t="s">
        <v>15996</v>
      </c>
      <c r="B5007" s="2" t="s">
        <v>15997</v>
      </c>
      <c r="C5007" s="2" t="s">
        <v>15996</v>
      </c>
    </row>
    <row r="5008" spans="1:3">
      <c r="A5008" s="2" t="s">
        <v>15998</v>
      </c>
      <c r="B5008" s="2" t="s">
        <v>15999</v>
      </c>
      <c r="C5008" s="2" t="s">
        <v>15998</v>
      </c>
    </row>
    <row r="5009" spans="1:3">
      <c r="A5009" s="2" t="s">
        <v>16000</v>
      </c>
      <c r="B5009" s="2" t="s">
        <v>16001</v>
      </c>
      <c r="C5009" s="2" t="s">
        <v>16000</v>
      </c>
    </row>
    <row r="5010" spans="1:3">
      <c r="A5010" s="2" t="s">
        <v>16002</v>
      </c>
      <c r="B5010" s="2" t="s">
        <v>16003</v>
      </c>
      <c r="C5010" s="2" t="s">
        <v>16002</v>
      </c>
    </row>
    <row r="5011" spans="1:3">
      <c r="A5011" s="2" t="s">
        <v>16004</v>
      </c>
      <c r="B5011" s="2" t="s">
        <v>16005</v>
      </c>
      <c r="C5011" s="2" t="s">
        <v>16004</v>
      </c>
    </row>
    <row r="5012" spans="1:3">
      <c r="A5012" s="2" t="s">
        <v>16006</v>
      </c>
      <c r="B5012" s="2" t="s">
        <v>16007</v>
      </c>
      <c r="C5012" s="2" t="s">
        <v>16006</v>
      </c>
    </row>
    <row r="5013" spans="1:3">
      <c r="A5013" s="2" t="s">
        <v>16008</v>
      </c>
      <c r="B5013" s="2" t="s">
        <v>16009</v>
      </c>
      <c r="C5013" s="2" t="s">
        <v>16008</v>
      </c>
    </row>
    <row r="5014" spans="1:3">
      <c r="A5014" s="2" t="s">
        <v>16010</v>
      </c>
      <c r="B5014" s="2" t="s">
        <v>16011</v>
      </c>
      <c r="C5014" s="2" t="s">
        <v>16010</v>
      </c>
    </row>
    <row r="5015" spans="1:3">
      <c r="A5015" s="2" t="s">
        <v>16012</v>
      </c>
      <c r="B5015" s="2" t="s">
        <v>16013</v>
      </c>
      <c r="C5015" s="2" t="s">
        <v>16012</v>
      </c>
    </row>
    <row r="5016" spans="1:3">
      <c r="A5016" s="2" t="s">
        <v>16014</v>
      </c>
      <c r="B5016" s="2" t="s">
        <v>16015</v>
      </c>
      <c r="C5016" s="2" t="s">
        <v>16014</v>
      </c>
    </row>
    <row r="5017" spans="1:3">
      <c r="A5017" s="2" t="s">
        <v>16016</v>
      </c>
      <c r="B5017" s="2" t="s">
        <v>16017</v>
      </c>
      <c r="C5017" s="2" t="s">
        <v>16016</v>
      </c>
    </row>
    <row r="5018" spans="1:3">
      <c r="A5018" s="2" t="s">
        <v>16018</v>
      </c>
      <c r="B5018" s="2" t="s">
        <v>16019</v>
      </c>
      <c r="C5018" s="2" t="s">
        <v>16018</v>
      </c>
    </row>
    <row r="5019" spans="1:3">
      <c r="A5019" s="2" t="s">
        <v>16020</v>
      </c>
      <c r="B5019" s="2" t="s">
        <v>16021</v>
      </c>
      <c r="C5019" s="2" t="s">
        <v>16020</v>
      </c>
    </row>
    <row r="5020" spans="1:3">
      <c r="A5020" s="2" t="s">
        <v>16022</v>
      </c>
      <c r="B5020" s="2" t="s">
        <v>16023</v>
      </c>
      <c r="C5020" s="2" t="s">
        <v>16022</v>
      </c>
    </row>
    <row r="5021" spans="1:3">
      <c r="A5021" s="2" t="s">
        <v>16024</v>
      </c>
      <c r="B5021" s="2" t="s">
        <v>16025</v>
      </c>
      <c r="C5021" s="2" t="s">
        <v>16024</v>
      </c>
    </row>
    <row r="5022" spans="1:3">
      <c r="A5022" s="2" t="s">
        <v>16026</v>
      </c>
      <c r="B5022" s="2" t="s">
        <v>16027</v>
      </c>
      <c r="C5022" s="2" t="s">
        <v>16026</v>
      </c>
    </row>
    <row r="5023" spans="1:3">
      <c r="A5023" s="2" t="s">
        <v>16028</v>
      </c>
      <c r="B5023" s="2" t="s">
        <v>16029</v>
      </c>
      <c r="C5023" s="2" t="s">
        <v>16028</v>
      </c>
    </row>
    <row r="5024" spans="1:3">
      <c r="A5024" s="2" t="s">
        <v>16030</v>
      </c>
      <c r="B5024" s="2" t="s">
        <v>16031</v>
      </c>
      <c r="C5024" s="2" t="s">
        <v>16030</v>
      </c>
    </row>
    <row r="5025" spans="1:3">
      <c r="A5025" s="2" t="s">
        <v>16032</v>
      </c>
      <c r="B5025" s="2" t="s">
        <v>16033</v>
      </c>
      <c r="C5025" s="2" t="s">
        <v>16032</v>
      </c>
    </row>
    <row r="5026" spans="1:3">
      <c r="A5026" s="2" t="s">
        <v>16034</v>
      </c>
      <c r="B5026" s="2" t="s">
        <v>16035</v>
      </c>
      <c r="C5026" s="2" t="s">
        <v>16034</v>
      </c>
    </row>
    <row r="5027" spans="1:3">
      <c r="A5027" s="2" t="s">
        <v>16036</v>
      </c>
      <c r="B5027" s="2" t="s">
        <v>16037</v>
      </c>
      <c r="C5027" s="2" t="s">
        <v>16036</v>
      </c>
    </row>
    <row r="5028" spans="1:3">
      <c r="A5028" s="2" t="s">
        <v>16038</v>
      </c>
      <c r="B5028" s="2" t="s">
        <v>16039</v>
      </c>
      <c r="C5028" s="2" t="s">
        <v>16038</v>
      </c>
    </row>
    <row r="5029" spans="1:3">
      <c r="A5029" s="2" t="s">
        <v>16040</v>
      </c>
      <c r="B5029" s="2" t="s">
        <v>11678</v>
      </c>
      <c r="C5029" s="2" t="s">
        <v>16040</v>
      </c>
    </row>
    <row r="5030" spans="1:3">
      <c r="A5030" s="2" t="s">
        <v>16041</v>
      </c>
      <c r="B5030" s="2" t="s">
        <v>16042</v>
      </c>
      <c r="C5030" s="2" t="s">
        <v>16041</v>
      </c>
    </row>
    <row r="5031" spans="1:3">
      <c r="A5031" s="2" t="s">
        <v>16043</v>
      </c>
      <c r="B5031" s="2" t="s">
        <v>16044</v>
      </c>
      <c r="C5031" s="2" t="s">
        <v>16043</v>
      </c>
    </row>
    <row r="5032" spans="1:3">
      <c r="A5032" s="2" t="s">
        <v>16045</v>
      </c>
      <c r="B5032" s="2" t="s">
        <v>16046</v>
      </c>
      <c r="C5032" s="2" t="s">
        <v>16045</v>
      </c>
    </row>
    <row r="5033" spans="1:3">
      <c r="A5033" s="2" t="s">
        <v>16047</v>
      </c>
      <c r="B5033" s="2" t="s">
        <v>16048</v>
      </c>
      <c r="C5033" s="2" t="s">
        <v>16047</v>
      </c>
    </row>
    <row r="5034" spans="1:3">
      <c r="A5034" s="2" t="s">
        <v>16049</v>
      </c>
      <c r="B5034" s="2" t="s">
        <v>16050</v>
      </c>
      <c r="C5034" s="2" t="s">
        <v>16049</v>
      </c>
    </row>
    <row r="5035" spans="1:3">
      <c r="A5035" s="2" t="s">
        <v>16051</v>
      </c>
      <c r="B5035" s="2" t="s">
        <v>16052</v>
      </c>
      <c r="C5035" s="2" t="s">
        <v>16051</v>
      </c>
    </row>
    <row r="5036" spans="1:3">
      <c r="A5036" s="2" t="s">
        <v>16053</v>
      </c>
      <c r="B5036" s="2" t="s">
        <v>16054</v>
      </c>
      <c r="C5036" s="2" t="s">
        <v>16053</v>
      </c>
    </row>
    <row r="5037" spans="1:3">
      <c r="A5037" s="2" t="s">
        <v>16055</v>
      </c>
      <c r="B5037" s="2" t="s">
        <v>16056</v>
      </c>
      <c r="C5037" s="2" t="s">
        <v>16055</v>
      </c>
    </row>
    <row r="5038" spans="1:3">
      <c r="A5038" s="2" t="s">
        <v>16057</v>
      </c>
      <c r="B5038" s="2" t="s">
        <v>16058</v>
      </c>
      <c r="C5038" s="2" t="s">
        <v>16057</v>
      </c>
    </row>
    <row r="5039" spans="1:3">
      <c r="A5039" s="2" t="s">
        <v>16059</v>
      </c>
      <c r="B5039" s="2" t="s">
        <v>16060</v>
      </c>
      <c r="C5039" s="2" t="s">
        <v>16059</v>
      </c>
    </row>
    <row r="5040" spans="1:3">
      <c r="A5040" s="2" t="s">
        <v>16061</v>
      </c>
      <c r="B5040" s="2" t="s">
        <v>16062</v>
      </c>
      <c r="C5040" s="2" t="s">
        <v>16061</v>
      </c>
    </row>
    <row r="5041" spans="1:3">
      <c r="A5041" s="2" t="s">
        <v>16063</v>
      </c>
      <c r="B5041" s="2" t="s">
        <v>16064</v>
      </c>
      <c r="C5041" s="2" t="s">
        <v>16063</v>
      </c>
    </row>
    <row r="5042" spans="1:3">
      <c r="A5042" s="2" t="s">
        <v>16065</v>
      </c>
      <c r="B5042" s="2" t="s">
        <v>13689</v>
      </c>
      <c r="C5042" s="2" t="s">
        <v>16065</v>
      </c>
    </row>
    <row r="5043" spans="1:3">
      <c r="A5043" s="2" t="s">
        <v>16066</v>
      </c>
      <c r="B5043" s="2" t="s">
        <v>16067</v>
      </c>
      <c r="C5043" s="2" t="s">
        <v>16066</v>
      </c>
    </row>
    <row r="5044" spans="1:3">
      <c r="A5044" s="2" t="s">
        <v>16068</v>
      </c>
      <c r="B5044" s="2" t="s">
        <v>16069</v>
      </c>
      <c r="C5044" s="2" t="s">
        <v>16068</v>
      </c>
    </row>
    <row r="5045" spans="1:3">
      <c r="A5045" s="2" t="s">
        <v>16070</v>
      </c>
      <c r="B5045" s="2" t="s">
        <v>16071</v>
      </c>
      <c r="C5045" s="2" t="s">
        <v>16070</v>
      </c>
    </row>
    <row r="5046" spans="1:3">
      <c r="A5046" s="2" t="s">
        <v>16072</v>
      </c>
      <c r="B5046" s="2" t="s">
        <v>16073</v>
      </c>
      <c r="C5046" s="2" t="s">
        <v>16072</v>
      </c>
    </row>
    <row r="5047" spans="1:3">
      <c r="A5047" s="2" t="s">
        <v>16074</v>
      </c>
      <c r="B5047" s="2" t="s">
        <v>16075</v>
      </c>
      <c r="C5047" s="2" t="s">
        <v>16074</v>
      </c>
    </row>
    <row r="5048" spans="1:3">
      <c r="A5048" s="2" t="s">
        <v>16076</v>
      </c>
      <c r="B5048" s="2" t="s">
        <v>16077</v>
      </c>
      <c r="C5048" s="2" t="s">
        <v>16076</v>
      </c>
    </row>
    <row r="5049" spans="1:3">
      <c r="A5049" s="2" t="s">
        <v>16078</v>
      </c>
      <c r="B5049" s="2" t="s">
        <v>16079</v>
      </c>
      <c r="C5049" s="2" t="s">
        <v>16078</v>
      </c>
    </row>
    <row r="5050" spans="1:3">
      <c r="A5050" s="2" t="s">
        <v>16080</v>
      </c>
      <c r="B5050" s="2" t="s">
        <v>16081</v>
      </c>
      <c r="C5050" s="2" t="s">
        <v>16080</v>
      </c>
    </row>
    <row r="5051" spans="1:3">
      <c r="A5051" s="2" t="s">
        <v>16082</v>
      </c>
      <c r="B5051" s="2" t="s">
        <v>16083</v>
      </c>
      <c r="C5051" s="2" t="s">
        <v>16082</v>
      </c>
    </row>
    <row r="5052" spans="1:3">
      <c r="A5052" s="2" t="s">
        <v>16084</v>
      </c>
      <c r="B5052" s="2" t="s">
        <v>16085</v>
      </c>
      <c r="C5052" s="2" t="s">
        <v>16084</v>
      </c>
    </row>
    <row r="5053" spans="1:3">
      <c r="A5053" s="2" t="s">
        <v>16086</v>
      </c>
      <c r="B5053" s="2" t="s">
        <v>11528</v>
      </c>
      <c r="C5053" s="2" t="s">
        <v>16086</v>
      </c>
    </row>
    <row r="5054" spans="1:3">
      <c r="A5054" s="2" t="s">
        <v>16087</v>
      </c>
      <c r="B5054" s="2" t="s">
        <v>16088</v>
      </c>
      <c r="C5054" s="2" t="s">
        <v>16087</v>
      </c>
    </row>
    <row r="5055" spans="1:3">
      <c r="A5055" s="2" t="s">
        <v>16089</v>
      </c>
      <c r="B5055" s="2" t="s">
        <v>16090</v>
      </c>
      <c r="C5055" s="2" t="s">
        <v>16089</v>
      </c>
    </row>
    <row r="5056" spans="1:3">
      <c r="A5056" s="2" t="s">
        <v>16091</v>
      </c>
      <c r="B5056" s="2" t="s">
        <v>16092</v>
      </c>
      <c r="C5056" s="2" t="s">
        <v>16091</v>
      </c>
    </row>
    <row r="5057" spans="1:3">
      <c r="A5057" s="2" t="s">
        <v>16093</v>
      </c>
      <c r="B5057" s="2" t="s">
        <v>16094</v>
      </c>
      <c r="C5057" s="2" t="s">
        <v>16093</v>
      </c>
    </row>
    <row r="5058" spans="1:3">
      <c r="A5058" s="2" t="s">
        <v>16095</v>
      </c>
      <c r="B5058" s="2" t="s">
        <v>16096</v>
      </c>
      <c r="C5058" s="2" t="s">
        <v>16095</v>
      </c>
    </row>
    <row r="5059" spans="1:3">
      <c r="A5059" s="2" t="s">
        <v>16097</v>
      </c>
      <c r="B5059" s="2" t="s">
        <v>16098</v>
      </c>
      <c r="C5059" s="2" t="s">
        <v>16097</v>
      </c>
    </row>
    <row r="5060" spans="1:3">
      <c r="A5060" s="2" t="s">
        <v>16099</v>
      </c>
      <c r="B5060" s="2" t="s">
        <v>16100</v>
      </c>
      <c r="C5060" s="2" t="s">
        <v>16099</v>
      </c>
    </row>
    <row r="5061" spans="1:3">
      <c r="A5061" s="2" t="s">
        <v>16101</v>
      </c>
      <c r="B5061" s="2" t="s">
        <v>16102</v>
      </c>
      <c r="C5061" s="2" t="s">
        <v>16101</v>
      </c>
    </row>
    <row r="5062" spans="1:3">
      <c r="A5062" s="2" t="s">
        <v>16103</v>
      </c>
      <c r="B5062" s="2" t="s">
        <v>16104</v>
      </c>
      <c r="C5062" s="2" t="s">
        <v>16103</v>
      </c>
    </row>
    <row r="5063" spans="1:3">
      <c r="A5063" s="2" t="s">
        <v>16105</v>
      </c>
      <c r="B5063" s="2" t="s">
        <v>13078</v>
      </c>
      <c r="C5063" s="2" t="s">
        <v>16105</v>
      </c>
    </row>
    <row r="5064" spans="1:3">
      <c r="A5064" s="2" t="s">
        <v>16106</v>
      </c>
      <c r="B5064" s="2" t="s">
        <v>16107</v>
      </c>
      <c r="C5064" s="2" t="s">
        <v>16106</v>
      </c>
    </row>
    <row r="5065" spans="1:3">
      <c r="A5065" s="2" t="s">
        <v>16108</v>
      </c>
      <c r="B5065" s="2" t="s">
        <v>16109</v>
      </c>
      <c r="C5065" s="2" t="s">
        <v>16108</v>
      </c>
    </row>
    <row r="5066" spans="1:3">
      <c r="A5066" s="2" t="s">
        <v>16110</v>
      </c>
      <c r="B5066" s="2" t="s">
        <v>16111</v>
      </c>
      <c r="C5066" s="2" t="s">
        <v>16110</v>
      </c>
    </row>
    <row r="5067" spans="1:3">
      <c r="A5067" s="2" t="s">
        <v>16112</v>
      </c>
      <c r="B5067" s="2" t="s">
        <v>16113</v>
      </c>
      <c r="C5067" s="2" t="s">
        <v>16112</v>
      </c>
    </row>
    <row r="5068" spans="1:3">
      <c r="A5068" s="2" t="s">
        <v>16114</v>
      </c>
      <c r="B5068" s="2" t="s">
        <v>16115</v>
      </c>
      <c r="C5068" s="2" t="s">
        <v>16114</v>
      </c>
    </row>
    <row r="5069" spans="1:3">
      <c r="A5069" s="2" t="s">
        <v>16116</v>
      </c>
      <c r="B5069" s="2" t="s">
        <v>16117</v>
      </c>
      <c r="C5069" s="2" t="s">
        <v>16116</v>
      </c>
    </row>
    <row r="5070" spans="1:3">
      <c r="A5070" s="2" t="s">
        <v>16118</v>
      </c>
      <c r="B5070" s="2" t="s">
        <v>16119</v>
      </c>
      <c r="C5070" s="2" t="s">
        <v>16118</v>
      </c>
    </row>
    <row r="5071" spans="1:3">
      <c r="A5071" s="2" t="s">
        <v>16120</v>
      </c>
      <c r="B5071" s="2" t="s">
        <v>16121</v>
      </c>
      <c r="C5071" s="2" t="s">
        <v>16120</v>
      </c>
    </row>
    <row r="5072" spans="1:3">
      <c r="A5072" s="2" t="s">
        <v>16122</v>
      </c>
      <c r="B5072" s="2" t="s">
        <v>16123</v>
      </c>
      <c r="C5072" s="2" t="s">
        <v>16122</v>
      </c>
    </row>
    <row r="5073" spans="1:3">
      <c r="A5073" s="2" t="s">
        <v>16124</v>
      </c>
      <c r="B5073" s="2" t="s">
        <v>16125</v>
      </c>
      <c r="C5073" s="2" t="s">
        <v>16124</v>
      </c>
    </row>
    <row r="5074" spans="1:3">
      <c r="A5074" s="2" t="s">
        <v>16126</v>
      </c>
      <c r="B5074" s="2" t="s">
        <v>16127</v>
      </c>
      <c r="C5074" s="2" t="s">
        <v>16126</v>
      </c>
    </row>
    <row r="5075" spans="1:3">
      <c r="A5075" s="2" t="s">
        <v>16128</v>
      </c>
      <c r="B5075" s="2" t="s">
        <v>12625</v>
      </c>
      <c r="C5075" s="2" t="s">
        <v>16128</v>
      </c>
    </row>
    <row r="5076" spans="1:3">
      <c r="A5076" s="2" t="s">
        <v>16129</v>
      </c>
      <c r="B5076" s="2" t="s">
        <v>16130</v>
      </c>
      <c r="C5076" s="2" t="s">
        <v>16129</v>
      </c>
    </row>
    <row r="5077" spans="1:3">
      <c r="A5077" s="2" t="s">
        <v>16131</v>
      </c>
      <c r="B5077" s="2" t="s">
        <v>16132</v>
      </c>
      <c r="C5077" s="2" t="s">
        <v>16131</v>
      </c>
    </row>
    <row r="5078" spans="1:3">
      <c r="A5078" s="2" t="s">
        <v>16133</v>
      </c>
      <c r="B5078" s="2" t="s">
        <v>16134</v>
      </c>
      <c r="C5078" s="2" t="s">
        <v>16133</v>
      </c>
    </row>
    <row r="5079" spans="1:3">
      <c r="A5079" s="2" t="s">
        <v>16135</v>
      </c>
      <c r="B5079" s="2" t="s">
        <v>16136</v>
      </c>
      <c r="C5079" s="2" t="s">
        <v>16135</v>
      </c>
    </row>
    <row r="5080" spans="1:3">
      <c r="A5080" s="2" t="s">
        <v>16137</v>
      </c>
      <c r="B5080" s="2" t="s">
        <v>16138</v>
      </c>
      <c r="C5080" s="2" t="s">
        <v>16137</v>
      </c>
    </row>
    <row r="5081" spans="1:3">
      <c r="A5081" s="2" t="s">
        <v>16139</v>
      </c>
      <c r="B5081" s="2" t="s">
        <v>16140</v>
      </c>
      <c r="C5081" s="2" t="s">
        <v>16139</v>
      </c>
    </row>
    <row r="5082" spans="1:3">
      <c r="A5082" s="2" t="s">
        <v>16141</v>
      </c>
      <c r="B5082" s="2" t="s">
        <v>16142</v>
      </c>
      <c r="C5082" s="2" t="s">
        <v>16141</v>
      </c>
    </row>
    <row r="5083" spans="1:3">
      <c r="A5083" s="2" t="s">
        <v>16143</v>
      </c>
      <c r="B5083" s="2" t="s">
        <v>16144</v>
      </c>
      <c r="C5083" s="2" t="s">
        <v>16143</v>
      </c>
    </row>
    <row r="5084" spans="1:3">
      <c r="A5084" s="2" t="s">
        <v>16145</v>
      </c>
      <c r="B5084" s="2" t="s">
        <v>16146</v>
      </c>
      <c r="C5084" s="2" t="s">
        <v>16145</v>
      </c>
    </row>
    <row r="5085" spans="1:3">
      <c r="A5085" s="2" t="s">
        <v>16147</v>
      </c>
      <c r="B5085" s="2" t="s">
        <v>16148</v>
      </c>
      <c r="C5085" s="2" t="s">
        <v>16147</v>
      </c>
    </row>
    <row r="5086" spans="1:3">
      <c r="A5086" s="2" t="s">
        <v>16149</v>
      </c>
      <c r="B5086" s="2" t="s">
        <v>16150</v>
      </c>
      <c r="C5086" s="2" t="s">
        <v>16149</v>
      </c>
    </row>
    <row r="5087" spans="1:3">
      <c r="A5087" s="2" t="s">
        <v>16151</v>
      </c>
      <c r="B5087" s="2" t="s">
        <v>16152</v>
      </c>
      <c r="C5087" s="2" t="s">
        <v>16151</v>
      </c>
    </row>
    <row r="5088" spans="1:3">
      <c r="A5088" s="2" t="s">
        <v>16153</v>
      </c>
      <c r="B5088" s="2" t="s">
        <v>16154</v>
      </c>
      <c r="C5088" s="2" t="s">
        <v>16153</v>
      </c>
    </row>
    <row r="5089" spans="1:3">
      <c r="A5089" s="2" t="s">
        <v>16155</v>
      </c>
      <c r="B5089" s="2" t="s">
        <v>16156</v>
      </c>
      <c r="C5089" s="2" t="s">
        <v>16155</v>
      </c>
    </row>
    <row r="5090" spans="1:3">
      <c r="A5090" s="2" t="s">
        <v>16157</v>
      </c>
      <c r="B5090" s="2" t="s">
        <v>16158</v>
      </c>
      <c r="C5090" s="2" t="s">
        <v>16157</v>
      </c>
    </row>
    <row r="5091" spans="1:3">
      <c r="A5091" s="2" t="s">
        <v>16159</v>
      </c>
      <c r="B5091" s="2" t="s">
        <v>16160</v>
      </c>
      <c r="C5091" s="2" t="s">
        <v>16159</v>
      </c>
    </row>
    <row r="5092" spans="1:3">
      <c r="A5092" s="2" t="s">
        <v>16161</v>
      </c>
      <c r="B5092" s="2" t="s">
        <v>16162</v>
      </c>
      <c r="C5092" s="2" t="s">
        <v>16161</v>
      </c>
    </row>
    <row r="5093" spans="1:3">
      <c r="A5093" s="2" t="s">
        <v>16163</v>
      </c>
      <c r="B5093" s="2" t="s">
        <v>16164</v>
      </c>
      <c r="C5093" s="2" t="s">
        <v>16163</v>
      </c>
    </row>
    <row r="5094" spans="1:3">
      <c r="A5094" s="2" t="s">
        <v>16165</v>
      </c>
      <c r="B5094" s="2" t="s">
        <v>16166</v>
      </c>
      <c r="C5094" s="2" t="s">
        <v>16165</v>
      </c>
    </row>
    <row r="5095" spans="1:3">
      <c r="A5095" s="2" t="s">
        <v>16167</v>
      </c>
      <c r="B5095" s="2" t="s">
        <v>16168</v>
      </c>
      <c r="C5095" s="2" t="s">
        <v>16167</v>
      </c>
    </row>
    <row r="5096" spans="1:3">
      <c r="A5096" s="2" t="s">
        <v>16169</v>
      </c>
      <c r="B5096" s="2" t="s">
        <v>16170</v>
      </c>
      <c r="C5096" s="2" t="s">
        <v>16169</v>
      </c>
    </row>
    <row r="5097" spans="1:3">
      <c r="A5097" s="2" t="s">
        <v>16171</v>
      </c>
      <c r="B5097" s="2" t="s">
        <v>16172</v>
      </c>
      <c r="C5097" s="2" t="s">
        <v>16171</v>
      </c>
    </row>
    <row r="5098" spans="1:3">
      <c r="A5098" s="2" t="s">
        <v>16173</v>
      </c>
      <c r="B5098" s="2" t="s">
        <v>16174</v>
      </c>
      <c r="C5098" s="2" t="s">
        <v>16173</v>
      </c>
    </row>
    <row r="5099" spans="1:3">
      <c r="A5099" s="2" t="s">
        <v>16175</v>
      </c>
      <c r="B5099" s="2" t="s">
        <v>16176</v>
      </c>
      <c r="C5099" s="2" t="s">
        <v>16175</v>
      </c>
    </row>
    <row r="5100" spans="1:3">
      <c r="A5100" s="2" t="s">
        <v>16177</v>
      </c>
      <c r="B5100" s="2" t="s">
        <v>16178</v>
      </c>
      <c r="C5100" s="2" t="s">
        <v>16177</v>
      </c>
    </row>
    <row r="5101" spans="1:3">
      <c r="A5101" s="2" t="s">
        <v>16179</v>
      </c>
      <c r="B5101" s="2" t="s">
        <v>16180</v>
      </c>
      <c r="C5101" s="2" t="s">
        <v>16179</v>
      </c>
    </row>
    <row r="5102" spans="1:3">
      <c r="A5102" s="2" t="s">
        <v>16181</v>
      </c>
      <c r="B5102" s="2" t="s">
        <v>16182</v>
      </c>
      <c r="C5102" s="2" t="s">
        <v>16181</v>
      </c>
    </row>
    <row r="5103" spans="1:3">
      <c r="A5103" s="2" t="s">
        <v>16183</v>
      </c>
      <c r="B5103" s="2" t="s">
        <v>16184</v>
      </c>
      <c r="C5103" s="2" t="s">
        <v>16183</v>
      </c>
    </row>
    <row r="5104" spans="1:3">
      <c r="A5104" s="2" t="s">
        <v>16185</v>
      </c>
      <c r="B5104" s="2" t="s">
        <v>16186</v>
      </c>
      <c r="C5104" s="2" t="s">
        <v>16185</v>
      </c>
    </row>
    <row r="5105" spans="1:3">
      <c r="A5105" s="2" t="s">
        <v>16187</v>
      </c>
      <c r="B5105" s="2" t="s">
        <v>16188</v>
      </c>
      <c r="C5105" s="2" t="s">
        <v>16187</v>
      </c>
    </row>
    <row r="5106" spans="1:3">
      <c r="A5106" s="2" t="s">
        <v>16189</v>
      </c>
      <c r="B5106" s="2" t="s">
        <v>16190</v>
      </c>
      <c r="C5106" s="2" t="s">
        <v>16189</v>
      </c>
    </row>
    <row r="5107" spans="1:3">
      <c r="A5107" s="2" t="s">
        <v>16191</v>
      </c>
      <c r="B5107" s="2" t="s">
        <v>16192</v>
      </c>
      <c r="C5107" s="2" t="s">
        <v>16191</v>
      </c>
    </row>
    <row r="5108" spans="1:3">
      <c r="A5108" s="2" t="s">
        <v>16193</v>
      </c>
      <c r="B5108" s="2" t="s">
        <v>16194</v>
      </c>
      <c r="C5108" s="2" t="s">
        <v>16193</v>
      </c>
    </row>
    <row r="5109" spans="1:3">
      <c r="A5109" s="2" t="s">
        <v>16195</v>
      </c>
      <c r="B5109" s="2" t="s">
        <v>16196</v>
      </c>
      <c r="C5109" s="2" t="s">
        <v>16195</v>
      </c>
    </row>
    <row r="5110" spans="1:3">
      <c r="A5110" s="2" t="s">
        <v>16197</v>
      </c>
      <c r="B5110" s="2" t="s">
        <v>11259</v>
      </c>
      <c r="C5110" s="2" t="s">
        <v>16197</v>
      </c>
    </row>
    <row r="5111" spans="1:3">
      <c r="A5111" s="2" t="s">
        <v>16198</v>
      </c>
      <c r="B5111" s="2" t="s">
        <v>16199</v>
      </c>
      <c r="C5111" s="2" t="s">
        <v>16198</v>
      </c>
    </row>
    <row r="5112" spans="1:3">
      <c r="A5112" s="2" t="s">
        <v>16200</v>
      </c>
      <c r="B5112" s="2" t="s">
        <v>16201</v>
      </c>
      <c r="C5112" s="2" t="s">
        <v>16200</v>
      </c>
    </row>
    <row r="5113" spans="1:3">
      <c r="A5113" s="2" t="s">
        <v>16202</v>
      </c>
      <c r="B5113" s="2" t="s">
        <v>16203</v>
      </c>
      <c r="C5113" s="2" t="s">
        <v>16202</v>
      </c>
    </row>
    <row r="5114" spans="1:3">
      <c r="A5114" s="2" t="s">
        <v>16204</v>
      </c>
      <c r="B5114" s="2" t="s">
        <v>16205</v>
      </c>
      <c r="C5114" s="2" t="s">
        <v>16204</v>
      </c>
    </row>
    <row r="5115" spans="1:3">
      <c r="A5115" s="2" t="s">
        <v>16206</v>
      </c>
      <c r="B5115" s="2" t="s">
        <v>16207</v>
      </c>
      <c r="C5115" s="2" t="s">
        <v>16206</v>
      </c>
    </row>
    <row r="5116" spans="1:3">
      <c r="A5116" s="2" t="s">
        <v>16208</v>
      </c>
      <c r="B5116" s="2" t="s">
        <v>16209</v>
      </c>
      <c r="C5116" s="2" t="s">
        <v>16208</v>
      </c>
    </row>
    <row r="5117" spans="1:3">
      <c r="A5117" s="2" t="s">
        <v>16210</v>
      </c>
      <c r="B5117" s="2" t="s">
        <v>16211</v>
      </c>
      <c r="C5117" s="2" t="s">
        <v>16210</v>
      </c>
    </row>
    <row r="5118" spans="1:3">
      <c r="A5118" s="2" t="s">
        <v>16212</v>
      </c>
      <c r="B5118" s="2" t="s">
        <v>16213</v>
      </c>
      <c r="C5118" s="2" t="s">
        <v>16212</v>
      </c>
    </row>
    <row r="5119" spans="1:3">
      <c r="A5119" s="2" t="s">
        <v>16214</v>
      </c>
      <c r="B5119" s="2" t="s">
        <v>16215</v>
      </c>
      <c r="C5119" s="2" t="s">
        <v>16214</v>
      </c>
    </row>
    <row r="5120" spans="1:3">
      <c r="A5120" s="2" t="s">
        <v>16216</v>
      </c>
      <c r="B5120" s="2" t="s">
        <v>16217</v>
      </c>
      <c r="C5120" s="2" t="s">
        <v>16216</v>
      </c>
    </row>
    <row r="5121" spans="1:3">
      <c r="A5121" s="2" t="s">
        <v>16218</v>
      </c>
      <c r="B5121" s="2" t="s">
        <v>16219</v>
      </c>
      <c r="C5121" s="2" t="s">
        <v>16218</v>
      </c>
    </row>
    <row r="5122" spans="1:3">
      <c r="A5122" s="2" t="s">
        <v>16220</v>
      </c>
      <c r="B5122" s="2" t="s">
        <v>16221</v>
      </c>
      <c r="C5122" s="2" t="s">
        <v>16220</v>
      </c>
    </row>
    <row r="5123" spans="1:3">
      <c r="A5123" s="2" t="s">
        <v>16222</v>
      </c>
      <c r="B5123" s="2" t="s">
        <v>16223</v>
      </c>
      <c r="C5123" s="2" t="s">
        <v>16222</v>
      </c>
    </row>
    <row r="5124" spans="1:3">
      <c r="A5124" s="2" t="s">
        <v>16224</v>
      </c>
      <c r="B5124" s="2" t="s">
        <v>16225</v>
      </c>
      <c r="C5124" s="2" t="s">
        <v>16224</v>
      </c>
    </row>
    <row r="5125" spans="1:3">
      <c r="A5125" s="2" t="s">
        <v>16226</v>
      </c>
      <c r="B5125" s="2" t="s">
        <v>16227</v>
      </c>
      <c r="C5125" s="2" t="s">
        <v>16226</v>
      </c>
    </row>
    <row r="5126" spans="1:3">
      <c r="A5126" s="2" t="s">
        <v>16228</v>
      </c>
      <c r="B5126" s="2" t="s">
        <v>16229</v>
      </c>
      <c r="C5126" s="2" t="s">
        <v>16228</v>
      </c>
    </row>
    <row r="5127" spans="1:3">
      <c r="A5127" s="2" t="s">
        <v>16230</v>
      </c>
      <c r="B5127" s="2" t="s">
        <v>16231</v>
      </c>
      <c r="C5127" s="2" t="s">
        <v>16230</v>
      </c>
    </row>
    <row r="5128" spans="1:3">
      <c r="A5128" s="2" t="s">
        <v>16232</v>
      </c>
      <c r="B5128" s="2" t="s">
        <v>16233</v>
      </c>
      <c r="C5128" s="2" t="s">
        <v>16232</v>
      </c>
    </row>
    <row r="5129" spans="1:3">
      <c r="A5129" s="2" t="s">
        <v>16234</v>
      </c>
      <c r="B5129" s="2" t="s">
        <v>16235</v>
      </c>
      <c r="C5129" s="2" t="s">
        <v>16234</v>
      </c>
    </row>
    <row r="5130" spans="1:3">
      <c r="A5130" s="2" t="s">
        <v>16236</v>
      </c>
      <c r="B5130" s="2" t="s">
        <v>16237</v>
      </c>
      <c r="C5130" s="2" t="s">
        <v>16236</v>
      </c>
    </row>
    <row r="5131" spans="1:3">
      <c r="A5131" s="2" t="s">
        <v>16238</v>
      </c>
      <c r="B5131" s="2" t="s">
        <v>16239</v>
      </c>
      <c r="C5131" s="2" t="s">
        <v>16238</v>
      </c>
    </row>
    <row r="5132" spans="1:3">
      <c r="A5132" s="2" t="s">
        <v>16240</v>
      </c>
      <c r="B5132" s="2" t="s">
        <v>16241</v>
      </c>
      <c r="C5132" s="2" t="s">
        <v>16240</v>
      </c>
    </row>
    <row r="5133" spans="1:3">
      <c r="A5133" s="2" t="s">
        <v>16242</v>
      </c>
      <c r="B5133" s="2" t="s">
        <v>16243</v>
      </c>
      <c r="C5133" s="2" t="s">
        <v>16242</v>
      </c>
    </row>
    <row r="5134" spans="1:3">
      <c r="A5134" s="2" t="s">
        <v>16244</v>
      </c>
      <c r="B5134" s="2" t="s">
        <v>16245</v>
      </c>
      <c r="C5134" s="2" t="s">
        <v>16244</v>
      </c>
    </row>
    <row r="5135" spans="1:3">
      <c r="A5135" s="2" t="s">
        <v>16246</v>
      </c>
      <c r="B5135" s="2" t="s">
        <v>16247</v>
      </c>
      <c r="C5135" s="2" t="s">
        <v>16246</v>
      </c>
    </row>
    <row r="5136" spans="1:3">
      <c r="A5136" s="2" t="s">
        <v>16248</v>
      </c>
      <c r="B5136" s="2" t="s">
        <v>16249</v>
      </c>
      <c r="C5136" s="2" t="s">
        <v>16248</v>
      </c>
    </row>
    <row r="5137" spans="1:3">
      <c r="A5137" s="2" t="s">
        <v>16250</v>
      </c>
      <c r="B5137" s="2" t="s">
        <v>16251</v>
      </c>
      <c r="C5137" s="2" t="s">
        <v>16250</v>
      </c>
    </row>
    <row r="5138" spans="1:3">
      <c r="A5138" s="2" t="s">
        <v>16252</v>
      </c>
      <c r="B5138" s="2" t="s">
        <v>16253</v>
      </c>
      <c r="C5138" s="2" t="s">
        <v>16252</v>
      </c>
    </row>
    <row r="5139" spans="1:3">
      <c r="A5139" s="2" t="s">
        <v>16254</v>
      </c>
      <c r="B5139" s="2" t="s">
        <v>16255</v>
      </c>
      <c r="C5139" s="2" t="s">
        <v>16254</v>
      </c>
    </row>
    <row r="5140" spans="1:3">
      <c r="A5140" s="2" t="s">
        <v>16256</v>
      </c>
      <c r="B5140" s="2" t="s">
        <v>16257</v>
      </c>
      <c r="C5140" s="2" t="s">
        <v>16256</v>
      </c>
    </row>
    <row r="5141" spans="1:3">
      <c r="A5141" s="2" t="s">
        <v>16258</v>
      </c>
      <c r="B5141" s="2" t="s">
        <v>16259</v>
      </c>
      <c r="C5141" s="2" t="s">
        <v>16258</v>
      </c>
    </row>
    <row r="5142" spans="1:3">
      <c r="A5142" s="2" t="s">
        <v>16260</v>
      </c>
      <c r="B5142" s="2" t="s">
        <v>16261</v>
      </c>
      <c r="C5142" s="2" t="s">
        <v>16260</v>
      </c>
    </row>
    <row r="5143" spans="1:3">
      <c r="A5143" s="2" t="s">
        <v>16262</v>
      </c>
      <c r="B5143" s="2" t="s">
        <v>16263</v>
      </c>
      <c r="C5143" s="2" t="s">
        <v>16262</v>
      </c>
    </row>
    <row r="5144" spans="1:3">
      <c r="A5144" s="2" t="s">
        <v>16264</v>
      </c>
      <c r="B5144" s="2" t="s">
        <v>16265</v>
      </c>
      <c r="C5144" s="2" t="s">
        <v>16264</v>
      </c>
    </row>
    <row r="5145" spans="1:3">
      <c r="A5145" s="2" t="s">
        <v>16266</v>
      </c>
      <c r="B5145" s="2" t="s">
        <v>16267</v>
      </c>
      <c r="C5145" s="2" t="s">
        <v>16266</v>
      </c>
    </row>
    <row r="5146" spans="1:3">
      <c r="A5146" s="2" t="s">
        <v>16268</v>
      </c>
      <c r="B5146" s="2" t="s">
        <v>16269</v>
      </c>
      <c r="C5146" s="2" t="s">
        <v>16268</v>
      </c>
    </row>
    <row r="5147" spans="1:3">
      <c r="A5147" s="2" t="s">
        <v>16270</v>
      </c>
      <c r="B5147" s="2" t="s">
        <v>16271</v>
      </c>
      <c r="C5147" s="2" t="s">
        <v>16270</v>
      </c>
    </row>
    <row r="5148" spans="1:3">
      <c r="A5148" s="2" t="s">
        <v>16272</v>
      </c>
      <c r="B5148" s="2" t="s">
        <v>16273</v>
      </c>
      <c r="C5148" s="2" t="s">
        <v>16272</v>
      </c>
    </row>
    <row r="5149" spans="1:3">
      <c r="A5149" s="2" t="s">
        <v>16274</v>
      </c>
      <c r="B5149" s="2" t="s">
        <v>16275</v>
      </c>
      <c r="C5149" s="2" t="s">
        <v>16274</v>
      </c>
    </row>
    <row r="5150" spans="1:3">
      <c r="A5150" s="2" t="s">
        <v>16276</v>
      </c>
      <c r="B5150" s="2" t="s">
        <v>16277</v>
      </c>
      <c r="C5150" s="2" t="s">
        <v>16276</v>
      </c>
    </row>
    <row r="5151" spans="1:3">
      <c r="A5151" s="2" t="s">
        <v>16278</v>
      </c>
      <c r="B5151" s="2" t="s">
        <v>16279</v>
      </c>
      <c r="C5151" s="2" t="s">
        <v>16278</v>
      </c>
    </row>
    <row r="5152" spans="1:3">
      <c r="A5152" s="2" t="s">
        <v>16280</v>
      </c>
      <c r="B5152" s="2" t="s">
        <v>16281</v>
      </c>
      <c r="C5152" s="2" t="s">
        <v>16280</v>
      </c>
    </row>
    <row r="5153" spans="1:3">
      <c r="A5153" s="2" t="s">
        <v>16282</v>
      </c>
      <c r="B5153" s="2" t="s">
        <v>16283</v>
      </c>
      <c r="C5153" s="2" t="s">
        <v>16282</v>
      </c>
    </row>
    <row r="5154" spans="1:3">
      <c r="A5154" s="2" t="s">
        <v>16284</v>
      </c>
      <c r="B5154" s="2" t="s">
        <v>16285</v>
      </c>
      <c r="C5154" s="2" t="s">
        <v>16284</v>
      </c>
    </row>
    <row r="5155" spans="1:3">
      <c r="A5155" s="2" t="s">
        <v>16286</v>
      </c>
      <c r="B5155" s="2" t="s">
        <v>16287</v>
      </c>
      <c r="C5155" s="2" t="s">
        <v>16286</v>
      </c>
    </row>
    <row r="5156" spans="1:3">
      <c r="A5156" s="2" t="s">
        <v>16288</v>
      </c>
      <c r="B5156" s="2" t="s">
        <v>16289</v>
      </c>
      <c r="C5156" s="2" t="s">
        <v>16288</v>
      </c>
    </row>
    <row r="5157" spans="1:3">
      <c r="A5157" s="2" t="s">
        <v>16290</v>
      </c>
      <c r="B5157" s="2" t="s">
        <v>16291</v>
      </c>
      <c r="C5157" s="2" t="s">
        <v>16290</v>
      </c>
    </row>
    <row r="5158" spans="1:3">
      <c r="A5158" s="2" t="s">
        <v>16292</v>
      </c>
      <c r="B5158" s="2" t="s">
        <v>16293</v>
      </c>
      <c r="C5158" s="2" t="s">
        <v>16292</v>
      </c>
    </row>
    <row r="5159" spans="1:3">
      <c r="A5159" s="2" t="s">
        <v>16294</v>
      </c>
      <c r="B5159" s="2" t="s">
        <v>16295</v>
      </c>
      <c r="C5159" s="2" t="s">
        <v>16294</v>
      </c>
    </row>
    <row r="5160" spans="1:3">
      <c r="A5160" s="2" t="s">
        <v>16296</v>
      </c>
      <c r="B5160" s="2" t="s">
        <v>16297</v>
      </c>
      <c r="C5160" s="2" t="s">
        <v>16296</v>
      </c>
    </row>
    <row r="5161" spans="1:3">
      <c r="A5161" s="2" t="s">
        <v>16298</v>
      </c>
      <c r="B5161" s="2" t="s">
        <v>16299</v>
      </c>
      <c r="C5161" s="2" t="s">
        <v>16298</v>
      </c>
    </row>
    <row r="5162" spans="1:3">
      <c r="A5162" s="2" t="s">
        <v>16300</v>
      </c>
      <c r="B5162" s="2" t="s">
        <v>16301</v>
      </c>
      <c r="C5162" s="2" t="s">
        <v>16300</v>
      </c>
    </row>
    <row r="5163" spans="1:3">
      <c r="A5163" s="2" t="s">
        <v>16302</v>
      </c>
      <c r="B5163" s="2" t="s">
        <v>16303</v>
      </c>
      <c r="C5163" s="2" t="s">
        <v>16302</v>
      </c>
    </row>
    <row r="5164" spans="1:3">
      <c r="A5164" s="2" t="s">
        <v>16304</v>
      </c>
      <c r="B5164" s="2" t="s">
        <v>16305</v>
      </c>
      <c r="C5164" s="2" t="s">
        <v>16304</v>
      </c>
    </row>
    <row r="5165" spans="1:3">
      <c r="A5165" s="2" t="s">
        <v>16306</v>
      </c>
      <c r="B5165" s="2" t="s">
        <v>16307</v>
      </c>
      <c r="C5165" s="2" t="s">
        <v>16306</v>
      </c>
    </row>
    <row r="5166" spans="1:3">
      <c r="A5166" s="2" t="s">
        <v>16308</v>
      </c>
      <c r="B5166" s="2" t="s">
        <v>16309</v>
      </c>
      <c r="C5166" s="2" t="s">
        <v>16308</v>
      </c>
    </row>
    <row r="5167" spans="1:3">
      <c r="A5167" s="2" t="s">
        <v>16310</v>
      </c>
      <c r="B5167" s="2" t="s">
        <v>16311</v>
      </c>
      <c r="C5167" s="2" t="s">
        <v>16310</v>
      </c>
    </row>
    <row r="5168" spans="1:3">
      <c r="A5168" s="2" t="s">
        <v>16312</v>
      </c>
      <c r="B5168" s="2" t="s">
        <v>16313</v>
      </c>
      <c r="C5168" s="2" t="s">
        <v>16312</v>
      </c>
    </row>
    <row r="5169" spans="1:3">
      <c r="A5169" s="2" t="s">
        <v>16314</v>
      </c>
      <c r="B5169" s="2" t="s">
        <v>16315</v>
      </c>
      <c r="C5169" s="2" t="s">
        <v>16314</v>
      </c>
    </row>
    <row r="5170" spans="1:3">
      <c r="A5170" s="2" t="s">
        <v>16316</v>
      </c>
      <c r="B5170" s="2" t="s">
        <v>16317</v>
      </c>
      <c r="C5170" s="2" t="s">
        <v>16316</v>
      </c>
    </row>
    <row r="5171" spans="1:3">
      <c r="A5171" s="2" t="s">
        <v>16318</v>
      </c>
      <c r="B5171" s="2" t="s">
        <v>16319</v>
      </c>
      <c r="C5171" s="2" t="s">
        <v>16318</v>
      </c>
    </row>
    <row r="5172" spans="1:3">
      <c r="A5172" s="2" t="s">
        <v>16320</v>
      </c>
      <c r="B5172" s="2" t="s">
        <v>16321</v>
      </c>
      <c r="C5172" s="2" t="s">
        <v>16320</v>
      </c>
    </row>
    <row r="5173" spans="1:3">
      <c r="A5173" s="2" t="s">
        <v>16322</v>
      </c>
      <c r="B5173" s="2" t="s">
        <v>16323</v>
      </c>
      <c r="C5173" s="2" t="s">
        <v>16322</v>
      </c>
    </row>
    <row r="5174" spans="1:3">
      <c r="A5174" s="2" t="s">
        <v>16324</v>
      </c>
      <c r="B5174" s="2" t="s">
        <v>16325</v>
      </c>
      <c r="C5174" s="2" t="s">
        <v>16324</v>
      </c>
    </row>
    <row r="5175" spans="1:3">
      <c r="A5175" s="2" t="s">
        <v>16326</v>
      </c>
      <c r="B5175" s="2" t="s">
        <v>16327</v>
      </c>
      <c r="C5175" s="2" t="s">
        <v>16326</v>
      </c>
    </row>
    <row r="5176" spans="1:3">
      <c r="A5176" s="2" t="s">
        <v>16328</v>
      </c>
      <c r="B5176" s="2" t="s">
        <v>13594</v>
      </c>
      <c r="C5176" s="2" t="s">
        <v>16328</v>
      </c>
    </row>
    <row r="5177" spans="1:3">
      <c r="A5177" s="2" t="s">
        <v>16329</v>
      </c>
      <c r="B5177" s="2" t="s">
        <v>16330</v>
      </c>
      <c r="C5177" s="2" t="s">
        <v>16329</v>
      </c>
    </row>
    <row r="5178" spans="1:3">
      <c r="A5178" s="2" t="s">
        <v>16331</v>
      </c>
      <c r="B5178" s="2" t="s">
        <v>16332</v>
      </c>
      <c r="C5178" s="2" t="s">
        <v>16331</v>
      </c>
    </row>
    <row r="5179" spans="1:3">
      <c r="A5179" s="2" t="s">
        <v>16333</v>
      </c>
      <c r="B5179" s="2" t="s">
        <v>16334</v>
      </c>
      <c r="C5179" s="2" t="s">
        <v>16333</v>
      </c>
    </row>
    <row r="5180" spans="1:3">
      <c r="A5180" s="2" t="s">
        <v>16335</v>
      </c>
      <c r="B5180" s="2" t="s">
        <v>16336</v>
      </c>
      <c r="C5180" s="2" t="s">
        <v>16335</v>
      </c>
    </row>
    <row r="5181" spans="1:3">
      <c r="A5181" s="2" t="s">
        <v>16337</v>
      </c>
      <c r="B5181" s="2" t="s">
        <v>16338</v>
      </c>
      <c r="C5181" s="2" t="s">
        <v>16337</v>
      </c>
    </row>
    <row r="5182" spans="1:3">
      <c r="A5182" s="2" t="s">
        <v>16339</v>
      </c>
      <c r="B5182" s="2" t="s">
        <v>16340</v>
      </c>
      <c r="C5182" s="2" t="s">
        <v>16339</v>
      </c>
    </row>
    <row r="5183" spans="1:3">
      <c r="A5183" s="2" t="s">
        <v>16341</v>
      </c>
      <c r="B5183" s="2" t="s">
        <v>16342</v>
      </c>
      <c r="C5183" s="2" t="s">
        <v>16341</v>
      </c>
    </row>
    <row r="5184" spans="1:3">
      <c r="A5184" s="2" t="s">
        <v>16343</v>
      </c>
      <c r="B5184" s="2" t="s">
        <v>16344</v>
      </c>
      <c r="C5184" s="2" t="s">
        <v>16343</v>
      </c>
    </row>
    <row r="5185" spans="1:3">
      <c r="A5185" s="2" t="s">
        <v>16345</v>
      </c>
      <c r="B5185" s="2" t="s">
        <v>6372</v>
      </c>
      <c r="C5185" s="2" t="s">
        <v>16345</v>
      </c>
    </row>
    <row r="5186" spans="1:3">
      <c r="A5186" s="2" t="s">
        <v>16346</v>
      </c>
      <c r="B5186" s="2" t="s">
        <v>16347</v>
      </c>
      <c r="C5186" s="2" t="s">
        <v>16346</v>
      </c>
    </row>
    <row r="5187" spans="1:3">
      <c r="A5187" s="2" t="s">
        <v>16348</v>
      </c>
      <c r="B5187" s="2" t="s">
        <v>16349</v>
      </c>
      <c r="C5187" s="2" t="s">
        <v>16348</v>
      </c>
    </row>
    <row r="5188" spans="1:3">
      <c r="A5188" s="2" t="s">
        <v>16350</v>
      </c>
      <c r="B5188" s="2" t="s">
        <v>16351</v>
      </c>
      <c r="C5188" s="2" t="s">
        <v>16350</v>
      </c>
    </row>
    <row r="5189" spans="1:3">
      <c r="A5189" s="2" t="s">
        <v>16352</v>
      </c>
      <c r="B5189" s="2" t="s">
        <v>16353</v>
      </c>
      <c r="C5189" s="2" t="s">
        <v>16352</v>
      </c>
    </row>
    <row r="5190" spans="1:3">
      <c r="A5190" s="2" t="s">
        <v>16354</v>
      </c>
      <c r="B5190" s="2" t="s">
        <v>16355</v>
      </c>
      <c r="C5190" s="2" t="s">
        <v>16354</v>
      </c>
    </row>
    <row r="5191" spans="1:3">
      <c r="A5191" s="2" t="s">
        <v>16356</v>
      </c>
      <c r="B5191" s="2" t="s">
        <v>16357</v>
      </c>
      <c r="C5191" s="2" t="s">
        <v>16356</v>
      </c>
    </row>
    <row r="5192" spans="1:3">
      <c r="A5192" s="2" t="s">
        <v>16358</v>
      </c>
      <c r="B5192" s="2" t="s">
        <v>16359</v>
      </c>
      <c r="C5192" s="2" t="s">
        <v>16358</v>
      </c>
    </row>
    <row r="5193" spans="1:3">
      <c r="A5193" s="2" t="s">
        <v>16360</v>
      </c>
      <c r="B5193" s="2" t="s">
        <v>16361</v>
      </c>
      <c r="C5193" s="2" t="s">
        <v>16360</v>
      </c>
    </row>
    <row r="5194" spans="1:3">
      <c r="A5194" s="2" t="s">
        <v>16362</v>
      </c>
      <c r="B5194" s="2" t="s">
        <v>16363</v>
      </c>
      <c r="C5194" s="2" t="s">
        <v>16362</v>
      </c>
    </row>
    <row r="5195" spans="1:3">
      <c r="A5195" s="2" t="s">
        <v>16364</v>
      </c>
      <c r="B5195" s="2" t="s">
        <v>16365</v>
      </c>
      <c r="C5195" s="2" t="s">
        <v>16364</v>
      </c>
    </row>
    <row r="5196" spans="1:3">
      <c r="A5196" s="2" t="s">
        <v>16366</v>
      </c>
      <c r="B5196" s="2" t="s">
        <v>16367</v>
      </c>
      <c r="C5196" s="2" t="s">
        <v>16366</v>
      </c>
    </row>
    <row r="5197" spans="1:3">
      <c r="A5197" s="2" t="s">
        <v>16368</v>
      </c>
      <c r="B5197" s="2" t="s">
        <v>16369</v>
      </c>
      <c r="C5197" s="2" t="s">
        <v>16368</v>
      </c>
    </row>
    <row r="5198" spans="1:3">
      <c r="A5198" s="2" t="s">
        <v>16370</v>
      </c>
      <c r="B5198" s="2" t="s">
        <v>16371</v>
      </c>
      <c r="C5198" s="2" t="s">
        <v>16370</v>
      </c>
    </row>
    <row r="5199" spans="1:3">
      <c r="A5199" s="2" t="s">
        <v>16372</v>
      </c>
      <c r="B5199" s="2" t="s">
        <v>16373</v>
      </c>
      <c r="C5199" s="2" t="s">
        <v>16372</v>
      </c>
    </row>
    <row r="5200" spans="1:3">
      <c r="A5200" s="2" t="s">
        <v>16374</v>
      </c>
      <c r="B5200" s="2" t="s">
        <v>16375</v>
      </c>
      <c r="C5200" s="2" t="s">
        <v>16374</v>
      </c>
    </row>
    <row r="5201" spans="1:3">
      <c r="A5201" s="2" t="s">
        <v>16376</v>
      </c>
      <c r="B5201" s="2" t="s">
        <v>16377</v>
      </c>
      <c r="C5201" s="2" t="s">
        <v>16376</v>
      </c>
    </row>
    <row r="5202" spans="1:3">
      <c r="A5202" s="2" t="s">
        <v>16378</v>
      </c>
      <c r="B5202" s="2" t="s">
        <v>16379</v>
      </c>
      <c r="C5202" s="2" t="s">
        <v>16378</v>
      </c>
    </row>
    <row r="5203" spans="1:3">
      <c r="A5203" s="2" t="s">
        <v>16380</v>
      </c>
      <c r="B5203" s="2" t="s">
        <v>16381</v>
      </c>
      <c r="C5203" s="2" t="s">
        <v>16380</v>
      </c>
    </row>
    <row r="5204" spans="1:3">
      <c r="A5204" s="2" t="s">
        <v>16382</v>
      </c>
      <c r="B5204" s="2" t="s">
        <v>16383</v>
      </c>
      <c r="C5204" s="2" t="s">
        <v>16382</v>
      </c>
    </row>
    <row r="5205" spans="1:3">
      <c r="A5205" s="2" t="s">
        <v>16384</v>
      </c>
      <c r="B5205" s="2" t="s">
        <v>16385</v>
      </c>
      <c r="C5205" s="2" t="s">
        <v>16384</v>
      </c>
    </row>
    <row r="5206" spans="1:3">
      <c r="A5206" s="2" t="s">
        <v>16386</v>
      </c>
      <c r="B5206" s="2" t="s">
        <v>16387</v>
      </c>
      <c r="C5206" s="2" t="s">
        <v>16386</v>
      </c>
    </row>
    <row r="5207" spans="1:3">
      <c r="A5207" s="2" t="s">
        <v>16388</v>
      </c>
      <c r="B5207" s="2" t="s">
        <v>16389</v>
      </c>
      <c r="C5207" s="2" t="s">
        <v>16388</v>
      </c>
    </row>
    <row r="5208" spans="1:3">
      <c r="A5208" s="2" t="s">
        <v>16390</v>
      </c>
      <c r="B5208" s="2" t="s">
        <v>16391</v>
      </c>
      <c r="C5208" s="2" t="s">
        <v>16390</v>
      </c>
    </row>
    <row r="5209" spans="1:3">
      <c r="A5209" s="2" t="s">
        <v>16392</v>
      </c>
      <c r="B5209" s="2" t="s">
        <v>16393</v>
      </c>
      <c r="C5209" s="2" t="s">
        <v>16392</v>
      </c>
    </row>
    <row r="5210" spans="1:3">
      <c r="A5210" s="2" t="s">
        <v>16394</v>
      </c>
      <c r="B5210" s="2" t="s">
        <v>16395</v>
      </c>
      <c r="C5210" s="2" t="s">
        <v>16394</v>
      </c>
    </row>
    <row r="5211" spans="1:3">
      <c r="A5211" s="2" t="s">
        <v>16396</v>
      </c>
      <c r="B5211" s="2" t="s">
        <v>16397</v>
      </c>
      <c r="C5211" s="2" t="s">
        <v>16396</v>
      </c>
    </row>
    <row r="5212" spans="1:3">
      <c r="A5212" s="2" t="s">
        <v>16398</v>
      </c>
      <c r="B5212" s="2" t="s">
        <v>16399</v>
      </c>
      <c r="C5212" s="2" t="s">
        <v>16398</v>
      </c>
    </row>
    <row r="5213" spans="1:3">
      <c r="A5213" s="2" t="s">
        <v>16400</v>
      </c>
      <c r="B5213" s="2" t="s">
        <v>16401</v>
      </c>
      <c r="C5213" s="2" t="s">
        <v>16400</v>
      </c>
    </row>
    <row r="5214" spans="1:3">
      <c r="A5214" s="2" t="s">
        <v>16402</v>
      </c>
      <c r="B5214" s="2" t="s">
        <v>16403</v>
      </c>
      <c r="C5214" s="2" t="s">
        <v>16402</v>
      </c>
    </row>
    <row r="5215" spans="1:3">
      <c r="A5215" s="2" t="s">
        <v>16404</v>
      </c>
      <c r="B5215" s="2" t="s">
        <v>16405</v>
      </c>
      <c r="C5215" s="2" t="s">
        <v>16404</v>
      </c>
    </row>
    <row r="5216" spans="1:3">
      <c r="A5216" s="2" t="s">
        <v>16406</v>
      </c>
      <c r="B5216" s="2" t="s">
        <v>16407</v>
      </c>
      <c r="C5216" s="2" t="s">
        <v>16406</v>
      </c>
    </row>
    <row r="5217" spans="1:3">
      <c r="A5217" s="2" t="s">
        <v>16408</v>
      </c>
      <c r="B5217" s="2" t="s">
        <v>16409</v>
      </c>
      <c r="C5217" s="2" t="s">
        <v>16408</v>
      </c>
    </row>
    <row r="5218" spans="1:3">
      <c r="A5218" s="2" t="s">
        <v>16410</v>
      </c>
      <c r="B5218" s="2" t="s">
        <v>16411</v>
      </c>
      <c r="C5218" s="2" t="s">
        <v>16410</v>
      </c>
    </row>
    <row r="5219" spans="1:3">
      <c r="A5219" s="2" t="s">
        <v>16412</v>
      </c>
      <c r="B5219" s="2" t="s">
        <v>16413</v>
      </c>
      <c r="C5219" s="2" t="s">
        <v>16412</v>
      </c>
    </row>
    <row r="5220" spans="1:3">
      <c r="A5220" s="2" t="s">
        <v>16414</v>
      </c>
      <c r="B5220" s="2" t="s">
        <v>16415</v>
      </c>
      <c r="C5220" s="2" t="s">
        <v>16414</v>
      </c>
    </row>
    <row r="5221" spans="1:3">
      <c r="A5221" s="2" t="s">
        <v>16416</v>
      </c>
      <c r="B5221" s="2" t="s">
        <v>16417</v>
      </c>
      <c r="C5221" s="2" t="s">
        <v>16416</v>
      </c>
    </row>
    <row r="5222" spans="1:3">
      <c r="A5222" s="2" t="s">
        <v>16418</v>
      </c>
      <c r="B5222" s="2" t="s">
        <v>16419</v>
      </c>
      <c r="C5222" s="2" t="s">
        <v>16418</v>
      </c>
    </row>
    <row r="5223" spans="1:3">
      <c r="A5223" s="2" t="s">
        <v>16420</v>
      </c>
      <c r="B5223" s="2" t="s">
        <v>16421</v>
      </c>
      <c r="C5223" s="2" t="s">
        <v>16420</v>
      </c>
    </row>
    <row r="5224" spans="1:3">
      <c r="A5224" s="2" t="s">
        <v>16422</v>
      </c>
      <c r="B5224" s="2" t="s">
        <v>16423</v>
      </c>
      <c r="C5224" s="2" t="s">
        <v>16422</v>
      </c>
    </row>
    <row r="5225" spans="1:3">
      <c r="A5225" s="2" t="s">
        <v>16424</v>
      </c>
      <c r="B5225" s="2" t="s">
        <v>16425</v>
      </c>
      <c r="C5225" s="2" t="s">
        <v>16424</v>
      </c>
    </row>
    <row r="5226" spans="1:3">
      <c r="A5226" s="2" t="s">
        <v>16426</v>
      </c>
      <c r="B5226" s="2" t="s">
        <v>16427</v>
      </c>
      <c r="C5226" s="2" t="s">
        <v>16426</v>
      </c>
    </row>
    <row r="5227" spans="1:3">
      <c r="A5227" s="2" t="s">
        <v>16428</v>
      </c>
      <c r="B5227" s="2" t="s">
        <v>16429</v>
      </c>
      <c r="C5227" s="2" t="s">
        <v>16428</v>
      </c>
    </row>
    <row r="5228" spans="1:3">
      <c r="A5228" s="2" t="s">
        <v>16430</v>
      </c>
      <c r="B5228" s="2" t="s">
        <v>16431</v>
      </c>
      <c r="C5228" s="2" t="s">
        <v>16430</v>
      </c>
    </row>
    <row r="5229" spans="1:3">
      <c r="A5229" s="2" t="s">
        <v>16432</v>
      </c>
      <c r="B5229" s="2" t="s">
        <v>16433</v>
      </c>
      <c r="C5229" s="2" t="s">
        <v>16432</v>
      </c>
    </row>
    <row r="5230" spans="1:3">
      <c r="A5230" s="2" t="s">
        <v>16434</v>
      </c>
      <c r="B5230" s="2" t="s">
        <v>16435</v>
      </c>
      <c r="C5230" s="2" t="s">
        <v>16434</v>
      </c>
    </row>
    <row r="5231" spans="1:3">
      <c r="A5231" s="2" t="s">
        <v>16436</v>
      </c>
      <c r="B5231" s="2" t="s">
        <v>16437</v>
      </c>
      <c r="C5231" s="2" t="s">
        <v>16436</v>
      </c>
    </row>
    <row r="5232" spans="1:3">
      <c r="A5232" s="2" t="s">
        <v>16438</v>
      </c>
      <c r="B5232" s="2" t="s">
        <v>16439</v>
      </c>
      <c r="C5232" s="2" t="s">
        <v>16438</v>
      </c>
    </row>
    <row r="5233" spans="1:3">
      <c r="A5233" s="2" t="s">
        <v>16440</v>
      </c>
      <c r="B5233" s="2" t="s">
        <v>16441</v>
      </c>
      <c r="C5233" s="2" t="s">
        <v>16440</v>
      </c>
    </row>
    <row r="5234" spans="1:3">
      <c r="A5234" s="2" t="s">
        <v>16442</v>
      </c>
      <c r="B5234" s="2" t="s">
        <v>16443</v>
      </c>
      <c r="C5234" s="2" t="s">
        <v>16442</v>
      </c>
    </row>
    <row r="5235" spans="1:3">
      <c r="A5235" s="2" t="s">
        <v>16444</v>
      </c>
      <c r="B5235" s="2" t="s">
        <v>16445</v>
      </c>
      <c r="C5235" s="2" t="s">
        <v>16444</v>
      </c>
    </row>
    <row r="5236" spans="1:3">
      <c r="A5236" s="2" t="s">
        <v>16446</v>
      </c>
      <c r="B5236" s="2" t="s">
        <v>16447</v>
      </c>
      <c r="C5236" s="2" t="s">
        <v>16446</v>
      </c>
    </row>
    <row r="5237" spans="1:3">
      <c r="A5237" s="2" t="s">
        <v>16448</v>
      </c>
      <c r="B5237" s="2" t="s">
        <v>16449</v>
      </c>
      <c r="C5237" s="2" t="s">
        <v>16448</v>
      </c>
    </row>
    <row r="5238" spans="1:3">
      <c r="A5238" s="2" t="s">
        <v>16450</v>
      </c>
      <c r="B5238" s="2" t="s">
        <v>16451</v>
      </c>
      <c r="C5238" s="2" t="s">
        <v>16450</v>
      </c>
    </row>
    <row r="5239" spans="1:3">
      <c r="A5239" s="2" t="s">
        <v>16452</v>
      </c>
      <c r="B5239" s="2" t="s">
        <v>16453</v>
      </c>
      <c r="C5239" s="2" t="s">
        <v>16452</v>
      </c>
    </row>
    <row r="5240" spans="1:3">
      <c r="A5240" s="2" t="s">
        <v>16454</v>
      </c>
      <c r="B5240" s="2" t="s">
        <v>16455</v>
      </c>
      <c r="C5240" s="2" t="s">
        <v>16454</v>
      </c>
    </row>
    <row r="5241" spans="1:3">
      <c r="A5241" s="2" t="s">
        <v>16456</v>
      </c>
      <c r="B5241" s="2" t="s">
        <v>16457</v>
      </c>
      <c r="C5241" s="2" t="s">
        <v>16456</v>
      </c>
    </row>
    <row r="5242" spans="1:3">
      <c r="A5242" s="2" t="s">
        <v>16458</v>
      </c>
      <c r="B5242" s="2" t="s">
        <v>16459</v>
      </c>
      <c r="C5242" s="2" t="s">
        <v>16458</v>
      </c>
    </row>
    <row r="5243" spans="1:3">
      <c r="A5243" s="2" t="s">
        <v>16460</v>
      </c>
      <c r="B5243" s="2" t="s">
        <v>16461</v>
      </c>
      <c r="C5243" s="2" t="s">
        <v>16460</v>
      </c>
    </row>
    <row r="5244" spans="1:3">
      <c r="A5244" s="2" t="s">
        <v>16462</v>
      </c>
      <c r="B5244" s="2" t="s">
        <v>16463</v>
      </c>
      <c r="C5244" s="2" t="s">
        <v>16462</v>
      </c>
    </row>
    <row r="5245" spans="1:3">
      <c r="A5245" s="2" t="s">
        <v>16464</v>
      </c>
      <c r="B5245" s="2" t="s">
        <v>16465</v>
      </c>
      <c r="C5245" s="2" t="s">
        <v>16464</v>
      </c>
    </row>
    <row r="5246" spans="1:3">
      <c r="A5246" s="2" t="s">
        <v>16466</v>
      </c>
      <c r="B5246" s="2" t="s">
        <v>16467</v>
      </c>
      <c r="C5246" s="2" t="s">
        <v>16466</v>
      </c>
    </row>
    <row r="5247" spans="1:3">
      <c r="A5247" s="2" t="s">
        <v>16468</v>
      </c>
      <c r="B5247" s="2" t="s">
        <v>16469</v>
      </c>
      <c r="C5247" s="2" t="s">
        <v>16468</v>
      </c>
    </row>
    <row r="5248" spans="1:3">
      <c r="A5248" s="2" t="s">
        <v>16470</v>
      </c>
      <c r="B5248" s="2" t="s">
        <v>16471</v>
      </c>
      <c r="C5248" s="2" t="s">
        <v>16470</v>
      </c>
    </row>
    <row r="5249" spans="1:3">
      <c r="A5249" s="2" t="s">
        <v>16472</v>
      </c>
      <c r="B5249" s="2" t="s">
        <v>16473</v>
      </c>
      <c r="C5249" s="2" t="s">
        <v>16472</v>
      </c>
    </row>
    <row r="5250" spans="1:3">
      <c r="A5250" s="2" t="s">
        <v>16474</v>
      </c>
      <c r="B5250" s="2" t="s">
        <v>16475</v>
      </c>
      <c r="C5250" s="2" t="s">
        <v>16474</v>
      </c>
    </row>
    <row r="5251" spans="1:3">
      <c r="A5251" s="2" t="s">
        <v>16476</v>
      </c>
      <c r="B5251" s="2" t="s">
        <v>16477</v>
      </c>
      <c r="C5251" s="2" t="s">
        <v>16476</v>
      </c>
    </row>
    <row r="5252" spans="1:3">
      <c r="A5252" s="2" t="s">
        <v>16478</v>
      </c>
      <c r="B5252" s="2" t="s">
        <v>16479</v>
      </c>
      <c r="C5252" s="2" t="s">
        <v>16478</v>
      </c>
    </row>
    <row r="5253" spans="1:3">
      <c r="A5253" s="2" t="s">
        <v>16480</v>
      </c>
      <c r="B5253" s="2" t="s">
        <v>16481</v>
      </c>
      <c r="C5253" s="2" t="s">
        <v>16480</v>
      </c>
    </row>
    <row r="5254" spans="1:3">
      <c r="A5254" s="2" t="s">
        <v>16482</v>
      </c>
      <c r="B5254" s="2" t="s">
        <v>16483</v>
      </c>
      <c r="C5254" s="2" t="s">
        <v>16482</v>
      </c>
    </row>
    <row r="5255" spans="1:3">
      <c r="A5255" s="2" t="s">
        <v>16484</v>
      </c>
      <c r="B5255" s="2" t="s">
        <v>16485</v>
      </c>
      <c r="C5255" s="2" t="s">
        <v>16484</v>
      </c>
    </row>
    <row r="5256" spans="1:3">
      <c r="A5256" s="2" t="s">
        <v>16486</v>
      </c>
      <c r="B5256" s="2" t="s">
        <v>16487</v>
      </c>
      <c r="C5256" s="2" t="s">
        <v>16486</v>
      </c>
    </row>
    <row r="5257" spans="1:3">
      <c r="A5257" s="2" t="s">
        <v>16488</v>
      </c>
      <c r="B5257" s="2" t="s">
        <v>16489</v>
      </c>
      <c r="C5257" s="2" t="s">
        <v>16488</v>
      </c>
    </row>
    <row r="5258" spans="1:3">
      <c r="A5258" s="2" t="s">
        <v>16490</v>
      </c>
      <c r="B5258" s="2" t="s">
        <v>16491</v>
      </c>
      <c r="C5258" s="2" t="s">
        <v>16490</v>
      </c>
    </row>
    <row r="5259" spans="1:3">
      <c r="A5259" s="2" t="s">
        <v>16492</v>
      </c>
      <c r="B5259" s="2" t="s">
        <v>16493</v>
      </c>
      <c r="C5259" s="2" t="s">
        <v>16492</v>
      </c>
    </row>
    <row r="5260" spans="1:3">
      <c r="A5260" s="2" t="s">
        <v>16494</v>
      </c>
      <c r="B5260" s="2" t="s">
        <v>16495</v>
      </c>
      <c r="C5260" s="2" t="s">
        <v>16494</v>
      </c>
    </row>
    <row r="5261" spans="1:3">
      <c r="A5261" s="2" t="s">
        <v>16496</v>
      </c>
      <c r="B5261" s="2" t="s">
        <v>16497</v>
      </c>
      <c r="C5261" s="2" t="s">
        <v>16496</v>
      </c>
    </row>
    <row r="5262" spans="1:3">
      <c r="A5262" s="2" t="s">
        <v>16498</v>
      </c>
      <c r="B5262" s="2" t="s">
        <v>16499</v>
      </c>
      <c r="C5262" s="2" t="s">
        <v>16498</v>
      </c>
    </row>
    <row r="5263" spans="1:3">
      <c r="A5263" s="2" t="s">
        <v>16500</v>
      </c>
      <c r="B5263" s="2" t="s">
        <v>16501</v>
      </c>
      <c r="C5263" s="2" t="s">
        <v>16500</v>
      </c>
    </row>
    <row r="5264" spans="1:3">
      <c r="A5264" s="2" t="s">
        <v>16502</v>
      </c>
      <c r="B5264" s="2" t="s">
        <v>16503</v>
      </c>
      <c r="C5264" s="2" t="s">
        <v>16502</v>
      </c>
    </row>
    <row r="5265" spans="1:3">
      <c r="A5265" s="2" t="s">
        <v>16504</v>
      </c>
      <c r="B5265" s="2" t="s">
        <v>16505</v>
      </c>
      <c r="C5265" s="2" t="s">
        <v>16504</v>
      </c>
    </row>
    <row r="5266" spans="1:3">
      <c r="A5266" s="2" t="s">
        <v>16506</v>
      </c>
      <c r="B5266" s="2" t="s">
        <v>16507</v>
      </c>
      <c r="C5266" s="2" t="s">
        <v>16506</v>
      </c>
    </row>
    <row r="5267" spans="1:3">
      <c r="A5267" s="2" t="s">
        <v>16508</v>
      </c>
      <c r="B5267" s="2" t="s">
        <v>16509</v>
      </c>
      <c r="C5267" s="2" t="s">
        <v>16508</v>
      </c>
    </row>
    <row r="5268" spans="1:3">
      <c r="A5268" s="2" t="s">
        <v>16510</v>
      </c>
      <c r="B5268" s="2" t="s">
        <v>16511</v>
      </c>
      <c r="C5268" s="2" t="s">
        <v>16510</v>
      </c>
    </row>
    <row r="5269" spans="1:3">
      <c r="A5269" s="2" t="s">
        <v>16512</v>
      </c>
      <c r="B5269" s="2" t="s">
        <v>16513</v>
      </c>
      <c r="C5269" s="2" t="s">
        <v>16512</v>
      </c>
    </row>
    <row r="5270" spans="1:3">
      <c r="A5270" s="2" t="s">
        <v>16514</v>
      </c>
      <c r="B5270" s="2" t="s">
        <v>16515</v>
      </c>
      <c r="C5270" s="2" t="s">
        <v>16514</v>
      </c>
    </row>
    <row r="5271" spans="1:3">
      <c r="A5271" s="2" t="s">
        <v>16516</v>
      </c>
      <c r="B5271" s="2" t="s">
        <v>16517</v>
      </c>
      <c r="C5271" s="2" t="s">
        <v>16516</v>
      </c>
    </row>
    <row r="5272" spans="1:3">
      <c r="A5272" s="2" t="s">
        <v>16518</v>
      </c>
      <c r="B5272" s="2" t="s">
        <v>16519</v>
      </c>
      <c r="C5272" s="2" t="s">
        <v>16518</v>
      </c>
    </row>
    <row r="5273" spans="1:3">
      <c r="A5273" s="2" t="s">
        <v>16520</v>
      </c>
      <c r="B5273" s="2" t="s">
        <v>16521</v>
      </c>
      <c r="C5273" s="2" t="s">
        <v>16520</v>
      </c>
    </row>
    <row r="5274" spans="1:3">
      <c r="A5274" s="2" t="s">
        <v>16522</v>
      </c>
      <c r="B5274" s="2" t="s">
        <v>16523</v>
      </c>
      <c r="C5274" s="2" t="s">
        <v>16522</v>
      </c>
    </row>
    <row r="5275" spans="1:3">
      <c r="A5275" s="2" t="s">
        <v>16524</v>
      </c>
      <c r="B5275" s="2" t="s">
        <v>16525</v>
      </c>
      <c r="C5275" s="2" t="s">
        <v>16524</v>
      </c>
    </row>
    <row r="5276" spans="1:3">
      <c r="A5276" s="2" t="s">
        <v>16526</v>
      </c>
      <c r="B5276" s="2" t="s">
        <v>16527</v>
      </c>
      <c r="C5276" s="2" t="s">
        <v>16526</v>
      </c>
    </row>
    <row r="5277" spans="1:3">
      <c r="A5277" s="2" t="s">
        <v>16528</v>
      </c>
      <c r="B5277" s="2" t="s">
        <v>16529</v>
      </c>
      <c r="C5277" s="2" t="s">
        <v>16528</v>
      </c>
    </row>
    <row r="5278" spans="1:3">
      <c r="A5278" s="2" t="s">
        <v>16530</v>
      </c>
      <c r="B5278" s="2" t="s">
        <v>16531</v>
      </c>
      <c r="C5278" s="2" t="s">
        <v>16530</v>
      </c>
    </row>
    <row r="5279" spans="1:3">
      <c r="A5279" s="2" t="s">
        <v>16532</v>
      </c>
      <c r="B5279" s="2" t="s">
        <v>16533</v>
      </c>
      <c r="C5279" s="2" t="s">
        <v>16532</v>
      </c>
    </row>
    <row r="5280" spans="1:3">
      <c r="A5280" s="2" t="s">
        <v>16534</v>
      </c>
      <c r="B5280" s="2" t="s">
        <v>16535</v>
      </c>
      <c r="C5280" s="2" t="s">
        <v>16534</v>
      </c>
    </row>
    <row r="5281" spans="1:3">
      <c r="A5281" s="2" t="s">
        <v>16536</v>
      </c>
      <c r="B5281" s="2" t="s">
        <v>16537</v>
      </c>
      <c r="C5281" s="2" t="s">
        <v>16536</v>
      </c>
    </row>
    <row r="5282" spans="1:3">
      <c r="A5282" s="2" t="s">
        <v>16538</v>
      </c>
      <c r="B5282" s="2" t="s">
        <v>16539</v>
      </c>
      <c r="C5282" s="2" t="s">
        <v>16538</v>
      </c>
    </row>
    <row r="5283" spans="1:3">
      <c r="A5283" s="2" t="s">
        <v>16540</v>
      </c>
      <c r="B5283" s="2" t="s">
        <v>16541</v>
      </c>
      <c r="C5283" s="2" t="s">
        <v>16540</v>
      </c>
    </row>
    <row r="5284" spans="1:3">
      <c r="A5284" s="2" t="s">
        <v>16542</v>
      </c>
      <c r="B5284" s="2" t="s">
        <v>16543</v>
      </c>
      <c r="C5284" s="2" t="s">
        <v>16542</v>
      </c>
    </row>
    <row r="5285" spans="1:3">
      <c r="A5285" s="2" t="s">
        <v>16544</v>
      </c>
      <c r="B5285" s="2" t="s">
        <v>16545</v>
      </c>
      <c r="C5285" s="2" t="s">
        <v>16544</v>
      </c>
    </row>
    <row r="5286" spans="1:3">
      <c r="A5286" s="2" t="s">
        <v>16546</v>
      </c>
      <c r="B5286" s="2" t="s">
        <v>16547</v>
      </c>
      <c r="C5286" s="2" t="s">
        <v>16546</v>
      </c>
    </row>
    <row r="5287" spans="1:3">
      <c r="A5287" s="2" t="s">
        <v>16548</v>
      </c>
      <c r="B5287" s="2" t="s">
        <v>16549</v>
      </c>
      <c r="C5287" s="2" t="s">
        <v>16548</v>
      </c>
    </row>
    <row r="5288" spans="1:3">
      <c r="A5288" s="2" t="s">
        <v>16550</v>
      </c>
      <c r="B5288" s="2" t="s">
        <v>16551</v>
      </c>
      <c r="C5288" s="2" t="s">
        <v>16550</v>
      </c>
    </row>
    <row r="5289" spans="1:3">
      <c r="A5289" s="2" t="s">
        <v>16552</v>
      </c>
      <c r="B5289" s="2" t="s">
        <v>16553</v>
      </c>
      <c r="C5289" s="2" t="s">
        <v>16552</v>
      </c>
    </row>
    <row r="5290" spans="1:3">
      <c r="A5290" s="2" t="s">
        <v>16554</v>
      </c>
      <c r="B5290" s="2" t="s">
        <v>16555</v>
      </c>
      <c r="C5290" s="2" t="s">
        <v>16554</v>
      </c>
    </row>
    <row r="5291" spans="1:3">
      <c r="A5291" s="2" t="s">
        <v>16556</v>
      </c>
      <c r="B5291" s="2" t="s">
        <v>16557</v>
      </c>
      <c r="C5291" s="2" t="s">
        <v>16556</v>
      </c>
    </row>
    <row r="5292" spans="1:3">
      <c r="A5292" s="2" t="s">
        <v>16558</v>
      </c>
      <c r="B5292" s="2" t="s">
        <v>16559</v>
      </c>
      <c r="C5292" s="2" t="s">
        <v>16558</v>
      </c>
    </row>
    <row r="5293" spans="1:3">
      <c r="A5293" s="2" t="s">
        <v>16560</v>
      </c>
      <c r="B5293" s="2" t="s">
        <v>12972</v>
      </c>
      <c r="C5293" s="2" t="s">
        <v>16560</v>
      </c>
    </row>
    <row r="5294" spans="1:3">
      <c r="A5294" s="2" t="s">
        <v>16561</v>
      </c>
      <c r="B5294" s="2" t="s">
        <v>16562</v>
      </c>
      <c r="C5294" s="2" t="s">
        <v>16561</v>
      </c>
    </row>
    <row r="5295" spans="1:3">
      <c r="A5295" s="2" t="s">
        <v>16563</v>
      </c>
      <c r="B5295" s="2" t="s">
        <v>16564</v>
      </c>
      <c r="C5295" s="2" t="s">
        <v>16563</v>
      </c>
    </row>
    <row r="5296" spans="1:3">
      <c r="A5296" s="2" t="s">
        <v>16565</v>
      </c>
      <c r="B5296" s="2" t="s">
        <v>16566</v>
      </c>
      <c r="C5296" s="2" t="s">
        <v>16565</v>
      </c>
    </row>
    <row r="5297" spans="1:3">
      <c r="A5297" s="2" t="s">
        <v>16567</v>
      </c>
      <c r="B5297" s="2" t="s">
        <v>16568</v>
      </c>
      <c r="C5297" s="2" t="s">
        <v>16567</v>
      </c>
    </row>
    <row r="5298" spans="1:3">
      <c r="A5298" s="2" t="s">
        <v>16569</v>
      </c>
      <c r="B5298" s="2" t="s">
        <v>16570</v>
      </c>
      <c r="C5298" s="2" t="s">
        <v>16569</v>
      </c>
    </row>
    <row r="5299" spans="1:3">
      <c r="A5299" s="2" t="s">
        <v>16571</v>
      </c>
      <c r="B5299" s="2" t="s">
        <v>16572</v>
      </c>
      <c r="C5299" s="2" t="s">
        <v>16571</v>
      </c>
    </row>
    <row r="5300" spans="1:3">
      <c r="A5300" s="2" t="s">
        <v>16573</v>
      </c>
      <c r="B5300" s="2" t="s">
        <v>16574</v>
      </c>
      <c r="C5300" s="2" t="s">
        <v>16573</v>
      </c>
    </row>
    <row r="5301" spans="1:3">
      <c r="A5301" s="2" t="s">
        <v>16575</v>
      </c>
      <c r="B5301" s="2" t="s">
        <v>16576</v>
      </c>
      <c r="C5301" s="2" t="s">
        <v>16575</v>
      </c>
    </row>
    <row r="5302" spans="1:3">
      <c r="A5302" s="2" t="s">
        <v>16577</v>
      </c>
      <c r="B5302" s="2" t="s">
        <v>12484</v>
      </c>
      <c r="C5302" s="2" t="s">
        <v>16577</v>
      </c>
    </row>
    <row r="5303" spans="1:3">
      <c r="A5303" s="2" t="s">
        <v>16578</v>
      </c>
      <c r="B5303" s="2" t="s">
        <v>16579</v>
      </c>
      <c r="C5303" s="2" t="s">
        <v>16578</v>
      </c>
    </row>
    <row r="5304" spans="1:3">
      <c r="A5304" s="2" t="s">
        <v>16580</v>
      </c>
      <c r="B5304" s="2" t="s">
        <v>16581</v>
      </c>
      <c r="C5304" s="2" t="s">
        <v>16580</v>
      </c>
    </row>
    <row r="5305" spans="1:3">
      <c r="A5305" s="2" t="s">
        <v>16582</v>
      </c>
      <c r="B5305" s="2" t="s">
        <v>16583</v>
      </c>
      <c r="C5305" s="2" t="s">
        <v>16582</v>
      </c>
    </row>
    <row r="5306" spans="1:3">
      <c r="A5306" s="2" t="s">
        <v>16584</v>
      </c>
      <c r="B5306" s="2" t="s">
        <v>16585</v>
      </c>
      <c r="C5306" s="2" t="s">
        <v>16584</v>
      </c>
    </row>
    <row r="5307" spans="1:3">
      <c r="A5307" s="2" t="s">
        <v>16586</v>
      </c>
      <c r="B5307" s="2" t="s">
        <v>16587</v>
      </c>
      <c r="C5307" s="2" t="s">
        <v>16586</v>
      </c>
    </row>
    <row r="5308" spans="1:3">
      <c r="A5308" s="2" t="s">
        <v>16588</v>
      </c>
      <c r="B5308" s="2" t="s">
        <v>16589</v>
      </c>
      <c r="C5308" s="2" t="s">
        <v>16588</v>
      </c>
    </row>
    <row r="5309" spans="1:3">
      <c r="A5309" s="2" t="s">
        <v>16590</v>
      </c>
      <c r="B5309" s="2" t="s">
        <v>16591</v>
      </c>
      <c r="C5309" s="2" t="s">
        <v>16590</v>
      </c>
    </row>
    <row r="5310" spans="1:3">
      <c r="A5310" s="2" t="s">
        <v>16592</v>
      </c>
      <c r="B5310" s="2" t="s">
        <v>16593</v>
      </c>
      <c r="C5310" s="2" t="s">
        <v>16592</v>
      </c>
    </row>
    <row r="5311" spans="1:3">
      <c r="A5311" s="2" t="s">
        <v>16594</v>
      </c>
      <c r="B5311" s="2" t="s">
        <v>16595</v>
      </c>
      <c r="C5311" s="2" t="s">
        <v>16594</v>
      </c>
    </row>
    <row r="5312" spans="1:3">
      <c r="A5312" s="2" t="s">
        <v>16596</v>
      </c>
      <c r="B5312" s="2" t="s">
        <v>16597</v>
      </c>
      <c r="C5312" s="2" t="s">
        <v>16596</v>
      </c>
    </row>
    <row r="5313" spans="1:3">
      <c r="A5313" s="2" t="s">
        <v>16598</v>
      </c>
      <c r="B5313" s="2" t="s">
        <v>16599</v>
      </c>
      <c r="C5313" s="2" t="s">
        <v>16598</v>
      </c>
    </row>
    <row r="5314" spans="1:3">
      <c r="A5314" s="2" t="s">
        <v>16600</v>
      </c>
      <c r="B5314" s="2" t="s">
        <v>16601</v>
      </c>
      <c r="C5314" s="2" t="s">
        <v>16600</v>
      </c>
    </row>
    <row r="5315" spans="1:3">
      <c r="A5315" s="2" t="s">
        <v>16602</v>
      </c>
      <c r="B5315" s="2" t="s">
        <v>16603</v>
      </c>
      <c r="C5315" s="2" t="s">
        <v>16602</v>
      </c>
    </row>
    <row r="5316" spans="1:3">
      <c r="A5316" s="2" t="s">
        <v>16604</v>
      </c>
      <c r="B5316" s="2" t="s">
        <v>16605</v>
      </c>
      <c r="C5316" s="2" t="s">
        <v>16604</v>
      </c>
    </row>
    <row r="5317" spans="1:3">
      <c r="A5317" s="2" t="s">
        <v>16606</v>
      </c>
      <c r="B5317" s="2" t="s">
        <v>16607</v>
      </c>
      <c r="C5317" s="2" t="s">
        <v>16606</v>
      </c>
    </row>
    <row r="5318" spans="1:3">
      <c r="A5318" s="2" t="s">
        <v>16608</v>
      </c>
      <c r="B5318" s="2" t="s">
        <v>16609</v>
      </c>
      <c r="C5318" s="2" t="s">
        <v>16608</v>
      </c>
    </row>
    <row r="5319" spans="1:3">
      <c r="A5319" s="2" t="s">
        <v>16610</v>
      </c>
      <c r="B5319" s="2" t="s">
        <v>16611</v>
      </c>
      <c r="C5319" s="2" t="s">
        <v>16610</v>
      </c>
    </row>
    <row r="5320" spans="1:3">
      <c r="A5320" s="2" t="s">
        <v>16612</v>
      </c>
      <c r="B5320" s="2" t="s">
        <v>16613</v>
      </c>
      <c r="C5320" s="2" t="s">
        <v>16612</v>
      </c>
    </row>
    <row r="5321" spans="1:3">
      <c r="A5321" s="2" t="s">
        <v>16614</v>
      </c>
      <c r="B5321" s="2" t="s">
        <v>16615</v>
      </c>
      <c r="C5321" s="2" t="s">
        <v>16614</v>
      </c>
    </row>
    <row r="5322" spans="1:3">
      <c r="A5322" s="2" t="s">
        <v>16616</v>
      </c>
      <c r="B5322" s="2" t="s">
        <v>16617</v>
      </c>
      <c r="C5322" s="2" t="s">
        <v>16616</v>
      </c>
    </row>
    <row r="5323" spans="1:3">
      <c r="A5323" s="2" t="s">
        <v>16618</v>
      </c>
      <c r="B5323" s="2" t="s">
        <v>16619</v>
      </c>
      <c r="C5323" s="2" t="s">
        <v>16618</v>
      </c>
    </row>
    <row r="5324" spans="1:3">
      <c r="A5324" s="2" t="s">
        <v>16620</v>
      </c>
      <c r="B5324" s="2" t="s">
        <v>16621</v>
      </c>
      <c r="C5324" s="2" t="s">
        <v>16620</v>
      </c>
    </row>
    <row r="5325" spans="1:3">
      <c r="A5325" s="2" t="s">
        <v>16622</v>
      </c>
      <c r="B5325" s="2" t="s">
        <v>16623</v>
      </c>
      <c r="C5325" s="2" t="s">
        <v>16622</v>
      </c>
    </row>
    <row r="5326" spans="1:3">
      <c r="A5326" s="2" t="s">
        <v>16624</v>
      </c>
      <c r="B5326" s="2" t="s">
        <v>16625</v>
      </c>
      <c r="C5326" s="2" t="s">
        <v>16624</v>
      </c>
    </row>
    <row r="5327" spans="1:3">
      <c r="A5327" s="2" t="s">
        <v>16626</v>
      </c>
      <c r="B5327" s="2" t="s">
        <v>16627</v>
      </c>
      <c r="C5327" s="2" t="s">
        <v>16626</v>
      </c>
    </row>
    <row r="5328" spans="1:3">
      <c r="A5328" s="2" t="s">
        <v>16628</v>
      </c>
      <c r="B5328" s="2" t="s">
        <v>16629</v>
      </c>
      <c r="C5328" s="2" t="s">
        <v>16628</v>
      </c>
    </row>
    <row r="5329" spans="1:3">
      <c r="A5329" s="2" t="s">
        <v>16630</v>
      </c>
      <c r="B5329" s="2" t="s">
        <v>16631</v>
      </c>
      <c r="C5329" s="2" t="s">
        <v>16630</v>
      </c>
    </row>
    <row r="5330" spans="1:3">
      <c r="A5330" s="2" t="s">
        <v>16632</v>
      </c>
      <c r="B5330" s="2" t="s">
        <v>16633</v>
      </c>
      <c r="C5330" s="2" t="s">
        <v>16632</v>
      </c>
    </row>
    <row r="5331" spans="1:3">
      <c r="A5331" s="2" t="s">
        <v>16634</v>
      </c>
      <c r="B5331" s="2" t="s">
        <v>16635</v>
      </c>
      <c r="C5331" s="2" t="s">
        <v>16634</v>
      </c>
    </row>
    <row r="5332" spans="1:3">
      <c r="A5332" s="2" t="s">
        <v>16636</v>
      </c>
      <c r="B5332" s="2" t="s">
        <v>16637</v>
      </c>
      <c r="C5332" s="2" t="s">
        <v>16636</v>
      </c>
    </row>
    <row r="5333" spans="1:3">
      <c r="A5333" s="2" t="s">
        <v>16638</v>
      </c>
      <c r="B5333" s="2" t="s">
        <v>16639</v>
      </c>
      <c r="C5333" s="2" t="s">
        <v>16638</v>
      </c>
    </row>
    <row r="5334" spans="1:3">
      <c r="A5334" s="2" t="s">
        <v>16640</v>
      </c>
      <c r="B5334" s="2" t="s">
        <v>16641</v>
      </c>
      <c r="C5334" s="2" t="s">
        <v>16640</v>
      </c>
    </row>
    <row r="5335" spans="1:3">
      <c r="A5335" s="2" t="s">
        <v>16642</v>
      </c>
      <c r="B5335" s="2" t="s">
        <v>16643</v>
      </c>
      <c r="C5335" s="2" t="s">
        <v>16642</v>
      </c>
    </row>
    <row r="5336" spans="1:3">
      <c r="A5336" s="2" t="s">
        <v>16644</v>
      </c>
      <c r="B5336" s="2" t="s">
        <v>16645</v>
      </c>
      <c r="C5336" s="2" t="s">
        <v>16644</v>
      </c>
    </row>
    <row r="5337" spans="1:3">
      <c r="A5337" s="2" t="s">
        <v>16646</v>
      </c>
      <c r="B5337" s="2" t="s">
        <v>16647</v>
      </c>
      <c r="C5337" s="2" t="s">
        <v>16646</v>
      </c>
    </row>
    <row r="5338" spans="1:3">
      <c r="A5338" s="2" t="s">
        <v>16648</v>
      </c>
      <c r="B5338" s="2" t="s">
        <v>16649</v>
      </c>
      <c r="C5338" s="2" t="s">
        <v>16648</v>
      </c>
    </row>
    <row r="5339" spans="1:3">
      <c r="A5339" s="2" t="s">
        <v>16650</v>
      </c>
      <c r="B5339" s="2" t="s">
        <v>16651</v>
      </c>
      <c r="C5339" s="2" t="s">
        <v>16650</v>
      </c>
    </row>
    <row r="5340" spans="1:3">
      <c r="A5340" s="2" t="s">
        <v>16652</v>
      </c>
      <c r="B5340" s="2" t="s">
        <v>16653</v>
      </c>
      <c r="C5340" s="2" t="s">
        <v>16652</v>
      </c>
    </row>
    <row r="5341" spans="1:3">
      <c r="A5341" s="2" t="s">
        <v>16654</v>
      </c>
      <c r="B5341" s="2" t="s">
        <v>16655</v>
      </c>
      <c r="C5341" s="2" t="s">
        <v>16654</v>
      </c>
    </row>
    <row r="5342" spans="1:3">
      <c r="A5342" s="2" t="s">
        <v>16656</v>
      </c>
      <c r="B5342" s="2" t="s">
        <v>16657</v>
      </c>
      <c r="C5342" s="2" t="s">
        <v>16656</v>
      </c>
    </row>
    <row r="5343" spans="1:3">
      <c r="A5343" s="2" t="s">
        <v>16658</v>
      </c>
      <c r="B5343" s="2" t="s">
        <v>16659</v>
      </c>
      <c r="C5343" s="2" t="s">
        <v>16658</v>
      </c>
    </row>
    <row r="5344" spans="1:3">
      <c r="A5344" s="2" t="s">
        <v>16660</v>
      </c>
      <c r="B5344" s="2" t="s">
        <v>16661</v>
      </c>
      <c r="C5344" s="2" t="s">
        <v>16660</v>
      </c>
    </row>
    <row r="5345" spans="1:3">
      <c r="A5345" s="2" t="s">
        <v>16662</v>
      </c>
      <c r="B5345" s="2" t="s">
        <v>16663</v>
      </c>
      <c r="C5345" s="2" t="s">
        <v>16662</v>
      </c>
    </row>
    <row r="5346" spans="1:3">
      <c r="A5346" s="2" t="s">
        <v>16664</v>
      </c>
      <c r="B5346" s="2" t="s">
        <v>16665</v>
      </c>
      <c r="C5346" s="2" t="s">
        <v>16664</v>
      </c>
    </row>
    <row r="5347" spans="1:3">
      <c r="A5347" s="2" t="s">
        <v>16666</v>
      </c>
      <c r="B5347" s="2" t="s">
        <v>16667</v>
      </c>
      <c r="C5347" s="2" t="s">
        <v>16666</v>
      </c>
    </row>
    <row r="5348" spans="1:3">
      <c r="A5348" s="2" t="s">
        <v>16668</v>
      </c>
      <c r="B5348" s="2" t="s">
        <v>16669</v>
      </c>
      <c r="C5348" s="2" t="s">
        <v>16668</v>
      </c>
    </row>
    <row r="5349" spans="1:3">
      <c r="A5349" s="2" t="s">
        <v>16670</v>
      </c>
      <c r="B5349" s="2" t="s">
        <v>16671</v>
      </c>
      <c r="C5349" s="2" t="s">
        <v>16670</v>
      </c>
    </row>
    <row r="5350" spans="1:3">
      <c r="A5350" s="2" t="s">
        <v>16672</v>
      </c>
      <c r="B5350" s="2" t="s">
        <v>16673</v>
      </c>
      <c r="C5350" s="2" t="s">
        <v>16672</v>
      </c>
    </row>
    <row r="5351" spans="1:3">
      <c r="A5351" s="2" t="s">
        <v>16674</v>
      </c>
      <c r="B5351" s="2" t="s">
        <v>16675</v>
      </c>
      <c r="C5351" s="2" t="s">
        <v>16674</v>
      </c>
    </row>
    <row r="5352" spans="1:3">
      <c r="A5352" s="2" t="s">
        <v>16676</v>
      </c>
      <c r="B5352" s="2" t="s">
        <v>16677</v>
      </c>
      <c r="C5352" s="2" t="s">
        <v>16676</v>
      </c>
    </row>
    <row r="5353" spans="1:3">
      <c r="A5353" s="2" t="s">
        <v>16678</v>
      </c>
      <c r="B5353" s="2" t="s">
        <v>16679</v>
      </c>
      <c r="C5353" s="2" t="s">
        <v>16678</v>
      </c>
    </row>
    <row r="5354" spans="1:3">
      <c r="A5354" s="2" t="s">
        <v>16680</v>
      </c>
      <c r="B5354" s="2" t="s">
        <v>16681</v>
      </c>
      <c r="C5354" s="2" t="s">
        <v>16680</v>
      </c>
    </row>
    <row r="5355" spans="1:3">
      <c r="A5355" s="2" t="s">
        <v>16682</v>
      </c>
      <c r="B5355" s="2" t="s">
        <v>16683</v>
      </c>
      <c r="C5355" s="2" t="s">
        <v>16682</v>
      </c>
    </row>
    <row r="5356" spans="1:3">
      <c r="A5356" s="2" t="s">
        <v>16684</v>
      </c>
      <c r="B5356" s="2" t="s">
        <v>16685</v>
      </c>
      <c r="C5356" s="2" t="s">
        <v>16684</v>
      </c>
    </row>
    <row r="5357" spans="1:3">
      <c r="A5357" s="2" t="s">
        <v>16686</v>
      </c>
      <c r="B5357" s="2" t="s">
        <v>16687</v>
      </c>
      <c r="C5357" s="2" t="s">
        <v>16686</v>
      </c>
    </row>
    <row r="5358" spans="1:3">
      <c r="A5358" s="2" t="s">
        <v>16688</v>
      </c>
      <c r="B5358" s="2" t="s">
        <v>16689</v>
      </c>
      <c r="C5358" s="2" t="s">
        <v>16688</v>
      </c>
    </row>
    <row r="5359" spans="1:3">
      <c r="A5359" s="2" t="s">
        <v>16690</v>
      </c>
      <c r="B5359" s="2" t="s">
        <v>16691</v>
      </c>
      <c r="C5359" s="2" t="s">
        <v>16690</v>
      </c>
    </row>
    <row r="5360" spans="1:3">
      <c r="A5360" s="2" t="s">
        <v>16692</v>
      </c>
      <c r="B5360" s="2" t="s">
        <v>16693</v>
      </c>
      <c r="C5360" s="2" t="s">
        <v>16692</v>
      </c>
    </row>
    <row r="5361" spans="1:3">
      <c r="A5361" s="2" t="s">
        <v>16694</v>
      </c>
      <c r="B5361" s="2" t="s">
        <v>16695</v>
      </c>
      <c r="C5361" s="2" t="s">
        <v>16694</v>
      </c>
    </row>
    <row r="5362" spans="1:3">
      <c r="A5362" s="2" t="s">
        <v>16696</v>
      </c>
      <c r="B5362" s="2" t="s">
        <v>16697</v>
      </c>
      <c r="C5362" s="2" t="s">
        <v>16696</v>
      </c>
    </row>
    <row r="5363" spans="1:3">
      <c r="A5363" s="2" t="s">
        <v>16698</v>
      </c>
      <c r="B5363" s="2" t="s">
        <v>16699</v>
      </c>
      <c r="C5363" s="2" t="s">
        <v>16698</v>
      </c>
    </row>
    <row r="5364" spans="1:3">
      <c r="A5364" s="2" t="s">
        <v>16700</v>
      </c>
      <c r="B5364" s="2" t="s">
        <v>16701</v>
      </c>
      <c r="C5364" s="2" t="s">
        <v>16700</v>
      </c>
    </row>
    <row r="5365" spans="1:3">
      <c r="A5365" s="2" t="s">
        <v>16702</v>
      </c>
      <c r="B5365" s="2" t="s">
        <v>16703</v>
      </c>
      <c r="C5365" s="2" t="s">
        <v>16702</v>
      </c>
    </row>
    <row r="5366" spans="1:3">
      <c r="A5366" s="2" t="s">
        <v>16704</v>
      </c>
      <c r="B5366" s="2" t="s">
        <v>16705</v>
      </c>
      <c r="C5366" s="2" t="s">
        <v>16704</v>
      </c>
    </row>
    <row r="5367" spans="1:3">
      <c r="A5367" s="2" t="s">
        <v>16706</v>
      </c>
      <c r="B5367" s="2" t="s">
        <v>16707</v>
      </c>
      <c r="C5367" s="2" t="s">
        <v>16706</v>
      </c>
    </row>
    <row r="5368" spans="1:3">
      <c r="A5368" s="2" t="s">
        <v>16708</v>
      </c>
      <c r="B5368" s="2" t="s">
        <v>16709</v>
      </c>
      <c r="C5368" s="2" t="s">
        <v>16708</v>
      </c>
    </row>
    <row r="5369" spans="1:3">
      <c r="A5369" s="2" t="s">
        <v>16710</v>
      </c>
      <c r="B5369" s="2" t="s">
        <v>16711</v>
      </c>
      <c r="C5369" s="2" t="s">
        <v>16710</v>
      </c>
    </row>
    <row r="5370" spans="1:3">
      <c r="A5370" s="2" t="s">
        <v>16712</v>
      </c>
      <c r="B5370" s="2" t="s">
        <v>12480</v>
      </c>
      <c r="C5370" s="2" t="s">
        <v>16712</v>
      </c>
    </row>
    <row r="5371" spans="1:3">
      <c r="A5371" s="2" t="s">
        <v>16713</v>
      </c>
      <c r="B5371" s="2" t="s">
        <v>16714</v>
      </c>
      <c r="C5371" s="2" t="s">
        <v>16713</v>
      </c>
    </row>
    <row r="5372" spans="1:3">
      <c r="A5372" s="2" t="s">
        <v>16715</v>
      </c>
      <c r="B5372" s="2" t="s">
        <v>16716</v>
      </c>
      <c r="C5372" s="2" t="s">
        <v>16715</v>
      </c>
    </row>
    <row r="5373" spans="1:3">
      <c r="A5373" s="2" t="s">
        <v>16717</v>
      </c>
      <c r="B5373" s="2" t="s">
        <v>16718</v>
      </c>
      <c r="C5373" s="2" t="s">
        <v>16717</v>
      </c>
    </row>
    <row r="5374" spans="1:3">
      <c r="A5374" s="2" t="s">
        <v>16719</v>
      </c>
      <c r="B5374" s="2" t="s">
        <v>16720</v>
      </c>
      <c r="C5374" s="2" t="s">
        <v>16719</v>
      </c>
    </row>
    <row r="5375" spans="1:3">
      <c r="A5375" s="2" t="s">
        <v>16721</v>
      </c>
      <c r="B5375" s="2" t="s">
        <v>16722</v>
      </c>
      <c r="C5375" s="2" t="s">
        <v>16721</v>
      </c>
    </row>
    <row r="5376" spans="1:3">
      <c r="A5376" s="2" t="s">
        <v>16723</v>
      </c>
      <c r="B5376" s="2" t="s">
        <v>16724</v>
      </c>
      <c r="C5376" s="2" t="s">
        <v>16723</v>
      </c>
    </row>
    <row r="5377" spans="1:3">
      <c r="A5377" s="2" t="s">
        <v>16725</v>
      </c>
      <c r="B5377" s="2" t="s">
        <v>16726</v>
      </c>
      <c r="C5377" s="2" t="s">
        <v>16725</v>
      </c>
    </row>
    <row r="5378" spans="1:3">
      <c r="A5378" s="2" t="s">
        <v>16727</v>
      </c>
      <c r="B5378" s="2" t="s">
        <v>16728</v>
      </c>
      <c r="C5378" s="2" t="s">
        <v>16727</v>
      </c>
    </row>
    <row r="5379" spans="1:3">
      <c r="A5379" s="2" t="s">
        <v>16729</v>
      </c>
      <c r="B5379" s="2" t="s">
        <v>16730</v>
      </c>
      <c r="C5379" s="2" t="s">
        <v>16729</v>
      </c>
    </row>
    <row r="5380" spans="1:3">
      <c r="A5380" s="2" t="s">
        <v>16731</v>
      </c>
      <c r="B5380" s="2" t="s">
        <v>16732</v>
      </c>
      <c r="C5380" s="2" t="s">
        <v>16731</v>
      </c>
    </row>
    <row r="5381" spans="1:3">
      <c r="A5381" s="2" t="s">
        <v>16733</v>
      </c>
      <c r="B5381" s="2" t="s">
        <v>16734</v>
      </c>
      <c r="C5381" s="2" t="s">
        <v>16733</v>
      </c>
    </row>
    <row r="5382" spans="1:3">
      <c r="A5382" s="2" t="s">
        <v>16735</v>
      </c>
      <c r="B5382" s="2" t="s">
        <v>16736</v>
      </c>
      <c r="C5382" s="2" t="s">
        <v>16735</v>
      </c>
    </row>
    <row r="5383" spans="1:3">
      <c r="A5383" s="2" t="s">
        <v>16737</v>
      </c>
      <c r="B5383" s="2" t="s">
        <v>16738</v>
      </c>
      <c r="C5383" s="2" t="s">
        <v>16737</v>
      </c>
    </row>
    <row r="5384" spans="1:3">
      <c r="A5384" s="2" t="s">
        <v>16739</v>
      </c>
      <c r="B5384" s="2" t="s">
        <v>16740</v>
      </c>
      <c r="C5384" s="2" t="s">
        <v>16739</v>
      </c>
    </row>
    <row r="5385" spans="1:3">
      <c r="A5385" s="2" t="s">
        <v>16741</v>
      </c>
      <c r="B5385" s="2" t="s">
        <v>16742</v>
      </c>
      <c r="C5385" s="2" t="s">
        <v>16741</v>
      </c>
    </row>
    <row r="5386" spans="1:3">
      <c r="A5386" s="2" t="s">
        <v>16743</v>
      </c>
      <c r="B5386" s="2" t="s">
        <v>16744</v>
      </c>
      <c r="C5386" s="2" t="s">
        <v>16743</v>
      </c>
    </row>
    <row r="5387" spans="1:3">
      <c r="A5387" s="2" t="s">
        <v>16745</v>
      </c>
      <c r="B5387" s="2" t="s">
        <v>16746</v>
      </c>
      <c r="C5387" s="2" t="s">
        <v>16745</v>
      </c>
    </row>
    <row r="5388" spans="1:3">
      <c r="A5388" s="2" t="s">
        <v>16747</v>
      </c>
      <c r="B5388" s="2" t="s">
        <v>16748</v>
      </c>
      <c r="C5388" s="2" t="s">
        <v>16747</v>
      </c>
    </row>
    <row r="5389" spans="1:3">
      <c r="A5389" s="2" t="s">
        <v>16749</v>
      </c>
      <c r="B5389" s="2" t="s">
        <v>16750</v>
      </c>
      <c r="C5389" s="2" t="s">
        <v>16749</v>
      </c>
    </row>
    <row r="5390" spans="1:3">
      <c r="A5390" s="2" t="s">
        <v>16751</v>
      </c>
      <c r="B5390" s="2" t="s">
        <v>16752</v>
      </c>
      <c r="C5390" s="2" t="s">
        <v>16751</v>
      </c>
    </row>
    <row r="5391" spans="1:3">
      <c r="A5391" s="2" t="s">
        <v>16753</v>
      </c>
      <c r="B5391" s="2" t="s">
        <v>16754</v>
      </c>
      <c r="C5391" s="2" t="s">
        <v>16753</v>
      </c>
    </row>
    <row r="5392" spans="1:3">
      <c r="A5392" s="2" t="s">
        <v>16755</v>
      </c>
      <c r="B5392" s="2" t="s">
        <v>16756</v>
      </c>
      <c r="C5392" s="2" t="s">
        <v>16755</v>
      </c>
    </row>
    <row r="5393" spans="1:3">
      <c r="A5393" s="2" t="s">
        <v>16757</v>
      </c>
      <c r="B5393" s="2" t="s">
        <v>16758</v>
      </c>
      <c r="C5393" s="2" t="s">
        <v>16757</v>
      </c>
    </row>
    <row r="5394" spans="1:3">
      <c r="A5394" s="2" t="s">
        <v>16759</v>
      </c>
      <c r="B5394" s="2" t="s">
        <v>16760</v>
      </c>
      <c r="C5394" s="2" t="s">
        <v>16759</v>
      </c>
    </row>
    <row r="5395" spans="1:3">
      <c r="A5395" s="2" t="s">
        <v>16761</v>
      </c>
      <c r="B5395" s="2" t="s">
        <v>16762</v>
      </c>
      <c r="C5395" s="2" t="s">
        <v>16761</v>
      </c>
    </row>
    <row r="5396" spans="1:3">
      <c r="A5396" s="2" t="s">
        <v>16763</v>
      </c>
      <c r="B5396" s="2" t="s">
        <v>16764</v>
      </c>
      <c r="C5396" s="2" t="s">
        <v>16763</v>
      </c>
    </row>
    <row r="5397" spans="1:3">
      <c r="A5397" s="2" t="s">
        <v>16765</v>
      </c>
      <c r="B5397" s="2" t="s">
        <v>16766</v>
      </c>
      <c r="C5397" s="2" t="s">
        <v>16765</v>
      </c>
    </row>
    <row r="5398" spans="1:3">
      <c r="A5398" s="2" t="s">
        <v>16767</v>
      </c>
      <c r="B5398" s="2" t="s">
        <v>16768</v>
      </c>
      <c r="C5398" s="2" t="s">
        <v>16767</v>
      </c>
    </row>
    <row r="5399" spans="1:3">
      <c r="A5399" s="2" t="s">
        <v>16769</v>
      </c>
      <c r="B5399" s="2" t="s">
        <v>16770</v>
      </c>
      <c r="C5399" s="2" t="s">
        <v>16769</v>
      </c>
    </row>
    <row r="5400" spans="1:3">
      <c r="A5400" s="2" t="s">
        <v>16771</v>
      </c>
      <c r="B5400" s="2" t="s">
        <v>16772</v>
      </c>
      <c r="C5400" s="2" t="s">
        <v>16771</v>
      </c>
    </row>
    <row r="5401" spans="1:3">
      <c r="A5401" s="2" t="s">
        <v>16773</v>
      </c>
      <c r="B5401" s="2" t="s">
        <v>16774</v>
      </c>
      <c r="C5401" s="2" t="s">
        <v>16773</v>
      </c>
    </row>
    <row r="5402" spans="1:3">
      <c r="A5402" s="2" t="s">
        <v>16775</v>
      </c>
      <c r="B5402" s="2" t="s">
        <v>16776</v>
      </c>
      <c r="C5402" s="2" t="s">
        <v>16775</v>
      </c>
    </row>
    <row r="5403" spans="1:3">
      <c r="A5403" s="2" t="s">
        <v>16777</v>
      </c>
      <c r="B5403" s="2" t="s">
        <v>16778</v>
      </c>
      <c r="C5403" s="2" t="s">
        <v>16777</v>
      </c>
    </row>
    <row r="5404" spans="1:3">
      <c r="A5404" s="2" t="s">
        <v>16779</v>
      </c>
      <c r="B5404" s="2" t="s">
        <v>16780</v>
      </c>
      <c r="C5404" s="2" t="s">
        <v>16779</v>
      </c>
    </row>
    <row r="5405" spans="1:3">
      <c r="A5405" s="2" t="s">
        <v>16781</v>
      </c>
      <c r="B5405" s="2" t="s">
        <v>16782</v>
      </c>
      <c r="C5405" s="2" t="s">
        <v>16781</v>
      </c>
    </row>
    <row r="5406" spans="1:3">
      <c r="A5406" s="2" t="s">
        <v>16783</v>
      </c>
      <c r="B5406" s="2" t="s">
        <v>16784</v>
      </c>
      <c r="C5406" s="2" t="s">
        <v>16783</v>
      </c>
    </row>
    <row r="5407" spans="1:3">
      <c r="A5407" s="2" t="s">
        <v>16785</v>
      </c>
      <c r="B5407" s="2" t="s">
        <v>16786</v>
      </c>
      <c r="C5407" s="2" t="s">
        <v>16785</v>
      </c>
    </row>
    <row r="5408" spans="1:3">
      <c r="A5408" s="2" t="s">
        <v>16787</v>
      </c>
      <c r="B5408" s="2" t="s">
        <v>16788</v>
      </c>
      <c r="C5408" s="2" t="s">
        <v>16787</v>
      </c>
    </row>
    <row r="5409" spans="1:3">
      <c r="A5409" s="2" t="s">
        <v>16789</v>
      </c>
      <c r="B5409" s="2" t="s">
        <v>16790</v>
      </c>
      <c r="C5409" s="2" t="s">
        <v>16789</v>
      </c>
    </row>
    <row r="5410" spans="1:3">
      <c r="A5410" s="2" t="s">
        <v>16791</v>
      </c>
      <c r="B5410" s="2" t="s">
        <v>16792</v>
      </c>
      <c r="C5410" s="2" t="s">
        <v>16791</v>
      </c>
    </row>
    <row r="5411" spans="1:3">
      <c r="A5411" s="2" t="s">
        <v>16793</v>
      </c>
      <c r="B5411" s="2" t="s">
        <v>16794</v>
      </c>
      <c r="C5411" s="2" t="s">
        <v>16793</v>
      </c>
    </row>
    <row r="5412" spans="1:3">
      <c r="A5412" s="2" t="s">
        <v>16795</v>
      </c>
      <c r="B5412" s="2" t="s">
        <v>16796</v>
      </c>
      <c r="C5412" s="2" t="s">
        <v>16795</v>
      </c>
    </row>
    <row r="5413" spans="1:3">
      <c r="A5413" s="2" t="s">
        <v>16797</v>
      </c>
      <c r="B5413" s="2" t="s">
        <v>16798</v>
      </c>
      <c r="C5413" s="2" t="s">
        <v>16797</v>
      </c>
    </row>
    <row r="5414" spans="1:3">
      <c r="A5414" s="2" t="s">
        <v>16799</v>
      </c>
      <c r="B5414" s="2" t="s">
        <v>16800</v>
      </c>
      <c r="C5414" s="2" t="s">
        <v>16799</v>
      </c>
    </row>
    <row r="5415" spans="1:3">
      <c r="A5415" s="2" t="s">
        <v>16801</v>
      </c>
      <c r="B5415" s="2" t="s">
        <v>16802</v>
      </c>
      <c r="C5415" s="2" t="s">
        <v>16801</v>
      </c>
    </row>
    <row r="5416" spans="1:3">
      <c r="A5416" s="2" t="s">
        <v>16803</v>
      </c>
      <c r="B5416" s="2" t="s">
        <v>16804</v>
      </c>
      <c r="C5416" s="2" t="s">
        <v>16803</v>
      </c>
    </row>
    <row r="5417" spans="1:3">
      <c r="A5417" s="2" t="s">
        <v>16805</v>
      </c>
      <c r="B5417" s="2" t="s">
        <v>16806</v>
      </c>
      <c r="C5417" s="2" t="s">
        <v>16805</v>
      </c>
    </row>
    <row r="5418" spans="1:3">
      <c r="A5418" s="2" t="s">
        <v>16807</v>
      </c>
      <c r="B5418" s="2" t="s">
        <v>16808</v>
      </c>
      <c r="C5418" s="2" t="s">
        <v>16807</v>
      </c>
    </row>
    <row r="5419" spans="1:3">
      <c r="A5419" s="2" t="s">
        <v>16809</v>
      </c>
      <c r="B5419" s="2" t="s">
        <v>16810</v>
      </c>
      <c r="C5419" s="2" t="s">
        <v>16809</v>
      </c>
    </row>
    <row r="5420" spans="1:3">
      <c r="A5420" s="2" t="s">
        <v>16811</v>
      </c>
      <c r="B5420" s="2" t="s">
        <v>16812</v>
      </c>
      <c r="C5420" s="2" t="s">
        <v>16811</v>
      </c>
    </row>
    <row r="5421" spans="1:3">
      <c r="A5421" s="2" t="s">
        <v>16813</v>
      </c>
      <c r="B5421" s="2" t="s">
        <v>16814</v>
      </c>
      <c r="C5421" s="2" t="s">
        <v>16813</v>
      </c>
    </row>
    <row r="5422" spans="1:3">
      <c r="A5422" s="2" t="s">
        <v>16815</v>
      </c>
      <c r="B5422" s="2" t="s">
        <v>16816</v>
      </c>
      <c r="C5422" s="2" t="s">
        <v>16815</v>
      </c>
    </row>
    <row r="5423" spans="1:3">
      <c r="A5423" s="2" t="s">
        <v>16817</v>
      </c>
      <c r="B5423" s="2" t="s">
        <v>16818</v>
      </c>
      <c r="C5423" s="2" t="s">
        <v>16817</v>
      </c>
    </row>
    <row r="5424" spans="1:3">
      <c r="A5424" s="2" t="s">
        <v>16819</v>
      </c>
      <c r="B5424" s="2" t="s">
        <v>16820</v>
      </c>
      <c r="C5424" s="2" t="s">
        <v>16819</v>
      </c>
    </row>
    <row r="5425" spans="1:3">
      <c r="A5425" s="2" t="s">
        <v>16821</v>
      </c>
      <c r="B5425" s="2" t="s">
        <v>16822</v>
      </c>
      <c r="C5425" s="2" t="s">
        <v>16821</v>
      </c>
    </row>
    <row r="5426" spans="1:3">
      <c r="A5426" s="2" t="s">
        <v>16823</v>
      </c>
      <c r="B5426" s="2" t="s">
        <v>16824</v>
      </c>
      <c r="C5426" s="2" t="s">
        <v>16823</v>
      </c>
    </row>
    <row r="5427" spans="1:3">
      <c r="A5427" s="2" t="s">
        <v>16825</v>
      </c>
      <c r="B5427" s="2" t="s">
        <v>13627</v>
      </c>
      <c r="C5427" s="2" t="s">
        <v>16825</v>
      </c>
    </row>
    <row r="5428" spans="1:3">
      <c r="A5428" s="2" t="s">
        <v>16826</v>
      </c>
      <c r="B5428" s="2" t="s">
        <v>16827</v>
      </c>
      <c r="C5428" s="2" t="s">
        <v>16826</v>
      </c>
    </row>
    <row r="5429" spans="1:3">
      <c r="A5429" s="2" t="s">
        <v>16828</v>
      </c>
      <c r="B5429" s="2" t="s">
        <v>16829</v>
      </c>
      <c r="C5429" s="2" t="s">
        <v>16828</v>
      </c>
    </row>
    <row r="5430" spans="1:3">
      <c r="A5430" s="2" t="s">
        <v>16830</v>
      </c>
      <c r="B5430" s="2" t="s">
        <v>16831</v>
      </c>
      <c r="C5430" s="2" t="s">
        <v>16830</v>
      </c>
    </row>
    <row r="5431" spans="1:3">
      <c r="A5431" s="2" t="s">
        <v>16832</v>
      </c>
      <c r="B5431" s="2" t="s">
        <v>16833</v>
      </c>
      <c r="C5431" s="2" t="s">
        <v>16832</v>
      </c>
    </row>
    <row r="5432" spans="1:3">
      <c r="A5432" s="2" t="s">
        <v>16834</v>
      </c>
      <c r="B5432" s="2" t="s">
        <v>16835</v>
      </c>
      <c r="C5432" s="2" t="s">
        <v>16834</v>
      </c>
    </row>
    <row r="5433" spans="1:3">
      <c r="A5433" s="2" t="s">
        <v>16836</v>
      </c>
      <c r="B5433" s="2" t="s">
        <v>16837</v>
      </c>
      <c r="C5433" s="2" t="s">
        <v>16836</v>
      </c>
    </row>
    <row r="5434" spans="1:3">
      <c r="A5434" s="2" t="s">
        <v>16838</v>
      </c>
      <c r="B5434" s="2" t="s">
        <v>16839</v>
      </c>
      <c r="C5434" s="2" t="s">
        <v>16838</v>
      </c>
    </row>
    <row r="5435" spans="1:3">
      <c r="A5435" s="2" t="s">
        <v>16840</v>
      </c>
      <c r="B5435" s="2" t="s">
        <v>16841</v>
      </c>
      <c r="C5435" s="2" t="s">
        <v>16840</v>
      </c>
    </row>
    <row r="5436" spans="1:3">
      <c r="A5436" s="2" t="s">
        <v>16842</v>
      </c>
      <c r="B5436" s="2" t="s">
        <v>16843</v>
      </c>
      <c r="C5436" s="2" t="s">
        <v>16842</v>
      </c>
    </row>
    <row r="5437" spans="1:3">
      <c r="A5437" s="2" t="s">
        <v>16844</v>
      </c>
      <c r="B5437" s="2" t="s">
        <v>16845</v>
      </c>
      <c r="C5437" s="2" t="s">
        <v>16844</v>
      </c>
    </row>
    <row r="5438" spans="1:3">
      <c r="A5438" s="2" t="s">
        <v>16846</v>
      </c>
      <c r="B5438" s="2" t="s">
        <v>16847</v>
      </c>
      <c r="C5438" s="2" t="s">
        <v>16846</v>
      </c>
    </row>
    <row r="5439" spans="1:3">
      <c r="A5439" s="2" t="s">
        <v>16848</v>
      </c>
      <c r="B5439" s="2" t="s">
        <v>16849</v>
      </c>
      <c r="C5439" s="2" t="s">
        <v>16848</v>
      </c>
    </row>
    <row r="5440" spans="1:3">
      <c r="A5440" s="2" t="s">
        <v>16850</v>
      </c>
      <c r="B5440" s="2" t="s">
        <v>16851</v>
      </c>
      <c r="C5440" s="2" t="s">
        <v>16850</v>
      </c>
    </row>
    <row r="5441" spans="1:3">
      <c r="A5441" s="2" t="s">
        <v>16852</v>
      </c>
      <c r="B5441" s="2" t="s">
        <v>16853</v>
      </c>
      <c r="C5441" s="2" t="s">
        <v>16852</v>
      </c>
    </row>
    <row r="5442" spans="1:3">
      <c r="A5442" s="2" t="s">
        <v>16854</v>
      </c>
      <c r="B5442" s="2" t="s">
        <v>16855</v>
      </c>
      <c r="C5442" s="2" t="s">
        <v>16854</v>
      </c>
    </row>
    <row r="5443" spans="1:3">
      <c r="A5443" s="2" t="s">
        <v>16856</v>
      </c>
      <c r="B5443" s="2" t="s">
        <v>16857</v>
      </c>
      <c r="C5443" s="2" t="s">
        <v>16856</v>
      </c>
    </row>
    <row r="5444" spans="1:3">
      <c r="A5444" s="2" t="s">
        <v>16858</v>
      </c>
      <c r="B5444" s="2" t="s">
        <v>16859</v>
      </c>
      <c r="C5444" s="2" t="s">
        <v>16858</v>
      </c>
    </row>
    <row r="5445" spans="1:3">
      <c r="A5445" s="2" t="s">
        <v>16860</v>
      </c>
      <c r="B5445" s="2" t="s">
        <v>16861</v>
      </c>
      <c r="C5445" s="2" t="s">
        <v>16860</v>
      </c>
    </row>
    <row r="5446" spans="1:3">
      <c r="A5446" s="2" t="s">
        <v>16862</v>
      </c>
      <c r="B5446" s="2" t="s">
        <v>6677</v>
      </c>
      <c r="C5446" s="2" t="s">
        <v>16862</v>
      </c>
    </row>
    <row r="5447" spans="1:3">
      <c r="A5447" s="2" t="s">
        <v>16863</v>
      </c>
      <c r="B5447" s="2" t="s">
        <v>16864</v>
      </c>
      <c r="C5447" s="2" t="s">
        <v>16863</v>
      </c>
    </row>
    <row r="5448" spans="1:3">
      <c r="A5448" s="2" t="s">
        <v>16865</v>
      </c>
      <c r="B5448" s="2" t="s">
        <v>16866</v>
      </c>
      <c r="C5448" s="2" t="s">
        <v>16865</v>
      </c>
    </row>
    <row r="5449" spans="1:3">
      <c r="A5449" s="2" t="s">
        <v>16867</v>
      </c>
      <c r="B5449" s="2" t="s">
        <v>16868</v>
      </c>
      <c r="C5449" s="2" t="s">
        <v>16867</v>
      </c>
    </row>
    <row r="5450" spans="1:3">
      <c r="A5450" s="2" t="s">
        <v>16869</v>
      </c>
      <c r="B5450" s="2" t="s">
        <v>16870</v>
      </c>
      <c r="C5450" s="2" t="s">
        <v>16869</v>
      </c>
    </row>
    <row r="5451" spans="1:3">
      <c r="A5451" s="2" t="s">
        <v>16871</v>
      </c>
      <c r="B5451" s="2" t="s">
        <v>16872</v>
      </c>
      <c r="C5451" s="2" t="s">
        <v>16871</v>
      </c>
    </row>
    <row r="5452" spans="1:3">
      <c r="A5452" s="2" t="s">
        <v>16873</v>
      </c>
      <c r="B5452" s="2" t="s">
        <v>16874</v>
      </c>
      <c r="C5452" s="2" t="s">
        <v>16873</v>
      </c>
    </row>
    <row r="5453" spans="1:3">
      <c r="A5453" s="2" t="s">
        <v>16875</v>
      </c>
      <c r="B5453" s="2" t="s">
        <v>16876</v>
      </c>
      <c r="C5453" s="2" t="s">
        <v>16875</v>
      </c>
    </row>
    <row r="5454" spans="1:3">
      <c r="A5454" s="2" t="s">
        <v>16877</v>
      </c>
      <c r="B5454" s="2" t="s">
        <v>16878</v>
      </c>
      <c r="C5454" s="2" t="s">
        <v>16877</v>
      </c>
    </row>
    <row r="5455" spans="1:3">
      <c r="A5455" s="2" t="s">
        <v>16879</v>
      </c>
      <c r="B5455" s="2" t="s">
        <v>16880</v>
      </c>
      <c r="C5455" s="2" t="s">
        <v>16879</v>
      </c>
    </row>
    <row r="5456" spans="1:3">
      <c r="A5456" s="2" t="s">
        <v>16881</v>
      </c>
      <c r="B5456" s="2" t="s">
        <v>16882</v>
      </c>
      <c r="C5456" s="2" t="s">
        <v>16881</v>
      </c>
    </row>
    <row r="5457" spans="1:3">
      <c r="A5457" s="2" t="s">
        <v>16883</v>
      </c>
      <c r="B5457" s="2" t="s">
        <v>16884</v>
      </c>
      <c r="C5457" s="2" t="s">
        <v>16883</v>
      </c>
    </row>
    <row r="5458" spans="1:3">
      <c r="A5458" s="2" t="s">
        <v>16885</v>
      </c>
      <c r="B5458" s="2" t="s">
        <v>16886</v>
      </c>
      <c r="C5458" s="2" t="s">
        <v>16885</v>
      </c>
    </row>
    <row r="5459" spans="1:3">
      <c r="A5459" s="2" t="s">
        <v>16887</v>
      </c>
      <c r="B5459" s="2" t="s">
        <v>16888</v>
      </c>
      <c r="C5459" s="2" t="s">
        <v>16887</v>
      </c>
    </row>
    <row r="5460" spans="1:3">
      <c r="A5460" s="2" t="s">
        <v>16889</v>
      </c>
      <c r="B5460" s="2" t="s">
        <v>16890</v>
      </c>
      <c r="C5460" s="2" t="s">
        <v>16889</v>
      </c>
    </row>
    <row r="5461" spans="1:3">
      <c r="A5461" s="2" t="s">
        <v>16891</v>
      </c>
      <c r="B5461" s="2" t="s">
        <v>16892</v>
      </c>
      <c r="C5461" s="2" t="s">
        <v>16891</v>
      </c>
    </row>
    <row r="5462" spans="1:3">
      <c r="A5462" s="2" t="s">
        <v>16893</v>
      </c>
      <c r="B5462" s="2" t="s">
        <v>16894</v>
      </c>
      <c r="C5462" s="2" t="s">
        <v>16893</v>
      </c>
    </row>
    <row r="5463" spans="1:3">
      <c r="A5463" s="2" t="s">
        <v>16895</v>
      </c>
      <c r="B5463" s="2" t="s">
        <v>16896</v>
      </c>
      <c r="C5463" s="2" t="s">
        <v>16895</v>
      </c>
    </row>
    <row r="5464" spans="1:3">
      <c r="A5464" s="2" t="s">
        <v>16897</v>
      </c>
      <c r="B5464" s="2" t="s">
        <v>16898</v>
      </c>
      <c r="C5464" s="2" t="s">
        <v>16897</v>
      </c>
    </row>
    <row r="5465" spans="1:3">
      <c r="A5465" s="2" t="s">
        <v>16899</v>
      </c>
      <c r="B5465" s="2" t="s">
        <v>16900</v>
      </c>
      <c r="C5465" s="2" t="s">
        <v>16899</v>
      </c>
    </row>
    <row r="5466" spans="1:3">
      <c r="A5466" s="2" t="s">
        <v>16901</v>
      </c>
      <c r="B5466" s="2" t="s">
        <v>16902</v>
      </c>
      <c r="C5466" s="2" t="s">
        <v>16901</v>
      </c>
    </row>
    <row r="5467" spans="1:3">
      <c r="A5467" s="2" t="s">
        <v>16903</v>
      </c>
      <c r="B5467" s="2" t="s">
        <v>16904</v>
      </c>
      <c r="C5467" s="2" t="s">
        <v>16903</v>
      </c>
    </row>
    <row r="5468" spans="1:3">
      <c r="A5468" s="2" t="s">
        <v>16905</v>
      </c>
      <c r="B5468" s="2" t="s">
        <v>16906</v>
      </c>
      <c r="C5468" s="2" t="s">
        <v>16905</v>
      </c>
    </row>
    <row r="5469" spans="1:3">
      <c r="A5469" s="2" t="s">
        <v>16907</v>
      </c>
      <c r="B5469" s="2" t="s">
        <v>16908</v>
      </c>
      <c r="C5469" s="2" t="s">
        <v>16907</v>
      </c>
    </row>
    <row r="5470" spans="1:3">
      <c r="A5470" s="2" t="s">
        <v>16909</v>
      </c>
      <c r="B5470" s="2" t="s">
        <v>16910</v>
      </c>
      <c r="C5470" s="2" t="s">
        <v>16909</v>
      </c>
    </row>
    <row r="5471" spans="1:3">
      <c r="A5471" s="2" t="s">
        <v>16911</v>
      </c>
      <c r="B5471" s="2" t="s">
        <v>16912</v>
      </c>
      <c r="C5471" s="2" t="s">
        <v>16911</v>
      </c>
    </row>
    <row r="5472" spans="1:3">
      <c r="A5472" s="2" t="s">
        <v>16913</v>
      </c>
      <c r="B5472" s="2" t="s">
        <v>16914</v>
      </c>
      <c r="C5472" s="2" t="s">
        <v>16913</v>
      </c>
    </row>
    <row r="5473" spans="1:3">
      <c r="A5473" s="2" t="s">
        <v>16915</v>
      </c>
      <c r="B5473" s="2" t="s">
        <v>16916</v>
      </c>
      <c r="C5473" s="2" t="s">
        <v>16915</v>
      </c>
    </row>
    <row r="5474" spans="1:3">
      <c r="A5474" s="2" t="s">
        <v>16917</v>
      </c>
      <c r="B5474" s="2" t="s">
        <v>16918</v>
      </c>
      <c r="C5474" s="2" t="s">
        <v>16917</v>
      </c>
    </row>
    <row r="5475" spans="1:3">
      <c r="A5475" s="2" t="s">
        <v>16919</v>
      </c>
      <c r="B5475" s="2" t="s">
        <v>16920</v>
      </c>
      <c r="C5475" s="2" t="s">
        <v>16919</v>
      </c>
    </row>
    <row r="5476" spans="1:3">
      <c r="A5476" s="2" t="s">
        <v>16921</v>
      </c>
      <c r="B5476" s="2" t="s">
        <v>16922</v>
      </c>
      <c r="C5476" s="2" t="s">
        <v>16921</v>
      </c>
    </row>
    <row r="5477" spans="1:3">
      <c r="A5477" s="2" t="s">
        <v>16923</v>
      </c>
      <c r="B5477" s="2" t="s">
        <v>16924</v>
      </c>
      <c r="C5477" s="2" t="s">
        <v>16923</v>
      </c>
    </row>
    <row r="5478" spans="1:3">
      <c r="A5478" s="2" t="s">
        <v>16925</v>
      </c>
      <c r="B5478" s="2" t="s">
        <v>16926</v>
      </c>
      <c r="C5478" s="2" t="s">
        <v>16925</v>
      </c>
    </row>
    <row r="5479" spans="1:3">
      <c r="A5479" s="2" t="s">
        <v>16927</v>
      </c>
      <c r="B5479" s="2" t="s">
        <v>16928</v>
      </c>
      <c r="C5479" s="2" t="s">
        <v>16927</v>
      </c>
    </row>
    <row r="5480" spans="1:3">
      <c r="A5480" s="2" t="s">
        <v>16929</v>
      </c>
      <c r="B5480" s="2" t="s">
        <v>16930</v>
      </c>
      <c r="C5480" s="2" t="s">
        <v>16929</v>
      </c>
    </row>
    <row r="5481" spans="1:3">
      <c r="A5481" s="2" t="s">
        <v>16931</v>
      </c>
      <c r="B5481" s="2" t="s">
        <v>16932</v>
      </c>
      <c r="C5481" s="2" t="s">
        <v>16931</v>
      </c>
    </row>
    <row r="5482" spans="1:3">
      <c r="A5482" s="2" t="s">
        <v>16933</v>
      </c>
      <c r="B5482" s="2" t="s">
        <v>11042</v>
      </c>
      <c r="C5482" s="2" t="s">
        <v>16933</v>
      </c>
    </row>
    <row r="5483" spans="1:3">
      <c r="A5483" s="2" t="s">
        <v>16934</v>
      </c>
      <c r="B5483" s="2" t="s">
        <v>16935</v>
      </c>
      <c r="C5483" s="2" t="s">
        <v>16934</v>
      </c>
    </row>
    <row r="5484" spans="1:3">
      <c r="A5484" s="2" t="s">
        <v>16936</v>
      </c>
      <c r="B5484" s="2" t="s">
        <v>16937</v>
      </c>
      <c r="C5484" s="2" t="s">
        <v>16936</v>
      </c>
    </row>
    <row r="5485" spans="1:3">
      <c r="A5485" s="2" t="s">
        <v>16938</v>
      </c>
      <c r="B5485" s="2" t="s">
        <v>16939</v>
      </c>
      <c r="C5485" s="2" t="s">
        <v>16938</v>
      </c>
    </row>
    <row r="5486" spans="1:3">
      <c r="A5486" s="2" t="s">
        <v>16940</v>
      </c>
      <c r="B5486" s="2" t="s">
        <v>16941</v>
      </c>
      <c r="C5486" s="2" t="s">
        <v>16940</v>
      </c>
    </row>
    <row r="5487" spans="1:3">
      <c r="A5487" s="2" t="s">
        <v>16942</v>
      </c>
      <c r="B5487" s="2" t="s">
        <v>16943</v>
      </c>
      <c r="C5487" s="2" t="s">
        <v>16942</v>
      </c>
    </row>
    <row r="5488" spans="1:3">
      <c r="A5488" s="2" t="s">
        <v>16944</v>
      </c>
      <c r="B5488" s="2" t="s">
        <v>16945</v>
      </c>
      <c r="C5488" s="2" t="s">
        <v>16944</v>
      </c>
    </row>
    <row r="5489" spans="1:3">
      <c r="A5489" s="2" t="s">
        <v>16946</v>
      </c>
      <c r="B5489" s="2" t="s">
        <v>16947</v>
      </c>
      <c r="C5489" s="2" t="s">
        <v>16946</v>
      </c>
    </row>
    <row r="5490" spans="1:3">
      <c r="A5490" s="2" t="s">
        <v>16948</v>
      </c>
      <c r="B5490" s="2" t="s">
        <v>16949</v>
      </c>
      <c r="C5490" s="2" t="s">
        <v>16948</v>
      </c>
    </row>
    <row r="5491" spans="1:3">
      <c r="A5491" s="2" t="s">
        <v>16950</v>
      </c>
      <c r="B5491" s="2" t="s">
        <v>16951</v>
      </c>
      <c r="C5491" s="2" t="s">
        <v>16950</v>
      </c>
    </row>
    <row r="5492" spans="1:3">
      <c r="A5492" s="2" t="s">
        <v>16952</v>
      </c>
      <c r="B5492" s="2" t="s">
        <v>16953</v>
      </c>
      <c r="C5492" s="2" t="s">
        <v>16952</v>
      </c>
    </row>
    <row r="5493" spans="1:3">
      <c r="A5493" s="2" t="s">
        <v>16954</v>
      </c>
      <c r="B5493" s="2" t="s">
        <v>16955</v>
      </c>
      <c r="C5493" s="2" t="s">
        <v>16954</v>
      </c>
    </row>
    <row r="5494" spans="1:3">
      <c r="A5494" s="2" t="s">
        <v>16956</v>
      </c>
      <c r="B5494" s="2" t="s">
        <v>16957</v>
      </c>
      <c r="C5494" s="2" t="s">
        <v>16956</v>
      </c>
    </row>
    <row r="5495" spans="1:3">
      <c r="A5495" s="2" t="s">
        <v>16958</v>
      </c>
      <c r="B5495" s="2" t="s">
        <v>16959</v>
      </c>
      <c r="C5495" s="2" t="s">
        <v>16958</v>
      </c>
    </row>
    <row r="5496" spans="1:3">
      <c r="A5496" s="2" t="s">
        <v>16960</v>
      </c>
      <c r="B5496" s="2" t="s">
        <v>16961</v>
      </c>
      <c r="C5496" s="2" t="s">
        <v>16960</v>
      </c>
    </row>
    <row r="5497" spans="1:3">
      <c r="A5497" s="2" t="s">
        <v>16962</v>
      </c>
      <c r="B5497" s="2" t="s">
        <v>16963</v>
      </c>
      <c r="C5497" s="2" t="s">
        <v>16962</v>
      </c>
    </row>
    <row r="5498" spans="1:3">
      <c r="A5498" s="2" t="s">
        <v>16964</v>
      </c>
      <c r="B5498" s="2" t="s">
        <v>16965</v>
      </c>
      <c r="C5498" s="2" t="s">
        <v>16964</v>
      </c>
    </row>
    <row r="5499" spans="1:3">
      <c r="A5499" s="2" t="s">
        <v>16966</v>
      </c>
      <c r="B5499" s="2" t="s">
        <v>16967</v>
      </c>
      <c r="C5499" s="2" t="s">
        <v>16966</v>
      </c>
    </row>
    <row r="5500" spans="1:3">
      <c r="A5500" s="2" t="s">
        <v>16968</v>
      </c>
      <c r="B5500" s="2" t="s">
        <v>16969</v>
      </c>
      <c r="C5500" s="2" t="s">
        <v>16968</v>
      </c>
    </row>
    <row r="5501" spans="1:3">
      <c r="A5501" s="2" t="s">
        <v>16970</v>
      </c>
      <c r="B5501" s="2" t="s">
        <v>16971</v>
      </c>
      <c r="C5501" s="2" t="s">
        <v>16970</v>
      </c>
    </row>
    <row r="5502" spans="1:3">
      <c r="A5502" s="2" t="s">
        <v>16972</v>
      </c>
      <c r="B5502" s="2" t="s">
        <v>16973</v>
      </c>
      <c r="C5502" s="2" t="s">
        <v>16972</v>
      </c>
    </row>
    <row r="5503" spans="1:3">
      <c r="A5503" s="2" t="s">
        <v>16974</v>
      </c>
      <c r="B5503" s="2" t="s">
        <v>16975</v>
      </c>
      <c r="C5503" s="2" t="s">
        <v>16974</v>
      </c>
    </row>
    <row r="5504" spans="1:3">
      <c r="A5504" s="2" t="s">
        <v>16976</v>
      </c>
      <c r="B5504" s="2" t="s">
        <v>16977</v>
      </c>
      <c r="C5504" s="2" t="s">
        <v>16976</v>
      </c>
    </row>
    <row r="5505" spans="1:3">
      <c r="A5505" s="2" t="s">
        <v>16978</v>
      </c>
      <c r="B5505" s="2" t="s">
        <v>16979</v>
      </c>
      <c r="C5505" s="2" t="s">
        <v>16978</v>
      </c>
    </row>
    <row r="5506" spans="1:3">
      <c r="A5506" s="2" t="s">
        <v>16980</v>
      </c>
      <c r="B5506" s="2" t="s">
        <v>16981</v>
      </c>
      <c r="C5506" s="2" t="s">
        <v>16980</v>
      </c>
    </row>
    <row r="5507" spans="1:3">
      <c r="A5507" s="2" t="s">
        <v>16982</v>
      </c>
      <c r="B5507" s="2" t="s">
        <v>16983</v>
      </c>
      <c r="C5507" s="2" t="s">
        <v>16982</v>
      </c>
    </row>
    <row r="5508" spans="1:3">
      <c r="A5508" s="2" t="s">
        <v>16984</v>
      </c>
      <c r="B5508" s="2" t="s">
        <v>16985</v>
      </c>
      <c r="C5508" s="2" t="s">
        <v>16984</v>
      </c>
    </row>
    <row r="5509" spans="1:3">
      <c r="A5509" s="2" t="s">
        <v>16986</v>
      </c>
      <c r="B5509" s="2" t="s">
        <v>16987</v>
      </c>
      <c r="C5509" s="2" t="s">
        <v>16986</v>
      </c>
    </row>
    <row r="5510" spans="1:3">
      <c r="A5510" s="2" t="s">
        <v>16988</v>
      </c>
      <c r="B5510" s="2" t="s">
        <v>16989</v>
      </c>
      <c r="C5510" s="2" t="s">
        <v>16988</v>
      </c>
    </row>
    <row r="5511" spans="1:3">
      <c r="A5511" s="2" t="s">
        <v>16990</v>
      </c>
      <c r="B5511" s="2" t="s">
        <v>16991</v>
      </c>
      <c r="C5511" s="2" t="s">
        <v>16990</v>
      </c>
    </row>
    <row r="5512" spans="1:3">
      <c r="A5512" s="2" t="s">
        <v>16992</v>
      </c>
      <c r="B5512" s="2" t="s">
        <v>16993</v>
      </c>
      <c r="C5512" s="2" t="s">
        <v>16992</v>
      </c>
    </row>
    <row r="5513" spans="1:3">
      <c r="A5513" s="2" t="s">
        <v>16994</v>
      </c>
      <c r="B5513" s="2" t="s">
        <v>16995</v>
      </c>
      <c r="C5513" s="2" t="s">
        <v>16994</v>
      </c>
    </row>
    <row r="5514" spans="1:3">
      <c r="A5514" s="2" t="s">
        <v>16996</v>
      </c>
      <c r="B5514" s="2" t="s">
        <v>16997</v>
      </c>
      <c r="C5514" s="2" t="s">
        <v>16996</v>
      </c>
    </row>
    <row r="5515" spans="1:3">
      <c r="A5515" s="2" t="s">
        <v>16998</v>
      </c>
      <c r="B5515" s="2" t="s">
        <v>16999</v>
      </c>
      <c r="C5515" s="2" t="s">
        <v>16998</v>
      </c>
    </row>
    <row r="5516" spans="1:3">
      <c r="A5516" s="2" t="s">
        <v>17000</v>
      </c>
      <c r="B5516" s="2" t="s">
        <v>17001</v>
      </c>
      <c r="C5516" s="2" t="s">
        <v>17000</v>
      </c>
    </row>
    <row r="5517" spans="1:3">
      <c r="A5517" s="2" t="s">
        <v>17002</v>
      </c>
      <c r="B5517" s="2" t="s">
        <v>17003</v>
      </c>
      <c r="C5517" s="2" t="s">
        <v>17002</v>
      </c>
    </row>
    <row r="5518" spans="1:3">
      <c r="A5518" s="2" t="s">
        <v>17004</v>
      </c>
      <c r="B5518" s="2" t="s">
        <v>17005</v>
      </c>
      <c r="C5518" s="2" t="s">
        <v>17004</v>
      </c>
    </row>
    <row r="5519" spans="1:3">
      <c r="A5519" s="2" t="s">
        <v>17006</v>
      </c>
      <c r="B5519" s="2" t="s">
        <v>17007</v>
      </c>
      <c r="C5519" s="2" t="s">
        <v>17006</v>
      </c>
    </row>
    <row r="5520" spans="1:3">
      <c r="A5520" s="2" t="s">
        <v>17008</v>
      </c>
      <c r="B5520" s="2" t="s">
        <v>17009</v>
      </c>
      <c r="C5520" s="2" t="s">
        <v>17008</v>
      </c>
    </row>
    <row r="5521" spans="1:3">
      <c r="A5521" s="2" t="s">
        <v>17010</v>
      </c>
      <c r="B5521" s="2" t="s">
        <v>17011</v>
      </c>
      <c r="C5521" s="2" t="s">
        <v>17010</v>
      </c>
    </row>
    <row r="5522" spans="1:3">
      <c r="A5522" s="2" t="s">
        <v>17012</v>
      </c>
      <c r="B5522" s="2" t="s">
        <v>17013</v>
      </c>
      <c r="C5522" s="2" t="s">
        <v>17012</v>
      </c>
    </row>
    <row r="5523" spans="1:3">
      <c r="A5523" s="2" t="s">
        <v>17014</v>
      </c>
      <c r="B5523" s="2" t="s">
        <v>17015</v>
      </c>
      <c r="C5523" s="2" t="s">
        <v>17014</v>
      </c>
    </row>
    <row r="5524" spans="1:3">
      <c r="A5524" s="2" t="s">
        <v>17016</v>
      </c>
      <c r="B5524" s="2" t="s">
        <v>17017</v>
      </c>
      <c r="C5524" s="2" t="s">
        <v>17016</v>
      </c>
    </row>
    <row r="5525" spans="1:3">
      <c r="A5525" s="2" t="s">
        <v>17018</v>
      </c>
      <c r="B5525" s="2" t="s">
        <v>17019</v>
      </c>
      <c r="C5525" s="2" t="s">
        <v>17018</v>
      </c>
    </row>
    <row r="5526" spans="1:3">
      <c r="A5526" s="2" t="s">
        <v>17020</v>
      </c>
      <c r="B5526" s="2" t="s">
        <v>17021</v>
      </c>
      <c r="C5526" s="2" t="s">
        <v>17020</v>
      </c>
    </row>
    <row r="5527" spans="1:3">
      <c r="A5527" s="2" t="s">
        <v>17022</v>
      </c>
      <c r="B5527" s="2" t="s">
        <v>12531</v>
      </c>
      <c r="C5527" s="2" t="s">
        <v>17022</v>
      </c>
    </row>
    <row r="5528" spans="1:3">
      <c r="A5528" s="2" t="s">
        <v>17023</v>
      </c>
      <c r="B5528" s="2" t="s">
        <v>17024</v>
      </c>
      <c r="C5528" s="2" t="s">
        <v>17023</v>
      </c>
    </row>
    <row r="5529" spans="1:3">
      <c r="A5529" s="2" t="s">
        <v>17025</v>
      </c>
      <c r="B5529" s="2" t="s">
        <v>17026</v>
      </c>
      <c r="C5529" s="2" t="s">
        <v>17025</v>
      </c>
    </row>
    <row r="5530" spans="1:3">
      <c r="A5530" s="2" t="s">
        <v>17027</v>
      </c>
      <c r="B5530" s="2" t="s">
        <v>17028</v>
      </c>
      <c r="C5530" s="2" t="s">
        <v>17027</v>
      </c>
    </row>
    <row r="5531" spans="1:3">
      <c r="A5531" s="2" t="s">
        <v>17029</v>
      </c>
      <c r="B5531" s="2" t="s">
        <v>17030</v>
      </c>
      <c r="C5531" s="2" t="s">
        <v>17029</v>
      </c>
    </row>
    <row r="5532" spans="1:3">
      <c r="A5532" s="2" t="s">
        <v>17031</v>
      </c>
      <c r="B5532" s="2" t="s">
        <v>17032</v>
      </c>
      <c r="C5532" s="2" t="s">
        <v>17031</v>
      </c>
    </row>
    <row r="5533" spans="1:3">
      <c r="A5533" s="2" t="s">
        <v>17033</v>
      </c>
      <c r="B5533" s="2" t="s">
        <v>17034</v>
      </c>
      <c r="C5533" s="2" t="s">
        <v>17033</v>
      </c>
    </row>
    <row r="5534" spans="1:3">
      <c r="A5534" s="2" t="s">
        <v>17035</v>
      </c>
      <c r="B5534" s="2" t="s">
        <v>17036</v>
      </c>
      <c r="C5534" s="2" t="s">
        <v>17035</v>
      </c>
    </row>
    <row r="5535" spans="1:3">
      <c r="A5535" s="2" t="s">
        <v>17037</v>
      </c>
      <c r="B5535" s="2" t="s">
        <v>17038</v>
      </c>
      <c r="C5535" s="2" t="s">
        <v>17037</v>
      </c>
    </row>
    <row r="5536" spans="1:3">
      <c r="A5536" s="2" t="s">
        <v>17039</v>
      </c>
      <c r="B5536" s="2" t="s">
        <v>17040</v>
      </c>
      <c r="C5536" s="2" t="s">
        <v>17039</v>
      </c>
    </row>
    <row r="5537" spans="1:3">
      <c r="A5537" s="2" t="s">
        <v>17041</v>
      </c>
      <c r="B5537" s="2" t="s">
        <v>17042</v>
      </c>
      <c r="C5537" s="2" t="s">
        <v>17041</v>
      </c>
    </row>
    <row r="5538" spans="1:3">
      <c r="A5538" s="2" t="s">
        <v>17043</v>
      </c>
      <c r="B5538" s="2" t="s">
        <v>17044</v>
      </c>
      <c r="C5538" s="2" t="s">
        <v>17043</v>
      </c>
    </row>
    <row r="5539" spans="1:3">
      <c r="A5539" s="2" t="s">
        <v>17045</v>
      </c>
      <c r="B5539" s="2" t="s">
        <v>17046</v>
      </c>
      <c r="C5539" s="2" t="s">
        <v>17045</v>
      </c>
    </row>
    <row r="5540" spans="1:3">
      <c r="A5540" s="2" t="s">
        <v>17047</v>
      </c>
      <c r="B5540" s="2" t="s">
        <v>17048</v>
      </c>
      <c r="C5540" s="2" t="s">
        <v>17047</v>
      </c>
    </row>
    <row r="5541" spans="1:3">
      <c r="A5541" s="2" t="s">
        <v>17049</v>
      </c>
      <c r="B5541" s="2" t="s">
        <v>17050</v>
      </c>
      <c r="C5541" s="2" t="s">
        <v>17049</v>
      </c>
    </row>
    <row r="5542" spans="1:3">
      <c r="A5542" s="2" t="s">
        <v>17051</v>
      </c>
      <c r="B5542" s="2" t="s">
        <v>17052</v>
      </c>
      <c r="C5542" s="2" t="s">
        <v>17051</v>
      </c>
    </row>
    <row r="5543" spans="1:3">
      <c r="A5543" s="2" t="s">
        <v>17053</v>
      </c>
      <c r="B5543" s="2" t="s">
        <v>17054</v>
      </c>
      <c r="C5543" s="2" t="s">
        <v>17053</v>
      </c>
    </row>
    <row r="5544" spans="1:3">
      <c r="A5544" s="2" t="s">
        <v>17055</v>
      </c>
      <c r="B5544" s="2" t="s">
        <v>17056</v>
      </c>
      <c r="C5544" s="2" t="s">
        <v>17055</v>
      </c>
    </row>
    <row r="5545" spans="1:3">
      <c r="A5545" s="2" t="s">
        <v>17057</v>
      </c>
      <c r="B5545" s="2" t="s">
        <v>17058</v>
      </c>
      <c r="C5545" s="2" t="s">
        <v>17057</v>
      </c>
    </row>
    <row r="5546" spans="1:3">
      <c r="A5546" s="2" t="s">
        <v>17059</v>
      </c>
      <c r="B5546" s="2" t="s">
        <v>17060</v>
      </c>
      <c r="C5546" s="2" t="s">
        <v>17059</v>
      </c>
    </row>
    <row r="5547" spans="1:3">
      <c r="A5547" s="2" t="s">
        <v>17061</v>
      </c>
      <c r="B5547" s="2" t="s">
        <v>17062</v>
      </c>
      <c r="C5547" s="2" t="s">
        <v>17061</v>
      </c>
    </row>
    <row r="5548" spans="1:3">
      <c r="A5548" s="2" t="s">
        <v>17063</v>
      </c>
      <c r="B5548" s="2" t="s">
        <v>17064</v>
      </c>
      <c r="C5548" s="2" t="s">
        <v>17063</v>
      </c>
    </row>
    <row r="5549" spans="1:3">
      <c r="A5549" s="2" t="s">
        <v>17065</v>
      </c>
      <c r="B5549" s="2" t="s">
        <v>17066</v>
      </c>
      <c r="C5549" s="2" t="s">
        <v>17065</v>
      </c>
    </row>
    <row r="5550" spans="1:3">
      <c r="A5550" s="2" t="s">
        <v>17067</v>
      </c>
      <c r="B5550" s="2" t="s">
        <v>17068</v>
      </c>
      <c r="C5550" s="2" t="s">
        <v>17067</v>
      </c>
    </row>
    <row r="5551" spans="1:3">
      <c r="A5551" s="2" t="s">
        <v>17069</v>
      </c>
      <c r="B5551" s="2" t="s">
        <v>17070</v>
      </c>
      <c r="C5551" s="2" t="s">
        <v>17069</v>
      </c>
    </row>
    <row r="5552" spans="1:3">
      <c r="A5552" s="2" t="s">
        <v>17071</v>
      </c>
      <c r="B5552" s="2" t="s">
        <v>17072</v>
      </c>
      <c r="C5552" s="2" t="s">
        <v>17071</v>
      </c>
    </row>
    <row r="5553" spans="1:3">
      <c r="A5553" s="2" t="s">
        <v>17073</v>
      </c>
      <c r="B5553" s="2" t="s">
        <v>17074</v>
      </c>
      <c r="C5553" s="2" t="s">
        <v>17073</v>
      </c>
    </row>
    <row r="5554" spans="1:3">
      <c r="A5554" s="2" t="s">
        <v>17075</v>
      </c>
      <c r="B5554" s="2" t="s">
        <v>17076</v>
      </c>
      <c r="C5554" s="2" t="s">
        <v>17075</v>
      </c>
    </row>
    <row r="5555" spans="1:3">
      <c r="A5555" s="2" t="s">
        <v>17077</v>
      </c>
      <c r="B5555" s="2" t="s">
        <v>17078</v>
      </c>
      <c r="C5555" s="2" t="s">
        <v>17077</v>
      </c>
    </row>
    <row r="5556" spans="1:3">
      <c r="A5556" s="2" t="s">
        <v>17079</v>
      </c>
      <c r="B5556" s="2" t="s">
        <v>12970</v>
      </c>
      <c r="C5556" s="2" t="s">
        <v>17079</v>
      </c>
    </row>
    <row r="5557" spans="1:3">
      <c r="A5557" s="2" t="s">
        <v>17080</v>
      </c>
      <c r="B5557" s="2" t="s">
        <v>17081</v>
      </c>
      <c r="C5557" s="2" t="s">
        <v>17080</v>
      </c>
    </row>
    <row r="5558" spans="1:3">
      <c r="A5558" s="2" t="s">
        <v>17082</v>
      </c>
      <c r="B5558" s="2" t="s">
        <v>17083</v>
      </c>
      <c r="C5558" s="2" t="s">
        <v>17082</v>
      </c>
    </row>
    <row r="5559" spans="1:3">
      <c r="A5559" s="2" t="s">
        <v>17084</v>
      </c>
      <c r="B5559" s="2" t="s">
        <v>17085</v>
      </c>
      <c r="C5559" s="2" t="s">
        <v>17084</v>
      </c>
    </row>
    <row r="5560" spans="1:3">
      <c r="A5560" s="2" t="s">
        <v>17086</v>
      </c>
      <c r="B5560" s="2" t="s">
        <v>17087</v>
      </c>
      <c r="C5560" s="2" t="s">
        <v>17086</v>
      </c>
    </row>
    <row r="5561" spans="1:3">
      <c r="A5561" s="2" t="s">
        <v>17088</v>
      </c>
      <c r="B5561" s="2" t="s">
        <v>17089</v>
      </c>
      <c r="C5561" s="2" t="s">
        <v>17088</v>
      </c>
    </row>
    <row r="5562" spans="1:3">
      <c r="A5562" s="2" t="s">
        <v>17090</v>
      </c>
      <c r="B5562" s="2" t="s">
        <v>17091</v>
      </c>
      <c r="C5562" s="2" t="s">
        <v>17090</v>
      </c>
    </row>
    <row r="5563" spans="1:3">
      <c r="A5563" s="2" t="s">
        <v>17092</v>
      </c>
      <c r="B5563" s="2" t="s">
        <v>17093</v>
      </c>
      <c r="C5563" s="2" t="s">
        <v>17092</v>
      </c>
    </row>
    <row r="5564" spans="1:3">
      <c r="A5564" s="2" t="s">
        <v>17094</v>
      </c>
      <c r="B5564" s="2" t="s">
        <v>17095</v>
      </c>
      <c r="C5564" s="2" t="s">
        <v>17094</v>
      </c>
    </row>
    <row r="5565" spans="1:3">
      <c r="A5565" s="2" t="s">
        <v>17096</v>
      </c>
      <c r="B5565" s="2" t="s">
        <v>17097</v>
      </c>
      <c r="C5565" s="2" t="s">
        <v>17096</v>
      </c>
    </row>
    <row r="5566" spans="1:3">
      <c r="A5566" s="2" t="s">
        <v>17098</v>
      </c>
      <c r="B5566" s="2" t="s">
        <v>17099</v>
      </c>
      <c r="C5566" s="2" t="s">
        <v>17098</v>
      </c>
    </row>
    <row r="5567" spans="1:3">
      <c r="A5567" s="2" t="s">
        <v>17100</v>
      </c>
      <c r="B5567" s="2" t="s">
        <v>17101</v>
      </c>
      <c r="C5567" s="2" t="s">
        <v>17100</v>
      </c>
    </row>
    <row r="5568" spans="1:3">
      <c r="A5568" s="2" t="s">
        <v>17102</v>
      </c>
      <c r="B5568" s="2" t="s">
        <v>17103</v>
      </c>
      <c r="C5568" s="2" t="s">
        <v>17102</v>
      </c>
    </row>
    <row r="5569" spans="1:3">
      <c r="A5569" s="2" t="s">
        <v>17104</v>
      </c>
      <c r="B5569" s="2" t="s">
        <v>17105</v>
      </c>
      <c r="C5569" s="2" t="s">
        <v>17104</v>
      </c>
    </row>
    <row r="5570" spans="1:3">
      <c r="A5570" s="2" t="s">
        <v>17106</v>
      </c>
      <c r="B5570" s="2" t="s">
        <v>17107</v>
      </c>
      <c r="C5570" s="2" t="s">
        <v>17106</v>
      </c>
    </row>
    <row r="5571" spans="1:3">
      <c r="A5571" s="2" t="s">
        <v>17108</v>
      </c>
      <c r="B5571" s="2" t="s">
        <v>17109</v>
      </c>
      <c r="C5571" s="2" t="s">
        <v>17108</v>
      </c>
    </row>
    <row r="5572" spans="1:3">
      <c r="A5572" s="2" t="s">
        <v>17110</v>
      </c>
      <c r="B5572" s="2" t="s">
        <v>17111</v>
      </c>
      <c r="C5572" s="2" t="s">
        <v>17110</v>
      </c>
    </row>
    <row r="5573" spans="1:3">
      <c r="A5573" s="2" t="s">
        <v>17112</v>
      </c>
      <c r="B5573" s="2" t="s">
        <v>17113</v>
      </c>
      <c r="C5573" s="2" t="s">
        <v>17112</v>
      </c>
    </row>
    <row r="5574" spans="1:3">
      <c r="A5574" s="2" t="s">
        <v>17114</v>
      </c>
      <c r="B5574" s="2" t="s">
        <v>17115</v>
      </c>
      <c r="C5574" s="2" t="s">
        <v>17114</v>
      </c>
    </row>
    <row r="5575" spans="1:3">
      <c r="A5575" s="2" t="s">
        <v>17116</v>
      </c>
      <c r="B5575" s="2" t="s">
        <v>17117</v>
      </c>
      <c r="C5575" s="2" t="s">
        <v>17116</v>
      </c>
    </row>
    <row r="5576" spans="1:3">
      <c r="A5576" s="2" t="s">
        <v>17118</v>
      </c>
      <c r="B5576" s="2" t="s">
        <v>17119</v>
      </c>
      <c r="C5576" s="2" t="s">
        <v>17118</v>
      </c>
    </row>
    <row r="5577" spans="1:3">
      <c r="A5577" s="2" t="s">
        <v>17120</v>
      </c>
      <c r="B5577" s="2" t="s">
        <v>17121</v>
      </c>
      <c r="C5577" s="2" t="s">
        <v>17120</v>
      </c>
    </row>
    <row r="5578" spans="1:3">
      <c r="A5578" s="2" t="s">
        <v>17122</v>
      </c>
      <c r="B5578" s="2" t="s">
        <v>17123</v>
      </c>
      <c r="C5578" s="2" t="s">
        <v>17122</v>
      </c>
    </row>
    <row r="5579" spans="1:3">
      <c r="A5579" s="2" t="s">
        <v>17124</v>
      </c>
      <c r="B5579" s="2" t="s">
        <v>17125</v>
      </c>
      <c r="C5579" s="2" t="s">
        <v>17124</v>
      </c>
    </row>
    <row r="5580" spans="1:3">
      <c r="A5580" s="2" t="s">
        <v>17126</v>
      </c>
      <c r="B5580" s="2" t="s">
        <v>17127</v>
      </c>
      <c r="C5580" s="2" t="s">
        <v>17126</v>
      </c>
    </row>
    <row r="5581" spans="1:3">
      <c r="A5581" s="2" t="s">
        <v>17128</v>
      </c>
      <c r="B5581" s="2" t="s">
        <v>17129</v>
      </c>
      <c r="C5581" s="2" t="s">
        <v>17128</v>
      </c>
    </row>
    <row r="5582" spans="1:3">
      <c r="A5582" s="2" t="s">
        <v>17130</v>
      </c>
      <c r="B5582" s="2" t="s">
        <v>17131</v>
      </c>
      <c r="C5582" s="2" t="s">
        <v>17130</v>
      </c>
    </row>
    <row r="5583" spans="1:3">
      <c r="A5583" s="2" t="s">
        <v>17132</v>
      </c>
      <c r="B5583" s="2" t="s">
        <v>17133</v>
      </c>
      <c r="C5583" s="2" t="s">
        <v>17132</v>
      </c>
    </row>
    <row r="5584" spans="1:3">
      <c r="A5584" s="2" t="s">
        <v>17134</v>
      </c>
      <c r="B5584" s="2" t="s">
        <v>17135</v>
      </c>
      <c r="C5584" s="2" t="s">
        <v>17134</v>
      </c>
    </row>
    <row r="5585" spans="1:3">
      <c r="A5585" s="2" t="s">
        <v>17136</v>
      </c>
      <c r="B5585" s="2" t="s">
        <v>17137</v>
      </c>
      <c r="C5585" s="2" t="s">
        <v>17136</v>
      </c>
    </row>
    <row r="5586" spans="1:3">
      <c r="A5586" s="2" t="s">
        <v>17138</v>
      </c>
      <c r="B5586" s="2" t="s">
        <v>17139</v>
      </c>
      <c r="C5586" s="2" t="s">
        <v>17138</v>
      </c>
    </row>
    <row r="5587" spans="1:3">
      <c r="A5587" s="2" t="s">
        <v>17140</v>
      </c>
      <c r="B5587" s="2" t="s">
        <v>17141</v>
      </c>
      <c r="C5587" s="2" t="s">
        <v>17140</v>
      </c>
    </row>
    <row r="5588" spans="1:3">
      <c r="A5588" s="2" t="s">
        <v>17142</v>
      </c>
      <c r="B5588" s="2" t="s">
        <v>17143</v>
      </c>
      <c r="C5588" s="2" t="s">
        <v>17142</v>
      </c>
    </row>
    <row r="5589" spans="1:3">
      <c r="A5589" s="2" t="s">
        <v>17144</v>
      </c>
      <c r="B5589" s="2" t="s">
        <v>17145</v>
      </c>
      <c r="C5589" s="2" t="s">
        <v>17144</v>
      </c>
    </row>
    <row r="5590" spans="1:3">
      <c r="A5590" s="2" t="s">
        <v>17146</v>
      </c>
      <c r="B5590" s="2" t="s">
        <v>17147</v>
      </c>
      <c r="C5590" s="2" t="s">
        <v>17146</v>
      </c>
    </row>
    <row r="5591" spans="1:3">
      <c r="A5591" s="2" t="s">
        <v>17148</v>
      </c>
      <c r="B5591" s="2" t="s">
        <v>17149</v>
      </c>
      <c r="C5591" s="2" t="s">
        <v>17148</v>
      </c>
    </row>
    <row r="5592" spans="1:3">
      <c r="A5592" s="2" t="s">
        <v>17150</v>
      </c>
      <c r="B5592" s="2" t="s">
        <v>17151</v>
      </c>
      <c r="C5592" s="2" t="s">
        <v>17150</v>
      </c>
    </row>
    <row r="5593" spans="1:3">
      <c r="A5593" s="2" t="s">
        <v>17152</v>
      </c>
      <c r="B5593" s="2" t="s">
        <v>17153</v>
      </c>
      <c r="C5593" s="2" t="s">
        <v>17152</v>
      </c>
    </row>
    <row r="5594" spans="1:3">
      <c r="A5594" s="2" t="s">
        <v>17154</v>
      </c>
      <c r="B5594" s="2" t="s">
        <v>17155</v>
      </c>
      <c r="C5594" s="2" t="s">
        <v>17154</v>
      </c>
    </row>
    <row r="5595" spans="1:3">
      <c r="A5595" s="2" t="s">
        <v>17156</v>
      </c>
      <c r="B5595" s="2" t="s">
        <v>17157</v>
      </c>
      <c r="C5595" s="2" t="s">
        <v>17156</v>
      </c>
    </row>
    <row r="5596" spans="1:3">
      <c r="A5596" s="2" t="s">
        <v>17158</v>
      </c>
      <c r="B5596" s="2" t="s">
        <v>17159</v>
      </c>
      <c r="C5596" s="2" t="s">
        <v>17158</v>
      </c>
    </row>
    <row r="5597" spans="1:3">
      <c r="A5597" s="2" t="s">
        <v>17160</v>
      </c>
      <c r="B5597" s="2" t="s">
        <v>17161</v>
      </c>
      <c r="C5597" s="2" t="s">
        <v>17160</v>
      </c>
    </row>
    <row r="5598" spans="1:3">
      <c r="A5598" s="2" t="s">
        <v>17162</v>
      </c>
      <c r="B5598" s="2" t="s">
        <v>17163</v>
      </c>
      <c r="C5598" s="2" t="s">
        <v>17162</v>
      </c>
    </row>
    <row r="5599" spans="1:3">
      <c r="A5599" s="2" t="s">
        <v>17164</v>
      </c>
      <c r="B5599" s="2" t="s">
        <v>17165</v>
      </c>
      <c r="C5599" s="2" t="s">
        <v>17164</v>
      </c>
    </row>
    <row r="5600" spans="1:3">
      <c r="A5600" s="2" t="s">
        <v>17166</v>
      </c>
      <c r="B5600" s="2" t="s">
        <v>17167</v>
      </c>
      <c r="C5600" s="2" t="s">
        <v>17166</v>
      </c>
    </row>
    <row r="5601" spans="1:3">
      <c r="A5601" s="2" t="s">
        <v>17168</v>
      </c>
      <c r="B5601" s="2" t="s">
        <v>17169</v>
      </c>
      <c r="C5601" s="2" t="s">
        <v>17168</v>
      </c>
    </row>
    <row r="5602" spans="1:3">
      <c r="A5602" s="2" t="s">
        <v>17170</v>
      </c>
      <c r="B5602" s="2" t="s">
        <v>17171</v>
      </c>
      <c r="C5602" s="2" t="s">
        <v>17170</v>
      </c>
    </row>
    <row r="5603" spans="1:3">
      <c r="A5603" s="2" t="s">
        <v>17172</v>
      </c>
      <c r="B5603" s="2" t="s">
        <v>17173</v>
      </c>
      <c r="C5603" s="2" t="s">
        <v>17172</v>
      </c>
    </row>
    <row r="5604" spans="1:3">
      <c r="A5604" s="2" t="s">
        <v>17174</v>
      </c>
      <c r="B5604" s="2" t="s">
        <v>17175</v>
      </c>
      <c r="C5604" s="2" t="s">
        <v>17174</v>
      </c>
    </row>
    <row r="5605" spans="1:3">
      <c r="A5605" s="2" t="s">
        <v>17176</v>
      </c>
      <c r="B5605" s="2" t="s">
        <v>17177</v>
      </c>
      <c r="C5605" s="2" t="s">
        <v>17176</v>
      </c>
    </row>
    <row r="5606" spans="1:3">
      <c r="A5606" s="2" t="s">
        <v>17178</v>
      </c>
      <c r="B5606" s="2" t="s">
        <v>17179</v>
      </c>
      <c r="C5606" s="2" t="s">
        <v>17178</v>
      </c>
    </row>
    <row r="5607" spans="1:3">
      <c r="A5607" s="2" t="s">
        <v>17180</v>
      </c>
      <c r="B5607" s="2" t="s">
        <v>17181</v>
      </c>
      <c r="C5607" s="2" t="s">
        <v>17180</v>
      </c>
    </row>
    <row r="5608" spans="1:3">
      <c r="A5608" s="2" t="s">
        <v>17182</v>
      </c>
      <c r="B5608" s="2" t="s">
        <v>17183</v>
      </c>
      <c r="C5608" s="2" t="s">
        <v>17182</v>
      </c>
    </row>
    <row r="5609" spans="1:3">
      <c r="A5609" s="2" t="s">
        <v>17184</v>
      </c>
      <c r="B5609" s="2" t="s">
        <v>17185</v>
      </c>
      <c r="C5609" s="2" t="s">
        <v>17184</v>
      </c>
    </row>
    <row r="5610" spans="1:3">
      <c r="A5610" s="2" t="s">
        <v>17186</v>
      </c>
      <c r="B5610" s="2" t="s">
        <v>17187</v>
      </c>
      <c r="C5610" s="2" t="s">
        <v>17186</v>
      </c>
    </row>
    <row r="5611" spans="1:3">
      <c r="A5611" s="2" t="s">
        <v>17188</v>
      </c>
      <c r="B5611" s="2" t="s">
        <v>17189</v>
      </c>
      <c r="C5611" s="2" t="s">
        <v>17188</v>
      </c>
    </row>
    <row r="5612" spans="1:3">
      <c r="A5612" s="2" t="s">
        <v>17190</v>
      </c>
      <c r="B5612" s="2" t="s">
        <v>17191</v>
      </c>
      <c r="C5612" s="2" t="s">
        <v>17190</v>
      </c>
    </row>
    <row r="5613" spans="1:3">
      <c r="A5613" s="2" t="s">
        <v>17192</v>
      </c>
      <c r="B5613" s="2" t="s">
        <v>17193</v>
      </c>
      <c r="C5613" s="2" t="s">
        <v>17192</v>
      </c>
    </row>
    <row r="5614" spans="1:3">
      <c r="A5614" s="2" t="s">
        <v>17194</v>
      </c>
      <c r="B5614" s="2" t="s">
        <v>17195</v>
      </c>
      <c r="C5614" s="2" t="s">
        <v>17194</v>
      </c>
    </row>
    <row r="5615" spans="1:3">
      <c r="A5615" s="2" t="s">
        <v>17196</v>
      </c>
      <c r="B5615" s="2" t="s">
        <v>17197</v>
      </c>
      <c r="C5615" s="2" t="s">
        <v>17196</v>
      </c>
    </row>
    <row r="5616" spans="1:3">
      <c r="A5616" s="2" t="s">
        <v>17198</v>
      </c>
      <c r="B5616" s="2" t="s">
        <v>17199</v>
      </c>
      <c r="C5616" s="2" t="s">
        <v>17198</v>
      </c>
    </row>
    <row r="5617" spans="1:3">
      <c r="A5617" s="2" t="s">
        <v>17200</v>
      </c>
      <c r="B5617" s="2" t="s">
        <v>17201</v>
      </c>
      <c r="C5617" s="2" t="s">
        <v>17200</v>
      </c>
    </row>
    <row r="5618" spans="1:3">
      <c r="A5618" s="2" t="s">
        <v>17202</v>
      </c>
      <c r="B5618" s="2" t="s">
        <v>17203</v>
      </c>
      <c r="C5618" s="2" t="s">
        <v>17202</v>
      </c>
    </row>
    <row r="5619" spans="1:3">
      <c r="A5619" s="2" t="s">
        <v>17204</v>
      </c>
      <c r="B5619" s="2" t="s">
        <v>17205</v>
      </c>
      <c r="C5619" s="2" t="s">
        <v>17204</v>
      </c>
    </row>
    <row r="5620" spans="1:3">
      <c r="A5620" s="2" t="s">
        <v>17206</v>
      </c>
      <c r="B5620" s="2" t="s">
        <v>17207</v>
      </c>
      <c r="C5620" s="2" t="s">
        <v>17206</v>
      </c>
    </row>
    <row r="5621" spans="1:3">
      <c r="A5621" s="2" t="s">
        <v>17208</v>
      </c>
      <c r="B5621" s="2" t="s">
        <v>17209</v>
      </c>
      <c r="C5621" s="2" t="s">
        <v>17208</v>
      </c>
    </row>
    <row r="5622" spans="1:3">
      <c r="A5622" s="2" t="s">
        <v>17210</v>
      </c>
      <c r="B5622" s="2" t="s">
        <v>17211</v>
      </c>
      <c r="C5622" s="2" t="s">
        <v>17210</v>
      </c>
    </row>
    <row r="5623" spans="1:3">
      <c r="A5623" s="2" t="s">
        <v>17212</v>
      </c>
      <c r="B5623" s="2" t="s">
        <v>17213</v>
      </c>
      <c r="C5623" s="2" t="s">
        <v>17212</v>
      </c>
    </row>
    <row r="5624" spans="1:3">
      <c r="A5624" s="2" t="s">
        <v>17214</v>
      </c>
      <c r="B5624" s="2" t="s">
        <v>17215</v>
      </c>
      <c r="C5624" s="2" t="s">
        <v>17214</v>
      </c>
    </row>
    <row r="5625" spans="1:3">
      <c r="A5625" s="2" t="s">
        <v>17216</v>
      </c>
      <c r="B5625" s="2" t="s">
        <v>17217</v>
      </c>
      <c r="C5625" s="2" t="s">
        <v>17216</v>
      </c>
    </row>
    <row r="5626" spans="1:3">
      <c r="A5626" s="2" t="s">
        <v>17218</v>
      </c>
      <c r="B5626" s="2" t="s">
        <v>17219</v>
      </c>
      <c r="C5626" s="2" t="s">
        <v>17218</v>
      </c>
    </row>
    <row r="5627" spans="1:3">
      <c r="A5627" s="2" t="s">
        <v>17220</v>
      </c>
      <c r="B5627" s="2" t="s">
        <v>17221</v>
      </c>
      <c r="C5627" s="2" t="s">
        <v>17220</v>
      </c>
    </row>
    <row r="5628" spans="1:3">
      <c r="A5628" s="2" t="s">
        <v>17222</v>
      </c>
      <c r="B5628" s="2" t="s">
        <v>17223</v>
      </c>
      <c r="C5628" s="2" t="s">
        <v>17222</v>
      </c>
    </row>
    <row r="5629" spans="1:3">
      <c r="A5629" s="2" t="s">
        <v>17224</v>
      </c>
      <c r="B5629" s="2" t="s">
        <v>17225</v>
      </c>
      <c r="C5629" s="2" t="s">
        <v>17224</v>
      </c>
    </row>
    <row r="5630" spans="1:3">
      <c r="A5630" s="2" t="s">
        <v>17226</v>
      </c>
      <c r="B5630" s="2" t="s">
        <v>17227</v>
      </c>
      <c r="C5630" s="2" t="s">
        <v>17226</v>
      </c>
    </row>
    <row r="5631" spans="1:3">
      <c r="A5631" s="2" t="s">
        <v>17228</v>
      </c>
      <c r="B5631" s="2" t="s">
        <v>17229</v>
      </c>
      <c r="C5631" s="2" t="s">
        <v>17228</v>
      </c>
    </row>
    <row r="5632" spans="1:3">
      <c r="A5632" s="2" t="s">
        <v>17230</v>
      </c>
      <c r="B5632" s="2" t="s">
        <v>17231</v>
      </c>
      <c r="C5632" s="2" t="s">
        <v>17230</v>
      </c>
    </row>
    <row r="5633" spans="1:3">
      <c r="A5633" s="2" t="s">
        <v>17232</v>
      </c>
      <c r="B5633" s="2" t="s">
        <v>17233</v>
      </c>
      <c r="C5633" s="2" t="s">
        <v>17232</v>
      </c>
    </row>
    <row r="5634" spans="1:3">
      <c r="A5634" s="2" t="s">
        <v>17234</v>
      </c>
      <c r="B5634" s="2" t="s">
        <v>17235</v>
      </c>
      <c r="C5634" s="2" t="s">
        <v>17234</v>
      </c>
    </row>
    <row r="5635" spans="1:3">
      <c r="A5635" s="2" t="s">
        <v>17236</v>
      </c>
      <c r="B5635" s="2" t="s">
        <v>17237</v>
      </c>
      <c r="C5635" s="2" t="s">
        <v>17236</v>
      </c>
    </row>
    <row r="5636" spans="1:3">
      <c r="A5636" s="2" t="s">
        <v>17238</v>
      </c>
      <c r="B5636" s="2" t="s">
        <v>17239</v>
      </c>
      <c r="C5636" s="2" t="s">
        <v>17238</v>
      </c>
    </row>
    <row r="5637" spans="1:3">
      <c r="A5637" s="2" t="s">
        <v>17240</v>
      </c>
      <c r="B5637" s="2" t="s">
        <v>17241</v>
      </c>
      <c r="C5637" s="2" t="s">
        <v>17240</v>
      </c>
    </row>
    <row r="5638" spans="1:3">
      <c r="A5638" s="2" t="s">
        <v>17242</v>
      </c>
      <c r="B5638" s="2" t="s">
        <v>17243</v>
      </c>
      <c r="C5638" s="2" t="s">
        <v>17242</v>
      </c>
    </row>
    <row r="5639" spans="1:3">
      <c r="A5639" s="2" t="s">
        <v>17244</v>
      </c>
      <c r="B5639" s="2" t="s">
        <v>17245</v>
      </c>
      <c r="C5639" s="2" t="s">
        <v>17244</v>
      </c>
    </row>
    <row r="5640" spans="1:3">
      <c r="A5640" s="2" t="s">
        <v>17246</v>
      </c>
      <c r="B5640" s="2" t="s">
        <v>17247</v>
      </c>
      <c r="C5640" s="2" t="s">
        <v>17246</v>
      </c>
    </row>
    <row r="5641" spans="1:3">
      <c r="A5641" s="2" t="s">
        <v>17248</v>
      </c>
      <c r="B5641" s="2" t="s">
        <v>17249</v>
      </c>
      <c r="C5641" s="2" t="s">
        <v>17248</v>
      </c>
    </row>
    <row r="5642" spans="1:3">
      <c r="A5642" s="2" t="s">
        <v>17250</v>
      </c>
      <c r="B5642" s="2" t="s">
        <v>17251</v>
      </c>
      <c r="C5642" s="2" t="s">
        <v>17250</v>
      </c>
    </row>
    <row r="5643" spans="1:3">
      <c r="A5643" s="2" t="s">
        <v>17252</v>
      </c>
      <c r="B5643" s="2" t="s">
        <v>17253</v>
      </c>
      <c r="C5643" s="2" t="s">
        <v>17252</v>
      </c>
    </row>
    <row r="5644" spans="1:3">
      <c r="A5644" s="2" t="s">
        <v>17254</v>
      </c>
      <c r="B5644" s="2" t="s">
        <v>17255</v>
      </c>
      <c r="C5644" s="2" t="s">
        <v>17254</v>
      </c>
    </row>
    <row r="5645" spans="1:3">
      <c r="A5645" s="2" t="s">
        <v>17256</v>
      </c>
      <c r="B5645" s="2" t="s">
        <v>17257</v>
      </c>
      <c r="C5645" s="2" t="s">
        <v>17256</v>
      </c>
    </row>
    <row r="5646" spans="1:3">
      <c r="A5646" s="2" t="s">
        <v>17258</v>
      </c>
      <c r="B5646" s="2" t="s">
        <v>17259</v>
      </c>
      <c r="C5646" s="2" t="s">
        <v>17258</v>
      </c>
    </row>
    <row r="5647" spans="1:3">
      <c r="A5647" s="2" t="s">
        <v>17260</v>
      </c>
      <c r="B5647" s="2" t="s">
        <v>17261</v>
      </c>
      <c r="C5647" s="2" t="s">
        <v>17260</v>
      </c>
    </row>
    <row r="5648" spans="1:3">
      <c r="A5648" s="2" t="s">
        <v>17262</v>
      </c>
      <c r="B5648" s="2" t="s">
        <v>17263</v>
      </c>
      <c r="C5648" s="2" t="s">
        <v>17262</v>
      </c>
    </row>
    <row r="5649" spans="1:3">
      <c r="A5649" s="2" t="s">
        <v>17264</v>
      </c>
      <c r="B5649" s="2" t="s">
        <v>17265</v>
      </c>
      <c r="C5649" s="2" t="s">
        <v>17264</v>
      </c>
    </row>
    <row r="5650" spans="1:3">
      <c r="A5650" s="2" t="s">
        <v>17266</v>
      </c>
      <c r="B5650" s="2" t="s">
        <v>17267</v>
      </c>
      <c r="C5650" s="2" t="s">
        <v>17266</v>
      </c>
    </row>
    <row r="5651" spans="1:3">
      <c r="A5651" s="2" t="s">
        <v>17268</v>
      </c>
      <c r="B5651" s="2" t="s">
        <v>17269</v>
      </c>
      <c r="C5651" s="2" t="s">
        <v>17268</v>
      </c>
    </row>
    <row r="5652" spans="1:3">
      <c r="A5652" s="2" t="s">
        <v>17270</v>
      </c>
      <c r="B5652" s="2" t="s">
        <v>17271</v>
      </c>
      <c r="C5652" s="2" t="s">
        <v>17270</v>
      </c>
    </row>
    <row r="5653" spans="1:3">
      <c r="A5653" s="2" t="s">
        <v>17272</v>
      </c>
      <c r="B5653" s="2" t="s">
        <v>17273</v>
      </c>
      <c r="C5653" s="2" t="s">
        <v>17272</v>
      </c>
    </row>
    <row r="5654" spans="1:3">
      <c r="A5654" s="2" t="s">
        <v>17274</v>
      </c>
      <c r="B5654" s="2" t="s">
        <v>17275</v>
      </c>
      <c r="C5654" s="2" t="s">
        <v>17274</v>
      </c>
    </row>
    <row r="5655" spans="1:3">
      <c r="A5655" s="2" t="s">
        <v>17276</v>
      </c>
      <c r="B5655" s="2" t="s">
        <v>17277</v>
      </c>
      <c r="C5655" s="2" t="s">
        <v>17276</v>
      </c>
    </row>
    <row r="5656" spans="1:3">
      <c r="A5656" s="2" t="s">
        <v>17278</v>
      </c>
      <c r="B5656" s="2" t="s">
        <v>17279</v>
      </c>
      <c r="C5656" s="2" t="s">
        <v>17278</v>
      </c>
    </row>
    <row r="5657" spans="1:3">
      <c r="A5657" s="2" t="s">
        <v>17280</v>
      </c>
      <c r="B5657" s="2" t="s">
        <v>10585</v>
      </c>
      <c r="C5657" s="2" t="s">
        <v>17280</v>
      </c>
    </row>
    <row r="5658" spans="1:3">
      <c r="A5658" s="2" t="s">
        <v>17281</v>
      </c>
      <c r="B5658" s="2" t="s">
        <v>17282</v>
      </c>
      <c r="C5658" s="2" t="s">
        <v>17281</v>
      </c>
    </row>
    <row r="5659" spans="1:3">
      <c r="A5659" s="2" t="s">
        <v>17283</v>
      </c>
      <c r="B5659" s="2" t="s">
        <v>17284</v>
      </c>
      <c r="C5659" s="2" t="s">
        <v>17283</v>
      </c>
    </row>
    <row r="5660" spans="1:3">
      <c r="A5660" s="2" t="s">
        <v>17285</v>
      </c>
      <c r="B5660" s="2" t="s">
        <v>17286</v>
      </c>
      <c r="C5660" s="2" t="s">
        <v>17285</v>
      </c>
    </row>
    <row r="5661" spans="1:3">
      <c r="A5661" s="2" t="s">
        <v>17287</v>
      </c>
      <c r="B5661" s="2" t="s">
        <v>17288</v>
      </c>
      <c r="C5661" s="2" t="s">
        <v>17287</v>
      </c>
    </row>
    <row r="5662" spans="1:3">
      <c r="A5662" s="2" t="s">
        <v>17289</v>
      </c>
      <c r="B5662" s="2" t="s">
        <v>17290</v>
      </c>
      <c r="C5662" s="2" t="s">
        <v>17289</v>
      </c>
    </row>
    <row r="5663" spans="1:3">
      <c r="A5663" s="2" t="s">
        <v>17291</v>
      </c>
      <c r="B5663" s="2" t="s">
        <v>17292</v>
      </c>
      <c r="C5663" s="2" t="s">
        <v>17291</v>
      </c>
    </row>
    <row r="5664" spans="1:3">
      <c r="A5664" s="2" t="s">
        <v>17293</v>
      </c>
      <c r="B5664" s="2" t="s">
        <v>17294</v>
      </c>
      <c r="C5664" s="2" t="s">
        <v>17293</v>
      </c>
    </row>
    <row r="5665" spans="1:3">
      <c r="A5665" s="2" t="s">
        <v>17295</v>
      </c>
      <c r="B5665" s="2" t="s">
        <v>17296</v>
      </c>
      <c r="C5665" s="2" t="s">
        <v>17295</v>
      </c>
    </row>
    <row r="5666" spans="1:3">
      <c r="A5666" s="2" t="s">
        <v>17297</v>
      </c>
      <c r="B5666" s="2" t="s">
        <v>17298</v>
      </c>
      <c r="C5666" s="2" t="s">
        <v>17297</v>
      </c>
    </row>
    <row r="5667" spans="1:3">
      <c r="A5667" s="2" t="s">
        <v>17299</v>
      </c>
      <c r="B5667" s="2" t="s">
        <v>17300</v>
      </c>
      <c r="C5667" s="2" t="s">
        <v>17299</v>
      </c>
    </row>
    <row r="5668" spans="1:3">
      <c r="A5668" s="2" t="s">
        <v>17301</v>
      </c>
      <c r="B5668" s="2" t="s">
        <v>17302</v>
      </c>
      <c r="C5668" s="2" t="s">
        <v>17301</v>
      </c>
    </row>
    <row r="5669" spans="1:3">
      <c r="A5669" s="2" t="s">
        <v>17303</v>
      </c>
      <c r="B5669" s="2" t="s">
        <v>17304</v>
      </c>
      <c r="C5669" s="2" t="s">
        <v>17303</v>
      </c>
    </row>
    <row r="5670" spans="1:3">
      <c r="A5670" s="2" t="s">
        <v>17305</v>
      </c>
      <c r="B5670" s="2" t="s">
        <v>17306</v>
      </c>
      <c r="C5670" s="2" t="s">
        <v>17305</v>
      </c>
    </row>
    <row r="5671" spans="1:3">
      <c r="A5671" s="2" t="s">
        <v>17307</v>
      </c>
      <c r="B5671" s="2" t="s">
        <v>17308</v>
      </c>
      <c r="C5671" s="2" t="s">
        <v>17307</v>
      </c>
    </row>
    <row r="5672" spans="1:3">
      <c r="A5672" s="2" t="s">
        <v>17309</v>
      </c>
      <c r="B5672" s="2" t="s">
        <v>17310</v>
      </c>
      <c r="C5672" s="2" t="s">
        <v>17309</v>
      </c>
    </row>
    <row r="5673" spans="1:3">
      <c r="A5673" s="2" t="s">
        <v>17311</v>
      </c>
      <c r="B5673" s="2" t="s">
        <v>17312</v>
      </c>
      <c r="C5673" s="2" t="s">
        <v>17311</v>
      </c>
    </row>
    <row r="5674" spans="1:3">
      <c r="A5674" s="2" t="s">
        <v>17313</v>
      </c>
      <c r="B5674" s="2" t="s">
        <v>17314</v>
      </c>
      <c r="C5674" s="2" t="s">
        <v>17313</v>
      </c>
    </row>
    <row r="5675" spans="1:3">
      <c r="A5675" s="2" t="s">
        <v>17315</v>
      </c>
      <c r="B5675" s="2" t="s">
        <v>17316</v>
      </c>
      <c r="C5675" s="2" t="s">
        <v>17315</v>
      </c>
    </row>
    <row r="5676" spans="1:3">
      <c r="A5676" s="2" t="s">
        <v>17317</v>
      </c>
      <c r="B5676" s="2" t="s">
        <v>17318</v>
      </c>
      <c r="C5676" s="2" t="s">
        <v>17317</v>
      </c>
    </row>
    <row r="5677" spans="1:3">
      <c r="A5677" s="2" t="s">
        <v>17319</v>
      </c>
      <c r="B5677" s="2" t="s">
        <v>17320</v>
      </c>
      <c r="C5677" s="2" t="s">
        <v>17319</v>
      </c>
    </row>
    <row r="5678" spans="1:3">
      <c r="A5678" s="2" t="s">
        <v>17321</v>
      </c>
      <c r="B5678" s="2" t="s">
        <v>17322</v>
      </c>
      <c r="C5678" s="2" t="s">
        <v>17321</v>
      </c>
    </row>
    <row r="5679" spans="1:3">
      <c r="A5679" s="2" t="s">
        <v>17323</v>
      </c>
      <c r="B5679" s="2" t="s">
        <v>17324</v>
      </c>
      <c r="C5679" s="2" t="s">
        <v>17323</v>
      </c>
    </row>
    <row r="5680" spans="1:3">
      <c r="A5680" s="2" t="s">
        <v>17325</v>
      </c>
      <c r="B5680" s="2" t="s">
        <v>17326</v>
      </c>
      <c r="C5680" s="2" t="s">
        <v>17325</v>
      </c>
    </row>
    <row r="5681" spans="1:3">
      <c r="A5681" s="2" t="s">
        <v>17327</v>
      </c>
      <c r="B5681" s="2" t="s">
        <v>17328</v>
      </c>
      <c r="C5681" s="2" t="s">
        <v>17327</v>
      </c>
    </row>
    <row r="5682" spans="1:3">
      <c r="A5682" s="2" t="s">
        <v>17329</v>
      </c>
      <c r="B5682" s="2" t="s">
        <v>17330</v>
      </c>
      <c r="C5682" s="2" t="s">
        <v>17329</v>
      </c>
    </row>
    <row r="5683" spans="1:3">
      <c r="A5683" s="2" t="s">
        <v>17331</v>
      </c>
      <c r="B5683" s="2" t="s">
        <v>17332</v>
      </c>
      <c r="C5683" s="2" t="s">
        <v>17331</v>
      </c>
    </row>
    <row r="5684" spans="1:3">
      <c r="A5684" s="2" t="s">
        <v>17333</v>
      </c>
      <c r="B5684" s="2" t="s">
        <v>17334</v>
      </c>
      <c r="C5684" s="2" t="s">
        <v>17333</v>
      </c>
    </row>
    <row r="5685" spans="1:3">
      <c r="A5685" s="2" t="s">
        <v>17335</v>
      </c>
      <c r="B5685" s="2" t="s">
        <v>17336</v>
      </c>
      <c r="C5685" s="2" t="s">
        <v>17335</v>
      </c>
    </row>
    <row r="5686" spans="1:3">
      <c r="A5686" s="2" t="s">
        <v>17337</v>
      </c>
      <c r="B5686" s="2" t="s">
        <v>17338</v>
      </c>
      <c r="C5686" s="2" t="s">
        <v>17337</v>
      </c>
    </row>
    <row r="5687" spans="1:3">
      <c r="A5687" s="2" t="s">
        <v>17339</v>
      </c>
      <c r="B5687" s="2" t="s">
        <v>17340</v>
      </c>
      <c r="C5687" s="2" t="s">
        <v>17339</v>
      </c>
    </row>
    <row r="5688" spans="1:3">
      <c r="A5688" s="2" t="s">
        <v>17341</v>
      </c>
      <c r="B5688" s="2" t="s">
        <v>17342</v>
      </c>
      <c r="C5688" s="2" t="s">
        <v>17341</v>
      </c>
    </row>
    <row r="5689" spans="1:3">
      <c r="A5689" s="2" t="s">
        <v>17343</v>
      </c>
      <c r="B5689" s="2" t="s">
        <v>17344</v>
      </c>
      <c r="C5689" s="2" t="s">
        <v>17343</v>
      </c>
    </row>
    <row r="5690" spans="1:3">
      <c r="A5690" s="2" t="s">
        <v>17345</v>
      </c>
      <c r="B5690" s="2" t="s">
        <v>17346</v>
      </c>
      <c r="C5690" s="2" t="s">
        <v>17345</v>
      </c>
    </row>
    <row r="5691" spans="1:3">
      <c r="A5691" s="2" t="s">
        <v>17347</v>
      </c>
      <c r="B5691" s="2" t="s">
        <v>17348</v>
      </c>
      <c r="C5691" s="2" t="s">
        <v>17347</v>
      </c>
    </row>
    <row r="5692" spans="1:3">
      <c r="A5692" s="2" t="s">
        <v>17349</v>
      </c>
      <c r="B5692" s="2" t="s">
        <v>11637</v>
      </c>
      <c r="C5692" s="2" t="s">
        <v>17349</v>
      </c>
    </row>
    <row r="5693" spans="1:3">
      <c r="A5693" s="2" t="s">
        <v>17350</v>
      </c>
      <c r="B5693" s="2" t="s">
        <v>17351</v>
      </c>
      <c r="C5693" s="2" t="s">
        <v>17350</v>
      </c>
    </row>
    <row r="5694" spans="1:3">
      <c r="A5694" s="2" t="s">
        <v>17352</v>
      </c>
      <c r="B5694" s="2" t="s">
        <v>17353</v>
      </c>
      <c r="C5694" s="2" t="s">
        <v>17352</v>
      </c>
    </row>
    <row r="5695" spans="1:3">
      <c r="A5695" s="2" t="s">
        <v>17354</v>
      </c>
      <c r="B5695" s="2" t="s">
        <v>17355</v>
      </c>
      <c r="C5695" s="2" t="s">
        <v>17354</v>
      </c>
    </row>
    <row r="5696" spans="1:3">
      <c r="A5696" s="2" t="s">
        <v>17356</v>
      </c>
      <c r="B5696" s="2" t="s">
        <v>17357</v>
      </c>
      <c r="C5696" s="2" t="s">
        <v>17356</v>
      </c>
    </row>
    <row r="5697" spans="1:3">
      <c r="A5697" s="2" t="s">
        <v>17358</v>
      </c>
      <c r="B5697" s="2" t="s">
        <v>17359</v>
      </c>
      <c r="C5697" s="2" t="s">
        <v>17358</v>
      </c>
    </row>
    <row r="5698" spans="1:3">
      <c r="A5698" s="2" t="s">
        <v>17360</v>
      </c>
      <c r="B5698" s="2" t="s">
        <v>17361</v>
      </c>
      <c r="C5698" s="2" t="s">
        <v>17360</v>
      </c>
    </row>
    <row r="5699" spans="1:3">
      <c r="A5699" s="2" t="s">
        <v>17362</v>
      </c>
      <c r="B5699" s="2" t="s">
        <v>17363</v>
      </c>
      <c r="C5699" s="2" t="s">
        <v>17362</v>
      </c>
    </row>
    <row r="5700" spans="1:3">
      <c r="A5700" s="2" t="s">
        <v>17364</v>
      </c>
      <c r="B5700" s="2" t="s">
        <v>17365</v>
      </c>
      <c r="C5700" s="2" t="s">
        <v>17364</v>
      </c>
    </row>
    <row r="5701" spans="1:3">
      <c r="A5701" s="2" t="s">
        <v>17366</v>
      </c>
      <c r="B5701" s="2" t="s">
        <v>17367</v>
      </c>
      <c r="C5701" s="2" t="s">
        <v>17366</v>
      </c>
    </row>
    <row r="5702" spans="1:3">
      <c r="A5702" s="2" t="s">
        <v>17368</v>
      </c>
      <c r="B5702" s="2" t="s">
        <v>17369</v>
      </c>
      <c r="C5702" s="2" t="s">
        <v>17368</v>
      </c>
    </row>
    <row r="5703" spans="1:3">
      <c r="A5703" s="2" t="s">
        <v>17370</v>
      </c>
      <c r="B5703" s="2" t="s">
        <v>17371</v>
      </c>
      <c r="C5703" s="2" t="s">
        <v>17370</v>
      </c>
    </row>
    <row r="5704" spans="1:3">
      <c r="A5704" s="2" t="s">
        <v>17372</v>
      </c>
      <c r="B5704" s="2" t="s">
        <v>17373</v>
      </c>
      <c r="C5704" s="2" t="s">
        <v>17372</v>
      </c>
    </row>
    <row r="5705" spans="1:3">
      <c r="A5705" s="2" t="s">
        <v>17374</v>
      </c>
      <c r="B5705" s="2" t="s">
        <v>17375</v>
      </c>
      <c r="C5705" s="2" t="s">
        <v>17374</v>
      </c>
    </row>
    <row r="5706" spans="1:3">
      <c r="A5706" s="2" t="s">
        <v>17376</v>
      </c>
      <c r="B5706" s="2" t="s">
        <v>17377</v>
      </c>
      <c r="C5706" s="2" t="s">
        <v>17376</v>
      </c>
    </row>
    <row r="5707" spans="1:3">
      <c r="A5707" s="2" t="s">
        <v>17378</v>
      </c>
      <c r="B5707" s="2" t="s">
        <v>17379</v>
      </c>
      <c r="C5707" s="2" t="s">
        <v>17378</v>
      </c>
    </row>
    <row r="5708" spans="1:3">
      <c r="A5708" s="2" t="s">
        <v>17380</v>
      </c>
      <c r="B5708" s="2" t="s">
        <v>17381</v>
      </c>
      <c r="C5708" s="2" t="s">
        <v>17380</v>
      </c>
    </row>
    <row r="5709" spans="1:3">
      <c r="A5709" s="2" t="s">
        <v>17382</v>
      </c>
      <c r="B5709" s="2" t="s">
        <v>17383</v>
      </c>
      <c r="C5709" s="2" t="s">
        <v>17382</v>
      </c>
    </row>
    <row r="5710" spans="1:3">
      <c r="A5710" s="2" t="s">
        <v>17384</v>
      </c>
      <c r="B5710" s="2" t="s">
        <v>11898</v>
      </c>
      <c r="C5710" s="2" t="s">
        <v>17384</v>
      </c>
    </row>
    <row r="5711" spans="1:3">
      <c r="A5711" s="2" t="s">
        <v>17385</v>
      </c>
      <c r="B5711" s="2" t="s">
        <v>17386</v>
      </c>
      <c r="C5711" s="2" t="s">
        <v>17385</v>
      </c>
    </row>
    <row r="5712" spans="1:3">
      <c r="A5712" s="2" t="s">
        <v>17387</v>
      </c>
      <c r="B5712" s="2" t="s">
        <v>17388</v>
      </c>
      <c r="C5712" s="2" t="s">
        <v>17387</v>
      </c>
    </row>
    <row r="5713" spans="1:3">
      <c r="A5713" s="2" t="s">
        <v>17389</v>
      </c>
      <c r="B5713" s="2" t="s">
        <v>17390</v>
      </c>
      <c r="C5713" s="2" t="s">
        <v>17389</v>
      </c>
    </row>
    <row r="5714" spans="1:3">
      <c r="A5714" s="2" t="s">
        <v>17391</v>
      </c>
      <c r="B5714" s="2" t="s">
        <v>17392</v>
      </c>
      <c r="C5714" s="2" t="s">
        <v>17391</v>
      </c>
    </row>
    <row r="5715" spans="1:3">
      <c r="A5715" s="2" t="s">
        <v>17393</v>
      </c>
      <c r="B5715" s="2" t="s">
        <v>17394</v>
      </c>
      <c r="C5715" s="2" t="s">
        <v>17393</v>
      </c>
    </row>
    <row r="5716" spans="1:3">
      <c r="A5716" s="2" t="s">
        <v>17395</v>
      </c>
      <c r="B5716" s="2" t="s">
        <v>17396</v>
      </c>
      <c r="C5716" s="2" t="s">
        <v>17395</v>
      </c>
    </row>
    <row r="5717" spans="1:3">
      <c r="A5717" s="2" t="s">
        <v>17397</v>
      </c>
      <c r="B5717" s="2" t="s">
        <v>17398</v>
      </c>
      <c r="C5717" s="2" t="s">
        <v>17397</v>
      </c>
    </row>
    <row r="5718" spans="1:3">
      <c r="A5718" s="2" t="s">
        <v>17399</v>
      </c>
      <c r="B5718" s="2" t="s">
        <v>17400</v>
      </c>
      <c r="C5718" s="2" t="s">
        <v>17399</v>
      </c>
    </row>
    <row r="5719" spans="1:3">
      <c r="A5719" s="2" t="s">
        <v>17401</v>
      </c>
      <c r="B5719" s="2" t="s">
        <v>17402</v>
      </c>
      <c r="C5719" s="2" t="s">
        <v>17401</v>
      </c>
    </row>
    <row r="5720" spans="1:3">
      <c r="A5720" s="2" t="s">
        <v>17403</v>
      </c>
      <c r="B5720" s="2" t="s">
        <v>13667</v>
      </c>
      <c r="C5720" s="2" t="s">
        <v>17403</v>
      </c>
    </row>
    <row r="5721" spans="1:3">
      <c r="A5721" s="2" t="s">
        <v>17404</v>
      </c>
      <c r="B5721" s="2" t="s">
        <v>17405</v>
      </c>
      <c r="C5721" s="2" t="s">
        <v>17404</v>
      </c>
    </row>
    <row r="5722" spans="1:3">
      <c r="A5722" s="2" t="s">
        <v>17406</v>
      </c>
      <c r="B5722" s="2" t="s">
        <v>17407</v>
      </c>
      <c r="C5722" s="2" t="s">
        <v>17406</v>
      </c>
    </row>
    <row r="5723" spans="1:3">
      <c r="A5723" s="2" t="s">
        <v>17408</v>
      </c>
      <c r="B5723" s="2" t="s">
        <v>17409</v>
      </c>
      <c r="C5723" s="2" t="s">
        <v>17408</v>
      </c>
    </row>
    <row r="5724" spans="1:3">
      <c r="A5724" s="2" t="s">
        <v>17410</v>
      </c>
      <c r="B5724" s="2" t="s">
        <v>17411</v>
      </c>
      <c r="C5724" s="2" t="s">
        <v>17410</v>
      </c>
    </row>
    <row r="5725" spans="1:3">
      <c r="A5725" s="2" t="s">
        <v>17412</v>
      </c>
      <c r="B5725" s="2" t="s">
        <v>17413</v>
      </c>
      <c r="C5725" s="2" t="s">
        <v>17412</v>
      </c>
    </row>
    <row r="5726" spans="1:3">
      <c r="A5726" s="2" t="s">
        <v>17414</v>
      </c>
      <c r="B5726" s="2" t="s">
        <v>17415</v>
      </c>
      <c r="C5726" s="2" t="s">
        <v>17414</v>
      </c>
    </row>
    <row r="5727" spans="1:3">
      <c r="A5727" s="2" t="s">
        <v>17416</v>
      </c>
      <c r="B5727" s="2" t="s">
        <v>17417</v>
      </c>
      <c r="C5727" s="2" t="s">
        <v>17416</v>
      </c>
    </row>
    <row r="5728" spans="1:3">
      <c r="A5728" s="2" t="s">
        <v>17418</v>
      </c>
      <c r="B5728" s="2" t="s">
        <v>17419</v>
      </c>
      <c r="C5728" s="2" t="s">
        <v>17418</v>
      </c>
    </row>
    <row r="5729" spans="1:3">
      <c r="A5729" s="2" t="s">
        <v>17420</v>
      </c>
      <c r="B5729" s="2" t="s">
        <v>17421</v>
      </c>
      <c r="C5729" s="2" t="s">
        <v>17420</v>
      </c>
    </row>
    <row r="5730" spans="1:3">
      <c r="A5730" s="2" t="s">
        <v>17422</v>
      </c>
      <c r="B5730" s="2" t="s">
        <v>17423</v>
      </c>
      <c r="C5730" s="2" t="s">
        <v>17422</v>
      </c>
    </row>
    <row r="5731" spans="1:3">
      <c r="A5731" s="2" t="s">
        <v>17424</v>
      </c>
      <c r="B5731" s="2" t="s">
        <v>17425</v>
      </c>
      <c r="C5731" s="2" t="s">
        <v>17424</v>
      </c>
    </row>
    <row r="5732" spans="1:3">
      <c r="A5732" s="2" t="s">
        <v>17426</v>
      </c>
      <c r="B5732" s="2" t="s">
        <v>17427</v>
      </c>
      <c r="C5732" s="2" t="s">
        <v>17426</v>
      </c>
    </row>
    <row r="5733" spans="1:3">
      <c r="A5733" s="2" t="s">
        <v>17428</v>
      </c>
      <c r="B5733" s="2" t="s">
        <v>17429</v>
      </c>
      <c r="C5733" s="2" t="s">
        <v>17428</v>
      </c>
    </row>
    <row r="5734" spans="1:3">
      <c r="A5734" s="2" t="s">
        <v>17430</v>
      </c>
      <c r="B5734" s="2" t="s">
        <v>17431</v>
      </c>
      <c r="C5734" s="2" t="s">
        <v>17430</v>
      </c>
    </row>
    <row r="5735" spans="1:3">
      <c r="A5735" s="2" t="s">
        <v>17432</v>
      </c>
      <c r="B5735" s="2" t="s">
        <v>17433</v>
      </c>
      <c r="C5735" s="2" t="s">
        <v>17432</v>
      </c>
    </row>
    <row r="5736" spans="1:3">
      <c r="A5736" s="2" t="s">
        <v>17434</v>
      </c>
      <c r="B5736" s="2" t="s">
        <v>17435</v>
      </c>
      <c r="C5736" s="2" t="s">
        <v>17434</v>
      </c>
    </row>
    <row r="5737" spans="1:3">
      <c r="A5737" s="2" t="s">
        <v>17436</v>
      </c>
      <c r="B5737" s="2" t="s">
        <v>17437</v>
      </c>
      <c r="C5737" s="2" t="s">
        <v>17436</v>
      </c>
    </row>
    <row r="5738" spans="1:3">
      <c r="A5738" s="2" t="s">
        <v>17438</v>
      </c>
      <c r="B5738" s="2" t="s">
        <v>17439</v>
      </c>
      <c r="C5738" s="2" t="s">
        <v>17438</v>
      </c>
    </row>
    <row r="5739" spans="1:3">
      <c r="A5739" s="2" t="s">
        <v>17440</v>
      </c>
      <c r="B5739" s="2" t="s">
        <v>17441</v>
      </c>
      <c r="C5739" s="2" t="s">
        <v>17440</v>
      </c>
    </row>
    <row r="5740" spans="1:3">
      <c r="A5740" s="2" t="s">
        <v>17442</v>
      </c>
      <c r="B5740" s="2" t="s">
        <v>17443</v>
      </c>
      <c r="C5740" s="2" t="s">
        <v>17442</v>
      </c>
    </row>
    <row r="5741" spans="1:3">
      <c r="A5741" s="2" t="s">
        <v>17444</v>
      </c>
      <c r="B5741" s="2" t="s">
        <v>17445</v>
      </c>
      <c r="C5741" s="2" t="s">
        <v>17444</v>
      </c>
    </row>
    <row r="5742" spans="1:3">
      <c r="A5742" s="2" t="s">
        <v>17446</v>
      </c>
      <c r="B5742" s="2" t="s">
        <v>17447</v>
      </c>
      <c r="C5742" s="2" t="s">
        <v>17446</v>
      </c>
    </row>
    <row r="5743" spans="1:3">
      <c r="A5743" s="2" t="s">
        <v>17448</v>
      </c>
      <c r="B5743" s="2" t="s">
        <v>17449</v>
      </c>
      <c r="C5743" s="2" t="s">
        <v>17448</v>
      </c>
    </row>
    <row r="5744" spans="1:3">
      <c r="A5744" s="2" t="s">
        <v>17450</v>
      </c>
      <c r="B5744" s="2" t="s">
        <v>17451</v>
      </c>
      <c r="C5744" s="2" t="s">
        <v>17450</v>
      </c>
    </row>
    <row r="5745" spans="1:3">
      <c r="A5745" s="2" t="s">
        <v>17452</v>
      </c>
      <c r="B5745" s="2" t="s">
        <v>17453</v>
      </c>
      <c r="C5745" s="2" t="s">
        <v>17452</v>
      </c>
    </row>
    <row r="5746" spans="1:3">
      <c r="A5746" s="2" t="s">
        <v>17454</v>
      </c>
      <c r="B5746" s="2" t="s">
        <v>17455</v>
      </c>
      <c r="C5746" s="2" t="s">
        <v>17454</v>
      </c>
    </row>
    <row r="5747" spans="1:3">
      <c r="A5747" s="2" t="s">
        <v>17456</v>
      </c>
      <c r="B5747" s="2" t="s">
        <v>17457</v>
      </c>
      <c r="C5747" s="2" t="s">
        <v>17456</v>
      </c>
    </row>
    <row r="5748" spans="1:3">
      <c r="A5748" s="2" t="s">
        <v>17458</v>
      </c>
      <c r="B5748" s="2" t="s">
        <v>17459</v>
      </c>
      <c r="C5748" s="2" t="s">
        <v>17458</v>
      </c>
    </row>
    <row r="5749" spans="1:3">
      <c r="A5749" s="2" t="s">
        <v>17460</v>
      </c>
      <c r="B5749" s="2" t="s">
        <v>17461</v>
      </c>
      <c r="C5749" s="2" t="s">
        <v>17460</v>
      </c>
    </row>
    <row r="5750" spans="1:3">
      <c r="A5750" s="2" t="s">
        <v>17462</v>
      </c>
      <c r="B5750" s="2" t="s">
        <v>17463</v>
      </c>
      <c r="C5750" s="2" t="s">
        <v>17462</v>
      </c>
    </row>
    <row r="5751" spans="1:3">
      <c r="A5751" s="2" t="s">
        <v>17464</v>
      </c>
      <c r="B5751" s="2" t="s">
        <v>17465</v>
      </c>
      <c r="C5751" s="2" t="s">
        <v>17464</v>
      </c>
    </row>
    <row r="5752" spans="1:3">
      <c r="A5752" s="2" t="s">
        <v>17466</v>
      </c>
      <c r="B5752" s="2" t="s">
        <v>17467</v>
      </c>
      <c r="C5752" s="2" t="s">
        <v>17466</v>
      </c>
    </row>
    <row r="5753" spans="1:3">
      <c r="A5753" s="2" t="s">
        <v>17468</v>
      </c>
      <c r="B5753" s="2" t="s">
        <v>17469</v>
      </c>
      <c r="C5753" s="2" t="s">
        <v>17468</v>
      </c>
    </row>
    <row r="5754" spans="1:3">
      <c r="A5754" s="2" t="s">
        <v>17470</v>
      </c>
      <c r="B5754" s="2" t="s">
        <v>17471</v>
      </c>
      <c r="C5754" s="2" t="s">
        <v>17470</v>
      </c>
    </row>
    <row r="5755" spans="1:3">
      <c r="A5755" s="2" t="s">
        <v>17472</v>
      </c>
      <c r="B5755" s="2" t="s">
        <v>17473</v>
      </c>
      <c r="C5755" s="2" t="s">
        <v>17472</v>
      </c>
    </row>
    <row r="5756" spans="1:3">
      <c r="A5756" s="2" t="s">
        <v>17474</v>
      </c>
      <c r="B5756" s="2" t="s">
        <v>17475</v>
      </c>
      <c r="C5756" s="2" t="s">
        <v>17474</v>
      </c>
    </row>
    <row r="5757" spans="1:3">
      <c r="A5757" s="2" t="s">
        <v>17476</v>
      </c>
      <c r="B5757" s="2" t="s">
        <v>17477</v>
      </c>
      <c r="C5757" s="2" t="s">
        <v>17476</v>
      </c>
    </row>
    <row r="5758" spans="1:3">
      <c r="A5758" s="2" t="s">
        <v>17478</v>
      </c>
      <c r="B5758" s="2" t="s">
        <v>17479</v>
      </c>
      <c r="C5758" s="2" t="s">
        <v>17478</v>
      </c>
    </row>
    <row r="5759" spans="1:3">
      <c r="A5759" s="2" t="s">
        <v>17480</v>
      </c>
      <c r="B5759" s="2" t="s">
        <v>17481</v>
      </c>
      <c r="C5759" s="2" t="s">
        <v>17480</v>
      </c>
    </row>
    <row r="5760" spans="1:3">
      <c r="A5760" s="2" t="s">
        <v>17482</v>
      </c>
      <c r="B5760" s="2" t="s">
        <v>17483</v>
      </c>
      <c r="C5760" s="2" t="s">
        <v>17482</v>
      </c>
    </row>
    <row r="5761" spans="1:3">
      <c r="A5761" s="2" t="s">
        <v>17484</v>
      </c>
      <c r="B5761" s="2" t="s">
        <v>17485</v>
      </c>
      <c r="C5761" s="2" t="s">
        <v>17484</v>
      </c>
    </row>
    <row r="5762" spans="1:3">
      <c r="A5762" s="2" t="s">
        <v>17486</v>
      </c>
      <c r="B5762" s="2" t="s">
        <v>11532</v>
      </c>
      <c r="C5762" s="2" t="s">
        <v>17486</v>
      </c>
    </row>
    <row r="5763" spans="1:3">
      <c r="A5763" s="2" t="s">
        <v>17487</v>
      </c>
      <c r="B5763" s="2" t="s">
        <v>17488</v>
      </c>
      <c r="C5763" s="2" t="s">
        <v>17487</v>
      </c>
    </row>
    <row r="5764" spans="1:3">
      <c r="A5764" s="2" t="s">
        <v>17489</v>
      </c>
      <c r="B5764" s="2" t="s">
        <v>17490</v>
      </c>
      <c r="C5764" s="2" t="s">
        <v>17489</v>
      </c>
    </row>
    <row r="5765" spans="1:3">
      <c r="A5765" s="2" t="s">
        <v>17491</v>
      </c>
      <c r="B5765" s="2" t="s">
        <v>17492</v>
      </c>
      <c r="C5765" s="2" t="s">
        <v>17491</v>
      </c>
    </row>
    <row r="5766" spans="1:3">
      <c r="A5766" s="2" t="s">
        <v>17493</v>
      </c>
      <c r="B5766" s="2" t="s">
        <v>17494</v>
      </c>
      <c r="C5766" s="2" t="s">
        <v>17493</v>
      </c>
    </row>
    <row r="5767" spans="1:3">
      <c r="A5767" s="2" t="s">
        <v>17495</v>
      </c>
      <c r="B5767" s="2" t="s">
        <v>17496</v>
      </c>
      <c r="C5767" s="2" t="s">
        <v>17495</v>
      </c>
    </row>
    <row r="5768" spans="1:3">
      <c r="A5768" s="2" t="s">
        <v>17497</v>
      </c>
      <c r="B5768" s="2" t="s">
        <v>17498</v>
      </c>
      <c r="C5768" s="2" t="s">
        <v>17497</v>
      </c>
    </row>
    <row r="5769" spans="1:3">
      <c r="A5769" s="2" t="s">
        <v>17499</v>
      </c>
      <c r="B5769" s="2" t="s">
        <v>17500</v>
      </c>
      <c r="C5769" s="2" t="s">
        <v>17499</v>
      </c>
    </row>
    <row r="5770" spans="1:3">
      <c r="A5770" s="2" t="s">
        <v>17501</v>
      </c>
      <c r="B5770" s="2" t="s">
        <v>17502</v>
      </c>
      <c r="C5770" s="2" t="s">
        <v>17501</v>
      </c>
    </row>
    <row r="5771" spans="1:3">
      <c r="A5771" s="2" t="s">
        <v>17503</v>
      </c>
      <c r="B5771" s="2" t="s">
        <v>17504</v>
      </c>
      <c r="C5771" s="2" t="s">
        <v>17503</v>
      </c>
    </row>
    <row r="5772" spans="1:3">
      <c r="A5772" s="2" t="s">
        <v>17505</v>
      </c>
      <c r="B5772" s="2" t="s">
        <v>17506</v>
      </c>
      <c r="C5772" s="2" t="s">
        <v>17505</v>
      </c>
    </row>
    <row r="5773" spans="1:3">
      <c r="A5773" s="2" t="s">
        <v>17507</v>
      </c>
      <c r="B5773" s="2" t="s">
        <v>17508</v>
      </c>
      <c r="C5773" s="2" t="s">
        <v>17507</v>
      </c>
    </row>
    <row r="5774" spans="1:3">
      <c r="A5774" s="2" t="s">
        <v>17509</v>
      </c>
      <c r="B5774" s="2" t="s">
        <v>17510</v>
      </c>
      <c r="C5774" s="2" t="s">
        <v>17509</v>
      </c>
    </row>
    <row r="5775" spans="1:3">
      <c r="A5775" s="2" t="s">
        <v>17511</v>
      </c>
      <c r="B5775" s="2" t="s">
        <v>17512</v>
      </c>
      <c r="C5775" s="2" t="s">
        <v>17511</v>
      </c>
    </row>
    <row r="5776" spans="1:3">
      <c r="A5776" s="2" t="s">
        <v>17513</v>
      </c>
      <c r="B5776" s="2" t="s">
        <v>17514</v>
      </c>
      <c r="C5776" s="2" t="s">
        <v>17513</v>
      </c>
    </row>
    <row r="5777" spans="1:3">
      <c r="A5777" s="2" t="s">
        <v>17515</v>
      </c>
      <c r="B5777" s="2" t="s">
        <v>17516</v>
      </c>
      <c r="C5777" s="2" t="s">
        <v>17515</v>
      </c>
    </row>
    <row r="5778" spans="1:3">
      <c r="A5778" s="2" t="s">
        <v>17517</v>
      </c>
      <c r="B5778" s="2" t="s">
        <v>17518</v>
      </c>
      <c r="C5778" s="2" t="s">
        <v>17517</v>
      </c>
    </row>
    <row r="5779" spans="1:3">
      <c r="A5779" s="2" t="s">
        <v>17519</v>
      </c>
      <c r="B5779" s="2" t="s">
        <v>17520</v>
      </c>
      <c r="C5779" s="2" t="s">
        <v>17519</v>
      </c>
    </row>
    <row r="5780" spans="1:3">
      <c r="A5780" s="2" t="s">
        <v>17521</v>
      </c>
      <c r="B5780" s="2" t="s">
        <v>17522</v>
      </c>
      <c r="C5780" s="2" t="s">
        <v>17521</v>
      </c>
    </row>
    <row r="5781" spans="1:3">
      <c r="A5781" s="2" t="s">
        <v>17523</v>
      </c>
      <c r="B5781" s="2" t="s">
        <v>17524</v>
      </c>
      <c r="C5781" s="2" t="s">
        <v>17523</v>
      </c>
    </row>
    <row r="5782" spans="1:3">
      <c r="A5782" s="2" t="s">
        <v>17525</v>
      </c>
      <c r="B5782" s="2" t="s">
        <v>17526</v>
      </c>
      <c r="C5782" s="2" t="s">
        <v>17525</v>
      </c>
    </row>
    <row r="5783" spans="1:3">
      <c r="A5783" s="2" t="s">
        <v>17527</v>
      </c>
      <c r="B5783" s="2" t="s">
        <v>17528</v>
      </c>
      <c r="C5783" s="2" t="s">
        <v>17527</v>
      </c>
    </row>
    <row r="5784" spans="1:3">
      <c r="A5784" s="2" t="s">
        <v>17529</v>
      </c>
      <c r="B5784" s="2" t="s">
        <v>17530</v>
      </c>
      <c r="C5784" s="2" t="s">
        <v>17529</v>
      </c>
    </row>
    <row r="5785" spans="1:3">
      <c r="A5785" s="2" t="s">
        <v>17531</v>
      </c>
      <c r="B5785" s="2" t="s">
        <v>17532</v>
      </c>
      <c r="C5785" s="2" t="s">
        <v>17531</v>
      </c>
    </row>
    <row r="5786" spans="1:3">
      <c r="A5786" s="2" t="s">
        <v>17533</v>
      </c>
      <c r="B5786" s="2" t="s">
        <v>17534</v>
      </c>
      <c r="C5786" s="2" t="s">
        <v>17533</v>
      </c>
    </row>
    <row r="5787" spans="1:3">
      <c r="A5787" s="2" t="s">
        <v>17535</v>
      </c>
      <c r="B5787" s="2" t="s">
        <v>12129</v>
      </c>
      <c r="C5787" s="2" t="s">
        <v>17535</v>
      </c>
    </row>
    <row r="5788" spans="1:3">
      <c r="A5788" s="2" t="s">
        <v>17536</v>
      </c>
      <c r="B5788" s="2" t="s">
        <v>17537</v>
      </c>
      <c r="C5788" s="2" t="s">
        <v>17536</v>
      </c>
    </row>
    <row r="5789" spans="1:3">
      <c r="A5789" s="2" t="s">
        <v>17538</v>
      </c>
      <c r="B5789" s="2" t="s">
        <v>17539</v>
      </c>
      <c r="C5789" s="2" t="s">
        <v>17538</v>
      </c>
    </row>
    <row r="5790" spans="1:3">
      <c r="A5790" s="2" t="s">
        <v>17540</v>
      </c>
      <c r="B5790" s="2" t="s">
        <v>17541</v>
      </c>
      <c r="C5790" s="2" t="s">
        <v>17540</v>
      </c>
    </row>
    <row r="5791" spans="1:3">
      <c r="A5791" s="2" t="s">
        <v>17542</v>
      </c>
      <c r="B5791" s="2" t="s">
        <v>17543</v>
      </c>
      <c r="C5791" s="2" t="s">
        <v>17542</v>
      </c>
    </row>
    <row r="5792" spans="1:3">
      <c r="A5792" s="2" t="s">
        <v>17544</v>
      </c>
      <c r="B5792" s="2" t="s">
        <v>17545</v>
      </c>
      <c r="C5792" s="2" t="s">
        <v>17544</v>
      </c>
    </row>
    <row r="5793" spans="1:3">
      <c r="A5793" s="2" t="s">
        <v>17546</v>
      </c>
      <c r="B5793" s="2" t="s">
        <v>17547</v>
      </c>
      <c r="C5793" s="2" t="s">
        <v>17546</v>
      </c>
    </row>
    <row r="5794" spans="1:3">
      <c r="A5794" s="2" t="s">
        <v>17548</v>
      </c>
      <c r="B5794" s="2" t="s">
        <v>17549</v>
      </c>
      <c r="C5794" s="2" t="s">
        <v>17548</v>
      </c>
    </row>
    <row r="5795" spans="1:3">
      <c r="A5795" s="2" t="s">
        <v>17550</v>
      </c>
      <c r="B5795" s="2" t="s">
        <v>17551</v>
      </c>
      <c r="C5795" s="2" t="s">
        <v>17550</v>
      </c>
    </row>
    <row r="5796" spans="1:3">
      <c r="A5796" s="2" t="s">
        <v>17552</v>
      </c>
      <c r="B5796" s="2" t="s">
        <v>17553</v>
      </c>
      <c r="C5796" s="2" t="s">
        <v>17552</v>
      </c>
    </row>
    <row r="5797" spans="1:3">
      <c r="A5797" s="2" t="s">
        <v>17554</v>
      </c>
      <c r="B5797" s="2" t="s">
        <v>17555</v>
      </c>
      <c r="C5797" s="2" t="s">
        <v>17554</v>
      </c>
    </row>
    <row r="5798" spans="1:3">
      <c r="A5798" s="2" t="s">
        <v>17556</v>
      </c>
      <c r="B5798" s="2" t="s">
        <v>17557</v>
      </c>
      <c r="C5798" s="2" t="s">
        <v>17556</v>
      </c>
    </row>
    <row r="5799" spans="1:3">
      <c r="A5799" s="2" t="s">
        <v>17558</v>
      </c>
      <c r="B5799" s="2" t="s">
        <v>17559</v>
      </c>
      <c r="C5799" s="2" t="s">
        <v>17558</v>
      </c>
    </row>
    <row r="5800" spans="1:3">
      <c r="A5800" s="2" t="s">
        <v>17560</v>
      </c>
      <c r="B5800" s="2" t="s">
        <v>17561</v>
      </c>
      <c r="C5800" s="2" t="s">
        <v>17560</v>
      </c>
    </row>
    <row r="5801" spans="1:3">
      <c r="A5801" s="2" t="s">
        <v>17562</v>
      </c>
      <c r="B5801" s="2" t="s">
        <v>17563</v>
      </c>
      <c r="C5801" s="2" t="s">
        <v>17562</v>
      </c>
    </row>
    <row r="5802" spans="1:3">
      <c r="A5802" s="2" t="s">
        <v>17564</v>
      </c>
      <c r="B5802" s="2" t="s">
        <v>17565</v>
      </c>
      <c r="C5802" s="2" t="s">
        <v>17564</v>
      </c>
    </row>
    <row r="5803" spans="1:3">
      <c r="A5803" s="2" t="s">
        <v>17566</v>
      </c>
      <c r="B5803" s="2" t="s">
        <v>17567</v>
      </c>
      <c r="C5803" s="2" t="s">
        <v>17566</v>
      </c>
    </row>
    <row r="5804" spans="1:3">
      <c r="A5804" s="2" t="s">
        <v>17568</v>
      </c>
      <c r="B5804" s="2" t="s">
        <v>17569</v>
      </c>
      <c r="C5804" s="2" t="s">
        <v>17568</v>
      </c>
    </row>
    <row r="5805" spans="1:3">
      <c r="A5805" s="2" t="s">
        <v>17570</v>
      </c>
      <c r="B5805" s="2" t="s">
        <v>17571</v>
      </c>
      <c r="C5805" s="2" t="s">
        <v>17570</v>
      </c>
    </row>
    <row r="5806" spans="1:3">
      <c r="A5806" s="2" t="s">
        <v>17572</v>
      </c>
      <c r="B5806" s="2" t="s">
        <v>6249</v>
      </c>
      <c r="C5806" s="2" t="s">
        <v>17572</v>
      </c>
    </row>
    <row r="5807" spans="1:3">
      <c r="A5807" s="2" t="s">
        <v>17573</v>
      </c>
      <c r="B5807" s="2" t="s">
        <v>17574</v>
      </c>
      <c r="C5807" s="2" t="s">
        <v>17573</v>
      </c>
    </row>
    <row r="5808" spans="1:3">
      <c r="A5808" s="2" t="s">
        <v>17575</v>
      </c>
      <c r="B5808" s="2" t="s">
        <v>17576</v>
      </c>
      <c r="C5808" s="2" t="s">
        <v>17575</v>
      </c>
    </row>
    <row r="5809" spans="1:3">
      <c r="A5809" s="2" t="s">
        <v>17577</v>
      </c>
      <c r="B5809" s="2" t="s">
        <v>17578</v>
      </c>
      <c r="C5809" s="2" t="s">
        <v>17577</v>
      </c>
    </row>
    <row r="5810" spans="1:3">
      <c r="A5810" s="2" t="s">
        <v>17579</v>
      </c>
      <c r="B5810" s="2" t="s">
        <v>17580</v>
      </c>
      <c r="C5810" s="2" t="s">
        <v>17579</v>
      </c>
    </row>
    <row r="5811" spans="1:3">
      <c r="A5811" s="2" t="s">
        <v>17581</v>
      </c>
      <c r="B5811" s="2" t="s">
        <v>11708</v>
      </c>
      <c r="C5811" s="2" t="s">
        <v>17581</v>
      </c>
    </row>
    <row r="5812" spans="1:3">
      <c r="A5812" s="2" t="s">
        <v>17582</v>
      </c>
      <c r="B5812" s="2" t="s">
        <v>17583</v>
      </c>
      <c r="C5812" s="2" t="s">
        <v>17582</v>
      </c>
    </row>
    <row r="5813" spans="1:3">
      <c r="A5813" s="2" t="s">
        <v>17584</v>
      </c>
      <c r="B5813" s="2" t="s">
        <v>17585</v>
      </c>
      <c r="C5813" s="2" t="s">
        <v>17584</v>
      </c>
    </row>
    <row r="5814" spans="1:3">
      <c r="A5814" s="2" t="s">
        <v>17586</v>
      </c>
      <c r="B5814" s="2" t="s">
        <v>17587</v>
      </c>
      <c r="C5814" s="2" t="s">
        <v>17586</v>
      </c>
    </row>
    <row r="5815" spans="1:3">
      <c r="A5815" s="2" t="s">
        <v>17588</v>
      </c>
      <c r="B5815" s="2" t="s">
        <v>17589</v>
      </c>
      <c r="C5815" s="2" t="s">
        <v>17588</v>
      </c>
    </row>
    <row r="5816" spans="1:3">
      <c r="A5816" s="2" t="s">
        <v>17590</v>
      </c>
      <c r="B5816" s="2" t="s">
        <v>17591</v>
      </c>
      <c r="C5816" s="2" t="s">
        <v>17590</v>
      </c>
    </row>
    <row r="5817" spans="1:3">
      <c r="A5817" s="2" t="s">
        <v>17592</v>
      </c>
      <c r="B5817" s="2" t="s">
        <v>17593</v>
      </c>
      <c r="C5817" s="2" t="s">
        <v>17592</v>
      </c>
    </row>
    <row r="5818" spans="1:3">
      <c r="A5818" s="2" t="s">
        <v>17594</v>
      </c>
      <c r="B5818" s="2" t="s">
        <v>13130</v>
      </c>
      <c r="C5818" s="2" t="s">
        <v>17594</v>
      </c>
    </row>
    <row r="5819" spans="1:3">
      <c r="A5819" s="2" t="s">
        <v>17595</v>
      </c>
      <c r="B5819" s="2" t="s">
        <v>17596</v>
      </c>
      <c r="C5819" s="2" t="s">
        <v>17595</v>
      </c>
    </row>
    <row r="5820" spans="1:3">
      <c r="A5820" s="2" t="s">
        <v>17597</v>
      </c>
      <c r="B5820" s="2" t="s">
        <v>17598</v>
      </c>
      <c r="C5820" s="2" t="s">
        <v>17597</v>
      </c>
    </row>
    <row r="5821" spans="1:3">
      <c r="A5821" s="2" t="s">
        <v>17599</v>
      </c>
      <c r="B5821" s="2" t="s">
        <v>17600</v>
      </c>
      <c r="C5821" s="2" t="s">
        <v>17599</v>
      </c>
    </row>
    <row r="5822" spans="1:3">
      <c r="A5822" s="2" t="s">
        <v>17601</v>
      </c>
      <c r="B5822" s="2" t="s">
        <v>17602</v>
      </c>
      <c r="C5822" s="2" t="s">
        <v>17601</v>
      </c>
    </row>
    <row r="5823" spans="1:3">
      <c r="A5823" s="2" t="s">
        <v>17603</v>
      </c>
      <c r="B5823" s="2" t="s">
        <v>17604</v>
      </c>
      <c r="C5823" s="2" t="s">
        <v>17603</v>
      </c>
    </row>
    <row r="5824" spans="1:3">
      <c r="A5824" s="2" t="s">
        <v>17605</v>
      </c>
      <c r="B5824" s="2" t="s">
        <v>17606</v>
      </c>
      <c r="C5824" s="2" t="s">
        <v>17605</v>
      </c>
    </row>
    <row r="5825" spans="1:3">
      <c r="A5825" s="2" t="s">
        <v>17607</v>
      </c>
      <c r="B5825" s="2" t="s">
        <v>17608</v>
      </c>
      <c r="C5825" s="2" t="s">
        <v>17607</v>
      </c>
    </row>
    <row r="5826" spans="1:3">
      <c r="A5826" s="2" t="s">
        <v>17609</v>
      </c>
      <c r="B5826" s="2" t="s">
        <v>17610</v>
      </c>
      <c r="C5826" s="2" t="s">
        <v>17609</v>
      </c>
    </row>
    <row r="5827" spans="1:3">
      <c r="A5827" s="2" t="s">
        <v>17611</v>
      </c>
      <c r="B5827" s="2" t="s">
        <v>17612</v>
      </c>
      <c r="C5827" s="2" t="s">
        <v>17611</v>
      </c>
    </row>
    <row r="5828" spans="1:3">
      <c r="A5828" s="2" t="s">
        <v>17613</v>
      </c>
      <c r="B5828" s="2" t="s">
        <v>17614</v>
      </c>
      <c r="C5828" s="2" t="s">
        <v>17613</v>
      </c>
    </row>
    <row r="5829" spans="1:3">
      <c r="A5829" s="2" t="s">
        <v>17615</v>
      </c>
      <c r="B5829" s="2" t="s">
        <v>17616</v>
      </c>
      <c r="C5829" s="2" t="s">
        <v>17615</v>
      </c>
    </row>
    <row r="5830" spans="1:3">
      <c r="A5830" s="2" t="s">
        <v>17617</v>
      </c>
      <c r="B5830" s="2" t="s">
        <v>17618</v>
      </c>
      <c r="C5830" s="2" t="s">
        <v>17617</v>
      </c>
    </row>
    <row r="5831" spans="1:3">
      <c r="A5831" s="2" t="s">
        <v>17619</v>
      </c>
      <c r="B5831" s="2" t="s">
        <v>17620</v>
      </c>
      <c r="C5831" s="2" t="s">
        <v>17619</v>
      </c>
    </row>
    <row r="5832" spans="1:3">
      <c r="A5832" s="2" t="s">
        <v>17621</v>
      </c>
      <c r="B5832" s="2" t="s">
        <v>17622</v>
      </c>
      <c r="C5832" s="2" t="s">
        <v>17621</v>
      </c>
    </row>
    <row r="5833" spans="1:3">
      <c r="A5833" s="2" t="s">
        <v>17623</v>
      </c>
      <c r="B5833" s="2" t="s">
        <v>17624</v>
      </c>
      <c r="C5833" s="2" t="s">
        <v>17623</v>
      </c>
    </row>
    <row r="5834" spans="1:3">
      <c r="A5834" s="2" t="s">
        <v>17625</v>
      </c>
      <c r="B5834" s="2" t="s">
        <v>17626</v>
      </c>
      <c r="C5834" s="2" t="s">
        <v>17625</v>
      </c>
    </row>
    <row r="5835" spans="1:3">
      <c r="A5835" s="2" t="s">
        <v>17627</v>
      </c>
      <c r="B5835" s="2" t="s">
        <v>17628</v>
      </c>
      <c r="C5835" s="2" t="s">
        <v>17627</v>
      </c>
    </row>
    <row r="5836" spans="1:3">
      <c r="A5836" s="2" t="s">
        <v>17629</v>
      </c>
      <c r="B5836" s="2" t="s">
        <v>17630</v>
      </c>
      <c r="C5836" s="2" t="s">
        <v>17629</v>
      </c>
    </row>
    <row r="5837" spans="1:3">
      <c r="A5837" s="2" t="s">
        <v>17631</v>
      </c>
      <c r="B5837" s="2" t="s">
        <v>17632</v>
      </c>
      <c r="C5837" s="2" t="s">
        <v>17631</v>
      </c>
    </row>
    <row r="5838" spans="1:3">
      <c r="A5838" s="2" t="s">
        <v>17633</v>
      </c>
      <c r="B5838" s="2" t="s">
        <v>17634</v>
      </c>
      <c r="C5838" s="2" t="s">
        <v>17633</v>
      </c>
    </row>
    <row r="5839" spans="1:3">
      <c r="A5839" s="2" t="s">
        <v>17635</v>
      </c>
      <c r="B5839" s="2" t="s">
        <v>17636</v>
      </c>
      <c r="C5839" s="2" t="s">
        <v>17635</v>
      </c>
    </row>
    <row r="5840" spans="1:3">
      <c r="A5840" s="2" t="s">
        <v>17637</v>
      </c>
      <c r="B5840" s="2" t="s">
        <v>17638</v>
      </c>
      <c r="C5840" s="2" t="s">
        <v>17637</v>
      </c>
    </row>
    <row r="5841" spans="1:3">
      <c r="A5841" s="2" t="s">
        <v>17639</v>
      </c>
      <c r="B5841" s="2" t="s">
        <v>17640</v>
      </c>
      <c r="C5841" s="2" t="s">
        <v>17639</v>
      </c>
    </row>
    <row r="5842" spans="1:3">
      <c r="A5842" s="2" t="s">
        <v>17641</v>
      </c>
      <c r="B5842" s="2" t="s">
        <v>17642</v>
      </c>
      <c r="C5842" s="2" t="s">
        <v>17641</v>
      </c>
    </row>
    <row r="5843" spans="1:3">
      <c r="A5843" s="2" t="s">
        <v>17643</v>
      </c>
      <c r="B5843" s="2" t="s">
        <v>17644</v>
      </c>
      <c r="C5843" s="2" t="s">
        <v>17643</v>
      </c>
    </row>
    <row r="5844" spans="1:3">
      <c r="A5844" s="2" t="s">
        <v>17645</v>
      </c>
      <c r="B5844" s="2" t="s">
        <v>17646</v>
      </c>
      <c r="C5844" s="2" t="s">
        <v>17645</v>
      </c>
    </row>
    <row r="5845" spans="1:3">
      <c r="A5845" s="2" t="s">
        <v>17647</v>
      </c>
      <c r="B5845" s="2" t="s">
        <v>12498</v>
      </c>
      <c r="C5845" s="2" t="s">
        <v>17647</v>
      </c>
    </row>
    <row r="5846" spans="1:3">
      <c r="A5846" s="2" t="s">
        <v>17648</v>
      </c>
      <c r="B5846" s="2" t="s">
        <v>17649</v>
      </c>
      <c r="C5846" s="2" t="s">
        <v>17648</v>
      </c>
    </row>
    <row r="5847" spans="1:3">
      <c r="A5847" s="2" t="s">
        <v>17650</v>
      </c>
      <c r="B5847" s="2" t="s">
        <v>17651</v>
      </c>
      <c r="C5847" s="2" t="s">
        <v>17650</v>
      </c>
    </row>
    <row r="5848" spans="1:3">
      <c r="A5848" s="2" t="s">
        <v>17652</v>
      </c>
      <c r="B5848" s="2" t="s">
        <v>17653</v>
      </c>
      <c r="C5848" s="2" t="s">
        <v>17652</v>
      </c>
    </row>
    <row r="5849" spans="1:3">
      <c r="A5849" s="2" t="s">
        <v>17654</v>
      </c>
      <c r="B5849" s="2" t="s">
        <v>17655</v>
      </c>
      <c r="C5849" s="2" t="s">
        <v>17654</v>
      </c>
    </row>
    <row r="5850" spans="1:3">
      <c r="A5850" s="2" t="s">
        <v>17656</v>
      </c>
      <c r="B5850" s="2" t="s">
        <v>17657</v>
      </c>
      <c r="C5850" s="2" t="s">
        <v>17656</v>
      </c>
    </row>
    <row r="5851" spans="1:3">
      <c r="A5851" s="2" t="s">
        <v>17658</v>
      </c>
      <c r="B5851" s="2" t="s">
        <v>17659</v>
      </c>
      <c r="C5851" s="2" t="s">
        <v>17658</v>
      </c>
    </row>
    <row r="5852" spans="1:3">
      <c r="A5852" s="2" t="s">
        <v>17660</v>
      </c>
      <c r="B5852" s="2" t="s">
        <v>17661</v>
      </c>
      <c r="C5852" s="2" t="s">
        <v>17660</v>
      </c>
    </row>
    <row r="5853" spans="1:3">
      <c r="A5853" s="2" t="s">
        <v>17662</v>
      </c>
      <c r="B5853" s="2" t="s">
        <v>17663</v>
      </c>
      <c r="C5853" s="2" t="s">
        <v>17662</v>
      </c>
    </row>
    <row r="5854" spans="1:3">
      <c r="A5854" s="2" t="s">
        <v>17664</v>
      </c>
      <c r="B5854" s="2" t="s">
        <v>17665</v>
      </c>
      <c r="C5854" s="2" t="s">
        <v>17664</v>
      </c>
    </row>
    <row r="5855" spans="1:3">
      <c r="A5855" s="2" t="s">
        <v>17666</v>
      </c>
      <c r="B5855" s="2" t="s">
        <v>17667</v>
      </c>
      <c r="C5855" s="2" t="s">
        <v>17666</v>
      </c>
    </row>
    <row r="5856" spans="1:3">
      <c r="A5856" s="2" t="s">
        <v>17668</v>
      </c>
      <c r="B5856" s="2" t="s">
        <v>17669</v>
      </c>
      <c r="C5856" s="2" t="s">
        <v>17668</v>
      </c>
    </row>
    <row r="5857" spans="1:3">
      <c r="A5857" s="2" t="s">
        <v>17670</v>
      </c>
      <c r="B5857" s="2" t="s">
        <v>17671</v>
      </c>
      <c r="C5857" s="2" t="s">
        <v>17670</v>
      </c>
    </row>
    <row r="5858" spans="1:3">
      <c r="A5858" s="2" t="s">
        <v>17672</v>
      </c>
      <c r="B5858" s="2" t="s">
        <v>17673</v>
      </c>
      <c r="C5858" s="2" t="s">
        <v>17672</v>
      </c>
    </row>
    <row r="5859" spans="1:3">
      <c r="A5859" s="2" t="s">
        <v>17674</v>
      </c>
      <c r="B5859" s="2" t="s">
        <v>17675</v>
      </c>
      <c r="C5859" s="2" t="s">
        <v>17674</v>
      </c>
    </row>
    <row r="5860" spans="1:3">
      <c r="A5860" s="2" t="s">
        <v>17676</v>
      </c>
      <c r="B5860" s="2" t="s">
        <v>17677</v>
      </c>
      <c r="C5860" s="2" t="s">
        <v>17676</v>
      </c>
    </row>
    <row r="5861" spans="1:3">
      <c r="A5861" s="2" t="s">
        <v>17678</v>
      </c>
      <c r="B5861" s="2" t="s">
        <v>17679</v>
      </c>
      <c r="C5861" s="2" t="s">
        <v>17678</v>
      </c>
    </row>
    <row r="5862" spans="1:3">
      <c r="A5862" s="2" t="s">
        <v>17680</v>
      </c>
      <c r="B5862" s="2" t="s">
        <v>17681</v>
      </c>
      <c r="C5862" s="2" t="s">
        <v>17680</v>
      </c>
    </row>
    <row r="5863" spans="1:3">
      <c r="A5863" s="2" t="s">
        <v>17682</v>
      </c>
      <c r="B5863" s="2" t="s">
        <v>17683</v>
      </c>
      <c r="C5863" s="2" t="s">
        <v>17682</v>
      </c>
    </row>
    <row r="5864" spans="1:3">
      <c r="A5864" s="2" t="s">
        <v>17684</v>
      </c>
      <c r="B5864" s="2" t="s">
        <v>17685</v>
      </c>
      <c r="C5864" s="2" t="s">
        <v>17684</v>
      </c>
    </row>
    <row r="5865" spans="1:3">
      <c r="A5865" s="2" t="s">
        <v>17686</v>
      </c>
      <c r="B5865" s="2" t="s">
        <v>17687</v>
      </c>
      <c r="C5865" s="2" t="s">
        <v>17686</v>
      </c>
    </row>
    <row r="5866" spans="1:3">
      <c r="A5866" s="2" t="s">
        <v>17688</v>
      </c>
      <c r="B5866" s="2" t="s">
        <v>17689</v>
      </c>
      <c r="C5866" s="2" t="s">
        <v>17688</v>
      </c>
    </row>
    <row r="5867" spans="1:3">
      <c r="A5867" s="2" t="s">
        <v>17690</v>
      </c>
      <c r="B5867" s="2" t="s">
        <v>17691</v>
      </c>
      <c r="C5867" s="2" t="s">
        <v>17690</v>
      </c>
    </row>
    <row r="5868" spans="1:3">
      <c r="A5868" s="2" t="s">
        <v>17692</v>
      </c>
      <c r="B5868" s="2" t="s">
        <v>17693</v>
      </c>
      <c r="C5868" s="2" t="s">
        <v>17692</v>
      </c>
    </row>
    <row r="5869" spans="1:3">
      <c r="A5869" s="2" t="s">
        <v>17694</v>
      </c>
      <c r="B5869" s="2" t="s">
        <v>17695</v>
      </c>
      <c r="C5869" s="2" t="s">
        <v>17694</v>
      </c>
    </row>
    <row r="5870" spans="1:3">
      <c r="A5870" s="2" t="s">
        <v>17696</v>
      </c>
      <c r="B5870" s="2" t="s">
        <v>17697</v>
      </c>
      <c r="C5870" s="2" t="s">
        <v>17696</v>
      </c>
    </row>
    <row r="5871" spans="1:3">
      <c r="A5871" s="2" t="s">
        <v>17698</v>
      </c>
      <c r="B5871" s="2" t="s">
        <v>17699</v>
      </c>
      <c r="C5871" s="2" t="s">
        <v>17698</v>
      </c>
    </row>
    <row r="5872" spans="1:3">
      <c r="A5872" s="2" t="s">
        <v>17700</v>
      </c>
      <c r="B5872" s="2" t="s">
        <v>17701</v>
      </c>
      <c r="C5872" s="2" t="s">
        <v>17700</v>
      </c>
    </row>
    <row r="5873" spans="1:3">
      <c r="A5873" s="2" t="s">
        <v>17702</v>
      </c>
      <c r="B5873" s="2" t="s">
        <v>17703</v>
      </c>
      <c r="C5873" s="2" t="s">
        <v>17702</v>
      </c>
    </row>
    <row r="5874" spans="1:3">
      <c r="A5874" s="2" t="s">
        <v>17704</v>
      </c>
      <c r="B5874" s="2" t="s">
        <v>17705</v>
      </c>
      <c r="C5874" s="2" t="s">
        <v>17704</v>
      </c>
    </row>
    <row r="5875" spans="1:3">
      <c r="A5875" s="2" t="s">
        <v>17706</v>
      </c>
      <c r="B5875" s="2" t="s">
        <v>17707</v>
      </c>
      <c r="C5875" s="2" t="s">
        <v>17706</v>
      </c>
    </row>
    <row r="5876" spans="1:3">
      <c r="A5876" s="2" t="s">
        <v>17708</v>
      </c>
      <c r="B5876" s="2" t="s">
        <v>17709</v>
      </c>
      <c r="C5876" s="2" t="s">
        <v>17708</v>
      </c>
    </row>
    <row r="5877" spans="1:3">
      <c r="A5877" s="2" t="s">
        <v>17710</v>
      </c>
      <c r="B5877" s="2" t="s">
        <v>17711</v>
      </c>
      <c r="C5877" s="2" t="s">
        <v>17710</v>
      </c>
    </row>
    <row r="5878" spans="1:3">
      <c r="A5878" s="2" t="s">
        <v>17712</v>
      </c>
      <c r="B5878" s="2" t="s">
        <v>17713</v>
      </c>
      <c r="C5878" s="2" t="s">
        <v>17712</v>
      </c>
    </row>
    <row r="5879" spans="1:3">
      <c r="A5879" s="2" t="s">
        <v>17714</v>
      </c>
      <c r="B5879" s="2" t="s">
        <v>17715</v>
      </c>
      <c r="C5879" s="2" t="s">
        <v>17714</v>
      </c>
    </row>
    <row r="5880" spans="1:3">
      <c r="A5880" s="2" t="s">
        <v>17716</v>
      </c>
      <c r="B5880" s="2" t="s">
        <v>17717</v>
      </c>
      <c r="C5880" s="2" t="s">
        <v>17716</v>
      </c>
    </row>
    <row r="5881" spans="1:3">
      <c r="A5881" s="2" t="s">
        <v>17718</v>
      </c>
      <c r="B5881" s="2" t="s">
        <v>17719</v>
      </c>
      <c r="C5881" s="2" t="s">
        <v>17718</v>
      </c>
    </row>
    <row r="5882" spans="1:3">
      <c r="A5882" s="2" t="s">
        <v>17720</v>
      </c>
      <c r="B5882" s="2" t="s">
        <v>17721</v>
      </c>
      <c r="C5882" s="2" t="s">
        <v>17720</v>
      </c>
    </row>
    <row r="5883" spans="1:3">
      <c r="A5883" s="2" t="s">
        <v>17722</v>
      </c>
      <c r="B5883" s="2" t="s">
        <v>10819</v>
      </c>
      <c r="C5883" s="2" t="s">
        <v>17722</v>
      </c>
    </row>
    <row r="5884" spans="1:3">
      <c r="A5884" s="2" t="s">
        <v>17723</v>
      </c>
      <c r="B5884" s="2" t="s">
        <v>17724</v>
      </c>
      <c r="C5884" s="2" t="s">
        <v>17723</v>
      </c>
    </row>
    <row r="5885" spans="1:3">
      <c r="A5885" s="2" t="s">
        <v>17725</v>
      </c>
      <c r="B5885" s="2" t="s">
        <v>17726</v>
      </c>
      <c r="C5885" s="2" t="s">
        <v>17725</v>
      </c>
    </row>
    <row r="5886" spans="1:3">
      <c r="A5886" s="2" t="s">
        <v>17727</v>
      </c>
      <c r="B5886" s="2" t="s">
        <v>17728</v>
      </c>
      <c r="C5886" s="2" t="s">
        <v>17727</v>
      </c>
    </row>
    <row r="5887" spans="1:3">
      <c r="A5887" s="2" t="s">
        <v>17729</v>
      </c>
      <c r="B5887" s="2" t="s">
        <v>17730</v>
      </c>
      <c r="C5887" s="2" t="s">
        <v>17729</v>
      </c>
    </row>
    <row r="5888" spans="1:3">
      <c r="A5888" s="2" t="s">
        <v>17731</v>
      </c>
      <c r="B5888" s="2" t="s">
        <v>17732</v>
      </c>
      <c r="C5888" s="2" t="s">
        <v>17731</v>
      </c>
    </row>
    <row r="5889" spans="1:3">
      <c r="A5889" s="2" t="s">
        <v>17733</v>
      </c>
      <c r="B5889" s="2" t="s">
        <v>17734</v>
      </c>
      <c r="C5889" s="2" t="s">
        <v>17733</v>
      </c>
    </row>
    <row r="5890" spans="1:3">
      <c r="A5890" s="2" t="s">
        <v>17735</v>
      </c>
      <c r="B5890" s="2" t="s">
        <v>17736</v>
      </c>
      <c r="C5890" s="2" t="s">
        <v>17735</v>
      </c>
    </row>
    <row r="5891" spans="1:3">
      <c r="A5891" s="2" t="s">
        <v>17737</v>
      </c>
      <c r="B5891" s="2" t="s">
        <v>17738</v>
      </c>
      <c r="C5891" s="2" t="s">
        <v>17737</v>
      </c>
    </row>
    <row r="5892" spans="1:3">
      <c r="A5892" s="2" t="s">
        <v>17739</v>
      </c>
      <c r="B5892" s="2" t="s">
        <v>17740</v>
      </c>
      <c r="C5892" s="2" t="s">
        <v>17739</v>
      </c>
    </row>
    <row r="5893" spans="1:3">
      <c r="A5893" s="2" t="s">
        <v>17741</v>
      </c>
      <c r="B5893" s="2" t="s">
        <v>17742</v>
      </c>
      <c r="C5893" s="2" t="s">
        <v>17741</v>
      </c>
    </row>
    <row r="5894" spans="1:3">
      <c r="A5894" s="2" t="s">
        <v>17743</v>
      </c>
      <c r="B5894" s="2" t="s">
        <v>11054</v>
      </c>
      <c r="C5894" s="2" t="s">
        <v>17743</v>
      </c>
    </row>
    <row r="5895" spans="1:3">
      <c r="A5895" s="2" t="s">
        <v>17744</v>
      </c>
      <c r="B5895" s="2" t="s">
        <v>17745</v>
      </c>
      <c r="C5895" s="2" t="s">
        <v>17744</v>
      </c>
    </row>
    <row r="5896" spans="1:3">
      <c r="A5896" s="2" t="s">
        <v>17746</v>
      </c>
      <c r="B5896" s="2" t="s">
        <v>17747</v>
      </c>
      <c r="C5896" s="2" t="s">
        <v>17746</v>
      </c>
    </row>
    <row r="5897" spans="1:3">
      <c r="A5897" s="2" t="s">
        <v>17748</v>
      </c>
      <c r="B5897" s="2" t="s">
        <v>17749</v>
      </c>
      <c r="C5897" s="2" t="s">
        <v>17748</v>
      </c>
    </row>
    <row r="5898" spans="1:3">
      <c r="A5898" s="2" t="s">
        <v>17750</v>
      </c>
      <c r="B5898" s="2" t="s">
        <v>17751</v>
      </c>
      <c r="C5898" s="2" t="s">
        <v>17750</v>
      </c>
    </row>
    <row r="5899" spans="1:3">
      <c r="A5899" s="2" t="s">
        <v>17752</v>
      </c>
      <c r="B5899" s="2" t="s">
        <v>17753</v>
      </c>
      <c r="C5899" s="2" t="s">
        <v>17752</v>
      </c>
    </row>
    <row r="5900" spans="1:3">
      <c r="A5900" s="2" t="s">
        <v>17754</v>
      </c>
      <c r="B5900" s="2" t="s">
        <v>17755</v>
      </c>
      <c r="C5900" s="2" t="s">
        <v>17754</v>
      </c>
    </row>
    <row r="5901" spans="1:3">
      <c r="A5901" s="2" t="s">
        <v>17756</v>
      </c>
      <c r="B5901" s="2" t="s">
        <v>17757</v>
      </c>
      <c r="C5901" s="2" t="s">
        <v>17756</v>
      </c>
    </row>
    <row r="5902" spans="1:3">
      <c r="A5902" s="2" t="s">
        <v>17758</v>
      </c>
      <c r="B5902" s="2" t="s">
        <v>17759</v>
      </c>
      <c r="C5902" s="2" t="s">
        <v>17758</v>
      </c>
    </row>
    <row r="5903" spans="1:3">
      <c r="A5903" s="2" t="s">
        <v>17760</v>
      </c>
      <c r="B5903" s="2" t="s">
        <v>17761</v>
      </c>
      <c r="C5903" s="2" t="s">
        <v>17760</v>
      </c>
    </row>
    <row r="5904" spans="1:3">
      <c r="A5904" s="2" t="s">
        <v>17762</v>
      </c>
      <c r="B5904" s="2" t="s">
        <v>17763</v>
      </c>
      <c r="C5904" s="2" t="s">
        <v>17762</v>
      </c>
    </row>
    <row r="5905" spans="1:3">
      <c r="A5905" s="2" t="s">
        <v>17764</v>
      </c>
      <c r="B5905" s="2" t="s">
        <v>17765</v>
      </c>
      <c r="C5905" s="2" t="s">
        <v>17764</v>
      </c>
    </row>
    <row r="5906" spans="1:3">
      <c r="A5906" s="2" t="s">
        <v>17766</v>
      </c>
      <c r="B5906" s="2" t="s">
        <v>17767</v>
      </c>
      <c r="C5906" s="2" t="s">
        <v>17766</v>
      </c>
    </row>
    <row r="5907" spans="1:3">
      <c r="A5907" s="2" t="s">
        <v>17768</v>
      </c>
      <c r="B5907" s="2" t="s">
        <v>17769</v>
      </c>
      <c r="C5907" s="2" t="s">
        <v>17768</v>
      </c>
    </row>
    <row r="5908" spans="1:3">
      <c r="A5908" s="2" t="s">
        <v>17770</v>
      </c>
      <c r="B5908" s="2" t="s">
        <v>17771</v>
      </c>
      <c r="C5908" s="2" t="s">
        <v>17770</v>
      </c>
    </row>
    <row r="5909" spans="1:3">
      <c r="A5909" s="2" t="s">
        <v>17772</v>
      </c>
      <c r="B5909" s="2" t="s">
        <v>17773</v>
      </c>
      <c r="C5909" s="2" t="s">
        <v>17772</v>
      </c>
    </row>
    <row r="5910" spans="1:3">
      <c r="A5910" s="2" t="s">
        <v>17774</v>
      </c>
      <c r="B5910" s="2" t="s">
        <v>17775</v>
      </c>
      <c r="C5910" s="2" t="s">
        <v>17774</v>
      </c>
    </row>
    <row r="5911" spans="1:3">
      <c r="A5911" s="2" t="s">
        <v>17776</v>
      </c>
      <c r="B5911" s="2" t="s">
        <v>17777</v>
      </c>
      <c r="C5911" s="2" t="s">
        <v>17776</v>
      </c>
    </row>
    <row r="5912" spans="1:3">
      <c r="A5912" s="2" t="s">
        <v>17778</v>
      </c>
      <c r="B5912" s="2" t="s">
        <v>17779</v>
      </c>
      <c r="C5912" s="2" t="s">
        <v>17778</v>
      </c>
    </row>
    <row r="5913" spans="1:3">
      <c r="A5913" s="2" t="s">
        <v>17780</v>
      </c>
      <c r="B5913" s="2" t="s">
        <v>17781</v>
      </c>
      <c r="C5913" s="2" t="s">
        <v>17780</v>
      </c>
    </row>
    <row r="5914" spans="1:3">
      <c r="A5914" s="2" t="s">
        <v>17782</v>
      </c>
      <c r="B5914" s="2" t="s">
        <v>17783</v>
      </c>
      <c r="C5914" s="2" t="s">
        <v>17782</v>
      </c>
    </row>
    <row r="5915" spans="1:3">
      <c r="A5915" s="2" t="s">
        <v>17784</v>
      </c>
      <c r="B5915" s="2" t="s">
        <v>17785</v>
      </c>
      <c r="C5915" s="2" t="s">
        <v>17784</v>
      </c>
    </row>
    <row r="5916" spans="1:3">
      <c r="A5916" s="2" t="s">
        <v>17786</v>
      </c>
      <c r="B5916" s="2" t="s">
        <v>17787</v>
      </c>
      <c r="C5916" s="2" t="s">
        <v>17786</v>
      </c>
    </row>
    <row r="5917" spans="1:3">
      <c r="A5917" s="2" t="s">
        <v>17788</v>
      </c>
      <c r="B5917" s="2" t="s">
        <v>17789</v>
      </c>
      <c r="C5917" s="2" t="s">
        <v>17788</v>
      </c>
    </row>
    <row r="5918" spans="1:3">
      <c r="A5918" s="2" t="s">
        <v>17790</v>
      </c>
      <c r="B5918" s="2" t="s">
        <v>17791</v>
      </c>
      <c r="C5918" s="2" t="s">
        <v>17790</v>
      </c>
    </row>
    <row r="5919" spans="1:3">
      <c r="A5919" s="2" t="s">
        <v>17792</v>
      </c>
      <c r="B5919" s="2" t="s">
        <v>17793</v>
      </c>
      <c r="C5919" s="2" t="s">
        <v>17792</v>
      </c>
    </row>
    <row r="5920" spans="1:3">
      <c r="A5920" s="2" t="s">
        <v>17794</v>
      </c>
      <c r="B5920" s="2" t="s">
        <v>17795</v>
      </c>
      <c r="C5920" s="2" t="s">
        <v>17794</v>
      </c>
    </row>
    <row r="5921" spans="1:3">
      <c r="A5921" s="2" t="s">
        <v>17796</v>
      </c>
      <c r="B5921" s="2" t="s">
        <v>17797</v>
      </c>
      <c r="C5921" s="2" t="s">
        <v>17796</v>
      </c>
    </row>
    <row r="5922" spans="1:3">
      <c r="A5922" s="2" t="s">
        <v>17798</v>
      </c>
      <c r="B5922" s="2" t="s">
        <v>17799</v>
      </c>
      <c r="C5922" s="2" t="s">
        <v>17798</v>
      </c>
    </row>
    <row r="5923" spans="1:3">
      <c r="A5923" s="2" t="s">
        <v>17800</v>
      </c>
      <c r="B5923" s="2" t="s">
        <v>17801</v>
      </c>
      <c r="C5923" s="2" t="s">
        <v>17800</v>
      </c>
    </row>
    <row r="5924" spans="1:3">
      <c r="A5924" s="2" t="s">
        <v>17802</v>
      </c>
      <c r="B5924" s="2" t="s">
        <v>17803</v>
      </c>
      <c r="C5924" s="2" t="s">
        <v>17802</v>
      </c>
    </row>
    <row r="5925" spans="1:3">
      <c r="A5925" s="2" t="s">
        <v>17804</v>
      </c>
      <c r="B5925" s="2" t="s">
        <v>17805</v>
      </c>
      <c r="C5925" s="2" t="s">
        <v>17804</v>
      </c>
    </row>
    <row r="5926" spans="1:3">
      <c r="A5926" s="2" t="s">
        <v>17806</v>
      </c>
      <c r="B5926" s="2" t="s">
        <v>17807</v>
      </c>
      <c r="C5926" s="2" t="s">
        <v>17806</v>
      </c>
    </row>
    <row r="5927" spans="1:3">
      <c r="A5927" s="2" t="s">
        <v>17808</v>
      </c>
      <c r="B5927" s="2" t="s">
        <v>17809</v>
      </c>
      <c r="C5927" s="2" t="s">
        <v>17808</v>
      </c>
    </row>
    <row r="5928" spans="1:3">
      <c r="A5928" s="2" t="s">
        <v>17810</v>
      </c>
      <c r="B5928" s="2" t="s">
        <v>17811</v>
      </c>
      <c r="C5928" s="2" t="s">
        <v>17810</v>
      </c>
    </row>
    <row r="5929" spans="1:3">
      <c r="A5929" s="2" t="s">
        <v>17812</v>
      </c>
      <c r="B5929" s="2" t="s">
        <v>17813</v>
      </c>
      <c r="C5929" s="2" t="s">
        <v>17812</v>
      </c>
    </row>
    <row r="5930" spans="1:3">
      <c r="A5930" s="2" t="s">
        <v>17814</v>
      </c>
      <c r="B5930" s="2" t="s">
        <v>17815</v>
      </c>
      <c r="C5930" s="2" t="s">
        <v>17814</v>
      </c>
    </row>
    <row r="5931" spans="1:3">
      <c r="A5931" s="2" t="s">
        <v>17816</v>
      </c>
      <c r="B5931" s="2" t="s">
        <v>17817</v>
      </c>
      <c r="C5931" s="2" t="s">
        <v>17816</v>
      </c>
    </row>
    <row r="5932" spans="1:3">
      <c r="A5932" s="2" t="s">
        <v>17818</v>
      </c>
      <c r="B5932" s="2" t="s">
        <v>17819</v>
      </c>
      <c r="C5932" s="2" t="s">
        <v>17818</v>
      </c>
    </row>
    <row r="5933" spans="1:3">
      <c r="A5933" s="2" t="s">
        <v>17820</v>
      </c>
      <c r="B5933" s="2" t="s">
        <v>17821</v>
      </c>
      <c r="C5933" s="2" t="s">
        <v>17820</v>
      </c>
    </row>
    <row r="5934" spans="1:3">
      <c r="A5934" s="2" t="s">
        <v>17822</v>
      </c>
      <c r="B5934" s="2" t="s">
        <v>17823</v>
      </c>
      <c r="C5934" s="2" t="s">
        <v>17822</v>
      </c>
    </row>
    <row r="5935" spans="1:3">
      <c r="A5935" s="2" t="s">
        <v>17824</v>
      </c>
      <c r="B5935" s="2" t="s">
        <v>17825</v>
      </c>
      <c r="C5935" s="2" t="s">
        <v>17824</v>
      </c>
    </row>
    <row r="5936" spans="1:3">
      <c r="A5936" s="2" t="s">
        <v>17826</v>
      </c>
      <c r="B5936" s="2" t="s">
        <v>17827</v>
      </c>
      <c r="C5936" s="2" t="s">
        <v>17826</v>
      </c>
    </row>
    <row r="5937" spans="1:3">
      <c r="A5937" s="2" t="s">
        <v>17828</v>
      </c>
      <c r="B5937" s="2" t="s">
        <v>17829</v>
      </c>
      <c r="C5937" s="2" t="s">
        <v>17828</v>
      </c>
    </row>
    <row r="5938" spans="1:3">
      <c r="A5938" s="2" t="s">
        <v>17830</v>
      </c>
      <c r="B5938" s="2" t="s">
        <v>17831</v>
      </c>
      <c r="C5938" s="2" t="s">
        <v>17830</v>
      </c>
    </row>
    <row r="5939" spans="1:3">
      <c r="A5939" s="2" t="s">
        <v>17832</v>
      </c>
      <c r="B5939" s="2" t="s">
        <v>17833</v>
      </c>
      <c r="C5939" s="2" t="s">
        <v>17832</v>
      </c>
    </row>
    <row r="5940" spans="1:3">
      <c r="A5940" s="2" t="s">
        <v>17834</v>
      </c>
      <c r="B5940" s="2" t="s">
        <v>17835</v>
      </c>
      <c r="C5940" s="2" t="s">
        <v>17834</v>
      </c>
    </row>
    <row r="5941" spans="1:3">
      <c r="A5941" s="2" t="s">
        <v>17836</v>
      </c>
      <c r="B5941" s="2" t="s">
        <v>17837</v>
      </c>
      <c r="C5941" s="2" t="s">
        <v>17836</v>
      </c>
    </row>
    <row r="5942" spans="1:3">
      <c r="A5942" s="2" t="s">
        <v>17838</v>
      </c>
      <c r="B5942" s="2" t="s">
        <v>17839</v>
      </c>
      <c r="C5942" s="2" t="s">
        <v>17838</v>
      </c>
    </row>
    <row r="5943" spans="1:3">
      <c r="A5943" s="2" t="s">
        <v>17840</v>
      </c>
      <c r="B5943" s="2" t="s">
        <v>17841</v>
      </c>
      <c r="C5943" s="2" t="s">
        <v>17840</v>
      </c>
    </row>
    <row r="5944" spans="1:3">
      <c r="A5944" s="2" t="s">
        <v>17842</v>
      </c>
      <c r="B5944" s="2" t="s">
        <v>17843</v>
      </c>
      <c r="C5944" s="2" t="s">
        <v>17842</v>
      </c>
    </row>
    <row r="5945" spans="1:3">
      <c r="A5945" s="2" t="s">
        <v>17844</v>
      </c>
      <c r="B5945" s="2" t="s">
        <v>17845</v>
      </c>
      <c r="C5945" s="2" t="s">
        <v>17844</v>
      </c>
    </row>
    <row r="5946" spans="1:3">
      <c r="A5946" s="2" t="s">
        <v>17846</v>
      </c>
      <c r="B5946" s="2" t="s">
        <v>17847</v>
      </c>
      <c r="C5946" s="2" t="s">
        <v>17846</v>
      </c>
    </row>
    <row r="5947" spans="1:3">
      <c r="A5947" s="2" t="s">
        <v>17848</v>
      </c>
      <c r="B5947" s="2" t="s">
        <v>17849</v>
      </c>
      <c r="C5947" s="2" t="s">
        <v>17848</v>
      </c>
    </row>
    <row r="5948" spans="1:3">
      <c r="A5948" s="2" t="s">
        <v>17850</v>
      </c>
      <c r="B5948" s="2" t="s">
        <v>17851</v>
      </c>
      <c r="C5948" s="2" t="s">
        <v>17850</v>
      </c>
    </row>
    <row r="5949" spans="1:3">
      <c r="A5949" s="2" t="s">
        <v>17852</v>
      </c>
      <c r="B5949" s="2" t="s">
        <v>17853</v>
      </c>
      <c r="C5949" s="2" t="s">
        <v>17852</v>
      </c>
    </row>
    <row r="5950" spans="1:3">
      <c r="A5950" s="2" t="s">
        <v>17854</v>
      </c>
      <c r="B5950" s="2" t="s">
        <v>17855</v>
      </c>
      <c r="C5950" s="2" t="s">
        <v>17854</v>
      </c>
    </row>
    <row r="5951" spans="1:3">
      <c r="A5951" s="2" t="s">
        <v>17856</v>
      </c>
      <c r="B5951" s="2" t="s">
        <v>17857</v>
      </c>
      <c r="C5951" s="2" t="s">
        <v>17856</v>
      </c>
    </row>
    <row r="5952" spans="1:3">
      <c r="A5952" s="2" t="s">
        <v>17858</v>
      </c>
      <c r="B5952" s="2" t="s">
        <v>17859</v>
      </c>
      <c r="C5952" s="2" t="s">
        <v>17858</v>
      </c>
    </row>
    <row r="5953" spans="1:3">
      <c r="A5953" s="2" t="s">
        <v>17860</v>
      </c>
      <c r="B5953" s="2" t="s">
        <v>17861</v>
      </c>
      <c r="C5953" s="2" t="s">
        <v>17860</v>
      </c>
    </row>
    <row r="5954" spans="1:3">
      <c r="A5954" s="2" t="s">
        <v>17862</v>
      </c>
      <c r="B5954" s="2" t="s">
        <v>12506</v>
      </c>
      <c r="C5954" s="2" t="s">
        <v>17862</v>
      </c>
    </row>
    <row r="5955" spans="1:3">
      <c r="A5955" s="2" t="s">
        <v>17863</v>
      </c>
      <c r="B5955" s="2" t="s">
        <v>17864</v>
      </c>
      <c r="C5955" s="2" t="s">
        <v>17863</v>
      </c>
    </row>
    <row r="5956" spans="1:3">
      <c r="A5956" s="2" t="s">
        <v>17865</v>
      </c>
      <c r="B5956" s="2" t="s">
        <v>17866</v>
      </c>
      <c r="C5956" s="2" t="s">
        <v>17865</v>
      </c>
    </row>
    <row r="5957" spans="1:3">
      <c r="A5957" s="2" t="s">
        <v>17867</v>
      </c>
      <c r="B5957" s="2" t="s">
        <v>17868</v>
      </c>
      <c r="C5957" s="2" t="s">
        <v>17867</v>
      </c>
    </row>
    <row r="5958" spans="1:3">
      <c r="A5958" s="2" t="s">
        <v>17869</v>
      </c>
      <c r="B5958" s="2" t="s">
        <v>17870</v>
      </c>
      <c r="C5958" s="2" t="s">
        <v>17869</v>
      </c>
    </row>
    <row r="5959" spans="1:3">
      <c r="A5959" s="2" t="s">
        <v>17871</v>
      </c>
      <c r="B5959" s="2" t="s">
        <v>17872</v>
      </c>
      <c r="C5959" s="2" t="s">
        <v>17871</v>
      </c>
    </row>
    <row r="5960" spans="1:3">
      <c r="A5960" s="2" t="s">
        <v>17873</v>
      </c>
      <c r="B5960" s="2" t="s">
        <v>17874</v>
      </c>
      <c r="C5960" s="2" t="s">
        <v>17873</v>
      </c>
    </row>
    <row r="5961" spans="1:3">
      <c r="A5961" s="2" t="s">
        <v>17875</v>
      </c>
      <c r="B5961" s="2" t="s">
        <v>17876</v>
      </c>
      <c r="C5961" s="2" t="s">
        <v>17875</v>
      </c>
    </row>
    <row r="5962" spans="1:3">
      <c r="A5962" s="2" t="s">
        <v>17877</v>
      </c>
      <c r="B5962" s="2" t="s">
        <v>17878</v>
      </c>
      <c r="C5962" s="2" t="s">
        <v>17877</v>
      </c>
    </row>
    <row r="5963" spans="1:3">
      <c r="A5963" s="2" t="s">
        <v>17879</v>
      </c>
      <c r="B5963" s="2" t="s">
        <v>17880</v>
      </c>
      <c r="C5963" s="2" t="s">
        <v>17879</v>
      </c>
    </row>
    <row r="5964" spans="1:3">
      <c r="A5964" s="2" t="s">
        <v>17881</v>
      </c>
      <c r="B5964" s="2" t="s">
        <v>17882</v>
      </c>
      <c r="C5964" s="2" t="s">
        <v>17881</v>
      </c>
    </row>
    <row r="5965" spans="1:3">
      <c r="A5965" s="2" t="s">
        <v>17883</v>
      </c>
      <c r="B5965" s="2" t="s">
        <v>17884</v>
      </c>
      <c r="C5965" s="2" t="s">
        <v>17883</v>
      </c>
    </row>
    <row r="5966" spans="1:3">
      <c r="A5966" s="2" t="s">
        <v>17885</v>
      </c>
      <c r="B5966" s="2" t="s">
        <v>17886</v>
      </c>
      <c r="C5966" s="2" t="s">
        <v>17885</v>
      </c>
    </row>
    <row r="5967" spans="1:3">
      <c r="A5967" s="2" t="s">
        <v>17887</v>
      </c>
      <c r="B5967" s="2" t="s">
        <v>17888</v>
      </c>
      <c r="C5967" s="2" t="s">
        <v>17887</v>
      </c>
    </row>
    <row r="5968" spans="1:3">
      <c r="A5968" s="2" t="s">
        <v>17889</v>
      </c>
      <c r="B5968" s="2" t="s">
        <v>17890</v>
      </c>
      <c r="C5968" s="2" t="s">
        <v>17889</v>
      </c>
    </row>
    <row r="5969" spans="1:3">
      <c r="A5969" s="2" t="s">
        <v>17891</v>
      </c>
      <c r="B5969" s="2" t="s">
        <v>17892</v>
      </c>
      <c r="C5969" s="2" t="s">
        <v>17891</v>
      </c>
    </row>
    <row r="5970" spans="1:3">
      <c r="A5970" s="2" t="s">
        <v>17893</v>
      </c>
      <c r="B5970" s="2" t="s">
        <v>17894</v>
      </c>
      <c r="C5970" s="2" t="s">
        <v>17893</v>
      </c>
    </row>
    <row r="5971" spans="1:3">
      <c r="A5971" s="2" t="s">
        <v>17895</v>
      </c>
      <c r="B5971" s="2" t="s">
        <v>17896</v>
      </c>
      <c r="C5971" s="2" t="s">
        <v>17895</v>
      </c>
    </row>
    <row r="5972" spans="1:3">
      <c r="A5972" s="2" t="s">
        <v>17897</v>
      </c>
      <c r="B5972" s="2" t="s">
        <v>17898</v>
      </c>
      <c r="C5972" s="2" t="s">
        <v>17897</v>
      </c>
    </row>
    <row r="5973" spans="1:3">
      <c r="A5973" s="2" t="s">
        <v>17899</v>
      </c>
      <c r="B5973" s="2" t="s">
        <v>17900</v>
      </c>
      <c r="C5973" s="2" t="s">
        <v>17899</v>
      </c>
    </row>
    <row r="5974" spans="1:3">
      <c r="A5974" s="2" t="s">
        <v>17901</v>
      </c>
      <c r="B5974" s="2" t="s">
        <v>17902</v>
      </c>
      <c r="C5974" s="2" t="s">
        <v>17901</v>
      </c>
    </row>
    <row r="5975" spans="1:3">
      <c r="A5975" s="2" t="s">
        <v>17903</v>
      </c>
      <c r="B5975" s="2" t="s">
        <v>17904</v>
      </c>
      <c r="C5975" s="2" t="s">
        <v>17903</v>
      </c>
    </row>
    <row r="5976" spans="1:3">
      <c r="A5976" s="2" t="s">
        <v>17905</v>
      </c>
      <c r="B5976" s="2" t="s">
        <v>17906</v>
      </c>
      <c r="C5976" s="2" t="s">
        <v>17905</v>
      </c>
    </row>
    <row r="5977" spans="1:3">
      <c r="A5977" s="2" t="s">
        <v>17907</v>
      </c>
      <c r="B5977" s="2" t="s">
        <v>17908</v>
      </c>
      <c r="C5977" s="2" t="s">
        <v>17907</v>
      </c>
    </row>
    <row r="5978" spans="1:3">
      <c r="A5978" s="2" t="s">
        <v>17909</v>
      </c>
      <c r="B5978" s="2" t="s">
        <v>17910</v>
      </c>
      <c r="C5978" s="2" t="s">
        <v>17909</v>
      </c>
    </row>
    <row r="5979" spans="1:3">
      <c r="A5979" s="2" t="s">
        <v>17911</v>
      </c>
      <c r="B5979" s="2" t="s">
        <v>17912</v>
      </c>
      <c r="C5979" s="2" t="s">
        <v>17911</v>
      </c>
    </row>
    <row r="5980" spans="1:3">
      <c r="A5980" s="2" t="s">
        <v>17913</v>
      </c>
      <c r="B5980" s="2" t="s">
        <v>17914</v>
      </c>
      <c r="C5980" s="2" t="s">
        <v>17913</v>
      </c>
    </row>
    <row r="5981" spans="1:3">
      <c r="A5981" s="2" t="s">
        <v>17915</v>
      </c>
      <c r="B5981" s="2" t="s">
        <v>17916</v>
      </c>
      <c r="C5981" s="2" t="s">
        <v>17915</v>
      </c>
    </row>
    <row r="5982" spans="1:3">
      <c r="A5982" s="2" t="s">
        <v>17917</v>
      </c>
      <c r="B5982" s="2" t="s">
        <v>17918</v>
      </c>
      <c r="C5982" s="2" t="s">
        <v>17917</v>
      </c>
    </row>
    <row r="5983" spans="1:3">
      <c r="A5983" s="2" t="s">
        <v>17919</v>
      </c>
      <c r="B5983" s="2" t="s">
        <v>17920</v>
      </c>
      <c r="C5983" s="2" t="s">
        <v>17919</v>
      </c>
    </row>
    <row r="5984" spans="1:3">
      <c r="A5984" s="2" t="s">
        <v>17921</v>
      </c>
      <c r="B5984" s="2" t="s">
        <v>17922</v>
      </c>
      <c r="C5984" s="2" t="s">
        <v>17921</v>
      </c>
    </row>
    <row r="5985" spans="1:3">
      <c r="A5985" s="2" t="s">
        <v>17923</v>
      </c>
      <c r="B5985" s="2" t="s">
        <v>17924</v>
      </c>
      <c r="C5985" s="2" t="s">
        <v>17923</v>
      </c>
    </row>
    <row r="5986" spans="1:3">
      <c r="A5986" s="2" t="s">
        <v>17925</v>
      </c>
      <c r="B5986" s="2" t="s">
        <v>12147</v>
      </c>
      <c r="C5986" s="2" t="s">
        <v>17925</v>
      </c>
    </row>
    <row r="5987" spans="1:3">
      <c r="A5987" s="2" t="s">
        <v>17926</v>
      </c>
      <c r="B5987" s="2" t="s">
        <v>17927</v>
      </c>
      <c r="C5987" s="2" t="s">
        <v>17926</v>
      </c>
    </row>
    <row r="5988" spans="1:3">
      <c r="A5988" s="2" t="s">
        <v>17928</v>
      </c>
      <c r="B5988" s="2" t="s">
        <v>17929</v>
      </c>
      <c r="C5988" s="2" t="s">
        <v>17928</v>
      </c>
    </row>
    <row r="5989" spans="1:3">
      <c r="A5989" s="2" t="s">
        <v>17930</v>
      </c>
      <c r="B5989" s="2" t="s">
        <v>17931</v>
      </c>
      <c r="C5989" s="2" t="s">
        <v>17930</v>
      </c>
    </row>
    <row r="5990" spans="1:3">
      <c r="A5990" s="2" t="s">
        <v>17932</v>
      </c>
      <c r="B5990" s="2" t="s">
        <v>17933</v>
      </c>
      <c r="C5990" s="2" t="s">
        <v>17932</v>
      </c>
    </row>
    <row r="5991" spans="1:3">
      <c r="A5991" s="2" t="s">
        <v>17934</v>
      </c>
      <c r="B5991" s="2" t="s">
        <v>17935</v>
      </c>
      <c r="C5991" s="2" t="s">
        <v>17934</v>
      </c>
    </row>
    <row r="5992" spans="1:3">
      <c r="A5992" s="2" t="s">
        <v>17936</v>
      </c>
      <c r="B5992" s="2" t="s">
        <v>17937</v>
      </c>
      <c r="C5992" s="2" t="s">
        <v>17936</v>
      </c>
    </row>
    <row r="5993" spans="1:3">
      <c r="A5993" s="2" t="s">
        <v>17938</v>
      </c>
      <c r="B5993" s="2" t="s">
        <v>17939</v>
      </c>
      <c r="C5993" s="2" t="s">
        <v>17938</v>
      </c>
    </row>
    <row r="5994" spans="1:3">
      <c r="A5994" s="2" t="s">
        <v>17940</v>
      </c>
      <c r="B5994" s="2" t="s">
        <v>17941</v>
      </c>
      <c r="C5994" s="2" t="s">
        <v>17940</v>
      </c>
    </row>
    <row r="5995" spans="1:3">
      <c r="A5995" s="2" t="s">
        <v>17942</v>
      </c>
      <c r="B5995" s="2" t="s">
        <v>17943</v>
      </c>
      <c r="C5995" s="2" t="s">
        <v>17942</v>
      </c>
    </row>
    <row r="5996" spans="1:3">
      <c r="A5996" s="2" t="s">
        <v>17944</v>
      </c>
      <c r="B5996" s="2" t="s">
        <v>17945</v>
      </c>
      <c r="C5996" s="2" t="s">
        <v>17944</v>
      </c>
    </row>
    <row r="5997" spans="1:3">
      <c r="A5997" s="2" t="s">
        <v>17946</v>
      </c>
      <c r="B5997" s="2" t="s">
        <v>17947</v>
      </c>
      <c r="C5997" s="2" t="s">
        <v>17946</v>
      </c>
    </row>
    <row r="5998" spans="1:3">
      <c r="A5998" s="2" t="s">
        <v>17948</v>
      </c>
      <c r="B5998" s="2" t="s">
        <v>17949</v>
      </c>
      <c r="C5998" s="2" t="s">
        <v>17948</v>
      </c>
    </row>
    <row r="5999" spans="1:3">
      <c r="A5999" s="2" t="s">
        <v>17950</v>
      </c>
      <c r="B5999" s="2" t="s">
        <v>17951</v>
      </c>
      <c r="C5999" s="2" t="s">
        <v>17950</v>
      </c>
    </row>
    <row r="6000" spans="1:3">
      <c r="A6000" s="2" t="s">
        <v>17952</v>
      </c>
      <c r="B6000" s="2" t="s">
        <v>17953</v>
      </c>
      <c r="C6000" s="2" t="s">
        <v>17952</v>
      </c>
    </row>
    <row r="6001" spans="1:3">
      <c r="A6001" s="2" t="s">
        <v>17954</v>
      </c>
      <c r="B6001" s="2" t="s">
        <v>17955</v>
      </c>
      <c r="C6001" s="2" t="s">
        <v>17954</v>
      </c>
    </row>
    <row r="6002" spans="1:3">
      <c r="A6002" s="2" t="s">
        <v>17956</v>
      </c>
      <c r="B6002" s="2" t="s">
        <v>17957</v>
      </c>
      <c r="C6002" s="2" t="s">
        <v>17956</v>
      </c>
    </row>
    <row r="6003" spans="1:3">
      <c r="A6003" s="2" t="s">
        <v>17958</v>
      </c>
      <c r="B6003" s="2" t="s">
        <v>17959</v>
      </c>
      <c r="C6003" s="2" t="s">
        <v>17958</v>
      </c>
    </row>
    <row r="6004" spans="1:3">
      <c r="A6004" s="2" t="s">
        <v>17960</v>
      </c>
      <c r="B6004" s="2" t="s">
        <v>17961</v>
      </c>
      <c r="C6004" s="2" t="s">
        <v>17960</v>
      </c>
    </row>
    <row r="6005" spans="1:3">
      <c r="A6005" s="2" t="s">
        <v>17962</v>
      </c>
      <c r="B6005" s="2" t="s">
        <v>17963</v>
      </c>
      <c r="C6005" s="2" t="s">
        <v>17962</v>
      </c>
    </row>
    <row r="6006" spans="1:3">
      <c r="A6006" s="2" t="s">
        <v>17964</v>
      </c>
      <c r="B6006" s="2" t="s">
        <v>17965</v>
      </c>
      <c r="C6006" s="2" t="s">
        <v>17964</v>
      </c>
    </row>
    <row r="6007" spans="1:3">
      <c r="A6007" s="2" t="s">
        <v>17966</v>
      </c>
      <c r="B6007" s="2" t="s">
        <v>17967</v>
      </c>
      <c r="C6007" s="2" t="s">
        <v>17966</v>
      </c>
    </row>
    <row r="6008" spans="1:3">
      <c r="A6008" s="2" t="s">
        <v>17968</v>
      </c>
      <c r="B6008" s="2" t="s">
        <v>17969</v>
      </c>
      <c r="C6008" s="2" t="s">
        <v>17968</v>
      </c>
    </row>
    <row r="6009" spans="1:3">
      <c r="A6009" s="2" t="s">
        <v>17970</v>
      </c>
      <c r="B6009" s="2" t="s">
        <v>17971</v>
      </c>
      <c r="C6009" s="2" t="s">
        <v>17970</v>
      </c>
    </row>
    <row r="6010" spans="1:3">
      <c r="A6010" s="2" t="s">
        <v>17972</v>
      </c>
      <c r="B6010" s="2" t="s">
        <v>17973</v>
      </c>
      <c r="C6010" s="2" t="s">
        <v>17972</v>
      </c>
    </row>
    <row r="6011" spans="1:3">
      <c r="A6011" s="2" t="s">
        <v>17974</v>
      </c>
      <c r="B6011" s="2" t="s">
        <v>17975</v>
      </c>
      <c r="C6011" s="2" t="s">
        <v>17974</v>
      </c>
    </row>
    <row r="6012" spans="1:3">
      <c r="A6012" s="2" t="s">
        <v>17976</v>
      </c>
      <c r="B6012" s="2" t="s">
        <v>17977</v>
      </c>
      <c r="C6012" s="2" t="s">
        <v>17976</v>
      </c>
    </row>
    <row r="6013" spans="1:3">
      <c r="A6013" s="2" t="s">
        <v>17978</v>
      </c>
      <c r="B6013" s="2" t="s">
        <v>17979</v>
      </c>
      <c r="C6013" s="2" t="s">
        <v>17978</v>
      </c>
    </row>
    <row r="6014" spans="1:3">
      <c r="A6014" s="2" t="s">
        <v>17980</v>
      </c>
      <c r="B6014" s="2" t="s">
        <v>17981</v>
      </c>
      <c r="C6014" s="2" t="s">
        <v>17980</v>
      </c>
    </row>
    <row r="6015" spans="1:3">
      <c r="A6015" s="2" t="s">
        <v>17982</v>
      </c>
      <c r="B6015" s="2" t="s">
        <v>17983</v>
      </c>
      <c r="C6015" s="2" t="s">
        <v>17982</v>
      </c>
    </row>
    <row r="6016" spans="1:3">
      <c r="A6016" s="2" t="s">
        <v>17984</v>
      </c>
      <c r="B6016" s="2" t="s">
        <v>17985</v>
      </c>
      <c r="C6016" s="2" t="s">
        <v>17984</v>
      </c>
    </row>
    <row r="6017" spans="1:3">
      <c r="A6017" s="2" t="s">
        <v>17986</v>
      </c>
      <c r="B6017" s="2" t="s">
        <v>17987</v>
      </c>
      <c r="C6017" s="2" t="s">
        <v>17986</v>
      </c>
    </row>
    <row r="6018" spans="1:3">
      <c r="A6018" s="2" t="s">
        <v>17988</v>
      </c>
      <c r="B6018" s="2" t="s">
        <v>13226</v>
      </c>
      <c r="C6018" s="2" t="s">
        <v>17988</v>
      </c>
    </row>
    <row r="6019" spans="1:3">
      <c r="A6019" s="2" t="s">
        <v>17989</v>
      </c>
      <c r="B6019" s="2" t="s">
        <v>17990</v>
      </c>
      <c r="C6019" s="2" t="s">
        <v>17989</v>
      </c>
    </row>
    <row r="6020" spans="1:3">
      <c r="A6020" s="2" t="s">
        <v>17991</v>
      </c>
      <c r="B6020" s="2" t="s">
        <v>17992</v>
      </c>
      <c r="C6020" s="2" t="s">
        <v>17991</v>
      </c>
    </row>
    <row r="6021" spans="1:3">
      <c r="A6021" s="2" t="s">
        <v>17993</v>
      </c>
      <c r="B6021" s="2" t="s">
        <v>17994</v>
      </c>
      <c r="C6021" s="2" t="s">
        <v>17993</v>
      </c>
    </row>
    <row r="6022" spans="1:3">
      <c r="A6022" s="2" t="s">
        <v>17995</v>
      </c>
      <c r="B6022" s="2" t="s">
        <v>17996</v>
      </c>
      <c r="C6022" s="2" t="s">
        <v>17995</v>
      </c>
    </row>
    <row r="6023" spans="1:3">
      <c r="A6023" s="2" t="s">
        <v>17997</v>
      </c>
      <c r="B6023" s="2" t="s">
        <v>17998</v>
      </c>
      <c r="C6023" s="2" t="s">
        <v>17997</v>
      </c>
    </row>
    <row r="6024" spans="1:3">
      <c r="A6024" s="2" t="s">
        <v>17999</v>
      </c>
      <c r="B6024" s="2" t="s">
        <v>18000</v>
      </c>
      <c r="C6024" s="2" t="s">
        <v>17999</v>
      </c>
    </row>
    <row r="6025" spans="1:3">
      <c r="A6025" s="2" t="s">
        <v>18001</v>
      </c>
      <c r="B6025" s="2" t="s">
        <v>18002</v>
      </c>
      <c r="C6025" s="2" t="s">
        <v>18001</v>
      </c>
    </row>
    <row r="6026" spans="1:3">
      <c r="A6026" s="2" t="s">
        <v>18003</v>
      </c>
      <c r="B6026" s="2" t="s">
        <v>18004</v>
      </c>
      <c r="C6026" s="2" t="s">
        <v>18003</v>
      </c>
    </row>
    <row r="6027" spans="1:3">
      <c r="A6027" s="2" t="s">
        <v>18005</v>
      </c>
      <c r="B6027" s="2" t="s">
        <v>18006</v>
      </c>
      <c r="C6027" s="2" t="s">
        <v>18005</v>
      </c>
    </row>
    <row r="6028" spans="1:3">
      <c r="A6028" s="2" t="s">
        <v>18007</v>
      </c>
      <c r="B6028" s="2" t="s">
        <v>18008</v>
      </c>
      <c r="C6028" s="2" t="s">
        <v>18007</v>
      </c>
    </row>
    <row r="6029" spans="1:3">
      <c r="A6029" s="2" t="s">
        <v>18009</v>
      </c>
      <c r="B6029" s="2" t="s">
        <v>18010</v>
      </c>
      <c r="C6029" s="2" t="s">
        <v>18009</v>
      </c>
    </row>
    <row r="6030" spans="1:3">
      <c r="A6030" s="2" t="s">
        <v>18011</v>
      </c>
      <c r="B6030" s="2" t="s">
        <v>18012</v>
      </c>
      <c r="C6030" s="2" t="s">
        <v>18011</v>
      </c>
    </row>
    <row r="6031" spans="1:3">
      <c r="A6031" s="2" t="s">
        <v>18013</v>
      </c>
      <c r="B6031" s="2" t="s">
        <v>18014</v>
      </c>
      <c r="C6031" s="2" t="s">
        <v>18013</v>
      </c>
    </row>
    <row r="6032" spans="1:3">
      <c r="A6032" s="2" t="s">
        <v>18015</v>
      </c>
      <c r="B6032" s="2" t="s">
        <v>18016</v>
      </c>
      <c r="C6032" s="2" t="s">
        <v>18015</v>
      </c>
    </row>
    <row r="6033" spans="1:3">
      <c r="A6033" s="2" t="s">
        <v>18017</v>
      </c>
      <c r="B6033" s="2" t="s">
        <v>18018</v>
      </c>
      <c r="C6033" s="2" t="s">
        <v>18017</v>
      </c>
    </row>
    <row r="6034" spans="1:3">
      <c r="A6034" s="2" t="s">
        <v>18019</v>
      </c>
      <c r="B6034" s="2" t="s">
        <v>18020</v>
      </c>
      <c r="C6034" s="2" t="s">
        <v>18019</v>
      </c>
    </row>
    <row r="6035" spans="1:3">
      <c r="A6035" s="2" t="s">
        <v>18021</v>
      </c>
      <c r="B6035" s="2" t="s">
        <v>18022</v>
      </c>
      <c r="C6035" s="2" t="s">
        <v>18021</v>
      </c>
    </row>
    <row r="6036" spans="1:3">
      <c r="A6036" s="2" t="s">
        <v>18023</v>
      </c>
      <c r="B6036" s="2" t="s">
        <v>18024</v>
      </c>
      <c r="C6036" s="2" t="s">
        <v>18023</v>
      </c>
    </row>
    <row r="6037" spans="1:3">
      <c r="A6037" s="2" t="s">
        <v>18025</v>
      </c>
      <c r="B6037" s="2" t="s">
        <v>18026</v>
      </c>
      <c r="C6037" s="2" t="s">
        <v>18025</v>
      </c>
    </row>
    <row r="6038" spans="1:3">
      <c r="A6038" s="2" t="s">
        <v>18027</v>
      </c>
      <c r="B6038" s="2" t="s">
        <v>18028</v>
      </c>
      <c r="C6038" s="2" t="s">
        <v>18027</v>
      </c>
    </row>
    <row r="6039" spans="1:3">
      <c r="A6039" s="2" t="s">
        <v>18029</v>
      </c>
      <c r="B6039" s="2" t="s">
        <v>18030</v>
      </c>
      <c r="C6039" s="2" t="s">
        <v>18029</v>
      </c>
    </row>
    <row r="6040" spans="1:3">
      <c r="A6040" s="2" t="s">
        <v>18031</v>
      </c>
      <c r="B6040" s="2" t="s">
        <v>18032</v>
      </c>
      <c r="C6040" s="2" t="s">
        <v>18031</v>
      </c>
    </row>
    <row r="6041" spans="1:3">
      <c r="A6041" s="2" t="s">
        <v>18033</v>
      </c>
      <c r="B6041" s="2" t="s">
        <v>18034</v>
      </c>
      <c r="C6041" s="2" t="s">
        <v>18033</v>
      </c>
    </row>
    <row r="6042" spans="1:3">
      <c r="A6042" s="2" t="s">
        <v>18035</v>
      </c>
      <c r="B6042" s="2" t="s">
        <v>18036</v>
      </c>
      <c r="C6042" s="2" t="s">
        <v>18035</v>
      </c>
    </row>
    <row r="6043" spans="1:3">
      <c r="A6043" s="2" t="s">
        <v>18037</v>
      </c>
      <c r="B6043" s="2" t="s">
        <v>18038</v>
      </c>
      <c r="C6043" s="2" t="s">
        <v>18037</v>
      </c>
    </row>
    <row r="6044" spans="1:3">
      <c r="A6044" s="2" t="s">
        <v>18039</v>
      </c>
      <c r="B6044" s="2" t="s">
        <v>18040</v>
      </c>
      <c r="C6044" s="2" t="s">
        <v>18039</v>
      </c>
    </row>
    <row r="6045" spans="1:3">
      <c r="A6045" s="2" t="s">
        <v>18041</v>
      </c>
      <c r="B6045" s="2" t="s">
        <v>18042</v>
      </c>
      <c r="C6045" s="2" t="s">
        <v>18041</v>
      </c>
    </row>
    <row r="6046" spans="1:3">
      <c r="A6046" s="2" t="s">
        <v>18043</v>
      </c>
      <c r="B6046" s="2" t="s">
        <v>18044</v>
      </c>
      <c r="C6046" s="2" t="s">
        <v>18043</v>
      </c>
    </row>
    <row r="6047" spans="1:3">
      <c r="A6047" s="2" t="s">
        <v>18045</v>
      </c>
      <c r="B6047" s="2" t="s">
        <v>18046</v>
      </c>
      <c r="C6047" s="2" t="s">
        <v>18045</v>
      </c>
    </row>
    <row r="6048" spans="1:3">
      <c r="A6048" s="2" t="s">
        <v>18047</v>
      </c>
      <c r="B6048" s="2" t="s">
        <v>18048</v>
      </c>
      <c r="C6048" s="2" t="s">
        <v>18047</v>
      </c>
    </row>
    <row r="6049" spans="1:3">
      <c r="A6049" s="2" t="s">
        <v>18049</v>
      </c>
      <c r="B6049" s="2" t="s">
        <v>18050</v>
      </c>
      <c r="C6049" s="2" t="s">
        <v>18049</v>
      </c>
    </row>
    <row r="6050" spans="1:3">
      <c r="A6050" s="2" t="s">
        <v>18051</v>
      </c>
      <c r="B6050" s="2" t="s">
        <v>18052</v>
      </c>
      <c r="C6050" s="2" t="s">
        <v>18051</v>
      </c>
    </row>
    <row r="6051" spans="1:3">
      <c r="A6051" s="2" t="s">
        <v>18053</v>
      </c>
      <c r="B6051" s="2" t="s">
        <v>18054</v>
      </c>
      <c r="C6051" s="2" t="s">
        <v>18053</v>
      </c>
    </row>
    <row r="6052" spans="1:3">
      <c r="A6052" s="2" t="s">
        <v>18055</v>
      </c>
      <c r="B6052" s="2" t="s">
        <v>18056</v>
      </c>
      <c r="C6052" s="2" t="s">
        <v>18055</v>
      </c>
    </row>
    <row r="6053" spans="1:3">
      <c r="A6053" s="2" t="s">
        <v>18057</v>
      </c>
      <c r="B6053" s="2" t="s">
        <v>18058</v>
      </c>
      <c r="C6053" s="2" t="s">
        <v>18057</v>
      </c>
    </row>
    <row r="6054" spans="1:3">
      <c r="A6054" s="2" t="s">
        <v>18059</v>
      </c>
      <c r="B6054" s="2" t="s">
        <v>18060</v>
      </c>
      <c r="C6054" s="2" t="s">
        <v>18059</v>
      </c>
    </row>
    <row r="6055" spans="1:3">
      <c r="A6055" s="2" t="s">
        <v>18061</v>
      </c>
      <c r="B6055" s="2" t="s">
        <v>18062</v>
      </c>
      <c r="C6055" s="2" t="s">
        <v>18061</v>
      </c>
    </row>
    <row r="6056" spans="1:3">
      <c r="A6056" s="2" t="s">
        <v>18063</v>
      </c>
      <c r="B6056" s="2" t="s">
        <v>18064</v>
      </c>
      <c r="C6056" s="2" t="s">
        <v>18063</v>
      </c>
    </row>
    <row r="6057" spans="1:3">
      <c r="A6057" s="2" t="s">
        <v>18065</v>
      </c>
      <c r="B6057" s="2" t="s">
        <v>18066</v>
      </c>
      <c r="C6057" s="2" t="s">
        <v>18065</v>
      </c>
    </row>
    <row r="6058" spans="1:3">
      <c r="A6058" s="2" t="s">
        <v>18067</v>
      </c>
      <c r="B6058" s="2" t="s">
        <v>18068</v>
      </c>
      <c r="C6058" s="2" t="s">
        <v>18067</v>
      </c>
    </row>
    <row r="6059" spans="1:3">
      <c r="A6059" s="2" t="s">
        <v>18069</v>
      </c>
      <c r="B6059" s="2" t="s">
        <v>18070</v>
      </c>
      <c r="C6059" s="2" t="s">
        <v>18069</v>
      </c>
    </row>
    <row r="6060" spans="1:3">
      <c r="A6060" s="2" t="s">
        <v>18071</v>
      </c>
      <c r="B6060" s="2" t="s">
        <v>18072</v>
      </c>
      <c r="C6060" s="2" t="s">
        <v>18071</v>
      </c>
    </row>
    <row r="6061" spans="1:3">
      <c r="A6061" s="2" t="s">
        <v>18073</v>
      </c>
      <c r="B6061" s="2" t="s">
        <v>18074</v>
      </c>
      <c r="C6061" s="2" t="s">
        <v>18073</v>
      </c>
    </row>
    <row r="6062" spans="1:3">
      <c r="A6062" s="2" t="s">
        <v>18075</v>
      </c>
      <c r="B6062" s="2" t="s">
        <v>18076</v>
      </c>
      <c r="C6062" s="2" t="s">
        <v>18075</v>
      </c>
    </row>
    <row r="6063" spans="1:3">
      <c r="A6063" s="2" t="s">
        <v>18077</v>
      </c>
      <c r="B6063" s="2" t="s">
        <v>18078</v>
      </c>
      <c r="C6063" s="2" t="s">
        <v>18077</v>
      </c>
    </row>
    <row r="6064" spans="1:3">
      <c r="A6064" s="2" t="s">
        <v>18079</v>
      </c>
      <c r="B6064" s="2" t="s">
        <v>18080</v>
      </c>
      <c r="C6064" s="2" t="s">
        <v>18079</v>
      </c>
    </row>
    <row r="6065" spans="1:3">
      <c r="A6065" s="2" t="s">
        <v>18081</v>
      </c>
      <c r="B6065" s="2" t="s">
        <v>18082</v>
      </c>
      <c r="C6065" s="2" t="s">
        <v>18081</v>
      </c>
    </row>
    <row r="6066" spans="1:3">
      <c r="A6066" s="2" t="s">
        <v>18083</v>
      </c>
      <c r="B6066" s="2" t="s">
        <v>18084</v>
      </c>
      <c r="C6066" s="2" t="s">
        <v>18083</v>
      </c>
    </row>
    <row r="6067" spans="1:3">
      <c r="A6067" s="2" t="s">
        <v>18085</v>
      </c>
      <c r="B6067" s="2" t="s">
        <v>18086</v>
      </c>
      <c r="C6067" s="2" t="s">
        <v>18085</v>
      </c>
    </row>
    <row r="6068" spans="1:3">
      <c r="A6068" s="2" t="s">
        <v>18087</v>
      </c>
      <c r="B6068" s="2" t="s">
        <v>18088</v>
      </c>
      <c r="C6068" s="2" t="s">
        <v>18087</v>
      </c>
    </row>
    <row r="6069" spans="1:3">
      <c r="A6069" s="2" t="s">
        <v>18089</v>
      </c>
      <c r="B6069" s="2" t="s">
        <v>18090</v>
      </c>
      <c r="C6069" s="2" t="s">
        <v>18089</v>
      </c>
    </row>
    <row r="6070" spans="1:3">
      <c r="A6070" s="2" t="s">
        <v>18091</v>
      </c>
      <c r="B6070" s="2" t="s">
        <v>18092</v>
      </c>
      <c r="C6070" s="2" t="s">
        <v>18091</v>
      </c>
    </row>
    <row r="6071" spans="1:3">
      <c r="A6071" s="2" t="s">
        <v>18093</v>
      </c>
      <c r="B6071" s="2" t="s">
        <v>18094</v>
      </c>
      <c r="C6071" s="2" t="s">
        <v>18093</v>
      </c>
    </row>
    <row r="6072" spans="1:3">
      <c r="A6072" s="2" t="s">
        <v>18095</v>
      </c>
      <c r="B6072" s="2" t="s">
        <v>18096</v>
      </c>
      <c r="C6072" s="2" t="s">
        <v>18095</v>
      </c>
    </row>
    <row r="6073" spans="1:3">
      <c r="A6073" s="2" t="s">
        <v>18097</v>
      </c>
      <c r="B6073" s="2" t="s">
        <v>18098</v>
      </c>
      <c r="C6073" s="2" t="s">
        <v>18097</v>
      </c>
    </row>
    <row r="6074" spans="1:3">
      <c r="A6074" s="2" t="s">
        <v>18099</v>
      </c>
      <c r="B6074" s="2" t="s">
        <v>18100</v>
      </c>
      <c r="C6074" s="2" t="s">
        <v>18099</v>
      </c>
    </row>
    <row r="6075" spans="1:3">
      <c r="A6075" s="2" t="s">
        <v>18101</v>
      </c>
      <c r="B6075" s="2" t="s">
        <v>18102</v>
      </c>
      <c r="C6075" s="2" t="s">
        <v>18101</v>
      </c>
    </row>
    <row r="6076" spans="1:3">
      <c r="A6076" s="2" t="s">
        <v>18103</v>
      </c>
      <c r="B6076" s="2" t="s">
        <v>18104</v>
      </c>
      <c r="C6076" s="2" t="s">
        <v>18103</v>
      </c>
    </row>
    <row r="6077" spans="1:3">
      <c r="A6077" s="2" t="s">
        <v>18105</v>
      </c>
      <c r="B6077" s="2" t="s">
        <v>18106</v>
      </c>
      <c r="C6077" s="2" t="s">
        <v>18105</v>
      </c>
    </row>
    <row r="6078" spans="1:3">
      <c r="A6078" s="2" t="s">
        <v>18107</v>
      </c>
      <c r="B6078" s="2" t="s">
        <v>18108</v>
      </c>
      <c r="C6078" s="2" t="s">
        <v>18107</v>
      </c>
    </row>
    <row r="6079" spans="1:3">
      <c r="A6079" s="2" t="s">
        <v>18109</v>
      </c>
      <c r="B6079" s="2" t="s">
        <v>18110</v>
      </c>
      <c r="C6079" s="2" t="s">
        <v>18109</v>
      </c>
    </row>
    <row r="6080" spans="1:3">
      <c r="A6080" s="2" t="s">
        <v>18111</v>
      </c>
      <c r="B6080" s="2" t="s">
        <v>18112</v>
      </c>
      <c r="C6080" s="2" t="s">
        <v>18111</v>
      </c>
    </row>
    <row r="6081" spans="1:3">
      <c r="A6081" s="2" t="s">
        <v>18113</v>
      </c>
      <c r="B6081" s="2" t="s">
        <v>18114</v>
      </c>
      <c r="C6081" s="2" t="s">
        <v>18113</v>
      </c>
    </row>
    <row r="6082" spans="1:3">
      <c r="A6082" s="2" t="s">
        <v>18115</v>
      </c>
      <c r="B6082" s="2" t="s">
        <v>18116</v>
      </c>
      <c r="C6082" s="2" t="s">
        <v>18115</v>
      </c>
    </row>
    <row r="6083" spans="1:3">
      <c r="A6083" s="2" t="s">
        <v>18117</v>
      </c>
      <c r="B6083" s="2" t="s">
        <v>18118</v>
      </c>
      <c r="C6083" s="2" t="s">
        <v>18117</v>
      </c>
    </row>
    <row r="6084" spans="1:3">
      <c r="A6084" s="2" t="s">
        <v>18119</v>
      </c>
      <c r="B6084" s="2" t="s">
        <v>18120</v>
      </c>
      <c r="C6084" s="2" t="s">
        <v>18119</v>
      </c>
    </row>
    <row r="6085" spans="1:3">
      <c r="A6085" s="2" t="s">
        <v>18121</v>
      </c>
      <c r="B6085" s="2" t="s">
        <v>18122</v>
      </c>
      <c r="C6085" s="2" t="s">
        <v>18121</v>
      </c>
    </row>
    <row r="6086" spans="1:3">
      <c r="A6086" s="2" t="s">
        <v>18123</v>
      </c>
      <c r="B6086" s="2" t="s">
        <v>18124</v>
      </c>
      <c r="C6086" s="2" t="s">
        <v>18123</v>
      </c>
    </row>
    <row r="6087" spans="1:3">
      <c r="A6087" s="2" t="s">
        <v>18125</v>
      </c>
      <c r="B6087" s="2" t="s">
        <v>18126</v>
      </c>
      <c r="C6087" s="2" t="s">
        <v>18125</v>
      </c>
    </row>
    <row r="6088" spans="1:3">
      <c r="A6088" s="2" t="s">
        <v>18127</v>
      </c>
      <c r="B6088" s="2" t="s">
        <v>18128</v>
      </c>
      <c r="C6088" s="2" t="s">
        <v>18127</v>
      </c>
    </row>
    <row r="6089" spans="1:3">
      <c r="A6089" s="2" t="s">
        <v>18129</v>
      </c>
      <c r="B6089" s="2" t="s">
        <v>18130</v>
      </c>
      <c r="C6089" s="2" t="s">
        <v>18129</v>
      </c>
    </row>
    <row r="6090" spans="1:3">
      <c r="A6090" s="2" t="s">
        <v>18131</v>
      </c>
      <c r="B6090" s="2" t="s">
        <v>18132</v>
      </c>
      <c r="C6090" s="2" t="s">
        <v>18131</v>
      </c>
    </row>
    <row r="6091" spans="1:3">
      <c r="A6091" s="2" t="s">
        <v>18133</v>
      </c>
      <c r="B6091" s="2" t="s">
        <v>18134</v>
      </c>
      <c r="C6091" s="2" t="s">
        <v>18133</v>
      </c>
    </row>
    <row r="6092" spans="1:3">
      <c r="A6092" s="2" t="s">
        <v>18135</v>
      </c>
      <c r="B6092" s="2" t="s">
        <v>18136</v>
      </c>
      <c r="C6092" s="2" t="s">
        <v>18135</v>
      </c>
    </row>
    <row r="6093" spans="1:3">
      <c r="A6093" s="2" t="s">
        <v>18137</v>
      </c>
      <c r="B6093" s="2" t="s">
        <v>18138</v>
      </c>
      <c r="C6093" s="2" t="s">
        <v>18137</v>
      </c>
    </row>
    <row r="6094" spans="1:3">
      <c r="A6094" s="2" t="s">
        <v>18139</v>
      </c>
      <c r="B6094" s="2" t="s">
        <v>18140</v>
      </c>
      <c r="C6094" s="2" t="s">
        <v>18139</v>
      </c>
    </row>
    <row r="6095" spans="1:3">
      <c r="A6095" s="2" t="s">
        <v>18141</v>
      </c>
      <c r="B6095" s="2" t="s">
        <v>18142</v>
      </c>
      <c r="C6095" s="2" t="s">
        <v>18141</v>
      </c>
    </row>
    <row r="6096" spans="1:3">
      <c r="A6096" s="2" t="s">
        <v>18143</v>
      </c>
      <c r="B6096" s="2" t="s">
        <v>13020</v>
      </c>
      <c r="C6096" s="2" t="s">
        <v>18143</v>
      </c>
    </row>
    <row r="6097" spans="1:3">
      <c r="A6097" s="2" t="s">
        <v>18144</v>
      </c>
      <c r="B6097" s="2" t="s">
        <v>18145</v>
      </c>
      <c r="C6097" s="2" t="s">
        <v>18144</v>
      </c>
    </row>
    <row r="6098" spans="1:3">
      <c r="A6098" s="2" t="s">
        <v>18146</v>
      </c>
      <c r="B6098" s="2" t="s">
        <v>18147</v>
      </c>
      <c r="C6098" s="2" t="s">
        <v>18146</v>
      </c>
    </row>
    <row r="6099" spans="1:3">
      <c r="A6099" s="2" t="s">
        <v>18148</v>
      </c>
      <c r="B6099" s="2" t="s">
        <v>18149</v>
      </c>
      <c r="C6099" s="2" t="s">
        <v>18148</v>
      </c>
    </row>
    <row r="6100" spans="1:3">
      <c r="A6100" s="2" t="s">
        <v>18150</v>
      </c>
      <c r="B6100" s="2" t="s">
        <v>12346</v>
      </c>
      <c r="C6100" s="2" t="s">
        <v>18150</v>
      </c>
    </row>
    <row r="6101" spans="1:3">
      <c r="A6101" s="2" t="s">
        <v>18151</v>
      </c>
      <c r="B6101" s="2" t="s">
        <v>18152</v>
      </c>
      <c r="C6101" s="2" t="s">
        <v>18151</v>
      </c>
    </row>
    <row r="6102" spans="1:3">
      <c r="A6102" s="2" t="s">
        <v>18153</v>
      </c>
      <c r="B6102" s="2" t="s">
        <v>18154</v>
      </c>
      <c r="C6102" s="2" t="s">
        <v>18153</v>
      </c>
    </row>
    <row r="6103" spans="1:3">
      <c r="A6103" s="2" t="s">
        <v>18155</v>
      </c>
      <c r="B6103" s="2" t="s">
        <v>18156</v>
      </c>
      <c r="C6103" s="2" t="s">
        <v>18155</v>
      </c>
    </row>
    <row r="6104" spans="1:3">
      <c r="A6104" s="2" t="s">
        <v>18157</v>
      </c>
      <c r="B6104" s="2" t="s">
        <v>18158</v>
      </c>
      <c r="C6104" s="2" t="s">
        <v>18157</v>
      </c>
    </row>
    <row r="6105" spans="1:3">
      <c r="A6105" s="2" t="s">
        <v>18159</v>
      </c>
      <c r="B6105" s="2" t="s">
        <v>18160</v>
      </c>
      <c r="C6105" s="2" t="s">
        <v>18159</v>
      </c>
    </row>
    <row r="6106" spans="1:3">
      <c r="A6106" s="2" t="s">
        <v>18161</v>
      </c>
      <c r="B6106" s="2" t="s">
        <v>18162</v>
      </c>
      <c r="C6106" s="2" t="s">
        <v>18161</v>
      </c>
    </row>
    <row r="6107" spans="1:3">
      <c r="A6107" s="2" t="s">
        <v>18163</v>
      </c>
      <c r="B6107" s="2" t="s">
        <v>18164</v>
      </c>
      <c r="C6107" s="2" t="s">
        <v>18163</v>
      </c>
    </row>
    <row r="6108" spans="1:3">
      <c r="A6108" s="2" t="s">
        <v>18165</v>
      </c>
      <c r="B6108" s="2" t="s">
        <v>18166</v>
      </c>
      <c r="C6108" s="2" t="s">
        <v>18165</v>
      </c>
    </row>
    <row r="6109" spans="1:3">
      <c r="A6109" s="2" t="s">
        <v>18167</v>
      </c>
      <c r="B6109" s="2" t="s">
        <v>18168</v>
      </c>
      <c r="C6109" s="2" t="s">
        <v>18167</v>
      </c>
    </row>
    <row r="6110" spans="1:3">
      <c r="A6110" s="2" t="s">
        <v>18169</v>
      </c>
      <c r="B6110" s="2" t="s">
        <v>18170</v>
      </c>
      <c r="C6110" s="2" t="s">
        <v>18169</v>
      </c>
    </row>
    <row r="6111" spans="1:3">
      <c r="A6111" s="2" t="s">
        <v>18171</v>
      </c>
      <c r="B6111" s="2" t="s">
        <v>18172</v>
      </c>
      <c r="C6111" s="2" t="s">
        <v>18171</v>
      </c>
    </row>
    <row r="6112" spans="1:3">
      <c r="A6112" s="2" t="s">
        <v>18173</v>
      </c>
      <c r="B6112" s="2" t="s">
        <v>18174</v>
      </c>
      <c r="C6112" s="2" t="s">
        <v>18173</v>
      </c>
    </row>
    <row r="6113" spans="1:3">
      <c r="A6113" s="2" t="s">
        <v>18175</v>
      </c>
      <c r="B6113" s="2" t="s">
        <v>18176</v>
      </c>
      <c r="C6113" s="2" t="s">
        <v>18175</v>
      </c>
    </row>
    <row r="6114" spans="1:3">
      <c r="A6114" s="2" t="s">
        <v>18177</v>
      </c>
      <c r="B6114" s="2" t="s">
        <v>18178</v>
      </c>
      <c r="C6114" s="2" t="s">
        <v>18177</v>
      </c>
    </row>
    <row r="6115" spans="1:3">
      <c r="A6115" s="2" t="s">
        <v>18179</v>
      </c>
      <c r="B6115" s="2" t="s">
        <v>18180</v>
      </c>
      <c r="C6115" s="2" t="s">
        <v>18179</v>
      </c>
    </row>
    <row r="6116" spans="1:3">
      <c r="A6116" s="2" t="s">
        <v>18181</v>
      </c>
      <c r="B6116" s="2" t="s">
        <v>18182</v>
      </c>
      <c r="C6116" s="2" t="s">
        <v>18181</v>
      </c>
    </row>
    <row r="6117" spans="1:3">
      <c r="A6117" s="2" t="s">
        <v>18183</v>
      </c>
      <c r="B6117" s="2" t="s">
        <v>18184</v>
      </c>
      <c r="C6117" s="2" t="s">
        <v>18183</v>
      </c>
    </row>
    <row r="6118" spans="1:3">
      <c r="A6118" s="2" t="s">
        <v>18185</v>
      </c>
      <c r="B6118" s="2" t="s">
        <v>18186</v>
      </c>
      <c r="C6118" s="2" t="s">
        <v>18185</v>
      </c>
    </row>
    <row r="6119" spans="1:3">
      <c r="A6119" s="2" t="s">
        <v>18187</v>
      </c>
      <c r="B6119" s="2" t="s">
        <v>18188</v>
      </c>
      <c r="C6119" s="2" t="s">
        <v>18187</v>
      </c>
    </row>
    <row r="6120" spans="1:3">
      <c r="A6120" s="2" t="s">
        <v>18189</v>
      </c>
      <c r="B6120" s="2" t="s">
        <v>18190</v>
      </c>
      <c r="C6120" s="2" t="s">
        <v>18189</v>
      </c>
    </row>
    <row r="6121" spans="1:3">
      <c r="A6121" s="2" t="s">
        <v>18191</v>
      </c>
      <c r="B6121" s="2" t="s">
        <v>18192</v>
      </c>
      <c r="C6121" s="2" t="s">
        <v>18191</v>
      </c>
    </row>
    <row r="6122" spans="1:3">
      <c r="A6122" s="2" t="s">
        <v>18193</v>
      </c>
      <c r="B6122" s="2" t="s">
        <v>18194</v>
      </c>
      <c r="C6122" s="2" t="s">
        <v>18193</v>
      </c>
    </row>
    <row r="6123" spans="1:3">
      <c r="A6123" s="2" t="s">
        <v>18195</v>
      </c>
      <c r="B6123" s="2" t="s">
        <v>18196</v>
      </c>
      <c r="C6123" s="2" t="s">
        <v>18195</v>
      </c>
    </row>
    <row r="6124" spans="1:3">
      <c r="A6124" s="2" t="s">
        <v>18197</v>
      </c>
      <c r="B6124" s="2" t="s">
        <v>18198</v>
      </c>
      <c r="C6124" s="2" t="s">
        <v>18197</v>
      </c>
    </row>
    <row r="6125" spans="1:3">
      <c r="A6125" s="2" t="s">
        <v>18199</v>
      </c>
      <c r="B6125" s="2" t="s">
        <v>18200</v>
      </c>
      <c r="C6125" s="2" t="s">
        <v>18199</v>
      </c>
    </row>
    <row r="6126" spans="1:3">
      <c r="A6126" s="2" t="s">
        <v>18201</v>
      </c>
      <c r="B6126" s="2" t="s">
        <v>18202</v>
      </c>
      <c r="C6126" s="2" t="s">
        <v>18201</v>
      </c>
    </row>
    <row r="6127" spans="1:3">
      <c r="A6127" s="2" t="s">
        <v>18203</v>
      </c>
      <c r="B6127" s="2" t="s">
        <v>18204</v>
      </c>
      <c r="C6127" s="2" t="s">
        <v>18203</v>
      </c>
    </row>
    <row r="6128" spans="1:3">
      <c r="A6128" s="2" t="s">
        <v>18205</v>
      </c>
      <c r="B6128" s="2" t="s">
        <v>18206</v>
      </c>
      <c r="C6128" s="2" t="s">
        <v>18205</v>
      </c>
    </row>
    <row r="6129" spans="1:3">
      <c r="A6129" s="2" t="s">
        <v>18207</v>
      </c>
      <c r="B6129" s="2" t="s">
        <v>18208</v>
      </c>
      <c r="C6129" s="2" t="s">
        <v>18207</v>
      </c>
    </row>
    <row r="6130" spans="1:3">
      <c r="A6130" s="2" t="s">
        <v>18209</v>
      </c>
      <c r="B6130" s="2" t="s">
        <v>18210</v>
      </c>
      <c r="C6130" s="2" t="s">
        <v>18209</v>
      </c>
    </row>
    <row r="6131" spans="1:3">
      <c r="A6131" s="2" t="s">
        <v>18211</v>
      </c>
      <c r="B6131" s="2" t="s">
        <v>18212</v>
      </c>
      <c r="C6131" s="2" t="s">
        <v>18211</v>
      </c>
    </row>
    <row r="6132" spans="1:3">
      <c r="A6132" s="2" t="s">
        <v>18213</v>
      </c>
      <c r="B6132" s="2" t="s">
        <v>18214</v>
      </c>
      <c r="C6132" s="2" t="s">
        <v>18213</v>
      </c>
    </row>
    <row r="6133" spans="1:3">
      <c r="A6133" s="2" t="s">
        <v>18215</v>
      </c>
      <c r="B6133" s="2" t="s">
        <v>18216</v>
      </c>
      <c r="C6133" s="2" t="s">
        <v>18215</v>
      </c>
    </row>
    <row r="6134" spans="1:3">
      <c r="A6134" s="2" t="s">
        <v>18217</v>
      </c>
      <c r="B6134" s="2" t="s">
        <v>18218</v>
      </c>
      <c r="C6134" s="2" t="s">
        <v>18217</v>
      </c>
    </row>
    <row r="6135" spans="1:3">
      <c r="A6135" s="2" t="s">
        <v>18219</v>
      </c>
      <c r="B6135" s="2" t="s">
        <v>18220</v>
      </c>
      <c r="C6135" s="2" t="s">
        <v>18219</v>
      </c>
    </row>
    <row r="6136" spans="1:3">
      <c r="A6136" s="2" t="s">
        <v>18221</v>
      </c>
      <c r="B6136" s="2" t="s">
        <v>18222</v>
      </c>
      <c r="C6136" s="2" t="s">
        <v>18221</v>
      </c>
    </row>
    <row r="6137" spans="1:3">
      <c r="A6137" s="2" t="s">
        <v>18223</v>
      </c>
      <c r="B6137" s="2" t="s">
        <v>18224</v>
      </c>
      <c r="C6137" s="2" t="s">
        <v>18223</v>
      </c>
    </row>
    <row r="6138" spans="1:3">
      <c r="A6138" s="2" t="s">
        <v>18225</v>
      </c>
      <c r="B6138" s="2" t="s">
        <v>18226</v>
      </c>
      <c r="C6138" s="2" t="s">
        <v>18225</v>
      </c>
    </row>
    <row r="6139" spans="1:3">
      <c r="A6139" s="2" t="s">
        <v>18227</v>
      </c>
      <c r="B6139" s="2" t="s">
        <v>18228</v>
      </c>
      <c r="C6139" s="2" t="s">
        <v>18227</v>
      </c>
    </row>
    <row r="6140" spans="1:3">
      <c r="A6140" s="2" t="s">
        <v>18229</v>
      </c>
      <c r="B6140" s="2" t="s">
        <v>18230</v>
      </c>
      <c r="C6140" s="2" t="s">
        <v>18229</v>
      </c>
    </row>
    <row r="6141" spans="1:3">
      <c r="A6141" s="2" t="s">
        <v>18231</v>
      </c>
      <c r="B6141" s="2" t="s">
        <v>18232</v>
      </c>
      <c r="C6141" s="2" t="s">
        <v>18231</v>
      </c>
    </row>
    <row r="6142" spans="1:3">
      <c r="A6142" s="2" t="s">
        <v>18233</v>
      </c>
      <c r="B6142" s="2" t="s">
        <v>18234</v>
      </c>
      <c r="C6142" s="2" t="s">
        <v>18233</v>
      </c>
    </row>
    <row r="6143" spans="1:3">
      <c r="A6143" s="2" t="s">
        <v>18235</v>
      </c>
      <c r="B6143" s="2" t="s">
        <v>18236</v>
      </c>
      <c r="C6143" s="2" t="s">
        <v>18235</v>
      </c>
    </row>
    <row r="6144" spans="1:3">
      <c r="A6144" s="2" t="s">
        <v>18237</v>
      </c>
      <c r="B6144" s="2" t="s">
        <v>18238</v>
      </c>
      <c r="C6144" s="2" t="s">
        <v>18237</v>
      </c>
    </row>
    <row r="6145" spans="1:3">
      <c r="A6145" s="2" t="s">
        <v>18239</v>
      </c>
      <c r="B6145" s="2" t="s">
        <v>18240</v>
      </c>
      <c r="C6145" s="2" t="s">
        <v>18239</v>
      </c>
    </row>
    <row r="6146" spans="1:3">
      <c r="A6146" s="2" t="s">
        <v>18241</v>
      </c>
      <c r="B6146" s="2" t="s">
        <v>18242</v>
      </c>
      <c r="C6146" s="2" t="s">
        <v>18241</v>
      </c>
    </row>
    <row r="6147" spans="1:3">
      <c r="A6147" s="2" t="s">
        <v>18243</v>
      </c>
      <c r="B6147" s="2" t="s">
        <v>18244</v>
      </c>
      <c r="C6147" s="2" t="s">
        <v>18243</v>
      </c>
    </row>
    <row r="6148" spans="1:3">
      <c r="A6148" s="2" t="s">
        <v>18245</v>
      </c>
      <c r="B6148" s="2" t="s">
        <v>12896</v>
      </c>
      <c r="C6148" s="2" t="s">
        <v>18245</v>
      </c>
    </row>
    <row r="6149" spans="1:3">
      <c r="A6149" s="2" t="s">
        <v>18246</v>
      </c>
      <c r="B6149" s="2" t="s">
        <v>18247</v>
      </c>
      <c r="C6149" s="2" t="s">
        <v>18246</v>
      </c>
    </row>
    <row r="6150" spans="1:3">
      <c r="A6150" s="2" t="s">
        <v>18248</v>
      </c>
      <c r="B6150" s="2" t="s">
        <v>18249</v>
      </c>
      <c r="C6150" s="2" t="s">
        <v>18248</v>
      </c>
    </row>
    <row r="6151" spans="1:3">
      <c r="A6151" s="2" t="s">
        <v>18250</v>
      </c>
      <c r="B6151" s="2" t="s">
        <v>18251</v>
      </c>
      <c r="C6151" s="2" t="s">
        <v>18250</v>
      </c>
    </row>
    <row r="6152" spans="1:3">
      <c r="A6152" s="2" t="s">
        <v>18252</v>
      </c>
      <c r="B6152" s="2" t="s">
        <v>18253</v>
      </c>
      <c r="C6152" s="2" t="s">
        <v>18252</v>
      </c>
    </row>
    <row r="6153" spans="1:3">
      <c r="A6153" s="2" t="s">
        <v>18254</v>
      </c>
      <c r="B6153" s="2" t="s">
        <v>18255</v>
      </c>
      <c r="C6153" s="2" t="s">
        <v>18254</v>
      </c>
    </row>
    <row r="6154" spans="1:3">
      <c r="A6154" s="2" t="s">
        <v>18256</v>
      </c>
      <c r="B6154" s="2" t="s">
        <v>18257</v>
      </c>
      <c r="C6154" s="2" t="s">
        <v>18256</v>
      </c>
    </row>
    <row r="6155" spans="1:3">
      <c r="A6155" s="2" t="s">
        <v>18258</v>
      </c>
      <c r="B6155" s="2" t="s">
        <v>12336</v>
      </c>
      <c r="C6155" s="2" t="s">
        <v>18258</v>
      </c>
    </row>
    <row r="6156" spans="1:3">
      <c r="A6156" s="2" t="s">
        <v>18259</v>
      </c>
      <c r="B6156" s="2" t="s">
        <v>18260</v>
      </c>
      <c r="C6156" s="2" t="s">
        <v>18259</v>
      </c>
    </row>
    <row r="6157" spans="1:3">
      <c r="A6157" s="2" t="s">
        <v>18261</v>
      </c>
      <c r="B6157" s="2" t="s">
        <v>18262</v>
      </c>
      <c r="C6157" s="2" t="s">
        <v>18261</v>
      </c>
    </row>
    <row r="6158" spans="1:3">
      <c r="A6158" s="2" t="s">
        <v>18263</v>
      </c>
      <c r="B6158" s="2" t="s">
        <v>18264</v>
      </c>
      <c r="C6158" s="2" t="s">
        <v>18263</v>
      </c>
    </row>
    <row r="6159" spans="1:3">
      <c r="A6159" s="2" t="s">
        <v>18265</v>
      </c>
      <c r="B6159" s="2" t="s">
        <v>18266</v>
      </c>
      <c r="C6159" s="2" t="s">
        <v>18265</v>
      </c>
    </row>
    <row r="6160" spans="1:3">
      <c r="A6160" s="2" t="s">
        <v>18267</v>
      </c>
      <c r="B6160" s="2" t="s">
        <v>18268</v>
      </c>
      <c r="C6160" s="2" t="s">
        <v>18267</v>
      </c>
    </row>
    <row r="6161" spans="1:3">
      <c r="A6161" s="2" t="s">
        <v>18269</v>
      </c>
      <c r="B6161" s="2" t="s">
        <v>18270</v>
      </c>
      <c r="C6161" s="2" t="s">
        <v>18269</v>
      </c>
    </row>
    <row r="6162" spans="1:3">
      <c r="A6162" s="2" t="s">
        <v>18271</v>
      </c>
      <c r="B6162" s="2" t="s">
        <v>18272</v>
      </c>
      <c r="C6162" s="2" t="s">
        <v>18271</v>
      </c>
    </row>
    <row r="6163" spans="1:3">
      <c r="A6163" s="2" t="s">
        <v>18273</v>
      </c>
      <c r="B6163" s="2" t="s">
        <v>18274</v>
      </c>
      <c r="C6163" s="2" t="s">
        <v>18273</v>
      </c>
    </row>
    <row r="6164" spans="1:3">
      <c r="A6164" s="2" t="s">
        <v>18275</v>
      </c>
      <c r="B6164" s="2" t="s">
        <v>18276</v>
      </c>
      <c r="C6164" s="2" t="s">
        <v>18275</v>
      </c>
    </row>
    <row r="6165" spans="1:3">
      <c r="A6165" s="2" t="s">
        <v>18277</v>
      </c>
      <c r="B6165" s="2" t="s">
        <v>18278</v>
      </c>
      <c r="C6165" s="2" t="s">
        <v>18277</v>
      </c>
    </row>
    <row r="6166" spans="1:3">
      <c r="A6166" s="2" t="s">
        <v>18279</v>
      </c>
      <c r="B6166" s="2" t="s">
        <v>18280</v>
      </c>
      <c r="C6166" s="2" t="s">
        <v>18279</v>
      </c>
    </row>
    <row r="6167" spans="1:3">
      <c r="A6167" s="2" t="s">
        <v>18281</v>
      </c>
      <c r="B6167" s="2" t="s">
        <v>18282</v>
      </c>
      <c r="C6167" s="2" t="s">
        <v>18281</v>
      </c>
    </row>
    <row r="6168" spans="1:3">
      <c r="A6168" s="2" t="s">
        <v>18283</v>
      </c>
      <c r="B6168" s="2" t="s">
        <v>18284</v>
      </c>
      <c r="C6168" s="2" t="s">
        <v>18283</v>
      </c>
    </row>
    <row r="6169" spans="1:3">
      <c r="A6169" s="2" t="s">
        <v>18285</v>
      </c>
      <c r="B6169" s="2" t="s">
        <v>18286</v>
      </c>
      <c r="C6169" s="2" t="s">
        <v>18285</v>
      </c>
    </row>
    <row r="6170" spans="1:3">
      <c r="A6170" s="2" t="s">
        <v>18287</v>
      </c>
      <c r="B6170" s="2" t="s">
        <v>18288</v>
      </c>
      <c r="C6170" s="2" t="s">
        <v>18287</v>
      </c>
    </row>
    <row r="6171" spans="1:3">
      <c r="A6171" s="2" t="s">
        <v>18289</v>
      </c>
      <c r="B6171" s="2" t="s">
        <v>18290</v>
      </c>
      <c r="C6171" s="2" t="s">
        <v>18289</v>
      </c>
    </row>
    <row r="6172" spans="1:3">
      <c r="A6172" s="2" t="s">
        <v>18291</v>
      </c>
      <c r="B6172" s="2" t="s">
        <v>11835</v>
      </c>
      <c r="C6172" s="2" t="s">
        <v>18291</v>
      </c>
    </row>
    <row r="6173" spans="1:3">
      <c r="A6173" s="2" t="s">
        <v>18292</v>
      </c>
      <c r="B6173" s="2" t="s">
        <v>18293</v>
      </c>
      <c r="C6173" s="2" t="s">
        <v>18292</v>
      </c>
    </row>
    <row r="6174" spans="1:3">
      <c r="A6174" s="2" t="s">
        <v>18294</v>
      </c>
      <c r="B6174" s="2" t="s">
        <v>18295</v>
      </c>
      <c r="C6174" s="2" t="s">
        <v>18294</v>
      </c>
    </row>
    <row r="6175" spans="1:3">
      <c r="A6175" s="2" t="s">
        <v>18296</v>
      </c>
      <c r="B6175" s="2" t="s">
        <v>18297</v>
      </c>
      <c r="C6175" s="2" t="s">
        <v>18296</v>
      </c>
    </row>
    <row r="6176" spans="1:3">
      <c r="A6176" s="2" t="s">
        <v>18298</v>
      </c>
      <c r="B6176" s="2" t="s">
        <v>18299</v>
      </c>
      <c r="C6176" s="2" t="s">
        <v>18298</v>
      </c>
    </row>
    <row r="6177" spans="1:3">
      <c r="A6177" s="2" t="s">
        <v>18300</v>
      </c>
      <c r="B6177" s="2" t="s">
        <v>18301</v>
      </c>
      <c r="C6177" s="2" t="s">
        <v>18300</v>
      </c>
    </row>
    <row r="6178" spans="1:3">
      <c r="A6178" s="2" t="s">
        <v>18302</v>
      </c>
      <c r="B6178" s="2" t="s">
        <v>18303</v>
      </c>
      <c r="C6178" s="2" t="s">
        <v>18302</v>
      </c>
    </row>
    <row r="6179" spans="1:3">
      <c r="A6179" s="2" t="s">
        <v>18304</v>
      </c>
      <c r="B6179" s="2" t="s">
        <v>18305</v>
      </c>
      <c r="C6179" s="2" t="s">
        <v>18304</v>
      </c>
    </row>
    <row r="6180" spans="1:3">
      <c r="A6180" s="2" t="s">
        <v>18306</v>
      </c>
      <c r="B6180" s="2" t="s">
        <v>18307</v>
      </c>
      <c r="C6180" s="2" t="s">
        <v>18306</v>
      </c>
    </row>
    <row r="6181" spans="1:3">
      <c r="A6181" s="2" t="s">
        <v>18308</v>
      </c>
      <c r="B6181" s="2" t="s">
        <v>18309</v>
      </c>
      <c r="C6181" s="2" t="s">
        <v>18308</v>
      </c>
    </row>
    <row r="6182" spans="1:3">
      <c r="A6182" s="2" t="s">
        <v>18310</v>
      </c>
      <c r="B6182" s="2" t="s">
        <v>18311</v>
      </c>
      <c r="C6182" s="2" t="s">
        <v>18310</v>
      </c>
    </row>
    <row r="6183" spans="1:3">
      <c r="A6183" s="2" t="s">
        <v>18312</v>
      </c>
      <c r="B6183" s="2" t="s">
        <v>18313</v>
      </c>
      <c r="C6183" s="2" t="s">
        <v>18312</v>
      </c>
    </row>
    <row r="6184" spans="1:3">
      <c r="A6184" s="2" t="s">
        <v>18314</v>
      </c>
      <c r="B6184" s="2" t="s">
        <v>18315</v>
      </c>
      <c r="C6184" s="2" t="s">
        <v>18314</v>
      </c>
    </row>
    <row r="6185" spans="1:3">
      <c r="A6185" s="2" t="s">
        <v>18316</v>
      </c>
      <c r="B6185" s="2" t="s">
        <v>18317</v>
      </c>
      <c r="C6185" s="2" t="s">
        <v>18316</v>
      </c>
    </row>
    <row r="6186" spans="1:3">
      <c r="A6186" s="2" t="s">
        <v>18318</v>
      </c>
      <c r="B6186" s="2" t="s">
        <v>18319</v>
      </c>
      <c r="C6186" s="2" t="s">
        <v>18318</v>
      </c>
    </row>
    <row r="6187" spans="1:3">
      <c r="A6187" s="2" t="s">
        <v>18320</v>
      </c>
      <c r="B6187" s="2" t="s">
        <v>18321</v>
      </c>
      <c r="C6187" s="2" t="s">
        <v>18320</v>
      </c>
    </row>
    <row r="6188" spans="1:3">
      <c r="A6188" s="2" t="s">
        <v>18322</v>
      </c>
      <c r="B6188" s="2" t="s">
        <v>18323</v>
      </c>
      <c r="C6188" s="2" t="s">
        <v>18322</v>
      </c>
    </row>
    <row r="6189" spans="1:3">
      <c r="A6189" s="2" t="s">
        <v>18324</v>
      </c>
      <c r="B6189" s="2" t="s">
        <v>18325</v>
      </c>
      <c r="C6189" s="2" t="s">
        <v>18324</v>
      </c>
    </row>
    <row r="6190" spans="1:3">
      <c r="A6190" s="2" t="s">
        <v>18326</v>
      </c>
      <c r="B6190" s="2" t="s">
        <v>18327</v>
      </c>
      <c r="C6190" s="2" t="s">
        <v>18326</v>
      </c>
    </row>
    <row r="6191" spans="1:3">
      <c r="A6191" s="2" t="s">
        <v>18328</v>
      </c>
      <c r="B6191" s="2" t="s">
        <v>18329</v>
      </c>
      <c r="C6191" s="2" t="s">
        <v>18328</v>
      </c>
    </row>
    <row r="6192" spans="1:3">
      <c r="A6192" s="2" t="s">
        <v>18330</v>
      </c>
      <c r="B6192" s="2" t="s">
        <v>18331</v>
      </c>
      <c r="C6192" s="2" t="s">
        <v>18330</v>
      </c>
    </row>
    <row r="6193" spans="1:3">
      <c r="A6193" s="2" t="s">
        <v>18332</v>
      </c>
      <c r="B6193" s="2" t="s">
        <v>18333</v>
      </c>
      <c r="C6193" s="2" t="s">
        <v>18332</v>
      </c>
    </row>
    <row r="6194" spans="1:3">
      <c r="A6194" s="2" t="s">
        <v>18334</v>
      </c>
      <c r="B6194" s="2" t="s">
        <v>18335</v>
      </c>
      <c r="C6194" s="2" t="s">
        <v>18334</v>
      </c>
    </row>
    <row r="6195" spans="1:3">
      <c r="A6195" s="2" t="s">
        <v>18336</v>
      </c>
      <c r="B6195" s="2" t="s">
        <v>18337</v>
      </c>
      <c r="C6195" s="2" t="s">
        <v>18336</v>
      </c>
    </row>
    <row r="6196" spans="1:3">
      <c r="A6196" s="2" t="s">
        <v>18338</v>
      </c>
      <c r="B6196" s="2" t="s">
        <v>18339</v>
      </c>
      <c r="C6196" s="2" t="s">
        <v>18338</v>
      </c>
    </row>
    <row r="6197" spans="1:3">
      <c r="A6197" s="2" t="s">
        <v>18340</v>
      </c>
      <c r="B6197" s="2" t="s">
        <v>18341</v>
      </c>
      <c r="C6197" s="2" t="s">
        <v>18340</v>
      </c>
    </row>
    <row r="6198" spans="1:3">
      <c r="A6198" s="2" t="s">
        <v>18342</v>
      </c>
      <c r="B6198" s="2" t="s">
        <v>18343</v>
      </c>
      <c r="C6198" s="2" t="s">
        <v>18342</v>
      </c>
    </row>
    <row r="6199" spans="1:3">
      <c r="A6199" s="2" t="s">
        <v>18344</v>
      </c>
      <c r="B6199" s="2" t="s">
        <v>18345</v>
      </c>
      <c r="C6199" s="2" t="s">
        <v>18344</v>
      </c>
    </row>
    <row r="6200" spans="1:3">
      <c r="A6200" s="2" t="s">
        <v>18346</v>
      </c>
      <c r="B6200" s="2" t="s">
        <v>18347</v>
      </c>
      <c r="C6200" s="2" t="s">
        <v>18346</v>
      </c>
    </row>
    <row r="6201" spans="1:3">
      <c r="A6201" s="2" t="s">
        <v>18348</v>
      </c>
      <c r="B6201" s="2" t="s">
        <v>18349</v>
      </c>
      <c r="C6201" s="2" t="s">
        <v>18348</v>
      </c>
    </row>
    <row r="6202" spans="1:3">
      <c r="A6202" s="2" t="s">
        <v>18350</v>
      </c>
      <c r="B6202" s="2" t="s">
        <v>18351</v>
      </c>
      <c r="C6202" s="2" t="s">
        <v>18350</v>
      </c>
    </row>
    <row r="6203" spans="1:3">
      <c r="A6203" s="2" t="s">
        <v>18352</v>
      </c>
      <c r="B6203" s="2" t="s">
        <v>18353</v>
      </c>
      <c r="C6203" s="2" t="s">
        <v>18352</v>
      </c>
    </row>
    <row r="6204" spans="1:3">
      <c r="A6204" s="2" t="s">
        <v>18354</v>
      </c>
      <c r="B6204" s="2" t="s">
        <v>18355</v>
      </c>
      <c r="C6204" s="2" t="s">
        <v>18354</v>
      </c>
    </row>
    <row r="6205" spans="1:3">
      <c r="A6205" s="2" t="s">
        <v>18356</v>
      </c>
      <c r="B6205" s="2" t="s">
        <v>18357</v>
      </c>
      <c r="C6205" s="2" t="s">
        <v>18356</v>
      </c>
    </row>
    <row r="6206" spans="1:3">
      <c r="A6206" s="2" t="s">
        <v>18358</v>
      </c>
      <c r="B6206" s="2" t="s">
        <v>18359</v>
      </c>
      <c r="C6206" s="2" t="s">
        <v>18358</v>
      </c>
    </row>
    <row r="6207" spans="1:3">
      <c r="A6207" s="2" t="s">
        <v>18360</v>
      </c>
      <c r="B6207" s="2" t="s">
        <v>18361</v>
      </c>
      <c r="C6207" s="2" t="s">
        <v>18360</v>
      </c>
    </row>
    <row r="6208" spans="1:3">
      <c r="A6208" s="2" t="s">
        <v>18362</v>
      </c>
      <c r="B6208" s="2" t="s">
        <v>18363</v>
      </c>
      <c r="C6208" s="2" t="s">
        <v>18362</v>
      </c>
    </row>
    <row r="6209" spans="1:3">
      <c r="A6209" s="2" t="s">
        <v>18364</v>
      </c>
      <c r="B6209" s="2" t="s">
        <v>12593</v>
      </c>
      <c r="C6209" s="2" t="s">
        <v>18364</v>
      </c>
    </row>
    <row r="6210" spans="1:3">
      <c r="A6210" s="2" t="s">
        <v>18365</v>
      </c>
      <c r="B6210" s="2" t="s">
        <v>18366</v>
      </c>
      <c r="C6210" s="2" t="s">
        <v>18365</v>
      </c>
    </row>
    <row r="6211" spans="1:3">
      <c r="A6211" s="2" t="s">
        <v>18367</v>
      </c>
      <c r="B6211" s="2" t="s">
        <v>18368</v>
      </c>
      <c r="C6211" s="2" t="s">
        <v>18367</v>
      </c>
    </row>
    <row r="6212" spans="1:3">
      <c r="A6212" s="2" t="s">
        <v>18369</v>
      </c>
      <c r="B6212" s="2" t="s">
        <v>18370</v>
      </c>
      <c r="C6212" s="2" t="s">
        <v>18369</v>
      </c>
    </row>
    <row r="6213" spans="1:3">
      <c r="A6213" s="2" t="s">
        <v>18371</v>
      </c>
      <c r="B6213" s="2" t="s">
        <v>18372</v>
      </c>
      <c r="C6213" s="2" t="s">
        <v>18371</v>
      </c>
    </row>
    <row r="6214" spans="1:3">
      <c r="A6214" s="2" t="s">
        <v>18373</v>
      </c>
      <c r="B6214" s="2" t="s">
        <v>18374</v>
      </c>
      <c r="C6214" s="2" t="s">
        <v>18373</v>
      </c>
    </row>
    <row r="6215" spans="1:3">
      <c r="A6215" s="2" t="s">
        <v>18375</v>
      </c>
      <c r="B6215" s="2" t="s">
        <v>18376</v>
      </c>
      <c r="C6215" s="2" t="s">
        <v>18375</v>
      </c>
    </row>
    <row r="6216" spans="1:3">
      <c r="A6216" s="2" t="s">
        <v>18377</v>
      </c>
      <c r="B6216" s="2" t="s">
        <v>18378</v>
      </c>
      <c r="C6216" s="2" t="s">
        <v>18377</v>
      </c>
    </row>
    <row r="6217" spans="1:3">
      <c r="A6217" s="2" t="s">
        <v>18379</v>
      </c>
      <c r="B6217" s="2" t="s">
        <v>18380</v>
      </c>
      <c r="C6217" s="2" t="s">
        <v>18379</v>
      </c>
    </row>
    <row r="6218" spans="1:3">
      <c r="A6218" s="2" t="s">
        <v>18381</v>
      </c>
      <c r="B6218" s="2" t="s">
        <v>18382</v>
      </c>
      <c r="C6218" s="2" t="s">
        <v>18381</v>
      </c>
    </row>
    <row r="6219" spans="1:3">
      <c r="A6219" s="2" t="s">
        <v>18383</v>
      </c>
      <c r="B6219" s="2" t="s">
        <v>18384</v>
      </c>
      <c r="C6219" s="2" t="s">
        <v>18383</v>
      </c>
    </row>
    <row r="6220" spans="1:3">
      <c r="A6220" s="2" t="s">
        <v>18385</v>
      </c>
      <c r="B6220" s="2" t="s">
        <v>18386</v>
      </c>
      <c r="C6220" s="2" t="s">
        <v>18385</v>
      </c>
    </row>
    <row r="6221" spans="1:3">
      <c r="A6221" s="2" t="s">
        <v>18387</v>
      </c>
      <c r="B6221" s="2" t="s">
        <v>18388</v>
      </c>
      <c r="C6221" s="2" t="s">
        <v>18387</v>
      </c>
    </row>
    <row r="6222" spans="1:3">
      <c r="A6222" s="2" t="s">
        <v>18389</v>
      </c>
      <c r="B6222" s="2" t="s">
        <v>18390</v>
      </c>
      <c r="C6222" s="2" t="s">
        <v>18389</v>
      </c>
    </row>
    <row r="6223" spans="1:3">
      <c r="A6223" s="2" t="s">
        <v>18391</v>
      </c>
      <c r="B6223" s="2" t="s">
        <v>18392</v>
      </c>
      <c r="C6223" s="2" t="s">
        <v>18391</v>
      </c>
    </row>
    <row r="6224" spans="1:3">
      <c r="A6224" s="2" t="s">
        <v>18393</v>
      </c>
      <c r="B6224" s="2" t="s">
        <v>18394</v>
      </c>
      <c r="C6224" s="2" t="s">
        <v>18393</v>
      </c>
    </row>
    <row r="6225" spans="1:3">
      <c r="A6225" s="2" t="s">
        <v>18395</v>
      </c>
      <c r="B6225" s="2" t="s">
        <v>18396</v>
      </c>
      <c r="C6225" s="2" t="s">
        <v>18395</v>
      </c>
    </row>
    <row r="6226" spans="1:3">
      <c r="A6226" s="2" t="s">
        <v>18397</v>
      </c>
      <c r="B6226" s="2" t="s">
        <v>18398</v>
      </c>
      <c r="C6226" s="2" t="s">
        <v>18397</v>
      </c>
    </row>
    <row r="6227" spans="1:3">
      <c r="A6227" s="2" t="s">
        <v>18399</v>
      </c>
      <c r="B6227" s="2" t="s">
        <v>18400</v>
      </c>
      <c r="C6227" s="2" t="s">
        <v>18399</v>
      </c>
    </row>
    <row r="6228" spans="1:3">
      <c r="A6228" s="2" t="s">
        <v>18401</v>
      </c>
      <c r="B6228" s="2" t="s">
        <v>18402</v>
      </c>
      <c r="C6228" s="2" t="s">
        <v>18401</v>
      </c>
    </row>
    <row r="6229" spans="1:3">
      <c r="A6229" s="2" t="s">
        <v>18403</v>
      </c>
      <c r="B6229" s="2" t="s">
        <v>18404</v>
      </c>
      <c r="C6229" s="2" t="s">
        <v>18403</v>
      </c>
    </row>
    <row r="6230" spans="1:3">
      <c r="A6230" s="2" t="s">
        <v>18405</v>
      </c>
      <c r="B6230" s="2" t="s">
        <v>18406</v>
      </c>
      <c r="C6230" s="2" t="s">
        <v>18405</v>
      </c>
    </row>
    <row r="6231" spans="1:3">
      <c r="A6231" s="2" t="s">
        <v>18407</v>
      </c>
      <c r="B6231" s="2" t="s">
        <v>18408</v>
      </c>
      <c r="C6231" s="2" t="s">
        <v>18407</v>
      </c>
    </row>
    <row r="6232" spans="1:3">
      <c r="A6232" s="2" t="s">
        <v>18409</v>
      </c>
      <c r="B6232" s="2" t="s">
        <v>18410</v>
      </c>
      <c r="C6232" s="2" t="s">
        <v>18409</v>
      </c>
    </row>
    <row r="6233" spans="1:3">
      <c r="A6233" s="2" t="s">
        <v>18411</v>
      </c>
      <c r="B6233" s="2" t="s">
        <v>18412</v>
      </c>
      <c r="C6233" s="2" t="s">
        <v>18411</v>
      </c>
    </row>
    <row r="6234" spans="1:3">
      <c r="A6234" s="2" t="s">
        <v>18413</v>
      </c>
      <c r="B6234" s="2" t="s">
        <v>18414</v>
      </c>
      <c r="C6234" s="2" t="s">
        <v>18413</v>
      </c>
    </row>
    <row r="6235" spans="1:3">
      <c r="A6235" s="2" t="s">
        <v>18415</v>
      </c>
      <c r="B6235" s="2" t="s">
        <v>18416</v>
      </c>
      <c r="C6235" s="2" t="s">
        <v>18415</v>
      </c>
    </row>
    <row r="6236" spans="1:3">
      <c r="A6236" s="2" t="s">
        <v>18417</v>
      </c>
      <c r="B6236" s="2" t="s">
        <v>18418</v>
      </c>
      <c r="C6236" s="2" t="s">
        <v>18417</v>
      </c>
    </row>
    <row r="6237" spans="1:3">
      <c r="A6237" s="2" t="s">
        <v>18419</v>
      </c>
      <c r="B6237" s="2" t="s">
        <v>18420</v>
      </c>
      <c r="C6237" s="2" t="s">
        <v>18419</v>
      </c>
    </row>
    <row r="6238" spans="1:3">
      <c r="A6238" s="2" t="s">
        <v>18421</v>
      </c>
      <c r="B6238" s="2" t="s">
        <v>18422</v>
      </c>
      <c r="C6238" s="2" t="s">
        <v>18421</v>
      </c>
    </row>
    <row r="6239" spans="1:3">
      <c r="A6239" s="2" t="s">
        <v>18423</v>
      </c>
      <c r="B6239" s="2" t="s">
        <v>18424</v>
      </c>
      <c r="C6239" s="2" t="s">
        <v>18423</v>
      </c>
    </row>
    <row r="6240" spans="1:3">
      <c r="A6240" s="2" t="s">
        <v>18425</v>
      </c>
      <c r="B6240" s="2" t="s">
        <v>18426</v>
      </c>
      <c r="C6240" s="2" t="s">
        <v>18425</v>
      </c>
    </row>
    <row r="6241" spans="1:3">
      <c r="A6241" s="2" t="s">
        <v>18427</v>
      </c>
      <c r="B6241" s="2" t="s">
        <v>18428</v>
      </c>
      <c r="C6241" s="2" t="s">
        <v>18427</v>
      </c>
    </row>
    <row r="6242" spans="1:3">
      <c r="A6242" s="2" t="s">
        <v>18429</v>
      </c>
      <c r="B6242" s="2" t="s">
        <v>18430</v>
      </c>
      <c r="C6242" s="2" t="s">
        <v>18429</v>
      </c>
    </row>
    <row r="6243" spans="1:3">
      <c r="A6243" s="2" t="s">
        <v>18431</v>
      </c>
      <c r="B6243" s="2" t="s">
        <v>18432</v>
      </c>
      <c r="C6243" s="2" t="s">
        <v>18431</v>
      </c>
    </row>
    <row r="6244" spans="1:3">
      <c r="A6244" s="2" t="s">
        <v>18433</v>
      </c>
      <c r="B6244" s="2" t="s">
        <v>18434</v>
      </c>
      <c r="C6244" s="2" t="s">
        <v>18433</v>
      </c>
    </row>
    <row r="6245" spans="1:3">
      <c r="A6245" s="2" t="s">
        <v>18435</v>
      </c>
      <c r="B6245" s="2" t="s">
        <v>18436</v>
      </c>
      <c r="C6245" s="2" t="s">
        <v>18435</v>
      </c>
    </row>
    <row r="6246" spans="1:3">
      <c r="A6246" s="2" t="s">
        <v>18437</v>
      </c>
      <c r="B6246" s="2" t="s">
        <v>18438</v>
      </c>
      <c r="C6246" s="2" t="s">
        <v>18437</v>
      </c>
    </row>
    <row r="6247" spans="1:3">
      <c r="A6247" s="2" t="s">
        <v>18439</v>
      </c>
      <c r="B6247" s="2" t="s">
        <v>18440</v>
      </c>
      <c r="C6247" s="2" t="s">
        <v>18439</v>
      </c>
    </row>
    <row r="6248" spans="1:3">
      <c r="A6248" s="2" t="s">
        <v>18441</v>
      </c>
      <c r="B6248" s="2" t="s">
        <v>18442</v>
      </c>
      <c r="C6248" s="2" t="s">
        <v>18441</v>
      </c>
    </row>
    <row r="6249" spans="1:3">
      <c r="A6249" s="2" t="s">
        <v>18443</v>
      </c>
      <c r="B6249" s="2" t="s">
        <v>18444</v>
      </c>
      <c r="C6249" s="2" t="s">
        <v>18443</v>
      </c>
    </row>
    <row r="6250" spans="1:3">
      <c r="A6250" s="2" t="s">
        <v>18445</v>
      </c>
      <c r="B6250" s="2" t="s">
        <v>18446</v>
      </c>
      <c r="C6250" s="2" t="s">
        <v>18445</v>
      </c>
    </row>
    <row r="6251" spans="1:3">
      <c r="A6251" s="2" t="s">
        <v>18447</v>
      </c>
      <c r="B6251" s="2" t="s">
        <v>18448</v>
      </c>
      <c r="C6251" s="2" t="s">
        <v>18447</v>
      </c>
    </row>
    <row r="6252" spans="1:3">
      <c r="A6252" s="2" t="s">
        <v>18449</v>
      </c>
      <c r="B6252" s="2" t="s">
        <v>18450</v>
      </c>
      <c r="C6252" s="2" t="s">
        <v>18449</v>
      </c>
    </row>
    <row r="6253" spans="1:3">
      <c r="A6253" s="2" t="s">
        <v>18451</v>
      </c>
      <c r="B6253" s="2" t="s">
        <v>18452</v>
      </c>
      <c r="C6253" s="2" t="s">
        <v>18451</v>
      </c>
    </row>
    <row r="6254" spans="1:3">
      <c r="A6254" s="2" t="s">
        <v>18453</v>
      </c>
      <c r="B6254" s="2" t="s">
        <v>18454</v>
      </c>
      <c r="C6254" s="2" t="s">
        <v>18453</v>
      </c>
    </row>
    <row r="6255" spans="1:3">
      <c r="A6255" s="2" t="s">
        <v>18455</v>
      </c>
      <c r="B6255" s="2" t="s">
        <v>18456</v>
      </c>
      <c r="C6255" s="2" t="s">
        <v>18455</v>
      </c>
    </row>
    <row r="6256" spans="1:3">
      <c r="A6256" s="2" t="s">
        <v>18457</v>
      </c>
      <c r="B6256" s="2" t="s">
        <v>18458</v>
      </c>
      <c r="C6256" s="2" t="s">
        <v>18457</v>
      </c>
    </row>
    <row r="6257" spans="1:3">
      <c r="A6257" s="2" t="s">
        <v>18459</v>
      </c>
      <c r="B6257" s="2" t="s">
        <v>18460</v>
      </c>
      <c r="C6257" s="2" t="s">
        <v>18459</v>
      </c>
    </row>
    <row r="6258" spans="1:3">
      <c r="A6258" s="2" t="s">
        <v>18461</v>
      </c>
      <c r="B6258" s="2" t="s">
        <v>18462</v>
      </c>
      <c r="C6258" s="2" t="s">
        <v>18461</v>
      </c>
    </row>
    <row r="6259" spans="1:3">
      <c r="A6259" s="2" t="s">
        <v>18463</v>
      </c>
      <c r="B6259" s="2" t="s">
        <v>18464</v>
      </c>
      <c r="C6259" s="2" t="s">
        <v>18463</v>
      </c>
    </row>
    <row r="6260" spans="1:3">
      <c r="A6260" s="2" t="s">
        <v>18465</v>
      </c>
      <c r="B6260" s="2" t="s">
        <v>18466</v>
      </c>
      <c r="C6260" s="2" t="s">
        <v>18465</v>
      </c>
    </row>
    <row r="6261" spans="1:3">
      <c r="A6261" s="2" t="s">
        <v>18467</v>
      </c>
      <c r="B6261" s="2" t="s">
        <v>18468</v>
      </c>
      <c r="C6261" s="2" t="s">
        <v>18467</v>
      </c>
    </row>
    <row r="6262" spans="1:3">
      <c r="A6262" s="2" t="s">
        <v>18469</v>
      </c>
      <c r="B6262" s="2" t="s">
        <v>18470</v>
      </c>
      <c r="C6262" s="2" t="s">
        <v>18469</v>
      </c>
    </row>
    <row r="6263" spans="1:3">
      <c r="A6263" s="2" t="s">
        <v>18471</v>
      </c>
      <c r="B6263" s="2" t="s">
        <v>18472</v>
      </c>
      <c r="C6263" s="2" t="s">
        <v>18471</v>
      </c>
    </row>
    <row r="6264" spans="1:3">
      <c r="A6264" s="2" t="s">
        <v>18473</v>
      </c>
      <c r="B6264" s="2" t="s">
        <v>18474</v>
      </c>
      <c r="C6264" s="2" t="s">
        <v>18473</v>
      </c>
    </row>
    <row r="6265" spans="1:3">
      <c r="A6265" s="2" t="s">
        <v>18475</v>
      </c>
      <c r="B6265" s="2" t="s">
        <v>18476</v>
      </c>
      <c r="C6265" s="2" t="s">
        <v>18475</v>
      </c>
    </row>
    <row r="6266" spans="1:3">
      <c r="A6266" s="2" t="s">
        <v>18477</v>
      </c>
      <c r="B6266" s="2" t="s">
        <v>18478</v>
      </c>
      <c r="C6266" s="2" t="s">
        <v>18477</v>
      </c>
    </row>
    <row r="6267" spans="1:3">
      <c r="A6267" s="2" t="s">
        <v>18479</v>
      </c>
      <c r="B6267" s="2" t="s">
        <v>18480</v>
      </c>
      <c r="C6267" s="2" t="s">
        <v>18479</v>
      </c>
    </row>
    <row r="6268" spans="1:3">
      <c r="A6268" s="2" t="s">
        <v>18481</v>
      </c>
      <c r="B6268" s="2" t="s">
        <v>18482</v>
      </c>
      <c r="C6268" s="2" t="s">
        <v>18481</v>
      </c>
    </row>
    <row r="6269" spans="1:3">
      <c r="A6269" s="2" t="s">
        <v>18483</v>
      </c>
      <c r="B6269" s="2" t="s">
        <v>18484</v>
      </c>
      <c r="C6269" s="2" t="s">
        <v>18483</v>
      </c>
    </row>
    <row r="6270" spans="1:3">
      <c r="A6270" s="2" t="s">
        <v>18485</v>
      </c>
      <c r="B6270" s="2" t="s">
        <v>18486</v>
      </c>
      <c r="C6270" s="2" t="s">
        <v>18485</v>
      </c>
    </row>
    <row r="6271" spans="1:3">
      <c r="A6271" s="2" t="s">
        <v>18487</v>
      </c>
      <c r="B6271" s="2" t="s">
        <v>18488</v>
      </c>
      <c r="C6271" s="2" t="s">
        <v>18487</v>
      </c>
    </row>
    <row r="6272" spans="1:3">
      <c r="A6272" s="2" t="s">
        <v>18489</v>
      </c>
      <c r="B6272" s="2" t="s">
        <v>18490</v>
      </c>
      <c r="C6272" s="2" t="s">
        <v>18489</v>
      </c>
    </row>
    <row r="6273" spans="1:3">
      <c r="A6273" s="2" t="s">
        <v>18491</v>
      </c>
      <c r="B6273" s="2" t="s">
        <v>18492</v>
      </c>
      <c r="C6273" s="2" t="s">
        <v>18491</v>
      </c>
    </row>
    <row r="6274" spans="1:3">
      <c r="A6274" s="2" t="s">
        <v>18493</v>
      </c>
      <c r="B6274" s="2" t="s">
        <v>18494</v>
      </c>
      <c r="C6274" s="2" t="s">
        <v>18493</v>
      </c>
    </row>
    <row r="6275" spans="1:3">
      <c r="A6275" s="2" t="s">
        <v>18495</v>
      </c>
      <c r="B6275" s="2" t="s">
        <v>18496</v>
      </c>
      <c r="C6275" s="2" t="s">
        <v>18495</v>
      </c>
    </row>
    <row r="6276" spans="1:3">
      <c r="A6276" s="2" t="s">
        <v>18497</v>
      </c>
      <c r="B6276" s="2" t="s">
        <v>18498</v>
      </c>
      <c r="C6276" s="2" t="s">
        <v>18497</v>
      </c>
    </row>
    <row r="6277" spans="1:3">
      <c r="A6277" s="2" t="s">
        <v>18499</v>
      </c>
      <c r="B6277" s="2" t="s">
        <v>18500</v>
      </c>
      <c r="C6277" s="2" t="s">
        <v>18499</v>
      </c>
    </row>
    <row r="6278" spans="1:3">
      <c r="A6278" s="2" t="s">
        <v>18501</v>
      </c>
      <c r="B6278" s="2" t="s">
        <v>18502</v>
      </c>
      <c r="C6278" s="2" t="s">
        <v>18501</v>
      </c>
    </row>
    <row r="6279" spans="1:3">
      <c r="A6279" s="2" t="s">
        <v>18503</v>
      </c>
      <c r="B6279" s="2" t="s">
        <v>18504</v>
      </c>
      <c r="C6279" s="2" t="s">
        <v>18503</v>
      </c>
    </row>
    <row r="6280" spans="1:3">
      <c r="A6280" s="2" t="s">
        <v>18505</v>
      </c>
      <c r="B6280" s="2" t="s">
        <v>18506</v>
      </c>
      <c r="C6280" s="2" t="s">
        <v>18505</v>
      </c>
    </row>
    <row r="6281" spans="1:3">
      <c r="A6281" s="2" t="s">
        <v>18507</v>
      </c>
      <c r="B6281" s="2" t="s">
        <v>18508</v>
      </c>
      <c r="C6281" s="2" t="s">
        <v>18507</v>
      </c>
    </row>
    <row r="6282" spans="1:3">
      <c r="A6282" s="2" t="s">
        <v>18509</v>
      </c>
      <c r="B6282" s="2" t="s">
        <v>18510</v>
      </c>
      <c r="C6282" s="2" t="s">
        <v>18509</v>
      </c>
    </row>
    <row r="6283" spans="1:3">
      <c r="A6283" s="2" t="s">
        <v>18511</v>
      </c>
      <c r="B6283" s="2" t="s">
        <v>18512</v>
      </c>
      <c r="C6283" s="2" t="s">
        <v>18511</v>
      </c>
    </row>
    <row r="6284" spans="1:3">
      <c r="A6284" s="2" t="s">
        <v>18513</v>
      </c>
      <c r="B6284" s="2" t="s">
        <v>18514</v>
      </c>
      <c r="C6284" s="2" t="s">
        <v>18513</v>
      </c>
    </row>
    <row r="6285" spans="1:3">
      <c r="A6285" s="2" t="s">
        <v>18515</v>
      </c>
      <c r="B6285" s="2" t="s">
        <v>11235</v>
      </c>
      <c r="C6285" s="2" t="s">
        <v>18515</v>
      </c>
    </row>
    <row r="6286" spans="1:3">
      <c r="A6286" s="2" t="s">
        <v>18516</v>
      </c>
      <c r="B6286" s="2" t="s">
        <v>18517</v>
      </c>
      <c r="C6286" s="2" t="s">
        <v>18516</v>
      </c>
    </row>
    <row r="6287" spans="1:3">
      <c r="A6287" s="2" t="s">
        <v>18518</v>
      </c>
      <c r="B6287" s="2" t="s">
        <v>18519</v>
      </c>
      <c r="C6287" s="2" t="s">
        <v>18518</v>
      </c>
    </row>
    <row r="6288" spans="1:3">
      <c r="A6288" s="2" t="s">
        <v>18520</v>
      </c>
      <c r="B6288" s="2" t="s">
        <v>18521</v>
      </c>
      <c r="C6288" s="2" t="s">
        <v>18520</v>
      </c>
    </row>
    <row r="6289" spans="1:3">
      <c r="A6289" s="2" t="s">
        <v>18522</v>
      </c>
      <c r="B6289" s="2" t="s">
        <v>18523</v>
      </c>
      <c r="C6289" s="2" t="s">
        <v>18522</v>
      </c>
    </row>
    <row r="6290" spans="1:3">
      <c r="A6290" s="2" t="s">
        <v>18524</v>
      </c>
      <c r="B6290" s="2" t="s">
        <v>18525</v>
      </c>
      <c r="C6290" s="2" t="s">
        <v>18524</v>
      </c>
    </row>
    <row r="6291" spans="1:3">
      <c r="A6291" s="2" t="s">
        <v>18526</v>
      </c>
      <c r="B6291" s="2" t="s">
        <v>18527</v>
      </c>
      <c r="C6291" s="2" t="s">
        <v>18526</v>
      </c>
    </row>
    <row r="6292" spans="1:3">
      <c r="A6292" s="2" t="s">
        <v>18528</v>
      </c>
      <c r="B6292" s="2" t="s">
        <v>18529</v>
      </c>
      <c r="C6292" s="2" t="s">
        <v>18528</v>
      </c>
    </row>
    <row r="6293" spans="1:3">
      <c r="A6293" s="2" t="s">
        <v>18530</v>
      </c>
      <c r="B6293" s="2" t="s">
        <v>18531</v>
      </c>
      <c r="C6293" s="2" t="s">
        <v>18530</v>
      </c>
    </row>
    <row r="6294" spans="1:3">
      <c r="A6294" s="2" t="s">
        <v>18532</v>
      </c>
      <c r="B6294" s="2" t="s">
        <v>18533</v>
      </c>
      <c r="C6294" s="2" t="s">
        <v>18532</v>
      </c>
    </row>
    <row r="6295" spans="1:3">
      <c r="A6295" s="2" t="s">
        <v>18534</v>
      </c>
      <c r="B6295" s="2" t="s">
        <v>18535</v>
      </c>
      <c r="C6295" s="2" t="s">
        <v>18534</v>
      </c>
    </row>
    <row r="6296" spans="1:3">
      <c r="A6296" s="2" t="s">
        <v>18536</v>
      </c>
      <c r="B6296" s="2" t="s">
        <v>18537</v>
      </c>
      <c r="C6296" s="2" t="s">
        <v>18536</v>
      </c>
    </row>
    <row r="6297" spans="1:3">
      <c r="A6297" s="2" t="s">
        <v>18538</v>
      </c>
      <c r="B6297" s="2" t="s">
        <v>18539</v>
      </c>
      <c r="C6297" s="2" t="s">
        <v>18538</v>
      </c>
    </row>
    <row r="6298" spans="1:3">
      <c r="A6298" s="2" t="s">
        <v>18540</v>
      </c>
      <c r="B6298" s="2" t="s">
        <v>18541</v>
      </c>
      <c r="C6298" s="2" t="s">
        <v>18540</v>
      </c>
    </row>
    <row r="6299" spans="1:3">
      <c r="A6299" s="2" t="s">
        <v>18542</v>
      </c>
      <c r="B6299" s="2" t="s">
        <v>18543</v>
      </c>
      <c r="C6299" s="2" t="s">
        <v>18542</v>
      </c>
    </row>
    <row r="6300" spans="1:3">
      <c r="A6300" s="2" t="s">
        <v>18544</v>
      </c>
      <c r="B6300" s="2" t="s">
        <v>18545</v>
      </c>
      <c r="C6300" s="2" t="s">
        <v>18544</v>
      </c>
    </row>
    <row r="6301" spans="1:3">
      <c r="A6301" s="2" t="s">
        <v>18546</v>
      </c>
      <c r="B6301" s="2" t="s">
        <v>18547</v>
      </c>
      <c r="C6301" s="2" t="s">
        <v>18546</v>
      </c>
    </row>
    <row r="6302" spans="1:3">
      <c r="A6302" s="2" t="s">
        <v>18548</v>
      </c>
      <c r="B6302" s="2" t="s">
        <v>18549</v>
      </c>
      <c r="C6302" s="2" t="s">
        <v>18548</v>
      </c>
    </row>
    <row r="6303" spans="1:3">
      <c r="A6303" s="2" t="s">
        <v>18550</v>
      </c>
      <c r="B6303" s="2" t="s">
        <v>18551</v>
      </c>
      <c r="C6303" s="2" t="s">
        <v>18550</v>
      </c>
    </row>
    <row r="6304" spans="1:3">
      <c r="A6304" s="2" t="s">
        <v>18552</v>
      </c>
      <c r="B6304" s="2" t="s">
        <v>18553</v>
      </c>
      <c r="C6304" s="2" t="s">
        <v>18552</v>
      </c>
    </row>
    <row r="6305" spans="1:3">
      <c r="A6305" s="2" t="s">
        <v>18554</v>
      </c>
      <c r="B6305" s="2" t="s">
        <v>18555</v>
      </c>
      <c r="C6305" s="2" t="s">
        <v>18554</v>
      </c>
    </row>
    <row r="6306" spans="1:3">
      <c r="A6306" s="2" t="s">
        <v>18556</v>
      </c>
      <c r="B6306" s="2" t="s">
        <v>18557</v>
      </c>
      <c r="C6306" s="2" t="s">
        <v>18556</v>
      </c>
    </row>
    <row r="6307" spans="1:3">
      <c r="A6307" s="2" t="s">
        <v>18558</v>
      </c>
      <c r="B6307" s="2" t="s">
        <v>18559</v>
      </c>
      <c r="C6307" s="2" t="s">
        <v>18558</v>
      </c>
    </row>
    <row r="6308" spans="1:3">
      <c r="A6308" s="2" t="s">
        <v>18560</v>
      </c>
      <c r="B6308" s="2" t="s">
        <v>18561</v>
      </c>
      <c r="C6308" s="2" t="s">
        <v>18560</v>
      </c>
    </row>
    <row r="6309" spans="1:3">
      <c r="A6309" s="2" t="s">
        <v>18562</v>
      </c>
      <c r="B6309" s="2" t="s">
        <v>18563</v>
      </c>
      <c r="C6309" s="2" t="s">
        <v>18562</v>
      </c>
    </row>
    <row r="6310" spans="1:3">
      <c r="A6310" s="2" t="s">
        <v>18564</v>
      </c>
      <c r="B6310" s="2" t="s">
        <v>18565</v>
      </c>
      <c r="C6310" s="2" t="s">
        <v>18564</v>
      </c>
    </row>
    <row r="6311" spans="1:3">
      <c r="A6311" s="2" t="s">
        <v>18566</v>
      </c>
      <c r="B6311" s="2" t="s">
        <v>18567</v>
      </c>
      <c r="C6311" s="2" t="s">
        <v>18566</v>
      </c>
    </row>
    <row r="6312" spans="1:3">
      <c r="A6312" s="2" t="s">
        <v>18568</v>
      </c>
      <c r="B6312" s="2" t="s">
        <v>18569</v>
      </c>
      <c r="C6312" s="2" t="s">
        <v>18568</v>
      </c>
    </row>
    <row r="6313" spans="1:3">
      <c r="A6313" s="2" t="s">
        <v>18570</v>
      </c>
      <c r="B6313" s="2" t="s">
        <v>18571</v>
      </c>
      <c r="C6313" s="2" t="s">
        <v>18570</v>
      </c>
    </row>
    <row r="6314" spans="1:3">
      <c r="A6314" s="2" t="s">
        <v>18572</v>
      </c>
      <c r="B6314" s="2" t="s">
        <v>18573</v>
      </c>
      <c r="C6314" s="2" t="s">
        <v>18572</v>
      </c>
    </row>
    <row r="6315" spans="1:3">
      <c r="A6315" s="2" t="s">
        <v>18574</v>
      </c>
      <c r="B6315" s="2" t="s">
        <v>18575</v>
      </c>
      <c r="C6315" s="2" t="s">
        <v>18574</v>
      </c>
    </row>
    <row r="6316" spans="1:3">
      <c r="A6316" s="2" t="s">
        <v>18576</v>
      </c>
      <c r="B6316" s="2" t="s">
        <v>18577</v>
      </c>
      <c r="C6316" s="2" t="s">
        <v>18576</v>
      </c>
    </row>
    <row r="6317" spans="1:3">
      <c r="A6317" s="2" t="s">
        <v>18578</v>
      </c>
      <c r="B6317" s="2" t="s">
        <v>18579</v>
      </c>
      <c r="C6317" s="2" t="s">
        <v>18578</v>
      </c>
    </row>
    <row r="6318" spans="1:3">
      <c r="A6318" s="2" t="s">
        <v>18580</v>
      </c>
      <c r="B6318" s="2" t="s">
        <v>18581</v>
      </c>
      <c r="C6318" s="2" t="s">
        <v>18580</v>
      </c>
    </row>
    <row r="6319" spans="1:3">
      <c r="A6319" s="2" t="s">
        <v>18582</v>
      </c>
      <c r="B6319" s="2" t="s">
        <v>18583</v>
      </c>
      <c r="C6319" s="2" t="s">
        <v>18582</v>
      </c>
    </row>
    <row r="6320" spans="1:3">
      <c r="A6320" s="2" t="s">
        <v>18584</v>
      </c>
      <c r="B6320" s="2" t="s">
        <v>18585</v>
      </c>
      <c r="C6320" s="2" t="s">
        <v>18584</v>
      </c>
    </row>
    <row r="6321" spans="1:3">
      <c r="A6321" s="2" t="s">
        <v>18586</v>
      </c>
      <c r="B6321" s="2" t="s">
        <v>12455</v>
      </c>
      <c r="C6321" s="2" t="s">
        <v>18586</v>
      </c>
    </row>
    <row r="6322" spans="1:3">
      <c r="A6322" s="2" t="s">
        <v>18587</v>
      </c>
      <c r="B6322" s="2" t="s">
        <v>18588</v>
      </c>
      <c r="C6322" s="2" t="s">
        <v>18587</v>
      </c>
    </row>
    <row r="6323" spans="1:3">
      <c r="A6323" s="2" t="s">
        <v>18589</v>
      </c>
      <c r="B6323" s="2" t="s">
        <v>18590</v>
      </c>
      <c r="C6323" s="2" t="s">
        <v>18589</v>
      </c>
    </row>
    <row r="6324" spans="1:3">
      <c r="A6324" s="2" t="s">
        <v>18591</v>
      </c>
      <c r="B6324" s="2" t="s">
        <v>18592</v>
      </c>
      <c r="C6324" s="2" t="s">
        <v>18591</v>
      </c>
    </row>
    <row r="6325" spans="1:3">
      <c r="A6325" s="2" t="s">
        <v>18593</v>
      </c>
      <c r="B6325" s="2" t="s">
        <v>13804</v>
      </c>
      <c r="C6325" s="2" t="s">
        <v>18593</v>
      </c>
    </row>
    <row r="6326" spans="1:3">
      <c r="A6326" s="2" t="s">
        <v>18594</v>
      </c>
      <c r="B6326" s="2" t="s">
        <v>18595</v>
      </c>
      <c r="C6326" s="2" t="s">
        <v>18594</v>
      </c>
    </row>
    <row r="6327" spans="1:3">
      <c r="A6327" s="2" t="s">
        <v>18596</v>
      </c>
      <c r="B6327" s="2" t="s">
        <v>18597</v>
      </c>
      <c r="C6327" s="2" t="s">
        <v>18596</v>
      </c>
    </row>
    <row r="6328" spans="1:3">
      <c r="A6328" s="2" t="s">
        <v>18598</v>
      </c>
      <c r="B6328" s="2" t="s">
        <v>18599</v>
      </c>
      <c r="C6328" s="2" t="s">
        <v>18598</v>
      </c>
    </row>
    <row r="6329" spans="1:3">
      <c r="A6329" s="2" t="s">
        <v>18600</v>
      </c>
      <c r="B6329" s="2" t="s">
        <v>18601</v>
      </c>
      <c r="C6329" s="2" t="s">
        <v>18600</v>
      </c>
    </row>
    <row r="6330" spans="1:3">
      <c r="A6330" s="2" t="s">
        <v>18602</v>
      </c>
      <c r="B6330" s="2" t="s">
        <v>18603</v>
      </c>
      <c r="C6330" s="2" t="s">
        <v>18602</v>
      </c>
    </row>
    <row r="6331" spans="1:3">
      <c r="A6331" s="2" t="s">
        <v>18604</v>
      </c>
      <c r="B6331" s="2" t="s">
        <v>18605</v>
      </c>
      <c r="C6331" s="2" t="s">
        <v>18604</v>
      </c>
    </row>
    <row r="6332" spans="1:3">
      <c r="A6332" s="2" t="s">
        <v>18606</v>
      </c>
      <c r="B6332" s="2" t="s">
        <v>18607</v>
      </c>
      <c r="C6332" s="2" t="s">
        <v>18606</v>
      </c>
    </row>
    <row r="6333" spans="1:3">
      <c r="A6333" s="2" t="s">
        <v>18608</v>
      </c>
      <c r="B6333" s="2" t="s">
        <v>18609</v>
      </c>
      <c r="C6333" s="2" t="s">
        <v>18608</v>
      </c>
    </row>
    <row r="6334" spans="1:3">
      <c r="A6334" s="2" t="s">
        <v>18610</v>
      </c>
      <c r="B6334" s="2" t="s">
        <v>18611</v>
      </c>
      <c r="C6334" s="2" t="s">
        <v>18610</v>
      </c>
    </row>
    <row r="6335" spans="1:3">
      <c r="A6335" s="2" t="s">
        <v>18612</v>
      </c>
      <c r="B6335" s="2" t="s">
        <v>18613</v>
      </c>
      <c r="C6335" s="2" t="s">
        <v>18612</v>
      </c>
    </row>
    <row r="6336" spans="1:3">
      <c r="A6336" s="2" t="s">
        <v>18614</v>
      </c>
      <c r="B6336" s="2" t="s">
        <v>18615</v>
      </c>
      <c r="C6336" s="2" t="s">
        <v>18614</v>
      </c>
    </row>
    <row r="6337" spans="1:3">
      <c r="A6337" s="2" t="s">
        <v>18616</v>
      </c>
      <c r="B6337" s="2" t="s">
        <v>18617</v>
      </c>
      <c r="C6337" s="2" t="s">
        <v>18616</v>
      </c>
    </row>
    <row r="6338" spans="1:3">
      <c r="A6338" s="2" t="s">
        <v>18618</v>
      </c>
      <c r="B6338" s="2" t="s">
        <v>18619</v>
      </c>
      <c r="C6338" s="2" t="s">
        <v>18618</v>
      </c>
    </row>
    <row r="6339" spans="1:3">
      <c r="A6339" s="2" t="s">
        <v>18620</v>
      </c>
      <c r="B6339" s="2" t="s">
        <v>18621</v>
      </c>
      <c r="C6339" s="2" t="s">
        <v>18620</v>
      </c>
    </row>
    <row r="6340" spans="1:3">
      <c r="A6340" s="2" t="s">
        <v>18622</v>
      </c>
      <c r="B6340" s="2" t="s">
        <v>18623</v>
      </c>
      <c r="C6340" s="2" t="s">
        <v>18622</v>
      </c>
    </row>
    <row r="6341" spans="1:3">
      <c r="A6341" s="2" t="s">
        <v>18624</v>
      </c>
      <c r="B6341" s="2" t="s">
        <v>18625</v>
      </c>
      <c r="C6341" s="2" t="s">
        <v>18624</v>
      </c>
    </row>
    <row r="6342" spans="1:3">
      <c r="A6342" s="2" t="s">
        <v>18626</v>
      </c>
      <c r="B6342" s="2" t="s">
        <v>12443</v>
      </c>
      <c r="C6342" s="2" t="s">
        <v>18626</v>
      </c>
    </row>
    <row r="6343" spans="1:3">
      <c r="A6343" s="2" t="s">
        <v>18627</v>
      </c>
      <c r="B6343" s="2" t="s">
        <v>18628</v>
      </c>
      <c r="C6343" s="2" t="s">
        <v>18627</v>
      </c>
    </row>
    <row r="6344" spans="1:3">
      <c r="A6344" s="2" t="s">
        <v>18629</v>
      </c>
      <c r="B6344" s="2" t="s">
        <v>18630</v>
      </c>
      <c r="C6344" s="2" t="s">
        <v>18629</v>
      </c>
    </row>
    <row r="6345" spans="1:3">
      <c r="A6345" s="2" t="s">
        <v>18631</v>
      </c>
      <c r="B6345" s="2" t="s">
        <v>18632</v>
      </c>
      <c r="C6345" s="2" t="s">
        <v>18631</v>
      </c>
    </row>
    <row r="6346" spans="1:3">
      <c r="A6346" s="2" t="s">
        <v>18633</v>
      </c>
      <c r="B6346" s="2" t="s">
        <v>12472</v>
      </c>
      <c r="C6346" s="2" t="s">
        <v>18633</v>
      </c>
    </row>
    <row r="6347" spans="1:3">
      <c r="A6347" s="2" t="s">
        <v>18634</v>
      </c>
      <c r="B6347" s="2" t="s">
        <v>18635</v>
      </c>
      <c r="C6347" s="2" t="s">
        <v>18634</v>
      </c>
    </row>
    <row r="6348" spans="1:3">
      <c r="A6348" s="2" t="s">
        <v>18636</v>
      </c>
      <c r="B6348" s="2" t="s">
        <v>18637</v>
      </c>
      <c r="C6348" s="2" t="s">
        <v>18636</v>
      </c>
    </row>
    <row r="6349" spans="1:3">
      <c r="A6349" s="2" t="s">
        <v>18638</v>
      </c>
      <c r="B6349" s="2" t="s">
        <v>18639</v>
      </c>
      <c r="C6349" s="2" t="s">
        <v>18638</v>
      </c>
    </row>
    <row r="6350" spans="1:3">
      <c r="A6350" s="2" t="s">
        <v>18640</v>
      </c>
      <c r="B6350" s="2" t="s">
        <v>18641</v>
      </c>
      <c r="C6350" s="2" t="s">
        <v>18640</v>
      </c>
    </row>
    <row r="6351" spans="1:3">
      <c r="A6351" s="2" t="s">
        <v>18642</v>
      </c>
      <c r="B6351" s="2" t="s">
        <v>18643</v>
      </c>
      <c r="C6351" s="2" t="s">
        <v>18642</v>
      </c>
    </row>
    <row r="6352" spans="1:3">
      <c r="A6352" s="2" t="s">
        <v>18644</v>
      </c>
      <c r="B6352" s="2" t="s">
        <v>18645</v>
      </c>
      <c r="C6352" s="2" t="s">
        <v>18644</v>
      </c>
    </row>
    <row r="6353" spans="1:3">
      <c r="A6353" s="2" t="s">
        <v>18646</v>
      </c>
      <c r="B6353" s="2" t="s">
        <v>18647</v>
      </c>
      <c r="C6353" s="2" t="s">
        <v>18646</v>
      </c>
    </row>
    <row r="6354" spans="1:3">
      <c r="A6354" s="2" t="s">
        <v>18648</v>
      </c>
      <c r="B6354" s="2" t="s">
        <v>18649</v>
      </c>
      <c r="C6354" s="2" t="s">
        <v>18648</v>
      </c>
    </row>
    <row r="6355" spans="1:3">
      <c r="A6355" s="2" t="s">
        <v>18650</v>
      </c>
      <c r="B6355" s="2" t="s">
        <v>18651</v>
      </c>
      <c r="C6355" s="2" t="s">
        <v>18650</v>
      </c>
    </row>
    <row r="6356" spans="1:3">
      <c r="A6356" s="2" t="s">
        <v>18652</v>
      </c>
      <c r="B6356" s="2" t="s">
        <v>18653</v>
      </c>
      <c r="C6356" s="2" t="s">
        <v>18652</v>
      </c>
    </row>
    <row r="6357" spans="1:3">
      <c r="A6357" s="2" t="s">
        <v>18654</v>
      </c>
      <c r="B6357" s="2" t="s">
        <v>18655</v>
      </c>
      <c r="C6357" s="2" t="s">
        <v>18654</v>
      </c>
    </row>
    <row r="6358" spans="1:3">
      <c r="A6358" s="2" t="s">
        <v>18656</v>
      </c>
      <c r="B6358" s="2" t="s">
        <v>18657</v>
      </c>
      <c r="C6358" s="2" t="s">
        <v>18656</v>
      </c>
    </row>
    <row r="6359" spans="1:3">
      <c r="A6359" s="2" t="s">
        <v>18658</v>
      </c>
      <c r="B6359" s="2" t="s">
        <v>18659</v>
      </c>
      <c r="C6359" s="2" t="s">
        <v>18658</v>
      </c>
    </row>
    <row r="6360" spans="1:3">
      <c r="A6360" s="2" t="s">
        <v>18660</v>
      </c>
      <c r="B6360" s="2" t="s">
        <v>18661</v>
      </c>
      <c r="C6360" s="2" t="s">
        <v>18660</v>
      </c>
    </row>
    <row r="6361" spans="1:3">
      <c r="A6361" s="2" t="s">
        <v>18662</v>
      </c>
      <c r="B6361" s="2" t="s">
        <v>18663</v>
      </c>
      <c r="C6361" s="2" t="s">
        <v>18662</v>
      </c>
    </row>
    <row r="6362" spans="1:3">
      <c r="A6362" s="2" t="s">
        <v>18664</v>
      </c>
      <c r="B6362" s="2" t="s">
        <v>18665</v>
      </c>
      <c r="C6362" s="2" t="s">
        <v>18664</v>
      </c>
    </row>
    <row r="6363" spans="1:3">
      <c r="A6363" s="2" t="s">
        <v>18666</v>
      </c>
      <c r="B6363" s="2" t="s">
        <v>18667</v>
      </c>
      <c r="C6363" s="2" t="s">
        <v>18666</v>
      </c>
    </row>
    <row r="6364" spans="1:3">
      <c r="A6364" s="2" t="s">
        <v>18668</v>
      </c>
      <c r="B6364" s="2" t="s">
        <v>18669</v>
      </c>
      <c r="C6364" s="2" t="s">
        <v>18668</v>
      </c>
    </row>
    <row r="6365" spans="1:3">
      <c r="A6365" s="2" t="s">
        <v>18670</v>
      </c>
      <c r="B6365" s="2" t="s">
        <v>18671</v>
      </c>
      <c r="C6365" s="2" t="s">
        <v>18670</v>
      </c>
    </row>
    <row r="6366" spans="1:3">
      <c r="A6366" s="2" t="s">
        <v>18672</v>
      </c>
      <c r="B6366" s="2" t="s">
        <v>18673</v>
      </c>
      <c r="C6366" s="2" t="s">
        <v>18672</v>
      </c>
    </row>
    <row r="6367" spans="1:3">
      <c r="A6367" s="2" t="s">
        <v>18674</v>
      </c>
      <c r="B6367" s="2" t="s">
        <v>18675</v>
      </c>
      <c r="C6367" s="2" t="s">
        <v>18674</v>
      </c>
    </row>
    <row r="6368" spans="1:3">
      <c r="A6368" s="2" t="s">
        <v>18676</v>
      </c>
      <c r="B6368" s="2" t="s">
        <v>18677</v>
      </c>
      <c r="C6368" s="2" t="s">
        <v>18676</v>
      </c>
    </row>
    <row r="6369" spans="1:3">
      <c r="A6369" s="2" t="s">
        <v>18678</v>
      </c>
      <c r="B6369" s="2" t="s">
        <v>18679</v>
      </c>
      <c r="C6369" s="2" t="s">
        <v>18678</v>
      </c>
    </row>
    <row r="6370" spans="1:3">
      <c r="A6370" s="2" t="s">
        <v>18680</v>
      </c>
      <c r="B6370" s="2" t="s">
        <v>18681</v>
      </c>
      <c r="C6370" s="2" t="s">
        <v>18680</v>
      </c>
    </row>
    <row r="6371" spans="1:3">
      <c r="A6371" s="2" t="s">
        <v>18682</v>
      </c>
      <c r="B6371" s="2" t="s">
        <v>18683</v>
      </c>
      <c r="C6371" s="2" t="s">
        <v>18682</v>
      </c>
    </row>
    <row r="6372" spans="1:3">
      <c r="A6372" s="2" t="s">
        <v>18684</v>
      </c>
      <c r="B6372" s="2" t="s">
        <v>18685</v>
      </c>
      <c r="C6372" s="2" t="s">
        <v>18684</v>
      </c>
    </row>
    <row r="6373" spans="1:3">
      <c r="A6373" s="2" t="s">
        <v>18686</v>
      </c>
      <c r="B6373" s="2" t="s">
        <v>5641</v>
      </c>
      <c r="C6373" s="2" t="s">
        <v>18686</v>
      </c>
    </row>
    <row r="6374" spans="1:3">
      <c r="A6374" s="2" t="s">
        <v>18687</v>
      </c>
      <c r="B6374" s="2" t="s">
        <v>18688</v>
      </c>
      <c r="C6374" s="2" t="s">
        <v>18687</v>
      </c>
    </row>
    <row r="6375" spans="1:3">
      <c r="A6375" s="2" t="s">
        <v>18689</v>
      </c>
      <c r="B6375" s="2" t="s">
        <v>18690</v>
      </c>
      <c r="C6375" s="2" t="s">
        <v>18689</v>
      </c>
    </row>
    <row r="6376" spans="1:3">
      <c r="A6376" s="2" t="s">
        <v>18691</v>
      </c>
      <c r="B6376" s="2" t="s">
        <v>18692</v>
      </c>
      <c r="C6376" s="2" t="s">
        <v>18691</v>
      </c>
    </row>
    <row r="6377" spans="1:3">
      <c r="A6377" s="2" t="s">
        <v>18693</v>
      </c>
      <c r="B6377" s="2" t="s">
        <v>18694</v>
      </c>
      <c r="C6377" s="2" t="s">
        <v>18693</v>
      </c>
    </row>
    <row r="6378" spans="1:3">
      <c r="A6378" s="2" t="s">
        <v>18695</v>
      </c>
      <c r="B6378" s="2" t="s">
        <v>18696</v>
      </c>
      <c r="C6378" s="2" t="s">
        <v>18695</v>
      </c>
    </row>
    <row r="6379" spans="1:3">
      <c r="A6379" s="2" t="s">
        <v>18697</v>
      </c>
      <c r="B6379" s="2" t="s">
        <v>18698</v>
      </c>
      <c r="C6379" s="2" t="s">
        <v>18697</v>
      </c>
    </row>
    <row r="6380" spans="1:3">
      <c r="A6380" s="2" t="s">
        <v>18699</v>
      </c>
      <c r="B6380" s="2" t="s">
        <v>11530</v>
      </c>
      <c r="C6380" s="2" t="s">
        <v>18699</v>
      </c>
    </row>
    <row r="6381" spans="1:3">
      <c r="A6381" s="2" t="s">
        <v>18700</v>
      </c>
      <c r="B6381" s="2" t="s">
        <v>18701</v>
      </c>
      <c r="C6381" s="2" t="s">
        <v>18700</v>
      </c>
    </row>
    <row r="6382" spans="1:3">
      <c r="A6382" s="2" t="s">
        <v>18702</v>
      </c>
      <c r="B6382" s="2" t="s">
        <v>18703</v>
      </c>
      <c r="C6382" s="2" t="s">
        <v>18702</v>
      </c>
    </row>
    <row r="6383" spans="1:3">
      <c r="A6383" s="2" t="s">
        <v>18704</v>
      </c>
      <c r="B6383" s="2" t="s">
        <v>18705</v>
      </c>
      <c r="C6383" s="2" t="s">
        <v>18704</v>
      </c>
    </row>
    <row r="6384" spans="1:3">
      <c r="A6384" s="2" t="s">
        <v>18706</v>
      </c>
      <c r="B6384" s="2" t="s">
        <v>18707</v>
      </c>
      <c r="C6384" s="2" t="s">
        <v>18706</v>
      </c>
    </row>
    <row r="6385" spans="1:3">
      <c r="A6385" s="2" t="s">
        <v>18708</v>
      </c>
      <c r="B6385" s="2" t="s">
        <v>18709</v>
      </c>
      <c r="C6385" s="2" t="s">
        <v>18708</v>
      </c>
    </row>
    <row r="6386" spans="1:3">
      <c r="A6386" s="2" t="s">
        <v>18710</v>
      </c>
      <c r="B6386" s="2" t="s">
        <v>18711</v>
      </c>
      <c r="C6386" s="2" t="s">
        <v>18710</v>
      </c>
    </row>
    <row r="6387" spans="1:3">
      <c r="A6387" s="2" t="s">
        <v>18712</v>
      </c>
      <c r="B6387" s="2" t="s">
        <v>18713</v>
      </c>
      <c r="C6387" s="2" t="s">
        <v>18712</v>
      </c>
    </row>
    <row r="6388" spans="1:3">
      <c r="A6388" s="2" t="s">
        <v>18714</v>
      </c>
      <c r="B6388" s="2" t="s">
        <v>18715</v>
      </c>
      <c r="C6388" s="2" t="s">
        <v>18714</v>
      </c>
    </row>
    <row r="6389" spans="1:3">
      <c r="A6389" s="2" t="s">
        <v>18716</v>
      </c>
      <c r="B6389" s="2" t="s">
        <v>18717</v>
      </c>
      <c r="C6389" s="2" t="s">
        <v>18716</v>
      </c>
    </row>
    <row r="6390" spans="1:3">
      <c r="A6390" s="2" t="s">
        <v>18718</v>
      </c>
      <c r="B6390" s="2" t="s">
        <v>18719</v>
      </c>
      <c r="C6390" s="2" t="s">
        <v>18718</v>
      </c>
    </row>
    <row r="6391" spans="1:3">
      <c r="A6391" s="2" t="s">
        <v>18720</v>
      </c>
      <c r="B6391" s="2" t="s">
        <v>18721</v>
      </c>
      <c r="C6391" s="2" t="s">
        <v>18720</v>
      </c>
    </row>
    <row r="6392" spans="1:3">
      <c r="A6392" s="2" t="s">
        <v>18722</v>
      </c>
      <c r="B6392" s="2" t="s">
        <v>18723</v>
      </c>
      <c r="C6392" s="2" t="s">
        <v>18722</v>
      </c>
    </row>
    <row r="6393" spans="1:3">
      <c r="A6393" s="2" t="s">
        <v>18724</v>
      </c>
      <c r="B6393" s="2" t="s">
        <v>18725</v>
      </c>
      <c r="C6393" s="2" t="s">
        <v>18724</v>
      </c>
    </row>
    <row r="6394" spans="1:3">
      <c r="A6394" s="2" t="s">
        <v>18726</v>
      </c>
      <c r="B6394" s="2" t="s">
        <v>18727</v>
      </c>
      <c r="C6394" s="2" t="s">
        <v>18726</v>
      </c>
    </row>
    <row r="6395" spans="1:3">
      <c r="A6395" s="2" t="s">
        <v>18728</v>
      </c>
      <c r="B6395" s="2" t="s">
        <v>18729</v>
      </c>
      <c r="C6395" s="2" t="s">
        <v>18728</v>
      </c>
    </row>
    <row r="6396" spans="1:3">
      <c r="A6396" s="2" t="s">
        <v>18730</v>
      </c>
      <c r="B6396" s="2" t="s">
        <v>18731</v>
      </c>
      <c r="C6396" s="2" t="s">
        <v>18730</v>
      </c>
    </row>
    <row r="6397" spans="1:3">
      <c r="A6397" s="2" t="s">
        <v>18732</v>
      </c>
      <c r="B6397" s="2" t="s">
        <v>18733</v>
      </c>
      <c r="C6397" s="2" t="s">
        <v>18732</v>
      </c>
    </row>
    <row r="6398" spans="1:3">
      <c r="A6398" s="2" t="s">
        <v>18734</v>
      </c>
      <c r="B6398" s="2" t="s">
        <v>18735</v>
      </c>
      <c r="C6398" s="2" t="s">
        <v>18734</v>
      </c>
    </row>
    <row r="6399" spans="1:3">
      <c r="A6399" s="2" t="s">
        <v>18736</v>
      </c>
      <c r="B6399" s="2" t="s">
        <v>18737</v>
      </c>
      <c r="C6399" s="2" t="s">
        <v>18736</v>
      </c>
    </row>
    <row r="6400" spans="1:3">
      <c r="A6400" s="2" t="s">
        <v>18738</v>
      </c>
      <c r="B6400" s="2" t="s">
        <v>18739</v>
      </c>
      <c r="C6400" s="2" t="s">
        <v>18738</v>
      </c>
    </row>
    <row r="6401" spans="1:3">
      <c r="A6401" s="2" t="s">
        <v>18740</v>
      </c>
      <c r="B6401" s="2" t="s">
        <v>18741</v>
      </c>
      <c r="C6401" s="2" t="s">
        <v>18740</v>
      </c>
    </row>
    <row r="6402" spans="1:3">
      <c r="A6402" s="2" t="s">
        <v>18742</v>
      </c>
      <c r="B6402" s="2" t="s">
        <v>18743</v>
      </c>
      <c r="C6402" s="2" t="s">
        <v>18742</v>
      </c>
    </row>
    <row r="6403" spans="1:3">
      <c r="A6403" s="2" t="s">
        <v>18744</v>
      </c>
      <c r="B6403" s="2" t="s">
        <v>18745</v>
      </c>
      <c r="C6403" s="2" t="s">
        <v>18744</v>
      </c>
    </row>
    <row r="6404" spans="1:3">
      <c r="A6404" s="2" t="s">
        <v>18746</v>
      </c>
      <c r="B6404" s="2" t="s">
        <v>18747</v>
      </c>
      <c r="C6404" s="2" t="s">
        <v>18746</v>
      </c>
    </row>
    <row r="6405" spans="1:3">
      <c r="A6405" s="2" t="s">
        <v>18748</v>
      </c>
      <c r="B6405" s="2" t="s">
        <v>18749</v>
      </c>
      <c r="C6405" s="2" t="s">
        <v>18748</v>
      </c>
    </row>
    <row r="6406" spans="1:3">
      <c r="A6406" s="2" t="s">
        <v>18750</v>
      </c>
      <c r="B6406" s="2" t="s">
        <v>18751</v>
      </c>
      <c r="C6406" s="2" t="s">
        <v>18750</v>
      </c>
    </row>
    <row r="6407" spans="1:3">
      <c r="A6407" s="2" t="s">
        <v>18752</v>
      </c>
      <c r="B6407" s="2" t="s">
        <v>18753</v>
      </c>
      <c r="C6407" s="2" t="s">
        <v>18752</v>
      </c>
    </row>
    <row r="6408" spans="1:3">
      <c r="A6408" s="2" t="s">
        <v>18754</v>
      </c>
      <c r="B6408" s="2" t="s">
        <v>18755</v>
      </c>
      <c r="C6408" s="2" t="s">
        <v>18754</v>
      </c>
    </row>
    <row r="6409" spans="1:3">
      <c r="A6409" s="2" t="s">
        <v>18756</v>
      </c>
      <c r="B6409" s="2" t="s">
        <v>18757</v>
      </c>
      <c r="C6409" s="2" t="s">
        <v>18756</v>
      </c>
    </row>
    <row r="6410" spans="1:3">
      <c r="A6410" s="2" t="s">
        <v>18758</v>
      </c>
      <c r="B6410" s="2" t="s">
        <v>18759</v>
      </c>
      <c r="C6410" s="2" t="s">
        <v>18758</v>
      </c>
    </row>
    <row r="6411" spans="1:3">
      <c r="A6411" s="2" t="s">
        <v>18760</v>
      </c>
      <c r="B6411" s="2" t="s">
        <v>18761</v>
      </c>
      <c r="C6411" s="2" t="s">
        <v>18760</v>
      </c>
    </row>
    <row r="6412" spans="1:3">
      <c r="A6412" s="2" t="s">
        <v>18762</v>
      </c>
      <c r="B6412" s="2" t="s">
        <v>18763</v>
      </c>
      <c r="C6412" s="2" t="s">
        <v>18762</v>
      </c>
    </row>
    <row r="6413" spans="1:3">
      <c r="A6413" s="2" t="s">
        <v>18764</v>
      </c>
      <c r="B6413" s="2" t="s">
        <v>18765</v>
      </c>
      <c r="C6413" s="2" t="s">
        <v>18764</v>
      </c>
    </row>
    <row r="6414" spans="1:3">
      <c r="A6414" s="2" t="s">
        <v>18766</v>
      </c>
      <c r="B6414" s="2" t="s">
        <v>18767</v>
      </c>
      <c r="C6414" s="2" t="s">
        <v>18766</v>
      </c>
    </row>
    <row r="6415" spans="1:3">
      <c r="A6415" s="2" t="s">
        <v>18768</v>
      </c>
      <c r="B6415" s="2" t="s">
        <v>18769</v>
      </c>
      <c r="C6415" s="2" t="s">
        <v>18768</v>
      </c>
    </row>
    <row r="6416" spans="1:3">
      <c r="A6416" s="2" t="s">
        <v>18770</v>
      </c>
      <c r="B6416" s="2" t="s">
        <v>12113</v>
      </c>
      <c r="C6416" s="2" t="s">
        <v>18770</v>
      </c>
    </row>
    <row r="6417" spans="1:3">
      <c r="A6417" s="2" t="s">
        <v>18771</v>
      </c>
      <c r="B6417" s="2" t="s">
        <v>18772</v>
      </c>
      <c r="C6417" s="2" t="s">
        <v>18771</v>
      </c>
    </row>
    <row r="6418" spans="1:3">
      <c r="A6418" s="2" t="s">
        <v>18773</v>
      </c>
      <c r="B6418" s="2" t="s">
        <v>18774</v>
      </c>
      <c r="C6418" s="2" t="s">
        <v>18773</v>
      </c>
    </row>
    <row r="6419" spans="1:3">
      <c r="A6419" s="2" t="s">
        <v>18775</v>
      </c>
      <c r="B6419" s="2" t="s">
        <v>18776</v>
      </c>
      <c r="C6419" s="2" t="s">
        <v>18775</v>
      </c>
    </row>
    <row r="6420" spans="1:3">
      <c r="A6420" s="2" t="s">
        <v>18777</v>
      </c>
      <c r="B6420" s="2" t="s">
        <v>18778</v>
      </c>
      <c r="C6420" s="2" t="s">
        <v>18777</v>
      </c>
    </row>
    <row r="6421" spans="1:3">
      <c r="A6421" s="2" t="s">
        <v>18779</v>
      </c>
      <c r="B6421" s="2" t="s">
        <v>18780</v>
      </c>
      <c r="C6421" s="2" t="s">
        <v>18779</v>
      </c>
    </row>
    <row r="6422" spans="1:3">
      <c r="A6422" s="2" t="s">
        <v>18781</v>
      </c>
      <c r="B6422" s="2" t="s">
        <v>18782</v>
      </c>
      <c r="C6422" s="2" t="s">
        <v>18781</v>
      </c>
    </row>
    <row r="6423" spans="1:3">
      <c r="A6423" s="2" t="s">
        <v>18783</v>
      </c>
      <c r="B6423" s="2" t="s">
        <v>18784</v>
      </c>
      <c r="C6423" s="2" t="s">
        <v>18783</v>
      </c>
    </row>
    <row r="6424" spans="1:3">
      <c r="A6424" s="2" t="s">
        <v>18785</v>
      </c>
      <c r="B6424" s="2" t="s">
        <v>18786</v>
      </c>
      <c r="C6424" s="2" t="s">
        <v>18785</v>
      </c>
    </row>
    <row r="6425" spans="1:3">
      <c r="A6425" s="2" t="s">
        <v>18787</v>
      </c>
      <c r="B6425" s="2" t="s">
        <v>18788</v>
      </c>
      <c r="C6425" s="2" t="s">
        <v>18787</v>
      </c>
    </row>
    <row r="6426" spans="1:3">
      <c r="A6426" s="2" t="s">
        <v>18789</v>
      </c>
      <c r="B6426" s="2" t="s">
        <v>18790</v>
      </c>
      <c r="C6426" s="2" t="s">
        <v>18789</v>
      </c>
    </row>
    <row r="6427" spans="1:3">
      <c r="A6427" s="2" t="s">
        <v>18791</v>
      </c>
      <c r="B6427" s="2" t="s">
        <v>18792</v>
      </c>
      <c r="C6427" s="2" t="s">
        <v>18791</v>
      </c>
    </row>
    <row r="6428" spans="1:3">
      <c r="A6428" s="2" t="s">
        <v>18793</v>
      </c>
      <c r="B6428" s="2" t="s">
        <v>18794</v>
      </c>
      <c r="C6428" s="2" t="s">
        <v>18793</v>
      </c>
    </row>
    <row r="6429" spans="1:3">
      <c r="A6429" s="2" t="s">
        <v>18795</v>
      </c>
      <c r="B6429" s="2" t="s">
        <v>18796</v>
      </c>
      <c r="C6429" s="2" t="s">
        <v>18795</v>
      </c>
    </row>
    <row r="6430" spans="1:3">
      <c r="A6430" s="2" t="s">
        <v>18797</v>
      </c>
      <c r="B6430" s="2" t="s">
        <v>18798</v>
      </c>
      <c r="C6430" s="2" t="s">
        <v>18797</v>
      </c>
    </row>
    <row r="6431" spans="1:3">
      <c r="A6431" s="2" t="s">
        <v>18799</v>
      </c>
      <c r="B6431" s="2" t="s">
        <v>18800</v>
      </c>
      <c r="C6431" s="2" t="s">
        <v>18799</v>
      </c>
    </row>
    <row r="6432" spans="1:3">
      <c r="A6432" s="2" t="s">
        <v>18801</v>
      </c>
      <c r="B6432" s="2" t="s">
        <v>18802</v>
      </c>
      <c r="C6432" s="2" t="s">
        <v>18801</v>
      </c>
    </row>
    <row r="6433" spans="1:3">
      <c r="A6433" s="2" t="s">
        <v>18803</v>
      </c>
      <c r="B6433" s="2" t="s">
        <v>18804</v>
      </c>
      <c r="C6433" s="2" t="s">
        <v>18803</v>
      </c>
    </row>
    <row r="6434" spans="1:3">
      <c r="A6434" s="2" t="s">
        <v>18805</v>
      </c>
      <c r="B6434" s="2" t="s">
        <v>18806</v>
      </c>
      <c r="C6434" s="2" t="s">
        <v>18805</v>
      </c>
    </row>
    <row r="6435" spans="1:3">
      <c r="A6435" s="2" t="s">
        <v>18807</v>
      </c>
      <c r="B6435" s="2" t="s">
        <v>18808</v>
      </c>
      <c r="C6435" s="2" t="s">
        <v>18807</v>
      </c>
    </row>
    <row r="6436" spans="1:3">
      <c r="A6436" s="2" t="s">
        <v>18809</v>
      </c>
      <c r="B6436" s="2" t="s">
        <v>18810</v>
      </c>
      <c r="C6436" s="2" t="s">
        <v>18809</v>
      </c>
    </row>
    <row r="6437" spans="1:3">
      <c r="A6437" s="2" t="s">
        <v>18811</v>
      </c>
      <c r="B6437" s="2" t="s">
        <v>18812</v>
      </c>
      <c r="C6437" s="2" t="s">
        <v>18811</v>
      </c>
    </row>
    <row r="6438" spans="1:3">
      <c r="A6438" s="2" t="s">
        <v>18813</v>
      </c>
      <c r="B6438" s="2" t="s">
        <v>18814</v>
      </c>
      <c r="C6438" s="2" t="s">
        <v>18813</v>
      </c>
    </row>
    <row r="6439" spans="1:3">
      <c r="A6439" s="2" t="s">
        <v>18815</v>
      </c>
      <c r="B6439" s="2" t="s">
        <v>18816</v>
      </c>
      <c r="C6439" s="2" t="s">
        <v>18815</v>
      </c>
    </row>
    <row r="6440" spans="1:3">
      <c r="A6440" s="2" t="s">
        <v>18817</v>
      </c>
      <c r="B6440" s="2" t="s">
        <v>18818</v>
      </c>
      <c r="C6440" s="2" t="s">
        <v>18817</v>
      </c>
    </row>
    <row r="6441" spans="1:3">
      <c r="A6441" s="2" t="s">
        <v>18819</v>
      </c>
      <c r="B6441" s="2" t="s">
        <v>18820</v>
      </c>
      <c r="C6441" s="2" t="s">
        <v>18819</v>
      </c>
    </row>
    <row r="6442" spans="1:3">
      <c r="A6442" s="2" t="s">
        <v>18821</v>
      </c>
      <c r="B6442" s="2" t="s">
        <v>18822</v>
      </c>
      <c r="C6442" s="2" t="s">
        <v>18821</v>
      </c>
    </row>
    <row r="6443" spans="1:3">
      <c r="A6443" s="2" t="s">
        <v>18823</v>
      </c>
      <c r="B6443" s="2" t="s">
        <v>18824</v>
      </c>
      <c r="C6443" s="2" t="s">
        <v>18823</v>
      </c>
    </row>
    <row r="6444" spans="1:3">
      <c r="A6444" s="2" t="s">
        <v>18825</v>
      </c>
      <c r="B6444" s="2" t="s">
        <v>18826</v>
      </c>
      <c r="C6444" s="2" t="s">
        <v>18825</v>
      </c>
    </row>
    <row r="6445" spans="1:3">
      <c r="A6445" s="2" t="s">
        <v>18827</v>
      </c>
      <c r="B6445" s="2" t="s">
        <v>18828</v>
      </c>
      <c r="C6445" s="2" t="s">
        <v>18827</v>
      </c>
    </row>
    <row r="6446" spans="1:3">
      <c r="A6446" s="2" t="s">
        <v>18829</v>
      </c>
      <c r="B6446" s="2" t="s">
        <v>12123</v>
      </c>
      <c r="C6446" s="2" t="s">
        <v>18829</v>
      </c>
    </row>
    <row r="6447" spans="1:3">
      <c r="A6447" s="2" t="s">
        <v>18830</v>
      </c>
      <c r="B6447" s="2" t="s">
        <v>18831</v>
      </c>
      <c r="C6447" s="2" t="s">
        <v>18830</v>
      </c>
    </row>
    <row r="6448" spans="1:3">
      <c r="A6448" s="2" t="s">
        <v>18832</v>
      </c>
      <c r="B6448" s="2" t="s">
        <v>18833</v>
      </c>
      <c r="C6448" s="2" t="s">
        <v>18832</v>
      </c>
    </row>
    <row r="6449" spans="1:3">
      <c r="A6449" s="2" t="s">
        <v>18834</v>
      </c>
      <c r="B6449" s="2" t="s">
        <v>18835</v>
      </c>
      <c r="C6449" s="2" t="s">
        <v>18834</v>
      </c>
    </row>
    <row r="6450" spans="1:3">
      <c r="A6450" s="2" t="s">
        <v>18836</v>
      </c>
      <c r="B6450" s="2" t="s">
        <v>18837</v>
      </c>
      <c r="C6450" s="2" t="s">
        <v>18836</v>
      </c>
    </row>
    <row r="6451" spans="1:3">
      <c r="A6451" s="2" t="s">
        <v>18838</v>
      </c>
      <c r="B6451" s="2" t="s">
        <v>18839</v>
      </c>
      <c r="C6451" s="2" t="s">
        <v>18838</v>
      </c>
    </row>
    <row r="6452" spans="1:3">
      <c r="A6452" s="2" t="s">
        <v>18840</v>
      </c>
      <c r="B6452" s="2" t="s">
        <v>18841</v>
      </c>
      <c r="C6452" s="2" t="s">
        <v>18840</v>
      </c>
    </row>
    <row r="6453" spans="1:3">
      <c r="A6453" s="2" t="s">
        <v>18842</v>
      </c>
      <c r="B6453" s="2" t="s">
        <v>18843</v>
      </c>
      <c r="C6453" s="2" t="s">
        <v>18842</v>
      </c>
    </row>
    <row r="6454" spans="1:3">
      <c r="A6454" s="2" t="s">
        <v>18844</v>
      </c>
      <c r="B6454" s="2" t="s">
        <v>18845</v>
      </c>
      <c r="C6454" s="2" t="s">
        <v>18844</v>
      </c>
    </row>
    <row r="6455" spans="1:3">
      <c r="A6455" s="2" t="s">
        <v>18846</v>
      </c>
      <c r="B6455" s="2" t="s">
        <v>18847</v>
      </c>
      <c r="C6455" s="2" t="s">
        <v>18846</v>
      </c>
    </row>
    <row r="6456" spans="1:3">
      <c r="A6456" s="2" t="s">
        <v>18848</v>
      </c>
      <c r="B6456" s="2" t="s">
        <v>18849</v>
      </c>
      <c r="C6456" s="2" t="s">
        <v>18848</v>
      </c>
    </row>
    <row r="6457" spans="1:3">
      <c r="A6457" s="2" t="s">
        <v>18850</v>
      </c>
      <c r="B6457" s="2" t="s">
        <v>18851</v>
      </c>
      <c r="C6457" s="2" t="s">
        <v>18850</v>
      </c>
    </row>
    <row r="6458" spans="1:3">
      <c r="A6458" s="2" t="s">
        <v>18852</v>
      </c>
      <c r="B6458" s="2" t="s">
        <v>18853</v>
      </c>
      <c r="C6458" s="2" t="s">
        <v>18852</v>
      </c>
    </row>
    <row r="6459" spans="1:3">
      <c r="A6459" s="2" t="s">
        <v>18854</v>
      </c>
      <c r="B6459" s="2" t="s">
        <v>18855</v>
      </c>
      <c r="C6459" s="2" t="s">
        <v>18854</v>
      </c>
    </row>
    <row r="6460" spans="1:3">
      <c r="A6460" s="2" t="s">
        <v>18856</v>
      </c>
      <c r="B6460" s="2" t="s">
        <v>18857</v>
      </c>
      <c r="C6460" s="2" t="s">
        <v>18856</v>
      </c>
    </row>
    <row r="6461" spans="1:3">
      <c r="A6461" s="2" t="s">
        <v>18858</v>
      </c>
      <c r="B6461" s="2" t="s">
        <v>18859</v>
      </c>
      <c r="C6461" s="2" t="s">
        <v>18858</v>
      </c>
    </row>
    <row r="6462" spans="1:3">
      <c r="A6462" s="2" t="s">
        <v>18860</v>
      </c>
      <c r="B6462" s="2" t="s">
        <v>18861</v>
      </c>
      <c r="C6462" s="2" t="s">
        <v>18860</v>
      </c>
    </row>
    <row r="6463" spans="1:3">
      <c r="A6463" s="2" t="s">
        <v>18862</v>
      </c>
      <c r="B6463" s="2" t="s">
        <v>18863</v>
      </c>
      <c r="C6463" s="2" t="s">
        <v>18862</v>
      </c>
    </row>
    <row r="6464" spans="1:3">
      <c r="A6464" s="2" t="s">
        <v>18864</v>
      </c>
      <c r="B6464" s="2" t="s">
        <v>18865</v>
      </c>
      <c r="C6464" s="2" t="s">
        <v>18864</v>
      </c>
    </row>
    <row r="6465" spans="1:3">
      <c r="A6465" s="2" t="s">
        <v>18866</v>
      </c>
      <c r="B6465" s="2" t="s">
        <v>18867</v>
      </c>
      <c r="C6465" s="2" t="s">
        <v>18866</v>
      </c>
    </row>
    <row r="6466" spans="1:3">
      <c r="A6466" s="2" t="s">
        <v>18868</v>
      </c>
      <c r="B6466" s="2" t="s">
        <v>18869</v>
      </c>
      <c r="C6466" s="2" t="s">
        <v>18868</v>
      </c>
    </row>
    <row r="6467" spans="1:3">
      <c r="A6467" s="2" t="s">
        <v>18870</v>
      </c>
      <c r="B6467" s="2" t="s">
        <v>18871</v>
      </c>
      <c r="C6467" s="2" t="s">
        <v>18870</v>
      </c>
    </row>
    <row r="6468" spans="1:3">
      <c r="A6468" s="2" t="s">
        <v>18872</v>
      </c>
      <c r="B6468" s="2" t="s">
        <v>18873</v>
      </c>
      <c r="C6468" s="2" t="s">
        <v>18872</v>
      </c>
    </row>
    <row r="6469" spans="1:3">
      <c r="A6469" s="2" t="s">
        <v>18874</v>
      </c>
      <c r="B6469" s="2" t="s">
        <v>18875</v>
      </c>
      <c r="C6469" s="2" t="s">
        <v>18874</v>
      </c>
    </row>
    <row r="6470" spans="1:3">
      <c r="A6470" s="2" t="s">
        <v>18876</v>
      </c>
      <c r="B6470" s="2" t="s">
        <v>18877</v>
      </c>
      <c r="C6470" s="2" t="s">
        <v>18876</v>
      </c>
    </row>
    <row r="6471" spans="1:3">
      <c r="A6471" s="2" t="s">
        <v>18878</v>
      </c>
      <c r="B6471" s="2" t="s">
        <v>18879</v>
      </c>
      <c r="C6471" s="2" t="s">
        <v>18878</v>
      </c>
    </row>
    <row r="6472" spans="1:3">
      <c r="A6472" s="2" t="s">
        <v>18880</v>
      </c>
      <c r="B6472" s="2" t="s">
        <v>18881</v>
      </c>
      <c r="C6472" s="2" t="s">
        <v>18880</v>
      </c>
    </row>
    <row r="6473" spans="1:3">
      <c r="A6473" s="2" t="s">
        <v>18882</v>
      </c>
      <c r="B6473" s="2" t="s">
        <v>18883</v>
      </c>
      <c r="C6473" s="2" t="s">
        <v>18882</v>
      </c>
    </row>
    <row r="6474" spans="1:3">
      <c r="A6474" s="2" t="s">
        <v>18884</v>
      </c>
      <c r="B6474" s="2" t="s">
        <v>18885</v>
      </c>
      <c r="C6474" s="2" t="s">
        <v>18884</v>
      </c>
    </row>
    <row r="6475" spans="1:3">
      <c r="A6475" s="2" t="s">
        <v>18886</v>
      </c>
      <c r="B6475" s="2" t="s">
        <v>18887</v>
      </c>
      <c r="C6475" s="2" t="s">
        <v>18886</v>
      </c>
    </row>
    <row r="6476" spans="1:3">
      <c r="A6476" s="2" t="s">
        <v>18888</v>
      </c>
      <c r="B6476" s="2" t="s">
        <v>18889</v>
      </c>
      <c r="C6476" s="2" t="s">
        <v>18888</v>
      </c>
    </row>
    <row r="6477" spans="1:3">
      <c r="A6477" s="2" t="s">
        <v>18890</v>
      </c>
      <c r="B6477" s="2" t="s">
        <v>18891</v>
      </c>
      <c r="C6477" s="2" t="s">
        <v>18890</v>
      </c>
    </row>
    <row r="6478" spans="1:3">
      <c r="A6478" s="2" t="s">
        <v>18892</v>
      </c>
      <c r="B6478" s="2" t="s">
        <v>18893</v>
      </c>
      <c r="C6478" s="2" t="s">
        <v>18892</v>
      </c>
    </row>
    <row r="6479" spans="1:3">
      <c r="A6479" s="2" t="s">
        <v>18894</v>
      </c>
      <c r="B6479" s="2" t="s">
        <v>18895</v>
      </c>
      <c r="C6479" s="2" t="s">
        <v>18894</v>
      </c>
    </row>
    <row r="6480" spans="1:3">
      <c r="A6480" s="2" t="s">
        <v>18896</v>
      </c>
      <c r="B6480" s="2" t="s">
        <v>18897</v>
      </c>
      <c r="C6480" s="2" t="s">
        <v>18896</v>
      </c>
    </row>
    <row r="6481" spans="1:3">
      <c r="A6481" s="2" t="s">
        <v>18898</v>
      </c>
      <c r="B6481" s="2" t="s">
        <v>18899</v>
      </c>
      <c r="C6481" s="2" t="s">
        <v>18898</v>
      </c>
    </row>
    <row r="6482" spans="1:3">
      <c r="A6482" s="2" t="s">
        <v>18900</v>
      </c>
      <c r="B6482" s="2" t="s">
        <v>18901</v>
      </c>
      <c r="C6482" s="2" t="s">
        <v>18900</v>
      </c>
    </row>
    <row r="6483" spans="1:3">
      <c r="A6483" s="2" t="s">
        <v>18902</v>
      </c>
      <c r="B6483" s="2" t="s">
        <v>18903</v>
      </c>
      <c r="C6483" s="2" t="s">
        <v>18902</v>
      </c>
    </row>
    <row r="6484" spans="1:3">
      <c r="A6484" s="2" t="s">
        <v>18904</v>
      </c>
      <c r="B6484" s="2" t="s">
        <v>18905</v>
      </c>
      <c r="C6484" s="2" t="s">
        <v>18904</v>
      </c>
    </row>
    <row r="6485" spans="1:3">
      <c r="A6485" s="2" t="s">
        <v>18906</v>
      </c>
      <c r="B6485" s="2" t="s">
        <v>18907</v>
      </c>
      <c r="C6485" s="2" t="s">
        <v>18906</v>
      </c>
    </row>
    <row r="6486" spans="1:3">
      <c r="A6486" s="2" t="s">
        <v>18908</v>
      </c>
      <c r="B6486" s="2" t="s">
        <v>18909</v>
      </c>
      <c r="C6486" s="2" t="s">
        <v>18908</v>
      </c>
    </row>
    <row r="6487" spans="1:3">
      <c r="A6487" s="2" t="s">
        <v>18910</v>
      </c>
      <c r="B6487" s="2" t="s">
        <v>18911</v>
      </c>
      <c r="C6487" s="2" t="s">
        <v>18910</v>
      </c>
    </row>
    <row r="6488" spans="1:3">
      <c r="A6488" s="2" t="s">
        <v>18912</v>
      </c>
      <c r="B6488" s="2" t="s">
        <v>18913</v>
      </c>
      <c r="C6488" s="2" t="s">
        <v>18912</v>
      </c>
    </row>
    <row r="6489" spans="1:3">
      <c r="A6489" s="2" t="s">
        <v>18914</v>
      </c>
      <c r="B6489" s="2" t="s">
        <v>18915</v>
      </c>
      <c r="C6489" s="2" t="s">
        <v>18914</v>
      </c>
    </row>
    <row r="6490" spans="1:3">
      <c r="A6490" s="2" t="s">
        <v>18916</v>
      </c>
      <c r="B6490" s="2" t="s">
        <v>18917</v>
      </c>
      <c r="C6490" s="2" t="s">
        <v>18916</v>
      </c>
    </row>
    <row r="6491" spans="1:3">
      <c r="A6491" s="2" t="s">
        <v>18918</v>
      </c>
      <c r="B6491" s="2" t="s">
        <v>18919</v>
      </c>
      <c r="C6491" s="2" t="s">
        <v>18918</v>
      </c>
    </row>
    <row r="6492" spans="1:3">
      <c r="A6492" s="2" t="s">
        <v>18920</v>
      </c>
      <c r="B6492" s="2" t="s">
        <v>18921</v>
      </c>
      <c r="C6492" s="2" t="s">
        <v>18920</v>
      </c>
    </row>
    <row r="6493" spans="1:3">
      <c r="A6493" s="2" t="s">
        <v>18922</v>
      </c>
      <c r="B6493" s="2" t="s">
        <v>18923</v>
      </c>
      <c r="C6493" s="2" t="s">
        <v>18922</v>
      </c>
    </row>
    <row r="6494" spans="1:3">
      <c r="A6494" s="2" t="s">
        <v>18924</v>
      </c>
      <c r="B6494" s="2" t="s">
        <v>18925</v>
      </c>
      <c r="C6494" s="2" t="s">
        <v>18924</v>
      </c>
    </row>
    <row r="6495" spans="1:3">
      <c r="A6495" s="2" t="s">
        <v>18926</v>
      </c>
      <c r="B6495" s="2" t="s">
        <v>18927</v>
      </c>
      <c r="C6495" s="2" t="s">
        <v>18926</v>
      </c>
    </row>
    <row r="6496" spans="1:3">
      <c r="A6496" s="2" t="s">
        <v>18928</v>
      </c>
      <c r="B6496" s="2" t="s">
        <v>18929</v>
      </c>
      <c r="C6496" s="2" t="s">
        <v>18928</v>
      </c>
    </row>
    <row r="6497" spans="1:3">
      <c r="A6497" s="2" t="s">
        <v>18930</v>
      </c>
      <c r="B6497" s="2" t="s">
        <v>18931</v>
      </c>
      <c r="C6497" s="2" t="s">
        <v>18930</v>
      </c>
    </row>
    <row r="6498" spans="1:3">
      <c r="A6498" s="2" t="s">
        <v>18932</v>
      </c>
      <c r="B6498" s="2" t="s">
        <v>18933</v>
      </c>
      <c r="C6498" s="2" t="s">
        <v>18932</v>
      </c>
    </row>
    <row r="6499" spans="1:3">
      <c r="A6499" s="2" t="s">
        <v>18934</v>
      </c>
      <c r="B6499" s="2" t="s">
        <v>18935</v>
      </c>
      <c r="C6499" s="2" t="s">
        <v>18934</v>
      </c>
    </row>
    <row r="6500" spans="1:3">
      <c r="A6500" s="2" t="s">
        <v>18936</v>
      </c>
      <c r="B6500" s="2" t="s">
        <v>18937</v>
      </c>
      <c r="C6500" s="2" t="s">
        <v>18936</v>
      </c>
    </row>
    <row r="6501" spans="1:3">
      <c r="A6501" s="2" t="s">
        <v>18938</v>
      </c>
      <c r="B6501" s="2" t="s">
        <v>18939</v>
      </c>
      <c r="C6501" s="2" t="s">
        <v>18938</v>
      </c>
    </row>
    <row r="6502" spans="1:3">
      <c r="A6502" s="2" t="s">
        <v>18940</v>
      </c>
      <c r="B6502" s="2" t="s">
        <v>18941</v>
      </c>
      <c r="C6502" s="2" t="s">
        <v>18940</v>
      </c>
    </row>
    <row r="6503" spans="1:3">
      <c r="A6503" s="2" t="s">
        <v>18942</v>
      </c>
      <c r="B6503" s="2" t="s">
        <v>18943</v>
      </c>
      <c r="C6503" s="2" t="s">
        <v>18942</v>
      </c>
    </row>
    <row r="6504" spans="1:3">
      <c r="A6504" s="2" t="s">
        <v>18944</v>
      </c>
      <c r="B6504" s="2" t="s">
        <v>18945</v>
      </c>
      <c r="C6504" s="2" t="s">
        <v>18944</v>
      </c>
    </row>
    <row r="6505" spans="1:3">
      <c r="A6505" s="2" t="s">
        <v>18946</v>
      </c>
      <c r="B6505" s="2" t="s">
        <v>18947</v>
      </c>
      <c r="C6505" s="2" t="s">
        <v>18946</v>
      </c>
    </row>
    <row r="6506" spans="1:3">
      <c r="A6506" s="2" t="s">
        <v>18948</v>
      </c>
      <c r="B6506" s="2" t="s">
        <v>18949</v>
      </c>
      <c r="C6506" s="2" t="s">
        <v>18948</v>
      </c>
    </row>
    <row r="6507" spans="1:3">
      <c r="A6507" s="2" t="s">
        <v>18950</v>
      </c>
      <c r="B6507" s="2" t="s">
        <v>18951</v>
      </c>
      <c r="C6507" s="2" t="s">
        <v>18950</v>
      </c>
    </row>
    <row r="6508" spans="1:3">
      <c r="A6508" s="2" t="s">
        <v>18952</v>
      </c>
      <c r="B6508" s="2" t="s">
        <v>18953</v>
      </c>
      <c r="C6508" s="2" t="s">
        <v>18952</v>
      </c>
    </row>
    <row r="6509" spans="1:3">
      <c r="A6509" s="2" t="s">
        <v>18954</v>
      </c>
      <c r="B6509" s="2" t="s">
        <v>18955</v>
      </c>
      <c r="C6509" s="2" t="s">
        <v>18954</v>
      </c>
    </row>
    <row r="6510" spans="1:3">
      <c r="A6510" s="2" t="s">
        <v>18956</v>
      </c>
      <c r="B6510" s="2" t="s">
        <v>18957</v>
      </c>
      <c r="C6510" s="2" t="s">
        <v>18956</v>
      </c>
    </row>
    <row r="6511" spans="1:3">
      <c r="A6511" s="2" t="s">
        <v>18958</v>
      </c>
      <c r="B6511" s="2" t="s">
        <v>18959</v>
      </c>
      <c r="C6511" s="2" t="s">
        <v>18958</v>
      </c>
    </row>
    <row r="6512" spans="1:3">
      <c r="A6512" s="2" t="s">
        <v>18960</v>
      </c>
      <c r="B6512" s="2" t="s">
        <v>18961</v>
      </c>
      <c r="C6512" s="2" t="s">
        <v>18960</v>
      </c>
    </row>
    <row r="6513" spans="1:3">
      <c r="A6513" s="2" t="s">
        <v>18962</v>
      </c>
      <c r="B6513" s="2" t="s">
        <v>18963</v>
      </c>
      <c r="C6513" s="2" t="s">
        <v>18962</v>
      </c>
    </row>
    <row r="6514" spans="1:3">
      <c r="A6514" s="2" t="s">
        <v>18964</v>
      </c>
      <c r="B6514" s="2" t="s">
        <v>18965</v>
      </c>
      <c r="C6514" s="2" t="s">
        <v>18964</v>
      </c>
    </row>
    <row r="6515" spans="1:3">
      <c r="A6515" s="2" t="s">
        <v>18966</v>
      </c>
      <c r="B6515" s="2" t="s">
        <v>18967</v>
      </c>
      <c r="C6515" s="2" t="s">
        <v>18966</v>
      </c>
    </row>
    <row r="6516" spans="1:3">
      <c r="A6516" s="2" t="s">
        <v>18968</v>
      </c>
      <c r="B6516" s="2" t="s">
        <v>18969</v>
      </c>
      <c r="C6516" s="2" t="s">
        <v>18968</v>
      </c>
    </row>
    <row r="6517" spans="1:3">
      <c r="A6517" s="2" t="s">
        <v>18970</v>
      </c>
      <c r="B6517" s="2" t="s">
        <v>18971</v>
      </c>
      <c r="C6517" s="2" t="s">
        <v>18970</v>
      </c>
    </row>
    <row r="6518" spans="1:3">
      <c r="A6518" s="2" t="s">
        <v>18972</v>
      </c>
      <c r="B6518" s="2" t="s">
        <v>18973</v>
      </c>
      <c r="C6518" s="2" t="s">
        <v>18972</v>
      </c>
    </row>
    <row r="6519" spans="1:3">
      <c r="A6519" s="2" t="s">
        <v>18974</v>
      </c>
      <c r="B6519" s="2" t="s">
        <v>18975</v>
      </c>
      <c r="C6519" s="2" t="s">
        <v>18974</v>
      </c>
    </row>
    <row r="6520" spans="1:3">
      <c r="A6520" s="2" t="s">
        <v>18976</v>
      </c>
      <c r="B6520" s="2" t="s">
        <v>18977</v>
      </c>
      <c r="C6520" s="2" t="s">
        <v>18976</v>
      </c>
    </row>
    <row r="6521" spans="1:3">
      <c r="A6521" s="2" t="s">
        <v>18978</v>
      </c>
      <c r="B6521" s="2" t="s">
        <v>18979</v>
      </c>
      <c r="C6521" s="2" t="s">
        <v>18978</v>
      </c>
    </row>
    <row r="6522" spans="1:3">
      <c r="A6522" s="2" t="s">
        <v>18980</v>
      </c>
      <c r="B6522" s="2" t="s">
        <v>18981</v>
      </c>
      <c r="C6522" s="2" t="s">
        <v>18980</v>
      </c>
    </row>
    <row r="6523" spans="1:3">
      <c r="A6523" s="2" t="s">
        <v>18982</v>
      </c>
      <c r="B6523" s="2" t="s">
        <v>18983</v>
      </c>
      <c r="C6523" s="2" t="s">
        <v>18982</v>
      </c>
    </row>
    <row r="6524" spans="1:3">
      <c r="A6524" s="2" t="s">
        <v>18984</v>
      </c>
      <c r="B6524" s="2" t="s">
        <v>18985</v>
      </c>
      <c r="C6524" s="2" t="s">
        <v>18984</v>
      </c>
    </row>
    <row r="6525" spans="1:3">
      <c r="A6525" s="2" t="s">
        <v>18986</v>
      </c>
      <c r="B6525" s="2" t="s">
        <v>18987</v>
      </c>
      <c r="C6525" s="2" t="s">
        <v>18986</v>
      </c>
    </row>
    <row r="6526" spans="1:3">
      <c r="A6526" s="2" t="s">
        <v>18988</v>
      </c>
      <c r="B6526" s="2" t="s">
        <v>18989</v>
      </c>
      <c r="C6526" s="2" t="s">
        <v>18988</v>
      </c>
    </row>
    <row r="6527" spans="1:3">
      <c r="A6527" s="2" t="s">
        <v>18990</v>
      </c>
      <c r="B6527" s="2" t="s">
        <v>18991</v>
      </c>
      <c r="C6527" s="2" t="s">
        <v>18990</v>
      </c>
    </row>
    <row r="6528" spans="1:3">
      <c r="A6528" s="2" t="s">
        <v>18992</v>
      </c>
      <c r="B6528" s="2" t="s">
        <v>18993</v>
      </c>
      <c r="C6528" s="2" t="s">
        <v>18992</v>
      </c>
    </row>
    <row r="6529" spans="1:3">
      <c r="A6529" s="2" t="s">
        <v>18994</v>
      </c>
      <c r="B6529" s="2" t="s">
        <v>18995</v>
      </c>
      <c r="C6529" s="2" t="s">
        <v>18994</v>
      </c>
    </row>
    <row r="6530" spans="1:3">
      <c r="A6530" s="2" t="s">
        <v>18996</v>
      </c>
      <c r="B6530" s="2" t="s">
        <v>18997</v>
      </c>
      <c r="C6530" s="2" t="s">
        <v>18996</v>
      </c>
    </row>
    <row r="6531" spans="1:3">
      <c r="A6531" s="2" t="s">
        <v>18998</v>
      </c>
      <c r="B6531" s="2" t="s">
        <v>18999</v>
      </c>
      <c r="C6531" s="2" t="s">
        <v>18998</v>
      </c>
    </row>
    <row r="6532" spans="1:3">
      <c r="A6532" s="2" t="s">
        <v>19000</v>
      </c>
      <c r="B6532" s="2" t="s">
        <v>19001</v>
      </c>
      <c r="C6532" s="2" t="s">
        <v>19000</v>
      </c>
    </row>
    <row r="6533" spans="1:3">
      <c r="A6533" s="2" t="s">
        <v>19002</v>
      </c>
      <c r="B6533" s="2" t="s">
        <v>19003</v>
      </c>
      <c r="C6533" s="2" t="s">
        <v>19002</v>
      </c>
    </row>
    <row r="6534" spans="1:3">
      <c r="A6534" s="2" t="s">
        <v>19004</v>
      </c>
      <c r="B6534" s="2" t="s">
        <v>19005</v>
      </c>
      <c r="C6534" s="2" t="s">
        <v>19004</v>
      </c>
    </row>
    <row r="6535" spans="1:3">
      <c r="A6535" s="2" t="s">
        <v>19006</v>
      </c>
      <c r="B6535" s="2" t="s">
        <v>19007</v>
      </c>
      <c r="C6535" s="2" t="s">
        <v>19006</v>
      </c>
    </row>
    <row r="6536" spans="1:3">
      <c r="A6536" s="2" t="s">
        <v>19008</v>
      </c>
      <c r="B6536" s="2" t="s">
        <v>19009</v>
      </c>
      <c r="C6536" s="2" t="s">
        <v>19008</v>
      </c>
    </row>
    <row r="6537" spans="1:3">
      <c r="A6537" s="2" t="s">
        <v>19010</v>
      </c>
      <c r="B6537" s="2" t="s">
        <v>19011</v>
      </c>
      <c r="C6537" s="2" t="s">
        <v>19010</v>
      </c>
    </row>
    <row r="6538" spans="1:3">
      <c r="A6538" s="2" t="s">
        <v>19012</v>
      </c>
      <c r="B6538" s="2" t="s">
        <v>19013</v>
      </c>
      <c r="C6538" s="2" t="s">
        <v>19012</v>
      </c>
    </row>
    <row r="6539" spans="1:3">
      <c r="A6539" s="2" t="s">
        <v>19014</v>
      </c>
      <c r="B6539" s="2" t="s">
        <v>19015</v>
      </c>
      <c r="C6539" s="2" t="s">
        <v>19014</v>
      </c>
    </row>
    <row r="6540" spans="1:3">
      <c r="A6540" s="2" t="s">
        <v>19016</v>
      </c>
      <c r="B6540" s="2" t="s">
        <v>12555</v>
      </c>
      <c r="C6540" s="2" t="s">
        <v>19016</v>
      </c>
    </row>
    <row r="6541" spans="1:3">
      <c r="A6541" s="2" t="s">
        <v>19017</v>
      </c>
      <c r="B6541" s="2" t="s">
        <v>19018</v>
      </c>
      <c r="C6541" s="2" t="s">
        <v>19017</v>
      </c>
    </row>
    <row r="6542" spans="1:3">
      <c r="A6542" s="2" t="s">
        <v>19019</v>
      </c>
      <c r="B6542" s="2" t="s">
        <v>10782</v>
      </c>
      <c r="C6542" s="2" t="s">
        <v>19019</v>
      </c>
    </row>
    <row r="6543" spans="1:3">
      <c r="A6543" s="2" t="s">
        <v>19020</v>
      </c>
      <c r="B6543" s="2" t="s">
        <v>19021</v>
      </c>
      <c r="C6543" s="2" t="s">
        <v>19020</v>
      </c>
    </row>
    <row r="6544" spans="1:3">
      <c r="A6544" s="2" t="s">
        <v>19022</v>
      </c>
      <c r="B6544" s="2" t="s">
        <v>19023</v>
      </c>
      <c r="C6544" s="2" t="s">
        <v>19022</v>
      </c>
    </row>
    <row r="6545" spans="1:3">
      <c r="A6545" s="2" t="s">
        <v>19024</v>
      </c>
      <c r="B6545" s="2" t="s">
        <v>19025</v>
      </c>
      <c r="C6545" s="2" t="s">
        <v>19024</v>
      </c>
    </row>
    <row r="6546" spans="1:3">
      <c r="A6546" s="2" t="s">
        <v>19026</v>
      </c>
      <c r="B6546" s="2" t="s">
        <v>19027</v>
      </c>
      <c r="C6546" s="2" t="s">
        <v>19026</v>
      </c>
    </row>
    <row r="6547" spans="1:3">
      <c r="A6547" s="2" t="s">
        <v>19028</v>
      </c>
      <c r="B6547" s="2" t="s">
        <v>19029</v>
      </c>
      <c r="C6547" s="2" t="s">
        <v>19028</v>
      </c>
    </row>
    <row r="6548" spans="1:3">
      <c r="A6548" s="2" t="s">
        <v>19030</v>
      </c>
      <c r="B6548" s="2" t="s">
        <v>19031</v>
      </c>
      <c r="C6548" s="2" t="s">
        <v>19030</v>
      </c>
    </row>
    <row r="6549" spans="1:3">
      <c r="A6549" s="2" t="s">
        <v>19032</v>
      </c>
      <c r="B6549" s="2" t="s">
        <v>19033</v>
      </c>
      <c r="C6549" s="2" t="s">
        <v>19032</v>
      </c>
    </row>
    <row r="6550" spans="1:3">
      <c r="A6550" s="2" t="s">
        <v>19034</v>
      </c>
      <c r="B6550" s="2" t="s">
        <v>19035</v>
      </c>
      <c r="C6550" s="2" t="s">
        <v>19034</v>
      </c>
    </row>
    <row r="6551" spans="1:3">
      <c r="A6551" s="2" t="s">
        <v>19036</v>
      </c>
      <c r="B6551" s="2" t="s">
        <v>19037</v>
      </c>
      <c r="C6551" s="2" t="s">
        <v>19036</v>
      </c>
    </row>
    <row r="6552" spans="1:3">
      <c r="A6552" s="2" t="s">
        <v>19038</v>
      </c>
      <c r="B6552" s="2" t="s">
        <v>19039</v>
      </c>
      <c r="C6552" s="2" t="s">
        <v>19038</v>
      </c>
    </row>
    <row r="6553" spans="1:3">
      <c r="A6553" s="2" t="s">
        <v>19040</v>
      </c>
      <c r="B6553" s="2" t="s">
        <v>19041</v>
      </c>
      <c r="C6553" s="2" t="s">
        <v>19040</v>
      </c>
    </row>
    <row r="6554" spans="1:3">
      <c r="A6554" s="2" t="s">
        <v>19042</v>
      </c>
      <c r="B6554" s="2" t="s">
        <v>19043</v>
      </c>
      <c r="C6554" s="2" t="s">
        <v>19042</v>
      </c>
    </row>
    <row r="6555" spans="1:3">
      <c r="A6555" s="2" t="s">
        <v>19044</v>
      </c>
      <c r="B6555" s="2" t="s">
        <v>19045</v>
      </c>
      <c r="C6555" s="2" t="s">
        <v>19044</v>
      </c>
    </row>
    <row r="6556" spans="1:3">
      <c r="A6556" s="2" t="s">
        <v>19046</v>
      </c>
      <c r="B6556" s="2" t="s">
        <v>19047</v>
      </c>
      <c r="C6556" s="2" t="s">
        <v>19046</v>
      </c>
    </row>
    <row r="6557" spans="1:3">
      <c r="A6557" s="2" t="s">
        <v>19048</v>
      </c>
      <c r="B6557" s="2" t="s">
        <v>19049</v>
      </c>
      <c r="C6557" s="2" t="s">
        <v>19048</v>
      </c>
    </row>
    <row r="6558" spans="1:3">
      <c r="A6558" s="2" t="s">
        <v>19050</v>
      </c>
      <c r="B6558" s="2" t="s">
        <v>19051</v>
      </c>
      <c r="C6558" s="2" t="s">
        <v>19050</v>
      </c>
    </row>
    <row r="6559" spans="1:3">
      <c r="A6559" s="2" t="s">
        <v>19052</v>
      </c>
      <c r="B6559" s="2" t="s">
        <v>19053</v>
      </c>
      <c r="C6559" s="2" t="s">
        <v>19052</v>
      </c>
    </row>
    <row r="6560" spans="1:3">
      <c r="A6560" s="2" t="s">
        <v>19054</v>
      </c>
      <c r="B6560" s="2" t="s">
        <v>19055</v>
      </c>
      <c r="C6560" s="2" t="s">
        <v>19054</v>
      </c>
    </row>
    <row r="6561" spans="1:3">
      <c r="A6561" s="2" t="s">
        <v>19056</v>
      </c>
      <c r="B6561" s="2" t="s">
        <v>19057</v>
      </c>
      <c r="C6561" s="2" t="s">
        <v>19056</v>
      </c>
    </row>
    <row r="6562" spans="1:3">
      <c r="A6562" s="2" t="s">
        <v>19058</v>
      </c>
      <c r="B6562" s="2" t="s">
        <v>19059</v>
      </c>
      <c r="C6562" s="2" t="s">
        <v>19058</v>
      </c>
    </row>
    <row r="6563" spans="1:3">
      <c r="A6563" s="2" t="s">
        <v>19060</v>
      </c>
      <c r="B6563" s="2" t="s">
        <v>19061</v>
      </c>
      <c r="C6563" s="2" t="s">
        <v>19060</v>
      </c>
    </row>
    <row r="6564" spans="1:3">
      <c r="A6564" s="2" t="s">
        <v>19062</v>
      </c>
      <c r="B6564" s="2" t="s">
        <v>19063</v>
      </c>
      <c r="C6564" s="2" t="s">
        <v>19062</v>
      </c>
    </row>
    <row r="6565" spans="1:3">
      <c r="A6565" s="2" t="s">
        <v>19064</v>
      </c>
      <c r="B6565" s="2" t="s">
        <v>19065</v>
      </c>
      <c r="C6565" s="2" t="s">
        <v>19064</v>
      </c>
    </row>
    <row r="6566" spans="1:3">
      <c r="A6566" s="2" t="s">
        <v>19066</v>
      </c>
      <c r="B6566" s="2" t="s">
        <v>19067</v>
      </c>
      <c r="C6566" s="2" t="s">
        <v>19066</v>
      </c>
    </row>
    <row r="6567" spans="1:3">
      <c r="A6567" s="2" t="s">
        <v>19068</v>
      </c>
      <c r="B6567" s="2" t="s">
        <v>19069</v>
      </c>
      <c r="C6567" s="2" t="s">
        <v>19068</v>
      </c>
    </row>
    <row r="6568" spans="1:3">
      <c r="A6568" s="2" t="s">
        <v>19070</v>
      </c>
      <c r="B6568" s="2" t="s">
        <v>19071</v>
      </c>
      <c r="C6568" s="2" t="s">
        <v>19070</v>
      </c>
    </row>
    <row r="6569" spans="1:3">
      <c r="A6569" s="2" t="s">
        <v>19072</v>
      </c>
      <c r="B6569" s="2" t="s">
        <v>19073</v>
      </c>
      <c r="C6569" s="2" t="s">
        <v>19072</v>
      </c>
    </row>
    <row r="6570" spans="1:3">
      <c r="A6570" s="2" t="s">
        <v>19074</v>
      </c>
      <c r="B6570" s="2" t="s">
        <v>19075</v>
      </c>
      <c r="C6570" s="2" t="s">
        <v>19074</v>
      </c>
    </row>
    <row r="6571" spans="1:3">
      <c r="A6571" s="2" t="s">
        <v>19076</v>
      </c>
      <c r="B6571" s="2" t="s">
        <v>19077</v>
      </c>
      <c r="C6571" s="2" t="s">
        <v>19076</v>
      </c>
    </row>
    <row r="6572" spans="1:3">
      <c r="A6572" s="2" t="s">
        <v>19078</v>
      </c>
      <c r="B6572" s="2" t="s">
        <v>19079</v>
      </c>
      <c r="C6572" s="2" t="s">
        <v>19078</v>
      </c>
    </row>
    <row r="6573" spans="1:3">
      <c r="A6573" s="2" t="s">
        <v>19080</v>
      </c>
      <c r="B6573" s="2" t="s">
        <v>19081</v>
      </c>
      <c r="C6573" s="2" t="s">
        <v>19080</v>
      </c>
    </row>
    <row r="6574" spans="1:3">
      <c r="A6574" s="2" t="s">
        <v>19082</v>
      </c>
      <c r="B6574" s="2" t="s">
        <v>19083</v>
      </c>
      <c r="C6574" s="2" t="s">
        <v>19082</v>
      </c>
    </row>
    <row r="6575" spans="1:3">
      <c r="A6575" s="2" t="s">
        <v>19084</v>
      </c>
      <c r="B6575" s="2" t="s">
        <v>19085</v>
      </c>
      <c r="C6575" s="2" t="s">
        <v>19084</v>
      </c>
    </row>
    <row r="6576" spans="1:3">
      <c r="A6576" s="2" t="s">
        <v>19086</v>
      </c>
      <c r="B6576" s="2" t="s">
        <v>19087</v>
      </c>
      <c r="C6576" s="2" t="s">
        <v>19086</v>
      </c>
    </row>
    <row r="6577" spans="1:3">
      <c r="A6577" s="2" t="s">
        <v>19088</v>
      </c>
      <c r="B6577" s="2" t="s">
        <v>19089</v>
      </c>
      <c r="C6577" s="2" t="s">
        <v>19088</v>
      </c>
    </row>
    <row r="6578" spans="1:3">
      <c r="A6578" s="2" t="s">
        <v>19090</v>
      </c>
      <c r="B6578" s="2" t="s">
        <v>19091</v>
      </c>
      <c r="C6578" s="2" t="s">
        <v>19090</v>
      </c>
    </row>
    <row r="6579" spans="1:3">
      <c r="A6579" s="2" t="s">
        <v>19092</v>
      </c>
      <c r="B6579" s="2" t="s">
        <v>19093</v>
      </c>
      <c r="C6579" s="2" t="s">
        <v>19092</v>
      </c>
    </row>
    <row r="6580" spans="1:3">
      <c r="A6580" s="2" t="s">
        <v>19094</v>
      </c>
      <c r="B6580" s="2" t="s">
        <v>19095</v>
      </c>
      <c r="C6580" s="2" t="s">
        <v>19094</v>
      </c>
    </row>
    <row r="6581" spans="1:3">
      <c r="A6581" s="2" t="s">
        <v>19096</v>
      </c>
      <c r="B6581" s="2" t="s">
        <v>19097</v>
      </c>
      <c r="C6581" s="2" t="s">
        <v>19096</v>
      </c>
    </row>
    <row r="6582" spans="1:3">
      <c r="A6582" s="2" t="s">
        <v>19098</v>
      </c>
      <c r="B6582" s="2" t="s">
        <v>19099</v>
      </c>
      <c r="C6582" s="2" t="s">
        <v>19098</v>
      </c>
    </row>
    <row r="6583" spans="1:3">
      <c r="A6583" s="2" t="s">
        <v>19100</v>
      </c>
      <c r="B6583" s="2" t="s">
        <v>19101</v>
      </c>
      <c r="C6583" s="2" t="s">
        <v>19100</v>
      </c>
    </row>
    <row r="6584" spans="1:3">
      <c r="A6584" s="2" t="s">
        <v>19102</v>
      </c>
      <c r="B6584" s="2" t="s">
        <v>19103</v>
      </c>
      <c r="C6584" s="2" t="s">
        <v>19102</v>
      </c>
    </row>
    <row r="6585" spans="1:3">
      <c r="A6585" s="2" t="s">
        <v>19104</v>
      </c>
      <c r="B6585" s="2" t="s">
        <v>19105</v>
      </c>
      <c r="C6585" s="2" t="s">
        <v>19104</v>
      </c>
    </row>
    <row r="6586" spans="1:3">
      <c r="A6586" s="2" t="s">
        <v>19106</v>
      </c>
      <c r="B6586" s="2" t="s">
        <v>19107</v>
      </c>
      <c r="C6586" s="2" t="s">
        <v>19106</v>
      </c>
    </row>
    <row r="6587" spans="1:3">
      <c r="A6587" s="2" t="s">
        <v>19108</v>
      </c>
      <c r="B6587" s="2" t="s">
        <v>19109</v>
      </c>
      <c r="C6587" s="2" t="s">
        <v>19108</v>
      </c>
    </row>
    <row r="6588" spans="1:3">
      <c r="A6588" s="2" t="s">
        <v>19110</v>
      </c>
      <c r="B6588" s="2" t="s">
        <v>19111</v>
      </c>
      <c r="C6588" s="2" t="s">
        <v>19110</v>
      </c>
    </row>
    <row r="6589" spans="1:3">
      <c r="A6589" s="2" t="s">
        <v>19112</v>
      </c>
      <c r="B6589" s="2" t="s">
        <v>19113</v>
      </c>
      <c r="C6589" s="2" t="s">
        <v>19112</v>
      </c>
    </row>
    <row r="6590" spans="1:3">
      <c r="A6590" s="2" t="s">
        <v>19114</v>
      </c>
      <c r="B6590" s="2" t="s">
        <v>19115</v>
      </c>
      <c r="C6590" s="2" t="s">
        <v>19114</v>
      </c>
    </row>
    <row r="6591" spans="1:3">
      <c r="A6591" s="2" t="s">
        <v>19116</v>
      </c>
      <c r="B6591" s="2" t="s">
        <v>19117</v>
      </c>
      <c r="C6591" s="2" t="s">
        <v>19116</v>
      </c>
    </row>
    <row r="6592" spans="1:3">
      <c r="A6592" s="2" t="s">
        <v>19118</v>
      </c>
      <c r="B6592" s="2" t="s">
        <v>19119</v>
      </c>
      <c r="C6592" s="2" t="s">
        <v>19118</v>
      </c>
    </row>
    <row r="6593" spans="1:3">
      <c r="A6593" s="2" t="s">
        <v>19120</v>
      </c>
      <c r="B6593" s="2" t="s">
        <v>19121</v>
      </c>
      <c r="C6593" s="2" t="s">
        <v>19120</v>
      </c>
    </row>
    <row r="6594" spans="1:3">
      <c r="A6594" s="2" t="s">
        <v>19122</v>
      </c>
      <c r="B6594" s="2" t="s">
        <v>19123</v>
      </c>
      <c r="C6594" s="2" t="s">
        <v>19122</v>
      </c>
    </row>
    <row r="6595" spans="1:3">
      <c r="A6595" s="2" t="s">
        <v>19124</v>
      </c>
      <c r="B6595" s="2" t="s">
        <v>19125</v>
      </c>
      <c r="C6595" s="2" t="s">
        <v>19124</v>
      </c>
    </row>
    <row r="6596" spans="1:3">
      <c r="A6596" s="2" t="s">
        <v>19126</v>
      </c>
      <c r="B6596" s="2" t="s">
        <v>11896</v>
      </c>
      <c r="C6596" s="2" t="s">
        <v>19126</v>
      </c>
    </row>
    <row r="6597" spans="1:3">
      <c r="A6597" s="2" t="s">
        <v>19127</v>
      </c>
      <c r="B6597" s="2" t="s">
        <v>12228</v>
      </c>
      <c r="C6597" s="2" t="s">
        <v>19127</v>
      </c>
    </row>
    <row r="6598" spans="1:3">
      <c r="A6598" s="2" t="s">
        <v>19128</v>
      </c>
      <c r="B6598" s="2" t="s">
        <v>19129</v>
      </c>
      <c r="C6598" s="2" t="s">
        <v>19128</v>
      </c>
    </row>
    <row r="6599" spans="1:3">
      <c r="A6599" s="2" t="s">
        <v>19130</v>
      </c>
      <c r="B6599" s="2" t="s">
        <v>19131</v>
      </c>
      <c r="C6599" s="2" t="s">
        <v>19130</v>
      </c>
    </row>
    <row r="6600" spans="1:3">
      <c r="A6600" s="2" t="s">
        <v>19132</v>
      </c>
      <c r="B6600" s="2" t="s">
        <v>19133</v>
      </c>
      <c r="C6600" s="2" t="s">
        <v>19132</v>
      </c>
    </row>
    <row r="6601" spans="1:3">
      <c r="A6601" s="2" t="s">
        <v>19134</v>
      </c>
      <c r="B6601" s="2" t="s">
        <v>19135</v>
      </c>
      <c r="C6601" s="2" t="s">
        <v>19134</v>
      </c>
    </row>
    <row r="6602" spans="1:3">
      <c r="A6602" s="2" t="s">
        <v>19136</v>
      </c>
      <c r="B6602" s="2" t="s">
        <v>19137</v>
      </c>
      <c r="C6602" s="2" t="s">
        <v>19136</v>
      </c>
    </row>
    <row r="6603" spans="1:3">
      <c r="A6603" s="2" t="s">
        <v>19138</v>
      </c>
      <c r="B6603" s="2" t="s">
        <v>19139</v>
      </c>
      <c r="C6603" s="2" t="s">
        <v>19138</v>
      </c>
    </row>
    <row r="6604" spans="1:3">
      <c r="A6604" s="2" t="s">
        <v>19140</v>
      </c>
      <c r="B6604" s="2" t="s">
        <v>19141</v>
      </c>
      <c r="C6604" s="2" t="s">
        <v>19140</v>
      </c>
    </row>
    <row r="6605" spans="1:3">
      <c r="A6605" s="2" t="s">
        <v>19142</v>
      </c>
      <c r="B6605" s="2" t="s">
        <v>19143</v>
      </c>
      <c r="C6605" s="2" t="s">
        <v>19142</v>
      </c>
    </row>
    <row r="6606" spans="1:3">
      <c r="A6606" s="2" t="s">
        <v>19144</v>
      </c>
      <c r="B6606" s="2" t="s">
        <v>12519</v>
      </c>
      <c r="C6606" s="2" t="s">
        <v>19144</v>
      </c>
    </row>
    <row r="6607" spans="1:3">
      <c r="A6607" s="2" t="s">
        <v>19145</v>
      </c>
      <c r="B6607" s="2" t="s">
        <v>19146</v>
      </c>
      <c r="C6607" s="2" t="s">
        <v>19145</v>
      </c>
    </row>
    <row r="6608" spans="1:3">
      <c r="A6608" s="2" t="s">
        <v>19147</v>
      </c>
      <c r="B6608" s="2" t="s">
        <v>19148</v>
      </c>
      <c r="C6608" s="2" t="s">
        <v>19147</v>
      </c>
    </row>
    <row r="6609" spans="1:3">
      <c r="A6609" s="2" t="s">
        <v>19149</v>
      </c>
      <c r="B6609" s="2" t="s">
        <v>19150</v>
      </c>
      <c r="C6609" s="2" t="s">
        <v>19149</v>
      </c>
    </row>
    <row r="6610" spans="1:3">
      <c r="A6610" s="2" t="s">
        <v>19151</v>
      </c>
      <c r="B6610" s="2" t="s">
        <v>19152</v>
      </c>
      <c r="C6610" s="2" t="s">
        <v>19151</v>
      </c>
    </row>
    <row r="6611" spans="1:3">
      <c r="A6611" s="2" t="s">
        <v>19153</v>
      </c>
      <c r="B6611" s="2" t="s">
        <v>19154</v>
      </c>
      <c r="C6611" s="2" t="s">
        <v>19153</v>
      </c>
    </row>
    <row r="6612" spans="1:3">
      <c r="A6612" s="2" t="s">
        <v>19155</v>
      </c>
      <c r="B6612" s="2" t="s">
        <v>19156</v>
      </c>
      <c r="C6612" s="2" t="s">
        <v>19155</v>
      </c>
    </row>
    <row r="6613" spans="1:3">
      <c r="A6613" s="2" t="s">
        <v>19157</v>
      </c>
      <c r="B6613" s="2" t="s">
        <v>19158</v>
      </c>
      <c r="C6613" s="2" t="s">
        <v>19157</v>
      </c>
    </row>
    <row r="6614" spans="1:3">
      <c r="A6614" s="2" t="s">
        <v>19159</v>
      </c>
      <c r="B6614" s="2" t="s">
        <v>19160</v>
      </c>
      <c r="C6614" s="2" t="s">
        <v>19159</v>
      </c>
    </row>
    <row r="6615" spans="1:3">
      <c r="A6615" s="2" t="s">
        <v>19161</v>
      </c>
      <c r="B6615" s="2" t="s">
        <v>19162</v>
      </c>
      <c r="C6615" s="2" t="s">
        <v>19161</v>
      </c>
    </row>
    <row r="6616" spans="1:3">
      <c r="A6616" s="2" t="s">
        <v>19163</v>
      </c>
      <c r="B6616" s="2" t="s">
        <v>19164</v>
      </c>
      <c r="C6616" s="2" t="s">
        <v>19163</v>
      </c>
    </row>
    <row r="6617" spans="1:3">
      <c r="A6617" s="2" t="s">
        <v>19165</v>
      </c>
      <c r="B6617" s="2" t="s">
        <v>19166</v>
      </c>
      <c r="C6617" s="2" t="s">
        <v>19165</v>
      </c>
    </row>
    <row r="6618" spans="1:3">
      <c r="A6618" s="2" t="s">
        <v>19167</v>
      </c>
      <c r="B6618" s="2" t="s">
        <v>19168</v>
      </c>
      <c r="C6618" s="2" t="s">
        <v>19167</v>
      </c>
    </row>
    <row r="6619" spans="1:3">
      <c r="A6619" s="2" t="s">
        <v>19169</v>
      </c>
      <c r="B6619" s="2" t="s">
        <v>19170</v>
      </c>
      <c r="C6619" s="2" t="s">
        <v>19169</v>
      </c>
    </row>
    <row r="6620" spans="1:3">
      <c r="A6620" s="2" t="s">
        <v>19171</v>
      </c>
      <c r="B6620" s="2" t="s">
        <v>12441</v>
      </c>
      <c r="C6620" s="2" t="s">
        <v>19171</v>
      </c>
    </row>
    <row r="6621" spans="1:3">
      <c r="A6621" s="2" t="s">
        <v>19172</v>
      </c>
      <c r="B6621" s="2" t="s">
        <v>19173</v>
      </c>
      <c r="C6621" s="2" t="s">
        <v>19172</v>
      </c>
    </row>
    <row r="6622" spans="1:3">
      <c r="A6622" s="2" t="s">
        <v>19174</v>
      </c>
      <c r="B6622" s="2" t="s">
        <v>19175</v>
      </c>
      <c r="C6622" s="2" t="s">
        <v>19174</v>
      </c>
    </row>
    <row r="6623" spans="1:3">
      <c r="A6623" s="2" t="s">
        <v>19176</v>
      </c>
      <c r="B6623" s="2" t="s">
        <v>19177</v>
      </c>
      <c r="C6623" s="2" t="s">
        <v>19176</v>
      </c>
    </row>
    <row r="6624" spans="1:3">
      <c r="A6624" s="2" t="s">
        <v>19178</v>
      </c>
      <c r="B6624" s="2" t="s">
        <v>19179</v>
      </c>
      <c r="C6624" s="2" t="s">
        <v>19178</v>
      </c>
    </row>
    <row r="6625" spans="1:3">
      <c r="A6625" s="2" t="s">
        <v>19180</v>
      </c>
      <c r="B6625" s="2" t="s">
        <v>13801</v>
      </c>
      <c r="C6625" s="2" t="s">
        <v>19180</v>
      </c>
    </row>
    <row r="6626" spans="1:3">
      <c r="A6626" s="2" t="s">
        <v>19181</v>
      </c>
      <c r="B6626" s="2" t="s">
        <v>19182</v>
      </c>
      <c r="C6626" s="2" t="s">
        <v>19181</v>
      </c>
    </row>
    <row r="6627" spans="1:3">
      <c r="A6627" s="2" t="s">
        <v>19183</v>
      </c>
      <c r="B6627" s="2" t="s">
        <v>19184</v>
      </c>
      <c r="C6627" s="2" t="s">
        <v>19183</v>
      </c>
    </row>
    <row r="6628" spans="1:3">
      <c r="A6628" s="2" t="s">
        <v>19185</v>
      </c>
      <c r="B6628" s="2" t="s">
        <v>19186</v>
      </c>
      <c r="C6628" s="2" t="s">
        <v>19185</v>
      </c>
    </row>
    <row r="6629" spans="1:3">
      <c r="A6629" s="2" t="s">
        <v>19187</v>
      </c>
      <c r="B6629" s="2" t="s">
        <v>19188</v>
      </c>
      <c r="C6629" s="2" t="s">
        <v>19187</v>
      </c>
    </row>
    <row r="6630" spans="1:3">
      <c r="A6630" s="2" t="s">
        <v>19189</v>
      </c>
      <c r="B6630" s="2" t="s">
        <v>19190</v>
      </c>
      <c r="C6630" s="2" t="s">
        <v>19189</v>
      </c>
    </row>
    <row r="6631" spans="1:3">
      <c r="A6631" s="2" t="s">
        <v>19191</v>
      </c>
      <c r="B6631" s="2" t="s">
        <v>19192</v>
      </c>
      <c r="C6631" s="2" t="s">
        <v>19191</v>
      </c>
    </row>
    <row r="6632" spans="1:3">
      <c r="A6632" s="2" t="s">
        <v>19193</v>
      </c>
      <c r="B6632" s="2" t="s">
        <v>19194</v>
      </c>
      <c r="C6632" s="2" t="s">
        <v>19193</v>
      </c>
    </row>
    <row r="6633" spans="1:3">
      <c r="A6633" s="2" t="s">
        <v>19195</v>
      </c>
      <c r="B6633" s="2" t="s">
        <v>19196</v>
      </c>
      <c r="C6633" s="2" t="s">
        <v>19195</v>
      </c>
    </row>
    <row r="6634" spans="1:3">
      <c r="A6634" s="2" t="s">
        <v>19197</v>
      </c>
      <c r="B6634" s="2" t="s">
        <v>19198</v>
      </c>
      <c r="C6634" s="2" t="s">
        <v>19197</v>
      </c>
    </row>
    <row r="6635" spans="1:3">
      <c r="A6635" s="2" t="s">
        <v>19199</v>
      </c>
      <c r="B6635" s="2" t="s">
        <v>19200</v>
      </c>
      <c r="C6635" s="2" t="s">
        <v>19199</v>
      </c>
    </row>
    <row r="6636" spans="1:3">
      <c r="A6636" s="2" t="s">
        <v>19201</v>
      </c>
      <c r="B6636" s="2" t="s">
        <v>19202</v>
      </c>
      <c r="C6636" s="2" t="s">
        <v>19201</v>
      </c>
    </row>
    <row r="6637" spans="1:3">
      <c r="A6637" s="2" t="s">
        <v>19203</v>
      </c>
      <c r="B6637" s="2" t="s">
        <v>19204</v>
      </c>
      <c r="C6637" s="2" t="s">
        <v>19203</v>
      </c>
    </row>
    <row r="6638" spans="1:3">
      <c r="A6638" s="2" t="s">
        <v>19205</v>
      </c>
      <c r="B6638" s="2" t="s">
        <v>19206</v>
      </c>
      <c r="C6638" s="2" t="s">
        <v>19205</v>
      </c>
    </row>
    <row r="6639" spans="1:3">
      <c r="A6639" s="2" t="s">
        <v>19207</v>
      </c>
      <c r="B6639" s="2" t="s">
        <v>19208</v>
      </c>
      <c r="C6639" s="2" t="s">
        <v>19207</v>
      </c>
    </row>
    <row r="6640" spans="1:3">
      <c r="A6640" s="2" t="s">
        <v>19209</v>
      </c>
      <c r="B6640" s="2" t="s">
        <v>19210</v>
      </c>
      <c r="C6640" s="2" t="s">
        <v>19209</v>
      </c>
    </row>
    <row r="6641" spans="1:3">
      <c r="A6641" s="2" t="s">
        <v>19211</v>
      </c>
      <c r="B6641" s="2" t="s">
        <v>19212</v>
      </c>
      <c r="C6641" s="2" t="s">
        <v>19211</v>
      </c>
    </row>
    <row r="6642" spans="1:3">
      <c r="A6642" s="2" t="s">
        <v>19213</v>
      </c>
      <c r="B6642" s="2" t="s">
        <v>19214</v>
      </c>
      <c r="C6642" s="2" t="s">
        <v>19213</v>
      </c>
    </row>
    <row r="6643" spans="1:3">
      <c r="A6643" s="2" t="s">
        <v>19215</v>
      </c>
      <c r="B6643" s="2" t="s">
        <v>19216</v>
      </c>
      <c r="C6643" s="2" t="s">
        <v>19215</v>
      </c>
    </row>
    <row r="6644" spans="1:3">
      <c r="A6644" s="2" t="s">
        <v>19217</v>
      </c>
      <c r="B6644" s="2" t="s">
        <v>19218</v>
      </c>
      <c r="C6644" s="2" t="s">
        <v>19217</v>
      </c>
    </row>
    <row r="6645" spans="1:3">
      <c r="A6645" s="2" t="s">
        <v>19219</v>
      </c>
      <c r="B6645" s="2" t="s">
        <v>19220</v>
      </c>
      <c r="C6645" s="2" t="s">
        <v>19219</v>
      </c>
    </row>
    <row r="6646" spans="1:3">
      <c r="A6646" s="2" t="s">
        <v>19221</v>
      </c>
      <c r="B6646" s="2" t="s">
        <v>19222</v>
      </c>
      <c r="C6646" s="2" t="s">
        <v>19221</v>
      </c>
    </row>
    <row r="6647" spans="1:3">
      <c r="A6647" s="2" t="s">
        <v>19223</v>
      </c>
      <c r="B6647" s="2" t="s">
        <v>19224</v>
      </c>
      <c r="C6647" s="2" t="s">
        <v>19223</v>
      </c>
    </row>
    <row r="6648" spans="1:3">
      <c r="A6648" s="2" t="s">
        <v>19225</v>
      </c>
      <c r="B6648" s="2" t="s">
        <v>19226</v>
      </c>
      <c r="C6648" s="2" t="s">
        <v>19225</v>
      </c>
    </row>
    <row r="6649" spans="1:3">
      <c r="A6649" s="2" t="s">
        <v>19227</v>
      </c>
      <c r="B6649" s="2" t="s">
        <v>19228</v>
      </c>
      <c r="C6649" s="2" t="s">
        <v>19227</v>
      </c>
    </row>
    <row r="6650" spans="1:3">
      <c r="A6650" s="2" t="s">
        <v>19229</v>
      </c>
      <c r="B6650" s="2" t="s">
        <v>19230</v>
      </c>
      <c r="C6650" s="2" t="s">
        <v>19229</v>
      </c>
    </row>
    <row r="6651" spans="1:3">
      <c r="A6651" s="2" t="s">
        <v>19231</v>
      </c>
      <c r="B6651" s="2" t="s">
        <v>19232</v>
      </c>
      <c r="C6651" s="2" t="s">
        <v>19231</v>
      </c>
    </row>
    <row r="6652" spans="1:3">
      <c r="A6652" s="2" t="s">
        <v>19233</v>
      </c>
      <c r="B6652" s="2" t="s">
        <v>19234</v>
      </c>
      <c r="C6652" s="2" t="s">
        <v>19233</v>
      </c>
    </row>
    <row r="6653" spans="1:3">
      <c r="A6653" s="2" t="s">
        <v>19235</v>
      </c>
      <c r="B6653" s="2" t="s">
        <v>19236</v>
      </c>
      <c r="C6653" s="2" t="s">
        <v>19235</v>
      </c>
    </row>
    <row r="6654" spans="1:3">
      <c r="A6654" s="2" t="s">
        <v>19237</v>
      </c>
      <c r="B6654" s="2" t="s">
        <v>19238</v>
      </c>
      <c r="C6654" s="2" t="s">
        <v>19237</v>
      </c>
    </row>
    <row r="6655" spans="1:3">
      <c r="A6655" s="2" t="s">
        <v>19239</v>
      </c>
      <c r="B6655" s="2" t="s">
        <v>19240</v>
      </c>
      <c r="C6655" s="2" t="s">
        <v>19239</v>
      </c>
    </row>
    <row r="6656" spans="1:3">
      <c r="A6656" s="2" t="s">
        <v>19241</v>
      </c>
      <c r="B6656" s="2" t="s">
        <v>19242</v>
      </c>
      <c r="C6656" s="2" t="s">
        <v>19241</v>
      </c>
    </row>
    <row r="6657" spans="1:3">
      <c r="A6657" s="2" t="s">
        <v>19243</v>
      </c>
      <c r="B6657" s="2" t="s">
        <v>19244</v>
      </c>
      <c r="C6657" s="2" t="s">
        <v>19243</v>
      </c>
    </row>
    <row r="6658" spans="1:3">
      <c r="A6658" s="2" t="s">
        <v>19245</v>
      </c>
      <c r="B6658" s="2" t="s">
        <v>19246</v>
      </c>
      <c r="C6658" s="2" t="s">
        <v>19245</v>
      </c>
    </row>
    <row r="6659" spans="1:3">
      <c r="A6659" s="2" t="s">
        <v>19247</v>
      </c>
      <c r="B6659" s="2" t="s">
        <v>19248</v>
      </c>
      <c r="C6659" s="2" t="s">
        <v>19247</v>
      </c>
    </row>
    <row r="6660" spans="1:3">
      <c r="A6660" s="2" t="s">
        <v>19249</v>
      </c>
      <c r="B6660" s="2" t="s">
        <v>19250</v>
      </c>
      <c r="C6660" s="2" t="s">
        <v>19249</v>
      </c>
    </row>
    <row r="6661" spans="1:3">
      <c r="A6661" s="2" t="s">
        <v>19251</v>
      </c>
      <c r="B6661" s="2" t="s">
        <v>19252</v>
      </c>
      <c r="C6661" s="2" t="s">
        <v>19251</v>
      </c>
    </row>
    <row r="6662" spans="1:3">
      <c r="A6662" s="2" t="s">
        <v>19253</v>
      </c>
      <c r="B6662" s="2" t="s">
        <v>19254</v>
      </c>
      <c r="C6662" s="2" t="s">
        <v>19253</v>
      </c>
    </row>
    <row r="6663" spans="1:3">
      <c r="A6663" s="2" t="s">
        <v>19255</v>
      </c>
      <c r="B6663" s="2" t="s">
        <v>19256</v>
      </c>
      <c r="C6663" s="2" t="s">
        <v>19255</v>
      </c>
    </row>
    <row r="6664" spans="1:3">
      <c r="A6664" s="2" t="s">
        <v>19257</v>
      </c>
      <c r="B6664" s="2" t="s">
        <v>19258</v>
      </c>
      <c r="C6664" s="2" t="s">
        <v>19257</v>
      </c>
    </row>
    <row r="6665" spans="1:3">
      <c r="A6665" s="2" t="s">
        <v>19259</v>
      </c>
      <c r="B6665" s="2" t="s">
        <v>19260</v>
      </c>
      <c r="C6665" s="2" t="s">
        <v>19259</v>
      </c>
    </row>
    <row r="6666" spans="1:3">
      <c r="A6666" s="2" t="s">
        <v>19261</v>
      </c>
      <c r="B6666" s="2" t="s">
        <v>19262</v>
      </c>
      <c r="C6666" s="2" t="s">
        <v>19261</v>
      </c>
    </row>
    <row r="6667" spans="1:3">
      <c r="A6667" s="2" t="s">
        <v>19263</v>
      </c>
      <c r="B6667" s="2" t="s">
        <v>19264</v>
      </c>
      <c r="C6667" s="2" t="s">
        <v>19263</v>
      </c>
    </row>
    <row r="6668" spans="1:3">
      <c r="A6668" s="2" t="s">
        <v>19265</v>
      </c>
      <c r="B6668" s="2" t="s">
        <v>19266</v>
      </c>
      <c r="C6668" s="2" t="s">
        <v>19265</v>
      </c>
    </row>
    <row r="6669" spans="1:3">
      <c r="A6669" s="2" t="s">
        <v>19267</v>
      </c>
      <c r="B6669" s="2" t="s">
        <v>19268</v>
      </c>
      <c r="C6669" s="2" t="s">
        <v>19267</v>
      </c>
    </row>
    <row r="6670" spans="1:3">
      <c r="A6670" s="2" t="s">
        <v>19269</v>
      </c>
      <c r="B6670" s="2" t="s">
        <v>19270</v>
      </c>
      <c r="C6670" s="2" t="s">
        <v>19269</v>
      </c>
    </row>
    <row r="6671" spans="1:3">
      <c r="A6671" s="2" t="s">
        <v>19271</v>
      </c>
      <c r="B6671" s="2" t="s">
        <v>19272</v>
      </c>
      <c r="C6671" s="2" t="s">
        <v>19271</v>
      </c>
    </row>
    <row r="6672" spans="1:3">
      <c r="A6672" s="2" t="s">
        <v>19273</v>
      </c>
      <c r="B6672" s="2" t="s">
        <v>19274</v>
      </c>
      <c r="C6672" s="2" t="s">
        <v>19273</v>
      </c>
    </row>
    <row r="6673" spans="1:3">
      <c r="A6673" s="2" t="s">
        <v>19275</v>
      </c>
      <c r="B6673" s="2" t="s">
        <v>19276</v>
      </c>
      <c r="C6673" s="2" t="s">
        <v>19275</v>
      </c>
    </row>
    <row r="6674" spans="1:3">
      <c r="A6674" s="2" t="s">
        <v>19277</v>
      </c>
      <c r="B6674" s="2" t="s">
        <v>19278</v>
      </c>
      <c r="C6674" s="2" t="s">
        <v>19277</v>
      </c>
    </row>
    <row r="6675" spans="1:3">
      <c r="A6675" s="2" t="s">
        <v>19279</v>
      </c>
      <c r="B6675" s="2" t="s">
        <v>19280</v>
      </c>
      <c r="C6675" s="2" t="s">
        <v>19279</v>
      </c>
    </row>
    <row r="6676" spans="1:3">
      <c r="A6676" s="2" t="s">
        <v>19281</v>
      </c>
      <c r="B6676" s="2" t="s">
        <v>19282</v>
      </c>
      <c r="C6676" s="2" t="s">
        <v>19281</v>
      </c>
    </row>
    <row r="6677" spans="1:3">
      <c r="A6677" s="2" t="s">
        <v>19283</v>
      </c>
      <c r="B6677" s="2" t="s">
        <v>19284</v>
      </c>
      <c r="C6677" s="2" t="s">
        <v>19283</v>
      </c>
    </row>
    <row r="6678" spans="1:3">
      <c r="A6678" s="2" t="s">
        <v>19285</v>
      </c>
      <c r="B6678" s="2" t="s">
        <v>19286</v>
      </c>
      <c r="C6678" s="2" t="s">
        <v>19285</v>
      </c>
    </row>
    <row r="6679" spans="1:3">
      <c r="A6679" s="2" t="s">
        <v>19287</v>
      </c>
      <c r="B6679" s="2" t="s">
        <v>19288</v>
      </c>
      <c r="C6679" s="2" t="s">
        <v>19287</v>
      </c>
    </row>
    <row r="6680" spans="1:3">
      <c r="A6680" s="2" t="s">
        <v>19289</v>
      </c>
      <c r="B6680" s="2" t="s">
        <v>19290</v>
      </c>
      <c r="C6680" s="2" t="s">
        <v>19289</v>
      </c>
    </row>
    <row r="6681" spans="1:3">
      <c r="A6681" s="2" t="s">
        <v>19291</v>
      </c>
      <c r="B6681" s="2" t="s">
        <v>19292</v>
      </c>
      <c r="C6681" s="2" t="s">
        <v>19291</v>
      </c>
    </row>
    <row r="6682" spans="1:3">
      <c r="A6682" s="2" t="s">
        <v>19293</v>
      </c>
      <c r="B6682" s="2" t="s">
        <v>19294</v>
      </c>
      <c r="C6682" s="2" t="s">
        <v>19293</v>
      </c>
    </row>
    <row r="6683" spans="1:3">
      <c r="A6683" s="2" t="s">
        <v>19295</v>
      </c>
      <c r="B6683" s="2" t="s">
        <v>19296</v>
      </c>
      <c r="C6683" s="2" t="s">
        <v>19295</v>
      </c>
    </row>
    <row r="6684" spans="1:3">
      <c r="A6684" s="2" t="s">
        <v>19297</v>
      </c>
      <c r="B6684" s="2" t="s">
        <v>19298</v>
      </c>
      <c r="C6684" s="2" t="s">
        <v>19297</v>
      </c>
    </row>
    <row r="6685" spans="1:3">
      <c r="A6685" s="2" t="s">
        <v>19299</v>
      </c>
      <c r="B6685" s="2" t="s">
        <v>19300</v>
      </c>
      <c r="C6685" s="2" t="s">
        <v>19299</v>
      </c>
    </row>
    <row r="6686" spans="1:3">
      <c r="A6686" s="2" t="s">
        <v>19301</v>
      </c>
      <c r="B6686" s="2" t="s">
        <v>19302</v>
      </c>
      <c r="C6686" s="2" t="s">
        <v>19301</v>
      </c>
    </row>
    <row r="6687" spans="1:3">
      <c r="A6687" s="2" t="s">
        <v>19303</v>
      </c>
      <c r="B6687" s="2" t="s">
        <v>19304</v>
      </c>
      <c r="C6687" s="2" t="s">
        <v>19303</v>
      </c>
    </row>
    <row r="6688" spans="1:3">
      <c r="A6688" s="2" t="s">
        <v>19305</v>
      </c>
      <c r="B6688" s="2" t="s">
        <v>19306</v>
      </c>
      <c r="C6688" s="2" t="s">
        <v>19305</v>
      </c>
    </row>
    <row r="6689" spans="1:3">
      <c r="A6689" s="2" t="s">
        <v>19307</v>
      </c>
      <c r="B6689" s="2" t="s">
        <v>19308</v>
      </c>
      <c r="C6689" s="2" t="s">
        <v>19307</v>
      </c>
    </row>
    <row r="6690" spans="1:3">
      <c r="A6690" s="2" t="s">
        <v>19309</v>
      </c>
      <c r="B6690" s="2" t="s">
        <v>19310</v>
      </c>
      <c r="C6690" s="2" t="s">
        <v>19309</v>
      </c>
    </row>
    <row r="6691" spans="1:3">
      <c r="A6691" s="2" t="s">
        <v>19311</v>
      </c>
      <c r="B6691" s="2" t="s">
        <v>19312</v>
      </c>
      <c r="C6691" s="2" t="s">
        <v>19311</v>
      </c>
    </row>
    <row r="6692" spans="1:3">
      <c r="A6692" s="2" t="s">
        <v>19313</v>
      </c>
      <c r="B6692" s="2" t="s">
        <v>19314</v>
      </c>
      <c r="C6692" s="2" t="s">
        <v>19313</v>
      </c>
    </row>
    <row r="6693" spans="1:3">
      <c r="A6693" s="2" t="s">
        <v>19315</v>
      </c>
      <c r="B6693" s="2" t="s">
        <v>19316</v>
      </c>
      <c r="C6693" s="2" t="s">
        <v>19315</v>
      </c>
    </row>
    <row r="6694" spans="1:3">
      <c r="A6694" s="2" t="s">
        <v>19317</v>
      </c>
      <c r="B6694" s="2" t="s">
        <v>19318</v>
      </c>
      <c r="C6694" s="2" t="s">
        <v>19317</v>
      </c>
    </row>
    <row r="6695" spans="1:3">
      <c r="A6695" s="2" t="s">
        <v>19319</v>
      </c>
      <c r="B6695" s="2" t="s">
        <v>19320</v>
      </c>
      <c r="C6695" s="2" t="s">
        <v>19319</v>
      </c>
    </row>
    <row r="6696" spans="1:3">
      <c r="A6696" s="2" t="s">
        <v>19321</v>
      </c>
      <c r="B6696" s="2" t="s">
        <v>19322</v>
      </c>
      <c r="C6696" s="2" t="s">
        <v>19321</v>
      </c>
    </row>
    <row r="6697" spans="1:3">
      <c r="A6697" s="2" t="s">
        <v>19323</v>
      </c>
      <c r="B6697" s="2" t="s">
        <v>19324</v>
      </c>
      <c r="C6697" s="2" t="s">
        <v>19323</v>
      </c>
    </row>
    <row r="6698" spans="1:3">
      <c r="A6698" s="2" t="s">
        <v>19325</v>
      </c>
      <c r="B6698" s="2" t="s">
        <v>19326</v>
      </c>
      <c r="C6698" s="2" t="s">
        <v>19325</v>
      </c>
    </row>
    <row r="6699" spans="1:3">
      <c r="A6699" s="2" t="s">
        <v>19327</v>
      </c>
      <c r="B6699" s="2" t="s">
        <v>19328</v>
      </c>
      <c r="C6699" s="2" t="s">
        <v>19327</v>
      </c>
    </row>
    <row r="6700" spans="1:3">
      <c r="A6700" s="2" t="s">
        <v>19329</v>
      </c>
      <c r="B6700" s="2" t="s">
        <v>19330</v>
      </c>
      <c r="C6700" s="2" t="s">
        <v>19329</v>
      </c>
    </row>
    <row r="6701" spans="1:3">
      <c r="A6701" s="2" t="s">
        <v>19331</v>
      </c>
      <c r="B6701" s="2" t="s">
        <v>19332</v>
      </c>
      <c r="C6701" s="2" t="s">
        <v>19331</v>
      </c>
    </row>
    <row r="6702" spans="1:3">
      <c r="A6702" s="2" t="s">
        <v>19333</v>
      </c>
      <c r="B6702" s="2" t="s">
        <v>19334</v>
      </c>
      <c r="C6702" s="2" t="s">
        <v>19333</v>
      </c>
    </row>
    <row r="6703" spans="1:3">
      <c r="A6703" s="2" t="s">
        <v>19335</v>
      </c>
      <c r="B6703" s="2" t="s">
        <v>19336</v>
      </c>
      <c r="C6703" s="2" t="s">
        <v>19335</v>
      </c>
    </row>
    <row r="6704" spans="1:3">
      <c r="A6704" s="2" t="s">
        <v>19337</v>
      </c>
      <c r="B6704" s="2" t="s">
        <v>19338</v>
      </c>
      <c r="C6704" s="2" t="s">
        <v>19337</v>
      </c>
    </row>
    <row r="6705" spans="1:3">
      <c r="A6705" s="2" t="s">
        <v>19339</v>
      </c>
      <c r="B6705" s="2" t="s">
        <v>19340</v>
      </c>
      <c r="C6705" s="2" t="s">
        <v>19339</v>
      </c>
    </row>
    <row r="6706" spans="1:3">
      <c r="A6706" s="2" t="s">
        <v>19341</v>
      </c>
      <c r="B6706" s="2" t="s">
        <v>19342</v>
      </c>
      <c r="C6706" s="2" t="s">
        <v>19341</v>
      </c>
    </row>
    <row r="6707" spans="1:3">
      <c r="A6707" s="2" t="s">
        <v>19343</v>
      </c>
      <c r="B6707" s="2" t="s">
        <v>19344</v>
      </c>
      <c r="C6707" s="2" t="s">
        <v>19343</v>
      </c>
    </row>
    <row r="6708" spans="1:3">
      <c r="A6708" s="2" t="s">
        <v>19345</v>
      </c>
      <c r="B6708" s="2" t="s">
        <v>19346</v>
      </c>
      <c r="C6708" s="2" t="s">
        <v>19345</v>
      </c>
    </row>
    <row r="6709" spans="1:3">
      <c r="A6709" s="2" t="s">
        <v>19347</v>
      </c>
      <c r="B6709" s="2" t="s">
        <v>19348</v>
      </c>
      <c r="C6709" s="2" t="s">
        <v>19347</v>
      </c>
    </row>
    <row r="6710" spans="1:3">
      <c r="A6710" s="2" t="s">
        <v>19349</v>
      </c>
      <c r="B6710" s="2" t="s">
        <v>19350</v>
      </c>
      <c r="C6710" s="2" t="s">
        <v>19349</v>
      </c>
    </row>
    <row r="6711" spans="1:3">
      <c r="A6711" s="2" t="s">
        <v>19351</v>
      </c>
      <c r="B6711" s="2" t="s">
        <v>19352</v>
      </c>
      <c r="C6711" s="2" t="s">
        <v>19351</v>
      </c>
    </row>
    <row r="6712" spans="1:3">
      <c r="A6712" s="2" t="s">
        <v>19353</v>
      </c>
      <c r="B6712" s="2" t="s">
        <v>19354</v>
      </c>
      <c r="C6712" s="2" t="s">
        <v>19353</v>
      </c>
    </row>
    <row r="6713" spans="1:3">
      <c r="A6713" s="2" t="s">
        <v>19355</v>
      </c>
      <c r="B6713" s="2" t="s">
        <v>19356</v>
      </c>
      <c r="C6713" s="2" t="s">
        <v>19355</v>
      </c>
    </row>
    <row r="6714" spans="1:3">
      <c r="A6714" s="2" t="s">
        <v>19357</v>
      </c>
      <c r="B6714" s="2" t="s">
        <v>19358</v>
      </c>
      <c r="C6714" s="2" t="s">
        <v>19357</v>
      </c>
    </row>
    <row r="6715" spans="1:3">
      <c r="A6715" s="2" t="s">
        <v>19359</v>
      </c>
      <c r="B6715" s="2" t="s">
        <v>19360</v>
      </c>
      <c r="C6715" s="2" t="s">
        <v>19359</v>
      </c>
    </row>
    <row r="6716" spans="1:3">
      <c r="A6716" s="2" t="s">
        <v>19361</v>
      </c>
      <c r="B6716" s="2" t="s">
        <v>19362</v>
      </c>
      <c r="C6716" s="2" t="s">
        <v>19361</v>
      </c>
    </row>
    <row r="6717" spans="1:3">
      <c r="A6717" s="2" t="s">
        <v>19363</v>
      </c>
      <c r="B6717" s="2" t="s">
        <v>19364</v>
      </c>
      <c r="C6717" s="2" t="s">
        <v>19363</v>
      </c>
    </row>
    <row r="6718" spans="1:3">
      <c r="A6718" s="2" t="s">
        <v>19365</v>
      </c>
      <c r="B6718" s="2" t="s">
        <v>19366</v>
      </c>
      <c r="C6718" s="2" t="s">
        <v>19365</v>
      </c>
    </row>
    <row r="6719" spans="1:3">
      <c r="A6719" s="2" t="s">
        <v>19367</v>
      </c>
      <c r="B6719" s="2" t="s">
        <v>19368</v>
      </c>
      <c r="C6719" s="2" t="s">
        <v>19367</v>
      </c>
    </row>
    <row r="6720" spans="1:3">
      <c r="A6720" s="2" t="s">
        <v>19369</v>
      </c>
      <c r="B6720" s="2" t="s">
        <v>19370</v>
      </c>
      <c r="C6720" s="2" t="s">
        <v>19369</v>
      </c>
    </row>
    <row r="6721" spans="1:3">
      <c r="A6721" s="2" t="s">
        <v>19371</v>
      </c>
      <c r="B6721" s="2" t="s">
        <v>19372</v>
      </c>
      <c r="C6721" s="2" t="s">
        <v>19371</v>
      </c>
    </row>
    <row r="6722" spans="1:3">
      <c r="A6722" s="2" t="s">
        <v>19373</v>
      </c>
      <c r="B6722" s="2" t="s">
        <v>19374</v>
      </c>
      <c r="C6722" s="2" t="s">
        <v>19373</v>
      </c>
    </row>
    <row r="6723" spans="1:3">
      <c r="A6723" s="2" t="s">
        <v>19375</v>
      </c>
      <c r="B6723" s="2" t="s">
        <v>19376</v>
      </c>
      <c r="C6723" s="2" t="s">
        <v>19375</v>
      </c>
    </row>
    <row r="6724" spans="1:3">
      <c r="A6724" s="2" t="s">
        <v>19377</v>
      </c>
      <c r="B6724" s="2" t="s">
        <v>19378</v>
      </c>
      <c r="C6724" s="2" t="s">
        <v>19377</v>
      </c>
    </row>
    <row r="6725" spans="1:3">
      <c r="A6725" s="2" t="s">
        <v>19379</v>
      </c>
      <c r="B6725" s="2" t="s">
        <v>19380</v>
      </c>
      <c r="C6725" s="2" t="s">
        <v>19379</v>
      </c>
    </row>
    <row r="6726" spans="1:3">
      <c r="A6726" s="2" t="s">
        <v>19381</v>
      </c>
      <c r="B6726" s="2" t="s">
        <v>19382</v>
      </c>
      <c r="C6726" s="2" t="s">
        <v>19381</v>
      </c>
    </row>
    <row r="6727" spans="1:3">
      <c r="A6727" s="2" t="s">
        <v>19383</v>
      </c>
      <c r="B6727" s="2" t="s">
        <v>19384</v>
      </c>
      <c r="C6727" s="2" t="s">
        <v>19383</v>
      </c>
    </row>
    <row r="6728" spans="1:3">
      <c r="A6728" s="2" t="s">
        <v>19385</v>
      </c>
      <c r="B6728" s="2" t="s">
        <v>19386</v>
      </c>
      <c r="C6728" s="2" t="s">
        <v>19385</v>
      </c>
    </row>
    <row r="6729" spans="1:3">
      <c r="A6729" s="2" t="s">
        <v>19387</v>
      </c>
      <c r="B6729" s="2" t="s">
        <v>19388</v>
      </c>
      <c r="C6729" s="2" t="s">
        <v>19387</v>
      </c>
    </row>
    <row r="6730" spans="1:3">
      <c r="A6730" s="2" t="s">
        <v>19389</v>
      </c>
      <c r="B6730" s="2" t="s">
        <v>19390</v>
      </c>
      <c r="C6730" s="2" t="s">
        <v>19389</v>
      </c>
    </row>
    <row r="6731" spans="1:3">
      <c r="A6731" s="2" t="s">
        <v>19391</v>
      </c>
      <c r="B6731" s="2" t="s">
        <v>19392</v>
      </c>
      <c r="C6731" s="2" t="s">
        <v>19391</v>
      </c>
    </row>
    <row r="6732" spans="1:3">
      <c r="A6732" s="2" t="s">
        <v>19393</v>
      </c>
      <c r="B6732" s="2" t="s">
        <v>19394</v>
      </c>
      <c r="C6732" s="2" t="s">
        <v>19393</v>
      </c>
    </row>
    <row r="6733" spans="1:3">
      <c r="A6733" s="2" t="s">
        <v>19395</v>
      </c>
      <c r="B6733" s="2" t="s">
        <v>19396</v>
      </c>
      <c r="C6733" s="2" t="s">
        <v>19395</v>
      </c>
    </row>
    <row r="6734" spans="1:3">
      <c r="A6734" s="2" t="s">
        <v>19397</v>
      </c>
      <c r="B6734" s="2" t="s">
        <v>19398</v>
      </c>
      <c r="C6734" s="2" t="s">
        <v>19397</v>
      </c>
    </row>
    <row r="6735" spans="1:3">
      <c r="A6735" s="2" t="s">
        <v>19399</v>
      </c>
      <c r="B6735" s="2" t="s">
        <v>19400</v>
      </c>
      <c r="C6735" s="2" t="s">
        <v>19399</v>
      </c>
    </row>
    <row r="6736" spans="1:3">
      <c r="A6736" s="2" t="s">
        <v>19401</v>
      </c>
      <c r="B6736" s="2" t="s">
        <v>19402</v>
      </c>
      <c r="C6736" s="2" t="s">
        <v>19401</v>
      </c>
    </row>
    <row r="6737" spans="1:3">
      <c r="A6737" s="2" t="s">
        <v>19403</v>
      </c>
      <c r="B6737" s="2" t="s">
        <v>19404</v>
      </c>
      <c r="C6737" s="2" t="s">
        <v>19403</v>
      </c>
    </row>
    <row r="6738" spans="1:3">
      <c r="A6738" s="2" t="s">
        <v>19405</v>
      </c>
      <c r="B6738" s="2" t="s">
        <v>13592</v>
      </c>
      <c r="C6738" s="2" t="s">
        <v>19405</v>
      </c>
    </row>
    <row r="6739" spans="1:3">
      <c r="A6739" s="2" t="s">
        <v>19406</v>
      </c>
      <c r="B6739" s="2" t="s">
        <v>19407</v>
      </c>
      <c r="C6739" s="2" t="s">
        <v>19406</v>
      </c>
    </row>
    <row r="6740" spans="1:3">
      <c r="A6740" s="2" t="s">
        <v>19408</v>
      </c>
      <c r="B6740" s="2" t="s">
        <v>19409</v>
      </c>
      <c r="C6740" s="2" t="s">
        <v>19408</v>
      </c>
    </row>
    <row r="6741" spans="1:3">
      <c r="A6741" s="2" t="s">
        <v>19410</v>
      </c>
      <c r="B6741" s="2" t="s">
        <v>19411</v>
      </c>
      <c r="C6741" s="2" t="s">
        <v>19410</v>
      </c>
    </row>
    <row r="6742" spans="1:3">
      <c r="A6742" s="2" t="s">
        <v>19412</v>
      </c>
      <c r="B6742" s="2" t="s">
        <v>19413</v>
      </c>
      <c r="C6742" s="2" t="s">
        <v>19412</v>
      </c>
    </row>
    <row r="6743" spans="1:3">
      <c r="A6743" s="2" t="s">
        <v>19414</v>
      </c>
      <c r="B6743" s="2" t="s">
        <v>19415</v>
      </c>
      <c r="C6743" s="2" t="s">
        <v>19414</v>
      </c>
    </row>
    <row r="6744" spans="1:3">
      <c r="A6744" s="2" t="s">
        <v>19416</v>
      </c>
      <c r="B6744" s="2" t="s">
        <v>19417</v>
      </c>
      <c r="C6744" s="2" t="s">
        <v>19416</v>
      </c>
    </row>
    <row r="6745" spans="1:3">
      <c r="A6745" s="2" t="s">
        <v>19418</v>
      </c>
      <c r="B6745" s="2" t="s">
        <v>19419</v>
      </c>
      <c r="C6745" s="2" t="s">
        <v>19418</v>
      </c>
    </row>
    <row r="6746" spans="1:3">
      <c r="A6746" s="2" t="s">
        <v>19420</v>
      </c>
      <c r="B6746" s="2" t="s">
        <v>19421</v>
      </c>
      <c r="C6746" s="2" t="s">
        <v>19420</v>
      </c>
    </row>
    <row r="6747" spans="1:3">
      <c r="A6747" s="2" t="s">
        <v>19422</v>
      </c>
      <c r="B6747" s="2" t="s">
        <v>19423</v>
      </c>
      <c r="C6747" s="2" t="s">
        <v>19422</v>
      </c>
    </row>
    <row r="6748" spans="1:3">
      <c r="A6748" s="2" t="s">
        <v>19424</v>
      </c>
      <c r="B6748" s="2" t="s">
        <v>19425</v>
      </c>
      <c r="C6748" s="2" t="s">
        <v>19424</v>
      </c>
    </row>
    <row r="6749" spans="1:3">
      <c r="A6749" s="2" t="s">
        <v>19426</v>
      </c>
      <c r="B6749" s="2" t="s">
        <v>19427</v>
      </c>
      <c r="C6749" s="2" t="s">
        <v>19426</v>
      </c>
    </row>
    <row r="6750" spans="1:3">
      <c r="A6750" s="2" t="s">
        <v>19428</v>
      </c>
      <c r="B6750" s="2" t="s">
        <v>19429</v>
      </c>
      <c r="C6750" s="2" t="s">
        <v>19428</v>
      </c>
    </row>
    <row r="6751" spans="1:3">
      <c r="A6751" s="2" t="s">
        <v>19430</v>
      </c>
      <c r="B6751" s="2" t="s">
        <v>19431</v>
      </c>
      <c r="C6751" s="2" t="s">
        <v>19430</v>
      </c>
    </row>
    <row r="6752" spans="1:3">
      <c r="A6752" s="2" t="s">
        <v>19432</v>
      </c>
      <c r="B6752" s="2" t="s">
        <v>19433</v>
      </c>
      <c r="C6752" s="2" t="s">
        <v>19432</v>
      </c>
    </row>
    <row r="6753" spans="1:3">
      <c r="A6753" s="2" t="s">
        <v>19434</v>
      </c>
      <c r="B6753" s="2" t="s">
        <v>19435</v>
      </c>
      <c r="C6753" s="2" t="s">
        <v>19434</v>
      </c>
    </row>
    <row r="6754" spans="1:3">
      <c r="A6754" s="2" t="s">
        <v>19436</v>
      </c>
      <c r="B6754" s="2" t="s">
        <v>19437</v>
      </c>
      <c r="C6754" s="2" t="s">
        <v>19436</v>
      </c>
    </row>
    <row r="6755" spans="1:3">
      <c r="A6755" s="2" t="s">
        <v>19438</v>
      </c>
      <c r="B6755" s="2" t="s">
        <v>19439</v>
      </c>
      <c r="C6755" s="2" t="s">
        <v>19438</v>
      </c>
    </row>
    <row r="6756" spans="1:3">
      <c r="A6756" s="2" t="s">
        <v>19440</v>
      </c>
      <c r="B6756" s="2" t="s">
        <v>19441</v>
      </c>
      <c r="C6756" s="2" t="s">
        <v>19440</v>
      </c>
    </row>
    <row r="6757" spans="1:3">
      <c r="A6757" s="2" t="s">
        <v>19442</v>
      </c>
      <c r="B6757" s="2" t="s">
        <v>19443</v>
      </c>
      <c r="C6757" s="2" t="s">
        <v>19442</v>
      </c>
    </row>
    <row r="6758" spans="1:3">
      <c r="A6758" s="2" t="s">
        <v>19444</v>
      </c>
      <c r="B6758" s="2" t="s">
        <v>19445</v>
      </c>
      <c r="C6758" s="2" t="s">
        <v>19444</v>
      </c>
    </row>
    <row r="6759" spans="1:3">
      <c r="A6759" s="2" t="s">
        <v>19446</v>
      </c>
      <c r="B6759" s="2" t="s">
        <v>19447</v>
      </c>
      <c r="C6759" s="2" t="s">
        <v>19446</v>
      </c>
    </row>
    <row r="6760" spans="1:3">
      <c r="A6760" s="2" t="s">
        <v>19448</v>
      </c>
      <c r="B6760" s="2" t="s">
        <v>19449</v>
      </c>
      <c r="C6760" s="2" t="s">
        <v>19448</v>
      </c>
    </row>
    <row r="6761" spans="1:3">
      <c r="A6761" s="2" t="s">
        <v>19450</v>
      </c>
      <c r="B6761" s="2" t="s">
        <v>19451</v>
      </c>
      <c r="C6761" s="2" t="s">
        <v>19450</v>
      </c>
    </row>
    <row r="6762" spans="1:3">
      <c r="A6762" s="2" t="s">
        <v>19452</v>
      </c>
      <c r="B6762" s="2" t="s">
        <v>19453</v>
      </c>
      <c r="C6762" s="2" t="s">
        <v>19452</v>
      </c>
    </row>
    <row r="6763" spans="1:3">
      <c r="A6763" s="2" t="s">
        <v>19454</v>
      </c>
      <c r="B6763" s="2" t="s">
        <v>19455</v>
      </c>
      <c r="C6763" s="2" t="s">
        <v>19454</v>
      </c>
    </row>
    <row r="6764" spans="1:3">
      <c r="A6764" s="2" t="s">
        <v>19456</v>
      </c>
      <c r="B6764" s="2" t="s">
        <v>19457</v>
      </c>
      <c r="C6764" s="2" t="s">
        <v>19456</v>
      </c>
    </row>
    <row r="6765" spans="1:3">
      <c r="A6765" s="2" t="s">
        <v>19458</v>
      </c>
      <c r="B6765" s="2" t="s">
        <v>19459</v>
      </c>
      <c r="C6765" s="2" t="s">
        <v>19458</v>
      </c>
    </row>
    <row r="6766" spans="1:3">
      <c r="A6766" s="2" t="s">
        <v>19460</v>
      </c>
      <c r="B6766" s="2" t="s">
        <v>19461</v>
      </c>
      <c r="C6766" s="2" t="s">
        <v>19460</v>
      </c>
    </row>
    <row r="6767" spans="1:3">
      <c r="A6767" s="2" t="s">
        <v>19462</v>
      </c>
      <c r="B6767" s="2" t="s">
        <v>19463</v>
      </c>
      <c r="C6767" s="2" t="s">
        <v>19462</v>
      </c>
    </row>
    <row r="6768" spans="1:3">
      <c r="A6768" s="2" t="s">
        <v>19464</v>
      </c>
      <c r="B6768" s="2" t="s">
        <v>19465</v>
      </c>
      <c r="C6768" s="2" t="s">
        <v>19464</v>
      </c>
    </row>
    <row r="6769" spans="1:3">
      <c r="A6769" s="2" t="s">
        <v>19466</v>
      </c>
      <c r="B6769" s="2" t="s">
        <v>19467</v>
      </c>
      <c r="C6769" s="2" t="s">
        <v>19466</v>
      </c>
    </row>
    <row r="6770" spans="1:3">
      <c r="A6770" s="2" t="s">
        <v>19468</v>
      </c>
      <c r="B6770" s="2" t="s">
        <v>19469</v>
      </c>
      <c r="C6770" s="2" t="s">
        <v>19468</v>
      </c>
    </row>
    <row r="6771" spans="1:3">
      <c r="A6771" s="2" t="s">
        <v>19470</v>
      </c>
      <c r="B6771" s="2" t="s">
        <v>13350</v>
      </c>
      <c r="C6771" s="2" t="s">
        <v>19470</v>
      </c>
    </row>
    <row r="6772" spans="1:3">
      <c r="A6772" s="2" t="s">
        <v>19471</v>
      </c>
      <c r="B6772" s="2" t="s">
        <v>19472</v>
      </c>
      <c r="C6772" s="2" t="s">
        <v>19471</v>
      </c>
    </row>
    <row r="6773" spans="1:3">
      <c r="A6773" s="2" t="s">
        <v>19473</v>
      </c>
      <c r="B6773" s="2" t="s">
        <v>19474</v>
      </c>
      <c r="C6773" s="2" t="s">
        <v>19473</v>
      </c>
    </row>
    <row r="6774" spans="1:3">
      <c r="A6774" s="2" t="s">
        <v>19475</v>
      </c>
      <c r="B6774" s="2" t="s">
        <v>19476</v>
      </c>
      <c r="C6774" s="2" t="s">
        <v>19475</v>
      </c>
    </row>
    <row r="6775" spans="1:3">
      <c r="A6775" s="2" t="s">
        <v>19477</v>
      </c>
      <c r="B6775" s="2" t="s">
        <v>19478</v>
      </c>
      <c r="C6775" s="2" t="s">
        <v>19477</v>
      </c>
    </row>
    <row r="6776" spans="1:3">
      <c r="A6776" s="2" t="s">
        <v>19479</v>
      </c>
      <c r="B6776" s="2" t="s">
        <v>11847</v>
      </c>
      <c r="C6776" s="2" t="s">
        <v>19479</v>
      </c>
    </row>
    <row r="6777" spans="1:3">
      <c r="A6777" s="2" t="s">
        <v>19480</v>
      </c>
      <c r="B6777" s="2" t="s">
        <v>19481</v>
      </c>
      <c r="C6777" s="2" t="s">
        <v>19480</v>
      </c>
    </row>
    <row r="6778" spans="1:3">
      <c r="A6778" s="2" t="s">
        <v>19482</v>
      </c>
      <c r="B6778" s="2" t="s">
        <v>19483</v>
      </c>
      <c r="C6778" s="2" t="s">
        <v>19482</v>
      </c>
    </row>
    <row r="6779" spans="1:3">
      <c r="A6779" s="2" t="s">
        <v>19484</v>
      </c>
      <c r="B6779" s="2" t="s">
        <v>19485</v>
      </c>
      <c r="C6779" s="2" t="s">
        <v>19484</v>
      </c>
    </row>
    <row r="6780" spans="1:3">
      <c r="A6780" s="2" t="s">
        <v>19486</v>
      </c>
      <c r="B6780" s="2" t="s">
        <v>19487</v>
      </c>
      <c r="C6780" s="2" t="s">
        <v>19486</v>
      </c>
    </row>
    <row r="6781" spans="1:3">
      <c r="A6781" s="2" t="s">
        <v>19488</v>
      </c>
      <c r="B6781" s="2" t="s">
        <v>19489</v>
      </c>
      <c r="C6781" s="2" t="s">
        <v>19488</v>
      </c>
    </row>
    <row r="6782" spans="1:3">
      <c r="A6782" s="2" t="s">
        <v>19490</v>
      </c>
      <c r="B6782" s="2" t="s">
        <v>19491</v>
      </c>
      <c r="C6782" s="2" t="s">
        <v>19490</v>
      </c>
    </row>
    <row r="6783" spans="1:3">
      <c r="A6783" s="2" t="s">
        <v>19492</v>
      </c>
      <c r="B6783" s="2" t="s">
        <v>19493</v>
      </c>
      <c r="C6783" s="2" t="s">
        <v>19492</v>
      </c>
    </row>
    <row r="6784" spans="1:3">
      <c r="A6784" s="2" t="s">
        <v>19494</v>
      </c>
      <c r="B6784" s="2" t="s">
        <v>19495</v>
      </c>
      <c r="C6784" s="2" t="s">
        <v>19494</v>
      </c>
    </row>
    <row r="6785" spans="1:3">
      <c r="A6785" s="2" t="s">
        <v>19496</v>
      </c>
      <c r="B6785" s="2" t="s">
        <v>19497</v>
      </c>
      <c r="C6785" s="2" t="s">
        <v>19496</v>
      </c>
    </row>
    <row r="6786" spans="1:3">
      <c r="A6786" s="2" t="s">
        <v>19498</v>
      </c>
      <c r="B6786" s="2" t="s">
        <v>19499</v>
      </c>
      <c r="C6786" s="2" t="s">
        <v>19498</v>
      </c>
    </row>
    <row r="6787" spans="1:3">
      <c r="A6787" s="2" t="s">
        <v>19500</v>
      </c>
      <c r="B6787" s="2" t="s">
        <v>19501</v>
      </c>
      <c r="C6787" s="2" t="s">
        <v>19500</v>
      </c>
    </row>
    <row r="6788" spans="1:3">
      <c r="A6788" s="2" t="s">
        <v>19502</v>
      </c>
      <c r="B6788" s="2" t="s">
        <v>19503</v>
      </c>
      <c r="C6788" s="2" t="s">
        <v>19502</v>
      </c>
    </row>
    <row r="6789" spans="1:3">
      <c r="A6789" s="2" t="s">
        <v>19504</v>
      </c>
      <c r="B6789" s="2" t="s">
        <v>19505</v>
      </c>
      <c r="C6789" s="2" t="s">
        <v>19504</v>
      </c>
    </row>
    <row r="6790" spans="1:3">
      <c r="A6790" s="2" t="s">
        <v>19506</v>
      </c>
      <c r="B6790" s="2" t="s">
        <v>19507</v>
      </c>
      <c r="C6790" s="2" t="s">
        <v>19506</v>
      </c>
    </row>
    <row r="6791" spans="1:3">
      <c r="A6791" s="2" t="s">
        <v>19508</v>
      </c>
      <c r="B6791" s="2" t="s">
        <v>19509</v>
      </c>
      <c r="C6791" s="2" t="s">
        <v>19508</v>
      </c>
    </row>
    <row r="6792" spans="1:3">
      <c r="A6792" s="2" t="s">
        <v>19510</v>
      </c>
      <c r="B6792" s="2" t="s">
        <v>19511</v>
      </c>
      <c r="C6792" s="2" t="s">
        <v>19510</v>
      </c>
    </row>
    <row r="6793" spans="1:3">
      <c r="A6793" s="2" t="s">
        <v>19512</v>
      </c>
      <c r="B6793" s="2" t="s">
        <v>19513</v>
      </c>
      <c r="C6793" s="2" t="s">
        <v>19512</v>
      </c>
    </row>
    <row r="6794" spans="1:3">
      <c r="A6794" s="2" t="s">
        <v>19514</v>
      </c>
      <c r="B6794" s="2" t="s">
        <v>19515</v>
      </c>
      <c r="C6794" s="2" t="s">
        <v>19514</v>
      </c>
    </row>
    <row r="6795" spans="1:3">
      <c r="A6795" s="2" t="s">
        <v>19516</v>
      </c>
      <c r="B6795" s="2" t="s">
        <v>5939</v>
      </c>
      <c r="C6795" s="2" t="s">
        <v>19516</v>
      </c>
    </row>
    <row r="6796" spans="1:3">
      <c r="A6796" s="2" t="s">
        <v>19517</v>
      </c>
      <c r="B6796" s="2" t="s">
        <v>19518</v>
      </c>
      <c r="C6796" s="2" t="s">
        <v>19517</v>
      </c>
    </row>
    <row r="6797" spans="1:3">
      <c r="A6797" s="2" t="s">
        <v>19519</v>
      </c>
      <c r="B6797" s="2" t="s">
        <v>19520</v>
      </c>
      <c r="C6797" s="2" t="s">
        <v>19519</v>
      </c>
    </row>
    <row r="6798" spans="1:3">
      <c r="A6798" s="2" t="s">
        <v>19521</v>
      </c>
      <c r="B6798" s="2" t="s">
        <v>19522</v>
      </c>
      <c r="C6798" s="2" t="s">
        <v>19521</v>
      </c>
    </row>
    <row r="6799" spans="1:3">
      <c r="A6799" s="2" t="s">
        <v>19523</v>
      </c>
      <c r="B6799" s="2" t="s">
        <v>19524</v>
      </c>
      <c r="C6799" s="2" t="s">
        <v>19523</v>
      </c>
    </row>
    <row r="6800" spans="1:3">
      <c r="A6800" s="2" t="s">
        <v>19525</v>
      </c>
      <c r="B6800" s="2" t="s">
        <v>19526</v>
      </c>
      <c r="C6800" s="2" t="s">
        <v>19525</v>
      </c>
    </row>
    <row r="6801" spans="1:3">
      <c r="A6801" s="2" t="s">
        <v>19527</v>
      </c>
      <c r="B6801" s="2" t="s">
        <v>19528</v>
      </c>
      <c r="C6801" s="2" t="s">
        <v>19527</v>
      </c>
    </row>
    <row r="6802" spans="1:3">
      <c r="A6802" s="2" t="s">
        <v>19529</v>
      </c>
      <c r="B6802" s="2" t="s">
        <v>19530</v>
      </c>
      <c r="C6802" s="2" t="s">
        <v>19529</v>
      </c>
    </row>
    <row r="6803" spans="1:3">
      <c r="A6803" s="2" t="s">
        <v>19531</v>
      </c>
      <c r="B6803" s="2" t="s">
        <v>19532</v>
      </c>
      <c r="C6803" s="2" t="s">
        <v>19531</v>
      </c>
    </row>
    <row r="6804" spans="1:3">
      <c r="A6804" s="2" t="s">
        <v>19533</v>
      </c>
      <c r="B6804" s="2" t="s">
        <v>19534</v>
      </c>
      <c r="C6804" s="2" t="s">
        <v>19533</v>
      </c>
    </row>
    <row r="6805" spans="1:3">
      <c r="A6805" s="2" t="s">
        <v>19535</v>
      </c>
      <c r="B6805" s="2" t="s">
        <v>19536</v>
      </c>
      <c r="C6805" s="2" t="s">
        <v>19535</v>
      </c>
    </row>
    <row r="6806" spans="1:3">
      <c r="A6806" s="2" t="s">
        <v>19537</v>
      </c>
      <c r="B6806" s="2" t="s">
        <v>19538</v>
      </c>
      <c r="C6806" s="2" t="s">
        <v>19537</v>
      </c>
    </row>
    <row r="6807" spans="1:3">
      <c r="A6807" s="2" t="s">
        <v>19539</v>
      </c>
      <c r="B6807" s="2" t="s">
        <v>19540</v>
      </c>
      <c r="C6807" s="2" t="s">
        <v>19539</v>
      </c>
    </row>
    <row r="6808" spans="1:3">
      <c r="A6808" s="2" t="s">
        <v>19541</v>
      </c>
      <c r="B6808" s="2" t="s">
        <v>19542</v>
      </c>
      <c r="C6808" s="2" t="s">
        <v>19541</v>
      </c>
    </row>
    <row r="6809" spans="1:3">
      <c r="A6809" s="2" t="s">
        <v>19543</v>
      </c>
      <c r="B6809" s="2" t="s">
        <v>19544</v>
      </c>
      <c r="C6809" s="2" t="s">
        <v>19543</v>
      </c>
    </row>
    <row r="6810" spans="1:3">
      <c r="A6810" s="2" t="s">
        <v>19545</v>
      </c>
      <c r="B6810" s="2" t="s">
        <v>19546</v>
      </c>
      <c r="C6810" s="2" t="s">
        <v>19545</v>
      </c>
    </row>
    <row r="6811" spans="1:3">
      <c r="A6811" s="2" t="s">
        <v>19547</v>
      </c>
      <c r="B6811" s="2" t="s">
        <v>19548</v>
      </c>
      <c r="C6811" s="2" t="s">
        <v>19547</v>
      </c>
    </row>
    <row r="6812" spans="1:3">
      <c r="A6812" s="2" t="s">
        <v>19549</v>
      </c>
      <c r="B6812" s="2" t="s">
        <v>19550</v>
      </c>
      <c r="C6812" s="2" t="s">
        <v>19549</v>
      </c>
    </row>
    <row r="6813" spans="1:3">
      <c r="A6813" s="2" t="s">
        <v>19551</v>
      </c>
      <c r="B6813" s="2" t="s">
        <v>19552</v>
      </c>
      <c r="C6813" s="2" t="s">
        <v>19551</v>
      </c>
    </row>
    <row r="6814" spans="1:3">
      <c r="A6814" s="2" t="s">
        <v>19553</v>
      </c>
      <c r="B6814" s="2" t="s">
        <v>19554</v>
      </c>
      <c r="C6814" s="2" t="s">
        <v>19553</v>
      </c>
    </row>
    <row r="6815" spans="1:3">
      <c r="A6815" s="2" t="s">
        <v>19555</v>
      </c>
      <c r="B6815" s="2" t="s">
        <v>19556</v>
      </c>
      <c r="C6815" s="2" t="s">
        <v>19555</v>
      </c>
    </row>
    <row r="6816" spans="1:3">
      <c r="A6816" s="2" t="s">
        <v>19557</v>
      </c>
      <c r="B6816" s="2" t="s">
        <v>19558</v>
      </c>
      <c r="C6816" s="2" t="s">
        <v>19557</v>
      </c>
    </row>
    <row r="6817" spans="1:3">
      <c r="A6817" s="2" t="s">
        <v>19559</v>
      </c>
      <c r="B6817" s="2" t="s">
        <v>19560</v>
      </c>
      <c r="C6817" s="2" t="s">
        <v>19559</v>
      </c>
    </row>
    <row r="6818" spans="1:3">
      <c r="A6818" s="2" t="s">
        <v>19561</v>
      </c>
      <c r="B6818" s="2" t="s">
        <v>19562</v>
      </c>
      <c r="C6818" s="2" t="s">
        <v>19561</v>
      </c>
    </row>
    <row r="6819" spans="1:3">
      <c r="A6819" s="2" t="s">
        <v>19563</v>
      </c>
      <c r="B6819" s="2" t="s">
        <v>19564</v>
      </c>
      <c r="C6819" s="2" t="s">
        <v>19563</v>
      </c>
    </row>
    <row r="6820" spans="1:3">
      <c r="A6820" s="2" t="s">
        <v>19565</v>
      </c>
      <c r="B6820" s="2" t="s">
        <v>19566</v>
      </c>
      <c r="C6820" s="2" t="s">
        <v>19565</v>
      </c>
    </row>
    <row r="6821" spans="1:3">
      <c r="A6821" s="2" t="s">
        <v>19567</v>
      </c>
      <c r="B6821" s="2" t="s">
        <v>19568</v>
      </c>
      <c r="C6821" s="2" t="s">
        <v>19567</v>
      </c>
    </row>
    <row r="6822" spans="1:3">
      <c r="A6822" s="2" t="s">
        <v>19569</v>
      </c>
      <c r="B6822" s="2" t="s">
        <v>19570</v>
      </c>
      <c r="C6822" s="2" t="s">
        <v>19569</v>
      </c>
    </row>
    <row r="6823" spans="1:3">
      <c r="A6823" s="2" t="s">
        <v>19571</v>
      </c>
      <c r="B6823" s="2" t="s">
        <v>19572</v>
      </c>
      <c r="C6823" s="2" t="s">
        <v>19571</v>
      </c>
    </row>
    <row r="6824" spans="1:3">
      <c r="A6824" s="2" t="s">
        <v>19573</v>
      </c>
      <c r="B6824" s="2" t="s">
        <v>19574</v>
      </c>
      <c r="C6824" s="2" t="s">
        <v>19573</v>
      </c>
    </row>
    <row r="6825" spans="1:3">
      <c r="A6825" s="2" t="s">
        <v>19575</v>
      </c>
      <c r="B6825" s="2" t="s">
        <v>12637</v>
      </c>
      <c r="C6825" s="2" t="s">
        <v>19575</v>
      </c>
    </row>
    <row r="6826" spans="1:3">
      <c r="A6826" s="2" t="s">
        <v>19576</v>
      </c>
      <c r="B6826" s="2" t="s">
        <v>19577</v>
      </c>
      <c r="C6826" s="2" t="s">
        <v>19576</v>
      </c>
    </row>
    <row r="6827" spans="1:3">
      <c r="A6827" s="2" t="s">
        <v>19578</v>
      </c>
      <c r="B6827" s="2" t="s">
        <v>19579</v>
      </c>
      <c r="C6827" s="2" t="s">
        <v>19578</v>
      </c>
    </row>
    <row r="6828" spans="1:3">
      <c r="A6828" s="2" t="s">
        <v>19580</v>
      </c>
      <c r="B6828" s="2" t="s">
        <v>19581</v>
      </c>
      <c r="C6828" s="2" t="s">
        <v>19580</v>
      </c>
    </row>
    <row r="6829" spans="1:3">
      <c r="A6829" s="2" t="s">
        <v>19582</v>
      </c>
      <c r="B6829" s="2" t="s">
        <v>19583</v>
      </c>
      <c r="C6829" s="2" t="s">
        <v>19582</v>
      </c>
    </row>
    <row r="6830" spans="1:3">
      <c r="A6830" s="2" t="s">
        <v>19584</v>
      </c>
      <c r="B6830" s="2" t="s">
        <v>19585</v>
      </c>
      <c r="C6830" s="2" t="s">
        <v>19584</v>
      </c>
    </row>
    <row r="6831" spans="1:3">
      <c r="A6831" s="2" t="s">
        <v>19586</v>
      </c>
      <c r="B6831" s="2" t="s">
        <v>19587</v>
      </c>
      <c r="C6831" s="2" t="s">
        <v>19586</v>
      </c>
    </row>
    <row r="6832" spans="1:3">
      <c r="A6832" s="2" t="s">
        <v>19588</v>
      </c>
      <c r="B6832" s="2" t="s">
        <v>19589</v>
      </c>
      <c r="C6832" s="2" t="s">
        <v>19588</v>
      </c>
    </row>
    <row r="6833" spans="1:3">
      <c r="A6833" s="2" t="s">
        <v>19590</v>
      </c>
      <c r="B6833" s="2" t="s">
        <v>19591</v>
      </c>
      <c r="C6833" s="2" t="s">
        <v>19590</v>
      </c>
    </row>
    <row r="6834" spans="1:3">
      <c r="A6834" s="2" t="s">
        <v>19592</v>
      </c>
      <c r="B6834" s="2" t="s">
        <v>19593</v>
      </c>
      <c r="C6834" s="2" t="s">
        <v>19592</v>
      </c>
    </row>
    <row r="6835" spans="1:3">
      <c r="A6835" s="2" t="s">
        <v>19594</v>
      </c>
      <c r="B6835" s="2" t="s">
        <v>19595</v>
      </c>
      <c r="C6835" s="2" t="s">
        <v>19594</v>
      </c>
    </row>
    <row r="6836" spans="1:3">
      <c r="A6836" s="2" t="s">
        <v>19596</v>
      </c>
      <c r="B6836" s="2" t="s">
        <v>19597</v>
      </c>
      <c r="C6836" s="2" t="s">
        <v>19596</v>
      </c>
    </row>
    <row r="6837" spans="1:3">
      <c r="A6837" s="2" t="s">
        <v>19598</v>
      </c>
      <c r="B6837" s="2" t="s">
        <v>19599</v>
      </c>
      <c r="C6837" s="2" t="s">
        <v>19598</v>
      </c>
    </row>
    <row r="6838" spans="1:3">
      <c r="A6838" s="2" t="s">
        <v>19600</v>
      </c>
      <c r="B6838" s="2" t="s">
        <v>19601</v>
      </c>
      <c r="C6838" s="2" t="s">
        <v>19600</v>
      </c>
    </row>
    <row r="6839" spans="1:3">
      <c r="A6839" s="2" t="s">
        <v>19602</v>
      </c>
      <c r="B6839" s="2" t="s">
        <v>19603</v>
      </c>
      <c r="C6839" s="2" t="s">
        <v>19602</v>
      </c>
    </row>
    <row r="6840" spans="1:3">
      <c r="A6840" s="2" t="s">
        <v>19604</v>
      </c>
      <c r="B6840" s="2" t="s">
        <v>19605</v>
      </c>
      <c r="C6840" s="2" t="s">
        <v>19604</v>
      </c>
    </row>
    <row r="6841" spans="1:3">
      <c r="A6841" s="2" t="s">
        <v>19606</v>
      </c>
      <c r="B6841" s="2" t="s">
        <v>19607</v>
      </c>
      <c r="C6841" s="2" t="s">
        <v>19606</v>
      </c>
    </row>
    <row r="6842" spans="1:3">
      <c r="A6842" s="2" t="s">
        <v>19608</v>
      </c>
      <c r="B6842" s="2" t="s">
        <v>19609</v>
      </c>
      <c r="C6842" s="2" t="s">
        <v>19608</v>
      </c>
    </row>
    <row r="6843" spans="1:3">
      <c r="A6843" s="2" t="s">
        <v>19610</v>
      </c>
      <c r="B6843" s="2" t="s">
        <v>19611</v>
      </c>
      <c r="C6843" s="2" t="s">
        <v>19610</v>
      </c>
    </row>
    <row r="6844" spans="1:3">
      <c r="A6844" s="2" t="s">
        <v>19612</v>
      </c>
      <c r="B6844" s="2" t="s">
        <v>19613</v>
      </c>
      <c r="C6844" s="2" t="s">
        <v>19612</v>
      </c>
    </row>
    <row r="6845" spans="1:3">
      <c r="A6845" s="2" t="s">
        <v>19614</v>
      </c>
      <c r="B6845" s="2" t="s">
        <v>19615</v>
      </c>
      <c r="C6845" s="2" t="s">
        <v>19614</v>
      </c>
    </row>
    <row r="6846" spans="1:3">
      <c r="A6846" s="2" t="s">
        <v>19616</v>
      </c>
      <c r="B6846" s="2" t="s">
        <v>19617</v>
      </c>
      <c r="C6846" s="2" t="s">
        <v>19616</v>
      </c>
    </row>
    <row r="6847" spans="1:3">
      <c r="A6847" s="2" t="s">
        <v>19618</v>
      </c>
      <c r="B6847" s="2" t="s">
        <v>19619</v>
      </c>
      <c r="C6847" s="2" t="s">
        <v>19618</v>
      </c>
    </row>
    <row r="6848" spans="1:3">
      <c r="A6848" s="2" t="s">
        <v>19620</v>
      </c>
      <c r="B6848" s="2" t="s">
        <v>19621</v>
      </c>
      <c r="C6848" s="2" t="s">
        <v>19620</v>
      </c>
    </row>
    <row r="6849" spans="1:3">
      <c r="A6849" s="2" t="s">
        <v>19622</v>
      </c>
      <c r="B6849" s="2" t="s">
        <v>19623</v>
      </c>
      <c r="C6849" s="2" t="s">
        <v>19622</v>
      </c>
    </row>
    <row r="6850" spans="1:3">
      <c r="A6850" s="2" t="s">
        <v>19624</v>
      </c>
      <c r="B6850" s="2" t="s">
        <v>19625</v>
      </c>
      <c r="C6850" s="2" t="s">
        <v>19624</v>
      </c>
    </row>
    <row r="6851" spans="1:3">
      <c r="A6851" s="2" t="s">
        <v>19626</v>
      </c>
      <c r="B6851" s="2" t="s">
        <v>19627</v>
      </c>
      <c r="C6851" s="2" t="s">
        <v>19626</v>
      </c>
    </row>
    <row r="6852" spans="1:3">
      <c r="A6852" s="2" t="s">
        <v>19628</v>
      </c>
      <c r="B6852" s="2" t="s">
        <v>19629</v>
      </c>
      <c r="C6852" s="2" t="s">
        <v>19628</v>
      </c>
    </row>
    <row r="6853" spans="1:3">
      <c r="A6853" s="2" t="s">
        <v>19630</v>
      </c>
      <c r="B6853" s="2" t="s">
        <v>19631</v>
      </c>
      <c r="C6853" s="2" t="s">
        <v>19630</v>
      </c>
    </row>
    <row r="6854" spans="1:3">
      <c r="A6854" s="2" t="s">
        <v>19632</v>
      </c>
      <c r="B6854" s="2" t="s">
        <v>19633</v>
      </c>
      <c r="C6854" s="2" t="s">
        <v>19632</v>
      </c>
    </row>
    <row r="6855" spans="1:3">
      <c r="A6855" s="2" t="s">
        <v>19634</v>
      </c>
      <c r="B6855" s="2" t="s">
        <v>19635</v>
      </c>
      <c r="C6855" s="2" t="s">
        <v>19634</v>
      </c>
    </row>
    <row r="6856" spans="1:3">
      <c r="A6856" s="2" t="s">
        <v>19636</v>
      </c>
      <c r="B6856" s="2" t="s">
        <v>19637</v>
      </c>
      <c r="C6856" s="2" t="s">
        <v>19636</v>
      </c>
    </row>
    <row r="6857" spans="1:3">
      <c r="A6857" s="2" t="s">
        <v>19638</v>
      </c>
      <c r="B6857" s="2" t="s">
        <v>19639</v>
      </c>
      <c r="C6857" s="2" t="s">
        <v>19638</v>
      </c>
    </row>
    <row r="6858" spans="1:3">
      <c r="A6858" s="2" t="s">
        <v>19640</v>
      </c>
      <c r="B6858" s="2" t="s">
        <v>19641</v>
      </c>
      <c r="C6858" s="2" t="s">
        <v>19640</v>
      </c>
    </row>
    <row r="6859" spans="1:3">
      <c r="A6859" s="2" t="s">
        <v>19642</v>
      </c>
      <c r="B6859" s="2" t="s">
        <v>19643</v>
      </c>
      <c r="C6859" s="2" t="s">
        <v>19642</v>
      </c>
    </row>
    <row r="6860" spans="1:3">
      <c r="A6860" s="2" t="s">
        <v>19644</v>
      </c>
      <c r="B6860" s="2" t="s">
        <v>19645</v>
      </c>
      <c r="C6860" s="2" t="s">
        <v>19644</v>
      </c>
    </row>
    <row r="6861" spans="1:3">
      <c r="A6861" s="2" t="s">
        <v>19646</v>
      </c>
      <c r="B6861" s="2" t="s">
        <v>19647</v>
      </c>
      <c r="C6861" s="2" t="s">
        <v>19646</v>
      </c>
    </row>
    <row r="6862" spans="1:3">
      <c r="A6862" s="2" t="s">
        <v>19648</v>
      </c>
      <c r="B6862" s="2" t="s">
        <v>19649</v>
      </c>
      <c r="C6862" s="2" t="s">
        <v>19648</v>
      </c>
    </row>
    <row r="6863" spans="1:3">
      <c r="A6863" s="2" t="s">
        <v>19650</v>
      </c>
      <c r="B6863" s="2" t="s">
        <v>19651</v>
      </c>
      <c r="C6863" s="2" t="s">
        <v>19650</v>
      </c>
    </row>
    <row r="6864" spans="1:3">
      <c r="A6864" s="2" t="s">
        <v>19652</v>
      </c>
      <c r="B6864" s="2" t="s">
        <v>19653</v>
      </c>
      <c r="C6864" s="2" t="s">
        <v>19652</v>
      </c>
    </row>
    <row r="6865" spans="1:3">
      <c r="A6865" s="2" t="s">
        <v>19654</v>
      </c>
      <c r="B6865" s="2" t="s">
        <v>19655</v>
      </c>
      <c r="C6865" s="2" t="s">
        <v>19654</v>
      </c>
    </row>
    <row r="6866" spans="1:3">
      <c r="A6866" s="2" t="s">
        <v>19656</v>
      </c>
      <c r="B6866" s="2" t="s">
        <v>19657</v>
      </c>
      <c r="C6866" s="2" t="s">
        <v>19656</v>
      </c>
    </row>
    <row r="6867" spans="1:3">
      <c r="A6867" s="2" t="s">
        <v>19658</v>
      </c>
      <c r="B6867" s="2" t="s">
        <v>19659</v>
      </c>
      <c r="C6867" s="2" t="s">
        <v>19658</v>
      </c>
    </row>
    <row r="6868" spans="1:3">
      <c r="A6868" s="2" t="s">
        <v>19660</v>
      </c>
      <c r="B6868" s="2" t="s">
        <v>19661</v>
      </c>
      <c r="C6868" s="2" t="s">
        <v>19660</v>
      </c>
    </row>
    <row r="6869" spans="1:3">
      <c r="A6869" s="2" t="s">
        <v>19662</v>
      </c>
      <c r="B6869" s="2" t="s">
        <v>19663</v>
      </c>
      <c r="C6869" s="2" t="s">
        <v>19662</v>
      </c>
    </row>
    <row r="6870" spans="1:3">
      <c r="A6870" s="2" t="s">
        <v>19664</v>
      </c>
      <c r="B6870" s="2" t="s">
        <v>19665</v>
      </c>
      <c r="C6870" s="2" t="s">
        <v>19664</v>
      </c>
    </row>
    <row r="6871" spans="1:3">
      <c r="A6871" s="2" t="s">
        <v>19666</v>
      </c>
      <c r="B6871" s="2" t="s">
        <v>19667</v>
      </c>
      <c r="C6871" s="2" t="s">
        <v>19666</v>
      </c>
    </row>
    <row r="6872" spans="1:3">
      <c r="A6872" s="2" t="s">
        <v>19668</v>
      </c>
      <c r="B6872" s="2" t="s">
        <v>19669</v>
      </c>
      <c r="C6872" s="2" t="s">
        <v>19668</v>
      </c>
    </row>
    <row r="6873" spans="1:3">
      <c r="A6873" s="2" t="s">
        <v>19670</v>
      </c>
      <c r="B6873" s="2" t="s">
        <v>19671</v>
      </c>
      <c r="C6873" s="2" t="s">
        <v>19670</v>
      </c>
    </row>
    <row r="6874" spans="1:3">
      <c r="A6874" s="2" t="s">
        <v>19672</v>
      </c>
      <c r="B6874" s="2" t="s">
        <v>19673</v>
      </c>
      <c r="C6874" s="2" t="s">
        <v>19672</v>
      </c>
    </row>
    <row r="6875" spans="1:3">
      <c r="A6875" s="2" t="s">
        <v>19674</v>
      </c>
      <c r="B6875" s="2" t="s">
        <v>19675</v>
      </c>
      <c r="C6875" s="2" t="s">
        <v>19674</v>
      </c>
    </row>
    <row r="6876" spans="1:3">
      <c r="A6876" s="2" t="s">
        <v>19676</v>
      </c>
      <c r="B6876" s="2" t="s">
        <v>19677</v>
      </c>
      <c r="C6876" s="2" t="s">
        <v>19676</v>
      </c>
    </row>
    <row r="6877" spans="1:3">
      <c r="A6877" s="2" t="s">
        <v>19678</v>
      </c>
      <c r="B6877" s="2" t="s">
        <v>19679</v>
      </c>
      <c r="C6877" s="2" t="s">
        <v>19678</v>
      </c>
    </row>
    <row r="6878" spans="1:3">
      <c r="A6878" s="2" t="s">
        <v>19680</v>
      </c>
      <c r="B6878" s="2" t="s">
        <v>19681</v>
      </c>
      <c r="C6878" s="2" t="s">
        <v>19680</v>
      </c>
    </row>
    <row r="6879" spans="1:3">
      <c r="A6879" s="2" t="s">
        <v>19682</v>
      </c>
      <c r="B6879" s="2" t="s">
        <v>12523</v>
      </c>
      <c r="C6879" s="2" t="s">
        <v>19682</v>
      </c>
    </row>
    <row r="6880" spans="1:3">
      <c r="A6880" s="2" t="s">
        <v>19683</v>
      </c>
      <c r="B6880" s="2" t="s">
        <v>19684</v>
      </c>
      <c r="C6880" s="2" t="s">
        <v>19683</v>
      </c>
    </row>
    <row r="6881" spans="1:3">
      <c r="A6881" s="2" t="s">
        <v>19685</v>
      </c>
      <c r="B6881" s="2" t="s">
        <v>19686</v>
      </c>
      <c r="C6881" s="2" t="s">
        <v>19685</v>
      </c>
    </row>
    <row r="6882" spans="1:3">
      <c r="A6882" s="2" t="s">
        <v>19687</v>
      </c>
      <c r="B6882" s="2" t="s">
        <v>12839</v>
      </c>
      <c r="C6882" s="2" t="s">
        <v>19687</v>
      </c>
    </row>
    <row r="6883" spans="1:3">
      <c r="A6883" s="2" t="s">
        <v>19688</v>
      </c>
      <c r="B6883" s="2" t="s">
        <v>19689</v>
      </c>
      <c r="C6883" s="2" t="s">
        <v>19688</v>
      </c>
    </row>
    <row r="6884" spans="1:3">
      <c r="A6884" s="2" t="s">
        <v>19690</v>
      </c>
      <c r="B6884" s="2" t="s">
        <v>5715</v>
      </c>
      <c r="C6884" s="2" t="s">
        <v>19690</v>
      </c>
    </row>
    <row r="6885" spans="1:3">
      <c r="A6885" s="2" t="s">
        <v>19691</v>
      </c>
      <c r="B6885" s="2" t="s">
        <v>19692</v>
      </c>
      <c r="C6885" s="2" t="s">
        <v>19691</v>
      </c>
    </row>
    <row r="6886" spans="1:3">
      <c r="A6886" s="2" t="s">
        <v>19693</v>
      </c>
      <c r="B6886" s="2" t="s">
        <v>19694</v>
      </c>
      <c r="C6886" s="2" t="s">
        <v>19693</v>
      </c>
    </row>
    <row r="6887" spans="1:3">
      <c r="A6887" s="2" t="s">
        <v>19695</v>
      </c>
      <c r="B6887" s="2" t="s">
        <v>19696</v>
      </c>
      <c r="C6887" s="2" t="s">
        <v>19695</v>
      </c>
    </row>
    <row r="6888" spans="1:3">
      <c r="A6888" s="2" t="s">
        <v>19697</v>
      </c>
      <c r="B6888" s="2" t="s">
        <v>19698</v>
      </c>
      <c r="C6888" s="2" t="s">
        <v>19697</v>
      </c>
    </row>
    <row r="6889" spans="1:3">
      <c r="A6889" s="2" t="s">
        <v>19699</v>
      </c>
      <c r="B6889" s="2" t="s">
        <v>12451</v>
      </c>
      <c r="C6889" s="2" t="s">
        <v>19699</v>
      </c>
    </row>
    <row r="6890" spans="1:3">
      <c r="A6890" s="2" t="s">
        <v>19700</v>
      </c>
      <c r="B6890" s="2" t="s">
        <v>19701</v>
      </c>
      <c r="C6890" s="2" t="s">
        <v>19700</v>
      </c>
    </row>
    <row r="6891" spans="1:3">
      <c r="A6891" s="2" t="s">
        <v>19702</v>
      </c>
      <c r="B6891" s="2" t="s">
        <v>19703</v>
      </c>
      <c r="C6891" s="2" t="s">
        <v>19702</v>
      </c>
    </row>
    <row r="6892" spans="1:3">
      <c r="A6892" s="2" t="s">
        <v>19704</v>
      </c>
      <c r="B6892" s="2" t="s">
        <v>19705</v>
      </c>
      <c r="C6892" s="2" t="s">
        <v>19704</v>
      </c>
    </row>
    <row r="6893" spans="1:3">
      <c r="A6893" s="2" t="s">
        <v>19706</v>
      </c>
      <c r="B6893" s="2" t="s">
        <v>19707</v>
      </c>
      <c r="C6893" s="2" t="s">
        <v>19706</v>
      </c>
    </row>
    <row r="6894" spans="1:3">
      <c r="A6894" s="2" t="s">
        <v>19708</v>
      </c>
      <c r="B6894" s="2" t="s">
        <v>19709</v>
      </c>
      <c r="C6894" s="2" t="s">
        <v>19708</v>
      </c>
    </row>
    <row r="6895" spans="1:3">
      <c r="A6895" s="2" t="s">
        <v>19710</v>
      </c>
      <c r="B6895" s="2" t="s">
        <v>19711</v>
      </c>
      <c r="C6895" s="2" t="s">
        <v>19710</v>
      </c>
    </row>
    <row r="6896" spans="1:3">
      <c r="A6896" s="2" t="s">
        <v>19712</v>
      </c>
      <c r="B6896" s="2" t="s">
        <v>19713</v>
      </c>
      <c r="C6896" s="2" t="s">
        <v>19712</v>
      </c>
    </row>
    <row r="6897" spans="1:3">
      <c r="A6897" s="2" t="s">
        <v>19714</v>
      </c>
      <c r="B6897" s="2" t="s">
        <v>19715</v>
      </c>
      <c r="C6897" s="2" t="s">
        <v>19714</v>
      </c>
    </row>
    <row r="6898" spans="1:3">
      <c r="A6898" s="2" t="s">
        <v>19716</v>
      </c>
      <c r="B6898" s="2" t="s">
        <v>19717</v>
      </c>
      <c r="C6898" s="2" t="s">
        <v>19716</v>
      </c>
    </row>
    <row r="6899" spans="1:3">
      <c r="A6899" s="2" t="s">
        <v>19718</v>
      </c>
      <c r="B6899" s="2" t="s">
        <v>19719</v>
      </c>
      <c r="C6899" s="2" t="s">
        <v>19718</v>
      </c>
    </row>
    <row r="6900" spans="1:3">
      <c r="A6900" s="2" t="s">
        <v>19720</v>
      </c>
      <c r="B6900" s="2" t="s">
        <v>19721</v>
      </c>
      <c r="C6900" s="2" t="s">
        <v>19720</v>
      </c>
    </row>
    <row r="6901" spans="1:3">
      <c r="A6901" s="2" t="s">
        <v>19722</v>
      </c>
      <c r="B6901" s="2" t="s">
        <v>13477</v>
      </c>
      <c r="C6901" s="2" t="s">
        <v>19722</v>
      </c>
    </row>
    <row r="6902" spans="1:3">
      <c r="A6902" s="2" t="s">
        <v>19723</v>
      </c>
      <c r="B6902" s="2" t="s">
        <v>19724</v>
      </c>
      <c r="C6902" s="2" t="s">
        <v>19723</v>
      </c>
    </row>
    <row r="6903" spans="1:3">
      <c r="A6903" s="2" t="s">
        <v>19725</v>
      </c>
      <c r="B6903" s="2" t="s">
        <v>19726</v>
      </c>
      <c r="C6903" s="2" t="s">
        <v>19725</v>
      </c>
    </row>
    <row r="6904" spans="1:3">
      <c r="A6904" s="2" t="s">
        <v>19727</v>
      </c>
      <c r="B6904" s="2" t="s">
        <v>19728</v>
      </c>
      <c r="C6904" s="2" t="s">
        <v>19727</v>
      </c>
    </row>
    <row r="6905" spans="1:3">
      <c r="A6905" s="2" t="s">
        <v>19729</v>
      </c>
      <c r="B6905" s="2" t="s">
        <v>19730</v>
      </c>
      <c r="C6905" s="2" t="s">
        <v>19729</v>
      </c>
    </row>
    <row r="6906" spans="1:3">
      <c r="A6906" s="2" t="s">
        <v>19731</v>
      </c>
      <c r="B6906" s="2" t="s">
        <v>19732</v>
      </c>
      <c r="C6906" s="2" t="s">
        <v>19731</v>
      </c>
    </row>
    <row r="6907" spans="1:3">
      <c r="A6907" s="2" t="s">
        <v>19733</v>
      </c>
      <c r="B6907" s="2" t="s">
        <v>19734</v>
      </c>
      <c r="C6907" s="2" t="s">
        <v>19733</v>
      </c>
    </row>
    <row r="6908" spans="1:3">
      <c r="A6908" s="2" t="s">
        <v>19735</v>
      </c>
      <c r="B6908" s="2" t="s">
        <v>12553</v>
      </c>
      <c r="C6908" s="2" t="s">
        <v>19735</v>
      </c>
    </row>
    <row r="6909" spans="1:3">
      <c r="A6909" s="2" t="s">
        <v>19736</v>
      </c>
      <c r="B6909" s="2" t="s">
        <v>19737</v>
      </c>
      <c r="C6909" s="2" t="s">
        <v>19736</v>
      </c>
    </row>
    <row r="6910" spans="1:3">
      <c r="A6910" s="2" t="s">
        <v>19738</v>
      </c>
      <c r="B6910" s="2" t="s">
        <v>19739</v>
      </c>
      <c r="C6910" s="2" t="s">
        <v>19738</v>
      </c>
    </row>
    <row r="6911" spans="1:3">
      <c r="A6911" s="2" t="s">
        <v>19740</v>
      </c>
      <c r="B6911" s="2" t="s">
        <v>19741</v>
      </c>
      <c r="C6911" s="2" t="s">
        <v>19740</v>
      </c>
    </row>
    <row r="6912" spans="1:3">
      <c r="A6912" s="2" t="s">
        <v>19742</v>
      </c>
      <c r="B6912" s="2" t="s">
        <v>19743</v>
      </c>
      <c r="C6912" s="2" t="s">
        <v>19742</v>
      </c>
    </row>
    <row r="6913" spans="1:3">
      <c r="A6913" s="2" t="s">
        <v>19744</v>
      </c>
      <c r="B6913" s="2" t="s">
        <v>19745</v>
      </c>
      <c r="C6913" s="2" t="s">
        <v>19744</v>
      </c>
    </row>
    <row r="6914" spans="1:3">
      <c r="A6914" s="2" t="s">
        <v>19746</v>
      </c>
      <c r="B6914" s="2" t="s">
        <v>19747</v>
      </c>
      <c r="C6914" s="2" t="s">
        <v>19746</v>
      </c>
    </row>
    <row r="6915" spans="1:3">
      <c r="A6915" s="2" t="s">
        <v>19748</v>
      </c>
      <c r="B6915" s="2" t="s">
        <v>19749</v>
      </c>
      <c r="C6915" s="2" t="s">
        <v>19748</v>
      </c>
    </row>
    <row r="6916" spans="1:3">
      <c r="A6916" s="2" t="s">
        <v>19750</v>
      </c>
      <c r="B6916" s="2" t="s">
        <v>10599</v>
      </c>
      <c r="C6916" s="2" t="s">
        <v>19750</v>
      </c>
    </row>
    <row r="6917" spans="1:3">
      <c r="A6917" s="2" t="s">
        <v>19751</v>
      </c>
      <c r="B6917" s="2" t="s">
        <v>19752</v>
      </c>
      <c r="C6917" s="2" t="s">
        <v>19751</v>
      </c>
    </row>
    <row r="6918" spans="1:3">
      <c r="A6918" s="2" t="s">
        <v>19753</v>
      </c>
      <c r="B6918" s="2" t="s">
        <v>19754</v>
      </c>
      <c r="C6918" s="2" t="s">
        <v>19753</v>
      </c>
    </row>
    <row r="6919" spans="1:3">
      <c r="A6919" s="2" t="s">
        <v>2281</v>
      </c>
      <c r="B6919" s="2" t="s">
        <v>2282</v>
      </c>
      <c r="C6919" s="2" t="s">
        <v>2281</v>
      </c>
    </row>
    <row r="6920" spans="1:3">
      <c r="A6920" s="2" t="s">
        <v>19755</v>
      </c>
      <c r="B6920" s="2" t="s">
        <v>19756</v>
      </c>
      <c r="C6920" s="2" t="s">
        <v>19755</v>
      </c>
    </row>
    <row r="6921" spans="1:3">
      <c r="A6921" s="2" t="s">
        <v>19757</v>
      </c>
      <c r="B6921" s="2" t="s">
        <v>19758</v>
      </c>
      <c r="C6921" s="2" t="s">
        <v>19757</v>
      </c>
    </row>
    <row r="6922" spans="1:3">
      <c r="A6922" s="2" t="s">
        <v>19759</v>
      </c>
      <c r="B6922" s="2" t="s">
        <v>19760</v>
      </c>
      <c r="C6922" s="2" t="s">
        <v>19759</v>
      </c>
    </row>
    <row r="6923" spans="1:3">
      <c r="A6923" s="2" t="s">
        <v>19761</v>
      </c>
      <c r="B6923" s="2" t="s">
        <v>19762</v>
      </c>
      <c r="C6923" s="2" t="s">
        <v>19761</v>
      </c>
    </row>
    <row r="6924" spans="1:3">
      <c r="A6924" s="2" t="s">
        <v>19763</v>
      </c>
      <c r="B6924" s="2" t="s">
        <v>19764</v>
      </c>
      <c r="C6924" s="2" t="s">
        <v>19763</v>
      </c>
    </row>
    <row r="6925" spans="1:3">
      <c r="A6925" s="2" t="s">
        <v>19765</v>
      </c>
      <c r="B6925" s="2" t="s">
        <v>19766</v>
      </c>
      <c r="C6925" s="2" t="s">
        <v>19765</v>
      </c>
    </row>
    <row r="6926" spans="1:3">
      <c r="A6926" s="2" t="s">
        <v>19767</v>
      </c>
      <c r="B6926" s="2" t="s">
        <v>19768</v>
      </c>
      <c r="C6926" s="2" t="s">
        <v>19767</v>
      </c>
    </row>
    <row r="6927" spans="1:3">
      <c r="A6927" s="2" t="s">
        <v>19769</v>
      </c>
      <c r="B6927" s="2" t="s">
        <v>19770</v>
      </c>
      <c r="C6927" s="2" t="s">
        <v>19769</v>
      </c>
    </row>
    <row r="6928" spans="1:3">
      <c r="A6928" s="2" t="s">
        <v>19771</v>
      </c>
      <c r="B6928" s="2" t="s">
        <v>19772</v>
      </c>
      <c r="C6928" s="2" t="s">
        <v>19771</v>
      </c>
    </row>
    <row r="6929" spans="1:3">
      <c r="A6929" s="2" t="s">
        <v>19773</v>
      </c>
      <c r="B6929" s="2" t="s">
        <v>19774</v>
      </c>
      <c r="C6929" s="2" t="s">
        <v>19773</v>
      </c>
    </row>
    <row r="6930" spans="1:3">
      <c r="A6930" s="2" t="s">
        <v>19775</v>
      </c>
      <c r="B6930" s="2" t="s">
        <v>19776</v>
      </c>
      <c r="C6930" s="2" t="s">
        <v>19775</v>
      </c>
    </row>
    <row r="6931" spans="1:3">
      <c r="A6931" s="2" t="s">
        <v>19777</v>
      </c>
      <c r="B6931" s="2" t="s">
        <v>11621</v>
      </c>
      <c r="C6931" s="2" t="s">
        <v>19777</v>
      </c>
    </row>
    <row r="6932" spans="1:3">
      <c r="A6932" s="2" t="s">
        <v>19778</v>
      </c>
      <c r="B6932" s="2" t="s">
        <v>19779</v>
      </c>
      <c r="C6932" s="2" t="s">
        <v>19778</v>
      </c>
    </row>
    <row r="6933" spans="1:3">
      <c r="A6933" s="2" t="s">
        <v>19780</v>
      </c>
      <c r="B6933" s="2" t="s">
        <v>19781</v>
      </c>
      <c r="C6933" s="2" t="s">
        <v>19780</v>
      </c>
    </row>
    <row r="6934" spans="1:3">
      <c r="A6934" s="2" t="s">
        <v>19782</v>
      </c>
      <c r="B6934" s="2" t="s">
        <v>19783</v>
      </c>
      <c r="C6934" s="2" t="s">
        <v>19782</v>
      </c>
    </row>
    <row r="6935" spans="1:3">
      <c r="A6935" s="2" t="s">
        <v>19784</v>
      </c>
      <c r="B6935" s="2" t="s">
        <v>19785</v>
      </c>
      <c r="C6935" s="2" t="s">
        <v>19784</v>
      </c>
    </row>
    <row r="6936" spans="1:3">
      <c r="A6936" s="2" t="s">
        <v>19786</v>
      </c>
      <c r="B6936" s="2" t="s">
        <v>19787</v>
      </c>
      <c r="C6936" s="2" t="s">
        <v>19786</v>
      </c>
    </row>
    <row r="6937" spans="1:3">
      <c r="A6937" s="2" t="s">
        <v>19788</v>
      </c>
      <c r="B6937" s="2" t="s">
        <v>19789</v>
      </c>
      <c r="C6937" s="2" t="s">
        <v>19788</v>
      </c>
    </row>
    <row r="6938" spans="1:3">
      <c r="A6938" s="2" t="s">
        <v>19790</v>
      </c>
      <c r="B6938" s="2" t="s">
        <v>10723</v>
      </c>
      <c r="C6938" s="2" t="s">
        <v>19790</v>
      </c>
    </row>
    <row r="6939" spans="1:3">
      <c r="A6939" s="2" t="s">
        <v>19791</v>
      </c>
      <c r="B6939" s="2" t="s">
        <v>19792</v>
      </c>
      <c r="C6939" s="2" t="s">
        <v>19791</v>
      </c>
    </row>
    <row r="6940" spans="1:3">
      <c r="A6940" s="2" t="s">
        <v>19793</v>
      </c>
      <c r="B6940" s="2" t="s">
        <v>19794</v>
      </c>
      <c r="C6940" s="2" t="s">
        <v>19793</v>
      </c>
    </row>
    <row r="6941" spans="1:3">
      <c r="A6941" s="2" t="s">
        <v>19795</v>
      </c>
      <c r="B6941" s="2" t="s">
        <v>19796</v>
      </c>
      <c r="C6941" s="2" t="s">
        <v>19795</v>
      </c>
    </row>
    <row r="6942" spans="1:3">
      <c r="A6942" s="2" t="s">
        <v>19797</v>
      </c>
      <c r="B6942" s="2" t="s">
        <v>19798</v>
      </c>
      <c r="C6942" s="2" t="s">
        <v>19797</v>
      </c>
    </row>
    <row r="6943" spans="1:3">
      <c r="A6943" s="2" t="s">
        <v>19799</v>
      </c>
      <c r="B6943" s="2" t="s">
        <v>19800</v>
      </c>
      <c r="C6943" s="2" t="s">
        <v>19799</v>
      </c>
    </row>
    <row r="6944" spans="1:3">
      <c r="A6944" s="2" t="s">
        <v>19801</v>
      </c>
      <c r="B6944" s="2" t="s">
        <v>19802</v>
      </c>
      <c r="C6944" s="2" t="s">
        <v>19801</v>
      </c>
    </row>
    <row r="6945" spans="1:3">
      <c r="A6945" s="2" t="s">
        <v>19803</v>
      </c>
      <c r="B6945" s="2" t="s">
        <v>12575</v>
      </c>
      <c r="C6945" s="2" t="s">
        <v>19803</v>
      </c>
    </row>
    <row r="6946" spans="1:3">
      <c r="A6946" s="2" t="s">
        <v>19804</v>
      </c>
      <c r="B6946" s="2" t="s">
        <v>19805</v>
      </c>
      <c r="C6946" s="2" t="s">
        <v>19804</v>
      </c>
    </row>
    <row r="6947" spans="1:3">
      <c r="A6947" s="2" t="s">
        <v>19806</v>
      </c>
      <c r="B6947" s="2" t="s">
        <v>19807</v>
      </c>
      <c r="C6947" s="2" t="s">
        <v>19806</v>
      </c>
    </row>
    <row r="6948" spans="1:3">
      <c r="A6948" s="2" t="s">
        <v>19808</v>
      </c>
      <c r="B6948" s="2" t="s">
        <v>19809</v>
      </c>
      <c r="C6948" s="2" t="s">
        <v>19808</v>
      </c>
    </row>
    <row r="6949" spans="1:3">
      <c r="A6949" s="2" t="s">
        <v>19810</v>
      </c>
      <c r="B6949" s="2" t="s">
        <v>19811</v>
      </c>
      <c r="C6949" s="2" t="s">
        <v>19810</v>
      </c>
    </row>
    <row r="6950" spans="1:3">
      <c r="A6950" s="2" t="s">
        <v>19812</v>
      </c>
      <c r="B6950" s="2" t="s">
        <v>19813</v>
      </c>
      <c r="C6950" s="2" t="s">
        <v>19812</v>
      </c>
    </row>
    <row r="6951" spans="1:3">
      <c r="A6951" s="2" t="s">
        <v>19814</v>
      </c>
      <c r="B6951" s="2" t="s">
        <v>19815</v>
      </c>
      <c r="C6951" s="2" t="s">
        <v>19814</v>
      </c>
    </row>
    <row r="6952" spans="1:3">
      <c r="A6952" s="2" t="s">
        <v>19816</v>
      </c>
      <c r="B6952" s="2" t="s">
        <v>19817</v>
      </c>
      <c r="C6952" s="2" t="s">
        <v>19816</v>
      </c>
    </row>
    <row r="6953" spans="1:3">
      <c r="A6953" s="2" t="s">
        <v>19818</v>
      </c>
      <c r="B6953" s="2" t="s">
        <v>19819</v>
      </c>
      <c r="C6953" s="2" t="s">
        <v>19818</v>
      </c>
    </row>
    <row r="6954" spans="1:3">
      <c r="A6954" s="2" t="s">
        <v>19820</v>
      </c>
      <c r="B6954" s="2" t="s">
        <v>12306</v>
      </c>
      <c r="C6954" s="2" t="s">
        <v>19820</v>
      </c>
    </row>
    <row r="6955" spans="1:3">
      <c r="A6955" s="2" t="s">
        <v>19821</v>
      </c>
      <c r="B6955" s="2" t="s">
        <v>19822</v>
      </c>
      <c r="C6955" s="2" t="s">
        <v>19821</v>
      </c>
    </row>
    <row r="6956" spans="1:3">
      <c r="A6956" s="2" t="s">
        <v>19823</v>
      </c>
      <c r="B6956" s="2" t="s">
        <v>19824</v>
      </c>
      <c r="C6956" s="2" t="s">
        <v>19823</v>
      </c>
    </row>
    <row r="6957" spans="1:3">
      <c r="A6957" s="2" t="s">
        <v>19825</v>
      </c>
      <c r="B6957" s="2" t="s">
        <v>19826</v>
      </c>
      <c r="C6957" s="2" t="s">
        <v>19825</v>
      </c>
    </row>
    <row r="6958" spans="1:3">
      <c r="A6958" s="2" t="s">
        <v>19827</v>
      </c>
      <c r="B6958" s="2" t="s">
        <v>10983</v>
      </c>
      <c r="C6958" s="2" t="s">
        <v>19827</v>
      </c>
    </row>
    <row r="6959" spans="1:3">
      <c r="A6959" s="2" t="s">
        <v>19828</v>
      </c>
      <c r="B6959" s="2" t="s">
        <v>12982</v>
      </c>
      <c r="C6959" s="2" t="s">
        <v>19828</v>
      </c>
    </row>
    <row r="6960" spans="1:3">
      <c r="A6960" s="2" t="s">
        <v>19829</v>
      </c>
      <c r="B6960" s="2" t="s">
        <v>19830</v>
      </c>
      <c r="C6960" s="2" t="s">
        <v>19829</v>
      </c>
    </row>
    <row r="6961" spans="1:3">
      <c r="A6961" s="2" t="s">
        <v>19831</v>
      </c>
      <c r="B6961" s="2" t="s">
        <v>19832</v>
      </c>
      <c r="C6961" s="2" t="s">
        <v>19831</v>
      </c>
    </row>
    <row r="6962" spans="1:3">
      <c r="A6962" s="2" t="s">
        <v>19833</v>
      </c>
      <c r="B6962" s="2" t="s">
        <v>19834</v>
      </c>
      <c r="C6962" s="2" t="s">
        <v>19833</v>
      </c>
    </row>
    <row r="6963" spans="1:3">
      <c r="A6963" s="2" t="s">
        <v>19835</v>
      </c>
      <c r="B6963" s="2" t="s">
        <v>19836</v>
      </c>
      <c r="C6963" s="2" t="s">
        <v>19835</v>
      </c>
    </row>
    <row r="6964" spans="1:3">
      <c r="A6964" s="2" t="s">
        <v>19837</v>
      </c>
      <c r="B6964" s="2" t="s">
        <v>19838</v>
      </c>
      <c r="C6964" s="2" t="s">
        <v>19837</v>
      </c>
    </row>
    <row r="6965" spans="1:3">
      <c r="A6965" s="2" t="s">
        <v>19839</v>
      </c>
      <c r="B6965" s="2" t="s">
        <v>19840</v>
      </c>
      <c r="C6965" s="2" t="s">
        <v>19839</v>
      </c>
    </row>
    <row r="6966" spans="1:3">
      <c r="A6966" s="2" t="s">
        <v>19841</v>
      </c>
      <c r="B6966" s="2" t="s">
        <v>19842</v>
      </c>
      <c r="C6966" s="2" t="s">
        <v>19841</v>
      </c>
    </row>
    <row r="6967" spans="1:3">
      <c r="A6967" s="2" t="s">
        <v>19843</v>
      </c>
      <c r="B6967" s="2" t="s">
        <v>19844</v>
      </c>
      <c r="C6967" s="2" t="s">
        <v>19843</v>
      </c>
    </row>
    <row r="6968" spans="1:3">
      <c r="A6968" s="2" t="s">
        <v>19845</v>
      </c>
      <c r="B6968" s="2" t="s">
        <v>19846</v>
      </c>
      <c r="C6968" s="2" t="s">
        <v>19845</v>
      </c>
    </row>
    <row r="6969" spans="1:3">
      <c r="A6969" s="2" t="s">
        <v>19847</v>
      </c>
      <c r="B6969" s="2" t="s">
        <v>19848</v>
      </c>
      <c r="C6969" s="2" t="s">
        <v>19847</v>
      </c>
    </row>
    <row r="6970" spans="1:3">
      <c r="A6970" s="2" t="s">
        <v>19849</v>
      </c>
      <c r="B6970" s="2" t="s">
        <v>19850</v>
      </c>
      <c r="C6970" s="2" t="s">
        <v>19849</v>
      </c>
    </row>
    <row r="6971" spans="1:3">
      <c r="A6971" s="2" t="s">
        <v>19851</v>
      </c>
      <c r="B6971" s="2" t="s">
        <v>19852</v>
      </c>
      <c r="C6971" s="2" t="s">
        <v>19851</v>
      </c>
    </row>
    <row r="6972" spans="1:3">
      <c r="A6972" s="2" t="s">
        <v>19853</v>
      </c>
      <c r="B6972" s="2" t="s">
        <v>19854</v>
      </c>
      <c r="C6972" s="2" t="s">
        <v>19853</v>
      </c>
    </row>
    <row r="6973" spans="1:3">
      <c r="A6973" s="2" t="s">
        <v>19855</v>
      </c>
      <c r="B6973" s="2" t="s">
        <v>19856</v>
      </c>
      <c r="C6973" s="2" t="s">
        <v>19855</v>
      </c>
    </row>
    <row r="6974" spans="1:3">
      <c r="A6974" s="2" t="s">
        <v>19857</v>
      </c>
      <c r="B6974" s="2" t="s">
        <v>19858</v>
      </c>
      <c r="C6974" s="2" t="s">
        <v>19857</v>
      </c>
    </row>
    <row r="6975" spans="1:3">
      <c r="A6975" s="2" t="s">
        <v>19859</v>
      </c>
      <c r="B6975" s="2" t="s">
        <v>19860</v>
      </c>
      <c r="C6975" s="2" t="s">
        <v>19859</v>
      </c>
    </row>
    <row r="6976" spans="1:3">
      <c r="A6976" s="2" t="s">
        <v>19861</v>
      </c>
      <c r="B6976" s="2" t="s">
        <v>19862</v>
      </c>
      <c r="C6976" s="2" t="s">
        <v>19861</v>
      </c>
    </row>
    <row r="6977" spans="1:3">
      <c r="A6977" s="2" t="s">
        <v>19863</v>
      </c>
      <c r="B6977" s="2" t="s">
        <v>19864</v>
      </c>
      <c r="C6977" s="2" t="s">
        <v>19863</v>
      </c>
    </row>
    <row r="6978" spans="1:3">
      <c r="A6978" s="2" t="s">
        <v>19865</v>
      </c>
      <c r="B6978" s="2" t="s">
        <v>19866</v>
      </c>
      <c r="C6978" s="2" t="s">
        <v>19865</v>
      </c>
    </row>
    <row r="6979" spans="1:3">
      <c r="A6979" s="2" t="s">
        <v>19867</v>
      </c>
      <c r="B6979" s="2" t="s">
        <v>19868</v>
      </c>
      <c r="C6979" s="2" t="s">
        <v>19867</v>
      </c>
    </row>
    <row r="6980" spans="1:3">
      <c r="A6980" s="2" t="s">
        <v>19869</v>
      </c>
      <c r="B6980" s="2" t="s">
        <v>19870</v>
      </c>
      <c r="C6980" s="2" t="s">
        <v>19869</v>
      </c>
    </row>
    <row r="6981" spans="1:3">
      <c r="A6981" s="2" t="s">
        <v>19871</v>
      </c>
      <c r="B6981" s="2" t="s">
        <v>19872</v>
      </c>
      <c r="C6981" s="2" t="s">
        <v>19871</v>
      </c>
    </row>
    <row r="6982" spans="1:3">
      <c r="A6982" s="2" t="s">
        <v>19873</v>
      </c>
      <c r="B6982" s="2" t="s">
        <v>19874</v>
      </c>
      <c r="C6982" s="2" t="s">
        <v>19873</v>
      </c>
    </row>
    <row r="6983" spans="1:3">
      <c r="A6983" s="2" t="s">
        <v>19875</v>
      </c>
      <c r="B6983" s="2" t="s">
        <v>19876</v>
      </c>
      <c r="C6983" s="2" t="s">
        <v>19875</v>
      </c>
    </row>
    <row r="6984" spans="1:3">
      <c r="A6984" s="2" t="s">
        <v>19877</v>
      </c>
      <c r="B6984" s="2" t="s">
        <v>13432</v>
      </c>
      <c r="C6984" s="2" t="s">
        <v>19877</v>
      </c>
    </row>
    <row r="6985" spans="1:3">
      <c r="A6985" s="2" t="s">
        <v>19878</v>
      </c>
      <c r="B6985" s="2" t="s">
        <v>19879</v>
      </c>
      <c r="C6985" s="2" t="s">
        <v>19878</v>
      </c>
    </row>
    <row r="6986" spans="1:3">
      <c r="A6986" s="2" t="s">
        <v>19880</v>
      </c>
      <c r="B6986" s="2" t="s">
        <v>19881</v>
      </c>
      <c r="C6986" s="2" t="s">
        <v>19880</v>
      </c>
    </row>
    <row r="6987" spans="1:3">
      <c r="A6987" s="2" t="s">
        <v>19882</v>
      </c>
      <c r="B6987" s="2" t="s">
        <v>19883</v>
      </c>
      <c r="C6987" s="2" t="s">
        <v>19882</v>
      </c>
    </row>
    <row r="6988" spans="1:3">
      <c r="A6988" s="2" t="s">
        <v>19884</v>
      </c>
      <c r="B6988" s="2" t="s">
        <v>19885</v>
      </c>
      <c r="C6988" s="2" t="s">
        <v>19884</v>
      </c>
    </row>
    <row r="6989" spans="1:3">
      <c r="A6989" s="2" t="s">
        <v>19886</v>
      </c>
      <c r="B6989" s="2" t="s">
        <v>19887</v>
      </c>
      <c r="C6989" s="2" t="s">
        <v>19886</v>
      </c>
    </row>
    <row r="6990" spans="1:3">
      <c r="A6990" s="2" t="s">
        <v>19888</v>
      </c>
      <c r="B6990" s="2" t="s">
        <v>19889</v>
      </c>
      <c r="C6990" s="2" t="s">
        <v>19888</v>
      </c>
    </row>
    <row r="6991" spans="1:3">
      <c r="A6991" s="2" t="s">
        <v>19890</v>
      </c>
      <c r="B6991" s="2" t="s">
        <v>19891</v>
      </c>
      <c r="C6991" s="2" t="s">
        <v>19890</v>
      </c>
    </row>
    <row r="6992" spans="1:3">
      <c r="A6992" s="2" t="s">
        <v>19892</v>
      </c>
      <c r="B6992" s="2" t="s">
        <v>19893</v>
      </c>
      <c r="C6992" s="2" t="s">
        <v>19892</v>
      </c>
    </row>
    <row r="6993" spans="1:3">
      <c r="A6993" s="2" t="s">
        <v>19894</v>
      </c>
      <c r="B6993" s="2" t="s">
        <v>19895</v>
      </c>
      <c r="C6993" s="2" t="s">
        <v>19894</v>
      </c>
    </row>
    <row r="6994" spans="1:3">
      <c r="A6994" s="2" t="s">
        <v>19896</v>
      </c>
      <c r="B6994" s="2" t="s">
        <v>19897</v>
      </c>
      <c r="C6994" s="2" t="s">
        <v>19896</v>
      </c>
    </row>
    <row r="6995" spans="1:3">
      <c r="A6995" s="2" t="s">
        <v>19898</v>
      </c>
      <c r="B6995" s="2" t="s">
        <v>19899</v>
      </c>
      <c r="C6995" s="2" t="s">
        <v>19898</v>
      </c>
    </row>
    <row r="6996" spans="1:3">
      <c r="A6996" s="2" t="s">
        <v>19900</v>
      </c>
      <c r="B6996" s="2" t="s">
        <v>19901</v>
      </c>
      <c r="C6996" s="2" t="s">
        <v>19900</v>
      </c>
    </row>
    <row r="6997" spans="1:3">
      <c r="A6997" s="2" t="s">
        <v>19902</v>
      </c>
      <c r="B6997" s="2" t="s">
        <v>19903</v>
      </c>
      <c r="C6997" s="2" t="s">
        <v>19902</v>
      </c>
    </row>
    <row r="6998" spans="1:3">
      <c r="A6998" s="2" t="s">
        <v>19904</v>
      </c>
      <c r="B6998" s="2" t="s">
        <v>19905</v>
      </c>
      <c r="C6998" s="2" t="s">
        <v>19904</v>
      </c>
    </row>
    <row r="6999" spans="1:3">
      <c r="A6999" s="2" t="s">
        <v>19906</v>
      </c>
      <c r="B6999" s="2" t="s">
        <v>19907</v>
      </c>
      <c r="C6999" s="2" t="s">
        <v>19906</v>
      </c>
    </row>
    <row r="7000" spans="1:3">
      <c r="A7000" s="2" t="s">
        <v>19908</v>
      </c>
      <c r="B7000" s="2" t="s">
        <v>19909</v>
      </c>
      <c r="C7000" s="2" t="s">
        <v>19908</v>
      </c>
    </row>
    <row r="7001" spans="1:3">
      <c r="A7001" s="2" t="s">
        <v>19910</v>
      </c>
      <c r="B7001" s="2" t="s">
        <v>19911</v>
      </c>
      <c r="C7001" s="2" t="s">
        <v>19910</v>
      </c>
    </row>
    <row r="7002" spans="1:3">
      <c r="A7002" s="2" t="s">
        <v>19912</v>
      </c>
      <c r="B7002" s="2" t="s">
        <v>19913</v>
      </c>
      <c r="C7002" s="2" t="s">
        <v>19912</v>
      </c>
    </row>
    <row r="7003" spans="1:3">
      <c r="A7003" s="2" t="s">
        <v>19914</v>
      </c>
      <c r="B7003" s="2" t="s">
        <v>19915</v>
      </c>
      <c r="C7003" s="2" t="s">
        <v>19914</v>
      </c>
    </row>
    <row r="7004" spans="1:3">
      <c r="A7004" s="2" t="s">
        <v>19916</v>
      </c>
      <c r="B7004" s="2" t="s">
        <v>19917</v>
      </c>
      <c r="C7004" s="2" t="s">
        <v>19916</v>
      </c>
    </row>
    <row r="7005" spans="1:3">
      <c r="A7005" s="2" t="s">
        <v>19918</v>
      </c>
      <c r="B7005" s="2" t="s">
        <v>19919</v>
      </c>
      <c r="C7005" s="2" t="s">
        <v>19918</v>
      </c>
    </row>
    <row r="7006" spans="1:3">
      <c r="A7006" s="2" t="s">
        <v>19920</v>
      </c>
      <c r="B7006" s="2" t="s">
        <v>19921</v>
      </c>
      <c r="C7006" s="2" t="s">
        <v>19920</v>
      </c>
    </row>
    <row r="7007" spans="1:3">
      <c r="A7007" s="2" t="s">
        <v>19922</v>
      </c>
      <c r="B7007" s="2" t="s">
        <v>19923</v>
      </c>
      <c r="C7007" s="2" t="s">
        <v>19922</v>
      </c>
    </row>
    <row r="7008" spans="1:3">
      <c r="A7008" s="2" t="s">
        <v>19924</v>
      </c>
      <c r="B7008" s="2" t="s">
        <v>19925</v>
      </c>
      <c r="C7008" s="2" t="s">
        <v>19924</v>
      </c>
    </row>
    <row r="7009" spans="1:3">
      <c r="A7009" s="2" t="s">
        <v>19926</v>
      </c>
      <c r="B7009" s="2" t="s">
        <v>19927</v>
      </c>
      <c r="C7009" s="2" t="s">
        <v>19926</v>
      </c>
    </row>
    <row r="7010" spans="1:3">
      <c r="A7010" s="2" t="s">
        <v>19928</v>
      </c>
      <c r="B7010" s="2" t="s">
        <v>19929</v>
      </c>
      <c r="C7010" s="2" t="s">
        <v>19928</v>
      </c>
    </row>
    <row r="7011" spans="1:3">
      <c r="A7011" s="2" t="s">
        <v>19930</v>
      </c>
      <c r="B7011" s="2" t="s">
        <v>19931</v>
      </c>
      <c r="C7011" s="2" t="s">
        <v>19930</v>
      </c>
    </row>
    <row r="7012" spans="1:3">
      <c r="A7012" s="2" t="s">
        <v>19932</v>
      </c>
      <c r="B7012" s="2" t="s">
        <v>19933</v>
      </c>
      <c r="C7012" s="2" t="s">
        <v>19932</v>
      </c>
    </row>
    <row r="7013" spans="1:3">
      <c r="A7013" s="2" t="s">
        <v>19934</v>
      </c>
      <c r="B7013" s="2" t="s">
        <v>19935</v>
      </c>
      <c r="C7013" s="2" t="s">
        <v>19934</v>
      </c>
    </row>
    <row r="7014" spans="1:3">
      <c r="A7014" s="2" t="s">
        <v>19936</v>
      </c>
      <c r="B7014" s="2" t="s">
        <v>19937</v>
      </c>
      <c r="C7014" s="2" t="s">
        <v>19936</v>
      </c>
    </row>
    <row r="7015" spans="1:3">
      <c r="A7015" s="2" t="s">
        <v>19938</v>
      </c>
      <c r="B7015" s="2" t="s">
        <v>19939</v>
      </c>
      <c r="C7015" s="2" t="s">
        <v>19938</v>
      </c>
    </row>
    <row r="7016" spans="1:3">
      <c r="A7016" s="2" t="s">
        <v>19940</v>
      </c>
      <c r="B7016" s="2" t="s">
        <v>19941</v>
      </c>
      <c r="C7016" s="2" t="s">
        <v>19940</v>
      </c>
    </row>
    <row r="7017" spans="1:3">
      <c r="A7017" s="2" t="s">
        <v>19942</v>
      </c>
      <c r="B7017" s="2" t="s">
        <v>19943</v>
      </c>
      <c r="C7017" s="2" t="s">
        <v>19942</v>
      </c>
    </row>
    <row r="7018" spans="1:3">
      <c r="A7018" s="2" t="s">
        <v>19944</v>
      </c>
      <c r="B7018" s="2" t="s">
        <v>19945</v>
      </c>
      <c r="C7018" s="2" t="s">
        <v>19944</v>
      </c>
    </row>
    <row r="7019" spans="1:3">
      <c r="A7019" s="2" t="s">
        <v>19946</v>
      </c>
      <c r="B7019" s="2" t="s">
        <v>19947</v>
      </c>
      <c r="C7019" s="2" t="s">
        <v>19946</v>
      </c>
    </row>
    <row r="7020" spans="1:3">
      <c r="A7020" s="2" t="s">
        <v>19948</v>
      </c>
      <c r="B7020" s="2" t="s">
        <v>19949</v>
      </c>
      <c r="C7020" s="2" t="s">
        <v>19948</v>
      </c>
    </row>
    <row r="7021" spans="1:3">
      <c r="A7021" s="2" t="s">
        <v>19950</v>
      </c>
      <c r="B7021" s="2" t="s">
        <v>19951</v>
      </c>
      <c r="C7021" s="2" t="s">
        <v>19950</v>
      </c>
    </row>
    <row r="7022" spans="1:3">
      <c r="A7022" s="2" t="s">
        <v>19952</v>
      </c>
      <c r="B7022" s="2" t="s">
        <v>19953</v>
      </c>
      <c r="C7022" s="2" t="s">
        <v>19952</v>
      </c>
    </row>
    <row r="7023" spans="1:3">
      <c r="A7023" s="2" t="s">
        <v>19954</v>
      </c>
      <c r="B7023" s="2" t="s">
        <v>19955</v>
      </c>
      <c r="C7023" s="2" t="s">
        <v>19954</v>
      </c>
    </row>
    <row r="7024" spans="1:3">
      <c r="A7024" s="2" t="s">
        <v>19956</v>
      </c>
      <c r="B7024" s="2" t="s">
        <v>19957</v>
      </c>
      <c r="C7024" s="2" t="s">
        <v>19956</v>
      </c>
    </row>
    <row r="7025" spans="1:3">
      <c r="A7025" s="2" t="s">
        <v>19958</v>
      </c>
      <c r="B7025" s="2" t="s">
        <v>19959</v>
      </c>
      <c r="C7025" s="2" t="s">
        <v>19958</v>
      </c>
    </row>
    <row r="7026" spans="1:3">
      <c r="A7026" s="2" t="s">
        <v>19960</v>
      </c>
      <c r="B7026" s="2" t="s">
        <v>19961</v>
      </c>
      <c r="C7026" s="2" t="s">
        <v>19960</v>
      </c>
    </row>
    <row r="7027" spans="1:3">
      <c r="A7027" s="2" t="s">
        <v>19962</v>
      </c>
      <c r="B7027" s="2" t="s">
        <v>19963</v>
      </c>
      <c r="C7027" s="2" t="s">
        <v>19962</v>
      </c>
    </row>
    <row r="7028" spans="1:3">
      <c r="A7028" s="2" t="s">
        <v>19964</v>
      </c>
      <c r="B7028" s="2" t="s">
        <v>19965</v>
      </c>
      <c r="C7028" s="2" t="s">
        <v>19964</v>
      </c>
    </row>
    <row r="7029" spans="1:3">
      <c r="A7029" s="2" t="s">
        <v>19966</v>
      </c>
      <c r="B7029" s="2" t="s">
        <v>19967</v>
      </c>
      <c r="C7029" s="2" t="s">
        <v>19966</v>
      </c>
    </row>
    <row r="7030" spans="1:3">
      <c r="A7030" s="2" t="s">
        <v>19968</v>
      </c>
      <c r="B7030" s="2" t="s">
        <v>19969</v>
      </c>
      <c r="C7030" s="2" t="s">
        <v>19968</v>
      </c>
    </row>
    <row r="7031" spans="1:3">
      <c r="A7031" s="2" t="s">
        <v>19970</v>
      </c>
      <c r="B7031" s="2" t="s">
        <v>19971</v>
      </c>
      <c r="C7031" s="2" t="s">
        <v>19970</v>
      </c>
    </row>
    <row r="7032" spans="1:3">
      <c r="A7032" s="2" t="s">
        <v>19972</v>
      </c>
      <c r="B7032" s="2" t="s">
        <v>19973</v>
      </c>
      <c r="C7032" s="2" t="s">
        <v>19972</v>
      </c>
    </row>
    <row r="7033" spans="1:3">
      <c r="A7033" s="2" t="s">
        <v>19974</v>
      </c>
      <c r="B7033" s="2" t="s">
        <v>19975</v>
      </c>
      <c r="C7033" s="2" t="s">
        <v>19974</v>
      </c>
    </row>
    <row r="7034" spans="1:3">
      <c r="A7034" s="2" t="s">
        <v>19976</v>
      </c>
      <c r="B7034" s="2" t="s">
        <v>19977</v>
      </c>
      <c r="C7034" s="2" t="s">
        <v>19976</v>
      </c>
    </row>
    <row r="7035" spans="1:3">
      <c r="A7035" s="2" t="s">
        <v>19978</v>
      </c>
      <c r="B7035" s="2" t="s">
        <v>19979</v>
      </c>
      <c r="C7035" s="2" t="s">
        <v>19978</v>
      </c>
    </row>
    <row r="7036" spans="1:3">
      <c r="A7036" s="2" t="s">
        <v>19980</v>
      </c>
      <c r="B7036" s="2" t="s">
        <v>19981</v>
      </c>
      <c r="C7036" s="2" t="s">
        <v>19980</v>
      </c>
    </row>
    <row r="7037" spans="1:3">
      <c r="A7037" s="2" t="s">
        <v>19982</v>
      </c>
      <c r="B7037" s="2" t="s">
        <v>19983</v>
      </c>
      <c r="C7037" s="2" t="s">
        <v>19982</v>
      </c>
    </row>
    <row r="7038" spans="1:3">
      <c r="A7038" s="2" t="s">
        <v>19984</v>
      </c>
      <c r="B7038" s="2" t="s">
        <v>19985</v>
      </c>
      <c r="C7038" s="2" t="s">
        <v>19984</v>
      </c>
    </row>
    <row r="7039" spans="1:3">
      <c r="A7039" s="2" t="s">
        <v>19986</v>
      </c>
      <c r="B7039" s="2" t="s">
        <v>19987</v>
      </c>
      <c r="C7039" s="2" t="s">
        <v>19986</v>
      </c>
    </row>
    <row r="7040" spans="1:3">
      <c r="A7040" s="2" t="s">
        <v>19988</v>
      </c>
      <c r="B7040" s="2" t="s">
        <v>19989</v>
      </c>
      <c r="C7040" s="2" t="s">
        <v>19988</v>
      </c>
    </row>
    <row r="7041" spans="1:3">
      <c r="A7041" s="2" t="s">
        <v>19990</v>
      </c>
      <c r="B7041" s="2" t="s">
        <v>19991</v>
      </c>
      <c r="C7041" s="2" t="s">
        <v>19990</v>
      </c>
    </row>
    <row r="7042" spans="1:3">
      <c r="A7042" s="2" t="s">
        <v>19992</v>
      </c>
      <c r="B7042" s="2" t="s">
        <v>19993</v>
      </c>
      <c r="C7042" s="2" t="s">
        <v>19992</v>
      </c>
    </row>
    <row r="7043" spans="1:3">
      <c r="A7043" s="2" t="s">
        <v>19994</v>
      </c>
      <c r="B7043" s="2" t="s">
        <v>19995</v>
      </c>
      <c r="C7043" s="2" t="s">
        <v>19994</v>
      </c>
    </row>
    <row r="7044" spans="1:3">
      <c r="A7044" s="2" t="s">
        <v>19996</v>
      </c>
      <c r="B7044" s="2" t="s">
        <v>19997</v>
      </c>
      <c r="C7044" s="2" t="s">
        <v>19996</v>
      </c>
    </row>
    <row r="7045" spans="1:3">
      <c r="A7045" s="2" t="s">
        <v>19998</v>
      </c>
      <c r="B7045" s="2" t="s">
        <v>19999</v>
      </c>
      <c r="C7045" s="2" t="s">
        <v>19998</v>
      </c>
    </row>
    <row r="7046" spans="1:3">
      <c r="A7046" s="2" t="s">
        <v>20000</v>
      </c>
      <c r="B7046" s="2" t="s">
        <v>12439</v>
      </c>
      <c r="C7046" s="2" t="s">
        <v>20000</v>
      </c>
    </row>
    <row r="7047" spans="1:3">
      <c r="A7047" s="2" t="s">
        <v>20001</v>
      </c>
      <c r="B7047" s="2" t="s">
        <v>20002</v>
      </c>
      <c r="C7047" s="2" t="s">
        <v>20001</v>
      </c>
    </row>
    <row r="7048" spans="1:3">
      <c r="A7048" s="2" t="s">
        <v>20003</v>
      </c>
      <c r="B7048" s="2" t="s">
        <v>20004</v>
      </c>
      <c r="C7048" s="2" t="s">
        <v>20003</v>
      </c>
    </row>
    <row r="7049" spans="1:3">
      <c r="A7049" s="2" t="s">
        <v>20005</v>
      </c>
      <c r="B7049" s="2" t="s">
        <v>20006</v>
      </c>
      <c r="C7049" s="2" t="s">
        <v>20005</v>
      </c>
    </row>
    <row r="7050" spans="1:3">
      <c r="A7050" s="2" t="s">
        <v>20007</v>
      </c>
      <c r="B7050" s="2" t="s">
        <v>20008</v>
      </c>
      <c r="C7050" s="2" t="s">
        <v>20007</v>
      </c>
    </row>
    <row r="7051" spans="1:3">
      <c r="A7051" s="2" t="s">
        <v>20009</v>
      </c>
      <c r="B7051" s="2" t="s">
        <v>20010</v>
      </c>
      <c r="C7051" s="2" t="s">
        <v>20009</v>
      </c>
    </row>
    <row r="7052" spans="1:3">
      <c r="A7052" s="2" t="s">
        <v>20011</v>
      </c>
      <c r="B7052" s="2" t="s">
        <v>20012</v>
      </c>
      <c r="C7052" s="2" t="s">
        <v>20011</v>
      </c>
    </row>
    <row r="7053" spans="1:3">
      <c r="A7053" s="2" t="s">
        <v>20013</v>
      </c>
      <c r="B7053" s="2" t="s">
        <v>20014</v>
      </c>
      <c r="C7053" s="2" t="s">
        <v>20013</v>
      </c>
    </row>
    <row r="7054" spans="1:3">
      <c r="A7054" s="2" t="s">
        <v>20015</v>
      </c>
      <c r="B7054" s="2" t="s">
        <v>20016</v>
      </c>
      <c r="C7054" s="2" t="s">
        <v>20015</v>
      </c>
    </row>
    <row r="7055" spans="1:3">
      <c r="A7055" s="2" t="s">
        <v>20017</v>
      </c>
      <c r="B7055" s="2" t="s">
        <v>20018</v>
      </c>
      <c r="C7055" s="2" t="s">
        <v>20017</v>
      </c>
    </row>
    <row r="7056" spans="1:3">
      <c r="A7056" s="2" t="s">
        <v>20019</v>
      </c>
      <c r="B7056" s="2" t="s">
        <v>20020</v>
      </c>
      <c r="C7056" s="2" t="s">
        <v>20019</v>
      </c>
    </row>
    <row r="7057" spans="1:3">
      <c r="A7057" s="2" t="s">
        <v>20021</v>
      </c>
      <c r="B7057" s="2" t="s">
        <v>20022</v>
      </c>
      <c r="C7057" s="2" t="s">
        <v>20021</v>
      </c>
    </row>
    <row r="7058" spans="1:3">
      <c r="A7058" s="2" t="s">
        <v>20023</v>
      </c>
      <c r="B7058" s="2" t="s">
        <v>20024</v>
      </c>
      <c r="C7058" s="2" t="s">
        <v>20023</v>
      </c>
    </row>
    <row r="7059" spans="1:3">
      <c r="A7059" s="2" t="s">
        <v>20025</v>
      </c>
      <c r="B7059" s="2" t="s">
        <v>20026</v>
      </c>
      <c r="C7059" s="2" t="s">
        <v>20025</v>
      </c>
    </row>
    <row r="7060" spans="1:3">
      <c r="A7060" s="2" t="s">
        <v>20027</v>
      </c>
      <c r="B7060" s="2" t="s">
        <v>20028</v>
      </c>
      <c r="C7060" s="2" t="s">
        <v>20027</v>
      </c>
    </row>
    <row r="7061" spans="1:3">
      <c r="A7061" s="2" t="s">
        <v>20029</v>
      </c>
      <c r="B7061" s="2" t="s">
        <v>20030</v>
      </c>
      <c r="C7061" s="2" t="s">
        <v>20029</v>
      </c>
    </row>
    <row r="7062" spans="1:3">
      <c r="A7062" s="2" t="s">
        <v>20031</v>
      </c>
      <c r="B7062" s="2" t="s">
        <v>20032</v>
      </c>
      <c r="C7062" s="2" t="s">
        <v>20031</v>
      </c>
    </row>
    <row r="7063" spans="1:3">
      <c r="A7063" s="2" t="s">
        <v>20033</v>
      </c>
      <c r="B7063" s="2" t="s">
        <v>20034</v>
      </c>
      <c r="C7063" s="2" t="s">
        <v>20033</v>
      </c>
    </row>
    <row r="7064" spans="1:3">
      <c r="A7064" s="2" t="s">
        <v>20035</v>
      </c>
      <c r="B7064" s="2" t="s">
        <v>20036</v>
      </c>
      <c r="C7064" s="2" t="s">
        <v>20035</v>
      </c>
    </row>
    <row r="7065" spans="1:3">
      <c r="A7065" s="2" t="s">
        <v>20037</v>
      </c>
      <c r="B7065" s="2" t="s">
        <v>20038</v>
      </c>
      <c r="C7065" s="2" t="s">
        <v>20037</v>
      </c>
    </row>
    <row r="7066" spans="1:3">
      <c r="A7066" s="2" t="s">
        <v>20039</v>
      </c>
      <c r="B7066" s="2" t="s">
        <v>20040</v>
      </c>
      <c r="C7066" s="2" t="s">
        <v>20039</v>
      </c>
    </row>
    <row r="7067" spans="1:3">
      <c r="A7067" s="2" t="s">
        <v>20041</v>
      </c>
      <c r="B7067" s="2" t="s">
        <v>20042</v>
      </c>
      <c r="C7067" s="2" t="s">
        <v>20041</v>
      </c>
    </row>
    <row r="7068" spans="1:3">
      <c r="A7068" s="2" t="s">
        <v>20043</v>
      </c>
      <c r="B7068" s="2" t="s">
        <v>20044</v>
      </c>
      <c r="C7068" s="2" t="s">
        <v>20043</v>
      </c>
    </row>
    <row r="7069" spans="1:3">
      <c r="A7069" s="2" t="s">
        <v>20045</v>
      </c>
      <c r="B7069" s="2" t="s">
        <v>20046</v>
      </c>
      <c r="C7069" s="2" t="s">
        <v>20045</v>
      </c>
    </row>
    <row r="7070" spans="1:3">
      <c r="A7070" s="2" t="s">
        <v>20047</v>
      </c>
      <c r="B7070" s="2" t="s">
        <v>20048</v>
      </c>
      <c r="C7070" s="2" t="s">
        <v>20047</v>
      </c>
    </row>
    <row r="7071" spans="1:3">
      <c r="A7071" s="2" t="s">
        <v>20049</v>
      </c>
      <c r="B7071" s="2" t="s">
        <v>20050</v>
      </c>
      <c r="C7071" s="2" t="s">
        <v>20049</v>
      </c>
    </row>
    <row r="7072" spans="1:3">
      <c r="A7072" s="2" t="s">
        <v>20051</v>
      </c>
      <c r="B7072" s="2" t="s">
        <v>20052</v>
      </c>
      <c r="C7072" s="2" t="s">
        <v>20051</v>
      </c>
    </row>
    <row r="7073" spans="1:3">
      <c r="A7073" s="2" t="s">
        <v>20053</v>
      </c>
      <c r="B7073" s="2" t="s">
        <v>20054</v>
      </c>
      <c r="C7073" s="2" t="s">
        <v>20053</v>
      </c>
    </row>
    <row r="7074" spans="1:3">
      <c r="A7074" s="2" t="s">
        <v>20055</v>
      </c>
      <c r="B7074" s="2" t="s">
        <v>20056</v>
      </c>
      <c r="C7074" s="2" t="s">
        <v>20055</v>
      </c>
    </row>
    <row r="7075" spans="1:3">
      <c r="A7075" s="2" t="s">
        <v>20057</v>
      </c>
      <c r="B7075" s="2" t="s">
        <v>20058</v>
      </c>
      <c r="C7075" s="2" t="s">
        <v>20057</v>
      </c>
    </row>
    <row r="7076" spans="1:3">
      <c r="A7076" s="2" t="s">
        <v>20059</v>
      </c>
      <c r="B7076" s="2" t="s">
        <v>20060</v>
      </c>
      <c r="C7076" s="2" t="s">
        <v>20059</v>
      </c>
    </row>
    <row r="7077" spans="1:3">
      <c r="A7077" s="2" t="s">
        <v>20061</v>
      </c>
      <c r="B7077" s="2" t="s">
        <v>20062</v>
      </c>
      <c r="C7077" s="2" t="s">
        <v>20061</v>
      </c>
    </row>
    <row r="7078" spans="1:3">
      <c r="A7078" s="2" t="s">
        <v>20063</v>
      </c>
      <c r="B7078" s="2" t="s">
        <v>20064</v>
      </c>
      <c r="C7078" s="2" t="s">
        <v>20063</v>
      </c>
    </row>
    <row r="7079" spans="1:3">
      <c r="A7079" s="2" t="s">
        <v>20065</v>
      </c>
      <c r="B7079" s="2" t="s">
        <v>20066</v>
      </c>
      <c r="C7079" s="2" t="s">
        <v>20065</v>
      </c>
    </row>
    <row r="7080" spans="1:3">
      <c r="A7080" s="2" t="s">
        <v>20067</v>
      </c>
      <c r="B7080" s="2" t="s">
        <v>20068</v>
      </c>
      <c r="C7080" s="2" t="s">
        <v>20067</v>
      </c>
    </row>
    <row r="7081" spans="1:3">
      <c r="A7081" s="2" t="s">
        <v>20069</v>
      </c>
      <c r="B7081" s="2" t="s">
        <v>20070</v>
      </c>
      <c r="C7081" s="2" t="s">
        <v>20069</v>
      </c>
    </row>
    <row r="7082" spans="1:3">
      <c r="A7082" s="2" t="s">
        <v>20071</v>
      </c>
      <c r="B7082" s="2" t="s">
        <v>20072</v>
      </c>
      <c r="C7082" s="2" t="s">
        <v>20071</v>
      </c>
    </row>
    <row r="7083" spans="1:3">
      <c r="A7083" s="2" t="s">
        <v>20073</v>
      </c>
      <c r="B7083" s="2" t="s">
        <v>20074</v>
      </c>
      <c r="C7083" s="2" t="s">
        <v>20073</v>
      </c>
    </row>
    <row r="7084" spans="1:3">
      <c r="A7084" s="2" t="s">
        <v>20075</v>
      </c>
      <c r="B7084" s="2" t="s">
        <v>20076</v>
      </c>
      <c r="C7084" s="2" t="s">
        <v>20075</v>
      </c>
    </row>
    <row r="7085" spans="1:3">
      <c r="A7085" s="2" t="s">
        <v>20077</v>
      </c>
      <c r="B7085" s="2" t="s">
        <v>20078</v>
      </c>
      <c r="C7085" s="2" t="s">
        <v>20077</v>
      </c>
    </row>
    <row r="7086" spans="1:3">
      <c r="A7086" s="2" t="s">
        <v>20079</v>
      </c>
      <c r="B7086" s="2" t="s">
        <v>20080</v>
      </c>
      <c r="C7086" s="2" t="s">
        <v>20079</v>
      </c>
    </row>
    <row r="7087" spans="1:3">
      <c r="A7087" s="2" t="s">
        <v>20081</v>
      </c>
      <c r="B7087" s="2" t="s">
        <v>20082</v>
      </c>
      <c r="C7087" s="2" t="s">
        <v>20081</v>
      </c>
    </row>
    <row r="7088" spans="1:3">
      <c r="A7088" s="2" t="s">
        <v>20083</v>
      </c>
      <c r="B7088" s="2" t="s">
        <v>20084</v>
      </c>
      <c r="C7088" s="2" t="s">
        <v>20083</v>
      </c>
    </row>
    <row r="7089" spans="1:3">
      <c r="A7089" s="2" t="s">
        <v>20085</v>
      </c>
      <c r="B7089" s="2" t="s">
        <v>20086</v>
      </c>
      <c r="C7089" s="2" t="s">
        <v>20085</v>
      </c>
    </row>
    <row r="7090" spans="1:3">
      <c r="A7090" s="2" t="s">
        <v>20087</v>
      </c>
      <c r="B7090" s="2" t="s">
        <v>20088</v>
      </c>
      <c r="C7090" s="2" t="s">
        <v>20087</v>
      </c>
    </row>
    <row r="7091" spans="1:3">
      <c r="A7091" s="2" t="s">
        <v>20089</v>
      </c>
      <c r="B7091" s="2" t="s">
        <v>20090</v>
      </c>
      <c r="C7091" s="2" t="s">
        <v>20089</v>
      </c>
    </row>
    <row r="7092" spans="1:3">
      <c r="A7092" s="2" t="s">
        <v>20091</v>
      </c>
      <c r="B7092" s="2" t="s">
        <v>20092</v>
      </c>
      <c r="C7092" s="2" t="s">
        <v>20091</v>
      </c>
    </row>
    <row r="7093" spans="1:3">
      <c r="A7093" s="2" t="s">
        <v>20093</v>
      </c>
      <c r="B7093" s="2" t="s">
        <v>12641</v>
      </c>
      <c r="C7093" s="2" t="s">
        <v>20093</v>
      </c>
    </row>
    <row r="7094" spans="1:3">
      <c r="A7094" s="2" t="s">
        <v>20094</v>
      </c>
      <c r="B7094" s="2" t="s">
        <v>20095</v>
      </c>
      <c r="C7094" s="2" t="s">
        <v>20094</v>
      </c>
    </row>
    <row r="7095" spans="1:3">
      <c r="A7095" s="2" t="s">
        <v>20096</v>
      </c>
      <c r="B7095" s="2" t="s">
        <v>20097</v>
      </c>
      <c r="C7095" s="2" t="s">
        <v>20096</v>
      </c>
    </row>
    <row r="7096" spans="1:3">
      <c r="A7096" s="2" t="s">
        <v>20098</v>
      </c>
      <c r="B7096" s="2" t="s">
        <v>20099</v>
      </c>
      <c r="C7096" s="2" t="s">
        <v>20098</v>
      </c>
    </row>
    <row r="7097" spans="1:3">
      <c r="A7097" s="2" t="s">
        <v>20100</v>
      </c>
      <c r="B7097" s="2" t="s">
        <v>20101</v>
      </c>
      <c r="C7097" s="2" t="s">
        <v>20100</v>
      </c>
    </row>
    <row r="7098" spans="1:3">
      <c r="A7098" s="2" t="s">
        <v>20102</v>
      </c>
      <c r="B7098" s="2" t="s">
        <v>20103</v>
      </c>
      <c r="C7098" s="2" t="s">
        <v>20102</v>
      </c>
    </row>
    <row r="7099" spans="1:3">
      <c r="A7099" s="2" t="s">
        <v>20104</v>
      </c>
      <c r="B7099" s="2" t="s">
        <v>20105</v>
      </c>
      <c r="C7099" s="2" t="s">
        <v>20104</v>
      </c>
    </row>
    <row r="7100" spans="1:3">
      <c r="A7100" s="2" t="s">
        <v>20106</v>
      </c>
      <c r="B7100" s="2" t="s">
        <v>20107</v>
      </c>
      <c r="C7100" s="2" t="s">
        <v>20106</v>
      </c>
    </row>
    <row r="7101" spans="1:3">
      <c r="A7101" s="2" t="s">
        <v>20108</v>
      </c>
      <c r="B7101" s="2" t="s">
        <v>20109</v>
      </c>
      <c r="C7101" s="2" t="s">
        <v>20108</v>
      </c>
    </row>
    <row r="7102" spans="1:3">
      <c r="A7102" s="2" t="s">
        <v>20110</v>
      </c>
      <c r="B7102" s="2" t="s">
        <v>20111</v>
      </c>
      <c r="C7102" s="2" t="s">
        <v>20110</v>
      </c>
    </row>
    <row r="7103" spans="1:3">
      <c r="A7103" s="2" t="s">
        <v>20112</v>
      </c>
      <c r="B7103" s="2" t="s">
        <v>20113</v>
      </c>
      <c r="C7103" s="2" t="s">
        <v>20112</v>
      </c>
    </row>
    <row r="7104" spans="1:3">
      <c r="A7104" s="2" t="s">
        <v>20114</v>
      </c>
      <c r="B7104" s="2" t="s">
        <v>20115</v>
      </c>
      <c r="C7104" s="2" t="s">
        <v>20114</v>
      </c>
    </row>
    <row r="7105" spans="1:3">
      <c r="A7105" s="2" t="s">
        <v>20116</v>
      </c>
      <c r="B7105" s="2" t="s">
        <v>20117</v>
      </c>
      <c r="C7105" s="2" t="s">
        <v>20116</v>
      </c>
    </row>
    <row r="7106" spans="1:3">
      <c r="A7106" s="2" t="s">
        <v>20118</v>
      </c>
      <c r="B7106" s="2" t="s">
        <v>20119</v>
      </c>
      <c r="C7106" s="2" t="s">
        <v>20118</v>
      </c>
    </row>
    <row r="7107" spans="1:3">
      <c r="A7107" s="2" t="s">
        <v>20120</v>
      </c>
      <c r="B7107" s="2" t="s">
        <v>20121</v>
      </c>
      <c r="C7107" s="2" t="s">
        <v>20120</v>
      </c>
    </row>
    <row r="7108" spans="1:3">
      <c r="A7108" s="2" t="s">
        <v>20122</v>
      </c>
      <c r="B7108" s="2" t="s">
        <v>20123</v>
      </c>
      <c r="C7108" s="2" t="s">
        <v>20122</v>
      </c>
    </row>
    <row r="7109" spans="1:3">
      <c r="A7109" s="2" t="s">
        <v>20124</v>
      </c>
      <c r="B7109" s="2" t="s">
        <v>20125</v>
      </c>
      <c r="C7109" s="2" t="s">
        <v>20124</v>
      </c>
    </row>
    <row r="7110" spans="1:3">
      <c r="A7110" s="2" t="s">
        <v>20126</v>
      </c>
      <c r="B7110" s="2" t="s">
        <v>20127</v>
      </c>
      <c r="C7110" s="2" t="s">
        <v>20126</v>
      </c>
    </row>
    <row r="7111" spans="1:3">
      <c r="A7111" s="2" t="s">
        <v>20128</v>
      </c>
      <c r="B7111" s="2" t="s">
        <v>20129</v>
      </c>
      <c r="C7111" s="2" t="s">
        <v>20128</v>
      </c>
    </row>
    <row r="7112" spans="1:3">
      <c r="A7112" s="2" t="s">
        <v>20130</v>
      </c>
      <c r="B7112" s="2" t="s">
        <v>20131</v>
      </c>
      <c r="C7112" s="2" t="s">
        <v>20130</v>
      </c>
    </row>
    <row r="7113" spans="1:3">
      <c r="A7113" s="2" t="s">
        <v>20132</v>
      </c>
      <c r="B7113" s="2" t="s">
        <v>20133</v>
      </c>
      <c r="C7113" s="2" t="s">
        <v>20132</v>
      </c>
    </row>
    <row r="7114" spans="1:3">
      <c r="A7114" s="2" t="s">
        <v>20134</v>
      </c>
      <c r="B7114" s="2" t="s">
        <v>20135</v>
      </c>
      <c r="C7114" s="2" t="s">
        <v>20134</v>
      </c>
    </row>
    <row r="7115" spans="1:3">
      <c r="A7115" s="2" t="s">
        <v>20136</v>
      </c>
      <c r="B7115" s="2" t="s">
        <v>20137</v>
      </c>
      <c r="C7115" s="2" t="s">
        <v>20136</v>
      </c>
    </row>
    <row r="7116" spans="1:3">
      <c r="A7116" s="2" t="s">
        <v>20138</v>
      </c>
      <c r="B7116" s="2" t="s">
        <v>20139</v>
      </c>
      <c r="C7116" s="2" t="s">
        <v>20138</v>
      </c>
    </row>
    <row r="7117" spans="1:3">
      <c r="A7117" s="2" t="s">
        <v>20140</v>
      </c>
      <c r="B7117" s="2" t="s">
        <v>20141</v>
      </c>
      <c r="C7117" s="2" t="s">
        <v>20140</v>
      </c>
    </row>
    <row r="7118" spans="1:3">
      <c r="A7118" s="2" t="s">
        <v>20142</v>
      </c>
      <c r="B7118" s="2" t="s">
        <v>20143</v>
      </c>
      <c r="C7118" s="2" t="s">
        <v>20142</v>
      </c>
    </row>
    <row r="7119" spans="1:3">
      <c r="A7119" s="2" t="s">
        <v>20144</v>
      </c>
      <c r="B7119" s="2" t="s">
        <v>20145</v>
      </c>
      <c r="C7119" s="2" t="s">
        <v>20144</v>
      </c>
    </row>
    <row r="7120" spans="1:3">
      <c r="A7120" s="2" t="s">
        <v>20146</v>
      </c>
      <c r="B7120" s="2" t="s">
        <v>20147</v>
      </c>
      <c r="C7120" s="2" t="s">
        <v>20146</v>
      </c>
    </row>
    <row r="7121" spans="1:3">
      <c r="A7121" s="2" t="s">
        <v>20148</v>
      </c>
      <c r="B7121" s="2" t="s">
        <v>20149</v>
      </c>
      <c r="C7121" s="2" t="s">
        <v>20148</v>
      </c>
    </row>
    <row r="7122" spans="1:3">
      <c r="A7122" s="2" t="s">
        <v>20150</v>
      </c>
      <c r="B7122" s="2" t="s">
        <v>20151</v>
      </c>
      <c r="C7122" s="2" t="s">
        <v>20150</v>
      </c>
    </row>
    <row r="7123" spans="1:3">
      <c r="A7123" s="2" t="s">
        <v>20152</v>
      </c>
      <c r="B7123" s="2" t="s">
        <v>20153</v>
      </c>
      <c r="C7123" s="2" t="s">
        <v>20152</v>
      </c>
    </row>
    <row r="7124" spans="1:3">
      <c r="A7124" s="2" t="s">
        <v>20154</v>
      </c>
      <c r="B7124" s="2" t="s">
        <v>20155</v>
      </c>
      <c r="C7124" s="2" t="s">
        <v>20154</v>
      </c>
    </row>
    <row r="7125" spans="1:3">
      <c r="A7125" s="2" t="s">
        <v>20156</v>
      </c>
      <c r="B7125" s="2" t="s">
        <v>20157</v>
      </c>
      <c r="C7125" s="2" t="s">
        <v>20156</v>
      </c>
    </row>
    <row r="7126" spans="1:3">
      <c r="A7126" s="2" t="s">
        <v>20158</v>
      </c>
      <c r="B7126" s="2" t="s">
        <v>20159</v>
      </c>
      <c r="C7126" s="2" t="s">
        <v>20158</v>
      </c>
    </row>
    <row r="7127" spans="1:3">
      <c r="A7127" s="2" t="s">
        <v>20160</v>
      </c>
      <c r="B7127" s="2" t="s">
        <v>20161</v>
      </c>
      <c r="C7127" s="2" t="s">
        <v>20160</v>
      </c>
    </row>
    <row r="7128" spans="1:3">
      <c r="A7128" s="2" t="s">
        <v>20162</v>
      </c>
      <c r="B7128" s="2" t="s">
        <v>20163</v>
      </c>
      <c r="C7128" s="2" t="s">
        <v>20162</v>
      </c>
    </row>
    <row r="7129" spans="1:3">
      <c r="A7129" s="2" t="s">
        <v>20164</v>
      </c>
      <c r="B7129" s="2" t="s">
        <v>20165</v>
      </c>
      <c r="C7129" s="2" t="s">
        <v>20164</v>
      </c>
    </row>
    <row r="7130" spans="1:3">
      <c r="A7130" s="2" t="s">
        <v>20166</v>
      </c>
      <c r="B7130" s="2" t="s">
        <v>20167</v>
      </c>
      <c r="C7130" s="2" t="s">
        <v>20166</v>
      </c>
    </row>
    <row r="7131" spans="1:3">
      <c r="A7131" s="2" t="s">
        <v>20168</v>
      </c>
      <c r="B7131" s="2" t="s">
        <v>20169</v>
      </c>
      <c r="C7131" s="2" t="s">
        <v>20168</v>
      </c>
    </row>
    <row r="7132" spans="1:3">
      <c r="A7132" s="2" t="s">
        <v>20170</v>
      </c>
      <c r="B7132" s="2" t="s">
        <v>20171</v>
      </c>
      <c r="C7132" s="2" t="s">
        <v>20170</v>
      </c>
    </row>
    <row r="7133" spans="1:3">
      <c r="A7133" s="2" t="s">
        <v>20172</v>
      </c>
      <c r="B7133" s="2" t="s">
        <v>20173</v>
      </c>
      <c r="C7133" s="2" t="s">
        <v>20172</v>
      </c>
    </row>
    <row r="7134" spans="1:3">
      <c r="A7134" s="2" t="s">
        <v>20174</v>
      </c>
      <c r="B7134" s="2" t="s">
        <v>20175</v>
      </c>
      <c r="C7134" s="2" t="s">
        <v>20174</v>
      </c>
    </row>
    <row r="7135" spans="1:3">
      <c r="A7135" s="2" t="s">
        <v>20176</v>
      </c>
      <c r="B7135" s="2" t="s">
        <v>20177</v>
      </c>
      <c r="C7135" s="2" t="s">
        <v>20176</v>
      </c>
    </row>
    <row r="7136" spans="1:3">
      <c r="A7136" s="2" t="s">
        <v>20178</v>
      </c>
      <c r="B7136" s="2" t="s">
        <v>20179</v>
      </c>
      <c r="C7136" s="2" t="s">
        <v>20178</v>
      </c>
    </row>
    <row r="7137" spans="1:3">
      <c r="A7137" s="2" t="s">
        <v>20180</v>
      </c>
      <c r="B7137" s="2" t="s">
        <v>20181</v>
      </c>
      <c r="C7137" s="2" t="s">
        <v>20180</v>
      </c>
    </row>
    <row r="7138" spans="1:3">
      <c r="A7138" s="2" t="s">
        <v>20182</v>
      </c>
      <c r="B7138" s="2" t="s">
        <v>13048</v>
      </c>
      <c r="C7138" s="2" t="s">
        <v>20182</v>
      </c>
    </row>
    <row r="7139" spans="1:3">
      <c r="A7139" s="2" t="s">
        <v>20183</v>
      </c>
      <c r="B7139" s="2" t="s">
        <v>20184</v>
      </c>
      <c r="C7139" s="2" t="s">
        <v>20183</v>
      </c>
    </row>
    <row r="7140" spans="1:3">
      <c r="A7140" s="2" t="s">
        <v>20185</v>
      </c>
      <c r="B7140" s="2" t="s">
        <v>20186</v>
      </c>
      <c r="C7140" s="2" t="s">
        <v>20185</v>
      </c>
    </row>
    <row r="7141" spans="1:3">
      <c r="A7141" s="2" t="s">
        <v>20187</v>
      </c>
      <c r="B7141" s="2" t="s">
        <v>20188</v>
      </c>
      <c r="C7141" s="2" t="s">
        <v>20187</v>
      </c>
    </row>
    <row r="7142" spans="1:3">
      <c r="A7142" s="2" t="s">
        <v>20189</v>
      </c>
      <c r="B7142" s="2" t="s">
        <v>20190</v>
      </c>
      <c r="C7142" s="2" t="s">
        <v>20189</v>
      </c>
    </row>
    <row r="7143" spans="1:3">
      <c r="A7143" s="2" t="s">
        <v>20191</v>
      </c>
      <c r="B7143" s="2" t="s">
        <v>20192</v>
      </c>
      <c r="C7143" s="2" t="s">
        <v>20191</v>
      </c>
    </row>
    <row r="7144" spans="1:3">
      <c r="A7144" s="2" t="s">
        <v>20193</v>
      </c>
      <c r="B7144" s="2" t="s">
        <v>20194</v>
      </c>
      <c r="C7144" s="2" t="s">
        <v>20193</v>
      </c>
    </row>
    <row r="7145" spans="1:3">
      <c r="A7145" s="2" t="s">
        <v>20195</v>
      </c>
      <c r="B7145" s="2" t="s">
        <v>20196</v>
      </c>
      <c r="C7145" s="2" t="s">
        <v>20195</v>
      </c>
    </row>
    <row r="7146" spans="1:3">
      <c r="A7146" s="2" t="s">
        <v>20197</v>
      </c>
      <c r="B7146" s="2" t="s">
        <v>20198</v>
      </c>
      <c r="C7146" s="2" t="s">
        <v>20197</v>
      </c>
    </row>
    <row r="7147" spans="1:3">
      <c r="A7147" s="2" t="s">
        <v>20199</v>
      </c>
      <c r="B7147" s="2" t="s">
        <v>20200</v>
      </c>
      <c r="C7147" s="2" t="s">
        <v>20199</v>
      </c>
    </row>
    <row r="7148" spans="1:3">
      <c r="A7148" s="2" t="s">
        <v>20201</v>
      </c>
      <c r="B7148" s="2" t="s">
        <v>20202</v>
      </c>
      <c r="C7148" s="2" t="s">
        <v>20201</v>
      </c>
    </row>
    <row r="7149" spans="1:3">
      <c r="A7149" s="2" t="s">
        <v>20203</v>
      </c>
      <c r="B7149" s="2" t="s">
        <v>20204</v>
      </c>
      <c r="C7149" s="2" t="s">
        <v>20203</v>
      </c>
    </row>
    <row r="7150" spans="1:3">
      <c r="A7150" s="2" t="s">
        <v>20205</v>
      </c>
      <c r="B7150" s="2" t="s">
        <v>20206</v>
      </c>
      <c r="C7150" s="2" t="s">
        <v>20205</v>
      </c>
    </row>
    <row r="7151" spans="1:3">
      <c r="A7151" s="2" t="s">
        <v>20207</v>
      </c>
      <c r="B7151" s="2" t="s">
        <v>20208</v>
      </c>
      <c r="C7151" s="2" t="s">
        <v>20207</v>
      </c>
    </row>
    <row r="7152" spans="1:3">
      <c r="A7152" s="2" t="s">
        <v>20209</v>
      </c>
      <c r="B7152" s="2" t="s">
        <v>20210</v>
      </c>
      <c r="C7152" s="2" t="s">
        <v>20209</v>
      </c>
    </row>
    <row r="7153" spans="1:3">
      <c r="A7153" s="2" t="s">
        <v>20211</v>
      </c>
      <c r="B7153" s="2" t="s">
        <v>13511</v>
      </c>
      <c r="C7153" s="2" t="s">
        <v>20211</v>
      </c>
    </row>
    <row r="7154" spans="1:3">
      <c r="A7154" s="2" t="s">
        <v>20212</v>
      </c>
      <c r="B7154" s="2" t="s">
        <v>20213</v>
      </c>
      <c r="C7154" s="2" t="s">
        <v>20212</v>
      </c>
    </row>
    <row r="7155" spans="1:3">
      <c r="A7155" s="2" t="s">
        <v>20214</v>
      </c>
      <c r="B7155" s="2" t="s">
        <v>20215</v>
      </c>
      <c r="C7155" s="2" t="s">
        <v>20214</v>
      </c>
    </row>
    <row r="7156" spans="1:3">
      <c r="A7156" s="2" t="s">
        <v>20216</v>
      </c>
      <c r="B7156" s="2" t="s">
        <v>20217</v>
      </c>
      <c r="C7156" s="2" t="s">
        <v>20216</v>
      </c>
    </row>
    <row r="7157" spans="1:3">
      <c r="A7157" s="2" t="s">
        <v>20218</v>
      </c>
      <c r="B7157" s="2" t="s">
        <v>20219</v>
      </c>
      <c r="C7157" s="2" t="s">
        <v>20218</v>
      </c>
    </row>
    <row r="7158" spans="1:3">
      <c r="A7158" s="2" t="s">
        <v>20220</v>
      </c>
      <c r="B7158" s="2" t="s">
        <v>13072</v>
      </c>
      <c r="C7158" s="2" t="s">
        <v>20220</v>
      </c>
    </row>
    <row r="7159" spans="1:3">
      <c r="A7159" s="2" t="s">
        <v>20221</v>
      </c>
      <c r="B7159" s="2" t="s">
        <v>20222</v>
      </c>
      <c r="C7159" s="2" t="s">
        <v>20221</v>
      </c>
    </row>
    <row r="7160" spans="1:3">
      <c r="A7160" s="2" t="s">
        <v>20223</v>
      </c>
      <c r="B7160" s="2" t="s">
        <v>20224</v>
      </c>
      <c r="C7160" s="2" t="s">
        <v>20223</v>
      </c>
    </row>
    <row r="7161" spans="1:3">
      <c r="A7161" s="2" t="s">
        <v>20225</v>
      </c>
      <c r="B7161" s="2" t="s">
        <v>20226</v>
      </c>
      <c r="C7161" s="2" t="s">
        <v>20225</v>
      </c>
    </row>
    <row r="7162" spans="1:3">
      <c r="A7162" s="2" t="s">
        <v>20227</v>
      </c>
      <c r="B7162" s="2" t="s">
        <v>20228</v>
      </c>
      <c r="C7162" s="2" t="s">
        <v>20227</v>
      </c>
    </row>
    <row r="7163" spans="1:3">
      <c r="A7163" s="2" t="s">
        <v>20229</v>
      </c>
      <c r="B7163" s="2" t="s">
        <v>20230</v>
      </c>
      <c r="C7163" s="2" t="s">
        <v>20229</v>
      </c>
    </row>
    <row r="7164" spans="1:3">
      <c r="A7164" s="2" t="s">
        <v>20231</v>
      </c>
      <c r="B7164" s="2" t="s">
        <v>20232</v>
      </c>
      <c r="C7164" s="2" t="s">
        <v>20231</v>
      </c>
    </row>
    <row r="7165" spans="1:3">
      <c r="A7165" s="2" t="s">
        <v>20233</v>
      </c>
      <c r="B7165" s="2" t="s">
        <v>20234</v>
      </c>
      <c r="C7165" s="2" t="s">
        <v>20233</v>
      </c>
    </row>
    <row r="7166" spans="1:3">
      <c r="A7166" s="2" t="s">
        <v>20235</v>
      </c>
      <c r="B7166" s="2" t="s">
        <v>20236</v>
      </c>
      <c r="C7166" s="2" t="s">
        <v>20235</v>
      </c>
    </row>
    <row r="7167" spans="1:3">
      <c r="A7167" s="2" t="s">
        <v>20237</v>
      </c>
      <c r="B7167" s="2" t="s">
        <v>20238</v>
      </c>
      <c r="C7167" s="2" t="s">
        <v>20237</v>
      </c>
    </row>
    <row r="7168" spans="1:3">
      <c r="A7168" s="2" t="s">
        <v>20239</v>
      </c>
      <c r="B7168" s="2" t="s">
        <v>20240</v>
      </c>
      <c r="C7168" s="2" t="s">
        <v>20239</v>
      </c>
    </row>
    <row r="7169" spans="1:3">
      <c r="A7169" s="2" t="s">
        <v>20241</v>
      </c>
      <c r="B7169" s="2" t="s">
        <v>20242</v>
      </c>
      <c r="C7169" s="2" t="s">
        <v>20241</v>
      </c>
    </row>
    <row r="7170" spans="1:3">
      <c r="A7170" s="2" t="s">
        <v>20243</v>
      </c>
      <c r="B7170" s="2" t="s">
        <v>20244</v>
      </c>
      <c r="C7170" s="2" t="s">
        <v>20243</v>
      </c>
    </row>
    <row r="7171" spans="1:3">
      <c r="A7171" s="2" t="s">
        <v>20245</v>
      </c>
      <c r="B7171" s="2" t="s">
        <v>20246</v>
      </c>
      <c r="C7171" s="2" t="s">
        <v>20245</v>
      </c>
    </row>
    <row r="7172" spans="1:3">
      <c r="A7172" s="2" t="s">
        <v>20247</v>
      </c>
      <c r="B7172" s="2" t="s">
        <v>20248</v>
      </c>
      <c r="C7172" s="2" t="s">
        <v>20247</v>
      </c>
    </row>
    <row r="7173" spans="1:3">
      <c r="A7173" s="2" t="s">
        <v>20249</v>
      </c>
      <c r="B7173" s="2" t="s">
        <v>20250</v>
      </c>
      <c r="C7173" s="2" t="s">
        <v>20249</v>
      </c>
    </row>
    <row r="7174" spans="1:3">
      <c r="A7174" s="2" t="s">
        <v>20251</v>
      </c>
      <c r="B7174" s="2" t="s">
        <v>20252</v>
      </c>
      <c r="C7174" s="2" t="s">
        <v>20251</v>
      </c>
    </row>
    <row r="7175" spans="1:3">
      <c r="A7175" s="2" t="s">
        <v>20253</v>
      </c>
      <c r="B7175" s="2" t="s">
        <v>20254</v>
      </c>
      <c r="C7175" s="2" t="s">
        <v>20253</v>
      </c>
    </row>
    <row r="7176" spans="1:3">
      <c r="A7176" s="2" t="s">
        <v>20255</v>
      </c>
      <c r="B7176" s="2" t="s">
        <v>12924</v>
      </c>
      <c r="C7176" s="2" t="s">
        <v>20255</v>
      </c>
    </row>
    <row r="7177" spans="1:3">
      <c r="A7177" s="2" t="s">
        <v>20256</v>
      </c>
      <c r="B7177" s="2" t="s">
        <v>20257</v>
      </c>
      <c r="C7177" s="2" t="s">
        <v>20256</v>
      </c>
    </row>
    <row r="7178" spans="1:3">
      <c r="A7178" s="2" t="s">
        <v>20258</v>
      </c>
      <c r="B7178" s="2" t="s">
        <v>20259</v>
      </c>
      <c r="C7178" s="2" t="s">
        <v>20258</v>
      </c>
    </row>
    <row r="7179" spans="1:3">
      <c r="A7179" s="2" t="s">
        <v>20260</v>
      </c>
      <c r="B7179" s="2" t="s">
        <v>20261</v>
      </c>
      <c r="C7179" s="2" t="s">
        <v>20260</v>
      </c>
    </row>
    <row r="7180" spans="1:3">
      <c r="A7180" s="2" t="s">
        <v>20262</v>
      </c>
      <c r="B7180" s="2" t="s">
        <v>20263</v>
      </c>
      <c r="C7180" s="2" t="s">
        <v>20262</v>
      </c>
    </row>
    <row r="7181" spans="1:3">
      <c r="A7181" s="2" t="s">
        <v>20264</v>
      </c>
      <c r="B7181" s="2" t="s">
        <v>13824</v>
      </c>
      <c r="C7181" s="2" t="s">
        <v>20264</v>
      </c>
    </row>
    <row r="7182" spans="1:3">
      <c r="A7182" s="2" t="s">
        <v>20265</v>
      </c>
      <c r="B7182" s="2" t="s">
        <v>20266</v>
      </c>
      <c r="C7182" s="2" t="s">
        <v>20265</v>
      </c>
    </row>
    <row r="7183" spans="1:3">
      <c r="A7183" s="2" t="s">
        <v>20267</v>
      </c>
      <c r="B7183" s="2" t="s">
        <v>20268</v>
      </c>
      <c r="C7183" s="2" t="s">
        <v>20267</v>
      </c>
    </row>
    <row r="7184" spans="1:3">
      <c r="A7184" s="2" t="s">
        <v>20269</v>
      </c>
      <c r="B7184" s="2" t="s">
        <v>20270</v>
      </c>
      <c r="C7184" s="2" t="s">
        <v>20269</v>
      </c>
    </row>
    <row r="7185" spans="1:3">
      <c r="A7185" s="2" t="s">
        <v>20271</v>
      </c>
      <c r="B7185" s="2" t="s">
        <v>20272</v>
      </c>
      <c r="C7185" s="2" t="s">
        <v>20271</v>
      </c>
    </row>
    <row r="7186" spans="1:3">
      <c r="A7186" s="2" t="s">
        <v>20273</v>
      </c>
      <c r="B7186" s="2" t="s">
        <v>20274</v>
      </c>
      <c r="C7186" s="2" t="s">
        <v>20273</v>
      </c>
    </row>
    <row r="7187" spans="1:3">
      <c r="A7187" s="2" t="s">
        <v>20275</v>
      </c>
      <c r="B7187" s="2" t="s">
        <v>20276</v>
      </c>
      <c r="C7187" s="2" t="s">
        <v>20275</v>
      </c>
    </row>
    <row r="7188" spans="1:3">
      <c r="A7188" s="2" t="s">
        <v>20277</v>
      </c>
      <c r="B7188" s="2" t="s">
        <v>20278</v>
      </c>
      <c r="C7188" s="2" t="s">
        <v>20277</v>
      </c>
    </row>
    <row r="7189" spans="1:3">
      <c r="A7189" s="2" t="s">
        <v>20279</v>
      </c>
      <c r="B7189" s="2" t="s">
        <v>20280</v>
      </c>
      <c r="C7189" s="2" t="s">
        <v>20279</v>
      </c>
    </row>
    <row r="7190" spans="1:3">
      <c r="A7190" s="2" t="s">
        <v>20281</v>
      </c>
      <c r="B7190" s="2" t="s">
        <v>20282</v>
      </c>
      <c r="C7190" s="2" t="s">
        <v>20281</v>
      </c>
    </row>
    <row r="7191" spans="1:3">
      <c r="A7191" s="2" t="s">
        <v>20283</v>
      </c>
      <c r="B7191" s="2" t="s">
        <v>20284</v>
      </c>
      <c r="C7191" s="2" t="s">
        <v>20283</v>
      </c>
    </row>
    <row r="7192" spans="1:3">
      <c r="A7192" s="2" t="s">
        <v>20285</v>
      </c>
      <c r="B7192" s="2" t="s">
        <v>20286</v>
      </c>
      <c r="C7192" s="2" t="s">
        <v>20285</v>
      </c>
    </row>
    <row r="7193" spans="1:3">
      <c r="A7193" s="2" t="s">
        <v>20287</v>
      </c>
      <c r="B7193" s="2" t="s">
        <v>20288</v>
      </c>
      <c r="C7193" s="2" t="s">
        <v>20287</v>
      </c>
    </row>
    <row r="7194" spans="1:3">
      <c r="A7194" s="2" t="s">
        <v>20289</v>
      </c>
      <c r="B7194" s="2" t="s">
        <v>20290</v>
      </c>
      <c r="C7194" s="2" t="s">
        <v>20289</v>
      </c>
    </row>
    <row r="7195" spans="1:3">
      <c r="A7195" s="2" t="s">
        <v>20291</v>
      </c>
      <c r="B7195" s="2" t="s">
        <v>20292</v>
      </c>
      <c r="C7195" s="2" t="s">
        <v>20291</v>
      </c>
    </row>
    <row r="7196" spans="1:3">
      <c r="A7196" s="2" t="s">
        <v>20293</v>
      </c>
      <c r="B7196" s="2" t="s">
        <v>20294</v>
      </c>
      <c r="C7196" s="2" t="s">
        <v>20293</v>
      </c>
    </row>
    <row r="7197" spans="1:3">
      <c r="A7197" s="2" t="s">
        <v>20295</v>
      </c>
      <c r="B7197" s="2" t="s">
        <v>20296</v>
      </c>
      <c r="C7197" s="2" t="s">
        <v>20295</v>
      </c>
    </row>
    <row r="7198" spans="1:3">
      <c r="A7198" s="2" t="s">
        <v>20297</v>
      </c>
      <c r="B7198" s="2" t="s">
        <v>20298</v>
      </c>
      <c r="C7198" s="2" t="s">
        <v>20297</v>
      </c>
    </row>
    <row r="7199" spans="1:3">
      <c r="A7199" s="2" t="s">
        <v>20299</v>
      </c>
      <c r="B7199" s="2" t="s">
        <v>20300</v>
      </c>
      <c r="C7199" s="2" t="s">
        <v>20299</v>
      </c>
    </row>
    <row r="7200" spans="1:3">
      <c r="A7200" s="2" t="s">
        <v>20301</v>
      </c>
      <c r="B7200" s="2" t="s">
        <v>20302</v>
      </c>
      <c r="C7200" s="2" t="s">
        <v>20301</v>
      </c>
    </row>
    <row r="7201" spans="1:3">
      <c r="A7201" s="2" t="s">
        <v>20303</v>
      </c>
      <c r="B7201" s="2" t="s">
        <v>20304</v>
      </c>
      <c r="C7201" s="2" t="s">
        <v>20303</v>
      </c>
    </row>
    <row r="7202" spans="1:3">
      <c r="A7202" s="2" t="s">
        <v>20305</v>
      </c>
      <c r="B7202" s="2" t="s">
        <v>20306</v>
      </c>
      <c r="C7202" s="2" t="s">
        <v>20305</v>
      </c>
    </row>
    <row r="7203" spans="1:3">
      <c r="A7203" s="2" t="s">
        <v>20307</v>
      </c>
      <c r="B7203" s="2" t="s">
        <v>20308</v>
      </c>
      <c r="C7203" s="2" t="s">
        <v>20307</v>
      </c>
    </row>
    <row r="7204" spans="1:3">
      <c r="A7204" s="2" t="s">
        <v>20309</v>
      </c>
      <c r="B7204" s="2" t="s">
        <v>20310</v>
      </c>
      <c r="C7204" s="2" t="s">
        <v>20309</v>
      </c>
    </row>
    <row r="7205" spans="1:3">
      <c r="A7205" s="2" t="s">
        <v>20311</v>
      </c>
      <c r="B7205" s="2" t="s">
        <v>20312</v>
      </c>
      <c r="C7205" s="2" t="s">
        <v>20311</v>
      </c>
    </row>
    <row r="7206" spans="1:3">
      <c r="A7206" s="2" t="s">
        <v>20313</v>
      </c>
      <c r="B7206" s="2" t="s">
        <v>20314</v>
      </c>
      <c r="C7206" s="2" t="s">
        <v>20313</v>
      </c>
    </row>
    <row r="7207" spans="1:3">
      <c r="A7207" s="2" t="s">
        <v>20315</v>
      </c>
      <c r="B7207" s="2" t="s">
        <v>13806</v>
      </c>
      <c r="C7207" s="2" t="s">
        <v>20315</v>
      </c>
    </row>
    <row r="7208" spans="1:3">
      <c r="A7208" s="2" t="s">
        <v>20316</v>
      </c>
      <c r="B7208" s="2" t="s">
        <v>20317</v>
      </c>
      <c r="C7208" s="2" t="s">
        <v>20316</v>
      </c>
    </row>
    <row r="7209" spans="1:3">
      <c r="A7209" s="2" t="s">
        <v>20318</v>
      </c>
      <c r="B7209" s="2" t="s">
        <v>20319</v>
      </c>
      <c r="C7209" s="2" t="s">
        <v>20318</v>
      </c>
    </row>
    <row r="7210" spans="1:3">
      <c r="A7210" s="2" t="s">
        <v>20320</v>
      </c>
      <c r="B7210" s="2" t="s">
        <v>20321</v>
      </c>
      <c r="C7210" s="2" t="s">
        <v>20320</v>
      </c>
    </row>
    <row r="7211" spans="1:3">
      <c r="A7211" s="2" t="s">
        <v>20322</v>
      </c>
      <c r="B7211" s="2" t="s">
        <v>20323</v>
      </c>
      <c r="C7211" s="2" t="s">
        <v>20322</v>
      </c>
    </row>
    <row r="7212" spans="1:3">
      <c r="A7212" s="2" t="s">
        <v>20324</v>
      </c>
      <c r="B7212" s="2" t="s">
        <v>20325</v>
      </c>
      <c r="C7212" s="2" t="s">
        <v>20324</v>
      </c>
    </row>
    <row r="7213" spans="1:3">
      <c r="A7213" s="2" t="s">
        <v>20326</v>
      </c>
      <c r="B7213" s="2" t="s">
        <v>20327</v>
      </c>
      <c r="C7213" s="2" t="s">
        <v>20326</v>
      </c>
    </row>
    <row r="7214" spans="1:3">
      <c r="A7214" s="2" t="s">
        <v>20328</v>
      </c>
      <c r="B7214" s="2" t="s">
        <v>20329</v>
      </c>
      <c r="C7214" s="2" t="s">
        <v>20328</v>
      </c>
    </row>
    <row r="7215" spans="1:3">
      <c r="A7215" s="2" t="s">
        <v>20330</v>
      </c>
      <c r="B7215" s="2" t="s">
        <v>20331</v>
      </c>
      <c r="C7215" s="2" t="s">
        <v>20330</v>
      </c>
    </row>
    <row r="7216" spans="1:3">
      <c r="A7216" s="2" t="s">
        <v>20332</v>
      </c>
      <c r="B7216" s="2" t="s">
        <v>20333</v>
      </c>
      <c r="C7216" s="2" t="s">
        <v>20332</v>
      </c>
    </row>
    <row r="7217" spans="1:3">
      <c r="A7217" s="2" t="s">
        <v>20334</v>
      </c>
      <c r="B7217" s="2" t="s">
        <v>20335</v>
      </c>
      <c r="C7217" s="2" t="s">
        <v>20334</v>
      </c>
    </row>
    <row r="7218" spans="1:3">
      <c r="A7218" s="2" t="s">
        <v>20336</v>
      </c>
      <c r="B7218" s="2" t="s">
        <v>20337</v>
      </c>
      <c r="C7218" s="2" t="s">
        <v>20336</v>
      </c>
    </row>
    <row r="7219" spans="1:3">
      <c r="A7219" s="2" t="s">
        <v>20338</v>
      </c>
      <c r="B7219" s="2" t="s">
        <v>13808</v>
      </c>
      <c r="C7219" s="2" t="s">
        <v>20338</v>
      </c>
    </row>
    <row r="7220" spans="1:3">
      <c r="A7220" s="2" t="s">
        <v>20339</v>
      </c>
      <c r="B7220" s="2" t="s">
        <v>20340</v>
      </c>
      <c r="C7220" s="2" t="s">
        <v>20339</v>
      </c>
    </row>
    <row r="7221" spans="1:3">
      <c r="A7221" s="2" t="s">
        <v>20341</v>
      </c>
      <c r="B7221" s="2" t="s">
        <v>20342</v>
      </c>
      <c r="C7221" s="2" t="s">
        <v>20341</v>
      </c>
    </row>
    <row r="7222" spans="1:3">
      <c r="A7222" s="2" t="s">
        <v>20343</v>
      </c>
      <c r="B7222" s="2" t="s">
        <v>20344</v>
      </c>
      <c r="C7222" s="2" t="s">
        <v>20343</v>
      </c>
    </row>
    <row r="7223" spans="1:3">
      <c r="A7223" s="2" t="s">
        <v>20345</v>
      </c>
      <c r="B7223" s="2" t="s">
        <v>20346</v>
      </c>
      <c r="C7223" s="2" t="s">
        <v>20345</v>
      </c>
    </row>
    <row r="7224" spans="1:3">
      <c r="A7224" s="2" t="s">
        <v>20347</v>
      </c>
      <c r="B7224" s="2" t="s">
        <v>20348</v>
      </c>
      <c r="C7224" s="2" t="s">
        <v>20347</v>
      </c>
    </row>
    <row r="7225" spans="1:3">
      <c r="A7225" s="2" t="s">
        <v>20349</v>
      </c>
      <c r="B7225" s="2" t="s">
        <v>20350</v>
      </c>
      <c r="C7225" s="2" t="s">
        <v>20349</v>
      </c>
    </row>
    <row r="7226" spans="1:3">
      <c r="A7226" s="2" t="s">
        <v>20351</v>
      </c>
      <c r="B7226" s="2" t="s">
        <v>20352</v>
      </c>
      <c r="C7226" s="2" t="s">
        <v>20351</v>
      </c>
    </row>
    <row r="7227" spans="1:3">
      <c r="A7227" s="2" t="s">
        <v>20353</v>
      </c>
      <c r="B7227" s="2" t="s">
        <v>20354</v>
      </c>
      <c r="C7227" s="2" t="s">
        <v>20353</v>
      </c>
    </row>
    <row r="7228" spans="1:3">
      <c r="A7228" s="2" t="s">
        <v>20355</v>
      </c>
      <c r="B7228" s="2" t="s">
        <v>20356</v>
      </c>
      <c r="C7228" s="2" t="s">
        <v>20355</v>
      </c>
    </row>
    <row r="7229" spans="1:3">
      <c r="A7229" s="2" t="s">
        <v>20357</v>
      </c>
      <c r="B7229" s="2" t="s">
        <v>20358</v>
      </c>
      <c r="C7229" s="2" t="s">
        <v>20357</v>
      </c>
    </row>
    <row r="7230" spans="1:3">
      <c r="A7230" s="2" t="s">
        <v>20359</v>
      </c>
      <c r="B7230" s="2" t="s">
        <v>20360</v>
      </c>
      <c r="C7230" s="2" t="s">
        <v>20359</v>
      </c>
    </row>
    <row r="7231" spans="1:3">
      <c r="A7231" s="2" t="s">
        <v>20361</v>
      </c>
      <c r="B7231" s="2" t="s">
        <v>20362</v>
      </c>
      <c r="C7231" s="2" t="s">
        <v>20361</v>
      </c>
    </row>
    <row r="7232" spans="1:3">
      <c r="A7232" s="2" t="s">
        <v>20363</v>
      </c>
      <c r="B7232" s="2" t="s">
        <v>20364</v>
      </c>
      <c r="C7232" s="2" t="s">
        <v>20363</v>
      </c>
    </row>
    <row r="7233" spans="1:3">
      <c r="A7233" s="2" t="s">
        <v>20365</v>
      </c>
      <c r="B7233" s="2" t="s">
        <v>20366</v>
      </c>
      <c r="C7233" s="2" t="s">
        <v>20365</v>
      </c>
    </row>
    <row r="7234" spans="1:3">
      <c r="A7234" s="2" t="s">
        <v>20367</v>
      </c>
      <c r="B7234" s="2" t="s">
        <v>20368</v>
      </c>
      <c r="C7234" s="2" t="s">
        <v>20367</v>
      </c>
    </row>
    <row r="7235" spans="1:3">
      <c r="A7235" s="2" t="s">
        <v>20369</v>
      </c>
      <c r="B7235" s="2" t="s">
        <v>20370</v>
      </c>
      <c r="C7235" s="2" t="s">
        <v>20369</v>
      </c>
    </row>
    <row r="7236" spans="1:3">
      <c r="A7236" s="2" t="s">
        <v>20371</v>
      </c>
      <c r="B7236" s="2" t="s">
        <v>20372</v>
      </c>
      <c r="C7236" s="2" t="s">
        <v>20371</v>
      </c>
    </row>
    <row r="7237" spans="1:3">
      <c r="A7237" s="2" t="s">
        <v>20373</v>
      </c>
      <c r="B7237" s="2" t="s">
        <v>20374</v>
      </c>
      <c r="C7237" s="2" t="s">
        <v>20373</v>
      </c>
    </row>
    <row r="7238" spans="1:3">
      <c r="A7238" s="2" t="s">
        <v>20375</v>
      </c>
      <c r="B7238" s="2" t="s">
        <v>20376</v>
      </c>
      <c r="C7238" s="2" t="s">
        <v>20375</v>
      </c>
    </row>
    <row r="7239" spans="1:3">
      <c r="A7239" s="2" t="s">
        <v>20377</v>
      </c>
      <c r="B7239" s="2" t="s">
        <v>20378</v>
      </c>
      <c r="C7239" s="2" t="s">
        <v>20377</v>
      </c>
    </row>
    <row r="7240" spans="1:3">
      <c r="A7240" s="2" t="s">
        <v>20379</v>
      </c>
      <c r="B7240" s="2" t="s">
        <v>20380</v>
      </c>
      <c r="C7240" s="2" t="s">
        <v>20379</v>
      </c>
    </row>
    <row r="7241" spans="1:3">
      <c r="A7241" s="2" t="s">
        <v>20381</v>
      </c>
      <c r="B7241" s="2" t="s">
        <v>13377</v>
      </c>
      <c r="C7241" s="2" t="s">
        <v>20381</v>
      </c>
    </row>
    <row r="7242" spans="1:3">
      <c r="A7242" s="2" t="s">
        <v>20382</v>
      </c>
      <c r="B7242" s="2" t="s">
        <v>20383</v>
      </c>
      <c r="C7242" s="2" t="s">
        <v>20382</v>
      </c>
    </row>
    <row r="7243" spans="1:3">
      <c r="A7243" s="2" t="s">
        <v>20384</v>
      </c>
      <c r="B7243" s="2" t="s">
        <v>20385</v>
      </c>
      <c r="C7243" s="2" t="s">
        <v>20384</v>
      </c>
    </row>
    <row r="7244" spans="1:3">
      <c r="A7244" s="2" t="s">
        <v>20386</v>
      </c>
      <c r="B7244" s="2" t="s">
        <v>20387</v>
      </c>
      <c r="C7244" s="2" t="s">
        <v>20386</v>
      </c>
    </row>
    <row r="7245" spans="1:3">
      <c r="A7245" s="2" t="s">
        <v>20388</v>
      </c>
      <c r="B7245" s="2" t="s">
        <v>20389</v>
      </c>
      <c r="C7245" s="2" t="s">
        <v>20388</v>
      </c>
    </row>
    <row r="7246" spans="1:3">
      <c r="A7246" s="2" t="s">
        <v>20390</v>
      </c>
      <c r="B7246" s="2" t="s">
        <v>20391</v>
      </c>
      <c r="C7246" s="2" t="s">
        <v>20390</v>
      </c>
    </row>
    <row r="7247" spans="1:3">
      <c r="A7247" s="2" t="s">
        <v>20392</v>
      </c>
      <c r="B7247" s="2" t="s">
        <v>20393</v>
      </c>
      <c r="C7247" s="2" t="s">
        <v>20392</v>
      </c>
    </row>
    <row r="7248" spans="1:3">
      <c r="A7248" s="2" t="s">
        <v>20394</v>
      </c>
      <c r="B7248" s="2" t="s">
        <v>20395</v>
      </c>
      <c r="C7248" s="2" t="s">
        <v>20394</v>
      </c>
    </row>
    <row r="7249" spans="1:3">
      <c r="A7249" s="2" t="s">
        <v>20396</v>
      </c>
      <c r="B7249" s="2" t="s">
        <v>20397</v>
      </c>
      <c r="C7249" s="2" t="s">
        <v>20396</v>
      </c>
    </row>
    <row r="7250" spans="1:3">
      <c r="A7250" s="2" t="s">
        <v>20398</v>
      </c>
      <c r="B7250" s="2" t="s">
        <v>13366</v>
      </c>
      <c r="C7250" s="2" t="s">
        <v>20398</v>
      </c>
    </row>
    <row r="7251" spans="1:3">
      <c r="A7251" s="2" t="s">
        <v>20399</v>
      </c>
      <c r="B7251" s="2" t="s">
        <v>20400</v>
      </c>
      <c r="C7251" s="2" t="s">
        <v>20399</v>
      </c>
    </row>
    <row r="7252" spans="1:3">
      <c r="A7252" s="2" t="s">
        <v>20401</v>
      </c>
      <c r="B7252" s="2" t="s">
        <v>20402</v>
      </c>
      <c r="C7252" s="2" t="s">
        <v>20401</v>
      </c>
    </row>
    <row r="7253" spans="1:3">
      <c r="A7253" s="2" t="s">
        <v>20403</v>
      </c>
      <c r="B7253" s="2" t="s">
        <v>20404</v>
      </c>
      <c r="C7253" s="2" t="s">
        <v>20403</v>
      </c>
    </row>
    <row r="7254" spans="1:3">
      <c r="A7254" s="2" t="s">
        <v>20405</v>
      </c>
      <c r="B7254" s="2" t="s">
        <v>20406</v>
      </c>
      <c r="C7254" s="2" t="s">
        <v>20405</v>
      </c>
    </row>
    <row r="7255" spans="1:3">
      <c r="A7255" s="2" t="s">
        <v>20407</v>
      </c>
      <c r="B7255" s="2" t="s">
        <v>20408</v>
      </c>
      <c r="C7255" s="2" t="s">
        <v>20407</v>
      </c>
    </row>
    <row r="7256" spans="1:3">
      <c r="A7256" s="2" t="s">
        <v>20409</v>
      </c>
      <c r="B7256" s="2" t="s">
        <v>20410</v>
      </c>
      <c r="C7256" s="2" t="s">
        <v>20409</v>
      </c>
    </row>
    <row r="7257" spans="1:3">
      <c r="A7257" s="2" t="s">
        <v>20411</v>
      </c>
      <c r="B7257" s="2" t="s">
        <v>20412</v>
      </c>
      <c r="C7257" s="2" t="s">
        <v>20411</v>
      </c>
    </row>
    <row r="7258" spans="1:3">
      <c r="A7258" s="2" t="s">
        <v>20413</v>
      </c>
      <c r="B7258" s="2" t="s">
        <v>20414</v>
      </c>
      <c r="C7258" s="2" t="s">
        <v>20413</v>
      </c>
    </row>
    <row r="7259" spans="1:3">
      <c r="A7259" s="2" t="s">
        <v>20415</v>
      </c>
      <c r="B7259" s="2" t="s">
        <v>20416</v>
      </c>
      <c r="C7259" s="2" t="s">
        <v>20415</v>
      </c>
    </row>
    <row r="7260" spans="1:3">
      <c r="A7260" s="2" t="s">
        <v>20417</v>
      </c>
      <c r="B7260" s="2" t="s">
        <v>20418</v>
      </c>
      <c r="C7260" s="2" t="s">
        <v>20417</v>
      </c>
    </row>
    <row r="7261" spans="1:3">
      <c r="A7261" s="2" t="s">
        <v>20419</v>
      </c>
      <c r="B7261" s="2" t="s">
        <v>20420</v>
      </c>
      <c r="C7261" s="2" t="s">
        <v>20419</v>
      </c>
    </row>
    <row r="7262" spans="1:3">
      <c r="A7262" s="2" t="s">
        <v>20421</v>
      </c>
      <c r="B7262" s="2" t="s">
        <v>20422</v>
      </c>
      <c r="C7262" s="2" t="s">
        <v>20421</v>
      </c>
    </row>
    <row r="7263" spans="1:3">
      <c r="A7263" s="2" t="s">
        <v>20423</v>
      </c>
      <c r="B7263" s="2" t="s">
        <v>20424</v>
      </c>
      <c r="C7263" s="2" t="s">
        <v>20423</v>
      </c>
    </row>
    <row r="7264" spans="1:3">
      <c r="A7264" s="2" t="s">
        <v>20425</v>
      </c>
      <c r="B7264" s="2" t="s">
        <v>20426</v>
      </c>
      <c r="C7264" s="2" t="s">
        <v>20425</v>
      </c>
    </row>
    <row r="7265" spans="1:3">
      <c r="A7265" s="2" t="s">
        <v>20427</v>
      </c>
      <c r="B7265" s="2" t="s">
        <v>20428</v>
      </c>
      <c r="C7265" s="2" t="s">
        <v>20427</v>
      </c>
    </row>
    <row r="7266" spans="1:3">
      <c r="A7266" s="2" t="s">
        <v>20429</v>
      </c>
      <c r="B7266" s="2" t="s">
        <v>20430</v>
      </c>
      <c r="C7266" s="2" t="s">
        <v>20429</v>
      </c>
    </row>
    <row r="7267" spans="1:3">
      <c r="A7267" s="2" t="s">
        <v>20431</v>
      </c>
      <c r="B7267" s="2" t="s">
        <v>20432</v>
      </c>
      <c r="C7267" s="2" t="s">
        <v>20431</v>
      </c>
    </row>
    <row r="7268" spans="1:3">
      <c r="A7268" s="2" t="s">
        <v>20433</v>
      </c>
      <c r="B7268" s="2" t="s">
        <v>20434</v>
      </c>
      <c r="C7268" s="2" t="s">
        <v>20433</v>
      </c>
    </row>
    <row r="7269" spans="1:3">
      <c r="A7269" s="2" t="s">
        <v>20435</v>
      </c>
      <c r="B7269" s="2" t="s">
        <v>20436</v>
      </c>
      <c r="C7269" s="2" t="s">
        <v>20435</v>
      </c>
    </row>
    <row r="7270" spans="1:3">
      <c r="A7270" s="2" t="s">
        <v>20437</v>
      </c>
      <c r="B7270" s="2" t="s">
        <v>20438</v>
      </c>
      <c r="C7270" s="2" t="s">
        <v>20437</v>
      </c>
    </row>
    <row r="7271" spans="1:3">
      <c r="A7271" s="2" t="s">
        <v>20439</v>
      </c>
      <c r="B7271" s="2" t="s">
        <v>20440</v>
      </c>
      <c r="C7271" s="2" t="s">
        <v>20439</v>
      </c>
    </row>
    <row r="7272" spans="1:3">
      <c r="A7272" s="2" t="s">
        <v>20441</v>
      </c>
      <c r="B7272" s="2" t="s">
        <v>20442</v>
      </c>
      <c r="C7272" s="2" t="s">
        <v>20441</v>
      </c>
    </row>
    <row r="7273" spans="1:3">
      <c r="A7273" s="2" t="s">
        <v>20443</v>
      </c>
      <c r="B7273" s="2" t="s">
        <v>20444</v>
      </c>
      <c r="C7273" s="2" t="s">
        <v>20443</v>
      </c>
    </row>
    <row r="7274" spans="1:3">
      <c r="A7274" s="2" t="s">
        <v>20445</v>
      </c>
      <c r="B7274" s="2" t="s">
        <v>20446</v>
      </c>
      <c r="C7274" s="2" t="s">
        <v>20445</v>
      </c>
    </row>
    <row r="7275" spans="1:3">
      <c r="A7275" s="2" t="s">
        <v>20447</v>
      </c>
      <c r="B7275" s="2" t="s">
        <v>20448</v>
      </c>
      <c r="C7275" s="2" t="s">
        <v>20447</v>
      </c>
    </row>
    <row r="7276" spans="1:3">
      <c r="A7276" s="2" t="s">
        <v>20449</v>
      </c>
      <c r="B7276" s="2" t="s">
        <v>20450</v>
      </c>
      <c r="C7276" s="2" t="s">
        <v>20449</v>
      </c>
    </row>
    <row r="7277" spans="1:3">
      <c r="A7277" s="2" t="s">
        <v>20451</v>
      </c>
      <c r="B7277" s="2" t="s">
        <v>20452</v>
      </c>
      <c r="C7277" s="2" t="s">
        <v>20451</v>
      </c>
    </row>
    <row r="7278" spans="1:3">
      <c r="A7278" s="2" t="s">
        <v>20453</v>
      </c>
      <c r="B7278" s="2" t="s">
        <v>20454</v>
      </c>
      <c r="C7278" s="2" t="s">
        <v>20453</v>
      </c>
    </row>
    <row r="7279" spans="1:3">
      <c r="A7279" s="2" t="s">
        <v>20455</v>
      </c>
      <c r="B7279" s="2" t="s">
        <v>20456</v>
      </c>
      <c r="C7279" s="2" t="s">
        <v>20455</v>
      </c>
    </row>
    <row r="7280" spans="1:3">
      <c r="A7280" s="2" t="s">
        <v>20457</v>
      </c>
      <c r="B7280" s="2" t="s">
        <v>20458</v>
      </c>
      <c r="C7280" s="2" t="s">
        <v>20457</v>
      </c>
    </row>
    <row r="7281" spans="1:3">
      <c r="A7281" s="2" t="s">
        <v>20459</v>
      </c>
      <c r="B7281" s="2" t="s">
        <v>20460</v>
      </c>
      <c r="C7281" s="2" t="s">
        <v>20459</v>
      </c>
    </row>
    <row r="7282" spans="1:3">
      <c r="A7282" s="2" t="s">
        <v>20461</v>
      </c>
      <c r="B7282" s="2" t="s">
        <v>20462</v>
      </c>
      <c r="C7282" s="2" t="s">
        <v>20461</v>
      </c>
    </row>
    <row r="7283" spans="1:3">
      <c r="A7283" s="2" t="s">
        <v>20463</v>
      </c>
      <c r="B7283" s="2" t="s">
        <v>20464</v>
      </c>
      <c r="C7283" s="2" t="s">
        <v>20463</v>
      </c>
    </row>
    <row r="7284" spans="1:3">
      <c r="A7284" s="2" t="s">
        <v>20465</v>
      </c>
      <c r="B7284" s="2" t="s">
        <v>20466</v>
      </c>
      <c r="C7284" s="2" t="s">
        <v>20465</v>
      </c>
    </row>
    <row r="7285" spans="1:3">
      <c r="A7285" s="2" t="s">
        <v>20467</v>
      </c>
      <c r="B7285" s="2" t="s">
        <v>20468</v>
      </c>
      <c r="C7285" s="2" t="s">
        <v>20467</v>
      </c>
    </row>
    <row r="7286" spans="1:3">
      <c r="A7286" s="2" t="s">
        <v>20469</v>
      </c>
      <c r="B7286" s="2" t="s">
        <v>20470</v>
      </c>
      <c r="C7286" s="2" t="s">
        <v>20469</v>
      </c>
    </row>
    <row r="7287" spans="1:3">
      <c r="A7287" s="2" t="s">
        <v>20471</v>
      </c>
      <c r="B7287" s="2" t="s">
        <v>20472</v>
      </c>
      <c r="C7287" s="2" t="s">
        <v>20471</v>
      </c>
    </row>
    <row r="7288" spans="1:3">
      <c r="A7288" s="2" t="s">
        <v>20473</v>
      </c>
      <c r="B7288" s="2" t="s">
        <v>20474</v>
      </c>
      <c r="C7288" s="2" t="s">
        <v>20473</v>
      </c>
    </row>
    <row r="7289" spans="1:3">
      <c r="A7289" s="2" t="s">
        <v>20475</v>
      </c>
      <c r="B7289" s="2" t="s">
        <v>20476</v>
      </c>
      <c r="C7289" s="2" t="s">
        <v>20475</v>
      </c>
    </row>
    <row r="7290" spans="1:3">
      <c r="A7290" s="2" t="s">
        <v>20477</v>
      </c>
      <c r="B7290" s="2" t="s">
        <v>20478</v>
      </c>
      <c r="C7290" s="2" t="s">
        <v>20477</v>
      </c>
    </row>
    <row r="7291" spans="1:3">
      <c r="A7291" s="2" t="s">
        <v>20479</v>
      </c>
      <c r="B7291" s="2" t="s">
        <v>20480</v>
      </c>
      <c r="C7291" s="2" t="s">
        <v>20479</v>
      </c>
    </row>
    <row r="7292" spans="1:3">
      <c r="A7292" s="2" t="s">
        <v>20481</v>
      </c>
      <c r="B7292" s="2" t="s">
        <v>20482</v>
      </c>
      <c r="C7292" s="2" t="s">
        <v>20481</v>
      </c>
    </row>
    <row r="7293" spans="1:3">
      <c r="A7293" s="2" t="s">
        <v>20483</v>
      </c>
      <c r="B7293" s="2" t="s">
        <v>20484</v>
      </c>
      <c r="C7293" s="2" t="s">
        <v>20483</v>
      </c>
    </row>
    <row r="7294" spans="1:3">
      <c r="A7294" s="2" t="s">
        <v>20485</v>
      </c>
      <c r="B7294" s="2" t="s">
        <v>20486</v>
      </c>
      <c r="C7294" s="2" t="s">
        <v>20485</v>
      </c>
    </row>
    <row r="7295" spans="1:3">
      <c r="A7295" s="2" t="s">
        <v>20487</v>
      </c>
      <c r="B7295" s="2" t="s">
        <v>20488</v>
      </c>
      <c r="C7295" s="2" t="s">
        <v>20487</v>
      </c>
    </row>
    <row r="7296" spans="1:3">
      <c r="A7296" s="2" t="s">
        <v>20489</v>
      </c>
      <c r="B7296" s="2" t="s">
        <v>20490</v>
      </c>
      <c r="C7296" s="2" t="s">
        <v>20489</v>
      </c>
    </row>
    <row r="7297" spans="1:3">
      <c r="A7297" s="2" t="s">
        <v>20491</v>
      </c>
      <c r="B7297" s="2" t="s">
        <v>20492</v>
      </c>
      <c r="C7297" s="2" t="s">
        <v>20491</v>
      </c>
    </row>
    <row r="7298" spans="1:3">
      <c r="A7298" s="2" t="s">
        <v>20493</v>
      </c>
      <c r="B7298" s="2" t="s">
        <v>20494</v>
      </c>
      <c r="C7298" s="2" t="s">
        <v>20493</v>
      </c>
    </row>
    <row r="7299" spans="1:3">
      <c r="A7299" s="2" t="s">
        <v>20495</v>
      </c>
      <c r="B7299" s="2" t="s">
        <v>20496</v>
      </c>
      <c r="C7299" s="2" t="s">
        <v>20495</v>
      </c>
    </row>
    <row r="7300" spans="1:3">
      <c r="A7300" s="2" t="s">
        <v>20497</v>
      </c>
      <c r="B7300" s="2" t="s">
        <v>20498</v>
      </c>
      <c r="C7300" s="2" t="s">
        <v>20497</v>
      </c>
    </row>
    <row r="7301" spans="1:3">
      <c r="A7301" s="2" t="s">
        <v>20499</v>
      </c>
      <c r="B7301" s="2" t="s">
        <v>20500</v>
      </c>
      <c r="C7301" s="2" t="s">
        <v>20499</v>
      </c>
    </row>
    <row r="7302" spans="1:3">
      <c r="A7302" s="2" t="s">
        <v>20501</v>
      </c>
      <c r="B7302" s="2" t="s">
        <v>20502</v>
      </c>
      <c r="C7302" s="2" t="s">
        <v>20501</v>
      </c>
    </row>
    <row r="7303" spans="1:3">
      <c r="A7303" s="2" t="s">
        <v>20503</v>
      </c>
      <c r="B7303" s="2" t="s">
        <v>5955</v>
      </c>
      <c r="C7303" s="2" t="s">
        <v>20503</v>
      </c>
    </row>
    <row r="7304" spans="1:3">
      <c r="A7304" s="2" t="s">
        <v>20504</v>
      </c>
      <c r="B7304" s="2" t="s">
        <v>20505</v>
      </c>
      <c r="C7304" s="2" t="s">
        <v>20504</v>
      </c>
    </row>
    <row r="7305" spans="1:3">
      <c r="A7305" s="2" t="s">
        <v>20506</v>
      </c>
      <c r="B7305" s="2" t="s">
        <v>20507</v>
      </c>
      <c r="C7305" s="2" t="s">
        <v>20506</v>
      </c>
    </row>
    <row r="7306" spans="1:3">
      <c r="A7306" s="2" t="s">
        <v>20508</v>
      </c>
      <c r="B7306" s="2" t="s">
        <v>20509</v>
      </c>
      <c r="C7306" s="2" t="s">
        <v>20508</v>
      </c>
    </row>
    <row r="7307" spans="1:3">
      <c r="A7307" s="2" t="s">
        <v>20510</v>
      </c>
      <c r="B7307" s="2" t="s">
        <v>20511</v>
      </c>
      <c r="C7307" s="2" t="s">
        <v>20510</v>
      </c>
    </row>
    <row r="7308" spans="1:3">
      <c r="A7308" s="2" t="s">
        <v>20512</v>
      </c>
      <c r="B7308" s="2" t="s">
        <v>20513</v>
      </c>
      <c r="C7308" s="2" t="s">
        <v>20512</v>
      </c>
    </row>
    <row r="7309" spans="1:3">
      <c r="A7309" s="2" t="s">
        <v>20514</v>
      </c>
      <c r="B7309" s="2" t="s">
        <v>20515</v>
      </c>
      <c r="C7309" s="2" t="s">
        <v>20514</v>
      </c>
    </row>
    <row r="7310" spans="1:3">
      <c r="A7310" s="2" t="s">
        <v>20516</v>
      </c>
      <c r="B7310" s="2" t="s">
        <v>20517</v>
      </c>
      <c r="C7310" s="2" t="s">
        <v>20516</v>
      </c>
    </row>
    <row r="7311" spans="1:3">
      <c r="A7311" s="2" t="s">
        <v>20518</v>
      </c>
      <c r="B7311" s="2" t="s">
        <v>13373</v>
      </c>
      <c r="C7311" s="2" t="s">
        <v>20518</v>
      </c>
    </row>
    <row r="7312" spans="1:3">
      <c r="A7312" s="2" t="s">
        <v>20519</v>
      </c>
      <c r="B7312" s="2" t="s">
        <v>20520</v>
      </c>
      <c r="C7312" s="2" t="s">
        <v>20519</v>
      </c>
    </row>
    <row r="7313" spans="1:3">
      <c r="A7313" s="2" t="s">
        <v>20521</v>
      </c>
      <c r="B7313" s="2" t="s">
        <v>20522</v>
      </c>
      <c r="C7313" s="2" t="s">
        <v>20521</v>
      </c>
    </row>
    <row r="7314" spans="1:3">
      <c r="A7314" s="2" t="s">
        <v>20523</v>
      </c>
      <c r="B7314" s="2" t="s">
        <v>20524</v>
      </c>
      <c r="C7314" s="2" t="s">
        <v>20523</v>
      </c>
    </row>
    <row r="7315" spans="1:3">
      <c r="A7315" s="2" t="s">
        <v>20525</v>
      </c>
      <c r="B7315" s="2" t="s">
        <v>20526</v>
      </c>
      <c r="C7315" s="2" t="s">
        <v>20525</v>
      </c>
    </row>
    <row r="7316" spans="1:3">
      <c r="A7316" s="2" t="s">
        <v>20527</v>
      </c>
      <c r="B7316" s="2" t="s">
        <v>20528</v>
      </c>
      <c r="C7316" s="2" t="s">
        <v>20527</v>
      </c>
    </row>
    <row r="7317" spans="1:3">
      <c r="A7317" s="2" t="s">
        <v>20529</v>
      </c>
      <c r="B7317" s="2" t="s">
        <v>20530</v>
      </c>
      <c r="C7317" s="2" t="s">
        <v>20529</v>
      </c>
    </row>
    <row r="7318" spans="1:3">
      <c r="A7318" s="2" t="s">
        <v>20531</v>
      </c>
      <c r="B7318" s="2" t="s">
        <v>20532</v>
      </c>
      <c r="C7318" s="2" t="s">
        <v>20531</v>
      </c>
    </row>
    <row r="7319" spans="1:3">
      <c r="A7319" s="2" t="s">
        <v>20533</v>
      </c>
      <c r="B7319" s="2" t="s">
        <v>20534</v>
      </c>
      <c r="C7319" s="2" t="s">
        <v>20533</v>
      </c>
    </row>
    <row r="7320" spans="1:3">
      <c r="A7320" s="2" t="s">
        <v>20535</v>
      </c>
      <c r="B7320" s="2" t="s">
        <v>20536</v>
      </c>
      <c r="C7320" s="2" t="s">
        <v>20535</v>
      </c>
    </row>
    <row r="7321" spans="1:3">
      <c r="A7321" s="2" t="s">
        <v>20537</v>
      </c>
      <c r="B7321" s="2" t="s">
        <v>20538</v>
      </c>
      <c r="C7321" s="2" t="s">
        <v>20537</v>
      </c>
    </row>
    <row r="7322" spans="1:3">
      <c r="A7322" s="2" t="s">
        <v>20539</v>
      </c>
      <c r="B7322" s="2" t="s">
        <v>20540</v>
      </c>
      <c r="C7322" s="2" t="s">
        <v>20539</v>
      </c>
    </row>
    <row r="7323" spans="1:3">
      <c r="A7323" s="2" t="s">
        <v>20541</v>
      </c>
      <c r="B7323" s="2" t="s">
        <v>20542</v>
      </c>
      <c r="C7323" s="2" t="s">
        <v>20541</v>
      </c>
    </row>
    <row r="7324" spans="1:3">
      <c r="A7324" s="2" t="s">
        <v>20543</v>
      </c>
      <c r="B7324" s="2" t="s">
        <v>20544</v>
      </c>
      <c r="C7324" s="2" t="s">
        <v>20543</v>
      </c>
    </row>
    <row r="7325" spans="1:3">
      <c r="A7325" s="2" t="s">
        <v>20545</v>
      </c>
      <c r="B7325" s="2" t="s">
        <v>20546</v>
      </c>
      <c r="C7325" s="2" t="s">
        <v>20545</v>
      </c>
    </row>
    <row r="7326" spans="1:3">
      <c r="A7326" s="2" t="s">
        <v>20547</v>
      </c>
      <c r="B7326" s="2" t="s">
        <v>20548</v>
      </c>
      <c r="C7326" s="2" t="s">
        <v>20547</v>
      </c>
    </row>
    <row r="7327" spans="1:3">
      <c r="A7327" s="2" t="s">
        <v>20549</v>
      </c>
      <c r="B7327" s="2" t="s">
        <v>20550</v>
      </c>
      <c r="C7327" s="2" t="s">
        <v>20549</v>
      </c>
    </row>
    <row r="7328" spans="1:3">
      <c r="A7328" s="2" t="s">
        <v>20551</v>
      </c>
      <c r="B7328" s="2" t="s">
        <v>20552</v>
      </c>
      <c r="C7328" s="2" t="s">
        <v>20551</v>
      </c>
    </row>
    <row r="7329" spans="1:3">
      <c r="A7329" s="2" t="s">
        <v>20553</v>
      </c>
      <c r="B7329" s="2" t="s">
        <v>20554</v>
      </c>
      <c r="C7329" s="2" t="s">
        <v>20553</v>
      </c>
    </row>
    <row r="7330" spans="1:3">
      <c r="A7330" s="2" t="s">
        <v>20555</v>
      </c>
      <c r="B7330" s="2" t="s">
        <v>20556</v>
      </c>
      <c r="C7330" s="2" t="s">
        <v>20555</v>
      </c>
    </row>
    <row r="7331" spans="1:3">
      <c r="A7331" s="2" t="s">
        <v>20557</v>
      </c>
      <c r="B7331" s="2" t="s">
        <v>20558</v>
      </c>
      <c r="C7331" s="2" t="s">
        <v>20557</v>
      </c>
    </row>
    <row r="7332" spans="1:3">
      <c r="A7332" s="2" t="s">
        <v>20559</v>
      </c>
      <c r="B7332" s="2" t="s">
        <v>20560</v>
      </c>
      <c r="C7332" s="2" t="s">
        <v>20559</v>
      </c>
    </row>
    <row r="7333" spans="1:3">
      <c r="A7333" s="2" t="s">
        <v>20561</v>
      </c>
      <c r="B7333" s="2" t="s">
        <v>20562</v>
      </c>
      <c r="C7333" s="2" t="s">
        <v>20561</v>
      </c>
    </row>
    <row r="7334" spans="1:3">
      <c r="A7334" s="2" t="s">
        <v>20563</v>
      </c>
      <c r="B7334" s="2" t="s">
        <v>20564</v>
      </c>
      <c r="C7334" s="2" t="s">
        <v>20563</v>
      </c>
    </row>
    <row r="7335" spans="1:3">
      <c r="A7335" s="2" t="s">
        <v>20565</v>
      </c>
      <c r="B7335" s="2" t="s">
        <v>20566</v>
      </c>
      <c r="C7335" s="2" t="s">
        <v>20565</v>
      </c>
    </row>
    <row r="7336" spans="1:3">
      <c r="A7336" s="2" t="s">
        <v>20567</v>
      </c>
      <c r="B7336" s="2" t="s">
        <v>20568</v>
      </c>
      <c r="C7336" s="2" t="s">
        <v>20567</v>
      </c>
    </row>
    <row r="7337" spans="1:3">
      <c r="A7337" s="2" t="s">
        <v>20569</v>
      </c>
      <c r="B7337" s="2" t="s">
        <v>20570</v>
      </c>
      <c r="C7337" s="2" t="s">
        <v>20569</v>
      </c>
    </row>
    <row r="7338" spans="1:3">
      <c r="A7338" s="2" t="s">
        <v>20571</v>
      </c>
      <c r="B7338" s="2" t="s">
        <v>20572</v>
      </c>
      <c r="C7338" s="2" t="s">
        <v>20571</v>
      </c>
    </row>
    <row r="7339" spans="1:3">
      <c r="A7339" s="2" t="s">
        <v>20573</v>
      </c>
      <c r="B7339" s="2" t="s">
        <v>20574</v>
      </c>
      <c r="C7339" s="2" t="s">
        <v>20573</v>
      </c>
    </row>
    <row r="7340" spans="1:3">
      <c r="A7340" s="2" t="s">
        <v>20575</v>
      </c>
      <c r="B7340" s="2" t="s">
        <v>10644</v>
      </c>
      <c r="C7340" s="2" t="s">
        <v>20575</v>
      </c>
    </row>
    <row r="7341" spans="1:3">
      <c r="A7341" s="2" t="s">
        <v>20576</v>
      </c>
      <c r="B7341" s="2" t="s">
        <v>20577</v>
      </c>
      <c r="C7341" s="2" t="s">
        <v>20576</v>
      </c>
    </row>
    <row r="7342" spans="1:3">
      <c r="A7342" s="2" t="s">
        <v>20578</v>
      </c>
      <c r="B7342" s="2" t="s">
        <v>20579</v>
      </c>
      <c r="C7342" s="2" t="s">
        <v>20578</v>
      </c>
    </row>
    <row r="7343" spans="1:3">
      <c r="A7343" s="2" t="s">
        <v>20580</v>
      </c>
      <c r="B7343" s="2" t="s">
        <v>20581</v>
      </c>
      <c r="C7343" s="2" t="s">
        <v>20580</v>
      </c>
    </row>
    <row r="7344" spans="1:3">
      <c r="A7344" s="2" t="s">
        <v>20582</v>
      </c>
      <c r="B7344" s="2" t="s">
        <v>20583</v>
      </c>
      <c r="C7344" s="2" t="s">
        <v>20582</v>
      </c>
    </row>
    <row r="7345" spans="1:3">
      <c r="A7345" s="2" t="s">
        <v>20584</v>
      </c>
      <c r="B7345" s="2" t="s">
        <v>20585</v>
      </c>
      <c r="C7345" s="2" t="s">
        <v>20584</v>
      </c>
    </row>
    <row r="7346" spans="1:3">
      <c r="A7346" s="2" t="s">
        <v>20586</v>
      </c>
      <c r="B7346" s="2" t="s">
        <v>20587</v>
      </c>
      <c r="C7346" s="2" t="s">
        <v>20586</v>
      </c>
    </row>
    <row r="7347" spans="1:3">
      <c r="A7347" s="2" t="s">
        <v>20588</v>
      </c>
      <c r="B7347" s="2" t="s">
        <v>20589</v>
      </c>
      <c r="C7347" s="2" t="s">
        <v>20588</v>
      </c>
    </row>
    <row r="7348" spans="1:3">
      <c r="A7348" s="2" t="s">
        <v>20590</v>
      </c>
      <c r="B7348" s="2" t="s">
        <v>13463</v>
      </c>
      <c r="C7348" s="2" t="s">
        <v>20590</v>
      </c>
    </row>
    <row r="7349" spans="1:3">
      <c r="A7349" s="2" t="s">
        <v>20591</v>
      </c>
      <c r="B7349" s="2" t="s">
        <v>20592</v>
      </c>
      <c r="C7349" s="2" t="s">
        <v>20591</v>
      </c>
    </row>
    <row r="7350" spans="1:3">
      <c r="A7350" s="2" t="s">
        <v>20593</v>
      </c>
      <c r="B7350" s="2" t="s">
        <v>20594</v>
      </c>
      <c r="C7350" s="2" t="s">
        <v>20593</v>
      </c>
    </row>
    <row r="7351" spans="1:3">
      <c r="A7351" s="2" t="s">
        <v>20595</v>
      </c>
      <c r="B7351" s="2" t="s">
        <v>20596</v>
      </c>
      <c r="C7351" s="2" t="s">
        <v>20595</v>
      </c>
    </row>
    <row r="7352" spans="1:3">
      <c r="A7352" s="2" t="s">
        <v>20597</v>
      </c>
      <c r="B7352" s="2" t="s">
        <v>20598</v>
      </c>
      <c r="C7352" s="2" t="s">
        <v>20597</v>
      </c>
    </row>
    <row r="7353" spans="1:3">
      <c r="A7353" s="2" t="s">
        <v>20599</v>
      </c>
      <c r="B7353" s="2" t="s">
        <v>20600</v>
      </c>
      <c r="C7353" s="2" t="s">
        <v>20599</v>
      </c>
    </row>
    <row r="7354" spans="1:3">
      <c r="A7354" s="2" t="s">
        <v>20601</v>
      </c>
      <c r="B7354" s="2" t="s">
        <v>20602</v>
      </c>
      <c r="C7354" s="2" t="s">
        <v>20601</v>
      </c>
    </row>
    <row r="7355" spans="1:3">
      <c r="A7355" s="2" t="s">
        <v>20603</v>
      </c>
      <c r="B7355" s="2" t="s">
        <v>20604</v>
      </c>
      <c r="C7355" s="2" t="s">
        <v>20603</v>
      </c>
    </row>
    <row r="7356" spans="1:3">
      <c r="A7356" s="2" t="s">
        <v>20605</v>
      </c>
      <c r="B7356" s="2" t="s">
        <v>20606</v>
      </c>
      <c r="C7356" s="2" t="s">
        <v>20605</v>
      </c>
    </row>
    <row r="7357" spans="1:3">
      <c r="A7357" s="2" t="s">
        <v>20607</v>
      </c>
      <c r="B7357" s="2" t="s">
        <v>20608</v>
      </c>
      <c r="C7357" s="2" t="s">
        <v>20607</v>
      </c>
    </row>
    <row r="7358" spans="1:3">
      <c r="A7358" s="2" t="s">
        <v>20609</v>
      </c>
      <c r="B7358" s="2" t="s">
        <v>20610</v>
      </c>
      <c r="C7358" s="2" t="s">
        <v>20609</v>
      </c>
    </row>
    <row r="7359" spans="1:3">
      <c r="A7359" s="2" t="s">
        <v>20611</v>
      </c>
      <c r="B7359" s="2" t="s">
        <v>20612</v>
      </c>
      <c r="C7359" s="2" t="s">
        <v>20611</v>
      </c>
    </row>
    <row r="7360" spans="1:3">
      <c r="A7360" s="2" t="s">
        <v>20613</v>
      </c>
      <c r="B7360" s="2" t="s">
        <v>20614</v>
      </c>
      <c r="C7360" s="2" t="s">
        <v>20613</v>
      </c>
    </row>
    <row r="7361" spans="1:3">
      <c r="A7361" s="2" t="s">
        <v>20615</v>
      </c>
      <c r="B7361" s="2" t="s">
        <v>20616</v>
      </c>
      <c r="C7361" s="2" t="s">
        <v>20615</v>
      </c>
    </row>
    <row r="7362" spans="1:3">
      <c r="A7362" s="2" t="s">
        <v>20617</v>
      </c>
      <c r="B7362" s="2" t="s">
        <v>20618</v>
      </c>
      <c r="C7362" s="2" t="s">
        <v>20617</v>
      </c>
    </row>
    <row r="7363" spans="1:3">
      <c r="A7363" s="2" t="s">
        <v>20619</v>
      </c>
      <c r="B7363" s="2" t="s">
        <v>20620</v>
      </c>
      <c r="C7363" s="2" t="s">
        <v>20619</v>
      </c>
    </row>
    <row r="7364" spans="1:3">
      <c r="A7364" s="2" t="s">
        <v>20621</v>
      </c>
      <c r="B7364" s="2" t="s">
        <v>20622</v>
      </c>
      <c r="C7364" s="2" t="s">
        <v>20621</v>
      </c>
    </row>
    <row r="7365" spans="1:3">
      <c r="A7365" s="2" t="s">
        <v>20623</v>
      </c>
      <c r="B7365" s="2" t="s">
        <v>20624</v>
      </c>
      <c r="C7365" s="2" t="s">
        <v>20623</v>
      </c>
    </row>
    <row r="7366" spans="1:3">
      <c r="A7366" s="2" t="s">
        <v>20625</v>
      </c>
      <c r="B7366" s="2" t="s">
        <v>20626</v>
      </c>
      <c r="C7366" s="2" t="s">
        <v>20625</v>
      </c>
    </row>
    <row r="7367" spans="1:3">
      <c r="A7367" s="2" t="s">
        <v>20627</v>
      </c>
      <c r="B7367" s="2" t="s">
        <v>20628</v>
      </c>
      <c r="C7367" s="2" t="s">
        <v>20627</v>
      </c>
    </row>
    <row r="7368" spans="1:3">
      <c r="A7368" s="2" t="s">
        <v>20629</v>
      </c>
      <c r="B7368" s="2" t="s">
        <v>20630</v>
      </c>
      <c r="C7368" s="2" t="s">
        <v>20629</v>
      </c>
    </row>
    <row r="7369" spans="1:3">
      <c r="A7369" s="2" t="s">
        <v>20631</v>
      </c>
      <c r="B7369" s="2" t="s">
        <v>20632</v>
      </c>
      <c r="C7369" s="2" t="s">
        <v>20631</v>
      </c>
    </row>
    <row r="7370" spans="1:3">
      <c r="A7370" s="2" t="s">
        <v>20633</v>
      </c>
      <c r="B7370" s="2" t="s">
        <v>20634</v>
      </c>
      <c r="C7370" s="2" t="s">
        <v>20633</v>
      </c>
    </row>
    <row r="7371" spans="1:3">
      <c r="A7371" s="2" t="s">
        <v>20635</v>
      </c>
      <c r="B7371" s="2" t="s">
        <v>20636</v>
      </c>
      <c r="C7371" s="2" t="s">
        <v>20635</v>
      </c>
    </row>
    <row r="7372" spans="1:3">
      <c r="A7372" s="2" t="s">
        <v>20637</v>
      </c>
      <c r="B7372" s="2" t="s">
        <v>20638</v>
      </c>
      <c r="C7372" s="2" t="s">
        <v>20637</v>
      </c>
    </row>
    <row r="7373" spans="1:3">
      <c r="A7373" s="2" t="s">
        <v>20639</v>
      </c>
      <c r="B7373" s="2" t="s">
        <v>20640</v>
      </c>
      <c r="C7373" s="2" t="s">
        <v>20639</v>
      </c>
    </row>
    <row r="7374" spans="1:3">
      <c r="A7374" s="2" t="s">
        <v>20641</v>
      </c>
      <c r="B7374" s="2" t="s">
        <v>13320</v>
      </c>
      <c r="C7374" s="2" t="s">
        <v>20641</v>
      </c>
    </row>
    <row r="7375" spans="1:3">
      <c r="A7375" s="2" t="s">
        <v>20642</v>
      </c>
      <c r="B7375" s="2" t="s">
        <v>20643</v>
      </c>
      <c r="C7375" s="2" t="s">
        <v>20642</v>
      </c>
    </row>
    <row r="7376" spans="1:3">
      <c r="A7376" s="2" t="s">
        <v>20644</v>
      </c>
      <c r="B7376" s="2" t="s">
        <v>20645</v>
      </c>
      <c r="C7376" s="2" t="s">
        <v>20644</v>
      </c>
    </row>
    <row r="7377" spans="1:3">
      <c r="A7377" s="2" t="s">
        <v>20646</v>
      </c>
      <c r="B7377" s="2" t="s">
        <v>20647</v>
      </c>
      <c r="C7377" s="2" t="s">
        <v>20646</v>
      </c>
    </row>
    <row r="7378" spans="1:3">
      <c r="A7378" s="2" t="s">
        <v>20648</v>
      </c>
      <c r="B7378" s="2" t="s">
        <v>20649</v>
      </c>
      <c r="C7378" s="2" t="s">
        <v>20648</v>
      </c>
    </row>
    <row r="7379" spans="1:3">
      <c r="A7379" s="2" t="s">
        <v>20650</v>
      </c>
      <c r="B7379" s="2" t="s">
        <v>20651</v>
      </c>
      <c r="C7379" s="2" t="s">
        <v>20650</v>
      </c>
    </row>
    <row r="7380" spans="1:3">
      <c r="A7380" s="2" t="s">
        <v>20652</v>
      </c>
      <c r="B7380" s="2" t="s">
        <v>20653</v>
      </c>
      <c r="C7380" s="2" t="s">
        <v>20652</v>
      </c>
    </row>
    <row r="7381" spans="1:3">
      <c r="A7381" s="2" t="s">
        <v>20654</v>
      </c>
      <c r="B7381" s="2" t="s">
        <v>20655</v>
      </c>
      <c r="C7381" s="2" t="s">
        <v>20654</v>
      </c>
    </row>
    <row r="7382" spans="1:3">
      <c r="A7382" s="2" t="s">
        <v>20656</v>
      </c>
      <c r="B7382" s="2" t="s">
        <v>11960</v>
      </c>
      <c r="C7382" s="2" t="s">
        <v>20656</v>
      </c>
    </row>
    <row r="7383" spans="1:3">
      <c r="A7383" s="2" t="s">
        <v>20657</v>
      </c>
      <c r="B7383" s="2" t="s">
        <v>20658</v>
      </c>
      <c r="C7383" s="2" t="s">
        <v>20657</v>
      </c>
    </row>
    <row r="7384" spans="1:3">
      <c r="A7384" s="2" t="s">
        <v>20659</v>
      </c>
      <c r="B7384" s="2" t="s">
        <v>20660</v>
      </c>
      <c r="C7384" s="2" t="s">
        <v>20659</v>
      </c>
    </row>
    <row r="7385" spans="1:3">
      <c r="A7385" s="2" t="s">
        <v>20661</v>
      </c>
      <c r="B7385" s="2" t="s">
        <v>20662</v>
      </c>
      <c r="C7385" s="2" t="s">
        <v>20661</v>
      </c>
    </row>
    <row r="7386" spans="1:3">
      <c r="A7386" s="2" t="s">
        <v>20663</v>
      </c>
      <c r="B7386" s="2" t="s">
        <v>20664</v>
      </c>
      <c r="C7386" s="2" t="s">
        <v>20663</v>
      </c>
    </row>
    <row r="7387" spans="1:3">
      <c r="A7387" s="2" t="s">
        <v>20665</v>
      </c>
      <c r="B7387" s="2" t="s">
        <v>20666</v>
      </c>
      <c r="C7387" s="2" t="s">
        <v>20665</v>
      </c>
    </row>
    <row r="7388" spans="1:3">
      <c r="A7388" s="2" t="s">
        <v>20667</v>
      </c>
      <c r="B7388" s="2" t="s">
        <v>20668</v>
      </c>
      <c r="C7388" s="2" t="s">
        <v>20667</v>
      </c>
    </row>
    <row r="7389" spans="1:3">
      <c r="A7389" s="2" t="s">
        <v>20669</v>
      </c>
      <c r="B7389" s="2" t="s">
        <v>20670</v>
      </c>
      <c r="C7389" s="2" t="s">
        <v>20669</v>
      </c>
    </row>
    <row r="7390" spans="1:3">
      <c r="A7390" s="2" t="s">
        <v>20671</v>
      </c>
      <c r="B7390" s="2" t="s">
        <v>20672</v>
      </c>
      <c r="C7390" s="2" t="s">
        <v>20671</v>
      </c>
    </row>
    <row r="7391" spans="1:3">
      <c r="A7391" s="2" t="s">
        <v>20673</v>
      </c>
      <c r="B7391" s="2" t="s">
        <v>20674</v>
      </c>
      <c r="C7391" s="2" t="s">
        <v>20673</v>
      </c>
    </row>
    <row r="7392" spans="1:3">
      <c r="A7392" s="2" t="s">
        <v>20675</v>
      </c>
      <c r="B7392" s="2" t="s">
        <v>20676</v>
      </c>
      <c r="C7392" s="2" t="s">
        <v>20675</v>
      </c>
    </row>
    <row r="7393" spans="1:3">
      <c r="A7393" s="2" t="s">
        <v>20677</v>
      </c>
      <c r="B7393" s="2" t="s">
        <v>20678</v>
      </c>
      <c r="C7393" s="2" t="s">
        <v>20677</v>
      </c>
    </row>
    <row r="7394" spans="1:3">
      <c r="A7394" s="2" t="s">
        <v>20679</v>
      </c>
      <c r="B7394" s="2" t="s">
        <v>20680</v>
      </c>
      <c r="C7394" s="2" t="s">
        <v>20679</v>
      </c>
    </row>
    <row r="7395" spans="1:3">
      <c r="A7395" s="2" t="s">
        <v>20681</v>
      </c>
      <c r="B7395" s="2" t="s">
        <v>20682</v>
      </c>
      <c r="C7395" s="2" t="s">
        <v>20681</v>
      </c>
    </row>
    <row r="7396" spans="1:3">
      <c r="A7396" s="2" t="s">
        <v>20683</v>
      </c>
      <c r="B7396" s="2" t="s">
        <v>20684</v>
      </c>
      <c r="C7396" s="2" t="s">
        <v>20683</v>
      </c>
    </row>
    <row r="7397" spans="1:3">
      <c r="A7397" s="2" t="s">
        <v>20685</v>
      </c>
      <c r="B7397" s="2" t="s">
        <v>20686</v>
      </c>
      <c r="C7397" s="2" t="s">
        <v>20685</v>
      </c>
    </row>
    <row r="7398" spans="1:3">
      <c r="A7398" s="2" t="s">
        <v>20687</v>
      </c>
      <c r="B7398" s="2" t="s">
        <v>20688</v>
      </c>
      <c r="C7398" s="2" t="s">
        <v>20687</v>
      </c>
    </row>
    <row r="7399" spans="1:3">
      <c r="A7399" s="2" t="s">
        <v>20689</v>
      </c>
      <c r="B7399" s="2" t="s">
        <v>20690</v>
      </c>
      <c r="C7399" s="2" t="s">
        <v>20689</v>
      </c>
    </row>
    <row r="7400" spans="1:3">
      <c r="A7400" s="2" t="s">
        <v>20691</v>
      </c>
      <c r="B7400" s="2" t="s">
        <v>20692</v>
      </c>
      <c r="C7400" s="2" t="s">
        <v>20691</v>
      </c>
    </row>
    <row r="7401" spans="1:3">
      <c r="A7401" s="2" t="s">
        <v>20693</v>
      </c>
      <c r="B7401" s="2" t="s">
        <v>20694</v>
      </c>
      <c r="C7401" s="2" t="s">
        <v>20693</v>
      </c>
    </row>
    <row r="7402" spans="1:3">
      <c r="A7402" s="2" t="s">
        <v>20695</v>
      </c>
      <c r="B7402" s="2" t="s">
        <v>20696</v>
      </c>
      <c r="C7402" s="2" t="s">
        <v>20695</v>
      </c>
    </row>
    <row r="7403" spans="1:3">
      <c r="A7403" s="2" t="s">
        <v>20697</v>
      </c>
      <c r="B7403" s="2" t="s">
        <v>20698</v>
      </c>
      <c r="C7403" s="2" t="s">
        <v>20697</v>
      </c>
    </row>
    <row r="7404" spans="1:3">
      <c r="A7404" s="2" t="s">
        <v>20699</v>
      </c>
      <c r="B7404" s="2" t="s">
        <v>13423</v>
      </c>
      <c r="C7404" s="2" t="s">
        <v>20699</v>
      </c>
    </row>
    <row r="7405" spans="1:3">
      <c r="A7405" s="2" t="s">
        <v>20700</v>
      </c>
      <c r="B7405" s="2" t="s">
        <v>12320</v>
      </c>
      <c r="C7405" s="2" t="s">
        <v>20700</v>
      </c>
    </row>
    <row r="7406" spans="1:3">
      <c r="A7406" s="2" t="s">
        <v>20701</v>
      </c>
      <c r="B7406" s="2" t="s">
        <v>20702</v>
      </c>
      <c r="C7406" s="2" t="s">
        <v>20701</v>
      </c>
    </row>
    <row r="7407" spans="1:3">
      <c r="A7407" s="2" t="s">
        <v>20703</v>
      </c>
      <c r="B7407" s="2" t="s">
        <v>20704</v>
      </c>
      <c r="C7407" s="2" t="s">
        <v>20703</v>
      </c>
    </row>
    <row r="7408" spans="1:3">
      <c r="A7408" s="2" t="s">
        <v>20705</v>
      </c>
      <c r="B7408" s="2" t="s">
        <v>20706</v>
      </c>
      <c r="C7408" s="2" t="s">
        <v>20705</v>
      </c>
    </row>
    <row r="7409" spans="1:3">
      <c r="A7409" s="2" t="s">
        <v>20707</v>
      </c>
      <c r="B7409" s="2" t="s">
        <v>20708</v>
      </c>
      <c r="C7409" s="2" t="s">
        <v>20707</v>
      </c>
    </row>
    <row r="7410" spans="1:3">
      <c r="A7410" s="2" t="s">
        <v>20709</v>
      </c>
      <c r="B7410" s="2" t="s">
        <v>20710</v>
      </c>
      <c r="C7410" s="2" t="s">
        <v>20709</v>
      </c>
    </row>
    <row r="7411" spans="1:3">
      <c r="A7411" s="2" t="s">
        <v>20711</v>
      </c>
      <c r="B7411" s="2" t="s">
        <v>20712</v>
      </c>
      <c r="C7411" s="2" t="s">
        <v>20711</v>
      </c>
    </row>
    <row r="7412" spans="1:3">
      <c r="A7412" s="2" t="s">
        <v>20713</v>
      </c>
      <c r="B7412" s="2" t="s">
        <v>20714</v>
      </c>
      <c r="C7412" s="2" t="s">
        <v>20713</v>
      </c>
    </row>
    <row r="7413" spans="1:3">
      <c r="A7413" s="2" t="s">
        <v>20715</v>
      </c>
      <c r="B7413" s="2" t="s">
        <v>20716</v>
      </c>
      <c r="C7413" s="2" t="s">
        <v>20715</v>
      </c>
    </row>
    <row r="7414" spans="1:3">
      <c r="A7414" s="2" t="s">
        <v>20717</v>
      </c>
      <c r="B7414" s="2" t="s">
        <v>20718</v>
      </c>
      <c r="C7414" s="2" t="s">
        <v>20717</v>
      </c>
    </row>
    <row r="7415" spans="1:3">
      <c r="A7415" s="2" t="s">
        <v>20719</v>
      </c>
      <c r="B7415" s="2" t="s">
        <v>20720</v>
      </c>
      <c r="C7415" s="2" t="s">
        <v>20719</v>
      </c>
    </row>
    <row r="7416" spans="1:3">
      <c r="A7416" s="2" t="s">
        <v>20721</v>
      </c>
      <c r="B7416" s="2" t="s">
        <v>20722</v>
      </c>
      <c r="C7416" s="2" t="s">
        <v>20721</v>
      </c>
    </row>
    <row r="7417" spans="1:3">
      <c r="A7417" s="2" t="s">
        <v>20723</v>
      </c>
      <c r="B7417" s="2" t="s">
        <v>20724</v>
      </c>
      <c r="C7417" s="2" t="s">
        <v>20723</v>
      </c>
    </row>
    <row r="7418" spans="1:3">
      <c r="A7418" s="2" t="s">
        <v>20725</v>
      </c>
      <c r="B7418" s="2" t="s">
        <v>20726</v>
      </c>
      <c r="C7418" s="2" t="s">
        <v>20725</v>
      </c>
    </row>
    <row r="7419" spans="1:3">
      <c r="A7419" s="2" t="s">
        <v>20727</v>
      </c>
      <c r="B7419" s="2" t="s">
        <v>20728</v>
      </c>
      <c r="C7419" s="2" t="s">
        <v>20727</v>
      </c>
    </row>
    <row r="7420" spans="1:3">
      <c r="A7420" s="2" t="s">
        <v>20729</v>
      </c>
      <c r="B7420" s="2" t="s">
        <v>20730</v>
      </c>
      <c r="C7420" s="2" t="s">
        <v>20729</v>
      </c>
    </row>
    <row r="7421" spans="1:3">
      <c r="A7421" s="2" t="s">
        <v>20731</v>
      </c>
      <c r="B7421" s="2" t="s">
        <v>20732</v>
      </c>
      <c r="C7421" s="2" t="s">
        <v>20731</v>
      </c>
    </row>
    <row r="7422" spans="1:3">
      <c r="A7422" s="2" t="s">
        <v>20733</v>
      </c>
      <c r="B7422" s="2" t="s">
        <v>20734</v>
      </c>
      <c r="C7422" s="2" t="s">
        <v>20733</v>
      </c>
    </row>
    <row r="7423" spans="1:3">
      <c r="A7423" s="2" t="s">
        <v>20735</v>
      </c>
      <c r="B7423" s="2" t="s">
        <v>20736</v>
      </c>
      <c r="C7423" s="2" t="s">
        <v>20735</v>
      </c>
    </row>
    <row r="7424" spans="1:3">
      <c r="A7424" s="2" t="s">
        <v>20737</v>
      </c>
      <c r="B7424" s="2" t="s">
        <v>20738</v>
      </c>
      <c r="C7424" s="2" t="s">
        <v>20737</v>
      </c>
    </row>
    <row r="7425" spans="1:3">
      <c r="A7425" s="2" t="s">
        <v>20739</v>
      </c>
      <c r="B7425" s="2" t="s">
        <v>13503</v>
      </c>
      <c r="C7425" s="2" t="s">
        <v>20739</v>
      </c>
    </row>
    <row r="7426" spans="1:3">
      <c r="A7426" s="2" t="s">
        <v>20740</v>
      </c>
      <c r="B7426" s="2" t="s">
        <v>20741</v>
      </c>
      <c r="C7426" s="2" t="s">
        <v>20740</v>
      </c>
    </row>
    <row r="7427" spans="1:3">
      <c r="A7427" s="2" t="s">
        <v>20742</v>
      </c>
      <c r="B7427" s="2" t="s">
        <v>20743</v>
      </c>
      <c r="C7427" s="2" t="s">
        <v>20742</v>
      </c>
    </row>
    <row r="7428" spans="1:3">
      <c r="A7428" s="2" t="s">
        <v>20744</v>
      </c>
      <c r="B7428" s="2" t="s">
        <v>20745</v>
      </c>
      <c r="C7428" s="2" t="s">
        <v>20744</v>
      </c>
    </row>
    <row r="7429" spans="1:3">
      <c r="A7429" s="2" t="s">
        <v>20746</v>
      </c>
      <c r="B7429" s="2" t="s">
        <v>20747</v>
      </c>
      <c r="C7429" s="2" t="s">
        <v>20746</v>
      </c>
    </row>
    <row r="7430" spans="1:3">
      <c r="A7430" s="2" t="s">
        <v>20748</v>
      </c>
      <c r="B7430" s="2" t="s">
        <v>20749</v>
      </c>
      <c r="C7430" s="2" t="s">
        <v>20748</v>
      </c>
    </row>
    <row r="7431" spans="1:3">
      <c r="A7431" s="2" t="s">
        <v>20750</v>
      </c>
      <c r="B7431" s="2" t="s">
        <v>20751</v>
      </c>
      <c r="C7431" s="2" t="s">
        <v>20750</v>
      </c>
    </row>
    <row r="7432" spans="1:3">
      <c r="A7432" s="2" t="s">
        <v>20752</v>
      </c>
      <c r="B7432" s="2" t="s">
        <v>20753</v>
      </c>
      <c r="C7432" s="2" t="s">
        <v>20752</v>
      </c>
    </row>
    <row r="7433" spans="1:3">
      <c r="A7433" s="2" t="s">
        <v>20754</v>
      </c>
      <c r="B7433" s="2" t="s">
        <v>20755</v>
      </c>
      <c r="C7433" s="2" t="s">
        <v>20754</v>
      </c>
    </row>
    <row r="7434" spans="1:3">
      <c r="A7434" s="2" t="s">
        <v>20756</v>
      </c>
      <c r="B7434" s="2" t="s">
        <v>20757</v>
      </c>
      <c r="C7434" s="2" t="s">
        <v>20756</v>
      </c>
    </row>
    <row r="7435" spans="1:3">
      <c r="A7435" s="2" t="s">
        <v>20758</v>
      </c>
      <c r="B7435" s="2" t="s">
        <v>20759</v>
      </c>
      <c r="C7435" s="2" t="s">
        <v>20758</v>
      </c>
    </row>
    <row r="7436" spans="1:3">
      <c r="A7436" s="2" t="s">
        <v>20760</v>
      </c>
      <c r="B7436" s="2" t="s">
        <v>20761</v>
      </c>
      <c r="C7436" s="2" t="s">
        <v>20760</v>
      </c>
    </row>
    <row r="7437" spans="1:3">
      <c r="A7437" s="2" t="s">
        <v>20762</v>
      </c>
      <c r="B7437" s="2" t="s">
        <v>20763</v>
      </c>
      <c r="C7437" s="2" t="s">
        <v>20762</v>
      </c>
    </row>
    <row r="7438" spans="1:3">
      <c r="A7438" s="2" t="s">
        <v>20764</v>
      </c>
      <c r="B7438" s="2" t="s">
        <v>20765</v>
      </c>
      <c r="C7438" s="2" t="s">
        <v>20764</v>
      </c>
    </row>
    <row r="7439" spans="1:3">
      <c r="A7439" s="2" t="s">
        <v>20766</v>
      </c>
      <c r="B7439" s="2" t="s">
        <v>11819</v>
      </c>
      <c r="C7439" s="2" t="s">
        <v>20766</v>
      </c>
    </row>
    <row r="7440" spans="1:3">
      <c r="A7440" s="2" t="s">
        <v>20767</v>
      </c>
      <c r="B7440" s="2" t="s">
        <v>20768</v>
      </c>
      <c r="C7440" s="2" t="s">
        <v>20767</v>
      </c>
    </row>
    <row r="7441" spans="1:3">
      <c r="A7441" s="2" t="s">
        <v>20769</v>
      </c>
      <c r="B7441" s="2" t="s">
        <v>20770</v>
      </c>
      <c r="C7441" s="2" t="s">
        <v>20769</v>
      </c>
    </row>
    <row r="7442" spans="1:3">
      <c r="A7442" s="2" t="s">
        <v>20771</v>
      </c>
      <c r="B7442" s="2" t="s">
        <v>20772</v>
      </c>
      <c r="C7442" s="2" t="s">
        <v>20771</v>
      </c>
    </row>
    <row r="7443" spans="1:3">
      <c r="A7443" s="2" t="s">
        <v>20773</v>
      </c>
      <c r="B7443" s="2" t="s">
        <v>20774</v>
      </c>
      <c r="C7443" s="2" t="s">
        <v>20773</v>
      </c>
    </row>
    <row r="7444" spans="1:3">
      <c r="A7444" s="2" t="s">
        <v>20775</v>
      </c>
      <c r="B7444" s="2" t="s">
        <v>13322</v>
      </c>
      <c r="C7444" s="2" t="s">
        <v>20775</v>
      </c>
    </row>
    <row r="7445" spans="1:3">
      <c r="A7445" s="2" t="s">
        <v>20776</v>
      </c>
      <c r="B7445" s="2" t="s">
        <v>20777</v>
      </c>
      <c r="C7445" s="2" t="s">
        <v>20776</v>
      </c>
    </row>
    <row r="7446" spans="1:3">
      <c r="A7446" s="2" t="s">
        <v>20778</v>
      </c>
      <c r="B7446" s="2" t="s">
        <v>20779</v>
      </c>
      <c r="C7446" s="2" t="s">
        <v>20778</v>
      </c>
    </row>
    <row r="7447" spans="1:3">
      <c r="A7447" s="2" t="s">
        <v>20780</v>
      </c>
      <c r="B7447" s="2" t="s">
        <v>20781</v>
      </c>
      <c r="C7447" s="2" t="s">
        <v>20780</v>
      </c>
    </row>
    <row r="7448" spans="1:3">
      <c r="A7448" s="2" t="s">
        <v>20782</v>
      </c>
      <c r="B7448" s="2" t="s">
        <v>20783</v>
      </c>
      <c r="C7448" s="2" t="s">
        <v>20782</v>
      </c>
    </row>
    <row r="7449" spans="1:3">
      <c r="A7449" s="2" t="s">
        <v>20784</v>
      </c>
      <c r="B7449" s="2" t="s">
        <v>20785</v>
      </c>
      <c r="C7449" s="2" t="s">
        <v>20784</v>
      </c>
    </row>
    <row r="7450" spans="1:3">
      <c r="A7450" s="2" t="s">
        <v>20786</v>
      </c>
      <c r="B7450" s="2" t="s">
        <v>20787</v>
      </c>
      <c r="C7450" s="2" t="s">
        <v>20786</v>
      </c>
    </row>
    <row r="7451" spans="1:3">
      <c r="A7451" s="2" t="s">
        <v>20788</v>
      </c>
      <c r="B7451" s="2" t="s">
        <v>20789</v>
      </c>
      <c r="C7451" s="2" t="s">
        <v>20788</v>
      </c>
    </row>
    <row r="7452" spans="1:3">
      <c r="A7452" s="2" t="s">
        <v>20790</v>
      </c>
      <c r="B7452" s="2" t="s">
        <v>20791</v>
      </c>
      <c r="C7452" s="2" t="s">
        <v>20790</v>
      </c>
    </row>
    <row r="7453" spans="1:3">
      <c r="A7453" s="2" t="s">
        <v>20792</v>
      </c>
      <c r="B7453" s="2" t="s">
        <v>20793</v>
      </c>
      <c r="C7453" s="2" t="s">
        <v>20792</v>
      </c>
    </row>
    <row r="7454" spans="1:3">
      <c r="A7454" s="2" t="s">
        <v>20794</v>
      </c>
      <c r="B7454" s="2" t="s">
        <v>20795</v>
      </c>
      <c r="C7454" s="2" t="s">
        <v>20794</v>
      </c>
    </row>
    <row r="7455" spans="1:3">
      <c r="A7455" s="2" t="s">
        <v>20796</v>
      </c>
      <c r="B7455" s="2" t="s">
        <v>20797</v>
      </c>
      <c r="C7455" s="2" t="s">
        <v>20796</v>
      </c>
    </row>
    <row r="7456" spans="1:3">
      <c r="A7456" s="2" t="s">
        <v>20798</v>
      </c>
      <c r="B7456" s="2" t="s">
        <v>20799</v>
      </c>
      <c r="C7456" s="2" t="s">
        <v>20798</v>
      </c>
    </row>
    <row r="7457" spans="1:3">
      <c r="A7457" s="2" t="s">
        <v>20800</v>
      </c>
      <c r="B7457" s="2" t="s">
        <v>20801</v>
      </c>
      <c r="C7457" s="2" t="s">
        <v>20800</v>
      </c>
    </row>
    <row r="7458" spans="1:3">
      <c r="A7458" s="2" t="s">
        <v>20802</v>
      </c>
      <c r="B7458" s="2" t="s">
        <v>20803</v>
      </c>
      <c r="C7458" s="2" t="s">
        <v>20802</v>
      </c>
    </row>
    <row r="7459" spans="1:3">
      <c r="A7459" s="2" t="s">
        <v>20804</v>
      </c>
      <c r="B7459" s="2" t="s">
        <v>20805</v>
      </c>
      <c r="C7459" s="2" t="s">
        <v>20804</v>
      </c>
    </row>
    <row r="7460" spans="1:3">
      <c r="A7460" s="2" t="s">
        <v>20806</v>
      </c>
      <c r="B7460" s="2" t="s">
        <v>20807</v>
      </c>
      <c r="C7460" s="2" t="s">
        <v>20806</v>
      </c>
    </row>
    <row r="7461" spans="1:3">
      <c r="A7461" s="2" t="s">
        <v>20808</v>
      </c>
      <c r="B7461" s="2" t="s">
        <v>20809</v>
      </c>
      <c r="C7461" s="2" t="s">
        <v>20808</v>
      </c>
    </row>
    <row r="7462" spans="1:3">
      <c r="A7462" s="2" t="s">
        <v>20810</v>
      </c>
      <c r="B7462" s="2" t="s">
        <v>20811</v>
      </c>
      <c r="C7462" s="2" t="s">
        <v>20810</v>
      </c>
    </row>
    <row r="7463" spans="1:3">
      <c r="A7463" s="2" t="s">
        <v>20812</v>
      </c>
      <c r="B7463" s="2" t="s">
        <v>20813</v>
      </c>
      <c r="C7463" s="2" t="s">
        <v>20812</v>
      </c>
    </row>
    <row r="7464" spans="1:3">
      <c r="A7464" s="2" t="s">
        <v>20814</v>
      </c>
      <c r="B7464" s="2" t="s">
        <v>20815</v>
      </c>
      <c r="C7464" s="2" t="s">
        <v>20814</v>
      </c>
    </row>
    <row r="7465" spans="1:3">
      <c r="A7465" s="2" t="s">
        <v>20816</v>
      </c>
      <c r="B7465" s="2" t="s">
        <v>13408</v>
      </c>
      <c r="C7465" s="2" t="s">
        <v>20816</v>
      </c>
    </row>
    <row r="7466" spans="1:3">
      <c r="A7466" s="2" t="s">
        <v>20817</v>
      </c>
      <c r="B7466" s="2" t="s">
        <v>20818</v>
      </c>
      <c r="C7466" s="2" t="s">
        <v>20817</v>
      </c>
    </row>
    <row r="7467" spans="1:3">
      <c r="A7467" s="2" t="s">
        <v>20819</v>
      </c>
      <c r="B7467" s="2" t="s">
        <v>20820</v>
      </c>
      <c r="C7467" s="2" t="s">
        <v>20819</v>
      </c>
    </row>
    <row r="7468" spans="1:3">
      <c r="A7468" s="2" t="s">
        <v>20821</v>
      </c>
      <c r="B7468" s="2" t="s">
        <v>20822</v>
      </c>
      <c r="C7468" s="2" t="s">
        <v>20821</v>
      </c>
    </row>
    <row r="7469" spans="1:3">
      <c r="A7469" s="2" t="s">
        <v>20823</v>
      </c>
      <c r="B7469" s="2" t="s">
        <v>20824</v>
      </c>
      <c r="C7469" s="2" t="s">
        <v>20823</v>
      </c>
    </row>
    <row r="7470" spans="1:3">
      <c r="A7470" s="2" t="s">
        <v>20825</v>
      </c>
      <c r="B7470" s="2" t="s">
        <v>20826</v>
      </c>
      <c r="C7470" s="2" t="s">
        <v>20825</v>
      </c>
    </row>
    <row r="7471" spans="1:3">
      <c r="A7471" s="2" t="s">
        <v>20827</v>
      </c>
      <c r="B7471" s="2" t="s">
        <v>20828</v>
      </c>
      <c r="C7471" s="2" t="s">
        <v>20827</v>
      </c>
    </row>
    <row r="7472" spans="1:3">
      <c r="A7472" s="2" t="s">
        <v>20829</v>
      </c>
      <c r="B7472" s="2" t="s">
        <v>20830</v>
      </c>
      <c r="C7472" s="2" t="s">
        <v>20829</v>
      </c>
    </row>
    <row r="7473" spans="1:3">
      <c r="A7473" s="2" t="s">
        <v>20831</v>
      </c>
      <c r="B7473" s="2" t="s">
        <v>20832</v>
      </c>
      <c r="C7473" s="2" t="s">
        <v>20831</v>
      </c>
    </row>
    <row r="7474" spans="1:3">
      <c r="A7474" s="2" t="s">
        <v>20833</v>
      </c>
      <c r="B7474" s="2" t="s">
        <v>20834</v>
      </c>
      <c r="C7474" s="2" t="s">
        <v>20833</v>
      </c>
    </row>
    <row r="7475" spans="1:3">
      <c r="A7475" s="2" t="s">
        <v>20835</v>
      </c>
      <c r="B7475" s="2" t="s">
        <v>20836</v>
      </c>
      <c r="C7475" s="2" t="s">
        <v>20835</v>
      </c>
    </row>
    <row r="7476" spans="1:3">
      <c r="A7476" s="2" t="s">
        <v>20837</v>
      </c>
      <c r="B7476" s="2" t="s">
        <v>20838</v>
      </c>
      <c r="C7476" s="2" t="s">
        <v>20837</v>
      </c>
    </row>
    <row r="7477" spans="1:3">
      <c r="A7477" s="2" t="s">
        <v>20839</v>
      </c>
      <c r="B7477" s="2" t="s">
        <v>13305</v>
      </c>
      <c r="C7477" s="2" t="s">
        <v>20839</v>
      </c>
    </row>
    <row r="7478" spans="1:3">
      <c r="A7478" s="2" t="s">
        <v>20840</v>
      </c>
      <c r="B7478" s="2" t="s">
        <v>20841</v>
      </c>
      <c r="C7478" s="2" t="s">
        <v>20840</v>
      </c>
    </row>
    <row r="7479" spans="1:3">
      <c r="A7479" s="2" t="s">
        <v>20842</v>
      </c>
      <c r="B7479" s="2" t="s">
        <v>20843</v>
      </c>
      <c r="C7479" s="2" t="s">
        <v>20842</v>
      </c>
    </row>
    <row r="7480" spans="1:3">
      <c r="A7480" s="2" t="s">
        <v>20844</v>
      </c>
      <c r="B7480" s="2" t="s">
        <v>10971</v>
      </c>
      <c r="C7480" s="2" t="s">
        <v>20844</v>
      </c>
    </row>
    <row r="7481" spans="1:3">
      <c r="A7481" s="2" t="s">
        <v>20845</v>
      </c>
      <c r="B7481" s="2" t="s">
        <v>20846</v>
      </c>
      <c r="C7481" s="2" t="s">
        <v>20845</v>
      </c>
    </row>
    <row r="7482" spans="1:3">
      <c r="A7482" s="2" t="s">
        <v>20847</v>
      </c>
      <c r="B7482" s="2" t="s">
        <v>20848</v>
      </c>
      <c r="C7482" s="2" t="s">
        <v>20847</v>
      </c>
    </row>
    <row r="7483" spans="1:3">
      <c r="A7483" s="2" t="s">
        <v>20849</v>
      </c>
      <c r="B7483" s="2" t="s">
        <v>20850</v>
      </c>
      <c r="C7483" s="2" t="s">
        <v>20849</v>
      </c>
    </row>
    <row r="7484" spans="1:3">
      <c r="A7484" s="2" t="s">
        <v>20851</v>
      </c>
      <c r="B7484" s="2" t="s">
        <v>20852</v>
      </c>
      <c r="C7484" s="2" t="s">
        <v>20851</v>
      </c>
    </row>
    <row r="7485" spans="1:3">
      <c r="A7485" s="2" t="s">
        <v>20853</v>
      </c>
      <c r="B7485" s="2" t="s">
        <v>20854</v>
      </c>
      <c r="C7485" s="2" t="s">
        <v>20853</v>
      </c>
    </row>
    <row r="7486" spans="1:3">
      <c r="A7486" s="2" t="s">
        <v>20855</v>
      </c>
      <c r="B7486" s="2" t="s">
        <v>20856</v>
      </c>
      <c r="C7486" s="2" t="s">
        <v>20855</v>
      </c>
    </row>
    <row r="7487" spans="1:3">
      <c r="A7487" s="2" t="s">
        <v>20857</v>
      </c>
      <c r="B7487" s="2" t="s">
        <v>20858</v>
      </c>
      <c r="C7487" s="2" t="s">
        <v>20857</v>
      </c>
    </row>
    <row r="7488" spans="1:3">
      <c r="A7488" s="2" t="s">
        <v>20859</v>
      </c>
      <c r="B7488" s="2" t="s">
        <v>20860</v>
      </c>
      <c r="C7488" s="2" t="s">
        <v>20859</v>
      </c>
    </row>
    <row r="7489" spans="1:3">
      <c r="A7489" s="2" t="s">
        <v>20861</v>
      </c>
      <c r="B7489" s="2" t="s">
        <v>20862</v>
      </c>
      <c r="C7489" s="2" t="s">
        <v>20861</v>
      </c>
    </row>
    <row r="7490" spans="1:3">
      <c r="A7490" s="2" t="s">
        <v>20863</v>
      </c>
      <c r="B7490" s="2" t="s">
        <v>20864</v>
      </c>
      <c r="C7490" s="2" t="s">
        <v>20863</v>
      </c>
    </row>
    <row r="7491" spans="1:3">
      <c r="A7491" s="2" t="s">
        <v>20865</v>
      </c>
      <c r="B7491" s="2" t="s">
        <v>20866</v>
      </c>
      <c r="C7491" s="2" t="s">
        <v>20865</v>
      </c>
    </row>
    <row r="7492" spans="1:3">
      <c r="A7492" s="2" t="s">
        <v>20867</v>
      </c>
      <c r="B7492" s="2" t="s">
        <v>20868</v>
      </c>
      <c r="C7492" s="2" t="s">
        <v>20867</v>
      </c>
    </row>
    <row r="7493" spans="1:3">
      <c r="A7493" s="2" t="s">
        <v>20869</v>
      </c>
      <c r="B7493" s="2" t="s">
        <v>20870</v>
      </c>
      <c r="C7493" s="2" t="s">
        <v>20869</v>
      </c>
    </row>
    <row r="7494" spans="1:3">
      <c r="A7494" s="2" t="s">
        <v>20871</v>
      </c>
      <c r="B7494" s="2" t="s">
        <v>20872</v>
      </c>
      <c r="C7494" s="2" t="s">
        <v>20871</v>
      </c>
    </row>
    <row r="7495" spans="1:3">
      <c r="A7495" s="2" t="s">
        <v>20873</v>
      </c>
      <c r="B7495" s="2" t="s">
        <v>20874</v>
      </c>
      <c r="C7495" s="2" t="s">
        <v>20873</v>
      </c>
    </row>
    <row r="7496" spans="1:3">
      <c r="A7496" s="2" t="s">
        <v>20875</v>
      </c>
      <c r="B7496" s="2" t="s">
        <v>20876</v>
      </c>
      <c r="C7496" s="2" t="s">
        <v>20875</v>
      </c>
    </row>
    <row r="7497" spans="1:3">
      <c r="A7497" s="2" t="s">
        <v>20877</v>
      </c>
      <c r="B7497" s="2" t="s">
        <v>20878</v>
      </c>
      <c r="C7497" s="2" t="s">
        <v>20877</v>
      </c>
    </row>
    <row r="7498" spans="1:3">
      <c r="A7498" s="2" t="s">
        <v>20879</v>
      </c>
      <c r="B7498" s="2" t="s">
        <v>20880</v>
      </c>
      <c r="C7498" s="2" t="s">
        <v>20879</v>
      </c>
    </row>
    <row r="7499" spans="1:3">
      <c r="A7499" s="2" t="s">
        <v>20881</v>
      </c>
      <c r="B7499" s="2" t="s">
        <v>20882</v>
      </c>
      <c r="C7499" s="2" t="s">
        <v>20881</v>
      </c>
    </row>
    <row r="7500" spans="1:3">
      <c r="A7500" s="2" t="s">
        <v>20883</v>
      </c>
      <c r="B7500" s="2" t="s">
        <v>20884</v>
      </c>
      <c r="C7500" s="2" t="s">
        <v>20883</v>
      </c>
    </row>
    <row r="7501" spans="1:3">
      <c r="A7501" s="2" t="s">
        <v>20885</v>
      </c>
      <c r="B7501" s="2" t="s">
        <v>20886</v>
      </c>
      <c r="C7501" s="2" t="s">
        <v>20885</v>
      </c>
    </row>
    <row r="7502" spans="1:3">
      <c r="A7502" s="2" t="s">
        <v>20887</v>
      </c>
      <c r="B7502" s="2" t="s">
        <v>20888</v>
      </c>
      <c r="C7502" s="2" t="s">
        <v>20887</v>
      </c>
    </row>
    <row r="7503" spans="1:3">
      <c r="A7503" s="2" t="s">
        <v>20889</v>
      </c>
      <c r="B7503" s="2" t="s">
        <v>5213</v>
      </c>
      <c r="C7503" s="2" t="s">
        <v>20889</v>
      </c>
    </row>
    <row r="7504" spans="1:3">
      <c r="A7504" s="2" t="s">
        <v>20890</v>
      </c>
      <c r="B7504" s="2" t="s">
        <v>20891</v>
      </c>
      <c r="C7504" s="2" t="s">
        <v>20890</v>
      </c>
    </row>
    <row r="7505" spans="1:3">
      <c r="A7505" s="2" t="s">
        <v>20892</v>
      </c>
      <c r="B7505" s="2" t="s">
        <v>20893</v>
      </c>
      <c r="C7505" s="2" t="s">
        <v>20892</v>
      </c>
    </row>
    <row r="7506" spans="1:3">
      <c r="A7506" s="2" t="s">
        <v>20894</v>
      </c>
      <c r="B7506" s="2" t="s">
        <v>20895</v>
      </c>
      <c r="C7506" s="2" t="s">
        <v>20894</v>
      </c>
    </row>
    <row r="7507" spans="1:3">
      <c r="A7507" s="2" t="s">
        <v>20896</v>
      </c>
      <c r="B7507" s="2" t="s">
        <v>20897</v>
      </c>
      <c r="C7507" s="2" t="s">
        <v>20896</v>
      </c>
    </row>
    <row r="7508" spans="1:3">
      <c r="A7508" s="2" t="s">
        <v>20898</v>
      </c>
      <c r="B7508" s="2" t="s">
        <v>13132</v>
      </c>
      <c r="C7508" s="2" t="s">
        <v>20898</v>
      </c>
    </row>
    <row r="7509" spans="1:3">
      <c r="A7509" s="2" t="s">
        <v>20899</v>
      </c>
      <c r="B7509" s="2" t="s">
        <v>20900</v>
      </c>
      <c r="C7509" s="2" t="s">
        <v>20899</v>
      </c>
    </row>
    <row r="7510" spans="1:3">
      <c r="A7510" s="2" t="s">
        <v>20901</v>
      </c>
      <c r="B7510" s="2" t="s">
        <v>20902</v>
      </c>
      <c r="C7510" s="2" t="s">
        <v>20901</v>
      </c>
    </row>
    <row r="7511" spans="1:3">
      <c r="A7511" s="2" t="s">
        <v>20903</v>
      </c>
      <c r="B7511" s="2" t="s">
        <v>20904</v>
      </c>
      <c r="C7511" s="2" t="s">
        <v>20903</v>
      </c>
    </row>
    <row r="7512" spans="1:3">
      <c r="A7512" s="2" t="s">
        <v>20905</v>
      </c>
      <c r="B7512" s="2" t="s">
        <v>20906</v>
      </c>
      <c r="C7512" s="2" t="s">
        <v>20905</v>
      </c>
    </row>
    <row r="7513" spans="1:3">
      <c r="A7513" s="2" t="s">
        <v>20907</v>
      </c>
      <c r="B7513" s="2" t="s">
        <v>20908</v>
      </c>
      <c r="C7513" s="2" t="s">
        <v>20907</v>
      </c>
    </row>
    <row r="7514" spans="1:3">
      <c r="A7514" s="2" t="s">
        <v>20909</v>
      </c>
      <c r="B7514" s="2" t="s">
        <v>20910</v>
      </c>
      <c r="C7514" s="2" t="s">
        <v>20909</v>
      </c>
    </row>
    <row r="7515" spans="1:3">
      <c r="A7515" s="2" t="s">
        <v>20911</v>
      </c>
      <c r="B7515" s="2" t="s">
        <v>20912</v>
      </c>
      <c r="C7515" s="2" t="s">
        <v>20911</v>
      </c>
    </row>
    <row r="7516" spans="1:3">
      <c r="A7516" s="2" t="s">
        <v>20913</v>
      </c>
      <c r="B7516" s="2" t="s">
        <v>20914</v>
      </c>
      <c r="C7516" s="2" t="s">
        <v>20913</v>
      </c>
    </row>
    <row r="7517" spans="1:3">
      <c r="A7517" s="2" t="s">
        <v>20915</v>
      </c>
      <c r="B7517" s="2" t="s">
        <v>11337</v>
      </c>
      <c r="C7517" s="2" t="s">
        <v>20915</v>
      </c>
    </row>
    <row r="7518" spans="1:3">
      <c r="A7518" s="2" t="s">
        <v>20916</v>
      </c>
      <c r="B7518" s="2" t="s">
        <v>20917</v>
      </c>
      <c r="C7518" s="2" t="s">
        <v>20916</v>
      </c>
    </row>
    <row r="7519" spans="1:3">
      <c r="A7519" s="2" t="s">
        <v>20918</v>
      </c>
      <c r="B7519" s="2" t="s">
        <v>20919</v>
      </c>
      <c r="C7519" s="2" t="s">
        <v>20918</v>
      </c>
    </row>
    <row r="7520" spans="1:3">
      <c r="A7520" s="2" t="s">
        <v>20920</v>
      </c>
      <c r="B7520" s="2" t="s">
        <v>20921</v>
      </c>
      <c r="C7520" s="2" t="s">
        <v>20920</v>
      </c>
    </row>
    <row r="7521" spans="1:3">
      <c r="A7521" s="2" t="s">
        <v>20922</v>
      </c>
      <c r="B7521" s="2" t="s">
        <v>20923</v>
      </c>
      <c r="C7521" s="2" t="s">
        <v>20922</v>
      </c>
    </row>
    <row r="7522" spans="1:3">
      <c r="A7522" s="2" t="s">
        <v>20924</v>
      </c>
      <c r="B7522" s="2" t="s">
        <v>20925</v>
      </c>
      <c r="C7522" s="2" t="s">
        <v>20924</v>
      </c>
    </row>
    <row r="7523" spans="1:3">
      <c r="A7523" s="2" t="s">
        <v>20926</v>
      </c>
      <c r="B7523" s="2" t="s">
        <v>20927</v>
      </c>
      <c r="C7523" s="2" t="s">
        <v>20926</v>
      </c>
    </row>
    <row r="7524" spans="1:3">
      <c r="A7524" s="2" t="s">
        <v>20928</v>
      </c>
      <c r="B7524" s="2" t="s">
        <v>20929</v>
      </c>
      <c r="C7524" s="2" t="s">
        <v>20928</v>
      </c>
    </row>
    <row r="7525" spans="1:3">
      <c r="A7525" s="2" t="s">
        <v>20930</v>
      </c>
      <c r="B7525" s="2" t="s">
        <v>6768</v>
      </c>
      <c r="C7525" s="2" t="s">
        <v>20930</v>
      </c>
    </row>
    <row r="7526" spans="1:3">
      <c r="A7526" s="2" t="s">
        <v>20931</v>
      </c>
      <c r="B7526" s="2" t="s">
        <v>20932</v>
      </c>
      <c r="C7526" s="2" t="s">
        <v>20931</v>
      </c>
    </row>
    <row r="7527" spans="1:3">
      <c r="A7527" s="2" t="s">
        <v>20933</v>
      </c>
      <c r="B7527" s="2" t="s">
        <v>20934</v>
      </c>
      <c r="C7527" s="2" t="s">
        <v>20933</v>
      </c>
    </row>
    <row r="7528" spans="1:3">
      <c r="A7528" s="2" t="s">
        <v>20935</v>
      </c>
      <c r="B7528" s="2" t="s">
        <v>20936</v>
      </c>
      <c r="C7528" s="2" t="s">
        <v>20935</v>
      </c>
    </row>
    <row r="7529" spans="1:3">
      <c r="A7529" s="2" t="s">
        <v>20937</v>
      </c>
      <c r="B7529" s="2" t="s">
        <v>20938</v>
      </c>
      <c r="C7529" s="2" t="s">
        <v>20937</v>
      </c>
    </row>
    <row r="7530" spans="1:3">
      <c r="A7530" s="2" t="s">
        <v>20939</v>
      </c>
      <c r="B7530" s="2" t="s">
        <v>20940</v>
      </c>
      <c r="C7530" s="2" t="s">
        <v>20939</v>
      </c>
    </row>
    <row r="7531" spans="1:3">
      <c r="A7531" s="2" t="s">
        <v>20941</v>
      </c>
      <c r="B7531" s="2" t="s">
        <v>20942</v>
      </c>
      <c r="C7531" s="2" t="s">
        <v>20941</v>
      </c>
    </row>
    <row r="7532" spans="1:3">
      <c r="A7532" s="2" t="s">
        <v>20943</v>
      </c>
      <c r="B7532" s="2" t="s">
        <v>20944</v>
      </c>
      <c r="C7532" s="2" t="s">
        <v>20943</v>
      </c>
    </row>
    <row r="7533" spans="1:3">
      <c r="A7533" s="2" t="s">
        <v>20945</v>
      </c>
      <c r="B7533" s="2" t="s">
        <v>20946</v>
      </c>
      <c r="C7533" s="2" t="s">
        <v>20945</v>
      </c>
    </row>
    <row r="7534" spans="1:3">
      <c r="A7534" s="2" t="s">
        <v>20947</v>
      </c>
      <c r="B7534" s="2" t="s">
        <v>20948</v>
      </c>
      <c r="C7534" s="2" t="s">
        <v>20947</v>
      </c>
    </row>
    <row r="7535" spans="1:3">
      <c r="A7535" s="2" t="s">
        <v>20949</v>
      </c>
      <c r="B7535" s="2" t="s">
        <v>13339</v>
      </c>
      <c r="C7535" s="2" t="s">
        <v>20949</v>
      </c>
    </row>
    <row r="7536" spans="1:3">
      <c r="A7536" s="2" t="s">
        <v>20950</v>
      </c>
      <c r="B7536" s="2" t="s">
        <v>20951</v>
      </c>
      <c r="C7536" s="2" t="s">
        <v>20950</v>
      </c>
    </row>
    <row r="7537" spans="1:3">
      <c r="A7537" s="2" t="s">
        <v>20952</v>
      </c>
      <c r="B7537" s="2" t="s">
        <v>20953</v>
      </c>
      <c r="C7537" s="2" t="s">
        <v>20952</v>
      </c>
    </row>
    <row r="7538" spans="1:3">
      <c r="A7538" s="2" t="s">
        <v>20954</v>
      </c>
      <c r="B7538" s="2" t="s">
        <v>20955</v>
      </c>
      <c r="C7538" s="2" t="s">
        <v>20954</v>
      </c>
    </row>
    <row r="7539" spans="1:3">
      <c r="A7539" s="2" t="s">
        <v>20956</v>
      </c>
      <c r="B7539" s="2" t="s">
        <v>13312</v>
      </c>
      <c r="C7539" s="2" t="s">
        <v>20956</v>
      </c>
    </row>
    <row r="7540" spans="1:3">
      <c r="A7540" s="2" t="s">
        <v>20957</v>
      </c>
      <c r="B7540" s="2" t="s">
        <v>20958</v>
      </c>
      <c r="C7540" s="2" t="s">
        <v>20957</v>
      </c>
    </row>
    <row r="7541" spans="1:3">
      <c r="A7541" s="2" t="s">
        <v>20959</v>
      </c>
      <c r="B7541" s="2" t="s">
        <v>20960</v>
      </c>
      <c r="C7541" s="2" t="s">
        <v>20959</v>
      </c>
    </row>
    <row r="7542" spans="1:3">
      <c r="A7542" s="2" t="s">
        <v>20961</v>
      </c>
      <c r="B7542" s="2" t="s">
        <v>20962</v>
      </c>
      <c r="C7542" s="2" t="s">
        <v>20961</v>
      </c>
    </row>
    <row r="7543" spans="1:3">
      <c r="A7543" s="2" t="s">
        <v>20963</v>
      </c>
      <c r="B7543" s="2" t="s">
        <v>20964</v>
      </c>
      <c r="C7543" s="2" t="s">
        <v>20963</v>
      </c>
    </row>
    <row r="7544" spans="1:3">
      <c r="A7544" s="2" t="s">
        <v>20965</v>
      </c>
      <c r="B7544" s="2" t="s">
        <v>20966</v>
      </c>
      <c r="C7544" s="2" t="s">
        <v>20965</v>
      </c>
    </row>
    <row r="7545" spans="1:3">
      <c r="A7545" s="2" t="s">
        <v>20967</v>
      </c>
      <c r="B7545" s="2" t="s">
        <v>20968</v>
      </c>
      <c r="C7545" s="2" t="s">
        <v>20967</v>
      </c>
    </row>
    <row r="7546" spans="1:3">
      <c r="A7546" s="2" t="s">
        <v>20969</v>
      </c>
      <c r="B7546" s="2" t="s">
        <v>20970</v>
      </c>
      <c r="C7546" s="2" t="s">
        <v>20969</v>
      </c>
    </row>
    <row r="7547" spans="1:3">
      <c r="A7547" s="2" t="s">
        <v>20971</v>
      </c>
      <c r="B7547" s="2" t="s">
        <v>20972</v>
      </c>
      <c r="C7547" s="2" t="s">
        <v>20971</v>
      </c>
    </row>
    <row r="7548" spans="1:3">
      <c r="A7548" s="2" t="s">
        <v>20973</v>
      </c>
      <c r="B7548" s="2" t="s">
        <v>10674</v>
      </c>
      <c r="C7548" s="2" t="s">
        <v>20973</v>
      </c>
    </row>
    <row r="7549" spans="1:3">
      <c r="A7549" s="2" t="s">
        <v>20974</v>
      </c>
      <c r="B7549" s="2" t="s">
        <v>20975</v>
      </c>
      <c r="C7549" s="2" t="s">
        <v>20974</v>
      </c>
    </row>
    <row r="7550" spans="1:3">
      <c r="A7550" s="2" t="s">
        <v>20976</v>
      </c>
      <c r="B7550" s="2" t="s">
        <v>20977</v>
      </c>
      <c r="C7550" s="2" t="s">
        <v>20976</v>
      </c>
    </row>
    <row r="7551" spans="1:3">
      <c r="A7551" s="2" t="s">
        <v>20978</v>
      </c>
      <c r="B7551" s="2" t="s">
        <v>20979</v>
      </c>
      <c r="C7551" s="2" t="s">
        <v>20978</v>
      </c>
    </row>
    <row r="7552" spans="1:3">
      <c r="A7552" s="2" t="s">
        <v>20980</v>
      </c>
      <c r="B7552" s="2" t="s">
        <v>20981</v>
      </c>
      <c r="C7552" s="2" t="s">
        <v>20980</v>
      </c>
    </row>
    <row r="7553" spans="1:3">
      <c r="A7553" s="2" t="s">
        <v>20982</v>
      </c>
      <c r="B7553" s="2" t="s">
        <v>20983</v>
      </c>
      <c r="C7553" s="2" t="s">
        <v>20982</v>
      </c>
    </row>
    <row r="7554" spans="1:3">
      <c r="A7554" s="2" t="s">
        <v>20984</v>
      </c>
      <c r="B7554" s="2" t="s">
        <v>13112</v>
      </c>
      <c r="C7554" s="2" t="s">
        <v>20984</v>
      </c>
    </row>
    <row r="7555" spans="1:3">
      <c r="A7555" s="2" t="s">
        <v>20985</v>
      </c>
      <c r="B7555" s="2" t="s">
        <v>20986</v>
      </c>
      <c r="C7555" s="2" t="s">
        <v>20985</v>
      </c>
    </row>
    <row r="7556" spans="1:3">
      <c r="A7556" s="2" t="s">
        <v>20987</v>
      </c>
      <c r="B7556" s="2" t="s">
        <v>20988</v>
      </c>
      <c r="C7556" s="2" t="s">
        <v>20987</v>
      </c>
    </row>
    <row r="7557" spans="1:3">
      <c r="A7557" s="2" t="s">
        <v>20989</v>
      </c>
      <c r="B7557" s="2" t="s">
        <v>20990</v>
      </c>
      <c r="C7557" s="2" t="s">
        <v>20989</v>
      </c>
    </row>
    <row r="7558" spans="1:3">
      <c r="A7558" s="2" t="s">
        <v>20991</v>
      </c>
      <c r="B7558" s="2" t="s">
        <v>20992</v>
      </c>
      <c r="C7558" s="2" t="s">
        <v>20991</v>
      </c>
    </row>
    <row r="7559" spans="1:3">
      <c r="A7559" s="2" t="s">
        <v>20993</v>
      </c>
      <c r="B7559" s="2" t="s">
        <v>20994</v>
      </c>
      <c r="C7559" s="2" t="s">
        <v>20993</v>
      </c>
    </row>
    <row r="7560" spans="1:3">
      <c r="A7560" s="2" t="s">
        <v>20995</v>
      </c>
      <c r="B7560" s="2" t="s">
        <v>20996</v>
      </c>
      <c r="C7560" s="2" t="s">
        <v>20995</v>
      </c>
    </row>
    <row r="7561" spans="1:3">
      <c r="A7561" s="2" t="s">
        <v>20997</v>
      </c>
      <c r="B7561" s="2" t="s">
        <v>20998</v>
      </c>
      <c r="C7561" s="2" t="s">
        <v>20997</v>
      </c>
    </row>
    <row r="7562" spans="1:3">
      <c r="A7562" s="2" t="s">
        <v>20999</v>
      </c>
      <c r="B7562" s="2" t="s">
        <v>21000</v>
      </c>
      <c r="C7562" s="2" t="s">
        <v>20999</v>
      </c>
    </row>
    <row r="7563" spans="1:3">
      <c r="A7563" s="2" t="s">
        <v>21001</v>
      </c>
      <c r="B7563" s="2" t="s">
        <v>21002</v>
      </c>
      <c r="C7563" s="2" t="s">
        <v>21001</v>
      </c>
    </row>
    <row r="7564" spans="1:3">
      <c r="A7564" s="2" t="s">
        <v>21003</v>
      </c>
      <c r="B7564" s="2" t="s">
        <v>21004</v>
      </c>
      <c r="C7564" s="2" t="s">
        <v>21003</v>
      </c>
    </row>
    <row r="7565" spans="1:3">
      <c r="A7565" s="2" t="s">
        <v>21005</v>
      </c>
      <c r="B7565" s="2" t="s">
        <v>21006</v>
      </c>
      <c r="C7565" s="2" t="s">
        <v>21005</v>
      </c>
    </row>
    <row r="7566" spans="1:3">
      <c r="A7566" s="2" t="s">
        <v>21007</v>
      </c>
      <c r="B7566" s="2" t="s">
        <v>21008</v>
      </c>
      <c r="C7566" s="2" t="s">
        <v>21007</v>
      </c>
    </row>
    <row r="7567" spans="1:3">
      <c r="A7567" s="2" t="s">
        <v>21009</v>
      </c>
      <c r="B7567" s="2" t="s">
        <v>21010</v>
      </c>
      <c r="C7567" s="2" t="s">
        <v>21009</v>
      </c>
    </row>
    <row r="7568" spans="1:3">
      <c r="A7568" s="2" t="s">
        <v>21011</v>
      </c>
      <c r="B7568" s="2" t="s">
        <v>21012</v>
      </c>
      <c r="C7568" s="2" t="s">
        <v>21011</v>
      </c>
    </row>
    <row r="7569" spans="1:3">
      <c r="A7569" s="2" t="s">
        <v>21013</v>
      </c>
      <c r="B7569" s="2" t="s">
        <v>21014</v>
      </c>
      <c r="C7569" s="2" t="s">
        <v>21013</v>
      </c>
    </row>
    <row r="7570" spans="1:3">
      <c r="A7570" s="2" t="s">
        <v>21015</v>
      </c>
      <c r="B7570" s="2" t="s">
        <v>21016</v>
      </c>
      <c r="C7570" s="2" t="s">
        <v>21015</v>
      </c>
    </row>
    <row r="7571" spans="1:3">
      <c r="A7571" s="2" t="s">
        <v>21017</v>
      </c>
      <c r="B7571" s="2" t="s">
        <v>21018</v>
      </c>
      <c r="C7571" s="2" t="s">
        <v>21017</v>
      </c>
    </row>
    <row r="7572" spans="1:3">
      <c r="A7572" s="2" t="s">
        <v>21019</v>
      </c>
      <c r="B7572" s="2" t="s">
        <v>21020</v>
      </c>
      <c r="C7572" s="2" t="s">
        <v>21019</v>
      </c>
    </row>
    <row r="7573" spans="1:3">
      <c r="A7573" s="2" t="s">
        <v>21021</v>
      </c>
      <c r="B7573" s="2" t="s">
        <v>21022</v>
      </c>
      <c r="C7573" s="2" t="s">
        <v>21021</v>
      </c>
    </row>
    <row r="7574" spans="1:3">
      <c r="A7574" s="2" t="s">
        <v>21023</v>
      </c>
      <c r="B7574" s="2" t="s">
        <v>21024</v>
      </c>
      <c r="C7574" s="2" t="s">
        <v>21023</v>
      </c>
    </row>
    <row r="7575" spans="1:3">
      <c r="A7575" s="2" t="s">
        <v>21025</v>
      </c>
      <c r="B7575" s="2" t="s">
        <v>21026</v>
      </c>
      <c r="C7575" s="2" t="s">
        <v>21025</v>
      </c>
    </row>
    <row r="7576" spans="1:3">
      <c r="A7576" s="2" t="s">
        <v>21027</v>
      </c>
      <c r="B7576" s="2" t="s">
        <v>21028</v>
      </c>
      <c r="C7576" s="2" t="s">
        <v>21027</v>
      </c>
    </row>
    <row r="7577" spans="1:3">
      <c r="A7577" s="2" t="s">
        <v>21029</v>
      </c>
      <c r="B7577" s="2" t="s">
        <v>21030</v>
      </c>
      <c r="C7577" s="2" t="s">
        <v>21029</v>
      </c>
    </row>
    <row r="7578" spans="1:3">
      <c r="A7578" s="2" t="s">
        <v>21031</v>
      </c>
      <c r="B7578" s="2" t="s">
        <v>21032</v>
      </c>
      <c r="C7578" s="2" t="s">
        <v>21031</v>
      </c>
    </row>
    <row r="7579" spans="1:3">
      <c r="A7579" s="2" t="s">
        <v>21033</v>
      </c>
      <c r="B7579" s="2" t="s">
        <v>21034</v>
      </c>
      <c r="C7579" s="2" t="s">
        <v>21033</v>
      </c>
    </row>
    <row r="7580" spans="1:3">
      <c r="A7580" s="2" t="s">
        <v>21035</v>
      </c>
      <c r="B7580" s="2" t="s">
        <v>21036</v>
      </c>
      <c r="C7580" s="2" t="s">
        <v>21035</v>
      </c>
    </row>
    <row r="7581" spans="1:3">
      <c r="A7581" s="2" t="s">
        <v>21037</v>
      </c>
      <c r="B7581" s="2" t="s">
        <v>21038</v>
      </c>
      <c r="C7581" s="2" t="s">
        <v>21037</v>
      </c>
    </row>
    <row r="7582" spans="1:3">
      <c r="A7582" s="2" t="s">
        <v>21039</v>
      </c>
      <c r="B7582" s="2" t="s">
        <v>21040</v>
      </c>
      <c r="C7582" s="2" t="s">
        <v>21039</v>
      </c>
    </row>
    <row r="7583" spans="1:3">
      <c r="A7583" s="2" t="s">
        <v>21041</v>
      </c>
      <c r="B7583" s="2" t="s">
        <v>21042</v>
      </c>
      <c r="C7583" s="2" t="s">
        <v>21041</v>
      </c>
    </row>
    <row r="7584" spans="1:3">
      <c r="A7584" s="2" t="s">
        <v>21043</v>
      </c>
      <c r="B7584" s="2" t="s">
        <v>21044</v>
      </c>
      <c r="C7584" s="2" t="s">
        <v>21043</v>
      </c>
    </row>
    <row r="7585" spans="1:3">
      <c r="A7585" s="2" t="s">
        <v>21045</v>
      </c>
      <c r="B7585" s="2" t="s">
        <v>21046</v>
      </c>
      <c r="C7585" s="2" t="s">
        <v>21045</v>
      </c>
    </row>
    <row r="7586" spans="1:3">
      <c r="A7586" s="2" t="s">
        <v>21047</v>
      </c>
      <c r="B7586" s="2" t="s">
        <v>21048</v>
      </c>
      <c r="C7586" s="2" t="s">
        <v>21047</v>
      </c>
    </row>
    <row r="7587" spans="1:3">
      <c r="A7587" s="2" t="s">
        <v>21049</v>
      </c>
      <c r="B7587" s="2" t="s">
        <v>21050</v>
      </c>
      <c r="C7587" s="2" t="s">
        <v>21049</v>
      </c>
    </row>
    <row r="7588" spans="1:3">
      <c r="A7588" s="2" t="s">
        <v>21051</v>
      </c>
      <c r="B7588" s="2" t="s">
        <v>21052</v>
      </c>
      <c r="C7588" s="2" t="s">
        <v>21051</v>
      </c>
    </row>
    <row r="7589" spans="1:3">
      <c r="A7589" s="2" t="s">
        <v>21053</v>
      </c>
      <c r="B7589" s="2" t="s">
        <v>21054</v>
      </c>
      <c r="C7589" s="2" t="s">
        <v>21053</v>
      </c>
    </row>
    <row r="7590" spans="1:3">
      <c r="A7590" s="2" t="s">
        <v>21055</v>
      </c>
      <c r="B7590" s="2" t="s">
        <v>21056</v>
      </c>
      <c r="C7590" s="2" t="s">
        <v>21055</v>
      </c>
    </row>
    <row r="7591" spans="1:3">
      <c r="A7591" s="2" t="s">
        <v>21057</v>
      </c>
      <c r="B7591" s="2" t="s">
        <v>21058</v>
      </c>
      <c r="C7591" s="2" t="s">
        <v>21057</v>
      </c>
    </row>
    <row r="7592" spans="1:3">
      <c r="A7592" s="2" t="s">
        <v>21059</v>
      </c>
      <c r="B7592" s="2" t="s">
        <v>21060</v>
      </c>
      <c r="C7592" s="2" t="s">
        <v>21059</v>
      </c>
    </row>
    <row r="7593" spans="1:3">
      <c r="A7593" s="2" t="s">
        <v>21061</v>
      </c>
      <c r="B7593" s="2" t="s">
        <v>21062</v>
      </c>
      <c r="C7593" s="2" t="s">
        <v>21061</v>
      </c>
    </row>
    <row r="7594" spans="1:3">
      <c r="A7594" s="2" t="s">
        <v>21063</v>
      </c>
      <c r="B7594" s="2" t="s">
        <v>21064</v>
      </c>
      <c r="C7594" s="2" t="s">
        <v>21063</v>
      </c>
    </row>
    <row r="7595" spans="1:3">
      <c r="A7595" s="2" t="s">
        <v>21065</v>
      </c>
      <c r="B7595" s="2" t="s">
        <v>21066</v>
      </c>
      <c r="C7595" s="2" t="s">
        <v>21065</v>
      </c>
    </row>
    <row r="7596" spans="1:3">
      <c r="A7596" s="2" t="s">
        <v>21067</v>
      </c>
      <c r="B7596" s="2" t="s">
        <v>21068</v>
      </c>
      <c r="C7596" s="2" t="s">
        <v>21067</v>
      </c>
    </row>
    <row r="7597" spans="1:3">
      <c r="A7597" s="2" t="s">
        <v>21069</v>
      </c>
      <c r="B7597" s="2" t="s">
        <v>21070</v>
      </c>
      <c r="C7597" s="2" t="s">
        <v>21069</v>
      </c>
    </row>
    <row r="7598" spans="1:3">
      <c r="A7598" s="2" t="s">
        <v>21071</v>
      </c>
      <c r="B7598" s="2" t="s">
        <v>21072</v>
      </c>
      <c r="C7598" s="2" t="s">
        <v>21071</v>
      </c>
    </row>
    <row r="7599" spans="1:3">
      <c r="A7599" s="2" t="s">
        <v>21073</v>
      </c>
      <c r="B7599" s="2" t="s">
        <v>5909</v>
      </c>
      <c r="C7599" s="2" t="s">
        <v>21073</v>
      </c>
    </row>
    <row r="7600" spans="1:3">
      <c r="A7600" s="2" t="s">
        <v>21074</v>
      </c>
      <c r="B7600" s="2" t="s">
        <v>21075</v>
      </c>
      <c r="C7600" s="2" t="s">
        <v>21074</v>
      </c>
    </row>
    <row r="7601" spans="1:3">
      <c r="A7601" s="2" t="s">
        <v>21076</v>
      </c>
      <c r="B7601" s="2" t="s">
        <v>21077</v>
      </c>
      <c r="C7601" s="2" t="s">
        <v>21076</v>
      </c>
    </row>
    <row r="7602" spans="1:3">
      <c r="A7602" s="2" t="s">
        <v>21078</v>
      </c>
      <c r="B7602" s="2" t="s">
        <v>21079</v>
      </c>
      <c r="C7602" s="2" t="s">
        <v>21078</v>
      </c>
    </row>
    <row r="7603" spans="1:3">
      <c r="A7603" s="2" t="s">
        <v>21080</v>
      </c>
      <c r="B7603" s="2" t="s">
        <v>21081</v>
      </c>
      <c r="C7603" s="2" t="s">
        <v>21080</v>
      </c>
    </row>
    <row r="7604" spans="1:3">
      <c r="A7604" s="2" t="s">
        <v>21082</v>
      </c>
      <c r="B7604" s="2" t="s">
        <v>6535</v>
      </c>
      <c r="C7604" s="2" t="s">
        <v>21082</v>
      </c>
    </row>
    <row r="7605" spans="1:3">
      <c r="A7605" s="2" t="s">
        <v>21083</v>
      </c>
      <c r="B7605" s="2" t="s">
        <v>21084</v>
      </c>
      <c r="C7605" s="2" t="s">
        <v>21083</v>
      </c>
    </row>
    <row r="7606" spans="1:3">
      <c r="A7606" s="2" t="s">
        <v>21085</v>
      </c>
      <c r="B7606" s="2" t="s">
        <v>21086</v>
      </c>
      <c r="C7606" s="2" t="s">
        <v>21085</v>
      </c>
    </row>
    <row r="7607" spans="1:3">
      <c r="A7607" s="2" t="s">
        <v>21087</v>
      </c>
      <c r="B7607" s="2" t="s">
        <v>21088</v>
      </c>
      <c r="C7607" s="2" t="s">
        <v>21087</v>
      </c>
    </row>
    <row r="7608" spans="1:3">
      <c r="A7608" s="2" t="s">
        <v>21089</v>
      </c>
      <c r="B7608" s="2" t="s">
        <v>21090</v>
      </c>
      <c r="C7608" s="2" t="s">
        <v>21089</v>
      </c>
    </row>
    <row r="7609" spans="1:3">
      <c r="A7609" s="2" t="s">
        <v>21091</v>
      </c>
      <c r="B7609" s="2" t="s">
        <v>21092</v>
      </c>
      <c r="C7609" s="2" t="s">
        <v>21091</v>
      </c>
    </row>
    <row r="7610" spans="1:3">
      <c r="A7610" s="2" t="s">
        <v>21093</v>
      </c>
      <c r="B7610" s="2" t="s">
        <v>21094</v>
      </c>
      <c r="C7610" s="2" t="s">
        <v>21093</v>
      </c>
    </row>
    <row r="7611" spans="1:3">
      <c r="A7611" s="2" t="s">
        <v>21095</v>
      </c>
      <c r="B7611" s="2" t="s">
        <v>21096</v>
      </c>
      <c r="C7611" s="2" t="s">
        <v>21095</v>
      </c>
    </row>
    <row r="7612" spans="1:3">
      <c r="A7612" s="2" t="s">
        <v>21097</v>
      </c>
      <c r="B7612" s="2" t="s">
        <v>21098</v>
      </c>
      <c r="C7612" s="2" t="s">
        <v>21097</v>
      </c>
    </row>
    <row r="7613" spans="1:3">
      <c r="A7613" s="2" t="s">
        <v>21099</v>
      </c>
      <c r="B7613" s="2" t="s">
        <v>21100</v>
      </c>
      <c r="C7613" s="2" t="s">
        <v>21099</v>
      </c>
    </row>
    <row r="7614" spans="1:3">
      <c r="A7614" s="2" t="s">
        <v>21101</v>
      </c>
      <c r="B7614" s="2" t="s">
        <v>21102</v>
      </c>
      <c r="C7614" s="2" t="s">
        <v>21101</v>
      </c>
    </row>
    <row r="7615" spans="1:3">
      <c r="A7615" s="2" t="s">
        <v>21103</v>
      </c>
      <c r="B7615" s="2" t="s">
        <v>21104</v>
      </c>
      <c r="C7615" s="2" t="s">
        <v>21103</v>
      </c>
    </row>
    <row r="7616" spans="1:3">
      <c r="A7616" s="2" t="s">
        <v>21105</v>
      </c>
      <c r="B7616" s="2" t="s">
        <v>21106</v>
      </c>
      <c r="C7616" s="2" t="s">
        <v>21105</v>
      </c>
    </row>
    <row r="7617" spans="1:3">
      <c r="A7617" s="2" t="s">
        <v>21107</v>
      </c>
      <c r="B7617" s="2" t="s">
        <v>21108</v>
      </c>
      <c r="C7617" s="2" t="s">
        <v>21107</v>
      </c>
    </row>
    <row r="7618" spans="1:3">
      <c r="A7618" s="2" t="s">
        <v>21109</v>
      </c>
      <c r="B7618" s="2" t="s">
        <v>21110</v>
      </c>
      <c r="C7618" s="2" t="s">
        <v>21109</v>
      </c>
    </row>
    <row r="7619" spans="1:3">
      <c r="A7619" s="2" t="s">
        <v>21111</v>
      </c>
      <c r="B7619" s="2" t="s">
        <v>21112</v>
      </c>
      <c r="C7619" s="2" t="s">
        <v>21111</v>
      </c>
    </row>
    <row r="7620" spans="1:3">
      <c r="A7620" s="2" t="s">
        <v>21113</v>
      </c>
      <c r="B7620" s="2" t="s">
        <v>21114</v>
      </c>
      <c r="C7620" s="2" t="s">
        <v>21113</v>
      </c>
    </row>
    <row r="7621" spans="1:3">
      <c r="A7621" s="2" t="s">
        <v>21115</v>
      </c>
      <c r="B7621" s="2" t="s">
        <v>21116</v>
      </c>
      <c r="C7621" s="2" t="s">
        <v>21115</v>
      </c>
    </row>
    <row r="7622" spans="1:3">
      <c r="A7622" s="2" t="s">
        <v>21117</v>
      </c>
      <c r="B7622" s="2" t="s">
        <v>21118</v>
      </c>
      <c r="C7622" s="2" t="s">
        <v>21117</v>
      </c>
    </row>
    <row r="7623" spans="1:3">
      <c r="A7623" s="2" t="s">
        <v>21119</v>
      </c>
      <c r="B7623" s="2" t="s">
        <v>21120</v>
      </c>
      <c r="C7623" s="2" t="s">
        <v>21119</v>
      </c>
    </row>
    <row r="7624" spans="1:3">
      <c r="A7624" s="2" t="s">
        <v>21121</v>
      </c>
      <c r="B7624" s="2" t="s">
        <v>21122</v>
      </c>
      <c r="C7624" s="2" t="s">
        <v>21121</v>
      </c>
    </row>
    <row r="7625" spans="1:3">
      <c r="A7625" s="2" t="s">
        <v>21123</v>
      </c>
      <c r="B7625" s="2" t="s">
        <v>21124</v>
      </c>
      <c r="C7625" s="2" t="s">
        <v>21123</v>
      </c>
    </row>
    <row r="7626" spans="1:3">
      <c r="A7626" s="2" t="s">
        <v>21125</v>
      </c>
      <c r="B7626" s="2" t="s">
        <v>21126</v>
      </c>
      <c r="C7626" s="2" t="s">
        <v>21125</v>
      </c>
    </row>
    <row r="7627" spans="1:3">
      <c r="A7627" s="2" t="s">
        <v>21127</v>
      </c>
      <c r="B7627" s="2" t="s">
        <v>21128</v>
      </c>
      <c r="C7627" s="2" t="s">
        <v>21127</v>
      </c>
    </row>
    <row r="7628" spans="1:3">
      <c r="A7628" s="2" t="s">
        <v>21129</v>
      </c>
      <c r="B7628" s="2" t="s">
        <v>21130</v>
      </c>
      <c r="C7628" s="2" t="s">
        <v>21129</v>
      </c>
    </row>
    <row r="7629" spans="1:3">
      <c r="A7629" s="2" t="s">
        <v>21131</v>
      </c>
      <c r="B7629" s="2" t="s">
        <v>21132</v>
      </c>
      <c r="C7629" s="2" t="s">
        <v>21131</v>
      </c>
    </row>
    <row r="7630" spans="1:3">
      <c r="A7630" s="2" t="s">
        <v>21133</v>
      </c>
      <c r="B7630" s="2" t="s">
        <v>21134</v>
      </c>
      <c r="C7630" s="2" t="s">
        <v>21133</v>
      </c>
    </row>
    <row r="7631" spans="1:3">
      <c r="A7631" s="2" t="s">
        <v>21135</v>
      </c>
      <c r="B7631" s="2" t="s">
        <v>21136</v>
      </c>
      <c r="C7631" s="2" t="s">
        <v>21135</v>
      </c>
    </row>
    <row r="7632" spans="1:3">
      <c r="A7632" s="2" t="s">
        <v>21137</v>
      </c>
      <c r="B7632" s="2" t="s">
        <v>21138</v>
      </c>
      <c r="C7632" s="2" t="s">
        <v>21137</v>
      </c>
    </row>
    <row r="7633" spans="1:3">
      <c r="A7633" s="2" t="s">
        <v>21139</v>
      </c>
      <c r="B7633" s="2" t="s">
        <v>21140</v>
      </c>
      <c r="C7633" s="2" t="s">
        <v>21139</v>
      </c>
    </row>
    <row r="7634" spans="1:3">
      <c r="A7634" s="2" t="s">
        <v>21141</v>
      </c>
      <c r="B7634" s="2" t="s">
        <v>21142</v>
      </c>
      <c r="C7634" s="2" t="s">
        <v>21141</v>
      </c>
    </row>
    <row r="7635" spans="1:3">
      <c r="A7635" s="2" t="s">
        <v>21143</v>
      </c>
      <c r="B7635" s="2" t="s">
        <v>21144</v>
      </c>
      <c r="C7635" s="2" t="s">
        <v>21143</v>
      </c>
    </row>
    <row r="7636" spans="1:3">
      <c r="A7636" s="2" t="s">
        <v>21145</v>
      </c>
      <c r="B7636" s="2" t="s">
        <v>21146</v>
      </c>
      <c r="C7636" s="2" t="s">
        <v>21145</v>
      </c>
    </row>
    <row r="7637" spans="1:3">
      <c r="A7637" s="2" t="s">
        <v>21147</v>
      </c>
      <c r="B7637" s="2" t="s">
        <v>21148</v>
      </c>
      <c r="C7637" s="2" t="s">
        <v>21147</v>
      </c>
    </row>
    <row r="7638" spans="1:3">
      <c r="A7638" s="2" t="s">
        <v>21149</v>
      </c>
      <c r="B7638" s="2" t="s">
        <v>4372</v>
      </c>
      <c r="C7638" s="2" t="s">
        <v>21149</v>
      </c>
    </row>
    <row r="7639" spans="1:3">
      <c r="A7639" s="2" t="s">
        <v>21150</v>
      </c>
      <c r="B7639" s="2" t="s">
        <v>21151</v>
      </c>
      <c r="C7639" s="2" t="s">
        <v>21150</v>
      </c>
    </row>
    <row r="7640" spans="1:3">
      <c r="A7640" s="2" t="s">
        <v>21152</v>
      </c>
      <c r="B7640" s="2" t="s">
        <v>21153</v>
      </c>
      <c r="C7640" s="2" t="s">
        <v>21152</v>
      </c>
    </row>
    <row r="7641" spans="1:3">
      <c r="A7641" s="2" t="s">
        <v>21154</v>
      </c>
      <c r="B7641" s="2" t="s">
        <v>21155</v>
      </c>
      <c r="C7641" s="2" t="s">
        <v>21154</v>
      </c>
    </row>
    <row r="7642" spans="1:3">
      <c r="A7642" s="2" t="s">
        <v>21156</v>
      </c>
      <c r="B7642" s="2" t="s">
        <v>21157</v>
      </c>
      <c r="C7642" s="2" t="s">
        <v>21156</v>
      </c>
    </row>
    <row r="7643" spans="1:3">
      <c r="A7643" s="2" t="s">
        <v>21158</v>
      </c>
      <c r="B7643" s="2" t="s">
        <v>21159</v>
      </c>
      <c r="C7643" s="2" t="s">
        <v>21158</v>
      </c>
    </row>
    <row r="7644" spans="1:3">
      <c r="A7644" s="2" t="s">
        <v>21160</v>
      </c>
      <c r="B7644" s="2" t="s">
        <v>21161</v>
      </c>
      <c r="C7644" s="2" t="s">
        <v>21160</v>
      </c>
    </row>
    <row r="7645" spans="1:3">
      <c r="A7645" s="2" t="s">
        <v>21162</v>
      </c>
      <c r="B7645" s="2" t="s">
        <v>21163</v>
      </c>
      <c r="C7645" s="2" t="s">
        <v>21162</v>
      </c>
    </row>
    <row r="7646" spans="1:3">
      <c r="A7646" s="2" t="s">
        <v>21164</v>
      </c>
      <c r="B7646" s="2" t="s">
        <v>21165</v>
      </c>
      <c r="C7646" s="2" t="s">
        <v>21164</v>
      </c>
    </row>
    <row r="7647" spans="1:3">
      <c r="A7647" s="2" t="s">
        <v>21166</v>
      </c>
      <c r="B7647" s="2" t="s">
        <v>21167</v>
      </c>
      <c r="C7647" s="2" t="s">
        <v>21166</v>
      </c>
    </row>
    <row r="7648" spans="1:3">
      <c r="A7648" s="2" t="s">
        <v>21168</v>
      </c>
      <c r="B7648" s="2" t="s">
        <v>13303</v>
      </c>
      <c r="C7648" s="2" t="s">
        <v>21168</v>
      </c>
    </row>
    <row r="7649" spans="1:3">
      <c r="A7649" s="2" t="s">
        <v>21169</v>
      </c>
      <c r="B7649" s="2" t="s">
        <v>21170</v>
      </c>
      <c r="C7649" s="2" t="s">
        <v>21169</v>
      </c>
    </row>
    <row r="7650" spans="1:3">
      <c r="A7650" s="2" t="s">
        <v>21171</v>
      </c>
      <c r="B7650" s="2" t="s">
        <v>21172</v>
      </c>
      <c r="C7650" s="2" t="s">
        <v>21171</v>
      </c>
    </row>
    <row r="7651" spans="1:3">
      <c r="A7651" s="2" t="s">
        <v>21173</v>
      </c>
      <c r="B7651" s="2" t="s">
        <v>21174</v>
      </c>
      <c r="C7651" s="2" t="s">
        <v>21173</v>
      </c>
    </row>
    <row r="7652" spans="1:3">
      <c r="A7652" s="2" t="s">
        <v>21175</v>
      </c>
      <c r="B7652" s="2" t="s">
        <v>21176</v>
      </c>
      <c r="C7652" s="2" t="s">
        <v>21175</v>
      </c>
    </row>
    <row r="7653" spans="1:3">
      <c r="A7653" s="2" t="s">
        <v>21177</v>
      </c>
      <c r="B7653" s="2" t="s">
        <v>13030</v>
      </c>
      <c r="C7653" s="2" t="s">
        <v>21177</v>
      </c>
    </row>
    <row r="7654" spans="1:3">
      <c r="A7654" s="2" t="s">
        <v>21178</v>
      </c>
      <c r="B7654" s="2" t="s">
        <v>21179</v>
      </c>
      <c r="C7654" s="2" t="s">
        <v>21178</v>
      </c>
    </row>
    <row r="7655" spans="1:3">
      <c r="A7655" s="2" t="s">
        <v>21180</v>
      </c>
      <c r="B7655" s="2" t="s">
        <v>21181</v>
      </c>
      <c r="C7655" s="2" t="s">
        <v>21180</v>
      </c>
    </row>
    <row r="7656" spans="1:3">
      <c r="A7656" s="2" t="s">
        <v>21182</v>
      </c>
      <c r="B7656" s="2" t="s">
        <v>21183</v>
      </c>
      <c r="C7656" s="2" t="s">
        <v>21182</v>
      </c>
    </row>
    <row r="7657" spans="1:3">
      <c r="A7657" s="2" t="s">
        <v>21184</v>
      </c>
      <c r="B7657" s="2" t="s">
        <v>21185</v>
      </c>
      <c r="C7657" s="2" t="s">
        <v>21184</v>
      </c>
    </row>
    <row r="7658" spans="1:3">
      <c r="A7658" s="2" t="s">
        <v>21186</v>
      </c>
      <c r="B7658" s="2" t="s">
        <v>21187</v>
      </c>
      <c r="C7658" s="2" t="s">
        <v>21186</v>
      </c>
    </row>
    <row r="7659" spans="1:3">
      <c r="A7659" s="2" t="s">
        <v>21188</v>
      </c>
      <c r="B7659" s="2" t="s">
        <v>21189</v>
      </c>
      <c r="C7659" s="2" t="s">
        <v>21188</v>
      </c>
    </row>
    <row r="7660" spans="1:3">
      <c r="A7660" s="2" t="s">
        <v>21190</v>
      </c>
      <c r="B7660" s="2" t="s">
        <v>21191</v>
      </c>
      <c r="C7660" s="2" t="s">
        <v>21190</v>
      </c>
    </row>
    <row r="7661" spans="1:3">
      <c r="A7661" s="2" t="s">
        <v>21192</v>
      </c>
      <c r="B7661" s="2" t="s">
        <v>21193</v>
      </c>
      <c r="C7661" s="2" t="s">
        <v>21192</v>
      </c>
    </row>
    <row r="7662" spans="1:3">
      <c r="A7662" s="2" t="s">
        <v>21194</v>
      </c>
      <c r="B7662" s="2" t="s">
        <v>21195</v>
      </c>
      <c r="C7662" s="2" t="s">
        <v>21194</v>
      </c>
    </row>
    <row r="7663" spans="1:3">
      <c r="A7663" s="2" t="s">
        <v>21196</v>
      </c>
      <c r="B7663" s="2" t="s">
        <v>13388</v>
      </c>
      <c r="C7663" s="2" t="s">
        <v>21196</v>
      </c>
    </row>
    <row r="7664" spans="1:3">
      <c r="A7664" s="2" t="s">
        <v>21197</v>
      </c>
      <c r="B7664" s="2" t="s">
        <v>21198</v>
      </c>
      <c r="C7664" s="2" t="s">
        <v>21197</v>
      </c>
    </row>
    <row r="7665" spans="1:3">
      <c r="A7665" s="2" t="s">
        <v>21199</v>
      </c>
      <c r="B7665" s="2" t="s">
        <v>21200</v>
      </c>
      <c r="C7665" s="2" t="s">
        <v>21199</v>
      </c>
    </row>
    <row r="7666" spans="1:3">
      <c r="A7666" s="2" t="s">
        <v>21201</v>
      </c>
      <c r="B7666" s="2" t="s">
        <v>21202</v>
      </c>
      <c r="C7666" s="2" t="s">
        <v>21201</v>
      </c>
    </row>
    <row r="7667" spans="1:3">
      <c r="A7667" s="2" t="s">
        <v>21203</v>
      </c>
      <c r="B7667" s="2" t="s">
        <v>21204</v>
      </c>
      <c r="C7667" s="2" t="s">
        <v>21203</v>
      </c>
    </row>
    <row r="7668" spans="1:3">
      <c r="A7668" s="2" t="s">
        <v>21205</v>
      </c>
      <c r="B7668" s="2" t="s">
        <v>21206</v>
      </c>
      <c r="C7668" s="2" t="s">
        <v>21205</v>
      </c>
    </row>
    <row r="7669" spans="1:3">
      <c r="A7669" s="2" t="s">
        <v>21207</v>
      </c>
      <c r="B7669" s="2" t="s">
        <v>21208</v>
      </c>
      <c r="C7669" s="2" t="s">
        <v>21207</v>
      </c>
    </row>
    <row r="7670" spans="1:3">
      <c r="A7670" s="2" t="s">
        <v>21209</v>
      </c>
      <c r="B7670" s="2" t="s">
        <v>21210</v>
      </c>
      <c r="C7670" s="2" t="s">
        <v>21209</v>
      </c>
    </row>
    <row r="7671" spans="1:3">
      <c r="A7671" s="2" t="s">
        <v>21211</v>
      </c>
      <c r="B7671" s="2" t="s">
        <v>21212</v>
      </c>
      <c r="C7671" s="2" t="s">
        <v>21211</v>
      </c>
    </row>
    <row r="7672" spans="1:3">
      <c r="A7672" s="2" t="s">
        <v>21213</v>
      </c>
      <c r="B7672" s="2" t="s">
        <v>21214</v>
      </c>
      <c r="C7672" s="2" t="s">
        <v>21213</v>
      </c>
    </row>
    <row r="7673" spans="1:3">
      <c r="A7673" s="2" t="s">
        <v>21215</v>
      </c>
      <c r="B7673" s="2" t="s">
        <v>21216</v>
      </c>
      <c r="C7673" s="2" t="s">
        <v>21215</v>
      </c>
    </row>
    <row r="7674" spans="1:3">
      <c r="A7674" s="2" t="s">
        <v>21217</v>
      </c>
      <c r="B7674" s="2" t="s">
        <v>21218</v>
      </c>
      <c r="C7674" s="2" t="s">
        <v>21217</v>
      </c>
    </row>
    <row r="7675" spans="1:3">
      <c r="A7675" s="2" t="s">
        <v>21219</v>
      </c>
      <c r="B7675" s="2" t="s">
        <v>21220</v>
      </c>
      <c r="C7675" s="2" t="s">
        <v>21219</v>
      </c>
    </row>
    <row r="7676" spans="1:3">
      <c r="A7676" s="2" t="s">
        <v>21221</v>
      </c>
      <c r="B7676" s="2" t="s">
        <v>21222</v>
      </c>
      <c r="C7676" s="2" t="s">
        <v>21221</v>
      </c>
    </row>
    <row r="7677" spans="1:3">
      <c r="A7677" s="2" t="s">
        <v>21223</v>
      </c>
      <c r="B7677" s="2" t="s">
        <v>21224</v>
      </c>
      <c r="C7677" s="2" t="s">
        <v>21223</v>
      </c>
    </row>
    <row r="7678" spans="1:3">
      <c r="A7678" s="2" t="s">
        <v>21225</v>
      </c>
      <c r="B7678" s="2" t="s">
        <v>21226</v>
      </c>
      <c r="C7678" s="2" t="s">
        <v>21225</v>
      </c>
    </row>
    <row r="7679" spans="1:3">
      <c r="A7679" s="2" t="s">
        <v>21227</v>
      </c>
      <c r="B7679" s="2" t="s">
        <v>21228</v>
      </c>
      <c r="C7679" s="2" t="s">
        <v>21227</v>
      </c>
    </row>
    <row r="7680" spans="1:3">
      <c r="A7680" s="2" t="s">
        <v>21229</v>
      </c>
      <c r="B7680" s="2" t="s">
        <v>21230</v>
      </c>
      <c r="C7680" s="2" t="s">
        <v>21229</v>
      </c>
    </row>
    <row r="7681" spans="1:3">
      <c r="A7681" s="2" t="s">
        <v>21231</v>
      </c>
      <c r="B7681" s="2" t="s">
        <v>21232</v>
      </c>
      <c r="C7681" s="2" t="s">
        <v>21231</v>
      </c>
    </row>
    <row r="7682" spans="1:3">
      <c r="A7682" s="2" t="s">
        <v>21233</v>
      </c>
      <c r="B7682" s="2" t="s">
        <v>21234</v>
      </c>
      <c r="C7682" s="2" t="s">
        <v>21233</v>
      </c>
    </row>
    <row r="7683" spans="1:3">
      <c r="A7683" s="2" t="s">
        <v>21235</v>
      </c>
      <c r="B7683" s="2" t="s">
        <v>21236</v>
      </c>
      <c r="C7683" s="2" t="s">
        <v>21235</v>
      </c>
    </row>
    <row r="7684" spans="1:3">
      <c r="A7684" s="2" t="s">
        <v>21237</v>
      </c>
      <c r="B7684" s="2" t="s">
        <v>21238</v>
      </c>
      <c r="C7684" s="2" t="s">
        <v>21237</v>
      </c>
    </row>
    <row r="7685" spans="1:3">
      <c r="A7685" s="2" t="s">
        <v>21239</v>
      </c>
      <c r="B7685" s="2" t="s">
        <v>21240</v>
      </c>
      <c r="C7685" s="2" t="s">
        <v>21239</v>
      </c>
    </row>
    <row r="7686" spans="1:3">
      <c r="A7686" s="2" t="s">
        <v>21241</v>
      </c>
      <c r="B7686" s="2" t="s">
        <v>21242</v>
      </c>
      <c r="C7686" s="2" t="s">
        <v>21241</v>
      </c>
    </row>
    <row r="7687" spans="1:3">
      <c r="A7687" s="2" t="s">
        <v>21243</v>
      </c>
      <c r="B7687" s="2" t="s">
        <v>21244</v>
      </c>
      <c r="C7687" s="2" t="s">
        <v>21243</v>
      </c>
    </row>
    <row r="7688" spans="1:3">
      <c r="A7688" s="2" t="s">
        <v>21245</v>
      </c>
      <c r="B7688" s="2" t="s">
        <v>21246</v>
      </c>
      <c r="C7688" s="2" t="s">
        <v>21245</v>
      </c>
    </row>
    <row r="7689" spans="1:3">
      <c r="A7689" s="2" t="s">
        <v>21247</v>
      </c>
      <c r="B7689" s="2" t="s">
        <v>21248</v>
      </c>
      <c r="C7689" s="2" t="s">
        <v>21247</v>
      </c>
    </row>
    <row r="7690" spans="1:3">
      <c r="A7690" s="2" t="s">
        <v>21249</v>
      </c>
      <c r="B7690" s="2" t="s">
        <v>21250</v>
      </c>
      <c r="C7690" s="2" t="s">
        <v>21249</v>
      </c>
    </row>
    <row r="7691" spans="1:3">
      <c r="A7691" s="2" t="s">
        <v>21251</v>
      </c>
      <c r="B7691" s="2" t="s">
        <v>10806</v>
      </c>
      <c r="C7691" s="2" t="s">
        <v>21251</v>
      </c>
    </row>
    <row r="7692" spans="1:3">
      <c r="A7692" s="2" t="s">
        <v>21252</v>
      </c>
      <c r="B7692" s="2" t="s">
        <v>21253</v>
      </c>
      <c r="C7692" s="2" t="s">
        <v>21252</v>
      </c>
    </row>
    <row r="7693" spans="1:3">
      <c r="A7693" s="2" t="s">
        <v>21254</v>
      </c>
      <c r="B7693" s="2" t="s">
        <v>21255</v>
      </c>
      <c r="C7693" s="2" t="s">
        <v>21254</v>
      </c>
    </row>
    <row r="7694" spans="1:3">
      <c r="A7694" s="2" t="s">
        <v>21256</v>
      </c>
      <c r="B7694" s="2" t="s">
        <v>21257</v>
      </c>
      <c r="C7694" s="2" t="s">
        <v>21256</v>
      </c>
    </row>
    <row r="7695" spans="1:3">
      <c r="A7695" s="2" t="s">
        <v>21258</v>
      </c>
      <c r="B7695" s="2" t="s">
        <v>21259</v>
      </c>
      <c r="C7695" s="2" t="s">
        <v>21258</v>
      </c>
    </row>
    <row r="7696" spans="1:3">
      <c r="A7696" s="2" t="s">
        <v>21260</v>
      </c>
      <c r="B7696" s="2" t="s">
        <v>21261</v>
      </c>
      <c r="C7696" s="2" t="s">
        <v>21260</v>
      </c>
    </row>
    <row r="7697" spans="1:3">
      <c r="A7697" s="2" t="s">
        <v>21262</v>
      </c>
      <c r="B7697" s="2" t="s">
        <v>21263</v>
      </c>
      <c r="C7697" s="2" t="s">
        <v>21262</v>
      </c>
    </row>
    <row r="7698" spans="1:3">
      <c r="A7698" s="2" t="s">
        <v>21264</v>
      </c>
      <c r="B7698" s="2" t="s">
        <v>12111</v>
      </c>
      <c r="C7698" s="2" t="s">
        <v>21264</v>
      </c>
    </row>
    <row r="7699" spans="1:3">
      <c r="A7699" s="2" t="s">
        <v>21265</v>
      </c>
      <c r="B7699" s="2" t="s">
        <v>21266</v>
      </c>
      <c r="C7699" s="2" t="s">
        <v>21265</v>
      </c>
    </row>
    <row r="7700" spans="1:3">
      <c r="A7700" s="2" t="s">
        <v>21267</v>
      </c>
      <c r="B7700" s="2" t="s">
        <v>21268</v>
      </c>
      <c r="C7700" s="2" t="s">
        <v>21267</v>
      </c>
    </row>
    <row r="7701" spans="1:3">
      <c r="A7701" s="2" t="s">
        <v>21269</v>
      </c>
      <c r="B7701" s="2" t="s">
        <v>21270</v>
      </c>
      <c r="C7701" s="2" t="s">
        <v>21269</v>
      </c>
    </row>
    <row r="7702" spans="1:3">
      <c r="A7702" s="2" t="s">
        <v>21271</v>
      </c>
      <c r="B7702" s="2" t="s">
        <v>21272</v>
      </c>
      <c r="C7702" s="2" t="s">
        <v>21271</v>
      </c>
    </row>
    <row r="7703" spans="1:3">
      <c r="A7703" s="2" t="s">
        <v>21273</v>
      </c>
      <c r="B7703" s="2" t="s">
        <v>21274</v>
      </c>
      <c r="C7703" s="2" t="s">
        <v>21273</v>
      </c>
    </row>
    <row r="7704" spans="1:3">
      <c r="A7704" s="2" t="s">
        <v>21275</v>
      </c>
      <c r="B7704" s="2" t="s">
        <v>21276</v>
      </c>
      <c r="C7704" s="2" t="s">
        <v>21275</v>
      </c>
    </row>
    <row r="7705" spans="1:3">
      <c r="A7705" s="2" t="s">
        <v>21277</v>
      </c>
      <c r="B7705" s="2" t="s">
        <v>21278</v>
      </c>
      <c r="C7705" s="2" t="s">
        <v>21277</v>
      </c>
    </row>
    <row r="7706" spans="1:3">
      <c r="A7706" s="2" t="s">
        <v>21279</v>
      </c>
      <c r="B7706" s="2" t="s">
        <v>21280</v>
      </c>
      <c r="C7706" s="2" t="s">
        <v>21279</v>
      </c>
    </row>
    <row r="7707" spans="1:3">
      <c r="A7707" s="2" t="s">
        <v>21281</v>
      </c>
      <c r="B7707" s="2" t="s">
        <v>21282</v>
      </c>
      <c r="C7707" s="2" t="s">
        <v>21281</v>
      </c>
    </row>
    <row r="7708" spans="1:3">
      <c r="A7708" s="2" t="s">
        <v>21283</v>
      </c>
      <c r="B7708" s="2" t="s">
        <v>21284</v>
      </c>
      <c r="C7708" s="2" t="s">
        <v>21283</v>
      </c>
    </row>
    <row r="7709" spans="1:3">
      <c r="A7709" s="2" t="s">
        <v>21285</v>
      </c>
      <c r="B7709" s="2" t="s">
        <v>21286</v>
      </c>
      <c r="C7709" s="2" t="s">
        <v>21285</v>
      </c>
    </row>
    <row r="7710" spans="1:3">
      <c r="A7710" s="2" t="s">
        <v>21287</v>
      </c>
      <c r="B7710" s="2" t="s">
        <v>21288</v>
      </c>
      <c r="C7710" s="2" t="s">
        <v>21287</v>
      </c>
    </row>
    <row r="7711" spans="1:3">
      <c r="A7711" s="2" t="s">
        <v>21289</v>
      </c>
      <c r="B7711" s="2" t="s">
        <v>21290</v>
      </c>
      <c r="C7711" s="2" t="s">
        <v>21289</v>
      </c>
    </row>
    <row r="7712" spans="1:3">
      <c r="A7712" s="2" t="s">
        <v>21291</v>
      </c>
      <c r="B7712" s="2" t="s">
        <v>21292</v>
      </c>
      <c r="C7712" s="2" t="s">
        <v>21291</v>
      </c>
    </row>
    <row r="7713" spans="1:3">
      <c r="A7713" s="2" t="s">
        <v>21293</v>
      </c>
      <c r="B7713" s="2" t="s">
        <v>21294</v>
      </c>
      <c r="C7713" s="2" t="s">
        <v>21293</v>
      </c>
    </row>
    <row r="7714" spans="1:3">
      <c r="A7714" s="2" t="s">
        <v>21295</v>
      </c>
      <c r="B7714" s="2" t="s">
        <v>13300</v>
      </c>
      <c r="C7714" s="2" t="s">
        <v>21295</v>
      </c>
    </row>
    <row r="7715" spans="1:3">
      <c r="A7715" s="2" t="s">
        <v>21296</v>
      </c>
      <c r="B7715" s="2" t="s">
        <v>21297</v>
      </c>
      <c r="C7715" s="2" t="s">
        <v>21296</v>
      </c>
    </row>
    <row r="7716" spans="1:3">
      <c r="A7716" s="2" t="s">
        <v>21298</v>
      </c>
      <c r="B7716" s="2" t="s">
        <v>21299</v>
      </c>
      <c r="C7716" s="2" t="s">
        <v>21298</v>
      </c>
    </row>
    <row r="7717" spans="1:3">
      <c r="A7717" s="2" t="s">
        <v>21300</v>
      </c>
      <c r="B7717" s="2" t="s">
        <v>21301</v>
      </c>
      <c r="C7717" s="2" t="s">
        <v>21300</v>
      </c>
    </row>
    <row r="7718" spans="1:3">
      <c r="A7718" s="2" t="s">
        <v>21302</v>
      </c>
      <c r="B7718" s="2" t="s">
        <v>21303</v>
      </c>
      <c r="C7718" s="2" t="s">
        <v>21302</v>
      </c>
    </row>
    <row r="7719" spans="1:3">
      <c r="A7719" s="2" t="s">
        <v>21304</v>
      </c>
      <c r="B7719" s="2" t="s">
        <v>21305</v>
      </c>
      <c r="C7719" s="2" t="s">
        <v>21304</v>
      </c>
    </row>
    <row r="7720" spans="1:3">
      <c r="A7720" s="2" t="s">
        <v>21306</v>
      </c>
      <c r="B7720" s="2" t="s">
        <v>21307</v>
      </c>
      <c r="C7720" s="2" t="s">
        <v>21306</v>
      </c>
    </row>
    <row r="7721" spans="1:3">
      <c r="A7721" s="2" t="s">
        <v>21308</v>
      </c>
      <c r="B7721" s="2" t="s">
        <v>21309</v>
      </c>
      <c r="C7721" s="2" t="s">
        <v>21308</v>
      </c>
    </row>
    <row r="7722" spans="1:3">
      <c r="A7722" s="2" t="s">
        <v>21310</v>
      </c>
      <c r="B7722" s="2" t="s">
        <v>21311</v>
      </c>
      <c r="C7722" s="2" t="s">
        <v>21310</v>
      </c>
    </row>
    <row r="7723" spans="1:3">
      <c r="A7723" s="2" t="s">
        <v>21312</v>
      </c>
      <c r="B7723" s="2" t="s">
        <v>21313</v>
      </c>
      <c r="C7723" s="2" t="s">
        <v>21312</v>
      </c>
    </row>
    <row r="7724" spans="1:3">
      <c r="A7724" s="2" t="s">
        <v>21314</v>
      </c>
      <c r="B7724" s="2" t="s">
        <v>21315</v>
      </c>
      <c r="C7724" s="2" t="s">
        <v>21314</v>
      </c>
    </row>
    <row r="7725" spans="1:3">
      <c r="A7725" s="2" t="s">
        <v>21316</v>
      </c>
      <c r="B7725" s="2" t="s">
        <v>21317</v>
      </c>
      <c r="C7725" s="2" t="s">
        <v>21316</v>
      </c>
    </row>
    <row r="7726" spans="1:3">
      <c r="A7726" s="2" t="s">
        <v>21318</v>
      </c>
      <c r="B7726" s="2" t="s">
        <v>21319</v>
      </c>
      <c r="C7726" s="2" t="s">
        <v>21318</v>
      </c>
    </row>
    <row r="7727" spans="1:3">
      <c r="A7727" s="2" t="s">
        <v>21320</v>
      </c>
      <c r="B7727" s="2" t="s">
        <v>21321</v>
      </c>
      <c r="C7727" s="2" t="s">
        <v>21320</v>
      </c>
    </row>
    <row r="7728" spans="1:3">
      <c r="A7728" s="2" t="s">
        <v>21322</v>
      </c>
      <c r="B7728" s="2" t="s">
        <v>21323</v>
      </c>
      <c r="C7728" s="2" t="s">
        <v>21322</v>
      </c>
    </row>
    <row r="7729" spans="1:3">
      <c r="A7729" s="2" t="s">
        <v>21324</v>
      </c>
      <c r="B7729" s="2" t="s">
        <v>21325</v>
      </c>
      <c r="C7729" s="2" t="s">
        <v>21324</v>
      </c>
    </row>
    <row r="7730" spans="1:3">
      <c r="A7730" s="2" t="s">
        <v>21326</v>
      </c>
      <c r="B7730" s="2" t="s">
        <v>21327</v>
      </c>
      <c r="C7730" s="2" t="s">
        <v>21326</v>
      </c>
    </row>
    <row r="7731" spans="1:3">
      <c r="A7731" s="2" t="s">
        <v>21328</v>
      </c>
      <c r="B7731" s="2" t="s">
        <v>21329</v>
      </c>
      <c r="C7731" s="2" t="s">
        <v>21328</v>
      </c>
    </row>
    <row r="7732" spans="1:3">
      <c r="A7732" s="2" t="s">
        <v>21330</v>
      </c>
      <c r="B7732" s="2" t="s">
        <v>21331</v>
      </c>
      <c r="C7732" s="2" t="s">
        <v>21330</v>
      </c>
    </row>
    <row r="7733" spans="1:3">
      <c r="A7733" s="2" t="s">
        <v>21332</v>
      </c>
      <c r="B7733" s="2" t="s">
        <v>21333</v>
      </c>
      <c r="C7733" s="2" t="s">
        <v>21332</v>
      </c>
    </row>
    <row r="7734" spans="1:3">
      <c r="A7734" s="2" t="s">
        <v>21334</v>
      </c>
      <c r="B7734" s="2" t="s">
        <v>12172</v>
      </c>
      <c r="C7734" s="2" t="s">
        <v>21334</v>
      </c>
    </row>
    <row r="7735" spans="1:3">
      <c r="A7735" s="2" t="s">
        <v>21335</v>
      </c>
      <c r="B7735" s="2" t="s">
        <v>21336</v>
      </c>
      <c r="C7735" s="2" t="s">
        <v>21335</v>
      </c>
    </row>
    <row r="7736" spans="1:3">
      <c r="A7736" s="2" t="s">
        <v>21337</v>
      </c>
      <c r="B7736" s="2" t="s">
        <v>21338</v>
      </c>
      <c r="C7736" s="2" t="s">
        <v>21337</v>
      </c>
    </row>
    <row r="7737" spans="1:3">
      <c r="A7737" s="2" t="s">
        <v>21339</v>
      </c>
      <c r="B7737" s="2" t="s">
        <v>21340</v>
      </c>
      <c r="C7737" s="2" t="s">
        <v>21339</v>
      </c>
    </row>
    <row r="7738" spans="1:3">
      <c r="A7738" s="2" t="s">
        <v>21341</v>
      </c>
      <c r="B7738" s="2" t="s">
        <v>21342</v>
      </c>
      <c r="C7738" s="2" t="s">
        <v>21341</v>
      </c>
    </row>
    <row r="7739" spans="1:3">
      <c r="A7739" s="2" t="s">
        <v>21343</v>
      </c>
      <c r="B7739" s="2" t="s">
        <v>13316</v>
      </c>
      <c r="C7739" s="2" t="s">
        <v>21343</v>
      </c>
    </row>
    <row r="7740" spans="1:3">
      <c r="A7740" s="2" t="s">
        <v>21344</v>
      </c>
      <c r="B7740" s="2" t="s">
        <v>21345</v>
      </c>
      <c r="C7740" s="2" t="s">
        <v>21344</v>
      </c>
    </row>
    <row r="7741" spans="1:3">
      <c r="A7741" s="2" t="s">
        <v>21346</v>
      </c>
      <c r="B7741" s="2" t="s">
        <v>21347</v>
      </c>
      <c r="C7741" s="2" t="s">
        <v>21346</v>
      </c>
    </row>
    <row r="7742" spans="1:3">
      <c r="A7742" s="2" t="s">
        <v>21348</v>
      </c>
      <c r="B7742" s="2" t="s">
        <v>21349</v>
      </c>
      <c r="C7742" s="2" t="s">
        <v>21348</v>
      </c>
    </row>
    <row r="7743" spans="1:3">
      <c r="A7743" s="2" t="s">
        <v>21350</v>
      </c>
      <c r="B7743" s="2" t="s">
        <v>21351</v>
      </c>
      <c r="C7743" s="2" t="s">
        <v>21350</v>
      </c>
    </row>
    <row r="7744" spans="1:3">
      <c r="A7744" s="2" t="s">
        <v>21352</v>
      </c>
      <c r="B7744" s="2" t="s">
        <v>21353</v>
      </c>
      <c r="C7744" s="2" t="s">
        <v>21352</v>
      </c>
    </row>
    <row r="7745" spans="1:3">
      <c r="A7745" s="2" t="s">
        <v>21354</v>
      </c>
      <c r="B7745" s="2" t="s">
        <v>21355</v>
      </c>
      <c r="C7745" s="2" t="s">
        <v>21354</v>
      </c>
    </row>
    <row r="7746" spans="1:3">
      <c r="A7746" s="2" t="s">
        <v>21356</v>
      </c>
      <c r="B7746" s="2" t="s">
        <v>21357</v>
      </c>
      <c r="C7746" s="2" t="s">
        <v>21356</v>
      </c>
    </row>
    <row r="7747" spans="1:3">
      <c r="A7747" s="2" t="s">
        <v>21358</v>
      </c>
      <c r="B7747" s="2" t="s">
        <v>21359</v>
      </c>
      <c r="C7747" s="2" t="s">
        <v>21358</v>
      </c>
    </row>
    <row r="7748" spans="1:3">
      <c r="A7748" s="2" t="s">
        <v>21360</v>
      </c>
      <c r="B7748" s="2" t="s">
        <v>21361</v>
      </c>
      <c r="C7748" s="2" t="s">
        <v>21360</v>
      </c>
    </row>
    <row r="7749" spans="1:3">
      <c r="A7749" s="2" t="s">
        <v>21362</v>
      </c>
      <c r="B7749" s="2" t="s">
        <v>21363</v>
      </c>
      <c r="C7749" s="2" t="s">
        <v>21362</v>
      </c>
    </row>
    <row r="7750" spans="1:3">
      <c r="A7750" s="2" t="s">
        <v>21364</v>
      </c>
      <c r="B7750" s="2" t="s">
        <v>21365</v>
      </c>
      <c r="C7750" s="2" t="s">
        <v>21364</v>
      </c>
    </row>
    <row r="7751" spans="1:3">
      <c r="A7751" s="2" t="s">
        <v>21366</v>
      </c>
      <c r="B7751" s="2" t="s">
        <v>21367</v>
      </c>
      <c r="C7751" s="2" t="s">
        <v>21366</v>
      </c>
    </row>
    <row r="7752" spans="1:3">
      <c r="A7752" s="2" t="s">
        <v>21368</v>
      </c>
      <c r="B7752" s="2" t="s">
        <v>21369</v>
      </c>
      <c r="C7752" s="2" t="s">
        <v>21368</v>
      </c>
    </row>
    <row r="7753" spans="1:3">
      <c r="A7753" s="2" t="s">
        <v>21370</v>
      </c>
      <c r="B7753" s="2" t="s">
        <v>21371</v>
      </c>
      <c r="C7753" s="2" t="s">
        <v>21370</v>
      </c>
    </row>
    <row r="7754" spans="1:3">
      <c r="A7754" s="2" t="s">
        <v>21372</v>
      </c>
      <c r="B7754" s="2" t="s">
        <v>21373</v>
      </c>
      <c r="C7754" s="2" t="s">
        <v>21372</v>
      </c>
    </row>
    <row r="7755" spans="1:3">
      <c r="A7755" s="2" t="s">
        <v>21374</v>
      </c>
      <c r="B7755" s="2" t="s">
        <v>21375</v>
      </c>
      <c r="C7755" s="2" t="s">
        <v>21374</v>
      </c>
    </row>
    <row r="7756" spans="1:3">
      <c r="A7756" s="2" t="s">
        <v>21376</v>
      </c>
      <c r="B7756" s="2" t="s">
        <v>21377</v>
      </c>
      <c r="C7756" s="2" t="s">
        <v>21376</v>
      </c>
    </row>
    <row r="7757" spans="1:3">
      <c r="A7757" s="2" t="s">
        <v>21378</v>
      </c>
      <c r="B7757" s="2" t="s">
        <v>21379</v>
      </c>
      <c r="C7757" s="2" t="s">
        <v>21378</v>
      </c>
    </row>
    <row r="7758" spans="1:3">
      <c r="A7758" s="2" t="s">
        <v>21380</v>
      </c>
      <c r="B7758" s="2" t="s">
        <v>21381</v>
      </c>
      <c r="C7758" s="2" t="s">
        <v>21380</v>
      </c>
    </row>
    <row r="7759" spans="1:3">
      <c r="A7759" s="2" t="s">
        <v>21382</v>
      </c>
      <c r="B7759" s="2" t="s">
        <v>21383</v>
      </c>
      <c r="C7759" s="2" t="s">
        <v>21382</v>
      </c>
    </row>
    <row r="7760" spans="1:3">
      <c r="A7760" s="2" t="s">
        <v>21384</v>
      </c>
      <c r="B7760" s="2" t="s">
        <v>21385</v>
      </c>
      <c r="C7760" s="2" t="s">
        <v>21384</v>
      </c>
    </row>
    <row r="7761" spans="1:3">
      <c r="A7761" s="2" t="s">
        <v>21386</v>
      </c>
      <c r="B7761" s="2" t="s">
        <v>21387</v>
      </c>
      <c r="C7761" s="2" t="s">
        <v>21386</v>
      </c>
    </row>
    <row r="7762" spans="1:3">
      <c r="A7762" s="2" t="s">
        <v>21388</v>
      </c>
      <c r="B7762" s="2" t="s">
        <v>21389</v>
      </c>
      <c r="C7762" s="2" t="s">
        <v>21388</v>
      </c>
    </row>
    <row r="7763" spans="1:3">
      <c r="A7763" s="2" t="s">
        <v>21390</v>
      </c>
      <c r="B7763" s="2" t="s">
        <v>21391</v>
      </c>
      <c r="C7763" s="2" t="s">
        <v>21390</v>
      </c>
    </row>
    <row r="7764" spans="1:3">
      <c r="A7764" s="2" t="s">
        <v>21392</v>
      </c>
      <c r="B7764" s="2" t="s">
        <v>21393</v>
      </c>
      <c r="C7764" s="2" t="s">
        <v>21392</v>
      </c>
    </row>
    <row r="7765" spans="1:3">
      <c r="A7765" s="2" t="s">
        <v>21394</v>
      </c>
      <c r="B7765" s="2" t="s">
        <v>21395</v>
      </c>
      <c r="C7765" s="2" t="s">
        <v>21394</v>
      </c>
    </row>
    <row r="7766" spans="1:3">
      <c r="A7766" s="2" t="s">
        <v>21396</v>
      </c>
      <c r="B7766" s="2" t="s">
        <v>21397</v>
      </c>
      <c r="C7766" s="2" t="s">
        <v>21396</v>
      </c>
    </row>
    <row r="7767" spans="1:3">
      <c r="A7767" s="2" t="s">
        <v>21398</v>
      </c>
      <c r="B7767" s="2" t="s">
        <v>21399</v>
      </c>
      <c r="C7767" s="2" t="s">
        <v>21398</v>
      </c>
    </row>
    <row r="7768" spans="1:3">
      <c r="A7768" s="2" t="s">
        <v>21400</v>
      </c>
      <c r="B7768" s="2" t="s">
        <v>10786</v>
      </c>
      <c r="C7768" s="2" t="s">
        <v>21400</v>
      </c>
    </row>
    <row r="7769" spans="1:3">
      <c r="A7769" s="2" t="s">
        <v>21401</v>
      </c>
      <c r="B7769" s="2" t="s">
        <v>21402</v>
      </c>
      <c r="C7769" s="2" t="s">
        <v>21401</v>
      </c>
    </row>
    <row r="7770" spans="1:3">
      <c r="A7770" s="2" t="s">
        <v>21403</v>
      </c>
      <c r="B7770" s="2" t="s">
        <v>21404</v>
      </c>
      <c r="C7770" s="2" t="s">
        <v>21403</v>
      </c>
    </row>
    <row r="7771" spans="1:3">
      <c r="A7771" s="2" t="s">
        <v>21405</v>
      </c>
      <c r="B7771" s="2" t="s">
        <v>21406</v>
      </c>
      <c r="C7771" s="2" t="s">
        <v>21405</v>
      </c>
    </row>
    <row r="7772" spans="1:3">
      <c r="A7772" s="2" t="s">
        <v>21407</v>
      </c>
      <c r="B7772" s="2" t="s">
        <v>21408</v>
      </c>
      <c r="C7772" s="2" t="s">
        <v>21407</v>
      </c>
    </row>
    <row r="7773" spans="1:3">
      <c r="A7773" s="2" t="s">
        <v>21409</v>
      </c>
      <c r="B7773" s="2" t="s">
        <v>21410</v>
      </c>
      <c r="C7773" s="2" t="s">
        <v>21409</v>
      </c>
    </row>
    <row r="7774" spans="1:3">
      <c r="A7774" s="2" t="s">
        <v>21411</v>
      </c>
      <c r="B7774" s="2" t="s">
        <v>21412</v>
      </c>
      <c r="C7774" s="2" t="s">
        <v>21411</v>
      </c>
    </row>
    <row r="7775" spans="1:3">
      <c r="A7775" s="2" t="s">
        <v>21413</v>
      </c>
      <c r="B7775" s="2" t="s">
        <v>21414</v>
      </c>
      <c r="C7775" s="2" t="s">
        <v>21413</v>
      </c>
    </row>
    <row r="7776" spans="1:3">
      <c r="A7776" s="2" t="s">
        <v>21415</v>
      </c>
      <c r="B7776" s="2" t="s">
        <v>21416</v>
      </c>
      <c r="C7776" s="2" t="s">
        <v>21415</v>
      </c>
    </row>
    <row r="7777" spans="1:3">
      <c r="A7777" s="2" t="s">
        <v>21417</v>
      </c>
      <c r="B7777" s="2" t="s">
        <v>21418</v>
      </c>
      <c r="C7777" s="2" t="s">
        <v>21417</v>
      </c>
    </row>
    <row r="7778" spans="1:3">
      <c r="A7778" s="2" t="s">
        <v>21419</v>
      </c>
      <c r="B7778" s="2" t="s">
        <v>21420</v>
      </c>
      <c r="C7778" s="2" t="s">
        <v>21419</v>
      </c>
    </row>
    <row r="7779" spans="1:3">
      <c r="A7779" s="2" t="s">
        <v>21421</v>
      </c>
      <c r="B7779" s="2" t="s">
        <v>21422</v>
      </c>
      <c r="C7779" s="2" t="s">
        <v>21421</v>
      </c>
    </row>
    <row r="7780" spans="1:3">
      <c r="A7780" s="2" t="s">
        <v>21423</v>
      </c>
      <c r="B7780" s="2" t="s">
        <v>21424</v>
      </c>
      <c r="C7780" s="2" t="s">
        <v>21423</v>
      </c>
    </row>
    <row r="7781" spans="1:3">
      <c r="A7781" s="2" t="s">
        <v>21425</v>
      </c>
      <c r="B7781" s="2" t="s">
        <v>21426</v>
      </c>
      <c r="C7781" s="2" t="s">
        <v>21425</v>
      </c>
    </row>
    <row r="7782" spans="1:3">
      <c r="A7782" s="2" t="s">
        <v>21427</v>
      </c>
      <c r="B7782" s="2" t="s">
        <v>21428</v>
      </c>
      <c r="C7782" s="2" t="s">
        <v>21427</v>
      </c>
    </row>
    <row r="7783" spans="1:3">
      <c r="A7783" s="2" t="s">
        <v>21429</v>
      </c>
      <c r="B7783" s="2" t="s">
        <v>21430</v>
      </c>
      <c r="C7783" s="2" t="s">
        <v>21429</v>
      </c>
    </row>
    <row r="7784" spans="1:3">
      <c r="A7784" s="2" t="s">
        <v>21431</v>
      </c>
      <c r="B7784" s="2" t="s">
        <v>21432</v>
      </c>
      <c r="C7784" s="2" t="s">
        <v>21431</v>
      </c>
    </row>
    <row r="7785" spans="1:3">
      <c r="A7785" s="2" t="s">
        <v>21433</v>
      </c>
      <c r="B7785" s="2" t="s">
        <v>21434</v>
      </c>
      <c r="C7785" s="2" t="s">
        <v>21433</v>
      </c>
    </row>
    <row r="7786" spans="1:3">
      <c r="A7786" s="2" t="s">
        <v>21435</v>
      </c>
      <c r="B7786" s="2" t="s">
        <v>21436</v>
      </c>
      <c r="C7786" s="2" t="s">
        <v>21435</v>
      </c>
    </row>
    <row r="7787" spans="1:3">
      <c r="A7787" s="2" t="s">
        <v>21437</v>
      </c>
      <c r="B7787" s="2" t="s">
        <v>21438</v>
      </c>
      <c r="C7787" s="2" t="s">
        <v>21437</v>
      </c>
    </row>
    <row r="7788" spans="1:3">
      <c r="A7788" s="2" t="s">
        <v>21439</v>
      </c>
      <c r="B7788" s="2" t="s">
        <v>21440</v>
      </c>
      <c r="C7788" s="2" t="s">
        <v>21439</v>
      </c>
    </row>
    <row r="7789" spans="1:3">
      <c r="A7789" s="2" t="s">
        <v>21441</v>
      </c>
      <c r="B7789" s="2" t="s">
        <v>21442</v>
      </c>
      <c r="C7789" s="2" t="s">
        <v>21441</v>
      </c>
    </row>
    <row r="7790" spans="1:3">
      <c r="A7790" s="2" t="s">
        <v>21443</v>
      </c>
      <c r="B7790" s="2" t="s">
        <v>21444</v>
      </c>
      <c r="C7790" s="2" t="s">
        <v>21443</v>
      </c>
    </row>
    <row r="7791" spans="1:3">
      <c r="A7791" s="2" t="s">
        <v>21445</v>
      </c>
      <c r="B7791" s="2" t="s">
        <v>21446</v>
      </c>
      <c r="C7791" s="2" t="s">
        <v>21445</v>
      </c>
    </row>
    <row r="7792" spans="1:3">
      <c r="A7792" s="2" t="s">
        <v>21447</v>
      </c>
      <c r="B7792" s="2" t="s">
        <v>21448</v>
      </c>
      <c r="C7792" s="2" t="s">
        <v>21447</v>
      </c>
    </row>
    <row r="7793" spans="1:3">
      <c r="A7793" s="2" t="s">
        <v>21449</v>
      </c>
      <c r="B7793" s="2" t="s">
        <v>21450</v>
      </c>
      <c r="C7793" s="2" t="s">
        <v>21449</v>
      </c>
    </row>
    <row r="7794" spans="1:3">
      <c r="A7794" s="2" t="s">
        <v>21451</v>
      </c>
      <c r="B7794" s="2" t="s">
        <v>21452</v>
      </c>
      <c r="C7794" s="2" t="s">
        <v>21451</v>
      </c>
    </row>
    <row r="7795" spans="1:3">
      <c r="A7795" s="2" t="s">
        <v>21453</v>
      </c>
      <c r="B7795" s="2" t="s">
        <v>13242</v>
      </c>
      <c r="C7795" s="2" t="s">
        <v>21453</v>
      </c>
    </row>
    <row r="7796" spans="1:3">
      <c r="A7796" s="2" t="s">
        <v>21454</v>
      </c>
      <c r="B7796" s="2" t="s">
        <v>11976</v>
      </c>
      <c r="C7796" s="2" t="s">
        <v>21454</v>
      </c>
    </row>
    <row r="7797" spans="1:3">
      <c r="A7797" s="2" t="s">
        <v>21455</v>
      </c>
      <c r="B7797" s="2" t="s">
        <v>21456</v>
      </c>
      <c r="C7797" s="2" t="s">
        <v>21455</v>
      </c>
    </row>
    <row r="7798" spans="1:3">
      <c r="A7798" s="2" t="s">
        <v>21457</v>
      </c>
      <c r="B7798" s="2" t="s">
        <v>21458</v>
      </c>
      <c r="C7798" s="2" t="s">
        <v>21457</v>
      </c>
    </row>
    <row r="7799" spans="1:3">
      <c r="A7799" s="2" t="s">
        <v>21459</v>
      </c>
      <c r="B7799" s="2" t="s">
        <v>21460</v>
      </c>
      <c r="C7799" s="2" t="s">
        <v>21459</v>
      </c>
    </row>
    <row r="7800" spans="1:3">
      <c r="A7800" s="2" t="s">
        <v>21461</v>
      </c>
      <c r="B7800" s="2" t="s">
        <v>21462</v>
      </c>
      <c r="C7800" s="2" t="s">
        <v>21461</v>
      </c>
    </row>
    <row r="7801" spans="1:3">
      <c r="A7801" s="2" t="s">
        <v>21463</v>
      </c>
      <c r="B7801" s="2" t="s">
        <v>21464</v>
      </c>
      <c r="C7801" s="2" t="s">
        <v>21463</v>
      </c>
    </row>
    <row r="7802" spans="1:3">
      <c r="A7802" s="2" t="s">
        <v>21465</v>
      </c>
      <c r="B7802" s="2" t="s">
        <v>21466</v>
      </c>
      <c r="C7802" s="2" t="s">
        <v>21465</v>
      </c>
    </row>
    <row r="7803" spans="1:3">
      <c r="A7803" s="2" t="s">
        <v>21467</v>
      </c>
      <c r="B7803" s="2" t="s">
        <v>21468</v>
      </c>
      <c r="C7803" s="2" t="s">
        <v>21467</v>
      </c>
    </row>
    <row r="7804" spans="1:3">
      <c r="A7804" s="2" t="s">
        <v>21469</v>
      </c>
      <c r="B7804" s="2" t="s">
        <v>21470</v>
      </c>
      <c r="C7804" s="2" t="s">
        <v>21469</v>
      </c>
    </row>
    <row r="7805" spans="1:3">
      <c r="A7805" s="2" t="s">
        <v>21471</v>
      </c>
      <c r="B7805" s="2" t="s">
        <v>21472</v>
      </c>
      <c r="C7805" s="2" t="s">
        <v>21471</v>
      </c>
    </row>
    <row r="7806" spans="1:3">
      <c r="A7806" s="2" t="s">
        <v>21473</v>
      </c>
      <c r="B7806" s="2" t="s">
        <v>21474</v>
      </c>
      <c r="C7806" s="2" t="s">
        <v>21473</v>
      </c>
    </row>
    <row r="7807" spans="1:3">
      <c r="A7807" s="2" t="s">
        <v>21475</v>
      </c>
      <c r="B7807" s="2" t="s">
        <v>21476</v>
      </c>
      <c r="C7807" s="2" t="s">
        <v>21475</v>
      </c>
    </row>
    <row r="7808" spans="1:3">
      <c r="A7808" s="2" t="s">
        <v>21477</v>
      </c>
      <c r="B7808" s="2" t="s">
        <v>21478</v>
      </c>
      <c r="C7808" s="2" t="s">
        <v>21477</v>
      </c>
    </row>
    <row r="7809" spans="1:3">
      <c r="A7809" s="2" t="s">
        <v>21479</v>
      </c>
      <c r="B7809" s="2" t="s">
        <v>21480</v>
      </c>
      <c r="C7809" s="2" t="s">
        <v>21479</v>
      </c>
    </row>
    <row r="7810" spans="1:3">
      <c r="A7810" s="2" t="s">
        <v>21481</v>
      </c>
      <c r="B7810" s="2" t="s">
        <v>12736</v>
      </c>
      <c r="C7810" s="2" t="s">
        <v>21481</v>
      </c>
    </row>
    <row r="7811" spans="1:3">
      <c r="A7811" s="2" t="s">
        <v>21482</v>
      </c>
      <c r="B7811" s="2" t="s">
        <v>21483</v>
      </c>
      <c r="C7811" s="2" t="s">
        <v>21482</v>
      </c>
    </row>
    <row r="7812" spans="1:3">
      <c r="A7812" s="2" t="s">
        <v>21484</v>
      </c>
      <c r="B7812" s="2" t="s">
        <v>21485</v>
      </c>
      <c r="C7812" s="2" t="s">
        <v>21484</v>
      </c>
    </row>
    <row r="7813" spans="1:3">
      <c r="A7813" s="2" t="s">
        <v>21486</v>
      </c>
      <c r="B7813" s="2" t="s">
        <v>21487</v>
      </c>
      <c r="C7813" s="2" t="s">
        <v>21486</v>
      </c>
    </row>
    <row r="7814" spans="1:3">
      <c r="A7814" s="2" t="s">
        <v>21488</v>
      </c>
      <c r="B7814" s="2" t="s">
        <v>21489</v>
      </c>
      <c r="C7814" s="2" t="s">
        <v>21488</v>
      </c>
    </row>
    <row r="7815" spans="1:3">
      <c r="A7815" s="2" t="s">
        <v>21490</v>
      </c>
      <c r="B7815" s="2" t="s">
        <v>21491</v>
      </c>
      <c r="C7815" s="2" t="s">
        <v>21490</v>
      </c>
    </row>
    <row r="7816" spans="1:3">
      <c r="A7816" s="2" t="s">
        <v>21492</v>
      </c>
      <c r="B7816" s="2" t="s">
        <v>21493</v>
      </c>
      <c r="C7816" s="2" t="s">
        <v>21492</v>
      </c>
    </row>
    <row r="7817" spans="1:3">
      <c r="A7817" s="2" t="s">
        <v>21494</v>
      </c>
      <c r="B7817" s="2" t="s">
        <v>21495</v>
      </c>
      <c r="C7817" s="2" t="s">
        <v>21494</v>
      </c>
    </row>
    <row r="7818" spans="1:3">
      <c r="A7818" s="2" t="s">
        <v>21496</v>
      </c>
      <c r="B7818" s="2" t="s">
        <v>21497</v>
      </c>
      <c r="C7818" s="2" t="s">
        <v>21496</v>
      </c>
    </row>
    <row r="7819" spans="1:3">
      <c r="A7819" s="2" t="s">
        <v>21498</v>
      </c>
      <c r="B7819" s="2" t="s">
        <v>21499</v>
      </c>
      <c r="C7819" s="2" t="s">
        <v>21498</v>
      </c>
    </row>
    <row r="7820" spans="1:3">
      <c r="A7820" s="2" t="s">
        <v>21500</v>
      </c>
      <c r="B7820" s="2" t="s">
        <v>21501</v>
      </c>
      <c r="C7820" s="2" t="s">
        <v>21500</v>
      </c>
    </row>
    <row r="7821" spans="1:3">
      <c r="A7821" s="2" t="s">
        <v>21502</v>
      </c>
      <c r="B7821" s="2" t="s">
        <v>21503</v>
      </c>
      <c r="C7821" s="2" t="s">
        <v>21502</v>
      </c>
    </row>
    <row r="7822" spans="1:3">
      <c r="A7822" s="2" t="s">
        <v>21504</v>
      </c>
      <c r="B7822" s="2" t="s">
        <v>21505</v>
      </c>
      <c r="C7822" s="2" t="s">
        <v>21504</v>
      </c>
    </row>
    <row r="7823" spans="1:3">
      <c r="A7823" s="2" t="s">
        <v>21506</v>
      </c>
      <c r="B7823" s="2" t="s">
        <v>21507</v>
      </c>
      <c r="C7823" s="2" t="s">
        <v>21506</v>
      </c>
    </row>
    <row r="7824" spans="1:3">
      <c r="A7824" s="2" t="s">
        <v>21508</v>
      </c>
      <c r="B7824" s="2" t="s">
        <v>21509</v>
      </c>
      <c r="C7824" s="2" t="s">
        <v>21508</v>
      </c>
    </row>
    <row r="7825" spans="1:3">
      <c r="A7825" s="2" t="s">
        <v>21510</v>
      </c>
      <c r="B7825" s="2" t="s">
        <v>21511</v>
      </c>
      <c r="C7825" s="2" t="s">
        <v>21510</v>
      </c>
    </row>
    <row r="7826" spans="1:3">
      <c r="A7826" s="2" t="s">
        <v>21512</v>
      </c>
      <c r="B7826" s="2" t="s">
        <v>21513</v>
      </c>
      <c r="C7826" s="2" t="s">
        <v>21512</v>
      </c>
    </row>
    <row r="7827" spans="1:3">
      <c r="A7827" s="2" t="s">
        <v>21514</v>
      </c>
      <c r="B7827" s="2" t="s">
        <v>21515</v>
      </c>
      <c r="C7827" s="2" t="s">
        <v>21514</v>
      </c>
    </row>
    <row r="7828" spans="1:3">
      <c r="A7828" s="2" t="s">
        <v>21516</v>
      </c>
      <c r="B7828" s="2" t="s">
        <v>21517</v>
      </c>
      <c r="C7828" s="2" t="s">
        <v>21516</v>
      </c>
    </row>
    <row r="7829" spans="1:3">
      <c r="A7829" s="2" t="s">
        <v>21518</v>
      </c>
      <c r="B7829" s="2" t="s">
        <v>13318</v>
      </c>
      <c r="C7829" s="2" t="s">
        <v>21518</v>
      </c>
    </row>
    <row r="7830" spans="1:3">
      <c r="A7830" s="2" t="s">
        <v>21519</v>
      </c>
      <c r="B7830" s="2" t="s">
        <v>21520</v>
      </c>
      <c r="C7830" s="2" t="s">
        <v>21519</v>
      </c>
    </row>
    <row r="7831" spans="1:3">
      <c r="A7831" s="2" t="s">
        <v>21521</v>
      </c>
      <c r="B7831" s="2" t="s">
        <v>21522</v>
      </c>
      <c r="C7831" s="2" t="s">
        <v>21521</v>
      </c>
    </row>
    <row r="7832" spans="1:3">
      <c r="A7832" s="2" t="s">
        <v>21523</v>
      </c>
      <c r="B7832" s="2" t="s">
        <v>21524</v>
      </c>
      <c r="C7832" s="2" t="s">
        <v>21523</v>
      </c>
    </row>
    <row r="7833" spans="1:3">
      <c r="A7833" s="2" t="s">
        <v>21525</v>
      </c>
      <c r="B7833" s="2" t="s">
        <v>21526</v>
      </c>
      <c r="C7833" s="2" t="s">
        <v>21525</v>
      </c>
    </row>
    <row r="7834" spans="1:3">
      <c r="A7834" s="2" t="s">
        <v>21527</v>
      </c>
      <c r="B7834" s="2" t="s">
        <v>21528</v>
      </c>
      <c r="C7834" s="2" t="s">
        <v>21527</v>
      </c>
    </row>
    <row r="7835" spans="1:3">
      <c r="A7835" s="2" t="s">
        <v>21529</v>
      </c>
      <c r="B7835" s="2" t="s">
        <v>21530</v>
      </c>
      <c r="C7835" s="2" t="s">
        <v>21529</v>
      </c>
    </row>
    <row r="7836" spans="1:3">
      <c r="A7836" s="2" t="s">
        <v>21531</v>
      </c>
      <c r="B7836" s="2" t="s">
        <v>21532</v>
      </c>
      <c r="C7836" s="2" t="s">
        <v>21531</v>
      </c>
    </row>
    <row r="7837" spans="1:3">
      <c r="A7837" s="2" t="s">
        <v>21533</v>
      </c>
      <c r="B7837" s="2" t="s">
        <v>21534</v>
      </c>
      <c r="C7837" s="2" t="s">
        <v>21533</v>
      </c>
    </row>
    <row r="7838" spans="1:3">
      <c r="A7838" s="2" t="s">
        <v>21535</v>
      </c>
      <c r="B7838" s="2" t="s">
        <v>21536</v>
      </c>
      <c r="C7838" s="2" t="s">
        <v>21535</v>
      </c>
    </row>
    <row r="7839" spans="1:3">
      <c r="A7839" s="2" t="s">
        <v>21537</v>
      </c>
      <c r="B7839" s="2" t="s">
        <v>21538</v>
      </c>
      <c r="C7839" s="2" t="s">
        <v>21537</v>
      </c>
    </row>
    <row r="7840" spans="1:3">
      <c r="A7840" s="2" t="s">
        <v>21539</v>
      </c>
      <c r="B7840" s="2" t="s">
        <v>21540</v>
      </c>
      <c r="C7840" s="2" t="s">
        <v>21539</v>
      </c>
    </row>
    <row r="7841" spans="1:3">
      <c r="A7841" s="2" t="s">
        <v>21541</v>
      </c>
      <c r="B7841" s="2" t="s">
        <v>21542</v>
      </c>
      <c r="C7841" s="2" t="s">
        <v>21541</v>
      </c>
    </row>
    <row r="7842" spans="1:3">
      <c r="A7842" s="2" t="s">
        <v>21543</v>
      </c>
      <c r="B7842" s="2" t="s">
        <v>21544</v>
      </c>
      <c r="C7842" s="2" t="s">
        <v>21543</v>
      </c>
    </row>
    <row r="7843" spans="1:3">
      <c r="A7843" s="2" t="s">
        <v>21545</v>
      </c>
      <c r="B7843" s="2" t="s">
        <v>21546</v>
      </c>
      <c r="C7843" s="2" t="s">
        <v>21545</v>
      </c>
    </row>
    <row r="7844" spans="1:3">
      <c r="A7844" s="2" t="s">
        <v>21547</v>
      </c>
      <c r="B7844" s="2" t="s">
        <v>21548</v>
      </c>
      <c r="C7844" s="2" t="s">
        <v>21547</v>
      </c>
    </row>
    <row r="7845" spans="1:3">
      <c r="A7845" s="2" t="s">
        <v>21549</v>
      </c>
      <c r="B7845" s="2" t="s">
        <v>21550</v>
      </c>
      <c r="C7845" s="2" t="s">
        <v>21549</v>
      </c>
    </row>
    <row r="7846" spans="1:3">
      <c r="A7846" s="2" t="s">
        <v>21551</v>
      </c>
      <c r="B7846" s="2" t="s">
        <v>21552</v>
      </c>
      <c r="C7846" s="2" t="s">
        <v>21551</v>
      </c>
    </row>
    <row r="7847" spans="1:3">
      <c r="A7847" s="2" t="s">
        <v>21553</v>
      </c>
      <c r="B7847" s="2" t="s">
        <v>13358</v>
      </c>
      <c r="C7847" s="2" t="s">
        <v>21553</v>
      </c>
    </row>
    <row r="7848" spans="1:3">
      <c r="A7848" s="2" t="s">
        <v>21554</v>
      </c>
      <c r="B7848" s="2" t="s">
        <v>21555</v>
      </c>
      <c r="C7848" s="2" t="s">
        <v>21554</v>
      </c>
    </row>
    <row r="7849" spans="1:3">
      <c r="A7849" s="2" t="s">
        <v>21556</v>
      </c>
      <c r="B7849" s="2" t="s">
        <v>21557</v>
      </c>
      <c r="C7849" s="2" t="s">
        <v>21556</v>
      </c>
    </row>
    <row r="7850" spans="1:3">
      <c r="A7850" s="2" t="s">
        <v>21558</v>
      </c>
      <c r="B7850" s="2" t="s">
        <v>21559</v>
      </c>
      <c r="C7850" s="2" t="s">
        <v>21558</v>
      </c>
    </row>
    <row r="7851" spans="1:3">
      <c r="A7851" s="2" t="s">
        <v>21560</v>
      </c>
      <c r="B7851" s="2" t="s">
        <v>21561</v>
      </c>
      <c r="C7851" s="2" t="s">
        <v>21560</v>
      </c>
    </row>
    <row r="7852" spans="1:3">
      <c r="A7852" s="2" t="s">
        <v>21562</v>
      </c>
      <c r="B7852" s="2" t="s">
        <v>21563</v>
      </c>
      <c r="C7852" s="2" t="s">
        <v>21562</v>
      </c>
    </row>
    <row r="7853" spans="1:3">
      <c r="A7853" s="2" t="s">
        <v>21564</v>
      </c>
      <c r="B7853" s="2" t="s">
        <v>21565</v>
      </c>
      <c r="C7853" s="2" t="s">
        <v>21564</v>
      </c>
    </row>
    <row r="7854" spans="1:3">
      <c r="A7854" s="2" t="s">
        <v>21566</v>
      </c>
      <c r="B7854" s="2" t="s">
        <v>21567</v>
      </c>
      <c r="C7854" s="2" t="s">
        <v>21566</v>
      </c>
    </row>
    <row r="7855" spans="1:3">
      <c r="A7855" s="2" t="s">
        <v>21568</v>
      </c>
      <c r="B7855" s="2" t="s">
        <v>21569</v>
      </c>
      <c r="C7855" s="2" t="s">
        <v>21568</v>
      </c>
    </row>
    <row r="7856" spans="1:3">
      <c r="A7856" s="2" t="s">
        <v>21570</v>
      </c>
      <c r="B7856" s="2" t="s">
        <v>21571</v>
      </c>
      <c r="C7856" s="2" t="s">
        <v>21570</v>
      </c>
    </row>
    <row r="7857" spans="1:3">
      <c r="A7857" s="2" t="s">
        <v>21572</v>
      </c>
      <c r="B7857" s="2" t="s">
        <v>21573</v>
      </c>
      <c r="C7857" s="2" t="s">
        <v>21572</v>
      </c>
    </row>
    <row r="7858" spans="1:3">
      <c r="A7858" s="2" t="s">
        <v>21574</v>
      </c>
      <c r="B7858" s="2" t="s">
        <v>21575</v>
      </c>
      <c r="C7858" s="2" t="s">
        <v>21574</v>
      </c>
    </row>
    <row r="7859" spans="1:3">
      <c r="A7859" s="2" t="s">
        <v>21576</v>
      </c>
      <c r="B7859" s="2" t="s">
        <v>21577</v>
      </c>
      <c r="C7859" s="2" t="s">
        <v>21576</v>
      </c>
    </row>
    <row r="7860" spans="1:3">
      <c r="A7860" s="2" t="s">
        <v>21578</v>
      </c>
      <c r="B7860" s="2" t="s">
        <v>21579</v>
      </c>
      <c r="C7860" s="2" t="s">
        <v>21578</v>
      </c>
    </row>
    <row r="7861" spans="1:3">
      <c r="A7861" s="2" t="s">
        <v>21580</v>
      </c>
      <c r="B7861" s="2" t="s">
        <v>21581</v>
      </c>
      <c r="C7861" s="2" t="s">
        <v>21580</v>
      </c>
    </row>
    <row r="7862" spans="1:3">
      <c r="A7862" s="2" t="s">
        <v>21582</v>
      </c>
      <c r="B7862" s="2" t="s">
        <v>21583</v>
      </c>
      <c r="C7862" s="2" t="s">
        <v>21582</v>
      </c>
    </row>
    <row r="7863" spans="1:3">
      <c r="A7863" s="2" t="s">
        <v>21584</v>
      </c>
      <c r="B7863" s="2" t="s">
        <v>21585</v>
      </c>
      <c r="C7863" s="2" t="s">
        <v>21584</v>
      </c>
    </row>
    <row r="7864" spans="1:3">
      <c r="A7864" s="2" t="s">
        <v>21586</v>
      </c>
      <c r="B7864" s="2" t="s">
        <v>21587</v>
      </c>
      <c r="C7864" s="2" t="s">
        <v>21586</v>
      </c>
    </row>
    <row r="7865" spans="1:3">
      <c r="A7865" s="2" t="s">
        <v>21588</v>
      </c>
      <c r="B7865" s="2" t="s">
        <v>21589</v>
      </c>
      <c r="C7865" s="2" t="s">
        <v>21588</v>
      </c>
    </row>
    <row r="7866" spans="1:3">
      <c r="A7866" s="2" t="s">
        <v>21590</v>
      </c>
      <c r="B7866" s="2" t="s">
        <v>21591</v>
      </c>
      <c r="C7866" s="2" t="s">
        <v>21590</v>
      </c>
    </row>
    <row r="7867" spans="1:3">
      <c r="A7867" s="2" t="s">
        <v>21592</v>
      </c>
      <c r="B7867" s="2" t="s">
        <v>21593</v>
      </c>
      <c r="C7867" s="2" t="s">
        <v>21592</v>
      </c>
    </row>
    <row r="7868" spans="1:3">
      <c r="A7868" s="2" t="s">
        <v>21594</v>
      </c>
      <c r="B7868" s="2" t="s">
        <v>21595</v>
      </c>
      <c r="C7868" s="2" t="s">
        <v>21594</v>
      </c>
    </row>
    <row r="7869" spans="1:3">
      <c r="A7869" s="2" t="s">
        <v>21596</v>
      </c>
      <c r="B7869" s="2" t="s">
        <v>21597</v>
      </c>
      <c r="C7869" s="2" t="s">
        <v>21596</v>
      </c>
    </row>
    <row r="7870" spans="1:3">
      <c r="A7870" s="2" t="s">
        <v>21598</v>
      </c>
      <c r="B7870" s="2" t="s">
        <v>21599</v>
      </c>
      <c r="C7870" s="2" t="s">
        <v>21598</v>
      </c>
    </row>
    <row r="7871" spans="1:3">
      <c r="A7871" s="2" t="s">
        <v>21600</v>
      </c>
      <c r="B7871" s="2" t="s">
        <v>21601</v>
      </c>
      <c r="C7871" s="2" t="s">
        <v>21600</v>
      </c>
    </row>
    <row r="7872" spans="1:3">
      <c r="A7872" s="2" t="s">
        <v>21602</v>
      </c>
      <c r="B7872" s="2" t="s">
        <v>21603</v>
      </c>
      <c r="C7872" s="2" t="s">
        <v>21602</v>
      </c>
    </row>
    <row r="7873" spans="1:3">
      <c r="A7873" s="2" t="s">
        <v>21604</v>
      </c>
      <c r="B7873" s="2" t="s">
        <v>12298</v>
      </c>
      <c r="C7873" s="2" t="s">
        <v>21604</v>
      </c>
    </row>
    <row r="7874" spans="1:3">
      <c r="A7874" s="2" t="s">
        <v>21605</v>
      </c>
      <c r="B7874" s="2" t="s">
        <v>21606</v>
      </c>
      <c r="C7874" s="2" t="s">
        <v>21605</v>
      </c>
    </row>
    <row r="7875" spans="1:3">
      <c r="A7875" s="2" t="s">
        <v>21607</v>
      </c>
      <c r="B7875" s="2" t="s">
        <v>21608</v>
      </c>
      <c r="C7875" s="2" t="s">
        <v>21607</v>
      </c>
    </row>
    <row r="7876" spans="1:3">
      <c r="A7876" s="2" t="s">
        <v>21609</v>
      </c>
      <c r="B7876" s="2" t="s">
        <v>21610</v>
      </c>
      <c r="C7876" s="2" t="s">
        <v>21609</v>
      </c>
    </row>
    <row r="7877" spans="1:3">
      <c r="A7877" s="2" t="s">
        <v>21611</v>
      </c>
      <c r="B7877" s="2" t="s">
        <v>21612</v>
      </c>
      <c r="C7877" s="2" t="s">
        <v>21611</v>
      </c>
    </row>
    <row r="7878" spans="1:3">
      <c r="A7878" s="2" t="s">
        <v>21613</v>
      </c>
      <c r="B7878" s="2" t="s">
        <v>21614</v>
      </c>
      <c r="C7878" s="2" t="s">
        <v>21613</v>
      </c>
    </row>
    <row r="7879" spans="1:3">
      <c r="A7879" s="2" t="s">
        <v>21615</v>
      </c>
      <c r="B7879" s="2" t="s">
        <v>21616</v>
      </c>
      <c r="C7879" s="2" t="s">
        <v>21615</v>
      </c>
    </row>
    <row r="7880" spans="1:3">
      <c r="A7880" s="2" t="s">
        <v>21617</v>
      </c>
      <c r="B7880" s="2" t="s">
        <v>21618</v>
      </c>
      <c r="C7880" s="2" t="s">
        <v>21617</v>
      </c>
    </row>
    <row r="7881" spans="1:3">
      <c r="A7881" s="2" t="s">
        <v>21619</v>
      </c>
      <c r="B7881" s="2" t="s">
        <v>21620</v>
      </c>
      <c r="C7881" s="2" t="s">
        <v>21619</v>
      </c>
    </row>
    <row r="7882" spans="1:3">
      <c r="A7882" s="2" t="s">
        <v>21621</v>
      </c>
      <c r="B7882" s="2" t="s">
        <v>21622</v>
      </c>
      <c r="C7882" s="2" t="s">
        <v>21621</v>
      </c>
    </row>
    <row r="7883" spans="1:3">
      <c r="A7883" s="2" t="s">
        <v>21623</v>
      </c>
      <c r="B7883" s="2" t="s">
        <v>21624</v>
      </c>
      <c r="C7883" s="2" t="s">
        <v>21623</v>
      </c>
    </row>
    <row r="7884" spans="1:3">
      <c r="A7884" s="2" t="s">
        <v>21625</v>
      </c>
      <c r="B7884" s="2" t="s">
        <v>21626</v>
      </c>
      <c r="C7884" s="2" t="s">
        <v>21625</v>
      </c>
    </row>
    <row r="7885" spans="1:3">
      <c r="A7885" s="2" t="s">
        <v>21627</v>
      </c>
      <c r="B7885" s="2" t="s">
        <v>21628</v>
      </c>
      <c r="C7885" s="2" t="s">
        <v>21627</v>
      </c>
    </row>
    <row r="7886" spans="1:3">
      <c r="A7886" s="2" t="s">
        <v>21629</v>
      </c>
      <c r="B7886" s="2" t="s">
        <v>21630</v>
      </c>
      <c r="C7886" s="2" t="s">
        <v>21629</v>
      </c>
    </row>
    <row r="7887" spans="1:3">
      <c r="A7887" s="2" t="s">
        <v>21631</v>
      </c>
      <c r="B7887" s="2" t="s">
        <v>21632</v>
      </c>
      <c r="C7887" s="2" t="s">
        <v>21631</v>
      </c>
    </row>
    <row r="7888" spans="1:3">
      <c r="A7888" s="2" t="s">
        <v>21633</v>
      </c>
      <c r="B7888" s="2" t="s">
        <v>21634</v>
      </c>
      <c r="C7888" s="2" t="s">
        <v>21633</v>
      </c>
    </row>
    <row r="7889" spans="1:3">
      <c r="A7889" s="2" t="s">
        <v>21635</v>
      </c>
      <c r="B7889" s="2" t="s">
        <v>21636</v>
      </c>
      <c r="C7889" s="2" t="s">
        <v>21635</v>
      </c>
    </row>
    <row r="7890" spans="1:3">
      <c r="A7890" s="2" t="s">
        <v>21637</v>
      </c>
      <c r="B7890" s="2" t="s">
        <v>21638</v>
      </c>
      <c r="C7890" s="2" t="s">
        <v>21637</v>
      </c>
    </row>
    <row r="7891" spans="1:3">
      <c r="A7891" s="2" t="s">
        <v>21639</v>
      </c>
      <c r="B7891" s="2" t="s">
        <v>21640</v>
      </c>
      <c r="C7891" s="2" t="s">
        <v>21639</v>
      </c>
    </row>
    <row r="7892" spans="1:3">
      <c r="A7892" s="2" t="s">
        <v>21641</v>
      </c>
      <c r="B7892" s="2" t="s">
        <v>21642</v>
      </c>
      <c r="C7892" s="2" t="s">
        <v>21641</v>
      </c>
    </row>
    <row r="7893" spans="1:3">
      <c r="A7893" s="2" t="s">
        <v>21643</v>
      </c>
      <c r="B7893" s="2" t="s">
        <v>21644</v>
      </c>
      <c r="C7893" s="2" t="s">
        <v>21643</v>
      </c>
    </row>
    <row r="7894" spans="1:3">
      <c r="A7894" s="2" t="s">
        <v>21645</v>
      </c>
      <c r="B7894" s="2" t="s">
        <v>21646</v>
      </c>
      <c r="C7894" s="2" t="s">
        <v>21645</v>
      </c>
    </row>
    <row r="7895" spans="1:3">
      <c r="A7895" s="2" t="s">
        <v>21647</v>
      </c>
      <c r="B7895" s="2" t="s">
        <v>21648</v>
      </c>
      <c r="C7895" s="2" t="s">
        <v>21647</v>
      </c>
    </row>
    <row r="7896" spans="1:3">
      <c r="A7896" s="2" t="s">
        <v>21649</v>
      </c>
      <c r="B7896" s="2" t="s">
        <v>21650</v>
      </c>
      <c r="C7896" s="2" t="s">
        <v>21649</v>
      </c>
    </row>
    <row r="7897" spans="1:3">
      <c r="A7897" s="2" t="s">
        <v>21651</v>
      </c>
      <c r="B7897" s="2" t="s">
        <v>21652</v>
      </c>
      <c r="C7897" s="2" t="s">
        <v>21651</v>
      </c>
    </row>
    <row r="7898" spans="1:3">
      <c r="A7898" s="2" t="s">
        <v>21653</v>
      </c>
      <c r="B7898" s="2" t="s">
        <v>21654</v>
      </c>
      <c r="C7898" s="2" t="s">
        <v>21653</v>
      </c>
    </row>
    <row r="7899" spans="1:3">
      <c r="A7899" s="2" t="s">
        <v>21655</v>
      </c>
      <c r="B7899" s="2" t="s">
        <v>21656</v>
      </c>
      <c r="C7899" s="2" t="s">
        <v>21655</v>
      </c>
    </row>
    <row r="7900" spans="1:3">
      <c r="A7900" s="2" t="s">
        <v>21657</v>
      </c>
      <c r="B7900" s="2" t="s">
        <v>21658</v>
      </c>
      <c r="C7900" s="2" t="s">
        <v>21657</v>
      </c>
    </row>
    <row r="7901" spans="1:3">
      <c r="A7901" s="2" t="s">
        <v>21659</v>
      </c>
      <c r="B7901" s="2" t="s">
        <v>21660</v>
      </c>
      <c r="C7901" s="2" t="s">
        <v>21659</v>
      </c>
    </row>
    <row r="7902" spans="1:3">
      <c r="A7902" s="2" t="s">
        <v>21661</v>
      </c>
      <c r="B7902" s="2" t="s">
        <v>21662</v>
      </c>
      <c r="C7902" s="2" t="s">
        <v>21661</v>
      </c>
    </row>
    <row r="7903" spans="1:3">
      <c r="A7903" s="2" t="s">
        <v>21663</v>
      </c>
      <c r="B7903" s="2" t="s">
        <v>21664</v>
      </c>
      <c r="C7903" s="2" t="s">
        <v>21663</v>
      </c>
    </row>
    <row r="7904" spans="1:3">
      <c r="A7904" s="2" t="s">
        <v>21665</v>
      </c>
      <c r="B7904" s="2" t="s">
        <v>21666</v>
      </c>
      <c r="C7904" s="2" t="s">
        <v>21665</v>
      </c>
    </row>
    <row r="7905" spans="1:3">
      <c r="A7905" s="2" t="s">
        <v>21667</v>
      </c>
      <c r="B7905" s="2" t="s">
        <v>21668</v>
      </c>
      <c r="C7905" s="2" t="s">
        <v>21667</v>
      </c>
    </row>
    <row r="7906" spans="1:3">
      <c r="A7906" s="2" t="s">
        <v>21669</v>
      </c>
      <c r="B7906" s="2" t="s">
        <v>21670</v>
      </c>
      <c r="C7906" s="2" t="s">
        <v>21669</v>
      </c>
    </row>
    <row r="7907" spans="1:3">
      <c r="A7907" s="2" t="s">
        <v>21671</v>
      </c>
      <c r="B7907" s="2" t="s">
        <v>21672</v>
      </c>
      <c r="C7907" s="2" t="s">
        <v>21671</v>
      </c>
    </row>
    <row r="7908" spans="1:3">
      <c r="A7908" s="2" t="s">
        <v>21673</v>
      </c>
      <c r="B7908" s="2" t="s">
        <v>21674</v>
      </c>
      <c r="C7908" s="2" t="s">
        <v>21673</v>
      </c>
    </row>
    <row r="7909" spans="1:3">
      <c r="A7909" s="2" t="s">
        <v>21675</v>
      </c>
      <c r="B7909" s="2" t="s">
        <v>21676</v>
      </c>
      <c r="C7909" s="2" t="s">
        <v>21675</v>
      </c>
    </row>
    <row r="7910" spans="1:3">
      <c r="A7910" s="2" t="s">
        <v>21677</v>
      </c>
      <c r="B7910" s="2" t="s">
        <v>21678</v>
      </c>
      <c r="C7910" s="2" t="s">
        <v>21677</v>
      </c>
    </row>
    <row r="7911" spans="1:3">
      <c r="A7911" s="2" t="s">
        <v>21679</v>
      </c>
      <c r="B7911" s="2" t="s">
        <v>21680</v>
      </c>
      <c r="C7911" s="2" t="s">
        <v>21679</v>
      </c>
    </row>
    <row r="7912" spans="1:3">
      <c r="A7912" s="2" t="s">
        <v>21681</v>
      </c>
      <c r="B7912" s="2" t="s">
        <v>21682</v>
      </c>
      <c r="C7912" s="2" t="s">
        <v>21681</v>
      </c>
    </row>
    <row r="7913" spans="1:3">
      <c r="A7913" s="2" t="s">
        <v>21683</v>
      </c>
      <c r="B7913" s="2" t="s">
        <v>21684</v>
      </c>
      <c r="C7913" s="2" t="s">
        <v>21683</v>
      </c>
    </row>
    <row r="7914" spans="1:3">
      <c r="A7914" s="2" t="s">
        <v>21685</v>
      </c>
      <c r="B7914" s="2" t="s">
        <v>21686</v>
      </c>
      <c r="C7914" s="2" t="s">
        <v>21685</v>
      </c>
    </row>
    <row r="7915" spans="1:3">
      <c r="A7915" s="2" t="s">
        <v>21687</v>
      </c>
      <c r="B7915" s="2" t="s">
        <v>13390</v>
      </c>
      <c r="C7915" s="2" t="s">
        <v>21687</v>
      </c>
    </row>
    <row r="7916" spans="1:3">
      <c r="A7916" s="2" t="s">
        <v>21688</v>
      </c>
      <c r="B7916" s="2" t="s">
        <v>12829</v>
      </c>
      <c r="C7916" s="2" t="s">
        <v>21688</v>
      </c>
    </row>
    <row r="7917" spans="1:3">
      <c r="A7917" s="2" t="s">
        <v>21689</v>
      </c>
      <c r="B7917" s="2" t="s">
        <v>21690</v>
      </c>
      <c r="C7917" s="2" t="s">
        <v>21689</v>
      </c>
    </row>
    <row r="7918" spans="1:3">
      <c r="A7918" s="2" t="s">
        <v>21691</v>
      </c>
      <c r="B7918" s="2" t="s">
        <v>21692</v>
      </c>
      <c r="C7918" s="2" t="s">
        <v>21691</v>
      </c>
    </row>
    <row r="7919" spans="1:3">
      <c r="A7919" s="2" t="s">
        <v>21693</v>
      </c>
      <c r="B7919" s="2" t="s">
        <v>21694</v>
      </c>
      <c r="C7919" s="2" t="s">
        <v>21693</v>
      </c>
    </row>
    <row r="7920" spans="1:3">
      <c r="A7920" s="2" t="s">
        <v>21695</v>
      </c>
      <c r="B7920" s="2" t="s">
        <v>21696</v>
      </c>
      <c r="C7920" s="2" t="s">
        <v>21695</v>
      </c>
    </row>
    <row r="7921" spans="1:3">
      <c r="A7921" s="2" t="s">
        <v>21697</v>
      </c>
      <c r="B7921" s="2" t="s">
        <v>21698</v>
      </c>
      <c r="C7921" s="2" t="s">
        <v>21697</v>
      </c>
    </row>
    <row r="7922" spans="1:3">
      <c r="A7922" s="2" t="s">
        <v>21699</v>
      </c>
      <c r="B7922" s="2" t="s">
        <v>21700</v>
      </c>
      <c r="C7922" s="2" t="s">
        <v>21699</v>
      </c>
    </row>
    <row r="7923" spans="1:3">
      <c r="A7923" s="2" t="s">
        <v>21701</v>
      </c>
      <c r="B7923" s="2" t="s">
        <v>21702</v>
      </c>
      <c r="C7923" s="2" t="s">
        <v>21701</v>
      </c>
    </row>
    <row r="7924" spans="1:3">
      <c r="A7924" s="2" t="s">
        <v>21703</v>
      </c>
      <c r="B7924" s="2" t="s">
        <v>21704</v>
      </c>
      <c r="C7924" s="2" t="s">
        <v>21703</v>
      </c>
    </row>
    <row r="7925" spans="1:3">
      <c r="A7925" s="2" t="s">
        <v>21705</v>
      </c>
      <c r="B7925" s="2" t="s">
        <v>21706</v>
      </c>
      <c r="C7925" s="2" t="s">
        <v>21705</v>
      </c>
    </row>
    <row r="7926" spans="1:3">
      <c r="A7926" s="2" t="s">
        <v>21707</v>
      </c>
      <c r="B7926" s="2" t="s">
        <v>21708</v>
      </c>
      <c r="C7926" s="2" t="s">
        <v>21707</v>
      </c>
    </row>
    <row r="7927" spans="1:3">
      <c r="A7927" s="2" t="s">
        <v>21709</v>
      </c>
      <c r="B7927" s="2" t="s">
        <v>21710</v>
      </c>
      <c r="C7927" s="2" t="s">
        <v>21709</v>
      </c>
    </row>
    <row r="7928" spans="1:3">
      <c r="A7928" s="2" t="s">
        <v>21711</v>
      </c>
      <c r="B7928" s="2" t="s">
        <v>21712</v>
      </c>
      <c r="C7928" s="2" t="s">
        <v>21711</v>
      </c>
    </row>
    <row r="7929" spans="1:3">
      <c r="A7929" s="2" t="s">
        <v>21713</v>
      </c>
      <c r="B7929" s="2" t="s">
        <v>21714</v>
      </c>
      <c r="C7929" s="2" t="s">
        <v>21713</v>
      </c>
    </row>
    <row r="7930" spans="1:3">
      <c r="A7930" s="2" t="s">
        <v>21715</v>
      </c>
      <c r="B7930" s="2" t="s">
        <v>21716</v>
      </c>
      <c r="C7930" s="2" t="s">
        <v>21715</v>
      </c>
    </row>
    <row r="7931" spans="1:3">
      <c r="A7931" s="2" t="s">
        <v>21717</v>
      </c>
      <c r="B7931" s="2" t="s">
        <v>21718</v>
      </c>
      <c r="C7931" s="2" t="s">
        <v>21717</v>
      </c>
    </row>
    <row r="7932" spans="1:3">
      <c r="A7932" s="2" t="s">
        <v>21719</v>
      </c>
      <c r="B7932" s="2" t="s">
        <v>21720</v>
      </c>
      <c r="C7932" s="2" t="s">
        <v>21719</v>
      </c>
    </row>
    <row r="7933" spans="1:3">
      <c r="A7933" s="2" t="s">
        <v>21721</v>
      </c>
      <c r="B7933" s="2" t="s">
        <v>21722</v>
      </c>
      <c r="C7933" s="2" t="s">
        <v>21721</v>
      </c>
    </row>
    <row r="7934" spans="1:3">
      <c r="A7934" s="2" t="s">
        <v>21723</v>
      </c>
      <c r="B7934" s="2" t="s">
        <v>21724</v>
      </c>
      <c r="C7934" s="2" t="s">
        <v>21723</v>
      </c>
    </row>
    <row r="7935" spans="1:3">
      <c r="A7935" s="2" t="s">
        <v>21725</v>
      </c>
      <c r="B7935" s="2" t="s">
        <v>21726</v>
      </c>
      <c r="C7935" s="2" t="s">
        <v>21725</v>
      </c>
    </row>
    <row r="7936" spans="1:3">
      <c r="A7936" s="2" t="s">
        <v>21727</v>
      </c>
      <c r="B7936" s="2" t="s">
        <v>21728</v>
      </c>
      <c r="C7936" s="2" t="s">
        <v>21727</v>
      </c>
    </row>
    <row r="7937" spans="1:3">
      <c r="A7937" s="2" t="s">
        <v>21729</v>
      </c>
      <c r="B7937" s="2" t="s">
        <v>21730</v>
      </c>
      <c r="C7937" s="2" t="s">
        <v>21729</v>
      </c>
    </row>
    <row r="7938" spans="1:3">
      <c r="A7938" s="2" t="s">
        <v>21731</v>
      </c>
      <c r="B7938" s="2" t="s">
        <v>21732</v>
      </c>
      <c r="C7938" s="2" t="s">
        <v>21731</v>
      </c>
    </row>
    <row r="7939" spans="1:3">
      <c r="A7939" s="2" t="s">
        <v>21733</v>
      </c>
      <c r="B7939" s="2" t="s">
        <v>21734</v>
      </c>
      <c r="C7939" s="2" t="s">
        <v>21733</v>
      </c>
    </row>
    <row r="7940" spans="1:3">
      <c r="A7940" s="2" t="s">
        <v>21735</v>
      </c>
      <c r="B7940" s="2" t="s">
        <v>21736</v>
      </c>
      <c r="C7940" s="2" t="s">
        <v>21735</v>
      </c>
    </row>
    <row r="7941" spans="1:3">
      <c r="A7941" s="2" t="s">
        <v>21737</v>
      </c>
      <c r="B7941" s="2" t="s">
        <v>21738</v>
      </c>
      <c r="C7941" s="2" t="s">
        <v>21737</v>
      </c>
    </row>
    <row r="7942" spans="1:3">
      <c r="A7942" s="2" t="s">
        <v>21739</v>
      </c>
      <c r="B7942" s="2" t="s">
        <v>21740</v>
      </c>
      <c r="C7942" s="2" t="s">
        <v>21739</v>
      </c>
    </row>
    <row r="7943" spans="1:3">
      <c r="A7943" s="2" t="s">
        <v>21741</v>
      </c>
      <c r="B7943" s="2" t="s">
        <v>21742</v>
      </c>
      <c r="C7943" s="2" t="s">
        <v>21741</v>
      </c>
    </row>
    <row r="7944" spans="1:3">
      <c r="A7944" s="2" t="s">
        <v>21743</v>
      </c>
      <c r="B7944" s="2" t="s">
        <v>21744</v>
      </c>
      <c r="C7944" s="2" t="s">
        <v>21743</v>
      </c>
    </row>
    <row r="7945" spans="1:3">
      <c r="A7945" s="2" t="s">
        <v>21745</v>
      </c>
      <c r="B7945" s="2" t="s">
        <v>21746</v>
      </c>
      <c r="C7945" s="2" t="s">
        <v>21745</v>
      </c>
    </row>
    <row r="7946" spans="1:3">
      <c r="A7946" s="2" t="s">
        <v>21747</v>
      </c>
      <c r="B7946" s="2" t="s">
        <v>21748</v>
      </c>
      <c r="C7946" s="2" t="s">
        <v>21747</v>
      </c>
    </row>
    <row r="7947" spans="1:3">
      <c r="A7947" s="2" t="s">
        <v>21749</v>
      </c>
      <c r="B7947" s="2" t="s">
        <v>21750</v>
      </c>
      <c r="C7947" s="2" t="s">
        <v>21749</v>
      </c>
    </row>
    <row r="7948" spans="1:3">
      <c r="A7948" s="2" t="s">
        <v>21751</v>
      </c>
      <c r="B7948" s="2" t="s">
        <v>21752</v>
      </c>
      <c r="C7948" s="2" t="s">
        <v>21751</v>
      </c>
    </row>
    <row r="7949" spans="1:3">
      <c r="A7949" s="2" t="s">
        <v>21753</v>
      </c>
      <c r="B7949" s="2" t="s">
        <v>21754</v>
      </c>
      <c r="C7949" s="2" t="s">
        <v>21753</v>
      </c>
    </row>
    <row r="7950" spans="1:3">
      <c r="A7950" s="2" t="s">
        <v>21755</v>
      </c>
      <c r="B7950" s="2" t="s">
        <v>21756</v>
      </c>
      <c r="C7950" s="2" t="s">
        <v>21755</v>
      </c>
    </row>
    <row r="7951" spans="1:3">
      <c r="A7951" s="2" t="s">
        <v>21757</v>
      </c>
      <c r="B7951" s="2" t="s">
        <v>21758</v>
      </c>
      <c r="C7951" s="2" t="s">
        <v>21757</v>
      </c>
    </row>
    <row r="7952" spans="1:3">
      <c r="A7952" s="2" t="s">
        <v>21759</v>
      </c>
      <c r="B7952" s="2" t="s">
        <v>21760</v>
      </c>
      <c r="C7952" s="2" t="s">
        <v>21759</v>
      </c>
    </row>
    <row r="7953" spans="1:3">
      <c r="A7953" s="2" t="s">
        <v>21761</v>
      </c>
      <c r="B7953" s="2" t="s">
        <v>21762</v>
      </c>
      <c r="C7953" s="2" t="s">
        <v>21761</v>
      </c>
    </row>
    <row r="7954" spans="1:3">
      <c r="A7954" s="2" t="s">
        <v>21763</v>
      </c>
      <c r="B7954" s="2" t="s">
        <v>21764</v>
      </c>
      <c r="C7954" s="2" t="s">
        <v>21763</v>
      </c>
    </row>
    <row r="7955" spans="1:3">
      <c r="A7955" s="2" t="s">
        <v>21765</v>
      </c>
      <c r="B7955" s="2" t="s">
        <v>21766</v>
      </c>
      <c r="C7955" s="2" t="s">
        <v>21765</v>
      </c>
    </row>
    <row r="7956" spans="1:3">
      <c r="A7956" s="2" t="s">
        <v>21767</v>
      </c>
      <c r="B7956" s="2" t="s">
        <v>12525</v>
      </c>
      <c r="C7956" s="2" t="s">
        <v>21767</v>
      </c>
    </row>
    <row r="7957" spans="1:3">
      <c r="A7957" s="2" t="s">
        <v>21768</v>
      </c>
      <c r="B7957" s="2" t="s">
        <v>21769</v>
      </c>
      <c r="C7957" s="2" t="s">
        <v>21768</v>
      </c>
    </row>
    <row r="7958" spans="1:3">
      <c r="A7958" s="2" t="s">
        <v>21770</v>
      </c>
      <c r="B7958" s="2" t="s">
        <v>21771</v>
      </c>
      <c r="C7958" s="2" t="s">
        <v>21770</v>
      </c>
    </row>
    <row r="7959" spans="1:3">
      <c r="A7959" s="2" t="s">
        <v>21772</v>
      </c>
      <c r="B7959" s="2" t="s">
        <v>21773</v>
      </c>
      <c r="C7959" s="2" t="s">
        <v>21772</v>
      </c>
    </row>
    <row r="7960" spans="1:3">
      <c r="A7960" s="2" t="s">
        <v>21774</v>
      </c>
      <c r="B7960" s="2" t="s">
        <v>21775</v>
      </c>
      <c r="C7960" s="2" t="s">
        <v>21774</v>
      </c>
    </row>
    <row r="7961" spans="1:3">
      <c r="A7961" s="2" t="s">
        <v>21776</v>
      </c>
      <c r="B7961" s="2" t="s">
        <v>21777</v>
      </c>
      <c r="C7961" s="2" t="s">
        <v>21776</v>
      </c>
    </row>
    <row r="7962" spans="1:3">
      <c r="A7962" s="2" t="s">
        <v>21778</v>
      </c>
      <c r="B7962" s="2" t="s">
        <v>21779</v>
      </c>
      <c r="C7962" s="2" t="s">
        <v>21778</v>
      </c>
    </row>
    <row r="7963" spans="1:3">
      <c r="A7963" s="2" t="s">
        <v>21780</v>
      </c>
      <c r="B7963" s="2" t="s">
        <v>21781</v>
      </c>
      <c r="C7963" s="2" t="s">
        <v>21780</v>
      </c>
    </row>
    <row r="7964" spans="1:3">
      <c r="A7964" s="2" t="s">
        <v>21782</v>
      </c>
      <c r="B7964" s="2" t="s">
        <v>21783</v>
      </c>
      <c r="C7964" s="2" t="s">
        <v>21782</v>
      </c>
    </row>
    <row r="7965" spans="1:3">
      <c r="A7965" s="2" t="s">
        <v>21784</v>
      </c>
      <c r="B7965" s="2" t="s">
        <v>21785</v>
      </c>
      <c r="C7965" s="2" t="s">
        <v>21784</v>
      </c>
    </row>
    <row r="7966" spans="1:3">
      <c r="A7966" s="2" t="s">
        <v>21786</v>
      </c>
      <c r="B7966" s="2" t="s">
        <v>21787</v>
      </c>
      <c r="C7966" s="2" t="s">
        <v>21786</v>
      </c>
    </row>
    <row r="7967" spans="1:3">
      <c r="A7967" s="2" t="s">
        <v>21788</v>
      </c>
      <c r="B7967" s="2" t="s">
        <v>21789</v>
      </c>
      <c r="C7967" s="2" t="s">
        <v>21788</v>
      </c>
    </row>
    <row r="7968" spans="1:3">
      <c r="A7968" s="2" t="s">
        <v>21790</v>
      </c>
      <c r="B7968" s="2" t="s">
        <v>21791</v>
      </c>
      <c r="C7968" s="2" t="s">
        <v>21790</v>
      </c>
    </row>
    <row r="7969" spans="1:3">
      <c r="A7969" s="2" t="s">
        <v>21792</v>
      </c>
      <c r="B7969" s="2" t="s">
        <v>21793</v>
      </c>
      <c r="C7969" s="2" t="s">
        <v>21792</v>
      </c>
    </row>
    <row r="7970" spans="1:3">
      <c r="A7970" s="2" t="s">
        <v>21794</v>
      </c>
      <c r="B7970" s="2" t="s">
        <v>21795</v>
      </c>
      <c r="C7970" s="2" t="s">
        <v>21794</v>
      </c>
    </row>
    <row r="7971" spans="1:3">
      <c r="A7971" s="2" t="s">
        <v>21796</v>
      </c>
      <c r="B7971" s="2" t="s">
        <v>21797</v>
      </c>
      <c r="C7971" s="2" t="s">
        <v>21796</v>
      </c>
    </row>
    <row r="7972" spans="1:3">
      <c r="A7972" s="2" t="s">
        <v>21798</v>
      </c>
      <c r="B7972" s="2" t="s">
        <v>21799</v>
      </c>
      <c r="C7972" s="2" t="s">
        <v>21798</v>
      </c>
    </row>
    <row r="7973" spans="1:3">
      <c r="A7973" s="2" t="s">
        <v>21800</v>
      </c>
      <c r="B7973" s="2" t="s">
        <v>21801</v>
      </c>
      <c r="C7973" s="2" t="s">
        <v>21800</v>
      </c>
    </row>
    <row r="7974" spans="1:3">
      <c r="A7974" s="2" t="s">
        <v>21802</v>
      </c>
      <c r="B7974" s="2" t="s">
        <v>21803</v>
      </c>
      <c r="C7974" s="2" t="s">
        <v>21802</v>
      </c>
    </row>
    <row r="7975" spans="1:3">
      <c r="A7975" s="2" t="s">
        <v>21804</v>
      </c>
      <c r="B7975" s="2" t="s">
        <v>21805</v>
      </c>
      <c r="C7975" s="2" t="s">
        <v>21804</v>
      </c>
    </row>
    <row r="7976" spans="1:3">
      <c r="A7976" s="2" t="s">
        <v>21806</v>
      </c>
      <c r="B7976" s="2" t="s">
        <v>21807</v>
      </c>
      <c r="C7976" s="2" t="s">
        <v>21806</v>
      </c>
    </row>
    <row r="7977" spans="1:3">
      <c r="A7977" s="2" t="s">
        <v>21808</v>
      </c>
      <c r="B7977" s="2" t="s">
        <v>21809</v>
      </c>
      <c r="C7977" s="2" t="s">
        <v>21808</v>
      </c>
    </row>
    <row r="7978" spans="1:3">
      <c r="A7978" s="2" t="s">
        <v>21810</v>
      </c>
      <c r="B7978" s="2" t="s">
        <v>21811</v>
      </c>
      <c r="C7978" s="2" t="s">
        <v>21810</v>
      </c>
    </row>
    <row r="7979" spans="1:3">
      <c r="A7979" s="2" t="s">
        <v>21812</v>
      </c>
      <c r="B7979" s="2" t="s">
        <v>21813</v>
      </c>
      <c r="C7979" s="2" t="s">
        <v>21812</v>
      </c>
    </row>
    <row r="7980" spans="1:3">
      <c r="A7980" s="2" t="s">
        <v>21814</v>
      </c>
      <c r="B7980" s="2" t="s">
        <v>21815</v>
      </c>
      <c r="C7980" s="2" t="s">
        <v>21814</v>
      </c>
    </row>
    <row r="7981" spans="1:3">
      <c r="A7981" s="2" t="s">
        <v>21816</v>
      </c>
      <c r="B7981" s="2" t="s">
        <v>21817</v>
      </c>
      <c r="C7981" s="2" t="s">
        <v>21816</v>
      </c>
    </row>
    <row r="7982" spans="1:3">
      <c r="A7982" s="2" t="s">
        <v>21818</v>
      </c>
      <c r="B7982" s="2" t="s">
        <v>21819</v>
      </c>
      <c r="C7982" s="2" t="s">
        <v>21818</v>
      </c>
    </row>
    <row r="7983" spans="1:3">
      <c r="A7983" s="2" t="s">
        <v>21820</v>
      </c>
      <c r="B7983" s="2" t="s">
        <v>21821</v>
      </c>
      <c r="C7983" s="2" t="s">
        <v>21820</v>
      </c>
    </row>
    <row r="7984" spans="1:3">
      <c r="A7984" s="2" t="s">
        <v>21822</v>
      </c>
      <c r="B7984" s="2" t="s">
        <v>21823</v>
      </c>
      <c r="C7984" s="2" t="s">
        <v>21822</v>
      </c>
    </row>
    <row r="7985" spans="1:3">
      <c r="A7985" s="2" t="s">
        <v>21824</v>
      </c>
      <c r="B7985" s="2" t="s">
        <v>21825</v>
      </c>
      <c r="C7985" s="2" t="s">
        <v>21824</v>
      </c>
    </row>
    <row r="7986" spans="1:3">
      <c r="A7986" s="2" t="s">
        <v>21826</v>
      </c>
      <c r="B7986" s="2" t="s">
        <v>21827</v>
      </c>
      <c r="C7986" s="2" t="s">
        <v>21826</v>
      </c>
    </row>
    <row r="7987" spans="1:3">
      <c r="A7987" s="2" t="s">
        <v>21828</v>
      </c>
      <c r="B7987" s="2" t="s">
        <v>21829</v>
      </c>
      <c r="C7987" s="2" t="s">
        <v>21828</v>
      </c>
    </row>
    <row r="7988" spans="1:3">
      <c r="A7988" s="2" t="s">
        <v>21830</v>
      </c>
      <c r="B7988" s="2" t="s">
        <v>21831</v>
      </c>
      <c r="C7988" s="2" t="s">
        <v>21830</v>
      </c>
    </row>
    <row r="7989" spans="1:3">
      <c r="A7989" s="2" t="s">
        <v>21832</v>
      </c>
      <c r="B7989" s="2" t="s">
        <v>21833</v>
      </c>
      <c r="C7989" s="2" t="s">
        <v>21832</v>
      </c>
    </row>
    <row r="7990" spans="1:3">
      <c r="A7990" s="2" t="s">
        <v>21834</v>
      </c>
      <c r="B7990" s="2" t="s">
        <v>21835</v>
      </c>
      <c r="C7990" s="2" t="s">
        <v>21834</v>
      </c>
    </row>
    <row r="7991" spans="1:3">
      <c r="A7991" s="2" t="s">
        <v>21836</v>
      </c>
      <c r="B7991" s="2" t="s">
        <v>21837</v>
      </c>
      <c r="C7991" s="2" t="s">
        <v>21836</v>
      </c>
    </row>
    <row r="7992" spans="1:3">
      <c r="A7992" s="2" t="s">
        <v>21838</v>
      </c>
      <c r="B7992" s="2" t="s">
        <v>21839</v>
      </c>
      <c r="C7992" s="2" t="s">
        <v>21838</v>
      </c>
    </row>
    <row r="7993" spans="1:3">
      <c r="A7993" s="2" t="s">
        <v>21840</v>
      </c>
      <c r="B7993" s="2" t="s">
        <v>21841</v>
      </c>
      <c r="C7993" s="2" t="s">
        <v>21840</v>
      </c>
    </row>
    <row r="7994" spans="1:3">
      <c r="A7994" s="2" t="s">
        <v>21842</v>
      </c>
      <c r="B7994" s="2" t="s">
        <v>21843</v>
      </c>
      <c r="C7994" s="2" t="s">
        <v>21842</v>
      </c>
    </row>
    <row r="7995" spans="1:3">
      <c r="A7995" s="2" t="s">
        <v>21844</v>
      </c>
      <c r="B7995" s="2" t="s">
        <v>21845</v>
      </c>
      <c r="C7995" s="2" t="s">
        <v>21844</v>
      </c>
    </row>
    <row r="7996" spans="1:3">
      <c r="A7996" s="2" t="s">
        <v>21846</v>
      </c>
      <c r="B7996" s="2" t="s">
        <v>21847</v>
      </c>
      <c r="C7996" s="2" t="s">
        <v>21846</v>
      </c>
    </row>
    <row r="7997" spans="1:3">
      <c r="A7997" s="2" t="s">
        <v>21848</v>
      </c>
      <c r="B7997" s="2" t="s">
        <v>21849</v>
      </c>
      <c r="C7997" s="2" t="s">
        <v>21848</v>
      </c>
    </row>
    <row r="7998" spans="1:3">
      <c r="A7998" s="2" t="s">
        <v>21850</v>
      </c>
      <c r="B7998" s="2" t="s">
        <v>21851</v>
      </c>
      <c r="C7998" s="2" t="s">
        <v>21850</v>
      </c>
    </row>
    <row r="7999" spans="1:3">
      <c r="A7999" s="2" t="s">
        <v>21852</v>
      </c>
      <c r="B7999" s="2" t="s">
        <v>21853</v>
      </c>
      <c r="C7999" s="2" t="s">
        <v>21852</v>
      </c>
    </row>
    <row r="8000" spans="1:3">
      <c r="A8000" s="2" t="s">
        <v>21854</v>
      </c>
      <c r="B8000" s="2" t="s">
        <v>21855</v>
      </c>
      <c r="C8000" s="2" t="s">
        <v>21854</v>
      </c>
    </row>
    <row r="8001" spans="1:3">
      <c r="A8001" s="2" t="s">
        <v>21856</v>
      </c>
      <c r="B8001" s="2" t="s">
        <v>21857</v>
      </c>
      <c r="C8001" s="2" t="s">
        <v>21856</v>
      </c>
    </row>
    <row r="8002" spans="1:3">
      <c r="A8002" s="2" t="s">
        <v>21858</v>
      </c>
      <c r="B8002" s="2" t="s">
        <v>21859</v>
      </c>
      <c r="C8002" s="2" t="s">
        <v>21858</v>
      </c>
    </row>
    <row r="8003" spans="1:3">
      <c r="A8003" s="2" t="s">
        <v>21860</v>
      </c>
      <c r="B8003" s="2" t="s">
        <v>21861</v>
      </c>
      <c r="C8003" s="2" t="s">
        <v>21860</v>
      </c>
    </row>
    <row r="8004" spans="1:3">
      <c r="A8004" s="2" t="s">
        <v>21862</v>
      </c>
      <c r="B8004" s="2" t="s">
        <v>21863</v>
      </c>
      <c r="C8004" s="2" t="s">
        <v>21862</v>
      </c>
    </row>
    <row r="8005" spans="1:3">
      <c r="A8005" s="2" t="s">
        <v>21864</v>
      </c>
      <c r="B8005" s="2" t="s">
        <v>21865</v>
      </c>
      <c r="C8005" s="2" t="s">
        <v>21864</v>
      </c>
    </row>
    <row r="8006" spans="1:3">
      <c r="A8006" s="2" t="s">
        <v>21866</v>
      </c>
      <c r="B8006" s="2" t="s">
        <v>21867</v>
      </c>
      <c r="C8006" s="2" t="s">
        <v>21866</v>
      </c>
    </row>
    <row r="8007" spans="1:3">
      <c r="A8007" s="2" t="s">
        <v>21868</v>
      </c>
      <c r="B8007" s="2" t="s">
        <v>21869</v>
      </c>
      <c r="C8007" s="2" t="s">
        <v>21868</v>
      </c>
    </row>
    <row r="8008" spans="1:3">
      <c r="A8008" s="2" t="s">
        <v>21870</v>
      </c>
      <c r="B8008" s="2" t="s">
        <v>21871</v>
      </c>
      <c r="C8008" s="2" t="s">
        <v>21870</v>
      </c>
    </row>
    <row r="8009" spans="1:3">
      <c r="A8009" s="2" t="s">
        <v>21872</v>
      </c>
      <c r="B8009" s="2" t="s">
        <v>21873</v>
      </c>
      <c r="C8009" s="2" t="s">
        <v>21872</v>
      </c>
    </row>
    <row r="8010" spans="1:3">
      <c r="A8010" s="2" t="s">
        <v>21874</v>
      </c>
      <c r="B8010" s="2" t="s">
        <v>21875</v>
      </c>
      <c r="C8010" s="2" t="s">
        <v>21874</v>
      </c>
    </row>
    <row r="8011" spans="1:3">
      <c r="A8011" s="2" t="s">
        <v>21876</v>
      </c>
      <c r="B8011" s="2" t="s">
        <v>21877</v>
      </c>
      <c r="C8011" s="2" t="s">
        <v>21876</v>
      </c>
    </row>
    <row r="8012" spans="1:3">
      <c r="A8012" s="2" t="s">
        <v>21878</v>
      </c>
      <c r="B8012" s="2" t="s">
        <v>21879</v>
      </c>
      <c r="C8012" s="2" t="s">
        <v>21878</v>
      </c>
    </row>
    <row r="8013" spans="1:3">
      <c r="A8013" s="2" t="s">
        <v>21880</v>
      </c>
      <c r="B8013" s="2" t="s">
        <v>21881</v>
      </c>
      <c r="C8013" s="2" t="s">
        <v>21880</v>
      </c>
    </row>
    <row r="8014" spans="1:3">
      <c r="A8014" s="2" t="s">
        <v>21882</v>
      </c>
      <c r="B8014" s="2" t="s">
        <v>21883</v>
      </c>
      <c r="C8014" s="2" t="s">
        <v>21882</v>
      </c>
    </row>
    <row r="8015" spans="1:3">
      <c r="A8015" s="2" t="s">
        <v>21884</v>
      </c>
      <c r="B8015" s="2" t="s">
        <v>21885</v>
      </c>
      <c r="C8015" s="2" t="s">
        <v>21884</v>
      </c>
    </row>
    <row r="8016" spans="1:3">
      <c r="A8016" s="2" t="s">
        <v>21886</v>
      </c>
      <c r="B8016" s="2" t="s">
        <v>21887</v>
      </c>
      <c r="C8016" s="2" t="s">
        <v>21886</v>
      </c>
    </row>
    <row r="8017" spans="1:3">
      <c r="A8017" s="2" t="s">
        <v>21888</v>
      </c>
      <c r="B8017" s="2" t="s">
        <v>12976</v>
      </c>
      <c r="C8017" s="2" t="s">
        <v>21888</v>
      </c>
    </row>
    <row r="8018" spans="1:3">
      <c r="A8018" s="2" t="s">
        <v>21889</v>
      </c>
      <c r="B8018" s="2" t="s">
        <v>21890</v>
      </c>
      <c r="C8018" s="2" t="s">
        <v>21889</v>
      </c>
    </row>
    <row r="8019" spans="1:3">
      <c r="A8019" s="2" t="s">
        <v>21891</v>
      </c>
      <c r="B8019" s="2" t="s">
        <v>21892</v>
      </c>
      <c r="C8019" s="2" t="s">
        <v>21891</v>
      </c>
    </row>
    <row r="8020" spans="1:3">
      <c r="A8020" s="2" t="s">
        <v>21893</v>
      </c>
      <c r="B8020" s="2" t="s">
        <v>21894</v>
      </c>
      <c r="C8020" s="2" t="s">
        <v>21893</v>
      </c>
    </row>
    <row r="8021" spans="1:3">
      <c r="A8021" s="2" t="s">
        <v>21895</v>
      </c>
      <c r="B8021" s="2" t="s">
        <v>21896</v>
      </c>
      <c r="C8021" s="2" t="s">
        <v>21895</v>
      </c>
    </row>
    <row r="8022" spans="1:3">
      <c r="A8022" s="2" t="s">
        <v>21897</v>
      </c>
      <c r="B8022" s="2" t="s">
        <v>21898</v>
      </c>
      <c r="C8022" s="2" t="s">
        <v>21897</v>
      </c>
    </row>
    <row r="8023" spans="1:3">
      <c r="A8023" s="2" t="s">
        <v>21899</v>
      </c>
      <c r="B8023" s="2" t="s">
        <v>21900</v>
      </c>
      <c r="C8023" s="2" t="s">
        <v>21899</v>
      </c>
    </row>
    <row r="8024" spans="1:3">
      <c r="A8024" s="2" t="s">
        <v>21901</v>
      </c>
      <c r="B8024" s="2" t="s">
        <v>21902</v>
      </c>
      <c r="C8024" s="2" t="s">
        <v>21901</v>
      </c>
    </row>
    <row r="8025" spans="1:3">
      <c r="A8025" s="2" t="s">
        <v>21903</v>
      </c>
      <c r="B8025" s="2" t="s">
        <v>21904</v>
      </c>
      <c r="C8025" s="2" t="s">
        <v>21903</v>
      </c>
    </row>
    <row r="8026" spans="1:3">
      <c r="A8026" s="2" t="s">
        <v>21905</v>
      </c>
      <c r="B8026" s="2" t="s">
        <v>21906</v>
      </c>
      <c r="C8026" s="2" t="s">
        <v>21905</v>
      </c>
    </row>
    <row r="8027" spans="1:3">
      <c r="A8027" s="2" t="s">
        <v>21907</v>
      </c>
      <c r="B8027" s="2" t="s">
        <v>21908</v>
      </c>
      <c r="C8027" s="2" t="s">
        <v>21907</v>
      </c>
    </row>
    <row r="8028" spans="1:3">
      <c r="A8028" s="2" t="s">
        <v>21909</v>
      </c>
      <c r="B8028" s="2" t="s">
        <v>21910</v>
      </c>
      <c r="C8028" s="2" t="s">
        <v>21909</v>
      </c>
    </row>
    <row r="8029" spans="1:3">
      <c r="A8029" s="2" t="s">
        <v>21911</v>
      </c>
      <c r="B8029" s="2" t="s">
        <v>21912</v>
      </c>
      <c r="C8029" s="2" t="s">
        <v>21911</v>
      </c>
    </row>
    <row r="8030" spans="1:3">
      <c r="A8030" s="2" t="s">
        <v>21913</v>
      </c>
      <c r="B8030" s="2" t="s">
        <v>21914</v>
      </c>
      <c r="C8030" s="2" t="s">
        <v>21913</v>
      </c>
    </row>
    <row r="8031" spans="1:3">
      <c r="A8031" s="2" t="s">
        <v>21915</v>
      </c>
      <c r="B8031" s="2" t="s">
        <v>21916</v>
      </c>
      <c r="C8031" s="2" t="s">
        <v>21915</v>
      </c>
    </row>
    <row r="8032" spans="1:3">
      <c r="A8032" s="2" t="s">
        <v>21917</v>
      </c>
      <c r="B8032" s="2" t="s">
        <v>21918</v>
      </c>
      <c r="C8032" s="2" t="s">
        <v>21917</v>
      </c>
    </row>
    <row r="8033" spans="1:3">
      <c r="A8033" s="2" t="s">
        <v>21919</v>
      </c>
      <c r="B8033" s="2" t="s">
        <v>21920</v>
      </c>
      <c r="C8033" s="2" t="s">
        <v>21919</v>
      </c>
    </row>
    <row r="8034" spans="1:3">
      <c r="A8034" s="2" t="s">
        <v>21921</v>
      </c>
      <c r="B8034" s="2" t="s">
        <v>21922</v>
      </c>
      <c r="C8034" s="2" t="s">
        <v>21921</v>
      </c>
    </row>
    <row r="8035" spans="1:3">
      <c r="A8035" s="2" t="s">
        <v>21923</v>
      </c>
      <c r="B8035" s="2" t="s">
        <v>21924</v>
      </c>
      <c r="C8035" s="2" t="s">
        <v>21923</v>
      </c>
    </row>
    <row r="8036" spans="1:3">
      <c r="A8036" s="2" t="s">
        <v>21925</v>
      </c>
      <c r="B8036" s="2" t="s">
        <v>21926</v>
      </c>
      <c r="C8036" s="2" t="s">
        <v>21925</v>
      </c>
    </row>
    <row r="8037" spans="1:3">
      <c r="A8037" s="2" t="s">
        <v>21927</v>
      </c>
      <c r="B8037" s="2" t="s">
        <v>21928</v>
      </c>
      <c r="C8037" s="2" t="s">
        <v>21927</v>
      </c>
    </row>
    <row r="8038" spans="1:3">
      <c r="A8038" s="2" t="s">
        <v>21929</v>
      </c>
      <c r="B8038" s="2" t="s">
        <v>21930</v>
      </c>
      <c r="C8038" s="2" t="s">
        <v>21929</v>
      </c>
    </row>
    <row r="8039" spans="1:3">
      <c r="A8039" s="2" t="s">
        <v>21931</v>
      </c>
      <c r="B8039" s="2" t="s">
        <v>21932</v>
      </c>
      <c r="C8039" s="2" t="s">
        <v>21931</v>
      </c>
    </row>
    <row r="8040" spans="1:3">
      <c r="A8040" s="2" t="s">
        <v>21933</v>
      </c>
      <c r="B8040" s="2" t="s">
        <v>21934</v>
      </c>
      <c r="C8040" s="2" t="s">
        <v>21933</v>
      </c>
    </row>
    <row r="8041" spans="1:3">
      <c r="A8041" s="2" t="s">
        <v>21935</v>
      </c>
      <c r="B8041" s="2" t="s">
        <v>21936</v>
      </c>
      <c r="C8041" s="2" t="s">
        <v>21935</v>
      </c>
    </row>
    <row r="8042" spans="1:3">
      <c r="A8042" s="2" t="s">
        <v>21937</v>
      </c>
      <c r="B8042" s="2" t="s">
        <v>21938</v>
      </c>
      <c r="C8042" s="2" t="s">
        <v>21937</v>
      </c>
    </row>
    <row r="8043" spans="1:3">
      <c r="A8043" s="2" t="s">
        <v>21939</v>
      </c>
      <c r="B8043" s="2" t="s">
        <v>21940</v>
      </c>
      <c r="C8043" s="2" t="s">
        <v>21939</v>
      </c>
    </row>
    <row r="8044" spans="1:3">
      <c r="A8044" s="2" t="s">
        <v>21941</v>
      </c>
      <c r="B8044" s="2" t="s">
        <v>21942</v>
      </c>
      <c r="C8044" s="2" t="s">
        <v>21941</v>
      </c>
    </row>
    <row r="8045" spans="1:3">
      <c r="A8045" s="2" t="s">
        <v>21943</v>
      </c>
      <c r="B8045" s="2" t="s">
        <v>21944</v>
      </c>
      <c r="C8045" s="2" t="s">
        <v>21943</v>
      </c>
    </row>
    <row r="8046" spans="1:3">
      <c r="A8046" s="2" t="s">
        <v>21945</v>
      </c>
      <c r="B8046" s="2" t="s">
        <v>21946</v>
      </c>
      <c r="C8046" s="2" t="s">
        <v>21945</v>
      </c>
    </row>
    <row r="8047" spans="1:3">
      <c r="A8047" s="2" t="s">
        <v>21947</v>
      </c>
      <c r="B8047" s="2" t="s">
        <v>21948</v>
      </c>
      <c r="C8047" s="2" t="s">
        <v>21947</v>
      </c>
    </row>
    <row r="8048" spans="1:3">
      <c r="A8048" s="2" t="s">
        <v>21949</v>
      </c>
      <c r="B8048" s="2" t="s">
        <v>21950</v>
      </c>
      <c r="C8048" s="2" t="s">
        <v>21949</v>
      </c>
    </row>
    <row r="8049" spans="1:3">
      <c r="A8049" s="2" t="s">
        <v>21951</v>
      </c>
      <c r="B8049" s="2" t="s">
        <v>21952</v>
      </c>
      <c r="C8049" s="2" t="s">
        <v>21951</v>
      </c>
    </row>
    <row r="8050" spans="1:3">
      <c r="A8050" s="2" t="s">
        <v>21953</v>
      </c>
      <c r="B8050" s="2" t="s">
        <v>21954</v>
      </c>
      <c r="C8050" s="2" t="s">
        <v>21953</v>
      </c>
    </row>
    <row r="8051" spans="1:3">
      <c r="A8051" s="2" t="s">
        <v>21955</v>
      </c>
      <c r="B8051" s="2" t="s">
        <v>21956</v>
      </c>
      <c r="C8051" s="2" t="s">
        <v>21955</v>
      </c>
    </row>
    <row r="8052" spans="1:3">
      <c r="A8052" s="2" t="s">
        <v>21957</v>
      </c>
      <c r="B8052" s="2" t="s">
        <v>21958</v>
      </c>
      <c r="C8052" s="2" t="s">
        <v>21957</v>
      </c>
    </row>
    <row r="8053" spans="1:3">
      <c r="A8053" s="2" t="s">
        <v>21959</v>
      </c>
      <c r="B8053" s="2" t="s">
        <v>21960</v>
      </c>
      <c r="C8053" s="2" t="s">
        <v>21959</v>
      </c>
    </row>
    <row r="8054" spans="1:3">
      <c r="A8054" s="2" t="s">
        <v>21961</v>
      </c>
      <c r="B8054" s="2" t="s">
        <v>21962</v>
      </c>
      <c r="C8054" s="2" t="s">
        <v>21961</v>
      </c>
    </row>
    <row r="8055" spans="1:3">
      <c r="A8055" s="2" t="s">
        <v>21963</v>
      </c>
      <c r="B8055" s="2" t="s">
        <v>21964</v>
      </c>
      <c r="C8055" s="2" t="s">
        <v>21963</v>
      </c>
    </row>
    <row r="8056" spans="1:3">
      <c r="A8056" s="2" t="s">
        <v>21965</v>
      </c>
      <c r="B8056" s="2" t="s">
        <v>21966</v>
      </c>
      <c r="C8056" s="2" t="s">
        <v>21965</v>
      </c>
    </row>
    <row r="8057" spans="1:3">
      <c r="A8057" s="2" t="s">
        <v>21967</v>
      </c>
      <c r="B8057" s="2" t="s">
        <v>21968</v>
      </c>
      <c r="C8057" s="2" t="s">
        <v>21967</v>
      </c>
    </row>
    <row r="8058" spans="1:3">
      <c r="A8058" s="2" t="s">
        <v>21969</v>
      </c>
      <c r="B8058" s="2" t="s">
        <v>21970</v>
      </c>
      <c r="C8058" s="2" t="s">
        <v>21969</v>
      </c>
    </row>
    <row r="8059" spans="1:3">
      <c r="A8059" s="2" t="s">
        <v>21971</v>
      </c>
      <c r="B8059" s="2" t="s">
        <v>21972</v>
      </c>
      <c r="C8059" s="2" t="s">
        <v>21971</v>
      </c>
    </row>
    <row r="8060" spans="1:3">
      <c r="A8060" s="2" t="s">
        <v>21973</v>
      </c>
      <c r="B8060" s="2" t="s">
        <v>21974</v>
      </c>
      <c r="C8060" s="2" t="s">
        <v>21973</v>
      </c>
    </row>
    <row r="8061" spans="1:3">
      <c r="A8061" s="2" t="s">
        <v>21975</v>
      </c>
      <c r="B8061" s="2" t="s">
        <v>21976</v>
      </c>
      <c r="C8061" s="2" t="s">
        <v>21975</v>
      </c>
    </row>
    <row r="8062" spans="1:3">
      <c r="A8062" s="2" t="s">
        <v>21977</v>
      </c>
      <c r="B8062" s="2" t="s">
        <v>21978</v>
      </c>
      <c r="C8062" s="2" t="s">
        <v>21977</v>
      </c>
    </row>
    <row r="8063" spans="1:3">
      <c r="A8063" s="2" t="s">
        <v>21979</v>
      </c>
      <c r="B8063" s="2" t="s">
        <v>21980</v>
      </c>
      <c r="C8063" s="2" t="s">
        <v>21979</v>
      </c>
    </row>
    <row r="8064" spans="1:3">
      <c r="A8064" s="2" t="s">
        <v>21981</v>
      </c>
      <c r="B8064" s="2" t="s">
        <v>12750</v>
      </c>
      <c r="C8064" s="2" t="s">
        <v>21981</v>
      </c>
    </row>
    <row r="8065" spans="1:3">
      <c r="A8065" s="2" t="s">
        <v>21982</v>
      </c>
      <c r="B8065" s="2" t="s">
        <v>21983</v>
      </c>
      <c r="C8065" s="2" t="s">
        <v>21982</v>
      </c>
    </row>
    <row r="8066" spans="1:3">
      <c r="A8066" s="2" t="s">
        <v>21984</v>
      </c>
      <c r="B8066" s="2" t="s">
        <v>21985</v>
      </c>
      <c r="C8066" s="2" t="s">
        <v>21984</v>
      </c>
    </row>
    <row r="8067" spans="1:3">
      <c r="A8067" s="2" t="s">
        <v>21986</v>
      </c>
      <c r="B8067" s="2" t="s">
        <v>21987</v>
      </c>
      <c r="C8067" s="2" t="s">
        <v>21986</v>
      </c>
    </row>
    <row r="8068" spans="1:3">
      <c r="A8068" s="2" t="s">
        <v>21988</v>
      </c>
      <c r="B8068" s="2" t="s">
        <v>21989</v>
      </c>
      <c r="C8068" s="2" t="s">
        <v>21988</v>
      </c>
    </row>
    <row r="8069" spans="1:3">
      <c r="A8069" s="2" t="s">
        <v>21990</v>
      </c>
      <c r="B8069" s="2" t="s">
        <v>21991</v>
      </c>
      <c r="C8069" s="2" t="s">
        <v>21990</v>
      </c>
    </row>
    <row r="8070" spans="1:3">
      <c r="A8070" s="2" t="s">
        <v>21992</v>
      </c>
      <c r="B8070" s="2" t="s">
        <v>21993</v>
      </c>
      <c r="C8070" s="2" t="s">
        <v>21992</v>
      </c>
    </row>
    <row r="8071" spans="1:3">
      <c r="A8071" s="2" t="s">
        <v>21994</v>
      </c>
      <c r="B8071" s="2" t="s">
        <v>21995</v>
      </c>
      <c r="C8071" s="2" t="s">
        <v>21994</v>
      </c>
    </row>
    <row r="8072" spans="1:3">
      <c r="A8072" s="2" t="s">
        <v>21996</v>
      </c>
      <c r="B8072" s="2" t="s">
        <v>21997</v>
      </c>
      <c r="C8072" s="2" t="s">
        <v>21996</v>
      </c>
    </row>
    <row r="8073" spans="1:3">
      <c r="A8073" s="2" t="s">
        <v>21998</v>
      </c>
      <c r="B8073" s="2" t="s">
        <v>21999</v>
      </c>
      <c r="C8073" s="2" t="s">
        <v>21998</v>
      </c>
    </row>
    <row r="8074" spans="1:3">
      <c r="A8074" s="2" t="s">
        <v>22000</v>
      </c>
      <c r="B8074" s="2" t="s">
        <v>13816</v>
      </c>
      <c r="C8074" s="2" t="s">
        <v>22000</v>
      </c>
    </row>
    <row r="8075" spans="1:3">
      <c r="A8075" s="2" t="s">
        <v>22001</v>
      </c>
      <c r="B8075" s="2" t="s">
        <v>22002</v>
      </c>
      <c r="C8075" s="2" t="s">
        <v>22001</v>
      </c>
    </row>
    <row r="8076" spans="1:3">
      <c r="A8076" s="2" t="s">
        <v>22003</v>
      </c>
      <c r="B8076" s="2" t="s">
        <v>22004</v>
      </c>
      <c r="C8076" s="2" t="s">
        <v>22003</v>
      </c>
    </row>
    <row r="8077" spans="1:3">
      <c r="A8077" s="2" t="s">
        <v>22005</v>
      </c>
      <c r="B8077" s="2" t="s">
        <v>22006</v>
      </c>
      <c r="C8077" s="2" t="s">
        <v>22005</v>
      </c>
    </row>
    <row r="8078" spans="1:3">
      <c r="A8078" s="2" t="s">
        <v>22007</v>
      </c>
      <c r="B8078" s="2" t="s">
        <v>22008</v>
      </c>
      <c r="C8078" s="2" t="s">
        <v>22007</v>
      </c>
    </row>
    <row r="8079" spans="1:3">
      <c r="A8079" s="2" t="s">
        <v>22009</v>
      </c>
      <c r="B8079" s="2" t="s">
        <v>22010</v>
      </c>
      <c r="C8079" s="2" t="s">
        <v>22009</v>
      </c>
    </row>
    <row r="8080" spans="1:3">
      <c r="A8080" s="2" t="s">
        <v>22011</v>
      </c>
      <c r="B8080" s="2" t="s">
        <v>22012</v>
      </c>
      <c r="C8080" s="2" t="s">
        <v>22011</v>
      </c>
    </row>
    <row r="8081" spans="1:3">
      <c r="A8081" s="2" t="s">
        <v>22013</v>
      </c>
      <c r="B8081" s="2" t="s">
        <v>22014</v>
      </c>
      <c r="C8081" s="2" t="s">
        <v>22013</v>
      </c>
    </row>
    <row r="8082" spans="1:3">
      <c r="A8082" s="2" t="s">
        <v>22015</v>
      </c>
      <c r="B8082" s="2" t="s">
        <v>22016</v>
      </c>
      <c r="C8082" s="2" t="s">
        <v>22015</v>
      </c>
    </row>
    <row r="8083" spans="1:3">
      <c r="A8083" s="2" t="s">
        <v>22017</v>
      </c>
      <c r="B8083" s="2" t="s">
        <v>22018</v>
      </c>
      <c r="C8083" s="2" t="s">
        <v>22017</v>
      </c>
    </row>
    <row r="8084" spans="1:3">
      <c r="A8084" s="2" t="s">
        <v>22019</v>
      </c>
      <c r="B8084" s="2" t="s">
        <v>22020</v>
      </c>
      <c r="C8084" s="2" t="s">
        <v>22019</v>
      </c>
    </row>
    <row r="8085" spans="1:3">
      <c r="A8085" s="2" t="s">
        <v>22021</v>
      </c>
      <c r="B8085" s="2" t="s">
        <v>22022</v>
      </c>
      <c r="C8085" s="2" t="s">
        <v>22021</v>
      </c>
    </row>
    <row r="8086" spans="1:3">
      <c r="A8086" s="2" t="s">
        <v>22023</v>
      </c>
      <c r="B8086" s="2" t="s">
        <v>22024</v>
      </c>
      <c r="C8086" s="2" t="s">
        <v>22023</v>
      </c>
    </row>
    <row r="8087" spans="1:3">
      <c r="A8087" s="2" t="s">
        <v>22025</v>
      </c>
      <c r="B8087" s="2" t="s">
        <v>22026</v>
      </c>
      <c r="C8087" s="2" t="s">
        <v>22025</v>
      </c>
    </row>
    <row r="8088" spans="1:3">
      <c r="A8088" s="2" t="s">
        <v>22027</v>
      </c>
      <c r="B8088" s="2" t="s">
        <v>22028</v>
      </c>
      <c r="C8088" s="2" t="s">
        <v>22027</v>
      </c>
    </row>
    <row r="8089" spans="1:3">
      <c r="A8089" s="2" t="s">
        <v>22029</v>
      </c>
      <c r="B8089" s="2" t="s">
        <v>22030</v>
      </c>
      <c r="C8089" s="2" t="s">
        <v>22029</v>
      </c>
    </row>
    <row r="8090" spans="1:3">
      <c r="A8090" s="2" t="s">
        <v>22031</v>
      </c>
      <c r="B8090" s="2" t="s">
        <v>22032</v>
      </c>
      <c r="C8090" s="2" t="s">
        <v>22031</v>
      </c>
    </row>
    <row r="8091" spans="1:3">
      <c r="A8091" s="2" t="s">
        <v>22033</v>
      </c>
      <c r="B8091" s="2" t="s">
        <v>22034</v>
      </c>
      <c r="C8091" s="2" t="s">
        <v>22033</v>
      </c>
    </row>
    <row r="8092" spans="1:3">
      <c r="A8092" s="2" t="s">
        <v>22035</v>
      </c>
      <c r="B8092" s="2" t="s">
        <v>22036</v>
      </c>
      <c r="C8092" s="2" t="s">
        <v>22035</v>
      </c>
    </row>
    <row r="8093" spans="1:3">
      <c r="A8093" s="2" t="s">
        <v>22037</v>
      </c>
      <c r="B8093" s="2" t="s">
        <v>22038</v>
      </c>
      <c r="C8093" s="2" t="s">
        <v>22037</v>
      </c>
    </row>
    <row r="8094" spans="1:3">
      <c r="A8094" s="2" t="s">
        <v>22039</v>
      </c>
      <c r="B8094" s="2" t="s">
        <v>22040</v>
      </c>
      <c r="C8094" s="2" t="s">
        <v>22039</v>
      </c>
    </row>
    <row r="8095" spans="1:3">
      <c r="A8095" s="2" t="s">
        <v>22041</v>
      </c>
      <c r="B8095" s="2" t="s">
        <v>22042</v>
      </c>
      <c r="C8095" s="2" t="s">
        <v>22041</v>
      </c>
    </row>
    <row r="8096" spans="1:3">
      <c r="A8096" s="2" t="s">
        <v>22043</v>
      </c>
      <c r="B8096" s="2" t="s">
        <v>22044</v>
      </c>
      <c r="C8096" s="2" t="s">
        <v>22043</v>
      </c>
    </row>
    <row r="8097" spans="1:3">
      <c r="A8097" s="2" t="s">
        <v>22045</v>
      </c>
      <c r="B8097" s="2" t="s">
        <v>22046</v>
      </c>
      <c r="C8097" s="2" t="s">
        <v>22045</v>
      </c>
    </row>
    <row r="8098" spans="1:3">
      <c r="A8098" s="2" t="s">
        <v>22047</v>
      </c>
      <c r="B8098" s="2" t="s">
        <v>22048</v>
      </c>
      <c r="C8098" s="2" t="s">
        <v>22047</v>
      </c>
    </row>
    <row r="8099" spans="1:3">
      <c r="A8099" s="2" t="s">
        <v>22049</v>
      </c>
      <c r="B8099" s="2" t="s">
        <v>22050</v>
      </c>
      <c r="C8099" s="2" t="s">
        <v>22049</v>
      </c>
    </row>
    <row r="8100" spans="1:3">
      <c r="A8100" s="2" t="s">
        <v>22051</v>
      </c>
      <c r="B8100" s="2" t="s">
        <v>22052</v>
      </c>
      <c r="C8100" s="2" t="s">
        <v>22051</v>
      </c>
    </row>
    <row r="8101" spans="1:3">
      <c r="A8101" s="2" t="s">
        <v>22053</v>
      </c>
      <c r="B8101" s="2" t="s">
        <v>22054</v>
      </c>
      <c r="C8101" s="2" t="s">
        <v>22053</v>
      </c>
    </row>
    <row r="8102" spans="1:3">
      <c r="A8102" s="2" t="s">
        <v>22055</v>
      </c>
      <c r="B8102" s="2" t="s">
        <v>22056</v>
      </c>
      <c r="C8102" s="2" t="s">
        <v>22055</v>
      </c>
    </row>
    <row r="8103" spans="1:3">
      <c r="A8103" s="2" t="s">
        <v>22057</v>
      </c>
      <c r="B8103" s="2" t="s">
        <v>22058</v>
      </c>
      <c r="C8103" s="2" t="s">
        <v>22057</v>
      </c>
    </row>
    <row r="8104" spans="1:3">
      <c r="A8104" s="2" t="s">
        <v>22059</v>
      </c>
      <c r="B8104" s="2" t="s">
        <v>22060</v>
      </c>
      <c r="C8104" s="2" t="s">
        <v>22059</v>
      </c>
    </row>
    <row r="8105" spans="1:3">
      <c r="A8105" s="2" t="s">
        <v>22061</v>
      </c>
      <c r="B8105" s="2" t="s">
        <v>22062</v>
      </c>
      <c r="C8105" s="2" t="s">
        <v>22061</v>
      </c>
    </row>
    <row r="8106" spans="1:3">
      <c r="A8106" s="2" t="s">
        <v>22063</v>
      </c>
      <c r="B8106" s="2" t="s">
        <v>22064</v>
      </c>
      <c r="C8106" s="2" t="s">
        <v>22063</v>
      </c>
    </row>
    <row r="8107" spans="1:3">
      <c r="A8107" s="2" t="s">
        <v>22065</v>
      </c>
      <c r="B8107" s="2" t="s">
        <v>22066</v>
      </c>
      <c r="C8107" s="2" t="s">
        <v>22065</v>
      </c>
    </row>
    <row r="8108" spans="1:3">
      <c r="A8108" s="2" t="s">
        <v>22067</v>
      </c>
      <c r="B8108" s="2" t="s">
        <v>22068</v>
      </c>
      <c r="C8108" s="2" t="s">
        <v>22067</v>
      </c>
    </row>
    <row r="8109" spans="1:3">
      <c r="A8109" s="2" t="s">
        <v>22069</v>
      </c>
      <c r="B8109" s="2" t="s">
        <v>22070</v>
      </c>
      <c r="C8109" s="2" t="s">
        <v>22069</v>
      </c>
    </row>
    <row r="8110" spans="1:3">
      <c r="A8110" s="2" t="s">
        <v>22071</v>
      </c>
      <c r="B8110" s="2" t="s">
        <v>22072</v>
      </c>
      <c r="C8110" s="2" t="s">
        <v>22071</v>
      </c>
    </row>
    <row r="8111" spans="1:3">
      <c r="A8111" s="2" t="s">
        <v>22073</v>
      </c>
      <c r="B8111" s="2" t="s">
        <v>22074</v>
      </c>
      <c r="C8111" s="2" t="s">
        <v>22073</v>
      </c>
    </row>
    <row r="8112" spans="1:3">
      <c r="A8112" s="2" t="s">
        <v>22075</v>
      </c>
      <c r="B8112" s="2" t="s">
        <v>22076</v>
      </c>
      <c r="C8112" s="2" t="s">
        <v>22075</v>
      </c>
    </row>
    <row r="8113" spans="1:3">
      <c r="A8113" s="2" t="s">
        <v>22077</v>
      </c>
      <c r="B8113" s="2" t="s">
        <v>22078</v>
      </c>
      <c r="C8113" s="2" t="s">
        <v>22077</v>
      </c>
    </row>
    <row r="8114" spans="1:3">
      <c r="A8114" s="2" t="s">
        <v>22079</v>
      </c>
      <c r="B8114" s="2" t="s">
        <v>22080</v>
      </c>
      <c r="C8114" s="2" t="s">
        <v>22079</v>
      </c>
    </row>
    <row r="8115" spans="1:3">
      <c r="A8115" s="2" t="s">
        <v>22081</v>
      </c>
      <c r="B8115" s="2" t="s">
        <v>22082</v>
      </c>
      <c r="C8115" s="2" t="s">
        <v>22081</v>
      </c>
    </row>
    <row r="8116" spans="1:3">
      <c r="A8116" s="2" t="s">
        <v>22083</v>
      </c>
      <c r="B8116" s="2" t="s">
        <v>22084</v>
      </c>
      <c r="C8116" s="2" t="s">
        <v>22083</v>
      </c>
    </row>
    <row r="8117" spans="1:3">
      <c r="A8117" s="2" t="s">
        <v>22085</v>
      </c>
      <c r="B8117" s="2" t="s">
        <v>11755</v>
      </c>
      <c r="C8117" s="2" t="s">
        <v>22085</v>
      </c>
    </row>
    <row r="8118" spans="1:3">
      <c r="A8118" s="2" t="s">
        <v>22086</v>
      </c>
      <c r="B8118" s="2" t="s">
        <v>22087</v>
      </c>
      <c r="C8118" s="2" t="s">
        <v>22086</v>
      </c>
    </row>
    <row r="8119" spans="1:3">
      <c r="A8119" s="2" t="s">
        <v>22088</v>
      </c>
      <c r="B8119" s="2" t="s">
        <v>22089</v>
      </c>
      <c r="C8119" s="2" t="s">
        <v>22088</v>
      </c>
    </row>
    <row r="8120" spans="1:3">
      <c r="A8120" s="2" t="s">
        <v>22090</v>
      </c>
      <c r="B8120" s="2" t="s">
        <v>22091</v>
      </c>
      <c r="C8120" s="2" t="s">
        <v>22090</v>
      </c>
    </row>
    <row r="8121" spans="1:3">
      <c r="A8121" s="2" t="s">
        <v>22092</v>
      </c>
      <c r="B8121" s="2" t="s">
        <v>22093</v>
      </c>
      <c r="C8121" s="2" t="s">
        <v>22092</v>
      </c>
    </row>
    <row r="8122" spans="1:3">
      <c r="A8122" s="2" t="s">
        <v>22094</v>
      </c>
      <c r="B8122" s="2" t="s">
        <v>12447</v>
      </c>
      <c r="C8122" s="2" t="s">
        <v>22094</v>
      </c>
    </row>
    <row r="8123" spans="1:3">
      <c r="A8123" s="2" t="s">
        <v>22095</v>
      </c>
      <c r="B8123" s="2" t="s">
        <v>22096</v>
      </c>
      <c r="C8123" s="2" t="s">
        <v>22095</v>
      </c>
    </row>
    <row r="8124" spans="1:3">
      <c r="A8124" s="2" t="s">
        <v>22097</v>
      </c>
      <c r="B8124" s="2" t="s">
        <v>22098</v>
      </c>
      <c r="C8124" s="2" t="s">
        <v>22097</v>
      </c>
    </row>
    <row r="8125" spans="1:3">
      <c r="A8125" s="2" t="s">
        <v>22099</v>
      </c>
      <c r="B8125" s="2" t="s">
        <v>22100</v>
      </c>
      <c r="C8125" s="2" t="s">
        <v>22099</v>
      </c>
    </row>
    <row r="8126" spans="1:3">
      <c r="A8126" s="2" t="s">
        <v>22101</v>
      </c>
      <c r="B8126" s="2" t="s">
        <v>22102</v>
      </c>
      <c r="C8126" s="2" t="s">
        <v>22101</v>
      </c>
    </row>
    <row r="8127" spans="1:3">
      <c r="A8127" s="2" t="s">
        <v>22103</v>
      </c>
      <c r="B8127" s="2" t="s">
        <v>22104</v>
      </c>
      <c r="C8127" s="2" t="s">
        <v>22103</v>
      </c>
    </row>
    <row r="8128" spans="1:3">
      <c r="A8128" s="2" t="s">
        <v>22105</v>
      </c>
      <c r="B8128" s="2" t="s">
        <v>22106</v>
      </c>
      <c r="C8128" s="2" t="s">
        <v>22105</v>
      </c>
    </row>
    <row r="8129" spans="1:3">
      <c r="A8129" s="2" t="s">
        <v>22107</v>
      </c>
      <c r="B8129" s="2" t="s">
        <v>22108</v>
      </c>
      <c r="C8129" s="2" t="s">
        <v>22107</v>
      </c>
    </row>
    <row r="8130" spans="1:3">
      <c r="A8130" s="2" t="s">
        <v>22109</v>
      </c>
      <c r="B8130" s="2" t="s">
        <v>22110</v>
      </c>
      <c r="C8130" s="2" t="s">
        <v>22109</v>
      </c>
    </row>
    <row r="8131" spans="1:3">
      <c r="A8131" s="2" t="s">
        <v>22111</v>
      </c>
      <c r="B8131" s="2" t="s">
        <v>22112</v>
      </c>
      <c r="C8131" s="2" t="s">
        <v>22111</v>
      </c>
    </row>
    <row r="8132" spans="1:3">
      <c r="A8132" s="2" t="s">
        <v>22113</v>
      </c>
      <c r="B8132" s="2" t="s">
        <v>22114</v>
      </c>
      <c r="C8132" s="2" t="s">
        <v>22113</v>
      </c>
    </row>
    <row r="8133" spans="1:3">
      <c r="A8133" s="2" t="s">
        <v>22115</v>
      </c>
      <c r="B8133" s="2" t="s">
        <v>22116</v>
      </c>
      <c r="C8133" s="2" t="s">
        <v>22115</v>
      </c>
    </row>
    <row r="8134" spans="1:3">
      <c r="A8134" s="2" t="s">
        <v>22117</v>
      </c>
      <c r="B8134" s="2" t="s">
        <v>12696</v>
      </c>
      <c r="C8134" s="2" t="s">
        <v>22117</v>
      </c>
    </row>
    <row r="8135" spans="1:3">
      <c r="A8135" s="2" t="s">
        <v>22118</v>
      </c>
      <c r="B8135" s="2" t="s">
        <v>22119</v>
      </c>
      <c r="C8135" s="2" t="s">
        <v>22118</v>
      </c>
    </row>
    <row r="8136" spans="1:3">
      <c r="A8136" s="2" t="s">
        <v>22120</v>
      </c>
      <c r="B8136" s="2" t="s">
        <v>22121</v>
      </c>
      <c r="C8136" s="2" t="s">
        <v>22120</v>
      </c>
    </row>
    <row r="8137" spans="1:3">
      <c r="A8137" s="2" t="s">
        <v>22122</v>
      </c>
      <c r="B8137" s="2" t="s">
        <v>22123</v>
      </c>
      <c r="C8137" s="2" t="s">
        <v>22122</v>
      </c>
    </row>
    <row r="8138" spans="1:3">
      <c r="A8138" s="2" t="s">
        <v>22124</v>
      </c>
      <c r="B8138" s="2" t="s">
        <v>22125</v>
      </c>
      <c r="C8138" s="2" t="s">
        <v>22124</v>
      </c>
    </row>
    <row r="8139" spans="1:3">
      <c r="A8139" s="2" t="s">
        <v>22126</v>
      </c>
      <c r="B8139" s="2" t="s">
        <v>22127</v>
      </c>
      <c r="C8139" s="2" t="s">
        <v>22126</v>
      </c>
    </row>
    <row r="8140" spans="1:3">
      <c r="A8140" s="2" t="s">
        <v>22128</v>
      </c>
      <c r="B8140" s="2" t="s">
        <v>22129</v>
      </c>
      <c r="C8140" s="2" t="s">
        <v>22128</v>
      </c>
    </row>
    <row r="8141" spans="1:3">
      <c r="A8141" s="2" t="s">
        <v>22130</v>
      </c>
      <c r="B8141" s="2" t="s">
        <v>22131</v>
      </c>
      <c r="C8141" s="2" t="s">
        <v>22130</v>
      </c>
    </row>
    <row r="8142" spans="1:3">
      <c r="A8142" s="2" t="s">
        <v>22132</v>
      </c>
      <c r="B8142" s="2" t="s">
        <v>22133</v>
      </c>
      <c r="C8142" s="2" t="s">
        <v>22132</v>
      </c>
    </row>
    <row r="8143" spans="1:3">
      <c r="A8143" s="2" t="s">
        <v>22134</v>
      </c>
      <c r="B8143" s="2" t="s">
        <v>10838</v>
      </c>
      <c r="C8143" s="2" t="s">
        <v>22134</v>
      </c>
    </row>
    <row r="8144" spans="1:3">
      <c r="A8144" s="2" t="s">
        <v>22135</v>
      </c>
      <c r="B8144" s="2" t="s">
        <v>22136</v>
      </c>
      <c r="C8144" s="2" t="s">
        <v>22135</v>
      </c>
    </row>
    <row r="8145" spans="1:3">
      <c r="A8145" s="2" t="s">
        <v>22137</v>
      </c>
      <c r="B8145" s="2" t="s">
        <v>22138</v>
      </c>
      <c r="C8145" s="2" t="s">
        <v>22137</v>
      </c>
    </row>
    <row r="8146" spans="1:3">
      <c r="A8146" s="2" t="s">
        <v>22139</v>
      </c>
      <c r="B8146" s="2" t="s">
        <v>6445</v>
      </c>
      <c r="C8146" s="2" t="s">
        <v>22139</v>
      </c>
    </row>
    <row r="8147" spans="1:3">
      <c r="A8147" s="2" t="s">
        <v>22140</v>
      </c>
      <c r="B8147" s="2" t="s">
        <v>22141</v>
      </c>
      <c r="C8147" s="2" t="s">
        <v>22140</v>
      </c>
    </row>
    <row r="8148" spans="1:3">
      <c r="A8148" s="2" t="s">
        <v>22142</v>
      </c>
      <c r="B8148" s="2" t="s">
        <v>22143</v>
      </c>
      <c r="C8148" s="2" t="s">
        <v>22142</v>
      </c>
    </row>
    <row r="8149" spans="1:3">
      <c r="A8149" s="2" t="s">
        <v>22144</v>
      </c>
      <c r="B8149" s="2" t="s">
        <v>22145</v>
      </c>
      <c r="C8149" s="2" t="s">
        <v>22144</v>
      </c>
    </row>
    <row r="8150" spans="1:3">
      <c r="A8150" s="2" t="s">
        <v>22146</v>
      </c>
      <c r="B8150" s="2" t="s">
        <v>22147</v>
      </c>
      <c r="C8150" s="2" t="s">
        <v>22146</v>
      </c>
    </row>
    <row r="8151" spans="1:3">
      <c r="A8151" s="2" t="s">
        <v>22148</v>
      </c>
      <c r="B8151" s="2" t="s">
        <v>22149</v>
      </c>
      <c r="C8151" s="2" t="s">
        <v>22148</v>
      </c>
    </row>
    <row r="8152" spans="1:3">
      <c r="A8152" s="2" t="s">
        <v>22150</v>
      </c>
      <c r="B8152" s="2" t="s">
        <v>22151</v>
      </c>
      <c r="C8152" s="2" t="s">
        <v>22150</v>
      </c>
    </row>
    <row r="8153" spans="1:3">
      <c r="A8153" s="2" t="s">
        <v>22152</v>
      </c>
      <c r="B8153" s="2" t="s">
        <v>22153</v>
      </c>
      <c r="C8153" s="2" t="s">
        <v>22152</v>
      </c>
    </row>
    <row r="8154" spans="1:3">
      <c r="A8154" s="2" t="s">
        <v>22154</v>
      </c>
      <c r="B8154" s="2" t="s">
        <v>22155</v>
      </c>
      <c r="C8154" s="2" t="s">
        <v>22154</v>
      </c>
    </row>
    <row r="8155" spans="1:3">
      <c r="A8155" s="2" t="s">
        <v>22156</v>
      </c>
      <c r="B8155" s="2" t="s">
        <v>22157</v>
      </c>
      <c r="C8155" s="2" t="s">
        <v>22156</v>
      </c>
    </row>
    <row r="8156" spans="1:3">
      <c r="A8156" s="2" t="s">
        <v>22158</v>
      </c>
      <c r="B8156" s="2" t="s">
        <v>22159</v>
      </c>
      <c r="C8156" s="2" t="s">
        <v>22158</v>
      </c>
    </row>
    <row r="8157" spans="1:3">
      <c r="A8157" s="2" t="s">
        <v>22160</v>
      </c>
      <c r="B8157" s="2" t="s">
        <v>13507</v>
      </c>
      <c r="C8157" s="2" t="s">
        <v>22160</v>
      </c>
    </row>
    <row r="8158" spans="1:3">
      <c r="A8158" s="2" t="s">
        <v>22161</v>
      </c>
      <c r="B8158" s="2" t="s">
        <v>22162</v>
      </c>
      <c r="C8158" s="2" t="s">
        <v>22161</v>
      </c>
    </row>
    <row r="8159" spans="1:3">
      <c r="A8159" s="2" t="s">
        <v>22163</v>
      </c>
      <c r="B8159" s="2" t="s">
        <v>22164</v>
      </c>
      <c r="C8159" s="2" t="s">
        <v>22163</v>
      </c>
    </row>
    <row r="8160" spans="1:3">
      <c r="A8160" s="2" t="s">
        <v>22165</v>
      </c>
      <c r="B8160" s="2" t="s">
        <v>22166</v>
      </c>
      <c r="C8160" s="2" t="s">
        <v>22165</v>
      </c>
    </row>
    <row r="8161" spans="1:3">
      <c r="A8161" s="2" t="s">
        <v>22167</v>
      </c>
      <c r="B8161" s="2" t="s">
        <v>22168</v>
      </c>
      <c r="C8161" s="2" t="s">
        <v>22167</v>
      </c>
    </row>
    <row r="8162" spans="1:3">
      <c r="A8162" s="2" t="s">
        <v>22169</v>
      </c>
      <c r="B8162" s="2" t="s">
        <v>22170</v>
      </c>
      <c r="C8162" s="2" t="s">
        <v>22169</v>
      </c>
    </row>
    <row r="8163" spans="1:3">
      <c r="A8163" s="2" t="s">
        <v>22171</v>
      </c>
      <c r="B8163" s="2" t="s">
        <v>22172</v>
      </c>
      <c r="C8163" s="2" t="s">
        <v>22171</v>
      </c>
    </row>
    <row r="8164" spans="1:3">
      <c r="A8164" s="2" t="s">
        <v>22173</v>
      </c>
      <c r="B8164" s="2" t="s">
        <v>22174</v>
      </c>
      <c r="C8164" s="2" t="s">
        <v>22173</v>
      </c>
    </row>
    <row r="8165" spans="1:3">
      <c r="A8165" s="2" t="s">
        <v>22175</v>
      </c>
      <c r="B8165" s="2" t="s">
        <v>22176</v>
      </c>
      <c r="C8165" s="2" t="s">
        <v>22175</v>
      </c>
    </row>
    <row r="8166" spans="1:3">
      <c r="A8166" s="2" t="s">
        <v>22177</v>
      </c>
      <c r="B8166" s="2" t="s">
        <v>22178</v>
      </c>
      <c r="C8166" s="2" t="s">
        <v>22177</v>
      </c>
    </row>
    <row r="8167" spans="1:3">
      <c r="A8167" s="2" t="s">
        <v>22179</v>
      </c>
      <c r="B8167" s="2" t="s">
        <v>22180</v>
      </c>
      <c r="C8167" s="2" t="s">
        <v>22179</v>
      </c>
    </row>
    <row r="8168" spans="1:3">
      <c r="A8168" s="2" t="s">
        <v>22181</v>
      </c>
      <c r="B8168" s="2" t="s">
        <v>22182</v>
      </c>
      <c r="C8168" s="2" t="s">
        <v>22181</v>
      </c>
    </row>
    <row r="8169" spans="1:3">
      <c r="A8169" s="2" t="s">
        <v>22183</v>
      </c>
      <c r="B8169" s="2" t="s">
        <v>13331</v>
      </c>
      <c r="C8169" s="2" t="s">
        <v>22183</v>
      </c>
    </row>
    <row r="8170" spans="1:3">
      <c r="A8170" s="2" t="s">
        <v>22184</v>
      </c>
      <c r="B8170" s="2" t="s">
        <v>22185</v>
      </c>
      <c r="C8170" s="2" t="s">
        <v>22184</v>
      </c>
    </row>
    <row r="8171" spans="1:3">
      <c r="A8171" s="2" t="s">
        <v>22186</v>
      </c>
      <c r="B8171" s="2" t="s">
        <v>22187</v>
      </c>
      <c r="C8171" s="2" t="s">
        <v>22186</v>
      </c>
    </row>
    <row r="8172" spans="1:3">
      <c r="A8172" s="2" t="s">
        <v>22188</v>
      </c>
      <c r="B8172" s="2" t="s">
        <v>22189</v>
      </c>
      <c r="C8172" s="2" t="s">
        <v>22188</v>
      </c>
    </row>
    <row r="8173" spans="1:3">
      <c r="A8173" s="2" t="s">
        <v>22190</v>
      </c>
      <c r="B8173" s="2" t="s">
        <v>22191</v>
      </c>
      <c r="C8173" s="2" t="s">
        <v>22190</v>
      </c>
    </row>
    <row r="8174" spans="1:3">
      <c r="A8174" s="2" t="s">
        <v>22192</v>
      </c>
      <c r="B8174" s="2" t="s">
        <v>22193</v>
      </c>
      <c r="C8174" s="2" t="s">
        <v>22192</v>
      </c>
    </row>
    <row r="8175" spans="1:3">
      <c r="A8175" s="2" t="s">
        <v>22194</v>
      </c>
      <c r="B8175" s="2" t="s">
        <v>22195</v>
      </c>
      <c r="C8175" s="2" t="s">
        <v>22194</v>
      </c>
    </row>
    <row r="8176" spans="1:3">
      <c r="A8176" s="2" t="s">
        <v>22196</v>
      </c>
      <c r="B8176" s="2" t="s">
        <v>22197</v>
      </c>
      <c r="C8176" s="2" t="s">
        <v>22196</v>
      </c>
    </row>
    <row r="8177" spans="1:3">
      <c r="A8177" s="2" t="s">
        <v>22198</v>
      </c>
      <c r="B8177" s="2" t="s">
        <v>22199</v>
      </c>
      <c r="C8177" s="2" t="s">
        <v>22198</v>
      </c>
    </row>
    <row r="8178" spans="1:3">
      <c r="A8178" s="2" t="s">
        <v>22200</v>
      </c>
      <c r="B8178" s="2" t="s">
        <v>22201</v>
      </c>
      <c r="C8178" s="2" t="s">
        <v>22200</v>
      </c>
    </row>
    <row r="8179" spans="1:3">
      <c r="A8179" s="2" t="s">
        <v>22202</v>
      </c>
      <c r="B8179" s="2" t="s">
        <v>22203</v>
      </c>
      <c r="C8179" s="2" t="s">
        <v>22202</v>
      </c>
    </row>
    <row r="8180" spans="1:3">
      <c r="A8180" s="2" t="s">
        <v>22204</v>
      </c>
      <c r="B8180" s="2" t="s">
        <v>12892</v>
      </c>
      <c r="C8180" s="2" t="s">
        <v>22204</v>
      </c>
    </row>
    <row r="8181" spans="1:3">
      <c r="A8181" s="2" t="s">
        <v>22205</v>
      </c>
      <c r="B8181" s="2" t="s">
        <v>22206</v>
      </c>
      <c r="C8181" s="2" t="s">
        <v>22205</v>
      </c>
    </row>
    <row r="8182" spans="1:3">
      <c r="A8182" s="2" t="s">
        <v>22207</v>
      </c>
      <c r="B8182" s="2" t="s">
        <v>22208</v>
      </c>
      <c r="C8182" s="2" t="s">
        <v>22207</v>
      </c>
    </row>
    <row r="8183" spans="1:3">
      <c r="A8183" s="2" t="s">
        <v>22209</v>
      </c>
      <c r="B8183" s="2" t="s">
        <v>22210</v>
      </c>
      <c r="C8183" s="2" t="s">
        <v>22209</v>
      </c>
    </row>
    <row r="8184" spans="1:3">
      <c r="A8184" s="2" t="s">
        <v>22211</v>
      </c>
      <c r="B8184" s="2" t="s">
        <v>22212</v>
      </c>
      <c r="C8184" s="2" t="s">
        <v>22211</v>
      </c>
    </row>
    <row r="8185" spans="1:3">
      <c r="A8185" s="2" t="s">
        <v>22213</v>
      </c>
      <c r="B8185" s="2" t="s">
        <v>22214</v>
      </c>
      <c r="C8185" s="2" t="s">
        <v>22213</v>
      </c>
    </row>
    <row r="8186" spans="1:3">
      <c r="A8186" s="2" t="s">
        <v>22215</v>
      </c>
      <c r="B8186" s="2" t="s">
        <v>22216</v>
      </c>
      <c r="C8186" s="2" t="s">
        <v>22215</v>
      </c>
    </row>
    <row r="8187" spans="1:3">
      <c r="A8187" s="2" t="s">
        <v>22217</v>
      </c>
      <c r="B8187" s="2" t="s">
        <v>22218</v>
      </c>
      <c r="C8187" s="2" t="s">
        <v>22217</v>
      </c>
    </row>
    <row r="8188" spans="1:3">
      <c r="A8188" s="2" t="s">
        <v>22219</v>
      </c>
      <c r="B8188" s="2" t="s">
        <v>22220</v>
      </c>
      <c r="C8188" s="2" t="s">
        <v>22219</v>
      </c>
    </row>
    <row r="8189" spans="1:3">
      <c r="A8189" s="2" t="s">
        <v>22221</v>
      </c>
      <c r="B8189" s="2" t="s">
        <v>22222</v>
      </c>
      <c r="C8189" s="2" t="s">
        <v>22221</v>
      </c>
    </row>
    <row r="8190" spans="1:3">
      <c r="A8190" s="2" t="s">
        <v>22223</v>
      </c>
      <c r="B8190" s="2" t="s">
        <v>22224</v>
      </c>
      <c r="C8190" s="2" t="s">
        <v>22223</v>
      </c>
    </row>
    <row r="8191" spans="1:3">
      <c r="A8191" s="2" t="s">
        <v>22225</v>
      </c>
      <c r="B8191" s="2" t="s">
        <v>22226</v>
      </c>
      <c r="C8191" s="2" t="s">
        <v>22225</v>
      </c>
    </row>
    <row r="8192" spans="1:3">
      <c r="A8192" s="2" t="s">
        <v>22227</v>
      </c>
      <c r="B8192" s="2" t="s">
        <v>22228</v>
      </c>
      <c r="C8192" s="2" t="s">
        <v>22227</v>
      </c>
    </row>
    <row r="8193" spans="1:3">
      <c r="A8193" s="2" t="s">
        <v>22229</v>
      </c>
      <c r="B8193" s="2" t="s">
        <v>22230</v>
      </c>
      <c r="C8193" s="2" t="s">
        <v>22229</v>
      </c>
    </row>
    <row r="8194" spans="1:3">
      <c r="A8194" s="2" t="s">
        <v>22231</v>
      </c>
      <c r="B8194" s="2" t="s">
        <v>22232</v>
      </c>
      <c r="C8194" s="2" t="s">
        <v>22231</v>
      </c>
    </row>
    <row r="8195" spans="1:3">
      <c r="A8195" s="2" t="s">
        <v>22233</v>
      </c>
      <c r="B8195" s="2" t="s">
        <v>22234</v>
      </c>
      <c r="C8195" s="2" t="s">
        <v>22233</v>
      </c>
    </row>
    <row r="8196" spans="1:3">
      <c r="A8196" s="2" t="s">
        <v>22235</v>
      </c>
      <c r="B8196" s="2" t="s">
        <v>22236</v>
      </c>
      <c r="C8196" s="2" t="s">
        <v>22235</v>
      </c>
    </row>
    <row r="8197" spans="1:3">
      <c r="A8197" s="2" t="s">
        <v>22237</v>
      </c>
      <c r="B8197" s="2" t="s">
        <v>22238</v>
      </c>
      <c r="C8197" s="2" t="s">
        <v>22237</v>
      </c>
    </row>
    <row r="8198" spans="1:3">
      <c r="A8198" s="2" t="s">
        <v>22239</v>
      </c>
      <c r="B8198" s="2" t="s">
        <v>22240</v>
      </c>
      <c r="C8198" s="2" t="s">
        <v>22239</v>
      </c>
    </row>
    <row r="8199" spans="1:3">
      <c r="A8199" s="2" t="s">
        <v>22241</v>
      </c>
      <c r="B8199" s="2" t="s">
        <v>22242</v>
      </c>
      <c r="C8199" s="2" t="s">
        <v>22241</v>
      </c>
    </row>
    <row r="8200" spans="1:3">
      <c r="A8200" s="2" t="s">
        <v>22243</v>
      </c>
      <c r="B8200" s="2" t="s">
        <v>22244</v>
      </c>
      <c r="C8200" s="2" t="s">
        <v>22243</v>
      </c>
    </row>
    <row r="8201" spans="1:3">
      <c r="A8201" s="2" t="s">
        <v>22245</v>
      </c>
      <c r="B8201" s="2" t="s">
        <v>22246</v>
      </c>
      <c r="C8201" s="2" t="s">
        <v>22245</v>
      </c>
    </row>
    <row r="8202" spans="1:3">
      <c r="A8202" s="2" t="s">
        <v>22247</v>
      </c>
      <c r="B8202" s="2" t="s">
        <v>22248</v>
      </c>
      <c r="C8202" s="2" t="s">
        <v>22247</v>
      </c>
    </row>
    <row r="8203" spans="1:3">
      <c r="A8203" s="2" t="s">
        <v>22249</v>
      </c>
      <c r="B8203" s="2" t="s">
        <v>22250</v>
      </c>
      <c r="C8203" s="2" t="s">
        <v>22249</v>
      </c>
    </row>
    <row r="8204" spans="1:3">
      <c r="A8204" s="2" t="s">
        <v>22251</v>
      </c>
      <c r="B8204" s="2" t="s">
        <v>22252</v>
      </c>
      <c r="C8204" s="2" t="s">
        <v>22251</v>
      </c>
    </row>
    <row r="8205" spans="1:3">
      <c r="A8205" s="2" t="s">
        <v>22253</v>
      </c>
      <c r="B8205" s="2" t="s">
        <v>22254</v>
      </c>
      <c r="C8205" s="2" t="s">
        <v>22253</v>
      </c>
    </row>
    <row r="8206" spans="1:3">
      <c r="A8206" s="2" t="s">
        <v>22255</v>
      </c>
      <c r="B8206" s="2" t="s">
        <v>22256</v>
      </c>
      <c r="C8206" s="2" t="s">
        <v>22255</v>
      </c>
    </row>
    <row r="8207" spans="1:3">
      <c r="A8207" s="2" t="s">
        <v>22257</v>
      </c>
      <c r="B8207" s="2" t="s">
        <v>12562</v>
      </c>
      <c r="C8207" s="2" t="s">
        <v>22257</v>
      </c>
    </row>
    <row r="8208" spans="1:3">
      <c r="A8208" s="2" t="s">
        <v>22258</v>
      </c>
      <c r="B8208" s="2" t="s">
        <v>22259</v>
      </c>
      <c r="C8208" s="2" t="s">
        <v>22258</v>
      </c>
    </row>
    <row r="8209" spans="1:3">
      <c r="A8209" s="2" t="s">
        <v>22260</v>
      </c>
      <c r="B8209" s="2" t="s">
        <v>22261</v>
      </c>
      <c r="C8209" s="2" t="s">
        <v>22260</v>
      </c>
    </row>
    <row r="8210" spans="1:3">
      <c r="A8210" s="2" t="s">
        <v>22262</v>
      </c>
      <c r="B8210" s="2" t="s">
        <v>22263</v>
      </c>
      <c r="C8210" s="2" t="s">
        <v>22262</v>
      </c>
    </row>
    <row r="8211" spans="1:3">
      <c r="A8211" s="2" t="s">
        <v>22264</v>
      </c>
      <c r="B8211" s="2" t="s">
        <v>22265</v>
      </c>
      <c r="C8211" s="2" t="s">
        <v>22264</v>
      </c>
    </row>
    <row r="8212" spans="1:3">
      <c r="A8212" s="2" t="s">
        <v>22266</v>
      </c>
      <c r="B8212" s="2" t="s">
        <v>22267</v>
      </c>
      <c r="C8212" s="2" t="s">
        <v>22266</v>
      </c>
    </row>
    <row r="8213" spans="1:3">
      <c r="A8213" s="2" t="s">
        <v>22268</v>
      </c>
      <c r="B8213" s="2" t="s">
        <v>22269</v>
      </c>
      <c r="C8213" s="2" t="s">
        <v>22268</v>
      </c>
    </row>
    <row r="8214" spans="1:3">
      <c r="A8214" s="2" t="s">
        <v>22270</v>
      </c>
      <c r="B8214" s="2" t="s">
        <v>22271</v>
      </c>
      <c r="C8214" s="2" t="s">
        <v>22270</v>
      </c>
    </row>
    <row r="8215" spans="1:3">
      <c r="A8215" s="2" t="s">
        <v>22272</v>
      </c>
      <c r="B8215" s="2" t="s">
        <v>22273</v>
      </c>
      <c r="C8215" s="2" t="s">
        <v>22272</v>
      </c>
    </row>
    <row r="8216" spans="1:3">
      <c r="A8216" s="2" t="s">
        <v>22274</v>
      </c>
      <c r="B8216" s="2" t="s">
        <v>22275</v>
      </c>
      <c r="C8216" s="2" t="s">
        <v>22274</v>
      </c>
    </row>
    <row r="8217" spans="1:3">
      <c r="A8217" s="2" t="s">
        <v>22276</v>
      </c>
      <c r="B8217" s="2" t="s">
        <v>22277</v>
      </c>
      <c r="C8217" s="2" t="s">
        <v>22276</v>
      </c>
    </row>
    <row r="8218" spans="1:3">
      <c r="A8218" s="2" t="s">
        <v>22278</v>
      </c>
      <c r="B8218" s="2" t="s">
        <v>22279</v>
      </c>
      <c r="C8218" s="2" t="s">
        <v>22278</v>
      </c>
    </row>
    <row r="8219" spans="1:3">
      <c r="A8219" s="2" t="s">
        <v>22280</v>
      </c>
      <c r="B8219" s="2" t="s">
        <v>22281</v>
      </c>
      <c r="C8219" s="2" t="s">
        <v>22280</v>
      </c>
    </row>
    <row r="8220" spans="1:3">
      <c r="A8220" s="2" t="s">
        <v>22282</v>
      </c>
      <c r="B8220" s="2" t="s">
        <v>22283</v>
      </c>
      <c r="C8220" s="2" t="s">
        <v>22282</v>
      </c>
    </row>
    <row r="8221" spans="1:3">
      <c r="A8221" s="2" t="s">
        <v>22284</v>
      </c>
      <c r="B8221" s="2" t="s">
        <v>22285</v>
      </c>
      <c r="C8221" s="2" t="s">
        <v>22284</v>
      </c>
    </row>
    <row r="8222" spans="1:3">
      <c r="A8222" s="2" t="s">
        <v>22286</v>
      </c>
      <c r="B8222" s="2" t="s">
        <v>22287</v>
      </c>
      <c r="C8222" s="2" t="s">
        <v>22286</v>
      </c>
    </row>
    <row r="8223" spans="1:3">
      <c r="A8223" s="2" t="s">
        <v>22288</v>
      </c>
      <c r="B8223" s="2" t="s">
        <v>22289</v>
      </c>
      <c r="C8223" s="2" t="s">
        <v>22288</v>
      </c>
    </row>
    <row r="8224" spans="1:3">
      <c r="A8224" s="2" t="s">
        <v>22290</v>
      </c>
      <c r="B8224" s="2" t="s">
        <v>22291</v>
      </c>
      <c r="C8224" s="2" t="s">
        <v>22290</v>
      </c>
    </row>
    <row r="8225" spans="1:3">
      <c r="A8225" s="2" t="s">
        <v>22292</v>
      </c>
      <c r="B8225" s="2" t="s">
        <v>22293</v>
      </c>
      <c r="C8225" s="2" t="s">
        <v>22292</v>
      </c>
    </row>
    <row r="8226" spans="1:3">
      <c r="A8226" s="2" t="s">
        <v>22294</v>
      </c>
      <c r="B8226" s="2" t="s">
        <v>22295</v>
      </c>
      <c r="C8226" s="2" t="s">
        <v>22294</v>
      </c>
    </row>
    <row r="8227" spans="1:3">
      <c r="A8227" s="2" t="s">
        <v>22296</v>
      </c>
      <c r="B8227" s="2" t="s">
        <v>22297</v>
      </c>
      <c r="C8227" s="2" t="s">
        <v>22296</v>
      </c>
    </row>
    <row r="8228" spans="1:3">
      <c r="A8228" s="2" t="s">
        <v>22298</v>
      </c>
      <c r="B8228" s="2" t="s">
        <v>22299</v>
      </c>
      <c r="C8228" s="2" t="s">
        <v>22298</v>
      </c>
    </row>
    <row r="8229" spans="1:3">
      <c r="A8229" s="2" t="s">
        <v>22300</v>
      </c>
      <c r="B8229" s="2" t="s">
        <v>22301</v>
      </c>
      <c r="C8229" s="2" t="s">
        <v>22300</v>
      </c>
    </row>
    <row r="8230" spans="1:3">
      <c r="A8230" s="2" t="s">
        <v>22302</v>
      </c>
      <c r="B8230" s="2" t="s">
        <v>22303</v>
      </c>
      <c r="C8230" s="2" t="s">
        <v>22302</v>
      </c>
    </row>
    <row r="8231" spans="1:3">
      <c r="A8231" s="2" t="s">
        <v>22304</v>
      </c>
      <c r="B8231" s="2" t="s">
        <v>22305</v>
      </c>
      <c r="C8231" s="2" t="s">
        <v>22304</v>
      </c>
    </row>
    <row r="8232" spans="1:3">
      <c r="A8232" s="2" t="s">
        <v>22306</v>
      </c>
      <c r="B8232" s="2" t="s">
        <v>22307</v>
      </c>
      <c r="C8232" s="2" t="s">
        <v>22306</v>
      </c>
    </row>
    <row r="8233" spans="1:3">
      <c r="A8233" s="2" t="s">
        <v>22308</v>
      </c>
      <c r="B8233" s="2" t="s">
        <v>22309</v>
      </c>
      <c r="C8233" s="2" t="s">
        <v>22308</v>
      </c>
    </row>
    <row r="8234" spans="1:3">
      <c r="A8234" s="2" t="s">
        <v>22310</v>
      </c>
      <c r="B8234" s="2" t="s">
        <v>22311</v>
      </c>
      <c r="C8234" s="2" t="s">
        <v>22310</v>
      </c>
    </row>
    <row r="8235" spans="1:3">
      <c r="A8235" s="2" t="s">
        <v>22312</v>
      </c>
      <c r="B8235" s="2" t="s">
        <v>22313</v>
      </c>
      <c r="C8235" s="2" t="s">
        <v>22312</v>
      </c>
    </row>
    <row r="8236" spans="1:3">
      <c r="A8236" s="2" t="s">
        <v>22314</v>
      </c>
      <c r="B8236" s="2" t="s">
        <v>22315</v>
      </c>
      <c r="C8236" s="2" t="s">
        <v>22314</v>
      </c>
    </row>
    <row r="8237" spans="1:3">
      <c r="A8237" s="2" t="s">
        <v>22316</v>
      </c>
      <c r="B8237" s="2" t="s">
        <v>22317</v>
      </c>
      <c r="C8237" s="2" t="s">
        <v>22316</v>
      </c>
    </row>
    <row r="8238" spans="1:3">
      <c r="A8238" s="2" t="s">
        <v>22318</v>
      </c>
      <c r="B8238" s="2" t="s">
        <v>22319</v>
      </c>
      <c r="C8238" s="2" t="s">
        <v>22318</v>
      </c>
    </row>
    <row r="8239" spans="1:3">
      <c r="A8239" s="2" t="s">
        <v>22320</v>
      </c>
      <c r="B8239" s="2" t="s">
        <v>22321</v>
      </c>
      <c r="C8239" s="2" t="s">
        <v>22320</v>
      </c>
    </row>
    <row r="8240" spans="1:3">
      <c r="A8240" s="2" t="s">
        <v>22322</v>
      </c>
      <c r="B8240" s="2" t="s">
        <v>22323</v>
      </c>
      <c r="C8240" s="2" t="s">
        <v>22322</v>
      </c>
    </row>
    <row r="8241" spans="1:3">
      <c r="A8241" s="2" t="s">
        <v>22324</v>
      </c>
      <c r="B8241" s="2" t="s">
        <v>22325</v>
      </c>
      <c r="C8241" s="2" t="s">
        <v>22324</v>
      </c>
    </row>
    <row r="8242" spans="1:3">
      <c r="A8242" s="2" t="s">
        <v>22326</v>
      </c>
      <c r="B8242" s="2" t="s">
        <v>22327</v>
      </c>
      <c r="C8242" s="2" t="s">
        <v>22326</v>
      </c>
    </row>
    <row r="8243" spans="1:3">
      <c r="A8243" s="2" t="s">
        <v>22328</v>
      </c>
      <c r="B8243" s="2" t="s">
        <v>22329</v>
      </c>
      <c r="C8243" s="2" t="s">
        <v>22328</v>
      </c>
    </row>
    <row r="8244" spans="1:3">
      <c r="A8244" s="2" t="s">
        <v>22330</v>
      </c>
      <c r="B8244" s="2" t="s">
        <v>22331</v>
      </c>
      <c r="C8244" s="2" t="s">
        <v>22330</v>
      </c>
    </row>
    <row r="8245" spans="1:3">
      <c r="A8245" s="2" t="s">
        <v>22332</v>
      </c>
      <c r="B8245" s="2" t="s">
        <v>22333</v>
      </c>
      <c r="C8245" s="2" t="s">
        <v>22332</v>
      </c>
    </row>
    <row r="8246" spans="1:3">
      <c r="A8246" s="2" t="s">
        <v>22334</v>
      </c>
      <c r="B8246" s="2" t="s">
        <v>22335</v>
      </c>
      <c r="C8246" s="2" t="s">
        <v>22334</v>
      </c>
    </row>
    <row r="8247" spans="1:3">
      <c r="A8247" s="2" t="s">
        <v>22336</v>
      </c>
      <c r="B8247" s="2" t="s">
        <v>22337</v>
      </c>
      <c r="C8247" s="2" t="s">
        <v>22336</v>
      </c>
    </row>
    <row r="8248" spans="1:3">
      <c r="A8248" s="2" t="s">
        <v>22338</v>
      </c>
      <c r="B8248" s="2" t="s">
        <v>22339</v>
      </c>
      <c r="C8248" s="2" t="s">
        <v>22338</v>
      </c>
    </row>
    <row r="8249" spans="1:3">
      <c r="A8249" s="2" t="s">
        <v>22340</v>
      </c>
      <c r="B8249" s="2" t="s">
        <v>22341</v>
      </c>
      <c r="C8249" s="2" t="s">
        <v>22340</v>
      </c>
    </row>
    <row r="8250" spans="1:3">
      <c r="A8250" s="2" t="s">
        <v>22342</v>
      </c>
      <c r="B8250" s="2" t="s">
        <v>22343</v>
      </c>
      <c r="C8250" s="2" t="s">
        <v>22342</v>
      </c>
    </row>
    <row r="8251" spans="1:3">
      <c r="A8251" s="2" t="s">
        <v>22344</v>
      </c>
      <c r="B8251" s="2" t="s">
        <v>22345</v>
      </c>
      <c r="C8251" s="2" t="s">
        <v>22344</v>
      </c>
    </row>
    <row r="8252" spans="1:3">
      <c r="A8252" s="2" t="s">
        <v>22346</v>
      </c>
      <c r="B8252" s="2" t="s">
        <v>22347</v>
      </c>
      <c r="C8252" s="2" t="s">
        <v>22346</v>
      </c>
    </row>
    <row r="8253" spans="1:3">
      <c r="A8253" s="2" t="s">
        <v>22348</v>
      </c>
      <c r="B8253" s="2" t="s">
        <v>22349</v>
      </c>
      <c r="C8253" s="2" t="s">
        <v>22348</v>
      </c>
    </row>
    <row r="8254" spans="1:3">
      <c r="A8254" s="2" t="s">
        <v>22350</v>
      </c>
      <c r="B8254" s="2" t="s">
        <v>22351</v>
      </c>
      <c r="C8254" s="2" t="s">
        <v>22350</v>
      </c>
    </row>
    <row r="8255" spans="1:3">
      <c r="A8255" s="2" t="s">
        <v>22352</v>
      </c>
      <c r="B8255" s="2" t="s">
        <v>22353</v>
      </c>
      <c r="C8255" s="2" t="s">
        <v>22352</v>
      </c>
    </row>
    <row r="8256" spans="1:3">
      <c r="A8256" s="2" t="s">
        <v>22354</v>
      </c>
      <c r="B8256" s="2" t="s">
        <v>22355</v>
      </c>
      <c r="C8256" s="2" t="s">
        <v>22354</v>
      </c>
    </row>
    <row r="8257" spans="1:3">
      <c r="A8257" s="2" t="s">
        <v>22356</v>
      </c>
      <c r="B8257" s="2" t="s">
        <v>22357</v>
      </c>
      <c r="C8257" s="2" t="s">
        <v>22356</v>
      </c>
    </row>
    <row r="8258" spans="1:3">
      <c r="A8258" s="2" t="s">
        <v>22358</v>
      </c>
      <c r="B8258" s="2" t="s">
        <v>22359</v>
      </c>
      <c r="C8258" s="2" t="s">
        <v>22358</v>
      </c>
    </row>
    <row r="8259" spans="1:3">
      <c r="A8259" s="2" t="s">
        <v>22360</v>
      </c>
      <c r="B8259" s="2" t="s">
        <v>22361</v>
      </c>
      <c r="C8259" s="2" t="s">
        <v>22360</v>
      </c>
    </row>
    <row r="8260" spans="1:3">
      <c r="A8260" s="2" t="s">
        <v>22362</v>
      </c>
      <c r="B8260" s="2" t="s">
        <v>22363</v>
      </c>
      <c r="C8260" s="2" t="s">
        <v>22362</v>
      </c>
    </row>
    <row r="8261" spans="1:3">
      <c r="A8261" s="2" t="s">
        <v>22364</v>
      </c>
      <c r="B8261" s="2" t="s">
        <v>22365</v>
      </c>
      <c r="C8261" s="2" t="s">
        <v>22364</v>
      </c>
    </row>
    <row r="8262" spans="1:3">
      <c r="A8262" s="2" t="s">
        <v>22366</v>
      </c>
      <c r="B8262" s="2" t="s">
        <v>22367</v>
      </c>
      <c r="C8262" s="2" t="s">
        <v>22366</v>
      </c>
    </row>
    <row r="8263" spans="1:3">
      <c r="A8263" s="2" t="s">
        <v>22368</v>
      </c>
      <c r="B8263" s="2" t="s">
        <v>22369</v>
      </c>
      <c r="C8263" s="2" t="s">
        <v>22368</v>
      </c>
    </row>
    <row r="8264" spans="1:3">
      <c r="A8264" s="2" t="s">
        <v>22370</v>
      </c>
      <c r="B8264" s="2" t="s">
        <v>22371</v>
      </c>
      <c r="C8264" s="2" t="s">
        <v>22370</v>
      </c>
    </row>
    <row r="8265" spans="1:3">
      <c r="A8265" s="2" t="s">
        <v>22372</v>
      </c>
      <c r="B8265" s="2" t="s">
        <v>22373</v>
      </c>
      <c r="C8265" s="2" t="s">
        <v>22372</v>
      </c>
    </row>
    <row r="8266" spans="1:3">
      <c r="A8266" s="2" t="s">
        <v>22374</v>
      </c>
      <c r="B8266" s="2" t="s">
        <v>22375</v>
      </c>
      <c r="C8266" s="2" t="s">
        <v>22374</v>
      </c>
    </row>
    <row r="8267" spans="1:3">
      <c r="A8267" s="2" t="s">
        <v>22376</v>
      </c>
      <c r="B8267" s="2" t="s">
        <v>22377</v>
      </c>
      <c r="C8267" s="2" t="s">
        <v>22376</v>
      </c>
    </row>
    <row r="8268" spans="1:3">
      <c r="A8268" s="2" t="s">
        <v>22378</v>
      </c>
      <c r="B8268" s="2" t="s">
        <v>22379</v>
      </c>
      <c r="C8268" s="2" t="s">
        <v>22378</v>
      </c>
    </row>
    <row r="8269" spans="1:3">
      <c r="A8269" s="2" t="s">
        <v>22380</v>
      </c>
      <c r="B8269" s="2" t="s">
        <v>22381</v>
      </c>
      <c r="C8269" s="2" t="s">
        <v>22380</v>
      </c>
    </row>
    <row r="8270" spans="1:3">
      <c r="A8270" s="2" t="s">
        <v>22382</v>
      </c>
      <c r="B8270" s="2" t="s">
        <v>22383</v>
      </c>
      <c r="C8270" s="2" t="s">
        <v>22382</v>
      </c>
    </row>
    <row r="8271" spans="1:3">
      <c r="A8271" s="2" t="s">
        <v>22384</v>
      </c>
      <c r="B8271" s="2" t="s">
        <v>22385</v>
      </c>
      <c r="C8271" s="2" t="s">
        <v>22384</v>
      </c>
    </row>
    <row r="8272" spans="1:3">
      <c r="A8272" s="2" t="s">
        <v>22386</v>
      </c>
      <c r="B8272" s="2" t="s">
        <v>22387</v>
      </c>
      <c r="C8272" s="2" t="s">
        <v>22386</v>
      </c>
    </row>
    <row r="8273" spans="1:3">
      <c r="A8273" s="2" t="s">
        <v>22388</v>
      </c>
      <c r="B8273" s="2" t="s">
        <v>22389</v>
      </c>
      <c r="C8273" s="2" t="s">
        <v>22388</v>
      </c>
    </row>
    <row r="8274" spans="1:3">
      <c r="A8274" s="2" t="s">
        <v>22390</v>
      </c>
      <c r="B8274" s="2" t="s">
        <v>22391</v>
      </c>
      <c r="C8274" s="2" t="s">
        <v>22390</v>
      </c>
    </row>
    <row r="8275" spans="1:3">
      <c r="A8275" s="2" t="s">
        <v>22392</v>
      </c>
      <c r="B8275" s="2" t="s">
        <v>22393</v>
      </c>
      <c r="C8275" s="2" t="s">
        <v>22392</v>
      </c>
    </row>
    <row r="8276" spans="1:3">
      <c r="A8276" s="2" t="s">
        <v>22394</v>
      </c>
      <c r="B8276" s="2" t="s">
        <v>22395</v>
      </c>
      <c r="C8276" s="2" t="s">
        <v>22394</v>
      </c>
    </row>
    <row r="8277" spans="1:3">
      <c r="A8277" s="2" t="s">
        <v>22396</v>
      </c>
      <c r="B8277" s="2" t="s">
        <v>13811</v>
      </c>
      <c r="C8277" s="2" t="s">
        <v>22396</v>
      </c>
    </row>
    <row r="8278" spans="1:3">
      <c r="A8278" s="2" t="s">
        <v>22397</v>
      </c>
      <c r="B8278" s="2" t="s">
        <v>22398</v>
      </c>
      <c r="C8278" s="2" t="s">
        <v>22397</v>
      </c>
    </row>
    <row r="8279" spans="1:3">
      <c r="A8279" s="2" t="s">
        <v>22399</v>
      </c>
      <c r="B8279" s="2" t="s">
        <v>22400</v>
      </c>
      <c r="C8279" s="2" t="s">
        <v>22399</v>
      </c>
    </row>
    <row r="8280" spans="1:3">
      <c r="A8280" s="2" t="s">
        <v>22401</v>
      </c>
      <c r="B8280" s="2" t="s">
        <v>22402</v>
      </c>
      <c r="C8280" s="2" t="s">
        <v>22401</v>
      </c>
    </row>
    <row r="8281" spans="1:3">
      <c r="A8281" s="2" t="s">
        <v>22403</v>
      </c>
      <c r="B8281" s="2" t="s">
        <v>22404</v>
      </c>
      <c r="C8281" s="2" t="s">
        <v>22403</v>
      </c>
    </row>
    <row r="8282" spans="1:3">
      <c r="A8282" s="2" t="s">
        <v>22405</v>
      </c>
      <c r="B8282" s="2" t="s">
        <v>22406</v>
      </c>
      <c r="C8282" s="2" t="s">
        <v>22405</v>
      </c>
    </row>
    <row r="8283" spans="1:3">
      <c r="A8283" s="2" t="s">
        <v>22407</v>
      </c>
      <c r="B8283" s="2" t="s">
        <v>22408</v>
      </c>
      <c r="C8283" s="2" t="s">
        <v>22407</v>
      </c>
    </row>
    <row r="8284" spans="1:3">
      <c r="A8284" s="2" t="s">
        <v>22409</v>
      </c>
      <c r="B8284" s="2" t="s">
        <v>22410</v>
      </c>
      <c r="C8284" s="2" t="s">
        <v>22409</v>
      </c>
    </row>
    <row r="8285" spans="1:3">
      <c r="A8285" s="2" t="s">
        <v>22411</v>
      </c>
      <c r="B8285" s="2" t="s">
        <v>22412</v>
      </c>
      <c r="C8285" s="2" t="s">
        <v>22411</v>
      </c>
    </row>
    <row r="8286" spans="1:3">
      <c r="A8286" s="2" t="s">
        <v>22413</v>
      </c>
      <c r="B8286" s="2" t="s">
        <v>22414</v>
      </c>
      <c r="C8286" s="2" t="s">
        <v>22413</v>
      </c>
    </row>
    <row r="8287" spans="1:3">
      <c r="A8287" s="2" t="s">
        <v>22415</v>
      </c>
      <c r="B8287" s="2" t="s">
        <v>22416</v>
      </c>
      <c r="C8287" s="2" t="s">
        <v>22415</v>
      </c>
    </row>
    <row r="8288" spans="1:3">
      <c r="A8288" s="2" t="s">
        <v>22417</v>
      </c>
      <c r="B8288" s="2" t="s">
        <v>22418</v>
      </c>
      <c r="C8288" s="2" t="s">
        <v>22417</v>
      </c>
    </row>
    <row r="8289" spans="1:3">
      <c r="A8289" s="2" t="s">
        <v>22419</v>
      </c>
      <c r="B8289" s="2" t="s">
        <v>22420</v>
      </c>
      <c r="C8289" s="2" t="s">
        <v>22419</v>
      </c>
    </row>
    <row r="8290" spans="1:3">
      <c r="A8290" s="2" t="s">
        <v>22421</v>
      </c>
      <c r="B8290" s="2" t="s">
        <v>22422</v>
      </c>
      <c r="C8290" s="2" t="s">
        <v>22421</v>
      </c>
    </row>
    <row r="8291" spans="1:3">
      <c r="A8291" s="2" t="s">
        <v>22423</v>
      </c>
      <c r="B8291" s="2" t="s">
        <v>22424</v>
      </c>
      <c r="C8291" s="2" t="s">
        <v>22423</v>
      </c>
    </row>
    <row r="8292" spans="1:3">
      <c r="A8292" s="2" t="s">
        <v>22425</v>
      </c>
      <c r="B8292" s="2" t="s">
        <v>22426</v>
      </c>
      <c r="C8292" s="2" t="s">
        <v>22425</v>
      </c>
    </row>
    <row r="8293" spans="1:3">
      <c r="A8293" s="2" t="s">
        <v>22427</v>
      </c>
      <c r="B8293" s="2" t="s">
        <v>22428</v>
      </c>
      <c r="C8293" s="2" t="s">
        <v>22427</v>
      </c>
    </row>
    <row r="8294" spans="1:3">
      <c r="A8294" s="2" t="s">
        <v>22429</v>
      </c>
      <c r="B8294" s="2" t="s">
        <v>22430</v>
      </c>
      <c r="C8294" s="2" t="s">
        <v>22429</v>
      </c>
    </row>
    <row r="8295" spans="1:3">
      <c r="A8295" s="2" t="s">
        <v>22431</v>
      </c>
      <c r="B8295" s="2" t="s">
        <v>22432</v>
      </c>
      <c r="C8295" s="2" t="s">
        <v>22431</v>
      </c>
    </row>
    <row r="8296" spans="1:3">
      <c r="A8296" s="2" t="s">
        <v>22433</v>
      </c>
      <c r="B8296" s="2" t="s">
        <v>22434</v>
      </c>
      <c r="C8296" s="2" t="s">
        <v>22433</v>
      </c>
    </row>
    <row r="8297" spans="1:3">
      <c r="A8297" s="2" t="s">
        <v>22435</v>
      </c>
      <c r="B8297" s="2" t="s">
        <v>22436</v>
      </c>
      <c r="C8297" s="2" t="s">
        <v>22435</v>
      </c>
    </row>
    <row r="8298" spans="1:3">
      <c r="A8298" s="2" t="s">
        <v>22437</v>
      </c>
      <c r="B8298" s="2" t="s">
        <v>22438</v>
      </c>
      <c r="C8298" s="2" t="s">
        <v>22437</v>
      </c>
    </row>
    <row r="8299" spans="1:3">
      <c r="A8299" s="2" t="s">
        <v>22439</v>
      </c>
      <c r="B8299" s="2" t="s">
        <v>22440</v>
      </c>
      <c r="C8299" s="2" t="s">
        <v>22439</v>
      </c>
    </row>
    <row r="8300" spans="1:3">
      <c r="A8300" s="2" t="s">
        <v>22441</v>
      </c>
      <c r="B8300" s="2" t="s">
        <v>22442</v>
      </c>
      <c r="C8300" s="2" t="s">
        <v>22441</v>
      </c>
    </row>
    <row r="8301" spans="1:3">
      <c r="A8301" s="2" t="s">
        <v>22443</v>
      </c>
      <c r="B8301" s="2" t="s">
        <v>22444</v>
      </c>
      <c r="C8301" s="2" t="s">
        <v>22443</v>
      </c>
    </row>
    <row r="8302" spans="1:3">
      <c r="A8302" s="2" t="s">
        <v>22445</v>
      </c>
      <c r="B8302" s="2" t="s">
        <v>22446</v>
      </c>
      <c r="C8302" s="2" t="s">
        <v>22445</v>
      </c>
    </row>
    <row r="8303" spans="1:3">
      <c r="A8303" s="2" t="s">
        <v>22447</v>
      </c>
      <c r="B8303" s="2" t="s">
        <v>22448</v>
      </c>
      <c r="C8303" s="2" t="s">
        <v>22447</v>
      </c>
    </row>
    <row r="8304" spans="1:3">
      <c r="A8304" s="2" t="s">
        <v>22449</v>
      </c>
      <c r="B8304" s="2" t="s">
        <v>22450</v>
      </c>
      <c r="C8304" s="2" t="s">
        <v>22449</v>
      </c>
    </row>
    <row r="8305" spans="1:3">
      <c r="A8305" s="2" t="s">
        <v>22451</v>
      </c>
      <c r="B8305" s="2" t="s">
        <v>22452</v>
      </c>
      <c r="C8305" s="2" t="s">
        <v>22451</v>
      </c>
    </row>
    <row r="8306" spans="1:3">
      <c r="A8306" s="2" t="s">
        <v>22453</v>
      </c>
      <c r="B8306" s="2" t="s">
        <v>22454</v>
      </c>
      <c r="C8306" s="2" t="s">
        <v>22453</v>
      </c>
    </row>
    <row r="8307" spans="1:3">
      <c r="A8307" s="2" t="s">
        <v>22455</v>
      </c>
      <c r="B8307" s="2" t="s">
        <v>22456</v>
      </c>
      <c r="C8307" s="2" t="s">
        <v>22455</v>
      </c>
    </row>
    <row r="8308" spans="1:3">
      <c r="A8308" s="2" t="s">
        <v>22457</v>
      </c>
      <c r="B8308" s="2" t="s">
        <v>22458</v>
      </c>
      <c r="C8308" s="2" t="s">
        <v>22457</v>
      </c>
    </row>
    <row r="8309" spans="1:3">
      <c r="A8309" s="2" t="s">
        <v>22459</v>
      </c>
      <c r="B8309" s="2" t="s">
        <v>22460</v>
      </c>
      <c r="C8309" s="2" t="s">
        <v>22459</v>
      </c>
    </row>
    <row r="8310" spans="1:3">
      <c r="A8310" s="2" t="s">
        <v>22461</v>
      </c>
      <c r="B8310" s="2" t="s">
        <v>22462</v>
      </c>
      <c r="C8310" s="2" t="s">
        <v>22461</v>
      </c>
    </row>
    <row r="8311" spans="1:3">
      <c r="A8311" s="2" t="s">
        <v>22463</v>
      </c>
      <c r="B8311" s="2" t="s">
        <v>22464</v>
      </c>
      <c r="C8311" s="2" t="s">
        <v>22463</v>
      </c>
    </row>
    <row r="8312" spans="1:3">
      <c r="A8312" s="2" t="s">
        <v>22465</v>
      </c>
      <c r="B8312" s="2" t="s">
        <v>22466</v>
      </c>
      <c r="C8312" s="2" t="s">
        <v>22465</v>
      </c>
    </row>
    <row r="8313" spans="1:3">
      <c r="A8313" s="2" t="s">
        <v>22467</v>
      </c>
      <c r="B8313" s="2" t="s">
        <v>22468</v>
      </c>
      <c r="C8313" s="2" t="s">
        <v>22467</v>
      </c>
    </row>
    <row r="8314" spans="1:3">
      <c r="A8314" s="2" t="s">
        <v>22469</v>
      </c>
      <c r="B8314" s="2" t="s">
        <v>22470</v>
      </c>
      <c r="C8314" s="2" t="s">
        <v>22469</v>
      </c>
    </row>
    <row r="8315" spans="1:3">
      <c r="A8315" s="2" t="s">
        <v>22471</v>
      </c>
      <c r="B8315" s="2" t="s">
        <v>22472</v>
      </c>
      <c r="C8315" s="2" t="s">
        <v>22471</v>
      </c>
    </row>
    <row r="8316" spans="1:3">
      <c r="A8316" s="2" t="s">
        <v>22473</v>
      </c>
      <c r="B8316" s="2" t="s">
        <v>22474</v>
      </c>
      <c r="C8316" s="2" t="s">
        <v>22473</v>
      </c>
    </row>
    <row r="8317" spans="1:3">
      <c r="A8317" s="2" t="s">
        <v>22475</v>
      </c>
      <c r="B8317" s="2" t="s">
        <v>22476</v>
      </c>
      <c r="C8317" s="2" t="s">
        <v>22475</v>
      </c>
    </row>
    <row r="8318" spans="1:3">
      <c r="A8318" s="2" t="s">
        <v>22477</v>
      </c>
      <c r="B8318" s="2" t="s">
        <v>22478</v>
      </c>
      <c r="C8318" s="2" t="s">
        <v>22477</v>
      </c>
    </row>
    <row r="8319" spans="1:3">
      <c r="A8319" s="2" t="s">
        <v>22479</v>
      </c>
      <c r="B8319" s="2" t="s">
        <v>22480</v>
      </c>
      <c r="C8319" s="2" t="s">
        <v>22479</v>
      </c>
    </row>
    <row r="8320" spans="1:3">
      <c r="A8320" s="2" t="s">
        <v>22481</v>
      </c>
      <c r="B8320" s="2" t="s">
        <v>22482</v>
      </c>
      <c r="C8320" s="2" t="s">
        <v>22481</v>
      </c>
    </row>
    <row r="8321" spans="1:3">
      <c r="A8321" s="2" t="s">
        <v>22483</v>
      </c>
      <c r="B8321" s="2" t="s">
        <v>22484</v>
      </c>
      <c r="C8321" s="2" t="s">
        <v>22483</v>
      </c>
    </row>
    <row r="8322" spans="1:3">
      <c r="A8322" s="2" t="s">
        <v>22485</v>
      </c>
      <c r="B8322" s="2" t="s">
        <v>22486</v>
      </c>
      <c r="C8322" s="2" t="s">
        <v>22485</v>
      </c>
    </row>
    <row r="8323" spans="1:3">
      <c r="A8323" s="2" t="s">
        <v>22487</v>
      </c>
      <c r="B8323" s="2" t="s">
        <v>11560</v>
      </c>
      <c r="C8323" s="2" t="s">
        <v>22487</v>
      </c>
    </row>
    <row r="8324" spans="1:3">
      <c r="A8324" s="2" t="s">
        <v>22488</v>
      </c>
      <c r="B8324" s="2" t="s">
        <v>22489</v>
      </c>
      <c r="C8324" s="2" t="s">
        <v>22488</v>
      </c>
    </row>
    <row r="8325" spans="1:3">
      <c r="A8325" s="2" t="s">
        <v>22490</v>
      </c>
      <c r="B8325" s="2" t="s">
        <v>22491</v>
      </c>
      <c r="C8325" s="2" t="s">
        <v>22490</v>
      </c>
    </row>
    <row r="8326" spans="1:3">
      <c r="A8326" s="2" t="s">
        <v>22492</v>
      </c>
      <c r="B8326" s="2" t="s">
        <v>22493</v>
      </c>
      <c r="C8326" s="2" t="s">
        <v>22492</v>
      </c>
    </row>
    <row r="8327" spans="1:3">
      <c r="A8327" s="2" t="s">
        <v>22494</v>
      </c>
      <c r="B8327" s="2" t="s">
        <v>22495</v>
      </c>
      <c r="C8327" s="2" t="s">
        <v>22494</v>
      </c>
    </row>
    <row r="8328" spans="1:3">
      <c r="A8328" s="2" t="s">
        <v>22496</v>
      </c>
      <c r="B8328" s="2" t="s">
        <v>22497</v>
      </c>
      <c r="C8328" s="2" t="s">
        <v>22496</v>
      </c>
    </row>
    <row r="8329" spans="1:3">
      <c r="A8329" s="2" t="s">
        <v>22498</v>
      </c>
      <c r="B8329" s="2" t="s">
        <v>22499</v>
      </c>
      <c r="C8329" s="2" t="s">
        <v>22498</v>
      </c>
    </row>
    <row r="8330" spans="1:3">
      <c r="A8330" s="2" t="s">
        <v>22500</v>
      </c>
      <c r="B8330" s="2" t="s">
        <v>22501</v>
      </c>
      <c r="C8330" s="2" t="s">
        <v>22500</v>
      </c>
    </row>
    <row r="8331" spans="1:3">
      <c r="A8331" s="2" t="s">
        <v>22502</v>
      </c>
      <c r="B8331" s="2" t="s">
        <v>22503</v>
      </c>
      <c r="C8331" s="2" t="s">
        <v>22502</v>
      </c>
    </row>
    <row r="8332" spans="1:3">
      <c r="A8332" s="2" t="s">
        <v>22504</v>
      </c>
      <c r="B8332" s="2" t="s">
        <v>22505</v>
      </c>
      <c r="C8332" s="2" t="s">
        <v>22504</v>
      </c>
    </row>
    <row r="8333" spans="1:3">
      <c r="A8333" s="2" t="s">
        <v>22506</v>
      </c>
      <c r="B8333" s="2" t="s">
        <v>22507</v>
      </c>
      <c r="C8333" s="2" t="s">
        <v>22506</v>
      </c>
    </row>
    <row r="8334" spans="1:3">
      <c r="A8334" s="2" t="s">
        <v>22508</v>
      </c>
      <c r="B8334" s="2" t="s">
        <v>22509</v>
      </c>
      <c r="C8334" s="2" t="s">
        <v>22508</v>
      </c>
    </row>
    <row r="8335" spans="1:3">
      <c r="A8335" s="2" t="s">
        <v>22510</v>
      </c>
      <c r="B8335" s="2" t="s">
        <v>22511</v>
      </c>
      <c r="C8335" s="2" t="s">
        <v>22510</v>
      </c>
    </row>
    <row r="8336" spans="1:3">
      <c r="A8336" s="2" t="s">
        <v>22512</v>
      </c>
      <c r="B8336" s="2" t="s">
        <v>22513</v>
      </c>
      <c r="C8336" s="2" t="s">
        <v>22512</v>
      </c>
    </row>
    <row r="8337" spans="1:3">
      <c r="A8337" s="2" t="s">
        <v>22514</v>
      </c>
      <c r="B8337" s="2" t="s">
        <v>22515</v>
      </c>
      <c r="C8337" s="2" t="s">
        <v>22514</v>
      </c>
    </row>
    <row r="8338" spans="1:3">
      <c r="A8338" s="2" t="s">
        <v>22516</v>
      </c>
      <c r="B8338" s="2" t="s">
        <v>22517</v>
      </c>
      <c r="C8338" s="2" t="s">
        <v>22516</v>
      </c>
    </row>
    <row r="8339" spans="1:3">
      <c r="A8339" s="2" t="s">
        <v>22518</v>
      </c>
      <c r="B8339" s="2" t="s">
        <v>22519</v>
      </c>
      <c r="C8339" s="2" t="s">
        <v>22518</v>
      </c>
    </row>
    <row r="8340" spans="1:3">
      <c r="A8340" s="2" t="s">
        <v>22520</v>
      </c>
      <c r="B8340" s="2" t="s">
        <v>22521</v>
      </c>
      <c r="C8340" s="2" t="s">
        <v>22520</v>
      </c>
    </row>
    <row r="8341" spans="1:3">
      <c r="A8341" s="2" t="s">
        <v>22522</v>
      </c>
      <c r="B8341" s="2" t="s">
        <v>22523</v>
      </c>
      <c r="C8341" s="2" t="s">
        <v>22522</v>
      </c>
    </row>
    <row r="8342" spans="1:3">
      <c r="A8342" s="2" t="s">
        <v>22524</v>
      </c>
      <c r="B8342" s="2" t="s">
        <v>22525</v>
      </c>
      <c r="C8342" s="2" t="s">
        <v>22524</v>
      </c>
    </row>
    <row r="8343" spans="1:3">
      <c r="A8343" s="2" t="s">
        <v>22526</v>
      </c>
      <c r="B8343" s="2" t="s">
        <v>22527</v>
      </c>
      <c r="C8343" s="2" t="s">
        <v>22526</v>
      </c>
    </row>
    <row r="8344" spans="1:3">
      <c r="A8344" s="2" t="s">
        <v>22528</v>
      </c>
      <c r="B8344" s="2" t="s">
        <v>22529</v>
      </c>
      <c r="C8344" s="2" t="s">
        <v>22528</v>
      </c>
    </row>
    <row r="8345" spans="1:3">
      <c r="A8345" s="2" t="s">
        <v>22530</v>
      </c>
      <c r="B8345" s="2" t="s">
        <v>22531</v>
      </c>
      <c r="C8345" s="2" t="s">
        <v>22530</v>
      </c>
    </row>
    <row r="8346" spans="1:3">
      <c r="A8346" s="2" t="s">
        <v>22532</v>
      </c>
      <c r="B8346" s="2" t="s">
        <v>22533</v>
      </c>
      <c r="C8346" s="2" t="s">
        <v>22532</v>
      </c>
    </row>
    <row r="8347" spans="1:3">
      <c r="A8347" s="2" t="s">
        <v>22534</v>
      </c>
      <c r="B8347" s="2" t="s">
        <v>22535</v>
      </c>
      <c r="C8347" s="2" t="s">
        <v>22534</v>
      </c>
    </row>
    <row r="8348" spans="1:3">
      <c r="A8348" s="2" t="s">
        <v>22536</v>
      </c>
      <c r="B8348" s="2" t="s">
        <v>22537</v>
      </c>
      <c r="C8348" s="2" t="s">
        <v>22536</v>
      </c>
    </row>
    <row r="8349" spans="1:3">
      <c r="A8349" s="2" t="s">
        <v>22538</v>
      </c>
      <c r="B8349" s="2" t="s">
        <v>22539</v>
      </c>
      <c r="C8349" s="2" t="s">
        <v>22538</v>
      </c>
    </row>
    <row r="8350" spans="1:3">
      <c r="A8350" s="2" t="s">
        <v>22540</v>
      </c>
      <c r="B8350" s="2" t="s">
        <v>22541</v>
      </c>
      <c r="C8350" s="2" t="s">
        <v>22540</v>
      </c>
    </row>
    <row r="8351" spans="1:3">
      <c r="A8351" s="2" t="s">
        <v>22542</v>
      </c>
      <c r="B8351" s="2" t="s">
        <v>22543</v>
      </c>
      <c r="C8351" s="2" t="s">
        <v>22542</v>
      </c>
    </row>
    <row r="8352" spans="1:3">
      <c r="A8352" s="2" t="s">
        <v>22544</v>
      </c>
      <c r="B8352" s="2" t="s">
        <v>22545</v>
      </c>
      <c r="C8352" s="2" t="s">
        <v>22544</v>
      </c>
    </row>
    <row r="8353" spans="1:3">
      <c r="A8353" s="2" t="s">
        <v>22546</v>
      </c>
      <c r="B8353" s="2" t="s">
        <v>22547</v>
      </c>
      <c r="C8353" s="2" t="s">
        <v>22546</v>
      </c>
    </row>
    <row r="8354" spans="1:3">
      <c r="A8354" s="2" t="s">
        <v>22548</v>
      </c>
      <c r="B8354" s="2" t="s">
        <v>22549</v>
      </c>
      <c r="C8354" s="2" t="s">
        <v>22548</v>
      </c>
    </row>
    <row r="8355" spans="1:3">
      <c r="A8355" s="2" t="s">
        <v>22550</v>
      </c>
      <c r="B8355" s="2" t="s">
        <v>22551</v>
      </c>
      <c r="C8355" s="2" t="s">
        <v>22550</v>
      </c>
    </row>
    <row r="8356" spans="1:3">
      <c r="A8356" s="2" t="s">
        <v>22552</v>
      </c>
      <c r="B8356" s="2" t="s">
        <v>22553</v>
      </c>
      <c r="C8356" s="2" t="s">
        <v>22552</v>
      </c>
    </row>
    <row r="8357" spans="1:3">
      <c r="A8357" s="2" t="s">
        <v>22554</v>
      </c>
      <c r="B8357" s="2" t="s">
        <v>22555</v>
      </c>
      <c r="C8357" s="2" t="s">
        <v>22554</v>
      </c>
    </row>
    <row r="8358" spans="1:3">
      <c r="A8358" s="2" t="s">
        <v>22556</v>
      </c>
      <c r="B8358" s="2" t="s">
        <v>22557</v>
      </c>
      <c r="C8358" s="2" t="s">
        <v>22556</v>
      </c>
    </row>
    <row r="8359" spans="1:3">
      <c r="A8359" s="2" t="s">
        <v>22558</v>
      </c>
      <c r="B8359" s="2" t="s">
        <v>22559</v>
      </c>
      <c r="C8359" s="2" t="s">
        <v>22558</v>
      </c>
    </row>
    <row r="8360" spans="1:3">
      <c r="A8360" s="2" t="s">
        <v>22560</v>
      </c>
      <c r="B8360" s="2" t="s">
        <v>22561</v>
      </c>
      <c r="C8360" s="2" t="s">
        <v>22560</v>
      </c>
    </row>
    <row r="8361" spans="1:3">
      <c r="A8361" s="2" t="s">
        <v>22562</v>
      </c>
      <c r="B8361" s="2" t="s">
        <v>22563</v>
      </c>
      <c r="C8361" s="2" t="s">
        <v>22562</v>
      </c>
    </row>
    <row r="8362" spans="1:3">
      <c r="A8362" s="2" t="s">
        <v>22564</v>
      </c>
      <c r="B8362" s="2" t="s">
        <v>22565</v>
      </c>
      <c r="C8362" s="2" t="s">
        <v>22564</v>
      </c>
    </row>
    <row r="8363" spans="1:3">
      <c r="A8363" s="2" t="s">
        <v>22566</v>
      </c>
      <c r="B8363" s="2" t="s">
        <v>22567</v>
      </c>
      <c r="C8363" s="2" t="s">
        <v>22566</v>
      </c>
    </row>
    <row r="8364" spans="1:3">
      <c r="A8364" s="2" t="s">
        <v>22568</v>
      </c>
      <c r="B8364" s="2" t="s">
        <v>22569</v>
      </c>
      <c r="C8364" s="2" t="s">
        <v>22568</v>
      </c>
    </row>
    <row r="8365" spans="1:3">
      <c r="A8365" s="2" t="s">
        <v>22570</v>
      </c>
      <c r="B8365" s="2" t="s">
        <v>22571</v>
      </c>
      <c r="C8365" s="2" t="s">
        <v>22570</v>
      </c>
    </row>
    <row r="8366" spans="1:3">
      <c r="A8366" s="2" t="s">
        <v>22572</v>
      </c>
      <c r="B8366" s="2" t="s">
        <v>22573</v>
      </c>
      <c r="C8366" s="2" t="s">
        <v>22572</v>
      </c>
    </row>
    <row r="8367" spans="1:3">
      <c r="A8367" s="2" t="s">
        <v>22574</v>
      </c>
      <c r="B8367" s="2" t="s">
        <v>22575</v>
      </c>
      <c r="C8367" s="2" t="s">
        <v>22574</v>
      </c>
    </row>
    <row r="8368" spans="1:3">
      <c r="A8368" s="2" t="s">
        <v>22576</v>
      </c>
      <c r="B8368" s="2" t="s">
        <v>22577</v>
      </c>
      <c r="C8368" s="2" t="s">
        <v>22576</v>
      </c>
    </row>
    <row r="8369" spans="1:3">
      <c r="A8369" s="2" t="s">
        <v>22578</v>
      </c>
      <c r="B8369" s="2" t="s">
        <v>22579</v>
      </c>
      <c r="C8369" s="2" t="s">
        <v>22578</v>
      </c>
    </row>
    <row r="8370" spans="1:3">
      <c r="A8370" s="2" t="s">
        <v>22580</v>
      </c>
      <c r="B8370" s="2" t="s">
        <v>22581</v>
      </c>
      <c r="C8370" s="2" t="s">
        <v>22580</v>
      </c>
    </row>
    <row r="8371" spans="1:3">
      <c r="A8371" s="2" t="s">
        <v>22582</v>
      </c>
      <c r="B8371" s="2" t="s">
        <v>22583</v>
      </c>
      <c r="C8371" s="2" t="s">
        <v>22582</v>
      </c>
    </row>
    <row r="8372" spans="1:3">
      <c r="A8372" s="2" t="s">
        <v>22584</v>
      </c>
      <c r="B8372" s="2" t="s">
        <v>22585</v>
      </c>
      <c r="C8372" s="2" t="s">
        <v>22584</v>
      </c>
    </row>
    <row r="8373" spans="1:3">
      <c r="A8373" s="2" t="s">
        <v>22586</v>
      </c>
      <c r="B8373" s="2" t="s">
        <v>22587</v>
      </c>
      <c r="C8373" s="2" t="s">
        <v>22586</v>
      </c>
    </row>
    <row r="8374" spans="1:3">
      <c r="A8374" s="2" t="s">
        <v>22588</v>
      </c>
      <c r="B8374" s="2" t="s">
        <v>22589</v>
      </c>
      <c r="C8374" s="2" t="s">
        <v>22588</v>
      </c>
    </row>
    <row r="8375" spans="1:3">
      <c r="A8375" s="2" t="s">
        <v>22590</v>
      </c>
      <c r="B8375" s="2" t="s">
        <v>22591</v>
      </c>
      <c r="C8375" s="2" t="s">
        <v>22590</v>
      </c>
    </row>
    <row r="8376" spans="1:3">
      <c r="A8376" s="2" t="s">
        <v>22592</v>
      </c>
      <c r="B8376" s="2" t="s">
        <v>12494</v>
      </c>
      <c r="C8376" s="2" t="s">
        <v>22592</v>
      </c>
    </row>
    <row r="8377" spans="1:3">
      <c r="A8377" s="2" t="s">
        <v>22593</v>
      </c>
      <c r="B8377" s="2" t="s">
        <v>22594</v>
      </c>
      <c r="C8377" s="2" t="s">
        <v>22593</v>
      </c>
    </row>
    <row r="8378" spans="1:3">
      <c r="A8378" s="2" t="s">
        <v>22595</v>
      </c>
      <c r="B8378" s="2" t="s">
        <v>22596</v>
      </c>
      <c r="C8378" s="2" t="s">
        <v>22595</v>
      </c>
    </row>
    <row r="8379" spans="1:3">
      <c r="A8379" s="2" t="s">
        <v>22597</v>
      </c>
      <c r="B8379" s="2" t="s">
        <v>22598</v>
      </c>
      <c r="C8379" s="2" t="s">
        <v>22597</v>
      </c>
    </row>
    <row r="8380" spans="1:3">
      <c r="A8380" s="2" t="s">
        <v>22599</v>
      </c>
      <c r="B8380" s="2" t="s">
        <v>22600</v>
      </c>
      <c r="C8380" s="2" t="s">
        <v>22599</v>
      </c>
    </row>
    <row r="8381" spans="1:3">
      <c r="A8381" s="2" t="s">
        <v>22601</v>
      </c>
      <c r="B8381" s="2" t="s">
        <v>13156</v>
      </c>
      <c r="C8381" s="2" t="s">
        <v>22601</v>
      </c>
    </row>
    <row r="8382" spans="1:3">
      <c r="A8382" s="2" t="s">
        <v>22602</v>
      </c>
      <c r="B8382" s="2" t="s">
        <v>22603</v>
      </c>
      <c r="C8382" s="2" t="s">
        <v>22602</v>
      </c>
    </row>
    <row r="8383" spans="1:3">
      <c r="A8383" s="2" t="s">
        <v>22604</v>
      </c>
      <c r="B8383" s="2" t="s">
        <v>22605</v>
      </c>
      <c r="C8383" s="2" t="s">
        <v>22604</v>
      </c>
    </row>
    <row r="8384" spans="1:3">
      <c r="A8384" s="2" t="s">
        <v>22606</v>
      </c>
      <c r="B8384" s="2" t="s">
        <v>22607</v>
      </c>
      <c r="C8384" s="2" t="s">
        <v>22606</v>
      </c>
    </row>
    <row r="8385" spans="1:3">
      <c r="A8385" s="2" t="s">
        <v>22608</v>
      </c>
      <c r="B8385" s="2" t="s">
        <v>22609</v>
      </c>
      <c r="C8385" s="2" t="s">
        <v>22608</v>
      </c>
    </row>
    <row r="8386" spans="1:3">
      <c r="A8386" s="2" t="s">
        <v>22610</v>
      </c>
      <c r="B8386" s="2" t="s">
        <v>22611</v>
      </c>
      <c r="C8386" s="2" t="s">
        <v>22610</v>
      </c>
    </row>
    <row r="8387" spans="1:3">
      <c r="A8387" s="2" t="s">
        <v>22612</v>
      </c>
      <c r="B8387" s="2" t="s">
        <v>22613</v>
      </c>
      <c r="C8387" s="2" t="s">
        <v>22612</v>
      </c>
    </row>
    <row r="8388" spans="1:3">
      <c r="A8388" s="2" t="s">
        <v>22614</v>
      </c>
      <c r="B8388" s="2" t="s">
        <v>22615</v>
      </c>
      <c r="C8388" s="2" t="s">
        <v>22614</v>
      </c>
    </row>
    <row r="8389" spans="1:3">
      <c r="A8389" s="2" t="s">
        <v>22616</v>
      </c>
      <c r="B8389" s="2" t="s">
        <v>22617</v>
      </c>
      <c r="C8389" s="2" t="s">
        <v>22616</v>
      </c>
    </row>
    <row r="8390" spans="1:3">
      <c r="A8390" s="2" t="s">
        <v>22618</v>
      </c>
      <c r="B8390" s="2" t="s">
        <v>22619</v>
      </c>
      <c r="C8390" s="2" t="s">
        <v>22618</v>
      </c>
    </row>
    <row r="8391" spans="1:3">
      <c r="A8391" s="2" t="s">
        <v>22620</v>
      </c>
      <c r="B8391" s="2" t="s">
        <v>22621</v>
      </c>
      <c r="C8391" s="2" t="s">
        <v>22620</v>
      </c>
    </row>
    <row r="8392" spans="1:3">
      <c r="A8392" s="2" t="s">
        <v>22622</v>
      </c>
      <c r="B8392" s="2" t="s">
        <v>22623</v>
      </c>
      <c r="C8392" s="2" t="s">
        <v>22622</v>
      </c>
    </row>
    <row r="8393" spans="1:3">
      <c r="A8393" s="2" t="s">
        <v>22624</v>
      </c>
      <c r="B8393" s="2" t="s">
        <v>22625</v>
      </c>
      <c r="C8393" s="2" t="s">
        <v>22624</v>
      </c>
    </row>
    <row r="8394" spans="1:3">
      <c r="A8394" s="2" t="s">
        <v>22626</v>
      </c>
      <c r="B8394" s="2" t="s">
        <v>22627</v>
      </c>
      <c r="C8394" s="2" t="s">
        <v>22626</v>
      </c>
    </row>
    <row r="8395" spans="1:3">
      <c r="A8395" s="2" t="s">
        <v>22628</v>
      </c>
      <c r="B8395" s="2" t="s">
        <v>22629</v>
      </c>
      <c r="C8395" s="2" t="s">
        <v>22628</v>
      </c>
    </row>
    <row r="8396" spans="1:3">
      <c r="A8396" s="2" t="s">
        <v>22630</v>
      </c>
      <c r="B8396" s="2" t="s">
        <v>22631</v>
      </c>
      <c r="C8396" s="2" t="s">
        <v>22630</v>
      </c>
    </row>
    <row r="8397" spans="1:3">
      <c r="A8397" s="2" t="s">
        <v>22632</v>
      </c>
      <c r="B8397" s="2" t="s">
        <v>22633</v>
      </c>
      <c r="C8397" s="2" t="s">
        <v>22632</v>
      </c>
    </row>
    <row r="8398" spans="1:3">
      <c r="A8398" s="2" t="s">
        <v>22634</v>
      </c>
      <c r="B8398" s="2" t="s">
        <v>22635</v>
      </c>
      <c r="C8398" s="2" t="s">
        <v>22634</v>
      </c>
    </row>
    <row r="8399" spans="1:3">
      <c r="A8399" s="2" t="s">
        <v>22636</v>
      </c>
      <c r="B8399" s="2" t="s">
        <v>22637</v>
      </c>
      <c r="C8399" s="2" t="s">
        <v>22636</v>
      </c>
    </row>
    <row r="8400" spans="1:3">
      <c r="A8400" s="2" t="s">
        <v>22638</v>
      </c>
      <c r="B8400" s="2" t="s">
        <v>22639</v>
      </c>
      <c r="C8400" s="2" t="s">
        <v>22638</v>
      </c>
    </row>
    <row r="8401" spans="1:3">
      <c r="A8401" s="2" t="s">
        <v>22640</v>
      </c>
      <c r="B8401" s="2" t="s">
        <v>22641</v>
      </c>
      <c r="C8401" s="2" t="s">
        <v>22640</v>
      </c>
    </row>
    <row r="8402" spans="1:3">
      <c r="A8402" s="2" t="s">
        <v>22642</v>
      </c>
      <c r="B8402" s="2" t="s">
        <v>22643</v>
      </c>
      <c r="C8402" s="2" t="s">
        <v>22642</v>
      </c>
    </row>
    <row r="8403" spans="1:3">
      <c r="A8403" s="2" t="s">
        <v>22644</v>
      </c>
      <c r="B8403" s="2" t="s">
        <v>22645</v>
      </c>
      <c r="C8403" s="2" t="s">
        <v>22644</v>
      </c>
    </row>
    <row r="8404" spans="1:3">
      <c r="A8404" s="2" t="s">
        <v>22646</v>
      </c>
      <c r="B8404" s="2" t="s">
        <v>22647</v>
      </c>
      <c r="C8404" s="2" t="s">
        <v>22646</v>
      </c>
    </row>
    <row r="8405" spans="1:3">
      <c r="A8405" s="2" t="s">
        <v>22648</v>
      </c>
      <c r="B8405" s="2" t="s">
        <v>22649</v>
      </c>
      <c r="C8405" s="2" t="s">
        <v>22648</v>
      </c>
    </row>
    <row r="8406" spans="1:3">
      <c r="A8406" s="2" t="s">
        <v>22650</v>
      </c>
      <c r="B8406" s="2" t="s">
        <v>22651</v>
      </c>
      <c r="C8406" s="2" t="s">
        <v>22650</v>
      </c>
    </row>
    <row r="8407" spans="1:3">
      <c r="A8407" s="2" t="s">
        <v>22652</v>
      </c>
      <c r="B8407" s="2" t="s">
        <v>22653</v>
      </c>
      <c r="C8407" s="2" t="s">
        <v>22652</v>
      </c>
    </row>
    <row r="8408" spans="1:3">
      <c r="A8408" s="2" t="s">
        <v>22654</v>
      </c>
      <c r="B8408" s="2" t="s">
        <v>22655</v>
      </c>
      <c r="C8408" s="2" t="s">
        <v>22654</v>
      </c>
    </row>
    <row r="8409" spans="1:3">
      <c r="A8409" s="2" t="s">
        <v>22656</v>
      </c>
      <c r="B8409" s="2" t="s">
        <v>22657</v>
      </c>
      <c r="C8409" s="2" t="s">
        <v>22656</v>
      </c>
    </row>
    <row r="8410" spans="1:3">
      <c r="A8410" s="2" t="s">
        <v>22658</v>
      </c>
      <c r="B8410" s="2" t="s">
        <v>22659</v>
      </c>
      <c r="C8410" s="2" t="s">
        <v>22658</v>
      </c>
    </row>
    <row r="8411" spans="1:3">
      <c r="A8411" s="2" t="s">
        <v>22660</v>
      </c>
      <c r="B8411" s="2" t="s">
        <v>22661</v>
      </c>
      <c r="C8411" s="2" t="s">
        <v>22660</v>
      </c>
    </row>
    <row r="8412" spans="1:3">
      <c r="A8412" s="2" t="s">
        <v>22662</v>
      </c>
      <c r="B8412" s="2" t="s">
        <v>22663</v>
      </c>
      <c r="C8412" s="2" t="s">
        <v>22662</v>
      </c>
    </row>
    <row r="8413" spans="1:3">
      <c r="A8413" s="2" t="s">
        <v>22664</v>
      </c>
      <c r="B8413" s="2" t="s">
        <v>22665</v>
      </c>
      <c r="C8413" s="2" t="s">
        <v>22664</v>
      </c>
    </row>
    <row r="8414" spans="1:3">
      <c r="A8414" s="2" t="s">
        <v>22666</v>
      </c>
      <c r="B8414" s="2" t="s">
        <v>22667</v>
      </c>
      <c r="C8414" s="2" t="s">
        <v>22666</v>
      </c>
    </row>
    <row r="8415" spans="1:3">
      <c r="A8415" s="2" t="s">
        <v>22668</v>
      </c>
      <c r="B8415" s="2" t="s">
        <v>22669</v>
      </c>
      <c r="C8415" s="2" t="s">
        <v>22668</v>
      </c>
    </row>
    <row r="8416" spans="1:3">
      <c r="A8416" s="2" t="s">
        <v>22670</v>
      </c>
      <c r="B8416" s="2" t="s">
        <v>22671</v>
      </c>
      <c r="C8416" s="2" t="s">
        <v>22670</v>
      </c>
    </row>
    <row r="8417" spans="1:3">
      <c r="A8417" s="2" t="s">
        <v>22672</v>
      </c>
      <c r="B8417" s="2" t="s">
        <v>22673</v>
      </c>
      <c r="C8417" s="2" t="s">
        <v>22672</v>
      </c>
    </row>
    <row r="8418" spans="1:3">
      <c r="A8418" s="2" t="s">
        <v>22674</v>
      </c>
      <c r="B8418" s="2" t="s">
        <v>22675</v>
      </c>
      <c r="C8418" s="2" t="s">
        <v>22674</v>
      </c>
    </row>
    <row r="8419" spans="1:3">
      <c r="A8419" s="2" t="s">
        <v>22676</v>
      </c>
      <c r="B8419" s="2" t="s">
        <v>22677</v>
      </c>
      <c r="C8419" s="2" t="s">
        <v>22676</v>
      </c>
    </row>
    <row r="8420" spans="1:3">
      <c r="A8420" s="2" t="s">
        <v>22678</v>
      </c>
      <c r="B8420" s="2" t="s">
        <v>22679</v>
      </c>
      <c r="C8420" s="2" t="s">
        <v>22678</v>
      </c>
    </row>
    <row r="8421" spans="1:3">
      <c r="A8421" s="2" t="s">
        <v>22680</v>
      </c>
      <c r="B8421" s="2" t="s">
        <v>22681</v>
      </c>
      <c r="C8421" s="2" t="s">
        <v>22680</v>
      </c>
    </row>
    <row r="8422" spans="1:3">
      <c r="A8422" s="2" t="s">
        <v>22682</v>
      </c>
      <c r="B8422" s="2" t="s">
        <v>22683</v>
      </c>
      <c r="C8422" s="2" t="s">
        <v>22682</v>
      </c>
    </row>
    <row r="8423" spans="1:3">
      <c r="A8423" s="2" t="s">
        <v>22684</v>
      </c>
      <c r="B8423" s="2" t="s">
        <v>22685</v>
      </c>
      <c r="C8423" s="2" t="s">
        <v>22684</v>
      </c>
    </row>
    <row r="8424" spans="1:3">
      <c r="A8424" s="2" t="s">
        <v>22686</v>
      </c>
      <c r="B8424" s="2" t="s">
        <v>22687</v>
      </c>
      <c r="C8424" s="2" t="s">
        <v>22686</v>
      </c>
    </row>
    <row r="8425" spans="1:3">
      <c r="A8425" s="2" t="s">
        <v>22688</v>
      </c>
      <c r="B8425" s="2" t="s">
        <v>22689</v>
      </c>
      <c r="C8425" s="2" t="s">
        <v>22688</v>
      </c>
    </row>
    <row r="8426" spans="1:3">
      <c r="A8426" s="2" t="s">
        <v>22690</v>
      </c>
      <c r="B8426" s="2" t="s">
        <v>22691</v>
      </c>
      <c r="C8426" s="2" t="s">
        <v>22690</v>
      </c>
    </row>
    <row r="8427" spans="1:3">
      <c r="A8427" s="2" t="s">
        <v>22692</v>
      </c>
      <c r="B8427" s="2" t="s">
        <v>22693</v>
      </c>
      <c r="C8427" s="2" t="s">
        <v>22692</v>
      </c>
    </row>
    <row r="8428" spans="1:3">
      <c r="A8428" s="2" t="s">
        <v>22694</v>
      </c>
      <c r="B8428" s="2" t="s">
        <v>22695</v>
      </c>
      <c r="C8428" s="2" t="s">
        <v>22694</v>
      </c>
    </row>
    <row r="8429" spans="1:3">
      <c r="A8429" s="2" t="s">
        <v>22696</v>
      </c>
      <c r="B8429" s="2" t="s">
        <v>22697</v>
      </c>
      <c r="C8429" s="2" t="s">
        <v>22696</v>
      </c>
    </row>
    <row r="8430" spans="1:3">
      <c r="A8430" s="2" t="s">
        <v>22698</v>
      </c>
      <c r="B8430" s="2" t="s">
        <v>22699</v>
      </c>
      <c r="C8430" s="2" t="s">
        <v>22698</v>
      </c>
    </row>
    <row r="8431" spans="1:3">
      <c r="A8431" s="2" t="s">
        <v>22700</v>
      </c>
      <c r="B8431" s="2" t="s">
        <v>12754</v>
      </c>
      <c r="C8431" s="2" t="s">
        <v>22700</v>
      </c>
    </row>
    <row r="8432" spans="1:3">
      <c r="A8432" s="2" t="s">
        <v>22701</v>
      </c>
      <c r="B8432" s="2" t="s">
        <v>22702</v>
      </c>
      <c r="C8432" s="2" t="s">
        <v>22701</v>
      </c>
    </row>
    <row r="8433" spans="1:3">
      <c r="A8433" s="2" t="s">
        <v>22703</v>
      </c>
      <c r="B8433" s="2" t="s">
        <v>22704</v>
      </c>
      <c r="C8433" s="2" t="s">
        <v>22703</v>
      </c>
    </row>
    <row r="8434" spans="1:3">
      <c r="A8434" s="2" t="s">
        <v>22705</v>
      </c>
      <c r="B8434" s="2" t="s">
        <v>22706</v>
      </c>
      <c r="C8434" s="2" t="s">
        <v>22705</v>
      </c>
    </row>
    <row r="8435" spans="1:3">
      <c r="A8435" s="2" t="s">
        <v>22707</v>
      </c>
      <c r="B8435" s="2" t="s">
        <v>22708</v>
      </c>
      <c r="C8435" s="2" t="s">
        <v>22707</v>
      </c>
    </row>
    <row r="8436" spans="1:3">
      <c r="A8436" s="2" t="s">
        <v>22709</v>
      </c>
      <c r="B8436" s="2" t="s">
        <v>22710</v>
      </c>
      <c r="C8436" s="2" t="s">
        <v>22709</v>
      </c>
    </row>
    <row r="8437" spans="1:3">
      <c r="A8437" s="2" t="s">
        <v>22711</v>
      </c>
      <c r="B8437" s="2" t="s">
        <v>22712</v>
      </c>
      <c r="C8437" s="2" t="s">
        <v>22711</v>
      </c>
    </row>
    <row r="8438" spans="1:3">
      <c r="A8438" s="2" t="s">
        <v>22713</v>
      </c>
      <c r="B8438" s="2" t="s">
        <v>22714</v>
      </c>
      <c r="C8438" s="2" t="s">
        <v>22713</v>
      </c>
    </row>
    <row r="8439" spans="1:3">
      <c r="A8439" s="2" t="s">
        <v>22715</v>
      </c>
      <c r="B8439" s="2" t="s">
        <v>22716</v>
      </c>
      <c r="C8439" s="2" t="s">
        <v>22715</v>
      </c>
    </row>
    <row r="8440" spans="1:3">
      <c r="A8440" s="2" t="s">
        <v>22717</v>
      </c>
      <c r="B8440" s="2" t="s">
        <v>22718</v>
      </c>
      <c r="C8440" s="2" t="s">
        <v>22717</v>
      </c>
    </row>
    <row r="8441" spans="1:3">
      <c r="A8441" s="2" t="s">
        <v>22719</v>
      </c>
      <c r="B8441" s="2" t="s">
        <v>22720</v>
      </c>
      <c r="C8441" s="2" t="s">
        <v>22719</v>
      </c>
    </row>
    <row r="8442" spans="1:3">
      <c r="A8442" s="2" t="s">
        <v>22721</v>
      </c>
      <c r="B8442" s="2" t="s">
        <v>22722</v>
      </c>
      <c r="C8442" s="2" t="s">
        <v>22721</v>
      </c>
    </row>
    <row r="8443" spans="1:3">
      <c r="A8443" s="2" t="s">
        <v>22723</v>
      </c>
      <c r="B8443" s="2" t="s">
        <v>22724</v>
      </c>
      <c r="C8443" s="2" t="s">
        <v>22723</v>
      </c>
    </row>
    <row r="8444" spans="1:3">
      <c r="A8444" s="2" t="s">
        <v>22725</v>
      </c>
      <c r="B8444" s="2" t="s">
        <v>22726</v>
      </c>
      <c r="C8444" s="2" t="s">
        <v>22725</v>
      </c>
    </row>
    <row r="8445" spans="1:3">
      <c r="A8445" s="2" t="s">
        <v>22727</v>
      </c>
      <c r="B8445" s="2" t="s">
        <v>22728</v>
      </c>
      <c r="C8445" s="2" t="s">
        <v>22727</v>
      </c>
    </row>
    <row r="8446" spans="1:3">
      <c r="A8446" s="2" t="s">
        <v>22729</v>
      </c>
      <c r="B8446" s="2" t="s">
        <v>22730</v>
      </c>
      <c r="C8446" s="2" t="s">
        <v>22729</v>
      </c>
    </row>
    <row r="8447" spans="1:3">
      <c r="A8447" s="2" t="s">
        <v>22731</v>
      </c>
      <c r="B8447" s="2" t="s">
        <v>22732</v>
      </c>
      <c r="C8447" s="2" t="s">
        <v>22731</v>
      </c>
    </row>
    <row r="8448" spans="1:3">
      <c r="A8448" s="2" t="s">
        <v>22733</v>
      </c>
      <c r="B8448" s="2" t="s">
        <v>22734</v>
      </c>
      <c r="C8448" s="2" t="s">
        <v>22733</v>
      </c>
    </row>
    <row r="8449" spans="1:3">
      <c r="A8449" s="2" t="s">
        <v>22735</v>
      </c>
      <c r="B8449" s="2" t="s">
        <v>13371</v>
      </c>
      <c r="C8449" s="2" t="s">
        <v>22735</v>
      </c>
    </row>
    <row r="8450" spans="1:3">
      <c r="A8450" s="2" t="s">
        <v>22736</v>
      </c>
      <c r="B8450" s="2" t="s">
        <v>22737</v>
      </c>
      <c r="C8450" s="2" t="s">
        <v>22736</v>
      </c>
    </row>
    <row r="8451" spans="1:3">
      <c r="A8451" s="2" t="s">
        <v>22738</v>
      </c>
      <c r="B8451" s="2" t="s">
        <v>22739</v>
      </c>
      <c r="C8451" s="2" t="s">
        <v>22738</v>
      </c>
    </row>
    <row r="8452" spans="1:3">
      <c r="A8452" s="2" t="s">
        <v>22740</v>
      </c>
      <c r="B8452" s="2" t="s">
        <v>22741</v>
      </c>
      <c r="C8452" s="2" t="s">
        <v>22740</v>
      </c>
    </row>
    <row r="8453" spans="1:3">
      <c r="A8453" s="2" t="s">
        <v>22742</v>
      </c>
      <c r="B8453" s="2" t="s">
        <v>22743</v>
      </c>
      <c r="C8453" s="2" t="s">
        <v>22742</v>
      </c>
    </row>
    <row r="8454" spans="1:3">
      <c r="A8454" s="2" t="s">
        <v>22744</v>
      </c>
      <c r="B8454" s="2" t="s">
        <v>22745</v>
      </c>
      <c r="C8454" s="2" t="s">
        <v>22744</v>
      </c>
    </row>
    <row r="8455" spans="1:3">
      <c r="A8455" s="2" t="s">
        <v>22746</v>
      </c>
      <c r="B8455" s="2" t="s">
        <v>22747</v>
      </c>
      <c r="C8455" s="2" t="s">
        <v>22746</v>
      </c>
    </row>
    <row r="8456" spans="1:3">
      <c r="A8456" s="2" t="s">
        <v>22748</v>
      </c>
      <c r="B8456" s="2" t="s">
        <v>22749</v>
      </c>
      <c r="C8456" s="2" t="s">
        <v>22748</v>
      </c>
    </row>
    <row r="8457" spans="1:3">
      <c r="A8457" s="2" t="s">
        <v>22750</v>
      </c>
      <c r="B8457" s="2" t="s">
        <v>22751</v>
      </c>
      <c r="C8457" s="2" t="s">
        <v>22750</v>
      </c>
    </row>
    <row r="8458" spans="1:3">
      <c r="A8458" s="2" t="s">
        <v>22752</v>
      </c>
      <c r="B8458" s="2" t="s">
        <v>22753</v>
      </c>
      <c r="C8458" s="2" t="s">
        <v>22752</v>
      </c>
    </row>
    <row r="8459" spans="1:3">
      <c r="A8459" s="2" t="s">
        <v>22754</v>
      </c>
      <c r="B8459" s="2" t="s">
        <v>22755</v>
      </c>
      <c r="C8459" s="2" t="s">
        <v>22754</v>
      </c>
    </row>
    <row r="8460" spans="1:3">
      <c r="A8460" s="2" t="s">
        <v>22756</v>
      </c>
      <c r="B8460" s="2" t="s">
        <v>22757</v>
      </c>
      <c r="C8460" s="2" t="s">
        <v>22756</v>
      </c>
    </row>
    <row r="8461" spans="1:3">
      <c r="A8461" s="2" t="s">
        <v>22758</v>
      </c>
      <c r="B8461" s="2" t="s">
        <v>22759</v>
      </c>
      <c r="C8461" s="2" t="s">
        <v>22758</v>
      </c>
    </row>
    <row r="8462" spans="1:3">
      <c r="A8462" s="2" t="s">
        <v>22760</v>
      </c>
      <c r="B8462" s="2" t="s">
        <v>22761</v>
      </c>
      <c r="C8462" s="2" t="s">
        <v>22760</v>
      </c>
    </row>
    <row r="8463" spans="1:3">
      <c r="A8463" s="2" t="s">
        <v>22762</v>
      </c>
      <c r="B8463" s="2" t="s">
        <v>22763</v>
      </c>
      <c r="C8463" s="2" t="s">
        <v>22762</v>
      </c>
    </row>
    <row r="8464" spans="1:3">
      <c r="A8464" s="2" t="s">
        <v>22764</v>
      </c>
      <c r="B8464" s="2" t="s">
        <v>12478</v>
      </c>
      <c r="C8464" s="2" t="s">
        <v>22764</v>
      </c>
    </row>
    <row r="8465" spans="1:3">
      <c r="A8465" s="2" t="s">
        <v>22765</v>
      </c>
      <c r="B8465" s="2" t="s">
        <v>22766</v>
      </c>
      <c r="C8465" s="2" t="s">
        <v>22765</v>
      </c>
    </row>
    <row r="8466" spans="1:3">
      <c r="A8466" s="2" t="s">
        <v>22767</v>
      </c>
      <c r="B8466" s="2" t="s">
        <v>22768</v>
      </c>
      <c r="C8466" s="2" t="s">
        <v>22767</v>
      </c>
    </row>
    <row r="8467" spans="1:3">
      <c r="A8467" s="2" t="s">
        <v>22769</v>
      </c>
      <c r="B8467" s="2" t="s">
        <v>22770</v>
      </c>
      <c r="C8467" s="2" t="s">
        <v>22769</v>
      </c>
    </row>
    <row r="8468" spans="1:3">
      <c r="A8468" s="2" t="s">
        <v>22771</v>
      </c>
      <c r="B8468" s="2" t="s">
        <v>22772</v>
      </c>
      <c r="C8468" s="2" t="s">
        <v>22771</v>
      </c>
    </row>
    <row r="8469" spans="1:3">
      <c r="A8469" s="2" t="s">
        <v>22773</v>
      </c>
      <c r="B8469" s="2" t="s">
        <v>22774</v>
      </c>
      <c r="C8469" s="2" t="s">
        <v>22773</v>
      </c>
    </row>
    <row r="8470" spans="1:3">
      <c r="A8470" s="2" t="s">
        <v>22775</v>
      </c>
      <c r="B8470" s="2" t="s">
        <v>22776</v>
      </c>
      <c r="C8470" s="2" t="s">
        <v>22775</v>
      </c>
    </row>
    <row r="8471" spans="1:3">
      <c r="A8471" s="2" t="s">
        <v>22777</v>
      </c>
      <c r="B8471" s="2" t="s">
        <v>22778</v>
      </c>
      <c r="C8471" s="2" t="s">
        <v>22777</v>
      </c>
    </row>
    <row r="8472" spans="1:3">
      <c r="A8472" s="2" t="s">
        <v>22779</v>
      </c>
      <c r="B8472" s="2" t="s">
        <v>22780</v>
      </c>
      <c r="C8472" s="2" t="s">
        <v>22779</v>
      </c>
    </row>
    <row r="8473" spans="1:3">
      <c r="A8473" s="2" t="s">
        <v>22781</v>
      </c>
      <c r="B8473" s="2" t="s">
        <v>22782</v>
      </c>
      <c r="C8473" s="2" t="s">
        <v>22781</v>
      </c>
    </row>
    <row r="8474" spans="1:3">
      <c r="A8474" s="2" t="s">
        <v>22783</v>
      </c>
      <c r="B8474" s="2" t="s">
        <v>22784</v>
      </c>
      <c r="C8474" s="2" t="s">
        <v>22783</v>
      </c>
    </row>
    <row r="8475" spans="1:3">
      <c r="A8475" s="2" t="s">
        <v>22785</v>
      </c>
      <c r="B8475" s="2" t="s">
        <v>22786</v>
      </c>
      <c r="C8475" s="2" t="s">
        <v>22785</v>
      </c>
    </row>
    <row r="8476" spans="1:3">
      <c r="A8476" s="2" t="s">
        <v>22787</v>
      </c>
      <c r="B8476" s="2" t="s">
        <v>22788</v>
      </c>
      <c r="C8476" s="2" t="s">
        <v>22787</v>
      </c>
    </row>
    <row r="8477" spans="1:3">
      <c r="A8477" s="2" t="s">
        <v>22789</v>
      </c>
      <c r="B8477" s="2" t="s">
        <v>22790</v>
      </c>
      <c r="C8477" s="2" t="s">
        <v>22789</v>
      </c>
    </row>
    <row r="8478" spans="1:3">
      <c r="A8478" s="2" t="s">
        <v>22791</v>
      </c>
      <c r="B8478" s="2" t="s">
        <v>22792</v>
      </c>
      <c r="C8478" s="2" t="s">
        <v>22791</v>
      </c>
    </row>
    <row r="8479" spans="1:3">
      <c r="A8479" s="2" t="s">
        <v>22793</v>
      </c>
      <c r="B8479" s="2" t="s">
        <v>22794</v>
      </c>
      <c r="C8479" s="2" t="s">
        <v>22793</v>
      </c>
    </row>
    <row r="8480" spans="1:3">
      <c r="A8480" s="2" t="s">
        <v>22795</v>
      </c>
      <c r="B8480" s="2" t="s">
        <v>22796</v>
      </c>
      <c r="C8480" s="2" t="s">
        <v>22795</v>
      </c>
    </row>
    <row r="8481" spans="1:3">
      <c r="A8481" s="2" t="s">
        <v>22797</v>
      </c>
      <c r="B8481" s="2" t="s">
        <v>22798</v>
      </c>
      <c r="C8481" s="2" t="s">
        <v>22797</v>
      </c>
    </row>
    <row r="8482" spans="1:3">
      <c r="A8482" s="2" t="s">
        <v>22799</v>
      </c>
      <c r="B8482" s="2" t="s">
        <v>22800</v>
      </c>
      <c r="C8482" s="2" t="s">
        <v>22799</v>
      </c>
    </row>
    <row r="8483" spans="1:3">
      <c r="A8483" s="2" t="s">
        <v>22801</v>
      </c>
      <c r="B8483" s="2" t="s">
        <v>22802</v>
      </c>
      <c r="C8483" s="2" t="s">
        <v>22801</v>
      </c>
    </row>
    <row r="8484" spans="1:3">
      <c r="A8484" s="2" t="s">
        <v>22803</v>
      </c>
      <c r="B8484" s="2" t="s">
        <v>22804</v>
      </c>
      <c r="C8484" s="2" t="s">
        <v>22803</v>
      </c>
    </row>
    <row r="8485" spans="1:3">
      <c r="A8485" s="2" t="s">
        <v>22805</v>
      </c>
      <c r="B8485" s="2" t="s">
        <v>22806</v>
      </c>
      <c r="C8485" s="2" t="s">
        <v>22805</v>
      </c>
    </row>
    <row r="8486" spans="1:3">
      <c r="A8486" s="2" t="s">
        <v>22807</v>
      </c>
      <c r="B8486" s="2" t="s">
        <v>13298</v>
      </c>
      <c r="C8486" s="2" t="s">
        <v>22807</v>
      </c>
    </row>
    <row r="8487" spans="1:3">
      <c r="A8487" s="2" t="s">
        <v>22808</v>
      </c>
      <c r="B8487" s="2" t="s">
        <v>22809</v>
      </c>
      <c r="C8487" s="2" t="s">
        <v>22808</v>
      </c>
    </row>
    <row r="8488" spans="1:3">
      <c r="A8488" s="2" t="s">
        <v>22810</v>
      </c>
      <c r="B8488" s="2" t="s">
        <v>22811</v>
      </c>
      <c r="C8488" s="2" t="s">
        <v>22810</v>
      </c>
    </row>
    <row r="8489" spans="1:3">
      <c r="A8489" s="2" t="s">
        <v>22812</v>
      </c>
      <c r="B8489" s="2" t="s">
        <v>22813</v>
      </c>
      <c r="C8489" s="2" t="s">
        <v>22812</v>
      </c>
    </row>
    <row r="8490" spans="1:3">
      <c r="A8490" s="2" t="s">
        <v>22814</v>
      </c>
      <c r="B8490" s="2" t="s">
        <v>22815</v>
      </c>
      <c r="C8490" s="2" t="s">
        <v>22814</v>
      </c>
    </row>
    <row r="8491" spans="1:3">
      <c r="A8491" s="2" t="s">
        <v>22816</v>
      </c>
      <c r="B8491" s="2" t="s">
        <v>22817</v>
      </c>
      <c r="C8491" s="2" t="s">
        <v>22816</v>
      </c>
    </row>
    <row r="8492" spans="1:3">
      <c r="A8492" s="2" t="s">
        <v>22818</v>
      </c>
      <c r="B8492" s="2" t="s">
        <v>22819</v>
      </c>
      <c r="C8492" s="2" t="s">
        <v>22818</v>
      </c>
    </row>
    <row r="8493" spans="1:3">
      <c r="A8493" s="2" t="s">
        <v>22820</v>
      </c>
      <c r="B8493" s="2" t="s">
        <v>22821</v>
      </c>
      <c r="C8493" s="2" t="s">
        <v>22820</v>
      </c>
    </row>
    <row r="8494" spans="1:3">
      <c r="A8494" s="2" t="s">
        <v>22822</v>
      </c>
      <c r="B8494" s="2" t="s">
        <v>22823</v>
      </c>
      <c r="C8494" s="2" t="s">
        <v>22822</v>
      </c>
    </row>
    <row r="8495" spans="1:3">
      <c r="A8495" s="2" t="s">
        <v>22824</v>
      </c>
      <c r="B8495" s="2" t="s">
        <v>22825</v>
      </c>
      <c r="C8495" s="2" t="s">
        <v>22824</v>
      </c>
    </row>
    <row r="8496" spans="1:3">
      <c r="A8496" s="2" t="s">
        <v>22826</v>
      </c>
      <c r="B8496" s="2" t="s">
        <v>22827</v>
      </c>
      <c r="C8496" s="2" t="s">
        <v>22826</v>
      </c>
    </row>
    <row r="8497" spans="1:3">
      <c r="A8497" s="2" t="s">
        <v>22828</v>
      </c>
      <c r="B8497" s="2" t="s">
        <v>22829</v>
      </c>
      <c r="C8497" s="2" t="s">
        <v>22828</v>
      </c>
    </row>
    <row r="8498" spans="1:3">
      <c r="A8498" s="2" t="s">
        <v>22830</v>
      </c>
      <c r="B8498" s="2" t="s">
        <v>22831</v>
      </c>
      <c r="C8498" s="2" t="s">
        <v>22830</v>
      </c>
    </row>
    <row r="8499" spans="1:3">
      <c r="A8499" s="2" t="s">
        <v>22832</v>
      </c>
      <c r="B8499" s="2" t="s">
        <v>22833</v>
      </c>
      <c r="C8499" s="2" t="s">
        <v>22832</v>
      </c>
    </row>
    <row r="8500" spans="1:3">
      <c r="A8500" s="2" t="s">
        <v>22834</v>
      </c>
      <c r="B8500" s="2" t="s">
        <v>22835</v>
      </c>
      <c r="C8500" s="2" t="s">
        <v>22834</v>
      </c>
    </row>
    <row r="8501" spans="1:3">
      <c r="A8501" s="2" t="s">
        <v>22836</v>
      </c>
      <c r="B8501" s="2" t="s">
        <v>22837</v>
      </c>
      <c r="C8501" s="2" t="s">
        <v>22836</v>
      </c>
    </row>
    <row r="8502" spans="1:3">
      <c r="A8502" s="2" t="s">
        <v>22838</v>
      </c>
      <c r="B8502" s="2" t="s">
        <v>22839</v>
      </c>
      <c r="C8502" s="2" t="s">
        <v>22838</v>
      </c>
    </row>
    <row r="8503" spans="1:3">
      <c r="A8503" s="2" t="s">
        <v>22840</v>
      </c>
      <c r="B8503" s="2" t="s">
        <v>22841</v>
      </c>
      <c r="C8503" s="2" t="s">
        <v>22840</v>
      </c>
    </row>
    <row r="8504" spans="1:3">
      <c r="A8504" s="2" t="s">
        <v>22842</v>
      </c>
      <c r="B8504" s="2" t="s">
        <v>22843</v>
      </c>
      <c r="C8504" s="2" t="s">
        <v>22842</v>
      </c>
    </row>
    <row r="8505" spans="1:3">
      <c r="A8505" s="2" t="s">
        <v>22844</v>
      </c>
      <c r="B8505" s="2" t="s">
        <v>22845</v>
      </c>
      <c r="C8505" s="2" t="s">
        <v>22844</v>
      </c>
    </row>
    <row r="8506" spans="1:3">
      <c r="A8506" s="2" t="s">
        <v>22846</v>
      </c>
      <c r="B8506" s="2" t="s">
        <v>22847</v>
      </c>
      <c r="C8506" s="2" t="s">
        <v>22846</v>
      </c>
    </row>
    <row r="8507" spans="1:3">
      <c r="A8507" s="2" t="s">
        <v>22848</v>
      </c>
      <c r="B8507" s="2" t="s">
        <v>22849</v>
      </c>
      <c r="C8507" s="2" t="s">
        <v>22848</v>
      </c>
    </row>
    <row r="8508" spans="1:3">
      <c r="A8508" s="2" t="s">
        <v>22850</v>
      </c>
      <c r="B8508" s="2" t="s">
        <v>22851</v>
      </c>
      <c r="C8508" s="2" t="s">
        <v>22850</v>
      </c>
    </row>
    <row r="8509" spans="1:3">
      <c r="A8509" s="2" t="s">
        <v>22852</v>
      </c>
      <c r="B8509" s="2" t="s">
        <v>22853</v>
      </c>
      <c r="C8509" s="2" t="s">
        <v>22852</v>
      </c>
    </row>
    <row r="8510" spans="1:3">
      <c r="A8510" s="2" t="s">
        <v>22854</v>
      </c>
      <c r="B8510" s="2" t="s">
        <v>22855</v>
      </c>
      <c r="C8510" s="2" t="s">
        <v>22854</v>
      </c>
    </row>
    <row r="8511" spans="1:3">
      <c r="A8511" s="2" t="s">
        <v>22856</v>
      </c>
      <c r="B8511" s="2" t="s">
        <v>22857</v>
      </c>
      <c r="C8511" s="2" t="s">
        <v>22856</v>
      </c>
    </row>
    <row r="8512" spans="1:3">
      <c r="A8512" s="2" t="s">
        <v>22858</v>
      </c>
      <c r="B8512" s="2" t="s">
        <v>22859</v>
      </c>
      <c r="C8512" s="2" t="s">
        <v>22858</v>
      </c>
    </row>
    <row r="8513" spans="1:3">
      <c r="A8513" s="2" t="s">
        <v>22860</v>
      </c>
      <c r="B8513" s="2" t="s">
        <v>22861</v>
      </c>
      <c r="C8513" s="2" t="s">
        <v>22860</v>
      </c>
    </row>
    <row r="8514" spans="1:3">
      <c r="A8514" s="2" t="s">
        <v>22862</v>
      </c>
      <c r="B8514" s="2" t="s">
        <v>13278</v>
      </c>
      <c r="C8514" s="2" t="s">
        <v>22862</v>
      </c>
    </row>
    <row r="8515" spans="1:3">
      <c r="A8515" s="2" t="s">
        <v>22863</v>
      </c>
      <c r="B8515" s="2" t="s">
        <v>22864</v>
      </c>
      <c r="C8515" s="2" t="s">
        <v>22863</v>
      </c>
    </row>
    <row r="8516" spans="1:3">
      <c r="A8516" s="2" t="s">
        <v>22865</v>
      </c>
      <c r="B8516" s="2" t="s">
        <v>22866</v>
      </c>
      <c r="C8516" s="2" t="s">
        <v>22865</v>
      </c>
    </row>
    <row r="8517" spans="1:3">
      <c r="A8517" s="2" t="s">
        <v>22867</v>
      </c>
      <c r="B8517" s="2" t="s">
        <v>22868</v>
      </c>
      <c r="C8517" s="2" t="s">
        <v>22867</v>
      </c>
    </row>
    <row r="8518" spans="1:3">
      <c r="A8518" s="2" t="s">
        <v>22869</v>
      </c>
      <c r="B8518" s="2" t="s">
        <v>22870</v>
      </c>
      <c r="C8518" s="2" t="s">
        <v>22869</v>
      </c>
    </row>
    <row r="8519" spans="1:3">
      <c r="A8519" s="2" t="s">
        <v>22871</v>
      </c>
      <c r="B8519" s="2" t="s">
        <v>22872</v>
      </c>
      <c r="C8519" s="2" t="s">
        <v>22871</v>
      </c>
    </row>
    <row r="8520" spans="1:3">
      <c r="A8520" s="2" t="s">
        <v>22873</v>
      </c>
      <c r="B8520" s="2" t="s">
        <v>22874</v>
      </c>
      <c r="C8520" s="2" t="s">
        <v>22873</v>
      </c>
    </row>
    <row r="8521" spans="1:3">
      <c r="A8521" s="2" t="s">
        <v>22875</v>
      </c>
      <c r="B8521" s="2" t="s">
        <v>13344</v>
      </c>
      <c r="C8521" s="2" t="s">
        <v>22875</v>
      </c>
    </row>
    <row r="8522" spans="1:3">
      <c r="A8522" s="2" t="s">
        <v>22876</v>
      </c>
      <c r="B8522" s="2" t="s">
        <v>22877</v>
      </c>
      <c r="C8522" s="2" t="s">
        <v>22876</v>
      </c>
    </row>
    <row r="8523" spans="1:3">
      <c r="A8523" s="2" t="s">
        <v>22878</v>
      </c>
      <c r="B8523" s="2" t="s">
        <v>22879</v>
      </c>
      <c r="C8523" s="2" t="s">
        <v>22878</v>
      </c>
    </row>
    <row r="8524" spans="1:3">
      <c r="A8524" s="2" t="s">
        <v>22880</v>
      </c>
      <c r="B8524" s="2" t="s">
        <v>22881</v>
      </c>
      <c r="C8524" s="2" t="s">
        <v>22880</v>
      </c>
    </row>
    <row r="8525" spans="1:3">
      <c r="A8525" s="2" t="s">
        <v>22882</v>
      </c>
      <c r="B8525" s="2" t="s">
        <v>22883</v>
      </c>
      <c r="C8525" s="2" t="s">
        <v>22882</v>
      </c>
    </row>
    <row r="8526" spans="1:3">
      <c r="A8526" s="2" t="s">
        <v>22884</v>
      </c>
      <c r="B8526" s="2" t="s">
        <v>22885</v>
      </c>
      <c r="C8526" s="2" t="s">
        <v>22884</v>
      </c>
    </row>
    <row r="8527" spans="1:3">
      <c r="A8527" s="2" t="s">
        <v>22886</v>
      </c>
      <c r="B8527" s="2" t="s">
        <v>22887</v>
      </c>
      <c r="C8527" s="2" t="s">
        <v>22886</v>
      </c>
    </row>
    <row r="8528" spans="1:3">
      <c r="A8528" s="2" t="s">
        <v>22888</v>
      </c>
      <c r="B8528" s="2" t="s">
        <v>22889</v>
      </c>
      <c r="C8528" s="2" t="s">
        <v>22888</v>
      </c>
    </row>
    <row r="8529" spans="1:3">
      <c r="A8529" s="2" t="s">
        <v>22890</v>
      </c>
      <c r="B8529" s="2" t="s">
        <v>11650</v>
      </c>
      <c r="C8529" s="2" t="s">
        <v>22890</v>
      </c>
    </row>
    <row r="8530" spans="1:3">
      <c r="A8530" s="2" t="s">
        <v>22891</v>
      </c>
      <c r="B8530" s="2" t="s">
        <v>22892</v>
      </c>
      <c r="C8530" s="2" t="s">
        <v>22891</v>
      </c>
    </row>
    <row r="8531" spans="1:3">
      <c r="A8531" s="2" t="s">
        <v>22893</v>
      </c>
      <c r="B8531" s="2" t="s">
        <v>22894</v>
      </c>
      <c r="C8531" s="2" t="s">
        <v>22893</v>
      </c>
    </row>
    <row r="8532" spans="1:3">
      <c r="A8532" s="2" t="s">
        <v>22895</v>
      </c>
      <c r="B8532" s="2" t="s">
        <v>22896</v>
      </c>
      <c r="C8532" s="2" t="s">
        <v>22895</v>
      </c>
    </row>
    <row r="8533" spans="1:3">
      <c r="A8533" s="2" t="s">
        <v>22897</v>
      </c>
      <c r="B8533" s="2" t="s">
        <v>22898</v>
      </c>
      <c r="C8533" s="2" t="s">
        <v>22897</v>
      </c>
    </row>
    <row r="8534" spans="1:3">
      <c r="A8534" s="2" t="s">
        <v>22899</v>
      </c>
      <c r="B8534" s="2" t="s">
        <v>22900</v>
      </c>
      <c r="C8534" s="2" t="s">
        <v>22899</v>
      </c>
    </row>
    <row r="8535" spans="1:3">
      <c r="A8535" s="2" t="s">
        <v>22901</v>
      </c>
      <c r="B8535" s="2" t="s">
        <v>22902</v>
      </c>
      <c r="C8535" s="2" t="s">
        <v>22901</v>
      </c>
    </row>
    <row r="8536" spans="1:3">
      <c r="A8536" s="2" t="s">
        <v>22903</v>
      </c>
      <c r="B8536" s="2" t="s">
        <v>22904</v>
      </c>
      <c r="C8536" s="2" t="s">
        <v>22903</v>
      </c>
    </row>
    <row r="8537" spans="1:3">
      <c r="A8537" s="2" t="s">
        <v>22905</v>
      </c>
      <c r="B8537" s="2" t="s">
        <v>22906</v>
      </c>
      <c r="C8537" s="2" t="s">
        <v>22905</v>
      </c>
    </row>
    <row r="8538" spans="1:3">
      <c r="A8538" s="2" t="s">
        <v>22907</v>
      </c>
      <c r="B8538" s="2" t="s">
        <v>22908</v>
      </c>
      <c r="C8538" s="2" t="s">
        <v>22907</v>
      </c>
    </row>
    <row r="8539" spans="1:3">
      <c r="A8539" s="2" t="s">
        <v>22909</v>
      </c>
      <c r="B8539" s="2" t="s">
        <v>22910</v>
      </c>
      <c r="C8539" s="2" t="s">
        <v>22909</v>
      </c>
    </row>
    <row r="8540" spans="1:3">
      <c r="A8540" s="2" t="s">
        <v>22911</v>
      </c>
      <c r="B8540" s="2" t="s">
        <v>22912</v>
      </c>
      <c r="C8540" s="2" t="s">
        <v>22911</v>
      </c>
    </row>
    <row r="8541" spans="1:3">
      <c r="A8541" s="2" t="s">
        <v>22913</v>
      </c>
      <c r="B8541" s="2" t="s">
        <v>22914</v>
      </c>
      <c r="C8541" s="2" t="s">
        <v>22913</v>
      </c>
    </row>
    <row r="8542" spans="1:3">
      <c r="A8542" s="2" t="s">
        <v>22915</v>
      </c>
      <c r="B8542" s="2" t="s">
        <v>22916</v>
      </c>
      <c r="C8542" s="2" t="s">
        <v>22915</v>
      </c>
    </row>
    <row r="8543" spans="1:3">
      <c r="A8543" s="2" t="s">
        <v>22917</v>
      </c>
      <c r="B8543" s="2" t="s">
        <v>22918</v>
      </c>
      <c r="C8543" s="2" t="s">
        <v>22917</v>
      </c>
    </row>
    <row r="8544" spans="1:3">
      <c r="A8544" s="2" t="s">
        <v>22919</v>
      </c>
      <c r="B8544" s="2" t="s">
        <v>22920</v>
      </c>
      <c r="C8544" s="2" t="s">
        <v>22919</v>
      </c>
    </row>
    <row r="8545" spans="1:3">
      <c r="A8545" s="2" t="s">
        <v>22921</v>
      </c>
      <c r="B8545" s="2" t="s">
        <v>22922</v>
      </c>
      <c r="C8545" s="2" t="s">
        <v>22921</v>
      </c>
    </row>
    <row r="8546" spans="1:3">
      <c r="A8546" s="2" t="s">
        <v>22923</v>
      </c>
      <c r="B8546" s="2" t="s">
        <v>22924</v>
      </c>
      <c r="C8546" s="2" t="s">
        <v>22923</v>
      </c>
    </row>
    <row r="8547" spans="1:3">
      <c r="A8547" s="2" t="s">
        <v>22925</v>
      </c>
      <c r="B8547" s="2" t="s">
        <v>22926</v>
      </c>
      <c r="C8547" s="2" t="s">
        <v>22925</v>
      </c>
    </row>
    <row r="8548" spans="1:3">
      <c r="A8548" s="2" t="s">
        <v>22927</v>
      </c>
      <c r="B8548" s="2" t="s">
        <v>22928</v>
      </c>
      <c r="C8548" s="2" t="s">
        <v>22927</v>
      </c>
    </row>
    <row r="8549" spans="1:3">
      <c r="A8549" s="2" t="s">
        <v>22929</v>
      </c>
      <c r="B8549" s="2" t="s">
        <v>22930</v>
      </c>
      <c r="C8549" s="2" t="s">
        <v>22929</v>
      </c>
    </row>
    <row r="8550" spans="1:3">
      <c r="A8550" s="2" t="s">
        <v>22931</v>
      </c>
      <c r="B8550" s="2" t="s">
        <v>22932</v>
      </c>
      <c r="C8550" s="2" t="s">
        <v>22931</v>
      </c>
    </row>
    <row r="8551" spans="1:3">
      <c r="A8551" s="2" t="s">
        <v>22933</v>
      </c>
      <c r="B8551" s="2" t="s">
        <v>22934</v>
      </c>
      <c r="C8551" s="2" t="s">
        <v>22933</v>
      </c>
    </row>
    <row r="8552" spans="1:3">
      <c r="A8552" s="2" t="s">
        <v>22935</v>
      </c>
      <c r="B8552" s="2" t="s">
        <v>22936</v>
      </c>
      <c r="C8552" s="2" t="s">
        <v>22935</v>
      </c>
    </row>
    <row r="8553" spans="1:3">
      <c r="A8553" s="2" t="s">
        <v>22937</v>
      </c>
      <c r="B8553" s="2" t="s">
        <v>22938</v>
      </c>
      <c r="C8553" s="2" t="s">
        <v>22937</v>
      </c>
    </row>
    <row r="8554" spans="1:3">
      <c r="A8554" s="2" t="s">
        <v>22939</v>
      </c>
      <c r="B8554" s="2" t="s">
        <v>22940</v>
      </c>
      <c r="C8554" s="2" t="s">
        <v>22939</v>
      </c>
    </row>
    <row r="8555" spans="1:3">
      <c r="A8555" s="2" t="s">
        <v>22941</v>
      </c>
      <c r="B8555" s="2" t="s">
        <v>22942</v>
      </c>
      <c r="C8555" s="2" t="s">
        <v>22941</v>
      </c>
    </row>
    <row r="8556" spans="1:3">
      <c r="A8556" s="2" t="s">
        <v>22943</v>
      </c>
      <c r="B8556" s="2" t="s">
        <v>22944</v>
      </c>
      <c r="C8556" s="2" t="s">
        <v>22943</v>
      </c>
    </row>
    <row r="8557" spans="1:3">
      <c r="A8557" s="2" t="s">
        <v>22945</v>
      </c>
      <c r="B8557" s="2" t="s">
        <v>22946</v>
      </c>
      <c r="C8557" s="2" t="s">
        <v>22945</v>
      </c>
    </row>
    <row r="8558" spans="1:3">
      <c r="A8558" s="2" t="s">
        <v>22947</v>
      </c>
      <c r="B8558" s="2" t="s">
        <v>22948</v>
      </c>
      <c r="C8558" s="2" t="s">
        <v>22947</v>
      </c>
    </row>
    <row r="8559" spans="1:3">
      <c r="A8559" s="2" t="s">
        <v>22949</v>
      </c>
      <c r="B8559" s="2" t="s">
        <v>22950</v>
      </c>
      <c r="C8559" s="2" t="s">
        <v>22949</v>
      </c>
    </row>
    <row r="8560" spans="1:3">
      <c r="A8560" s="2" t="s">
        <v>22951</v>
      </c>
      <c r="B8560" s="2" t="s">
        <v>22952</v>
      </c>
      <c r="C8560" s="2" t="s">
        <v>22951</v>
      </c>
    </row>
    <row r="8561" spans="1:3">
      <c r="A8561" s="2" t="s">
        <v>22953</v>
      </c>
      <c r="B8561" s="2" t="s">
        <v>22954</v>
      </c>
      <c r="C8561" s="2" t="s">
        <v>22953</v>
      </c>
    </row>
    <row r="8562" spans="1:3">
      <c r="A8562" s="2" t="s">
        <v>22955</v>
      </c>
      <c r="B8562" s="2" t="s">
        <v>22956</v>
      </c>
      <c r="C8562" s="2" t="s">
        <v>22955</v>
      </c>
    </row>
    <row r="8563" spans="1:3">
      <c r="A8563" s="2" t="s">
        <v>22957</v>
      </c>
      <c r="B8563" s="2" t="s">
        <v>22958</v>
      </c>
      <c r="C8563" s="2" t="s">
        <v>22957</v>
      </c>
    </row>
    <row r="8564" spans="1:3">
      <c r="A8564" s="2" t="s">
        <v>22959</v>
      </c>
      <c r="B8564" s="2" t="s">
        <v>22960</v>
      </c>
      <c r="C8564" s="2" t="s">
        <v>22959</v>
      </c>
    </row>
    <row r="8565" spans="1:3">
      <c r="A8565" s="2" t="s">
        <v>22961</v>
      </c>
      <c r="B8565" s="2" t="s">
        <v>22962</v>
      </c>
      <c r="C8565" s="2" t="s">
        <v>22961</v>
      </c>
    </row>
    <row r="8566" spans="1:3">
      <c r="A8566" s="2" t="s">
        <v>22963</v>
      </c>
      <c r="B8566" s="2" t="s">
        <v>22964</v>
      </c>
      <c r="C8566" s="2" t="s">
        <v>22963</v>
      </c>
    </row>
    <row r="8567" spans="1:3">
      <c r="A8567" s="2" t="s">
        <v>22965</v>
      </c>
      <c r="B8567" s="2" t="s">
        <v>22966</v>
      </c>
      <c r="C8567" s="2" t="s">
        <v>22965</v>
      </c>
    </row>
    <row r="8568" spans="1:3">
      <c r="A8568" s="2" t="s">
        <v>22967</v>
      </c>
      <c r="B8568" s="2" t="s">
        <v>22968</v>
      </c>
      <c r="C8568" s="2" t="s">
        <v>22967</v>
      </c>
    </row>
    <row r="8569" spans="1:3">
      <c r="A8569" s="2" t="s">
        <v>22969</v>
      </c>
      <c r="B8569" s="2" t="s">
        <v>22970</v>
      </c>
      <c r="C8569" s="2" t="s">
        <v>22969</v>
      </c>
    </row>
    <row r="8570" spans="1:3">
      <c r="A8570" s="2" t="s">
        <v>22971</v>
      </c>
      <c r="B8570" s="2" t="s">
        <v>22972</v>
      </c>
      <c r="C8570" s="2" t="s">
        <v>22971</v>
      </c>
    </row>
    <row r="8571" spans="1:3">
      <c r="A8571" s="2" t="s">
        <v>22973</v>
      </c>
      <c r="B8571" s="2" t="s">
        <v>22974</v>
      </c>
      <c r="C8571" s="2" t="s">
        <v>22973</v>
      </c>
    </row>
    <row r="8572" spans="1:3">
      <c r="A8572" s="2" t="s">
        <v>22975</v>
      </c>
      <c r="B8572" s="2" t="s">
        <v>22976</v>
      </c>
      <c r="C8572" s="2" t="s">
        <v>22975</v>
      </c>
    </row>
    <row r="8573" spans="1:3">
      <c r="A8573" s="2" t="s">
        <v>22977</v>
      </c>
      <c r="B8573" s="2" t="s">
        <v>22978</v>
      </c>
      <c r="C8573" s="2" t="s">
        <v>22977</v>
      </c>
    </row>
    <row r="8574" spans="1:3">
      <c r="A8574" s="2" t="s">
        <v>22979</v>
      </c>
      <c r="B8574" s="2" t="s">
        <v>22980</v>
      </c>
      <c r="C8574" s="2" t="s">
        <v>22979</v>
      </c>
    </row>
    <row r="8575" spans="1:3">
      <c r="A8575" s="2" t="s">
        <v>22981</v>
      </c>
      <c r="B8575" s="2" t="s">
        <v>22982</v>
      </c>
      <c r="C8575" s="2" t="s">
        <v>22981</v>
      </c>
    </row>
    <row r="8576" spans="1:3">
      <c r="A8576" s="2" t="s">
        <v>22983</v>
      </c>
      <c r="B8576" s="2" t="s">
        <v>22984</v>
      </c>
      <c r="C8576" s="2" t="s">
        <v>22983</v>
      </c>
    </row>
    <row r="8577" spans="1:3">
      <c r="A8577" s="2" t="s">
        <v>22985</v>
      </c>
      <c r="B8577" s="2" t="s">
        <v>22986</v>
      </c>
      <c r="C8577" s="2" t="s">
        <v>22985</v>
      </c>
    </row>
    <row r="8578" spans="1:3">
      <c r="A8578" s="2" t="s">
        <v>22987</v>
      </c>
      <c r="B8578" s="2" t="s">
        <v>22988</v>
      </c>
      <c r="C8578" s="2" t="s">
        <v>22987</v>
      </c>
    </row>
    <row r="8579" spans="1:3">
      <c r="A8579" s="2" t="s">
        <v>22989</v>
      </c>
      <c r="B8579" s="2" t="s">
        <v>13353</v>
      </c>
      <c r="C8579" s="2" t="s">
        <v>22989</v>
      </c>
    </row>
    <row r="8580" spans="1:3">
      <c r="A8580" s="2" t="s">
        <v>22990</v>
      </c>
      <c r="B8580" s="2" t="s">
        <v>22991</v>
      </c>
      <c r="C8580" s="2" t="s">
        <v>22990</v>
      </c>
    </row>
    <row r="8581" spans="1:3">
      <c r="A8581" s="2" t="s">
        <v>22992</v>
      </c>
      <c r="B8581" s="2" t="s">
        <v>22993</v>
      </c>
      <c r="C8581" s="2" t="s">
        <v>22992</v>
      </c>
    </row>
    <row r="8582" spans="1:3">
      <c r="A8582" s="2" t="s">
        <v>22994</v>
      </c>
      <c r="B8582" s="2" t="s">
        <v>22995</v>
      </c>
      <c r="C8582" s="2" t="s">
        <v>22994</v>
      </c>
    </row>
    <row r="8583" spans="1:3">
      <c r="A8583" s="2" t="s">
        <v>22996</v>
      </c>
      <c r="B8583" s="2" t="s">
        <v>22997</v>
      </c>
      <c r="C8583" s="2" t="s">
        <v>22996</v>
      </c>
    </row>
    <row r="8584" spans="1:3">
      <c r="A8584" s="2" t="s">
        <v>22998</v>
      </c>
      <c r="B8584" s="2" t="s">
        <v>22999</v>
      </c>
      <c r="C8584" s="2" t="s">
        <v>22998</v>
      </c>
    </row>
    <row r="8585" spans="1:3">
      <c r="A8585" s="2" t="s">
        <v>23000</v>
      </c>
      <c r="B8585" s="2" t="s">
        <v>23001</v>
      </c>
      <c r="C8585" s="2" t="s">
        <v>23000</v>
      </c>
    </row>
    <row r="8586" spans="1:3">
      <c r="A8586" s="2" t="s">
        <v>23002</v>
      </c>
      <c r="B8586" s="2" t="s">
        <v>23003</v>
      </c>
      <c r="C8586" s="2" t="s">
        <v>23002</v>
      </c>
    </row>
    <row r="8587" spans="1:3">
      <c r="A8587" s="2" t="s">
        <v>23004</v>
      </c>
      <c r="B8587" s="2" t="s">
        <v>23005</v>
      </c>
      <c r="C8587" s="2" t="s">
        <v>23004</v>
      </c>
    </row>
    <row r="8588" spans="1:3">
      <c r="A8588" s="2" t="s">
        <v>23006</v>
      </c>
      <c r="B8588" s="2" t="s">
        <v>23007</v>
      </c>
      <c r="C8588" s="2" t="s">
        <v>23006</v>
      </c>
    </row>
    <row r="8589" spans="1:3">
      <c r="A8589" s="2" t="s">
        <v>23008</v>
      </c>
      <c r="B8589" s="2" t="s">
        <v>23009</v>
      </c>
      <c r="C8589" s="2" t="s">
        <v>23008</v>
      </c>
    </row>
    <row r="8590" spans="1:3">
      <c r="A8590" s="2" t="s">
        <v>23010</v>
      </c>
      <c r="B8590" s="2" t="s">
        <v>23011</v>
      </c>
      <c r="C8590" s="2" t="s">
        <v>23010</v>
      </c>
    </row>
    <row r="8591" spans="1:3">
      <c r="A8591" s="2" t="s">
        <v>23012</v>
      </c>
      <c r="B8591" s="2" t="s">
        <v>23013</v>
      </c>
      <c r="C8591" s="2" t="s">
        <v>23012</v>
      </c>
    </row>
    <row r="8592" spans="1:3">
      <c r="A8592" s="2" t="s">
        <v>23014</v>
      </c>
      <c r="B8592" s="2" t="s">
        <v>23015</v>
      </c>
      <c r="C8592" s="2" t="s">
        <v>23014</v>
      </c>
    </row>
    <row r="8593" spans="1:3">
      <c r="A8593" s="2" t="s">
        <v>23016</v>
      </c>
      <c r="B8593" s="2" t="s">
        <v>23017</v>
      </c>
      <c r="C8593" s="2" t="s">
        <v>23016</v>
      </c>
    </row>
    <row r="8594" spans="1:3">
      <c r="A8594" s="2" t="s">
        <v>23018</v>
      </c>
      <c r="B8594" s="2" t="s">
        <v>23019</v>
      </c>
      <c r="C8594" s="2" t="s">
        <v>23018</v>
      </c>
    </row>
    <row r="8595" spans="1:3">
      <c r="A8595" s="2" t="s">
        <v>23020</v>
      </c>
      <c r="B8595" s="2" t="s">
        <v>23021</v>
      </c>
      <c r="C8595" s="2" t="s">
        <v>23020</v>
      </c>
    </row>
    <row r="8596" spans="1:3">
      <c r="A8596" s="2" t="s">
        <v>23022</v>
      </c>
      <c r="B8596" s="2" t="s">
        <v>23023</v>
      </c>
      <c r="C8596" s="2" t="s">
        <v>23022</v>
      </c>
    </row>
    <row r="8597" spans="1:3">
      <c r="A8597" s="2" t="s">
        <v>23024</v>
      </c>
      <c r="B8597" s="2" t="s">
        <v>23025</v>
      </c>
      <c r="C8597" s="2" t="s">
        <v>23024</v>
      </c>
    </row>
    <row r="8598" spans="1:3">
      <c r="A8598" s="2" t="s">
        <v>23026</v>
      </c>
      <c r="B8598" s="2" t="s">
        <v>23027</v>
      </c>
      <c r="C8598" s="2" t="s">
        <v>23026</v>
      </c>
    </row>
    <row r="8599" spans="1:3">
      <c r="A8599" s="2" t="s">
        <v>23028</v>
      </c>
      <c r="B8599" s="2" t="s">
        <v>23029</v>
      </c>
      <c r="C8599" s="2" t="s">
        <v>23028</v>
      </c>
    </row>
    <row r="8600" spans="1:3">
      <c r="A8600" s="2" t="s">
        <v>23030</v>
      </c>
      <c r="B8600" s="2" t="s">
        <v>23031</v>
      </c>
      <c r="C8600" s="2" t="s">
        <v>23030</v>
      </c>
    </row>
    <row r="8601" spans="1:3">
      <c r="A8601" s="2" t="s">
        <v>23032</v>
      </c>
      <c r="B8601" s="2" t="s">
        <v>23033</v>
      </c>
      <c r="C8601" s="2" t="s">
        <v>23032</v>
      </c>
    </row>
    <row r="8602" spans="1:3">
      <c r="A8602" s="2" t="s">
        <v>23034</v>
      </c>
      <c r="B8602" s="2" t="s">
        <v>23035</v>
      </c>
      <c r="C8602" s="2" t="s">
        <v>23034</v>
      </c>
    </row>
    <row r="8603" spans="1:3">
      <c r="A8603" s="2" t="s">
        <v>23036</v>
      </c>
      <c r="B8603" s="2" t="s">
        <v>23037</v>
      </c>
      <c r="C8603" s="2" t="s">
        <v>23036</v>
      </c>
    </row>
    <row r="8604" spans="1:3">
      <c r="A8604" s="2" t="s">
        <v>23038</v>
      </c>
      <c r="B8604" s="2" t="s">
        <v>23039</v>
      </c>
      <c r="C8604" s="2" t="s">
        <v>23038</v>
      </c>
    </row>
    <row r="8605" spans="1:3">
      <c r="A8605" s="2" t="s">
        <v>23040</v>
      </c>
      <c r="B8605" s="2" t="s">
        <v>23041</v>
      </c>
      <c r="C8605" s="2" t="s">
        <v>23040</v>
      </c>
    </row>
    <row r="8606" spans="1:3">
      <c r="A8606" s="2" t="s">
        <v>23042</v>
      </c>
      <c r="B8606" s="2" t="s">
        <v>23043</v>
      </c>
      <c r="C8606" s="2" t="s">
        <v>23042</v>
      </c>
    </row>
    <row r="8607" spans="1:3">
      <c r="A8607" s="2" t="s">
        <v>23044</v>
      </c>
      <c r="B8607" s="2" t="s">
        <v>23045</v>
      </c>
      <c r="C8607" s="2" t="s">
        <v>23044</v>
      </c>
    </row>
    <row r="8608" spans="1:3">
      <c r="A8608" s="2" t="s">
        <v>23046</v>
      </c>
      <c r="B8608" s="2" t="s">
        <v>23047</v>
      </c>
      <c r="C8608" s="2" t="s">
        <v>23046</v>
      </c>
    </row>
    <row r="8609" spans="1:3">
      <c r="A8609" s="2" t="s">
        <v>23048</v>
      </c>
      <c r="B8609" s="2" t="s">
        <v>23049</v>
      </c>
      <c r="C8609" s="2" t="s">
        <v>23048</v>
      </c>
    </row>
    <row r="8610" spans="1:3">
      <c r="A8610" s="2" t="s">
        <v>23050</v>
      </c>
      <c r="B8610" s="2" t="s">
        <v>23051</v>
      </c>
      <c r="C8610" s="2" t="s">
        <v>23050</v>
      </c>
    </row>
    <row r="8611" spans="1:3">
      <c r="A8611" s="2" t="s">
        <v>23052</v>
      </c>
      <c r="B8611" s="2" t="s">
        <v>23053</v>
      </c>
      <c r="C8611" s="2" t="s">
        <v>23052</v>
      </c>
    </row>
    <row r="8612" spans="1:3">
      <c r="A8612" s="2" t="s">
        <v>23054</v>
      </c>
      <c r="B8612" s="2" t="s">
        <v>23055</v>
      </c>
      <c r="C8612" s="2" t="s">
        <v>23054</v>
      </c>
    </row>
    <row r="8613" spans="1:3">
      <c r="A8613" s="2" t="s">
        <v>23056</v>
      </c>
      <c r="B8613" s="2" t="s">
        <v>23057</v>
      </c>
      <c r="C8613" s="2" t="s">
        <v>23056</v>
      </c>
    </row>
    <row r="8614" spans="1:3">
      <c r="A8614" s="2" t="s">
        <v>23058</v>
      </c>
      <c r="B8614" s="2" t="s">
        <v>23059</v>
      </c>
      <c r="C8614" s="2" t="s">
        <v>23058</v>
      </c>
    </row>
    <row r="8615" spans="1:3">
      <c r="A8615" s="2" t="s">
        <v>23060</v>
      </c>
      <c r="B8615" s="2" t="s">
        <v>11702</v>
      </c>
      <c r="C8615" s="2" t="s">
        <v>23060</v>
      </c>
    </row>
    <row r="8616" spans="1:3">
      <c r="A8616" s="2" t="s">
        <v>23061</v>
      </c>
      <c r="B8616" s="2" t="s">
        <v>23062</v>
      </c>
      <c r="C8616" s="2" t="s">
        <v>23061</v>
      </c>
    </row>
    <row r="8617" spans="1:3">
      <c r="A8617" s="2" t="s">
        <v>23063</v>
      </c>
      <c r="B8617" s="2" t="s">
        <v>23064</v>
      </c>
      <c r="C8617" s="2" t="s">
        <v>23063</v>
      </c>
    </row>
    <row r="8618" spans="1:3">
      <c r="A8618" s="2" t="s">
        <v>23065</v>
      </c>
      <c r="B8618" s="2" t="s">
        <v>23066</v>
      </c>
      <c r="C8618" s="2" t="s">
        <v>23065</v>
      </c>
    </row>
    <row r="8619" spans="1:3">
      <c r="A8619" s="2" t="s">
        <v>23067</v>
      </c>
      <c r="B8619" s="2" t="s">
        <v>23068</v>
      </c>
      <c r="C8619" s="2" t="s">
        <v>23067</v>
      </c>
    </row>
    <row r="8620" spans="1:3">
      <c r="A8620" s="2" t="s">
        <v>23069</v>
      </c>
      <c r="B8620" s="2" t="s">
        <v>23070</v>
      </c>
      <c r="C8620" s="2" t="s">
        <v>23069</v>
      </c>
    </row>
    <row r="8621" spans="1:3">
      <c r="A8621" s="2" t="s">
        <v>23071</v>
      </c>
      <c r="B8621" s="2" t="s">
        <v>23072</v>
      </c>
      <c r="C8621" s="2" t="s">
        <v>23071</v>
      </c>
    </row>
    <row r="8622" spans="1:3">
      <c r="A8622" s="2" t="s">
        <v>23073</v>
      </c>
      <c r="B8622" s="2" t="s">
        <v>23074</v>
      </c>
      <c r="C8622" s="2" t="s">
        <v>23073</v>
      </c>
    </row>
    <row r="8623" spans="1:3">
      <c r="A8623" s="2" t="s">
        <v>23075</v>
      </c>
      <c r="B8623" s="2" t="s">
        <v>23076</v>
      </c>
      <c r="C8623" s="2" t="s">
        <v>23075</v>
      </c>
    </row>
    <row r="8624" spans="1:3">
      <c r="A8624" s="2" t="s">
        <v>23077</v>
      </c>
      <c r="B8624" s="2" t="s">
        <v>23078</v>
      </c>
      <c r="C8624" s="2" t="s">
        <v>23077</v>
      </c>
    </row>
    <row r="8625" spans="1:3">
      <c r="A8625" s="2" t="s">
        <v>23079</v>
      </c>
      <c r="B8625" s="2" t="s">
        <v>23080</v>
      </c>
      <c r="C8625" s="2" t="s">
        <v>23079</v>
      </c>
    </row>
    <row r="8626" spans="1:3">
      <c r="A8626" s="2" t="s">
        <v>23081</v>
      </c>
      <c r="B8626" s="2" t="s">
        <v>11522</v>
      </c>
      <c r="C8626" s="2" t="s">
        <v>23081</v>
      </c>
    </row>
    <row r="8627" spans="1:3">
      <c r="A8627" s="2" t="s">
        <v>23082</v>
      </c>
      <c r="B8627" s="2" t="s">
        <v>23083</v>
      </c>
      <c r="C8627" s="2" t="s">
        <v>23082</v>
      </c>
    </row>
    <row r="8628" spans="1:3">
      <c r="A8628" s="2" t="s">
        <v>23084</v>
      </c>
      <c r="B8628" s="2" t="s">
        <v>23085</v>
      </c>
      <c r="C8628" s="2" t="s">
        <v>23084</v>
      </c>
    </row>
    <row r="8629" spans="1:3">
      <c r="A8629" s="2" t="s">
        <v>23086</v>
      </c>
      <c r="B8629" s="2" t="s">
        <v>23087</v>
      </c>
      <c r="C8629" s="2" t="s">
        <v>23086</v>
      </c>
    </row>
    <row r="8630" spans="1:3">
      <c r="A8630" s="2" t="s">
        <v>23088</v>
      </c>
      <c r="B8630" s="2" t="s">
        <v>23089</v>
      </c>
      <c r="C8630" s="2" t="s">
        <v>23088</v>
      </c>
    </row>
    <row r="8631" spans="1:3">
      <c r="A8631" s="2" t="s">
        <v>23090</v>
      </c>
      <c r="B8631" s="2" t="s">
        <v>23091</v>
      </c>
      <c r="C8631" s="2" t="s">
        <v>23090</v>
      </c>
    </row>
    <row r="8632" spans="1:3">
      <c r="A8632" s="2" t="s">
        <v>23092</v>
      </c>
      <c r="B8632" s="2" t="s">
        <v>13821</v>
      </c>
      <c r="C8632" s="2" t="s">
        <v>23092</v>
      </c>
    </row>
    <row r="8633" spans="1:3">
      <c r="A8633" s="2" t="s">
        <v>23093</v>
      </c>
      <c r="B8633" s="2" t="s">
        <v>23094</v>
      </c>
      <c r="C8633" s="2" t="s">
        <v>23093</v>
      </c>
    </row>
    <row r="8634" spans="1:3">
      <c r="A8634" s="2" t="s">
        <v>23095</v>
      </c>
      <c r="B8634" s="2" t="s">
        <v>23096</v>
      </c>
      <c r="C8634" s="2" t="s">
        <v>23095</v>
      </c>
    </row>
    <row r="8635" spans="1:3">
      <c r="A8635" s="2" t="s">
        <v>23097</v>
      </c>
      <c r="B8635" s="2" t="s">
        <v>23098</v>
      </c>
      <c r="C8635" s="2" t="s">
        <v>23097</v>
      </c>
    </row>
    <row r="8636" spans="1:3">
      <c r="A8636" s="2" t="s">
        <v>23099</v>
      </c>
      <c r="B8636" s="2" t="s">
        <v>23100</v>
      </c>
      <c r="C8636" s="2" t="s">
        <v>23099</v>
      </c>
    </row>
    <row r="8637" spans="1:3">
      <c r="A8637" s="2" t="s">
        <v>23101</v>
      </c>
      <c r="B8637" s="2" t="s">
        <v>23102</v>
      </c>
      <c r="C8637" s="2" t="s">
        <v>23101</v>
      </c>
    </row>
    <row r="8638" spans="1:3">
      <c r="A8638" s="2" t="s">
        <v>23103</v>
      </c>
      <c r="B8638" s="2" t="s">
        <v>23104</v>
      </c>
      <c r="C8638" s="2" t="s">
        <v>23103</v>
      </c>
    </row>
    <row r="8639" spans="1:3">
      <c r="A8639" s="2" t="s">
        <v>23105</v>
      </c>
      <c r="B8639" s="2" t="s">
        <v>23106</v>
      </c>
      <c r="C8639" s="2" t="s">
        <v>23105</v>
      </c>
    </row>
    <row r="8640" spans="1:3">
      <c r="A8640" s="2" t="s">
        <v>23107</v>
      </c>
      <c r="B8640" s="2" t="s">
        <v>23108</v>
      </c>
      <c r="C8640" s="2" t="s">
        <v>23107</v>
      </c>
    </row>
    <row r="8641" spans="1:3">
      <c r="A8641" s="2" t="s">
        <v>23109</v>
      </c>
      <c r="B8641" s="2" t="s">
        <v>23110</v>
      </c>
      <c r="C8641" s="2" t="s">
        <v>23109</v>
      </c>
    </row>
    <row r="8642" spans="1:3">
      <c r="A8642" s="2" t="s">
        <v>23111</v>
      </c>
      <c r="B8642" s="2" t="s">
        <v>23112</v>
      </c>
      <c r="C8642" s="2" t="s">
        <v>23111</v>
      </c>
    </row>
    <row r="8643" spans="1:3">
      <c r="A8643" s="2" t="s">
        <v>23113</v>
      </c>
      <c r="B8643" s="2" t="s">
        <v>23114</v>
      </c>
      <c r="C8643" s="2" t="s">
        <v>23113</v>
      </c>
    </row>
    <row r="8644" spans="1:3">
      <c r="A8644" s="2" t="s">
        <v>23115</v>
      </c>
      <c r="B8644" s="2" t="s">
        <v>23116</v>
      </c>
      <c r="C8644" s="2" t="s">
        <v>23115</v>
      </c>
    </row>
    <row r="8645" spans="1:3">
      <c r="A8645" s="2" t="s">
        <v>23117</v>
      </c>
      <c r="B8645" s="2" t="s">
        <v>23118</v>
      </c>
      <c r="C8645" s="2" t="s">
        <v>23117</v>
      </c>
    </row>
    <row r="8646" spans="1:3">
      <c r="A8646" s="2" t="s">
        <v>23119</v>
      </c>
      <c r="B8646" s="2" t="s">
        <v>12942</v>
      </c>
      <c r="C8646" s="2" t="s">
        <v>23119</v>
      </c>
    </row>
    <row r="8647" spans="1:3">
      <c r="A8647" s="2" t="s">
        <v>23120</v>
      </c>
      <c r="B8647" s="2" t="s">
        <v>23121</v>
      </c>
      <c r="C8647" s="2" t="s">
        <v>23120</v>
      </c>
    </row>
    <row r="8648" spans="1:3">
      <c r="A8648" s="2" t="s">
        <v>23122</v>
      </c>
      <c r="B8648" s="2" t="s">
        <v>12795</v>
      </c>
      <c r="C8648" s="2" t="s">
        <v>23122</v>
      </c>
    </row>
    <row r="8649" spans="1:3">
      <c r="A8649" s="2" t="s">
        <v>23123</v>
      </c>
      <c r="B8649" s="2" t="s">
        <v>23124</v>
      </c>
      <c r="C8649" s="2" t="s">
        <v>23123</v>
      </c>
    </row>
    <row r="8650" spans="1:3">
      <c r="A8650" s="2" t="s">
        <v>23125</v>
      </c>
      <c r="B8650" s="2" t="s">
        <v>23126</v>
      </c>
      <c r="C8650" s="2" t="s">
        <v>23125</v>
      </c>
    </row>
    <row r="8651" spans="1:3">
      <c r="A8651" s="2" t="s">
        <v>23127</v>
      </c>
      <c r="B8651" s="2" t="s">
        <v>11751</v>
      </c>
      <c r="C8651" s="2" t="s">
        <v>23127</v>
      </c>
    </row>
    <row r="8652" spans="1:3">
      <c r="A8652" s="2" t="s">
        <v>23128</v>
      </c>
      <c r="B8652" s="2" t="s">
        <v>23129</v>
      </c>
      <c r="C8652" s="2" t="s">
        <v>23128</v>
      </c>
    </row>
    <row r="8653" spans="1:3">
      <c r="A8653" s="2" t="s">
        <v>23130</v>
      </c>
      <c r="B8653" s="2" t="s">
        <v>23131</v>
      </c>
      <c r="C8653" s="2" t="s">
        <v>23130</v>
      </c>
    </row>
    <row r="8654" spans="1:3">
      <c r="A8654" s="2" t="s">
        <v>23132</v>
      </c>
      <c r="B8654" s="2" t="s">
        <v>23133</v>
      </c>
      <c r="C8654" s="2" t="s">
        <v>23132</v>
      </c>
    </row>
    <row r="8655" spans="1:3">
      <c r="A8655" s="2" t="s">
        <v>23134</v>
      </c>
      <c r="B8655" s="2" t="s">
        <v>23135</v>
      </c>
      <c r="C8655" s="2" t="s">
        <v>23134</v>
      </c>
    </row>
    <row r="8656" spans="1:3">
      <c r="A8656" s="2" t="s">
        <v>23136</v>
      </c>
      <c r="B8656" s="2" t="s">
        <v>13165</v>
      </c>
      <c r="C8656" s="2" t="s">
        <v>23136</v>
      </c>
    </row>
    <row r="8657" spans="1:3">
      <c r="A8657" s="2" t="s">
        <v>23137</v>
      </c>
      <c r="B8657" s="2" t="s">
        <v>23138</v>
      </c>
      <c r="C8657" s="2" t="s">
        <v>23137</v>
      </c>
    </row>
    <row r="8658" spans="1:3">
      <c r="A8658" s="2" t="s">
        <v>23139</v>
      </c>
      <c r="B8658" s="2" t="s">
        <v>23140</v>
      </c>
      <c r="C8658" s="2" t="s">
        <v>23139</v>
      </c>
    </row>
    <row r="8659" spans="1:3">
      <c r="A8659" s="2" t="s">
        <v>23141</v>
      </c>
      <c r="B8659" s="2" t="s">
        <v>12457</v>
      </c>
      <c r="C8659" s="2" t="s">
        <v>23141</v>
      </c>
    </row>
    <row r="8660" spans="1:3">
      <c r="A8660" s="2" t="s">
        <v>23142</v>
      </c>
      <c r="B8660" s="2" t="s">
        <v>23143</v>
      </c>
      <c r="C8660" s="2" t="s">
        <v>23142</v>
      </c>
    </row>
    <row r="8661" spans="1:3">
      <c r="A8661" s="2" t="s">
        <v>23144</v>
      </c>
      <c r="B8661" s="2" t="s">
        <v>23145</v>
      </c>
      <c r="C8661" s="2" t="s">
        <v>23144</v>
      </c>
    </row>
    <row r="8662" spans="1:3">
      <c r="A8662" s="2" t="s">
        <v>1817</v>
      </c>
      <c r="B8662" s="2" t="s">
        <v>1818</v>
      </c>
      <c r="C8662" s="2" t="s">
        <v>1817</v>
      </c>
    </row>
    <row r="8663" spans="1:3">
      <c r="A8663" s="2" t="s">
        <v>6406</v>
      </c>
      <c r="B8663" s="2" t="s">
        <v>6407</v>
      </c>
      <c r="C8663" s="2" t="s">
        <v>6406</v>
      </c>
    </row>
    <row r="8664" spans="1:3">
      <c r="A8664" s="2" t="s">
        <v>4647</v>
      </c>
      <c r="B8664" s="2" t="s">
        <v>4648</v>
      </c>
      <c r="C8664" s="2" t="s">
        <v>4647</v>
      </c>
    </row>
    <row r="8665" spans="1:3">
      <c r="A8665" s="2" t="s">
        <v>6369</v>
      </c>
      <c r="B8665" s="2" t="s">
        <v>6370</v>
      </c>
      <c r="C8665" s="2" t="s">
        <v>6369</v>
      </c>
    </row>
    <row r="8666" spans="1:3">
      <c r="A8666" s="2" t="s">
        <v>4645</v>
      </c>
      <c r="B8666" s="2" t="s">
        <v>4646</v>
      </c>
      <c r="C8666" s="2" t="s">
        <v>4645</v>
      </c>
    </row>
    <row r="8667" spans="1:3">
      <c r="A8667" s="2" t="s">
        <v>4725</v>
      </c>
      <c r="B8667" s="2" t="s">
        <v>4726</v>
      </c>
      <c r="C8667" s="2" t="s">
        <v>4725</v>
      </c>
    </row>
    <row r="8668" spans="1:3">
      <c r="A8668" s="2" t="s">
        <v>4723</v>
      </c>
      <c r="B8668" s="2" t="s">
        <v>4724</v>
      </c>
      <c r="C8668" s="2" t="s">
        <v>4723</v>
      </c>
    </row>
    <row r="8669" spans="1:3">
      <c r="A8669" s="2" t="s">
        <v>4721</v>
      </c>
      <c r="B8669" s="2" t="s">
        <v>4722</v>
      </c>
      <c r="C8669" s="2" t="s">
        <v>4721</v>
      </c>
    </row>
    <row r="8670" spans="1:3">
      <c r="A8670" s="2" t="s">
        <v>4717</v>
      </c>
      <c r="B8670" s="2" t="s">
        <v>4718</v>
      </c>
      <c r="C8670" s="2" t="s">
        <v>4717</v>
      </c>
    </row>
    <row r="8671" spans="1:3">
      <c r="A8671" s="2" t="s">
        <v>4709</v>
      </c>
      <c r="B8671" s="2" t="s">
        <v>4710</v>
      </c>
      <c r="C8671" s="2" t="s">
        <v>4709</v>
      </c>
    </row>
    <row r="8672" spans="1:3">
      <c r="A8672" s="2" t="s">
        <v>6359</v>
      </c>
      <c r="B8672" s="2" t="s">
        <v>6360</v>
      </c>
      <c r="C8672" s="2" t="s">
        <v>6359</v>
      </c>
    </row>
    <row r="8673" spans="1:3">
      <c r="A8673" s="2" t="s">
        <v>4711</v>
      </c>
      <c r="B8673" s="2" t="s">
        <v>4712</v>
      </c>
      <c r="C8673" s="2" t="s">
        <v>4711</v>
      </c>
    </row>
    <row r="8674" spans="1:3">
      <c r="A8674" s="2" t="s">
        <v>4707</v>
      </c>
      <c r="B8674" s="2" t="s">
        <v>4708</v>
      </c>
      <c r="C8674" s="2" t="s">
        <v>4707</v>
      </c>
    </row>
    <row r="8675" spans="1:3">
      <c r="A8675" s="2" t="s">
        <v>6363</v>
      </c>
      <c r="B8675" s="2" t="s">
        <v>6364</v>
      </c>
      <c r="C8675" s="2" t="s">
        <v>6363</v>
      </c>
    </row>
    <row r="8676" spans="1:3">
      <c r="A8676" s="2" t="s">
        <v>4705</v>
      </c>
      <c r="B8676" s="2" t="s">
        <v>4706</v>
      </c>
      <c r="C8676" s="2" t="s">
        <v>4705</v>
      </c>
    </row>
    <row r="8677" spans="1:3">
      <c r="A8677" s="2" t="s">
        <v>4703</v>
      </c>
      <c r="B8677" s="2" t="s">
        <v>4704</v>
      </c>
      <c r="C8677" s="2" t="s">
        <v>4703</v>
      </c>
    </row>
    <row r="8678" spans="1:3">
      <c r="A8678" s="2" t="s">
        <v>4701</v>
      </c>
      <c r="B8678" s="2" t="s">
        <v>4702</v>
      </c>
      <c r="C8678" s="2" t="s">
        <v>4701</v>
      </c>
    </row>
    <row r="8679" spans="1:3">
      <c r="A8679" s="2" t="s">
        <v>4697</v>
      </c>
      <c r="B8679" s="2" t="s">
        <v>4698</v>
      </c>
      <c r="C8679" s="2" t="s">
        <v>4697</v>
      </c>
    </row>
    <row r="8680" spans="1:3">
      <c r="A8680" s="2" t="s">
        <v>6357</v>
      </c>
      <c r="B8680" s="2" t="s">
        <v>6358</v>
      </c>
      <c r="C8680" s="2" t="s">
        <v>6357</v>
      </c>
    </row>
    <row r="8681" spans="1:3">
      <c r="A8681" s="2" t="s">
        <v>6353</v>
      </c>
      <c r="B8681" s="2" t="s">
        <v>6354</v>
      </c>
      <c r="C8681" s="2" t="s">
        <v>6353</v>
      </c>
    </row>
    <row r="8682" spans="1:3">
      <c r="A8682" s="2" t="s">
        <v>4695</v>
      </c>
      <c r="B8682" s="2" t="s">
        <v>4696</v>
      </c>
      <c r="C8682" s="2" t="s">
        <v>4695</v>
      </c>
    </row>
    <row r="8683" spans="1:3">
      <c r="A8683" s="2" t="s">
        <v>4693</v>
      </c>
      <c r="B8683" s="2" t="s">
        <v>4694</v>
      </c>
      <c r="C8683" s="2" t="s">
        <v>4693</v>
      </c>
    </row>
    <row r="8684" spans="1:3">
      <c r="A8684" s="2" t="s">
        <v>6498</v>
      </c>
      <c r="B8684" s="2" t="s">
        <v>6499</v>
      </c>
      <c r="C8684" s="2" t="s">
        <v>6498</v>
      </c>
    </row>
    <row r="8685" spans="1:3">
      <c r="A8685" s="2" t="s">
        <v>4687</v>
      </c>
      <c r="B8685" s="2" t="s">
        <v>4688</v>
      </c>
      <c r="C8685" s="2" t="s">
        <v>4687</v>
      </c>
    </row>
    <row r="8686" spans="1:3">
      <c r="A8686" s="2" t="s">
        <v>6496</v>
      </c>
      <c r="B8686" s="2" t="s">
        <v>6497</v>
      </c>
      <c r="C8686" s="2" t="s">
        <v>6496</v>
      </c>
    </row>
    <row r="8687" spans="1:3">
      <c r="A8687" s="2" t="s">
        <v>4767</v>
      </c>
      <c r="B8687" s="2" t="s">
        <v>4768</v>
      </c>
      <c r="C8687" s="2" t="s">
        <v>4767</v>
      </c>
    </row>
    <row r="8688" spans="1:3">
      <c r="A8688" s="2" t="s">
        <v>1802</v>
      </c>
      <c r="B8688" s="2" t="s">
        <v>1803</v>
      </c>
      <c r="C8688" s="2" t="s">
        <v>1802</v>
      </c>
    </row>
    <row r="8689" spans="1:3">
      <c r="A8689" s="2" t="s">
        <v>4765</v>
      </c>
      <c r="B8689" s="2" t="s">
        <v>4766</v>
      </c>
      <c r="C8689" s="2" t="s">
        <v>4765</v>
      </c>
    </row>
    <row r="8690" spans="1:3">
      <c r="A8690" s="2" t="s">
        <v>2017</v>
      </c>
      <c r="B8690" s="2" t="s">
        <v>2018</v>
      </c>
      <c r="C8690" s="2" t="s">
        <v>2017</v>
      </c>
    </row>
    <row r="8691" spans="1:3">
      <c r="A8691" s="2" t="s">
        <v>6452</v>
      </c>
      <c r="B8691" s="2" t="s">
        <v>6453</v>
      </c>
      <c r="C8691" s="2" t="s">
        <v>6452</v>
      </c>
    </row>
    <row r="8692" spans="1:3">
      <c r="A8692" s="2" t="s">
        <v>6450</v>
      </c>
      <c r="B8692" s="2" t="s">
        <v>6451</v>
      </c>
      <c r="C8692" s="2" t="s">
        <v>6450</v>
      </c>
    </row>
    <row r="8693" spans="1:3">
      <c r="A8693" s="2" t="s">
        <v>6448</v>
      </c>
      <c r="B8693" s="2" t="s">
        <v>6449</v>
      </c>
      <c r="C8693" s="2" t="s">
        <v>6448</v>
      </c>
    </row>
    <row r="8694" spans="1:3">
      <c r="A8694" s="2" t="s">
        <v>4763</v>
      </c>
      <c r="B8694" s="2" t="s">
        <v>4764</v>
      </c>
      <c r="C8694" s="2" t="s">
        <v>4763</v>
      </c>
    </row>
    <row r="8695" spans="1:3">
      <c r="A8695" s="2" t="s">
        <v>4691</v>
      </c>
      <c r="B8695" s="2" t="s">
        <v>4692</v>
      </c>
      <c r="C8695" s="2" t="s">
        <v>4691</v>
      </c>
    </row>
    <row r="8696" spans="1:3">
      <c r="A8696" s="2" t="s">
        <v>6442</v>
      </c>
      <c r="B8696" s="2" t="s">
        <v>6443</v>
      </c>
      <c r="C8696" s="2" t="s">
        <v>6442</v>
      </c>
    </row>
    <row r="8697" spans="1:3">
      <c r="A8697" s="2" t="s">
        <v>6580</v>
      </c>
      <c r="B8697" s="2" t="s">
        <v>6581</v>
      </c>
      <c r="C8697" s="2" t="s">
        <v>6580</v>
      </c>
    </row>
    <row r="8698" spans="1:3">
      <c r="A8698" s="2" t="s">
        <v>4761</v>
      </c>
      <c r="B8698" s="2" t="s">
        <v>4762</v>
      </c>
      <c r="C8698" s="2" t="s">
        <v>4761</v>
      </c>
    </row>
    <row r="8699" spans="1:3">
      <c r="A8699" s="2" t="s">
        <v>4689</v>
      </c>
      <c r="B8699" s="2" t="s">
        <v>4690</v>
      </c>
      <c r="C8699" s="2" t="s">
        <v>4689</v>
      </c>
    </row>
    <row r="8700" spans="1:3">
      <c r="A8700" s="2" t="s">
        <v>4759</v>
      </c>
      <c r="B8700" s="2" t="s">
        <v>4760</v>
      </c>
      <c r="C8700" s="2" t="s">
        <v>4759</v>
      </c>
    </row>
    <row r="8701" spans="1:3">
      <c r="A8701" s="2" t="s">
        <v>4757</v>
      </c>
      <c r="B8701" s="2" t="s">
        <v>4758</v>
      </c>
      <c r="C8701" s="2" t="s">
        <v>4757</v>
      </c>
    </row>
    <row r="8702" spans="1:3">
      <c r="A8702" s="2" t="s">
        <v>4755</v>
      </c>
      <c r="B8702" s="2" t="s">
        <v>4756</v>
      </c>
      <c r="C8702" s="2" t="s">
        <v>4755</v>
      </c>
    </row>
    <row r="8703" spans="1:3">
      <c r="A8703" s="2" t="s">
        <v>4753</v>
      </c>
      <c r="B8703" s="2" t="s">
        <v>4754</v>
      </c>
      <c r="C8703" s="2" t="s">
        <v>4753</v>
      </c>
    </row>
    <row r="8704" spans="1:3">
      <c r="A8704" s="2" t="s">
        <v>6574</v>
      </c>
      <c r="B8704" s="2" t="s">
        <v>6575</v>
      </c>
      <c r="C8704" s="2" t="s">
        <v>6574</v>
      </c>
    </row>
    <row r="8705" spans="1:3">
      <c r="A8705" s="2" t="s">
        <v>6572</v>
      </c>
      <c r="B8705" s="2" t="s">
        <v>6573</v>
      </c>
      <c r="C8705" s="2" t="s">
        <v>6572</v>
      </c>
    </row>
    <row r="8706" spans="1:3">
      <c r="A8706" s="2" t="s">
        <v>4751</v>
      </c>
      <c r="B8706" s="2" t="s">
        <v>4752</v>
      </c>
      <c r="C8706" s="2" t="s">
        <v>4751</v>
      </c>
    </row>
    <row r="8707" spans="1:3">
      <c r="A8707" s="2" t="s">
        <v>6526</v>
      </c>
      <c r="B8707" s="2" t="s">
        <v>6527</v>
      </c>
      <c r="C8707" s="2" t="s">
        <v>6526</v>
      </c>
    </row>
    <row r="8708" spans="1:3">
      <c r="A8708" s="2" t="s">
        <v>6530</v>
      </c>
      <c r="B8708" s="2" t="s">
        <v>6531</v>
      </c>
      <c r="C8708" s="2" t="s">
        <v>6530</v>
      </c>
    </row>
    <row r="8709" spans="1:3">
      <c r="A8709" s="2" t="s">
        <v>4749</v>
      </c>
      <c r="B8709" s="2" t="s">
        <v>4750</v>
      </c>
      <c r="C8709" s="2" t="s">
        <v>4749</v>
      </c>
    </row>
    <row r="8710" spans="1:3">
      <c r="A8710" s="2" t="s">
        <v>6524</v>
      </c>
      <c r="B8710" s="2" t="s">
        <v>6525</v>
      </c>
      <c r="C8710" s="2" t="s">
        <v>6524</v>
      </c>
    </row>
    <row r="8711" spans="1:3">
      <c r="A8711" s="2" t="s">
        <v>6522</v>
      </c>
      <c r="B8711" s="2" t="s">
        <v>6523</v>
      </c>
      <c r="C8711" s="2" t="s">
        <v>6522</v>
      </c>
    </row>
    <row r="8712" spans="1:3">
      <c r="A8712" s="2" t="s">
        <v>4745</v>
      </c>
      <c r="B8712" s="2" t="s">
        <v>4746</v>
      </c>
      <c r="C8712" s="2" t="s">
        <v>4745</v>
      </c>
    </row>
    <row r="8713" spans="1:3">
      <c r="A8713" s="2" t="s">
        <v>6690</v>
      </c>
      <c r="B8713" s="2" t="s">
        <v>6691</v>
      </c>
      <c r="C8713" s="2" t="s">
        <v>6690</v>
      </c>
    </row>
    <row r="8714" spans="1:3">
      <c r="A8714" s="2" t="s">
        <v>6692</v>
      </c>
      <c r="B8714" s="2" t="s">
        <v>23146</v>
      </c>
      <c r="C8714" s="2" t="s">
        <v>6692</v>
      </c>
    </row>
    <row r="8715" spans="1:3">
      <c r="A8715" s="2" t="s">
        <v>6684</v>
      </c>
      <c r="B8715" s="2" t="s">
        <v>6685</v>
      </c>
      <c r="C8715" s="2" t="s">
        <v>6684</v>
      </c>
    </row>
    <row r="8716" spans="1:3">
      <c r="A8716" s="2" t="s">
        <v>6686</v>
      </c>
      <c r="B8716" s="2" t="s">
        <v>6687</v>
      </c>
      <c r="C8716" s="2" t="s">
        <v>6686</v>
      </c>
    </row>
    <row r="8717" spans="1:3">
      <c r="A8717" s="2" t="s">
        <v>2041</v>
      </c>
      <c r="B8717" s="2" t="s">
        <v>2042</v>
      </c>
      <c r="C8717" s="2" t="s">
        <v>2041</v>
      </c>
    </row>
    <row r="8718" spans="1:3">
      <c r="A8718" s="2" t="s">
        <v>4747</v>
      </c>
      <c r="B8718" s="2" t="s">
        <v>4748</v>
      </c>
      <c r="C8718" s="2" t="s">
        <v>4747</v>
      </c>
    </row>
    <row r="8719" spans="1:3">
      <c r="A8719" s="2" t="s">
        <v>6682</v>
      </c>
      <c r="B8719" s="2" t="s">
        <v>6683</v>
      </c>
      <c r="C8719" s="2" t="s">
        <v>6682</v>
      </c>
    </row>
    <row r="8720" spans="1:3">
      <c r="A8720" s="2" t="s">
        <v>6680</v>
      </c>
      <c r="B8720" s="2" t="s">
        <v>6681</v>
      </c>
      <c r="C8720" s="2" t="s">
        <v>6680</v>
      </c>
    </row>
    <row r="8721" spans="1:3">
      <c r="A8721" s="2" t="s">
        <v>4743</v>
      </c>
      <c r="B8721" s="2" t="s">
        <v>4744</v>
      </c>
      <c r="C8721" s="2" t="s">
        <v>4743</v>
      </c>
    </row>
    <row r="8722" spans="1:3">
      <c r="A8722" s="2" t="s">
        <v>23147</v>
      </c>
      <c r="B8722" s="2" t="s">
        <v>23148</v>
      </c>
      <c r="C8722" s="2" t="s">
        <v>23147</v>
      </c>
    </row>
    <row r="8723" spans="1:3">
      <c r="A8723" s="2" t="s">
        <v>1638</v>
      </c>
      <c r="B8723" s="2" t="s">
        <v>1639</v>
      </c>
      <c r="C8723" s="2" t="s">
        <v>1638</v>
      </c>
    </row>
    <row r="8724" spans="1:3">
      <c r="A8724" s="2" t="s">
        <v>6632</v>
      </c>
      <c r="B8724" s="2" t="s">
        <v>6633</v>
      </c>
      <c r="C8724" s="2" t="s">
        <v>6632</v>
      </c>
    </row>
    <row r="8725" spans="1:3">
      <c r="A8725" s="2" t="s">
        <v>4739</v>
      </c>
      <c r="B8725" s="2" t="s">
        <v>4740</v>
      </c>
      <c r="C8725" s="2" t="s">
        <v>4739</v>
      </c>
    </row>
    <row r="8726" spans="1:3">
      <c r="A8726" s="2" t="s">
        <v>6638</v>
      </c>
      <c r="B8726" s="2" t="s">
        <v>6639</v>
      </c>
      <c r="C8726" s="2" t="s">
        <v>6638</v>
      </c>
    </row>
    <row r="8727" spans="1:3">
      <c r="A8727" s="2" t="s">
        <v>6628</v>
      </c>
      <c r="B8727" s="2" t="s">
        <v>6629</v>
      </c>
      <c r="C8727" s="2" t="s">
        <v>6628</v>
      </c>
    </row>
    <row r="8728" spans="1:3">
      <c r="A8728" s="2" t="s">
        <v>4737</v>
      </c>
      <c r="B8728" s="2" t="s">
        <v>4738</v>
      </c>
      <c r="C8728" s="2" t="s">
        <v>4737</v>
      </c>
    </row>
    <row r="8729" spans="1:3">
      <c r="A8729" s="2" t="s">
        <v>6769</v>
      </c>
      <c r="B8729" s="2" t="s">
        <v>6770</v>
      </c>
      <c r="C8729" s="2" t="s">
        <v>6769</v>
      </c>
    </row>
    <row r="8730" spans="1:3">
      <c r="A8730" s="2" t="s">
        <v>4735</v>
      </c>
      <c r="B8730" s="2" t="s">
        <v>4736</v>
      </c>
      <c r="C8730" s="2" t="s">
        <v>4735</v>
      </c>
    </row>
    <row r="8731" spans="1:3">
      <c r="A8731" s="2" t="s">
        <v>4733</v>
      </c>
      <c r="B8731" s="2" t="s">
        <v>4734</v>
      </c>
      <c r="C8731" s="2" t="s">
        <v>4733</v>
      </c>
    </row>
    <row r="8732" spans="1:3">
      <c r="A8732" s="2" t="s">
        <v>6777</v>
      </c>
      <c r="B8732" s="2" t="s">
        <v>6778</v>
      </c>
      <c r="C8732" s="2" t="s">
        <v>6777</v>
      </c>
    </row>
    <row r="8733" spans="1:3">
      <c r="A8733" s="2" t="s">
        <v>6775</v>
      </c>
      <c r="B8733" s="2" t="s">
        <v>6776</v>
      </c>
      <c r="C8733" s="2" t="s">
        <v>6775</v>
      </c>
    </row>
    <row r="8734" spans="1:3">
      <c r="A8734" s="2" t="s">
        <v>6742</v>
      </c>
      <c r="B8734" s="2" t="s">
        <v>6743</v>
      </c>
      <c r="C8734" s="2" t="s">
        <v>6742</v>
      </c>
    </row>
    <row r="8735" spans="1:3">
      <c r="A8735" s="2" t="s">
        <v>6732</v>
      </c>
      <c r="B8735" s="2" t="s">
        <v>6733</v>
      </c>
      <c r="C8735" s="2" t="s">
        <v>6732</v>
      </c>
    </row>
    <row r="8736" spans="1:3">
      <c r="A8736" s="2" t="s">
        <v>4731</v>
      </c>
      <c r="B8736" s="2" t="s">
        <v>4732</v>
      </c>
      <c r="C8736" s="2" t="s">
        <v>4731</v>
      </c>
    </row>
    <row r="8737" spans="1:3">
      <c r="A8737" s="2" t="s">
        <v>2026</v>
      </c>
      <c r="B8737" s="2" t="s">
        <v>2027</v>
      </c>
      <c r="C8737" s="2" t="s">
        <v>2026</v>
      </c>
    </row>
    <row r="8738" spans="1:3">
      <c r="A8738" s="2" t="s">
        <v>6736</v>
      </c>
      <c r="B8738" s="2" t="s">
        <v>6737</v>
      </c>
      <c r="C8738" s="2" t="s">
        <v>6736</v>
      </c>
    </row>
    <row r="8739" spans="1:3">
      <c r="A8739" s="2" t="s">
        <v>4729</v>
      </c>
      <c r="B8739" s="2" t="s">
        <v>4730</v>
      </c>
      <c r="C8739" s="2" t="s">
        <v>4729</v>
      </c>
    </row>
    <row r="8740" spans="1:3">
      <c r="A8740" s="2" t="s">
        <v>4727</v>
      </c>
      <c r="B8740" s="2" t="s">
        <v>4728</v>
      </c>
      <c r="C8740" s="2" t="s">
        <v>4727</v>
      </c>
    </row>
    <row r="8741" spans="1:3">
      <c r="A8741" s="2" t="s">
        <v>6734</v>
      </c>
      <c r="B8741" s="2" t="s">
        <v>6735</v>
      </c>
      <c r="C8741" s="2" t="s">
        <v>6734</v>
      </c>
    </row>
    <row r="8742" spans="1:3">
      <c r="A8742" s="2" t="s">
        <v>5335</v>
      </c>
      <c r="B8742" s="2" t="s">
        <v>5336</v>
      </c>
      <c r="C8742" s="2" t="s">
        <v>5335</v>
      </c>
    </row>
    <row r="8743" spans="1:3">
      <c r="A8743" s="2" t="s">
        <v>4808</v>
      </c>
      <c r="B8743" s="2" t="s">
        <v>4809</v>
      </c>
      <c r="C8743" s="2" t="s">
        <v>4808</v>
      </c>
    </row>
    <row r="8744" spans="1:3">
      <c r="A8744" s="2" t="s">
        <v>4812</v>
      </c>
      <c r="B8744" s="2" t="s">
        <v>4813</v>
      </c>
      <c r="C8744" s="2" t="s">
        <v>4812</v>
      </c>
    </row>
    <row r="8745" spans="1:3">
      <c r="A8745" s="2" t="s">
        <v>4806</v>
      </c>
      <c r="B8745" s="2" t="s">
        <v>4807</v>
      </c>
      <c r="C8745" s="2" t="s">
        <v>4806</v>
      </c>
    </row>
    <row r="8746" spans="1:3">
      <c r="A8746" s="2" t="s">
        <v>5331</v>
      </c>
      <c r="B8746" s="2" t="s">
        <v>5332</v>
      </c>
      <c r="C8746" s="2" t="s">
        <v>5331</v>
      </c>
    </row>
    <row r="8747" spans="1:3">
      <c r="A8747" s="2" t="s">
        <v>5429</v>
      </c>
      <c r="B8747" s="2" t="s">
        <v>5430</v>
      </c>
      <c r="C8747" s="2" t="s">
        <v>5429</v>
      </c>
    </row>
    <row r="8748" spans="1:3">
      <c r="A8748" s="2" t="s">
        <v>4810</v>
      </c>
      <c r="B8748" s="2" t="s">
        <v>4811</v>
      </c>
      <c r="C8748" s="2" t="s">
        <v>4810</v>
      </c>
    </row>
    <row r="8749" spans="1:3">
      <c r="A8749" s="2" t="s">
        <v>4804</v>
      </c>
      <c r="B8749" s="2" t="s">
        <v>4805</v>
      </c>
      <c r="C8749" s="2" t="s">
        <v>4804</v>
      </c>
    </row>
    <row r="8750" spans="1:3">
      <c r="A8750" s="2" t="s">
        <v>4802</v>
      </c>
      <c r="B8750" s="2" t="s">
        <v>4803</v>
      </c>
      <c r="C8750" s="2" t="s">
        <v>4802</v>
      </c>
    </row>
    <row r="8751" spans="1:3">
      <c r="A8751" s="2" t="s">
        <v>4800</v>
      </c>
      <c r="B8751" s="2" t="s">
        <v>4801</v>
      </c>
      <c r="C8751" s="2" t="s">
        <v>4800</v>
      </c>
    </row>
    <row r="8752" spans="1:3">
      <c r="A8752" s="2" t="s">
        <v>23149</v>
      </c>
      <c r="B8752" s="2" t="s">
        <v>23150</v>
      </c>
      <c r="C8752" s="2" t="s">
        <v>23149</v>
      </c>
    </row>
    <row r="8753" spans="1:3">
      <c r="A8753" s="2" t="s">
        <v>4798</v>
      </c>
      <c r="B8753" s="2" t="s">
        <v>4799</v>
      </c>
      <c r="C8753" s="2" t="s">
        <v>4798</v>
      </c>
    </row>
    <row r="8754" spans="1:3">
      <c r="A8754" s="2" t="s">
        <v>4794</v>
      </c>
      <c r="B8754" s="2" t="s">
        <v>4795</v>
      </c>
      <c r="C8754" s="2" t="s">
        <v>4794</v>
      </c>
    </row>
    <row r="8755" spans="1:3">
      <c r="A8755" s="2" t="s">
        <v>4796</v>
      </c>
      <c r="B8755" s="2" t="s">
        <v>4797</v>
      </c>
      <c r="C8755" s="2" t="s">
        <v>4796</v>
      </c>
    </row>
    <row r="8756" spans="1:3">
      <c r="A8756" s="2" t="s">
        <v>5409</v>
      </c>
      <c r="B8756" s="2" t="s">
        <v>5410</v>
      </c>
      <c r="C8756" s="2" t="s">
        <v>5409</v>
      </c>
    </row>
    <row r="8757" spans="1:3">
      <c r="A8757" s="2" t="s">
        <v>5405</v>
      </c>
      <c r="B8757" s="2" t="s">
        <v>5406</v>
      </c>
      <c r="C8757" s="2" t="s">
        <v>5405</v>
      </c>
    </row>
    <row r="8758" spans="1:3">
      <c r="A8758" s="2" t="s">
        <v>5377</v>
      </c>
      <c r="B8758" s="2" t="s">
        <v>5378</v>
      </c>
      <c r="C8758" s="2" t="s">
        <v>5377</v>
      </c>
    </row>
    <row r="8759" spans="1:3">
      <c r="A8759" s="2" t="s">
        <v>5379</v>
      </c>
      <c r="B8759" s="2" t="s">
        <v>5380</v>
      </c>
      <c r="C8759" s="2" t="s">
        <v>5379</v>
      </c>
    </row>
    <row r="8760" spans="1:3">
      <c r="A8760" s="2" t="s">
        <v>4792</v>
      </c>
      <c r="B8760" s="2" t="s">
        <v>4793</v>
      </c>
      <c r="C8760" s="2" t="s">
        <v>4792</v>
      </c>
    </row>
    <row r="8761" spans="1:3">
      <c r="A8761" s="2" t="s">
        <v>4790</v>
      </c>
      <c r="B8761" s="2" t="s">
        <v>4791</v>
      </c>
      <c r="C8761" s="2" t="s">
        <v>4790</v>
      </c>
    </row>
    <row r="8762" spans="1:3">
      <c r="A8762" s="2" t="s">
        <v>5369</v>
      </c>
      <c r="B8762" s="2" t="s">
        <v>5370</v>
      </c>
      <c r="C8762" s="2" t="s">
        <v>5369</v>
      </c>
    </row>
    <row r="8763" spans="1:3">
      <c r="A8763" s="2" t="s">
        <v>5373</v>
      </c>
      <c r="B8763" s="2" t="s">
        <v>5374</v>
      </c>
      <c r="C8763" s="2" t="s">
        <v>5373</v>
      </c>
    </row>
    <row r="8764" spans="1:3">
      <c r="A8764" s="2" t="s">
        <v>5512</v>
      </c>
      <c r="B8764" s="2" t="s">
        <v>5513</v>
      </c>
      <c r="C8764" s="2" t="s">
        <v>5512</v>
      </c>
    </row>
    <row r="8765" spans="1:3">
      <c r="A8765" s="2" t="s">
        <v>5367</v>
      </c>
      <c r="B8765" s="2" t="s">
        <v>5368</v>
      </c>
      <c r="C8765" s="2" t="s">
        <v>5367</v>
      </c>
    </row>
    <row r="8766" spans="1:3">
      <c r="A8766" s="2" t="s">
        <v>4788</v>
      </c>
      <c r="B8766" s="2" t="s">
        <v>4789</v>
      </c>
      <c r="C8766" s="2" t="s">
        <v>4788</v>
      </c>
    </row>
    <row r="8767" spans="1:3">
      <c r="A8767" s="2" t="s">
        <v>4786</v>
      </c>
      <c r="B8767" s="2" t="s">
        <v>4787</v>
      </c>
      <c r="C8767" s="2" t="s">
        <v>4786</v>
      </c>
    </row>
    <row r="8768" spans="1:3">
      <c r="A8768" s="2" t="s">
        <v>4784</v>
      </c>
      <c r="B8768" s="2" t="s">
        <v>4785</v>
      </c>
      <c r="C8768" s="2" t="s">
        <v>4784</v>
      </c>
    </row>
    <row r="8769" spans="1:3">
      <c r="A8769" s="2" t="s">
        <v>4782</v>
      </c>
      <c r="B8769" s="2" t="s">
        <v>4783</v>
      </c>
      <c r="C8769" s="2" t="s">
        <v>4782</v>
      </c>
    </row>
    <row r="8770" spans="1:3">
      <c r="A8770" s="2" t="s">
        <v>4780</v>
      </c>
      <c r="B8770" s="2" t="s">
        <v>4781</v>
      </c>
      <c r="C8770" s="2" t="s">
        <v>4780</v>
      </c>
    </row>
    <row r="8771" spans="1:3">
      <c r="A8771" s="2" t="s">
        <v>4776</v>
      </c>
      <c r="B8771" s="2" t="s">
        <v>4777</v>
      </c>
      <c r="C8771" s="2" t="s">
        <v>4776</v>
      </c>
    </row>
    <row r="8772" spans="1:3">
      <c r="A8772" s="2" t="s">
        <v>4778</v>
      </c>
      <c r="B8772" s="2" t="s">
        <v>4779</v>
      </c>
      <c r="C8772" s="2" t="s">
        <v>4778</v>
      </c>
    </row>
    <row r="8773" spans="1:3">
      <c r="A8773" s="2" t="s">
        <v>4774</v>
      </c>
      <c r="B8773" s="2" t="s">
        <v>4775</v>
      </c>
      <c r="C8773" s="2" t="s">
        <v>4774</v>
      </c>
    </row>
    <row r="8774" spans="1:3">
      <c r="A8774" s="2" t="s">
        <v>4770</v>
      </c>
      <c r="B8774" s="2" t="s">
        <v>4771</v>
      </c>
      <c r="C8774" s="2" t="s">
        <v>4770</v>
      </c>
    </row>
    <row r="8775" spans="1:3">
      <c r="A8775" s="2" t="s">
        <v>4772</v>
      </c>
      <c r="B8775" s="2" t="s">
        <v>4773</v>
      </c>
      <c r="C8775" s="2" t="s">
        <v>4772</v>
      </c>
    </row>
    <row r="8776" spans="1:3">
      <c r="A8776" s="2" t="s">
        <v>4769</v>
      </c>
      <c r="B8776" s="2" t="s">
        <v>916</v>
      </c>
      <c r="C8776" s="2" t="s">
        <v>4769</v>
      </c>
    </row>
    <row r="8777" spans="1:3">
      <c r="A8777" s="2" t="s">
        <v>5502</v>
      </c>
      <c r="B8777" s="2" t="s">
        <v>5503</v>
      </c>
      <c r="C8777" s="2" t="s">
        <v>5502</v>
      </c>
    </row>
    <row r="8778" spans="1:3">
      <c r="A8778" s="2" t="s">
        <v>5496</v>
      </c>
      <c r="B8778" s="2" t="s">
        <v>5497</v>
      </c>
      <c r="C8778" s="2" t="s">
        <v>5496</v>
      </c>
    </row>
    <row r="8779" spans="1:3">
      <c r="A8779" s="2" t="s">
        <v>4856</v>
      </c>
      <c r="B8779" s="2" t="s">
        <v>4857</v>
      </c>
      <c r="C8779" s="2" t="s">
        <v>4856</v>
      </c>
    </row>
    <row r="8780" spans="1:3">
      <c r="A8780" s="2" t="s">
        <v>5492</v>
      </c>
      <c r="B8780" s="2" t="s">
        <v>5493</v>
      </c>
      <c r="C8780" s="2" t="s">
        <v>5492</v>
      </c>
    </row>
    <row r="8781" spans="1:3">
      <c r="A8781" s="2" t="s">
        <v>4852</v>
      </c>
      <c r="B8781" s="2" t="s">
        <v>4853</v>
      </c>
      <c r="C8781" s="2" t="s">
        <v>4852</v>
      </c>
    </row>
    <row r="8782" spans="1:3">
      <c r="A8782" s="2" t="s">
        <v>4854</v>
      </c>
      <c r="B8782" s="2" t="s">
        <v>4855</v>
      </c>
      <c r="C8782" s="2" t="s">
        <v>4854</v>
      </c>
    </row>
    <row r="8783" spans="1:3">
      <c r="A8783" s="2" t="s">
        <v>4858</v>
      </c>
      <c r="B8783" s="2" t="s">
        <v>4859</v>
      </c>
      <c r="C8783" s="2" t="s">
        <v>4858</v>
      </c>
    </row>
    <row r="8784" spans="1:3">
      <c r="A8784" s="2" t="s">
        <v>5464</v>
      </c>
      <c r="B8784" s="2" t="s">
        <v>5465</v>
      </c>
      <c r="C8784" s="2" t="s">
        <v>5464</v>
      </c>
    </row>
    <row r="8785" spans="1:3">
      <c r="A8785" s="2" t="s">
        <v>4850</v>
      </c>
      <c r="B8785" s="2" t="s">
        <v>4851</v>
      </c>
      <c r="C8785" s="2" t="s">
        <v>4850</v>
      </c>
    </row>
    <row r="8786" spans="1:3">
      <c r="A8786" s="2" t="s">
        <v>4848</v>
      </c>
      <c r="B8786" s="2" t="s">
        <v>4849</v>
      </c>
      <c r="C8786" s="2" t="s">
        <v>4848</v>
      </c>
    </row>
    <row r="8787" spans="1:3">
      <c r="A8787" s="2" t="s">
        <v>4846</v>
      </c>
      <c r="B8787" s="2" t="s">
        <v>4847</v>
      </c>
      <c r="C8787" s="2" t="s">
        <v>4846</v>
      </c>
    </row>
    <row r="8788" spans="1:3">
      <c r="A8788" s="2" t="s">
        <v>5448</v>
      </c>
      <c r="B8788" s="2" t="s">
        <v>5449</v>
      </c>
      <c r="C8788" s="2" t="s">
        <v>5448</v>
      </c>
    </row>
    <row r="8789" spans="1:3">
      <c r="A8789" s="2" t="s">
        <v>5446</v>
      </c>
      <c r="B8789" s="2" t="s">
        <v>5447</v>
      </c>
      <c r="C8789" s="2" t="s">
        <v>5446</v>
      </c>
    </row>
    <row r="8790" spans="1:3">
      <c r="A8790" s="2" t="s">
        <v>5612</v>
      </c>
      <c r="B8790" s="2" t="s">
        <v>5613</v>
      </c>
      <c r="C8790" s="2" t="s">
        <v>5612</v>
      </c>
    </row>
    <row r="8791" spans="1:3">
      <c r="A8791" s="2" t="s">
        <v>23151</v>
      </c>
      <c r="B8791" s="2" t="s">
        <v>23152</v>
      </c>
      <c r="C8791" s="2" t="s">
        <v>23151</v>
      </c>
    </row>
    <row r="8792" spans="1:3">
      <c r="A8792" s="2" t="s">
        <v>4844</v>
      </c>
      <c r="B8792" s="2" t="s">
        <v>4845</v>
      </c>
      <c r="C8792" s="2" t="s">
        <v>4844</v>
      </c>
    </row>
    <row r="8793" spans="1:3">
      <c r="A8793" s="2" t="s">
        <v>4842</v>
      </c>
      <c r="B8793" s="2" t="s">
        <v>4843</v>
      </c>
      <c r="C8793" s="2" t="s">
        <v>4842</v>
      </c>
    </row>
    <row r="8794" spans="1:3">
      <c r="A8794" s="2" t="s">
        <v>4840</v>
      </c>
      <c r="B8794" s="2" t="s">
        <v>4841</v>
      </c>
      <c r="C8794" s="2" t="s">
        <v>4840</v>
      </c>
    </row>
    <row r="8795" spans="1:3">
      <c r="A8795" s="2" t="s">
        <v>5606</v>
      </c>
      <c r="B8795" s="2" t="s">
        <v>5607</v>
      </c>
      <c r="C8795" s="2" t="s">
        <v>5606</v>
      </c>
    </row>
    <row r="8796" spans="1:3">
      <c r="A8796" s="2" t="s">
        <v>5604</v>
      </c>
      <c r="B8796" s="2" t="s">
        <v>5605</v>
      </c>
      <c r="C8796" s="2" t="s">
        <v>5604</v>
      </c>
    </row>
    <row r="8797" spans="1:3">
      <c r="A8797" s="2" t="s">
        <v>5600</v>
      </c>
      <c r="B8797" s="2" t="s">
        <v>5601</v>
      </c>
      <c r="C8797" s="2" t="s">
        <v>5600</v>
      </c>
    </row>
    <row r="8798" spans="1:3">
      <c r="A8798" s="2" t="s">
        <v>4838</v>
      </c>
      <c r="B8798" s="2" t="s">
        <v>4839</v>
      </c>
      <c r="C8798" s="2" t="s">
        <v>4838</v>
      </c>
    </row>
    <row r="8799" spans="1:3">
      <c r="A8799" s="2" t="s">
        <v>23153</v>
      </c>
      <c r="B8799" s="2" t="s">
        <v>23154</v>
      </c>
      <c r="C8799" s="2" t="s">
        <v>23153</v>
      </c>
    </row>
    <row r="8800" spans="1:3">
      <c r="A8800" s="2" t="s">
        <v>23155</v>
      </c>
      <c r="B8800" s="2" t="s">
        <v>5211</v>
      </c>
      <c r="C8800" s="2" t="s">
        <v>23155</v>
      </c>
    </row>
    <row r="8801" spans="1:3">
      <c r="A8801" s="2" t="s">
        <v>4836</v>
      </c>
      <c r="B8801" s="2" t="s">
        <v>4837</v>
      </c>
      <c r="C8801" s="2" t="s">
        <v>4836</v>
      </c>
    </row>
    <row r="8802" spans="1:3">
      <c r="A8802" s="2" t="s">
        <v>4834</v>
      </c>
      <c r="B8802" s="2" t="s">
        <v>4835</v>
      </c>
      <c r="C8802" s="2" t="s">
        <v>4834</v>
      </c>
    </row>
    <row r="8803" spans="1:3">
      <c r="A8803" s="2" t="s">
        <v>4832</v>
      </c>
      <c r="B8803" s="2" t="s">
        <v>4833</v>
      </c>
      <c r="C8803" s="2" t="s">
        <v>4832</v>
      </c>
    </row>
    <row r="8804" spans="1:3">
      <c r="A8804" s="2" t="s">
        <v>5590</v>
      </c>
      <c r="B8804" s="2" t="s">
        <v>5591</v>
      </c>
      <c r="C8804" s="2" t="s">
        <v>5590</v>
      </c>
    </row>
    <row r="8805" spans="1:3">
      <c r="A8805" s="2" t="s">
        <v>23156</v>
      </c>
      <c r="B8805" s="2" t="s">
        <v>23157</v>
      </c>
      <c r="C8805" s="2" t="s">
        <v>23156</v>
      </c>
    </row>
    <row r="8806" spans="1:3">
      <c r="A8806" s="2" t="s">
        <v>4830</v>
      </c>
      <c r="B8806" s="2" t="s">
        <v>4831</v>
      </c>
      <c r="C8806" s="2" t="s">
        <v>4830</v>
      </c>
    </row>
    <row r="8807" spans="1:3">
      <c r="A8807" s="2" t="s">
        <v>5584</v>
      </c>
      <c r="B8807" s="2" t="s">
        <v>5585</v>
      </c>
      <c r="C8807" s="2" t="s">
        <v>5584</v>
      </c>
    </row>
    <row r="8808" spans="1:3">
      <c r="A8808" s="2" t="s">
        <v>4828</v>
      </c>
      <c r="B8808" s="2" t="s">
        <v>4829</v>
      </c>
      <c r="C8808" s="2" t="s">
        <v>4828</v>
      </c>
    </row>
    <row r="8809" spans="1:3">
      <c r="A8809" s="2" t="s">
        <v>4826</v>
      </c>
      <c r="B8809" s="2" t="s">
        <v>4827</v>
      </c>
      <c r="C8809" s="2" t="s">
        <v>4826</v>
      </c>
    </row>
    <row r="8810" spans="1:3">
      <c r="A8810" s="2" t="s">
        <v>5548</v>
      </c>
      <c r="B8810" s="2" t="s">
        <v>5549</v>
      </c>
      <c r="C8810" s="2" t="s">
        <v>5548</v>
      </c>
    </row>
    <row r="8811" spans="1:3">
      <c r="A8811" s="2" t="s">
        <v>4824</v>
      </c>
      <c r="B8811" s="2" t="s">
        <v>4825</v>
      </c>
      <c r="C8811" s="2" t="s">
        <v>4824</v>
      </c>
    </row>
    <row r="8812" spans="1:3">
      <c r="A8812" s="2" t="s">
        <v>5542</v>
      </c>
      <c r="B8812" s="2" t="s">
        <v>5543</v>
      </c>
      <c r="C8812" s="2" t="s">
        <v>5542</v>
      </c>
    </row>
    <row r="8813" spans="1:3">
      <c r="A8813" s="2" t="s">
        <v>4822</v>
      </c>
      <c r="B8813" s="2" t="s">
        <v>4823</v>
      </c>
      <c r="C8813" s="2" t="s">
        <v>4822</v>
      </c>
    </row>
    <row r="8814" spans="1:3">
      <c r="A8814" s="2" t="s">
        <v>4820</v>
      </c>
      <c r="B8814" s="2" t="s">
        <v>4821</v>
      </c>
      <c r="C8814" s="2" t="s">
        <v>4820</v>
      </c>
    </row>
    <row r="8815" spans="1:3">
      <c r="A8815" s="2" t="s">
        <v>4814</v>
      </c>
      <c r="B8815" s="2" t="s">
        <v>4815</v>
      </c>
      <c r="C8815" s="2" t="s">
        <v>4814</v>
      </c>
    </row>
    <row r="8816" spans="1:3">
      <c r="A8816" s="2" t="s">
        <v>5540</v>
      </c>
      <c r="B8816" s="2" t="s">
        <v>5541</v>
      </c>
      <c r="C8816" s="2" t="s">
        <v>5540</v>
      </c>
    </row>
    <row r="8817" spans="1:3">
      <c r="A8817" s="2" t="s">
        <v>4818</v>
      </c>
      <c r="B8817" s="2" t="s">
        <v>4819</v>
      </c>
      <c r="C8817" s="2" t="s">
        <v>4818</v>
      </c>
    </row>
    <row r="8818" spans="1:3">
      <c r="A8818" s="2" t="s">
        <v>5534</v>
      </c>
      <c r="B8818" s="2" t="s">
        <v>5535</v>
      </c>
      <c r="C8818" s="2" t="s">
        <v>5534</v>
      </c>
    </row>
    <row r="8819" spans="1:3">
      <c r="A8819" s="2" t="s">
        <v>4816</v>
      </c>
      <c r="B8819" s="2" t="s">
        <v>4817</v>
      </c>
      <c r="C8819" s="2" t="s">
        <v>4816</v>
      </c>
    </row>
    <row r="8820" spans="1:3">
      <c r="A8820" s="2" t="s">
        <v>4898</v>
      </c>
      <c r="B8820" s="2" t="s">
        <v>4899</v>
      </c>
      <c r="C8820" s="2" t="s">
        <v>4898</v>
      </c>
    </row>
    <row r="8821" spans="1:3">
      <c r="A8821" s="2" t="s">
        <v>4896</v>
      </c>
      <c r="B8821" s="2" t="s">
        <v>4897</v>
      </c>
      <c r="C8821" s="2" t="s">
        <v>4896</v>
      </c>
    </row>
    <row r="8822" spans="1:3">
      <c r="A8822" s="2" t="s">
        <v>23158</v>
      </c>
      <c r="B8822" s="2" t="s">
        <v>23159</v>
      </c>
      <c r="C8822" s="2" t="s">
        <v>23158</v>
      </c>
    </row>
    <row r="8823" spans="1:3">
      <c r="A8823" s="2" t="s">
        <v>5532</v>
      </c>
      <c r="B8823" s="2" t="s">
        <v>5533</v>
      </c>
      <c r="C8823" s="2" t="s">
        <v>5532</v>
      </c>
    </row>
    <row r="8824" spans="1:3">
      <c r="A8824" s="2" t="s">
        <v>5698</v>
      </c>
      <c r="B8824" s="2" t="s">
        <v>5699</v>
      </c>
      <c r="C8824" s="2" t="s">
        <v>5698</v>
      </c>
    </row>
    <row r="8825" spans="1:3">
      <c r="A8825" s="2" t="s">
        <v>5688</v>
      </c>
      <c r="B8825" s="2" t="s">
        <v>5689</v>
      </c>
      <c r="C8825" s="2" t="s">
        <v>5688</v>
      </c>
    </row>
    <row r="8826" spans="1:3">
      <c r="A8826" s="2" t="s">
        <v>4892</v>
      </c>
      <c r="B8826" s="2" t="s">
        <v>4893</v>
      </c>
      <c r="C8826" s="2" t="s">
        <v>4892</v>
      </c>
    </row>
    <row r="8827" spans="1:3">
      <c r="A8827" s="2" t="s">
        <v>4894</v>
      </c>
      <c r="B8827" s="2" t="s">
        <v>4895</v>
      </c>
      <c r="C8827" s="2" t="s">
        <v>4894</v>
      </c>
    </row>
    <row r="8828" spans="1:3">
      <c r="A8828" s="2" t="s">
        <v>5656</v>
      </c>
      <c r="B8828" s="2" t="s">
        <v>5657</v>
      </c>
      <c r="C8828" s="2" t="s">
        <v>5656</v>
      </c>
    </row>
    <row r="8829" spans="1:3">
      <c r="A8829" s="2" t="s">
        <v>1871</v>
      </c>
      <c r="B8829" s="2" t="s">
        <v>1872</v>
      </c>
      <c r="C8829" s="2" t="s">
        <v>1871</v>
      </c>
    </row>
    <row r="8830" spans="1:3">
      <c r="A8830" s="2" t="s">
        <v>5652</v>
      </c>
      <c r="B8830" s="2" t="s">
        <v>5653</v>
      </c>
      <c r="C8830" s="2" t="s">
        <v>5652</v>
      </c>
    </row>
    <row r="8831" spans="1:3">
      <c r="A8831" s="2" t="s">
        <v>4888</v>
      </c>
      <c r="B8831" s="2" t="s">
        <v>4889</v>
      </c>
      <c r="C8831" s="2" t="s">
        <v>4888</v>
      </c>
    </row>
    <row r="8832" spans="1:3">
      <c r="A8832" s="2" t="s">
        <v>4890</v>
      </c>
      <c r="B8832" s="2" t="s">
        <v>4891</v>
      </c>
      <c r="C8832" s="2" t="s">
        <v>4890</v>
      </c>
    </row>
    <row r="8833" spans="1:3">
      <c r="A8833" s="2" t="s">
        <v>4886</v>
      </c>
      <c r="B8833" s="2" t="s">
        <v>4887</v>
      </c>
      <c r="C8833" s="2" t="s">
        <v>4886</v>
      </c>
    </row>
    <row r="8834" spans="1:3">
      <c r="A8834" s="2" t="s">
        <v>4884</v>
      </c>
      <c r="B8834" s="2" t="s">
        <v>4885</v>
      </c>
      <c r="C8834" s="2" t="s">
        <v>4884</v>
      </c>
    </row>
    <row r="8835" spans="1:3">
      <c r="A8835" s="2" t="s">
        <v>4882</v>
      </c>
      <c r="B8835" s="2" t="s">
        <v>4883</v>
      </c>
      <c r="C8835" s="2" t="s">
        <v>4882</v>
      </c>
    </row>
    <row r="8836" spans="1:3">
      <c r="A8836" s="2" t="s">
        <v>4880</v>
      </c>
      <c r="B8836" s="2" t="s">
        <v>4881</v>
      </c>
      <c r="C8836" s="2" t="s">
        <v>4880</v>
      </c>
    </row>
    <row r="8837" spans="1:3">
      <c r="A8837" s="2" t="s">
        <v>4878</v>
      </c>
      <c r="B8837" s="2" t="s">
        <v>4879</v>
      </c>
      <c r="C8837" s="2" t="s">
        <v>4878</v>
      </c>
    </row>
    <row r="8838" spans="1:3">
      <c r="A8838" s="2" t="s">
        <v>4876</v>
      </c>
      <c r="B8838" s="2" t="s">
        <v>4877</v>
      </c>
      <c r="C8838" s="2" t="s">
        <v>4876</v>
      </c>
    </row>
    <row r="8839" spans="1:3">
      <c r="A8839" s="2" t="s">
        <v>4874</v>
      </c>
      <c r="B8839" s="2" t="s">
        <v>4875</v>
      </c>
      <c r="C8839" s="2" t="s">
        <v>4874</v>
      </c>
    </row>
    <row r="8840" spans="1:3">
      <c r="A8840" s="2" t="s">
        <v>4870</v>
      </c>
      <c r="B8840" s="2" t="s">
        <v>4871</v>
      </c>
      <c r="C8840" s="2" t="s">
        <v>4870</v>
      </c>
    </row>
    <row r="8841" spans="1:3">
      <c r="A8841" s="2" t="s">
        <v>4872</v>
      </c>
      <c r="B8841" s="2" t="s">
        <v>4873</v>
      </c>
      <c r="C8841" s="2" t="s">
        <v>4872</v>
      </c>
    </row>
    <row r="8842" spans="1:3">
      <c r="A8842" s="2" t="s">
        <v>5784</v>
      </c>
      <c r="B8842" s="2" t="s">
        <v>5785</v>
      </c>
      <c r="C8842" s="2" t="s">
        <v>5784</v>
      </c>
    </row>
    <row r="8843" spans="1:3">
      <c r="A8843" s="2" t="s">
        <v>5782</v>
      </c>
      <c r="B8843" s="2" t="s">
        <v>5783</v>
      </c>
      <c r="C8843" s="2" t="s">
        <v>5782</v>
      </c>
    </row>
    <row r="8844" spans="1:3">
      <c r="A8844" s="2" t="s">
        <v>4868</v>
      </c>
      <c r="B8844" s="2" t="s">
        <v>4869</v>
      </c>
      <c r="C8844" s="2" t="s">
        <v>4868</v>
      </c>
    </row>
    <row r="8845" spans="1:3">
      <c r="A8845" s="2" t="s">
        <v>4864</v>
      </c>
      <c r="B8845" s="2" t="s">
        <v>4865</v>
      </c>
      <c r="C8845" s="2" t="s">
        <v>4864</v>
      </c>
    </row>
    <row r="8846" spans="1:3">
      <c r="A8846" s="2" t="s">
        <v>5778</v>
      </c>
      <c r="B8846" s="2" t="s">
        <v>5779</v>
      </c>
      <c r="C8846" s="2" t="s">
        <v>5778</v>
      </c>
    </row>
    <row r="8847" spans="1:3">
      <c r="A8847" s="2" t="s">
        <v>5768</v>
      </c>
      <c r="B8847" s="2" t="s">
        <v>5769</v>
      </c>
      <c r="C8847" s="2" t="s">
        <v>5768</v>
      </c>
    </row>
    <row r="8848" spans="1:3">
      <c r="A8848" s="2" t="s">
        <v>5772</v>
      </c>
      <c r="B8848" s="2" t="s">
        <v>5773</v>
      </c>
      <c r="C8848" s="2" t="s">
        <v>5772</v>
      </c>
    </row>
    <row r="8849" spans="1:3">
      <c r="A8849" s="2" t="s">
        <v>5766</v>
      </c>
      <c r="B8849" s="2" t="s">
        <v>5767</v>
      </c>
      <c r="C8849" s="2" t="s">
        <v>5766</v>
      </c>
    </row>
    <row r="8850" spans="1:3">
      <c r="A8850" s="2" t="s">
        <v>5740</v>
      </c>
      <c r="B8850" s="2" t="s">
        <v>5741</v>
      </c>
      <c r="C8850" s="2" t="s">
        <v>5740</v>
      </c>
    </row>
    <row r="8851" spans="1:3">
      <c r="A8851" s="2" t="s">
        <v>4862</v>
      </c>
      <c r="B8851" s="2" t="s">
        <v>4863</v>
      </c>
      <c r="C8851" s="2" t="s">
        <v>4862</v>
      </c>
    </row>
    <row r="8852" spans="1:3">
      <c r="A8852" s="2" t="s">
        <v>5736</v>
      </c>
      <c r="B8852" s="2" t="s">
        <v>5737</v>
      </c>
      <c r="C8852" s="2" t="s">
        <v>5736</v>
      </c>
    </row>
    <row r="8853" spans="1:3">
      <c r="A8853" s="2" t="s">
        <v>5734</v>
      </c>
      <c r="B8853" s="2" t="s">
        <v>5735</v>
      </c>
      <c r="C8853" s="2" t="s">
        <v>5734</v>
      </c>
    </row>
    <row r="8854" spans="1:3">
      <c r="A8854" s="2" t="s">
        <v>4866</v>
      </c>
      <c r="B8854" s="2" t="s">
        <v>4867</v>
      </c>
      <c r="C8854" s="2" t="s">
        <v>4866</v>
      </c>
    </row>
    <row r="8855" spans="1:3">
      <c r="A8855" s="2" t="s">
        <v>4860</v>
      </c>
      <c r="B8855" s="2" t="s">
        <v>4861</v>
      </c>
      <c r="C8855" s="2" t="s">
        <v>4860</v>
      </c>
    </row>
    <row r="8856" spans="1:3">
      <c r="A8856" s="2" t="s">
        <v>5726</v>
      </c>
      <c r="B8856" s="2" t="s">
        <v>5727</v>
      </c>
      <c r="C8856" s="2" t="s">
        <v>5726</v>
      </c>
    </row>
    <row r="8857" spans="1:3">
      <c r="A8857" s="2" t="s">
        <v>5720</v>
      </c>
      <c r="B8857" s="2" t="s">
        <v>5721</v>
      </c>
      <c r="C8857" s="2" t="s">
        <v>5720</v>
      </c>
    </row>
    <row r="8858" spans="1:3">
      <c r="A8858" s="2" t="s">
        <v>4936</v>
      </c>
      <c r="B8858" s="2" t="s">
        <v>4937</v>
      </c>
      <c r="C8858" s="2" t="s">
        <v>4936</v>
      </c>
    </row>
    <row r="8859" spans="1:3">
      <c r="A8859" s="2" t="s">
        <v>5724</v>
      </c>
      <c r="B8859" s="2" t="s">
        <v>5725</v>
      </c>
      <c r="C8859" s="2" t="s">
        <v>5724</v>
      </c>
    </row>
    <row r="8860" spans="1:3">
      <c r="A8860" s="2" t="s">
        <v>5716</v>
      </c>
      <c r="B8860" s="2" t="s">
        <v>5717</v>
      </c>
      <c r="C8860" s="2" t="s">
        <v>5716</v>
      </c>
    </row>
    <row r="8861" spans="1:3">
      <c r="A8861" s="2" t="s">
        <v>4938</v>
      </c>
      <c r="B8861" s="2" t="s">
        <v>4939</v>
      </c>
      <c r="C8861" s="2" t="s">
        <v>4938</v>
      </c>
    </row>
    <row r="8862" spans="1:3">
      <c r="A8862" s="2" t="s">
        <v>23160</v>
      </c>
      <c r="B8862" s="2" t="s">
        <v>23161</v>
      </c>
      <c r="C8862" s="2" t="s">
        <v>23160</v>
      </c>
    </row>
    <row r="8863" spans="1:3">
      <c r="A8863" s="2" t="s">
        <v>5906</v>
      </c>
      <c r="B8863" s="2" t="s">
        <v>5907</v>
      </c>
      <c r="C8863" s="2" t="s">
        <v>5906</v>
      </c>
    </row>
    <row r="8864" spans="1:3">
      <c r="A8864" s="2" t="s">
        <v>4934</v>
      </c>
      <c r="B8864" s="2" t="s">
        <v>4935</v>
      </c>
      <c r="C8864" s="2" t="s">
        <v>4934</v>
      </c>
    </row>
    <row r="8865" spans="1:3">
      <c r="A8865" s="2" t="s">
        <v>23162</v>
      </c>
      <c r="B8865" s="2" t="s">
        <v>23163</v>
      </c>
      <c r="C8865" s="2" t="s">
        <v>23162</v>
      </c>
    </row>
    <row r="8866" spans="1:3">
      <c r="A8866" s="2" t="s">
        <v>5904</v>
      </c>
      <c r="B8866" s="2" t="s">
        <v>5905</v>
      </c>
      <c r="C8866" s="2" t="s">
        <v>5904</v>
      </c>
    </row>
    <row r="8867" spans="1:3">
      <c r="A8867" s="2" t="s">
        <v>23164</v>
      </c>
      <c r="B8867" s="2" t="s">
        <v>23165</v>
      </c>
      <c r="C8867" s="2" t="s">
        <v>23164</v>
      </c>
    </row>
    <row r="8868" spans="1:3">
      <c r="A8868" s="2" t="s">
        <v>23166</v>
      </c>
      <c r="B8868" s="2" t="s">
        <v>23167</v>
      </c>
      <c r="C8868" s="2" t="s">
        <v>23166</v>
      </c>
    </row>
    <row r="8869" spans="1:3">
      <c r="A8869" s="2" t="s">
        <v>23168</v>
      </c>
      <c r="B8869" s="2" t="s">
        <v>23169</v>
      </c>
      <c r="C8869" s="2" t="s">
        <v>23168</v>
      </c>
    </row>
    <row r="8870" spans="1:3">
      <c r="A8870" s="2" t="s">
        <v>23170</v>
      </c>
      <c r="B8870" s="2" t="s">
        <v>23171</v>
      </c>
      <c r="C8870" s="2" t="s">
        <v>23170</v>
      </c>
    </row>
    <row r="8871" spans="1:3">
      <c r="A8871" s="2" t="s">
        <v>4928</v>
      </c>
      <c r="B8871" s="2" t="s">
        <v>4929</v>
      </c>
      <c r="C8871" s="2" t="s">
        <v>4928</v>
      </c>
    </row>
    <row r="8872" spans="1:3">
      <c r="A8872" s="2" t="s">
        <v>4930</v>
      </c>
      <c r="B8872" s="2" t="s">
        <v>4931</v>
      </c>
      <c r="C8872" s="2" t="s">
        <v>4930</v>
      </c>
    </row>
    <row r="8873" spans="1:3">
      <c r="A8873" s="2" t="s">
        <v>23172</v>
      </c>
      <c r="B8873" s="2" t="s">
        <v>13310</v>
      </c>
      <c r="C8873" s="2" t="s">
        <v>23172</v>
      </c>
    </row>
    <row r="8874" spans="1:3">
      <c r="A8874" s="2" t="s">
        <v>5894</v>
      </c>
      <c r="B8874" s="2" t="s">
        <v>5895</v>
      </c>
      <c r="C8874" s="2" t="s">
        <v>5894</v>
      </c>
    </row>
    <row r="8875" spans="1:3">
      <c r="A8875" s="2" t="s">
        <v>5892</v>
      </c>
      <c r="B8875" s="2" t="s">
        <v>5893</v>
      </c>
      <c r="C8875" s="2" t="s">
        <v>5892</v>
      </c>
    </row>
    <row r="8876" spans="1:3">
      <c r="A8876" s="2" t="s">
        <v>23173</v>
      </c>
      <c r="B8876" s="2" t="s">
        <v>12797</v>
      </c>
      <c r="C8876" s="2" t="s">
        <v>23173</v>
      </c>
    </row>
    <row r="8877" spans="1:3">
      <c r="A8877" s="2" t="s">
        <v>4926</v>
      </c>
      <c r="B8877" s="2" t="s">
        <v>4927</v>
      </c>
      <c r="C8877" s="2" t="s">
        <v>4926</v>
      </c>
    </row>
    <row r="8878" spans="1:3">
      <c r="A8878" s="2" t="s">
        <v>5890</v>
      </c>
      <c r="B8878" s="2" t="s">
        <v>5891</v>
      </c>
      <c r="C8878" s="2" t="s">
        <v>5890</v>
      </c>
    </row>
    <row r="8879" spans="1:3">
      <c r="A8879" s="2" t="s">
        <v>4922</v>
      </c>
      <c r="B8879" s="2" t="s">
        <v>4923</v>
      </c>
      <c r="C8879" s="2" t="s">
        <v>4922</v>
      </c>
    </row>
    <row r="8880" spans="1:3">
      <c r="A8880" s="2" t="s">
        <v>23174</v>
      </c>
      <c r="B8880" s="2" t="s">
        <v>23175</v>
      </c>
      <c r="C8880" s="2" t="s">
        <v>23174</v>
      </c>
    </row>
    <row r="8881" spans="1:3">
      <c r="A8881" s="2" t="s">
        <v>5881</v>
      </c>
      <c r="B8881" s="2" t="s">
        <v>5882</v>
      </c>
      <c r="C8881" s="2" t="s">
        <v>5881</v>
      </c>
    </row>
    <row r="8882" spans="1:3">
      <c r="A8882" s="2" t="s">
        <v>4924</v>
      </c>
      <c r="B8882" s="2" t="s">
        <v>4925</v>
      </c>
      <c r="C8882" s="2" t="s">
        <v>4924</v>
      </c>
    </row>
    <row r="8883" spans="1:3">
      <c r="A8883" s="2" t="s">
        <v>5883</v>
      </c>
      <c r="B8883" s="2" t="s">
        <v>5884</v>
      </c>
      <c r="C8883" s="2" t="s">
        <v>5883</v>
      </c>
    </row>
    <row r="8884" spans="1:3">
      <c r="A8884" s="2" t="s">
        <v>4920</v>
      </c>
      <c r="B8884" s="2" t="s">
        <v>4921</v>
      </c>
      <c r="C8884" s="2" t="s">
        <v>4920</v>
      </c>
    </row>
    <row r="8885" spans="1:3">
      <c r="A8885" s="2" t="s">
        <v>5879</v>
      </c>
      <c r="B8885" s="2" t="s">
        <v>5880</v>
      </c>
      <c r="C8885" s="2" t="s">
        <v>5879</v>
      </c>
    </row>
    <row r="8886" spans="1:3">
      <c r="A8886" s="2" t="s">
        <v>4918</v>
      </c>
      <c r="B8886" s="2" t="s">
        <v>4919</v>
      </c>
      <c r="C8886" s="2" t="s">
        <v>4918</v>
      </c>
    </row>
    <row r="8887" spans="1:3">
      <c r="A8887" s="2" t="s">
        <v>4916</v>
      </c>
      <c r="B8887" s="2" t="s">
        <v>4917</v>
      </c>
      <c r="C8887" s="2" t="s">
        <v>4916</v>
      </c>
    </row>
    <row r="8888" spans="1:3">
      <c r="A8888" s="2" t="s">
        <v>5873</v>
      </c>
      <c r="B8888" s="2" t="s">
        <v>5874</v>
      </c>
      <c r="C8888" s="2" t="s">
        <v>5873</v>
      </c>
    </row>
    <row r="8889" spans="1:3">
      <c r="A8889" s="2" t="s">
        <v>4914</v>
      </c>
      <c r="B8889" s="2" t="s">
        <v>4915</v>
      </c>
      <c r="C8889" s="2" t="s">
        <v>4914</v>
      </c>
    </row>
    <row r="8890" spans="1:3">
      <c r="A8890" s="2" t="s">
        <v>5875</v>
      </c>
      <c r="B8890" s="2" t="s">
        <v>5876</v>
      </c>
      <c r="C8890" s="2" t="s">
        <v>5875</v>
      </c>
    </row>
    <row r="8891" spans="1:3">
      <c r="A8891" s="2" t="s">
        <v>5867</v>
      </c>
      <c r="B8891" s="2" t="s">
        <v>5868</v>
      </c>
      <c r="C8891" s="2" t="s">
        <v>5867</v>
      </c>
    </row>
    <row r="8892" spans="1:3">
      <c r="A8892" s="2" t="s">
        <v>4912</v>
      </c>
      <c r="B8892" s="2" t="s">
        <v>4913</v>
      </c>
      <c r="C8892" s="2" t="s">
        <v>4912</v>
      </c>
    </row>
    <row r="8893" spans="1:3">
      <c r="A8893" s="2" t="s">
        <v>4910</v>
      </c>
      <c r="B8893" s="2" t="s">
        <v>4911</v>
      </c>
      <c r="C8893" s="2" t="s">
        <v>4910</v>
      </c>
    </row>
    <row r="8894" spans="1:3">
      <c r="A8894" s="2" t="s">
        <v>23176</v>
      </c>
      <c r="B8894" s="2" t="s">
        <v>23177</v>
      </c>
      <c r="C8894" s="2" t="s">
        <v>23176</v>
      </c>
    </row>
    <row r="8895" spans="1:3">
      <c r="A8895" s="2" t="s">
        <v>4906</v>
      </c>
      <c r="B8895" s="2" t="s">
        <v>4907</v>
      </c>
      <c r="C8895" s="2" t="s">
        <v>4906</v>
      </c>
    </row>
    <row r="8896" spans="1:3">
      <c r="A8896" s="2" t="s">
        <v>5843</v>
      </c>
      <c r="B8896" s="2" t="s">
        <v>5844</v>
      </c>
      <c r="C8896" s="2" t="s">
        <v>5843</v>
      </c>
    </row>
    <row r="8897" spans="1:3">
      <c r="A8897" s="2" t="s">
        <v>23178</v>
      </c>
      <c r="B8897" s="2" t="s">
        <v>23179</v>
      </c>
      <c r="C8897" s="2" t="s">
        <v>23178</v>
      </c>
    </row>
    <row r="8898" spans="1:3">
      <c r="A8898" s="2" t="s">
        <v>5837</v>
      </c>
      <c r="B8898" s="2" t="s">
        <v>5838</v>
      </c>
      <c r="C8898" s="2" t="s">
        <v>5837</v>
      </c>
    </row>
    <row r="8899" spans="1:3">
      <c r="A8899" s="2" t="s">
        <v>5841</v>
      </c>
      <c r="B8899" s="2" t="s">
        <v>5842</v>
      </c>
      <c r="C8899" s="2" t="s">
        <v>5841</v>
      </c>
    </row>
    <row r="8900" spans="1:3">
      <c r="A8900" s="2" t="s">
        <v>4908</v>
      </c>
      <c r="B8900" s="2" t="s">
        <v>4909</v>
      </c>
      <c r="C8900" s="2" t="s">
        <v>4908</v>
      </c>
    </row>
    <row r="8901" spans="1:3">
      <c r="A8901" s="2" t="s">
        <v>1252</v>
      </c>
      <c r="B8901" s="2" t="s">
        <v>1253</v>
      </c>
      <c r="C8901" s="2" t="s">
        <v>1252</v>
      </c>
    </row>
    <row r="8902" spans="1:3">
      <c r="A8902" s="2" t="s">
        <v>1129</v>
      </c>
      <c r="B8902" s="2" t="s">
        <v>1130</v>
      </c>
      <c r="C8902" s="2" t="s">
        <v>1129</v>
      </c>
    </row>
    <row r="8903" spans="1:3">
      <c r="A8903" s="2" t="s">
        <v>4904</v>
      </c>
      <c r="B8903" s="2" t="s">
        <v>4905</v>
      </c>
      <c r="C8903" s="2" t="s">
        <v>4904</v>
      </c>
    </row>
    <row r="8904" spans="1:3">
      <c r="A8904" s="2" t="s">
        <v>4902</v>
      </c>
      <c r="B8904" s="2" t="s">
        <v>4903</v>
      </c>
      <c r="C8904" s="2" t="s">
        <v>4902</v>
      </c>
    </row>
    <row r="8905" spans="1:3">
      <c r="A8905" s="2" t="s">
        <v>23180</v>
      </c>
      <c r="B8905" s="2" t="s">
        <v>5872</v>
      </c>
      <c r="C8905" s="2" t="s">
        <v>23180</v>
      </c>
    </row>
    <row r="8906" spans="1:3">
      <c r="A8906" s="2" t="s">
        <v>5827</v>
      </c>
      <c r="B8906" s="2" t="s">
        <v>5828</v>
      </c>
      <c r="C8906" s="2" t="s">
        <v>5827</v>
      </c>
    </row>
    <row r="8907" spans="1:3">
      <c r="A8907" s="2" t="s">
        <v>4900</v>
      </c>
      <c r="B8907" s="2" t="s">
        <v>4901</v>
      </c>
      <c r="C8907" s="2" t="s">
        <v>4900</v>
      </c>
    </row>
    <row r="8908" spans="1:3">
      <c r="A8908" s="2" t="s">
        <v>4982</v>
      </c>
      <c r="B8908" s="2" t="s">
        <v>4983</v>
      </c>
      <c r="C8908" s="2" t="s">
        <v>4982</v>
      </c>
    </row>
    <row r="8909" spans="1:3">
      <c r="A8909" s="2" t="s">
        <v>4984</v>
      </c>
      <c r="B8909" s="2" t="s">
        <v>4985</v>
      </c>
      <c r="C8909" s="2" t="s">
        <v>4984</v>
      </c>
    </row>
    <row r="8910" spans="1:3">
      <c r="A8910" s="2" t="s">
        <v>4980</v>
      </c>
      <c r="B8910" s="2" t="s">
        <v>4981</v>
      </c>
      <c r="C8910" s="2" t="s">
        <v>4980</v>
      </c>
    </row>
    <row r="8911" spans="1:3">
      <c r="A8911" s="2" t="s">
        <v>4976</v>
      </c>
      <c r="B8911" s="2" t="s">
        <v>4977</v>
      </c>
      <c r="C8911" s="2" t="s">
        <v>4976</v>
      </c>
    </row>
    <row r="8912" spans="1:3">
      <c r="A8912" s="2" t="s">
        <v>4978</v>
      </c>
      <c r="B8912" s="2" t="s">
        <v>4979</v>
      </c>
      <c r="C8912" s="2" t="s">
        <v>4978</v>
      </c>
    </row>
    <row r="8913" spans="1:3">
      <c r="A8913" s="2" t="s">
        <v>5988</v>
      </c>
      <c r="B8913" s="2" t="s">
        <v>5989</v>
      </c>
      <c r="C8913" s="2" t="s">
        <v>5988</v>
      </c>
    </row>
    <row r="8914" spans="1:3">
      <c r="A8914" s="2" t="s">
        <v>4974</v>
      </c>
      <c r="B8914" s="2" t="s">
        <v>4975</v>
      </c>
      <c r="C8914" s="2" t="s">
        <v>4974</v>
      </c>
    </row>
    <row r="8915" spans="1:3">
      <c r="A8915" s="2" t="s">
        <v>4972</v>
      </c>
      <c r="B8915" s="2" t="s">
        <v>4973</v>
      </c>
      <c r="C8915" s="2" t="s">
        <v>4972</v>
      </c>
    </row>
    <row r="8916" spans="1:3">
      <c r="A8916" s="2" t="s">
        <v>5984</v>
      </c>
      <c r="B8916" s="2" t="s">
        <v>5985</v>
      </c>
      <c r="C8916" s="2" t="s">
        <v>5984</v>
      </c>
    </row>
    <row r="8917" spans="1:3">
      <c r="A8917" s="2" t="s">
        <v>5974</v>
      </c>
      <c r="B8917" s="2" t="s">
        <v>5975</v>
      </c>
      <c r="C8917" s="2" t="s">
        <v>5974</v>
      </c>
    </row>
    <row r="8918" spans="1:3">
      <c r="A8918" s="2" t="s">
        <v>5970</v>
      </c>
      <c r="B8918" s="2" t="s">
        <v>5971</v>
      </c>
      <c r="C8918" s="2" t="s">
        <v>5970</v>
      </c>
    </row>
    <row r="8919" spans="1:3">
      <c r="A8919" s="2" t="s">
        <v>5968</v>
      </c>
      <c r="B8919" s="2" t="s">
        <v>5969</v>
      </c>
      <c r="C8919" s="2" t="s">
        <v>5968</v>
      </c>
    </row>
    <row r="8920" spans="1:3">
      <c r="A8920" s="2" t="s">
        <v>4970</v>
      </c>
      <c r="B8920" s="2" t="s">
        <v>4971</v>
      </c>
      <c r="C8920" s="2" t="s">
        <v>4970</v>
      </c>
    </row>
    <row r="8921" spans="1:3">
      <c r="A8921" s="2" t="s">
        <v>5966</v>
      </c>
      <c r="B8921" s="2" t="s">
        <v>5967</v>
      </c>
      <c r="C8921" s="2" t="s">
        <v>5966</v>
      </c>
    </row>
    <row r="8922" spans="1:3">
      <c r="A8922" s="2" t="s">
        <v>4968</v>
      </c>
      <c r="B8922" s="2" t="s">
        <v>4969</v>
      </c>
      <c r="C8922" s="2" t="s">
        <v>4968</v>
      </c>
    </row>
    <row r="8923" spans="1:3">
      <c r="A8923" s="2" t="s">
        <v>4966</v>
      </c>
      <c r="B8923" s="2" t="s">
        <v>4967</v>
      </c>
      <c r="C8923" s="2" t="s">
        <v>4966</v>
      </c>
    </row>
    <row r="8924" spans="1:3">
      <c r="A8924" s="2" t="s">
        <v>4964</v>
      </c>
      <c r="B8924" s="2" t="s">
        <v>4965</v>
      </c>
      <c r="C8924" s="2" t="s">
        <v>4964</v>
      </c>
    </row>
    <row r="8925" spans="1:3">
      <c r="A8925" s="2" t="s">
        <v>5958</v>
      </c>
      <c r="B8925" s="2" t="s">
        <v>5959</v>
      </c>
      <c r="C8925" s="2" t="s">
        <v>5958</v>
      </c>
    </row>
    <row r="8926" spans="1:3">
      <c r="A8926" s="2" t="s">
        <v>4960</v>
      </c>
      <c r="B8926" s="2" t="s">
        <v>4961</v>
      </c>
      <c r="C8926" s="2" t="s">
        <v>4960</v>
      </c>
    </row>
    <row r="8927" spans="1:3">
      <c r="A8927" s="2" t="s">
        <v>4962</v>
      </c>
      <c r="B8927" s="2" t="s">
        <v>4963</v>
      </c>
      <c r="C8927" s="2" t="s">
        <v>4962</v>
      </c>
    </row>
    <row r="8928" spans="1:3">
      <c r="A8928" s="2" t="s">
        <v>4958</v>
      </c>
      <c r="B8928" s="2" t="s">
        <v>4959</v>
      </c>
      <c r="C8928" s="2" t="s">
        <v>4958</v>
      </c>
    </row>
    <row r="8929" spans="1:3">
      <c r="A8929" s="2" t="s">
        <v>4956</v>
      </c>
      <c r="B8929" s="2" t="s">
        <v>4957</v>
      </c>
      <c r="C8929" s="2" t="s">
        <v>4956</v>
      </c>
    </row>
    <row r="8930" spans="1:3">
      <c r="A8930" s="2" t="s">
        <v>4954</v>
      </c>
      <c r="B8930" s="2" t="s">
        <v>4955</v>
      </c>
      <c r="C8930" s="2" t="s">
        <v>4954</v>
      </c>
    </row>
    <row r="8931" spans="1:3">
      <c r="A8931" s="2" t="s">
        <v>4952</v>
      </c>
      <c r="B8931" s="2" t="s">
        <v>4953</v>
      </c>
      <c r="C8931" s="2" t="s">
        <v>4952</v>
      </c>
    </row>
    <row r="8932" spans="1:3">
      <c r="A8932" s="2" t="s">
        <v>4950</v>
      </c>
      <c r="B8932" s="2" t="s">
        <v>4951</v>
      </c>
      <c r="C8932" s="2" t="s">
        <v>4950</v>
      </c>
    </row>
    <row r="8933" spans="1:3">
      <c r="A8933" s="2" t="s">
        <v>5950</v>
      </c>
      <c r="B8933" s="2" t="s">
        <v>5951</v>
      </c>
      <c r="C8933" s="2" t="s">
        <v>5950</v>
      </c>
    </row>
    <row r="8934" spans="1:3">
      <c r="A8934" s="2" t="s">
        <v>5944</v>
      </c>
      <c r="B8934" s="2" t="s">
        <v>5945</v>
      </c>
      <c r="C8934" s="2" t="s">
        <v>5944</v>
      </c>
    </row>
    <row r="8935" spans="1:3">
      <c r="A8935" s="2" t="s">
        <v>5934</v>
      </c>
      <c r="B8935" s="2" t="s">
        <v>5935</v>
      </c>
      <c r="C8935" s="2" t="s">
        <v>5934</v>
      </c>
    </row>
    <row r="8936" spans="1:3">
      <c r="A8936" s="2" t="s">
        <v>6815</v>
      </c>
      <c r="B8936" s="2" t="s">
        <v>6816</v>
      </c>
      <c r="C8936" s="2" t="s">
        <v>6815</v>
      </c>
    </row>
    <row r="8937" spans="1:3">
      <c r="A8937" s="2" t="s">
        <v>5930</v>
      </c>
      <c r="B8937" s="2" t="s">
        <v>5931</v>
      </c>
      <c r="C8937" s="2" t="s">
        <v>5930</v>
      </c>
    </row>
    <row r="8938" spans="1:3">
      <c r="A8938" s="2" t="s">
        <v>4948</v>
      </c>
      <c r="B8938" s="2" t="s">
        <v>4949</v>
      </c>
      <c r="C8938" s="2" t="s">
        <v>4948</v>
      </c>
    </row>
    <row r="8939" spans="1:3">
      <c r="A8939" s="2" t="s">
        <v>6100</v>
      </c>
      <c r="B8939" s="2" t="s">
        <v>6101</v>
      </c>
      <c r="C8939" s="2" t="s">
        <v>6100</v>
      </c>
    </row>
    <row r="8940" spans="1:3">
      <c r="A8940" s="2" t="s">
        <v>4946</v>
      </c>
      <c r="B8940" s="2" t="s">
        <v>4947</v>
      </c>
      <c r="C8940" s="2" t="s">
        <v>4946</v>
      </c>
    </row>
    <row r="8941" spans="1:3">
      <c r="A8941" s="2" t="s">
        <v>4944</v>
      </c>
      <c r="B8941" s="2" t="s">
        <v>4945</v>
      </c>
      <c r="C8941" s="2" t="s">
        <v>4944</v>
      </c>
    </row>
    <row r="8942" spans="1:3">
      <c r="A8942" s="2" t="s">
        <v>4940</v>
      </c>
      <c r="B8942" s="2" t="s">
        <v>4941</v>
      </c>
      <c r="C8942" s="2" t="s">
        <v>4940</v>
      </c>
    </row>
    <row r="8943" spans="1:3">
      <c r="A8943" s="2" t="s">
        <v>4942</v>
      </c>
      <c r="B8943" s="2" t="s">
        <v>4943</v>
      </c>
      <c r="C8943" s="2" t="s">
        <v>4942</v>
      </c>
    </row>
    <row r="8944" spans="1:3">
      <c r="A8944" s="2" t="s">
        <v>6094</v>
      </c>
      <c r="B8944" s="2" t="s">
        <v>6095</v>
      </c>
      <c r="C8944" s="2" t="s">
        <v>6094</v>
      </c>
    </row>
    <row r="8945" spans="1:3">
      <c r="A8945" s="2" t="s">
        <v>5032</v>
      </c>
      <c r="B8945" s="2" t="s">
        <v>5033</v>
      </c>
      <c r="C8945" s="2" t="s">
        <v>5032</v>
      </c>
    </row>
    <row r="8946" spans="1:3">
      <c r="A8946" s="2" t="s">
        <v>6080</v>
      </c>
      <c r="B8946" s="2" t="s">
        <v>6081</v>
      </c>
      <c r="C8946" s="2" t="s">
        <v>6080</v>
      </c>
    </row>
    <row r="8947" spans="1:3">
      <c r="A8947" s="2" t="s">
        <v>5030</v>
      </c>
      <c r="B8947" s="2" t="s">
        <v>5031</v>
      </c>
      <c r="C8947" s="2" t="s">
        <v>5030</v>
      </c>
    </row>
    <row r="8948" spans="1:3">
      <c r="A8948" s="2" t="s">
        <v>5026</v>
      </c>
      <c r="B8948" s="2" t="s">
        <v>5027</v>
      </c>
      <c r="C8948" s="2" t="s">
        <v>5026</v>
      </c>
    </row>
    <row r="8949" spans="1:3">
      <c r="A8949" s="2" t="s">
        <v>5028</v>
      </c>
      <c r="B8949" s="2" t="s">
        <v>5029</v>
      </c>
      <c r="C8949" s="2" t="s">
        <v>5028</v>
      </c>
    </row>
    <row r="8950" spans="1:3">
      <c r="A8950" s="2" t="s">
        <v>6074</v>
      </c>
      <c r="B8950" s="2" t="s">
        <v>6075</v>
      </c>
      <c r="C8950" s="2" t="s">
        <v>6074</v>
      </c>
    </row>
    <row r="8951" spans="1:3">
      <c r="A8951" s="2" t="s">
        <v>5024</v>
      </c>
      <c r="B8951" s="2" t="s">
        <v>5025</v>
      </c>
      <c r="C8951" s="2" t="s">
        <v>5024</v>
      </c>
    </row>
    <row r="8952" spans="1:3">
      <c r="A8952" s="2" t="s">
        <v>5022</v>
      </c>
      <c r="B8952" s="2" t="s">
        <v>5023</v>
      </c>
      <c r="C8952" s="2" t="s">
        <v>5022</v>
      </c>
    </row>
    <row r="8953" spans="1:3">
      <c r="A8953" s="2" t="s">
        <v>5020</v>
      </c>
      <c r="B8953" s="2" t="s">
        <v>5021</v>
      </c>
      <c r="C8953" s="2" t="s">
        <v>5020</v>
      </c>
    </row>
    <row r="8954" spans="1:3">
      <c r="A8954" s="2" t="s">
        <v>6070</v>
      </c>
      <c r="B8954" s="2" t="s">
        <v>6071</v>
      </c>
      <c r="C8954" s="2" t="s">
        <v>6070</v>
      </c>
    </row>
    <row r="8955" spans="1:3">
      <c r="A8955" s="2" t="s">
        <v>5018</v>
      </c>
      <c r="B8955" s="2" t="s">
        <v>5019</v>
      </c>
      <c r="C8955" s="2" t="s">
        <v>5018</v>
      </c>
    </row>
    <row r="8956" spans="1:3">
      <c r="A8956" s="2" t="s">
        <v>5016</v>
      </c>
      <c r="B8956" s="2" t="s">
        <v>5017</v>
      </c>
      <c r="C8956" s="2" t="s">
        <v>5016</v>
      </c>
    </row>
    <row r="8957" spans="1:3">
      <c r="A8957" s="2" t="s">
        <v>5014</v>
      </c>
      <c r="B8957" s="2" t="s">
        <v>5015</v>
      </c>
      <c r="C8957" s="2" t="s">
        <v>5014</v>
      </c>
    </row>
    <row r="8958" spans="1:3">
      <c r="A8958" s="2" t="s">
        <v>5012</v>
      </c>
      <c r="B8958" s="2" t="s">
        <v>5013</v>
      </c>
      <c r="C8958" s="2" t="s">
        <v>5012</v>
      </c>
    </row>
    <row r="8959" spans="1:3">
      <c r="A8959" s="2" t="s">
        <v>5010</v>
      </c>
      <c r="B8959" s="2" t="s">
        <v>5011</v>
      </c>
      <c r="C8959" s="2" t="s">
        <v>5010</v>
      </c>
    </row>
    <row r="8960" spans="1:3">
      <c r="A8960" s="2" t="s">
        <v>5006</v>
      </c>
      <c r="B8960" s="2" t="s">
        <v>5007</v>
      </c>
      <c r="C8960" s="2" t="s">
        <v>5006</v>
      </c>
    </row>
    <row r="8961" spans="1:3">
      <c r="A8961" s="2" t="s">
        <v>5008</v>
      </c>
      <c r="B8961" s="2" t="s">
        <v>5009</v>
      </c>
      <c r="C8961" s="2" t="s">
        <v>5008</v>
      </c>
    </row>
    <row r="8962" spans="1:3">
      <c r="A8962" s="2" t="s">
        <v>6042</v>
      </c>
      <c r="B8962" s="2" t="s">
        <v>6043</v>
      </c>
      <c r="C8962" s="2" t="s">
        <v>6042</v>
      </c>
    </row>
    <row r="8963" spans="1:3">
      <c r="A8963" s="2" t="s">
        <v>5004</v>
      </c>
      <c r="B8963" s="2" t="s">
        <v>5005</v>
      </c>
      <c r="C8963" s="2" t="s">
        <v>5004</v>
      </c>
    </row>
    <row r="8964" spans="1:3">
      <c r="A8964" s="2" t="s">
        <v>5002</v>
      </c>
      <c r="B8964" s="2" t="s">
        <v>5003</v>
      </c>
      <c r="C8964" s="2" t="s">
        <v>5002</v>
      </c>
    </row>
    <row r="8965" spans="1:3">
      <c r="A8965" s="2" t="s">
        <v>5000</v>
      </c>
      <c r="B8965" s="2" t="s">
        <v>5001</v>
      </c>
      <c r="C8965" s="2" t="s">
        <v>5000</v>
      </c>
    </row>
    <row r="8966" spans="1:3">
      <c r="A8966" s="2" t="s">
        <v>4432</v>
      </c>
      <c r="B8966" s="2" t="s">
        <v>4433</v>
      </c>
      <c r="C8966" s="2" t="s">
        <v>4432</v>
      </c>
    </row>
    <row r="8967" spans="1:3">
      <c r="A8967" s="2" t="s">
        <v>23181</v>
      </c>
      <c r="B8967" s="2" t="s">
        <v>23182</v>
      </c>
      <c r="C8967" s="2" t="s">
        <v>23181</v>
      </c>
    </row>
    <row r="8968" spans="1:3">
      <c r="A8968" s="2" t="s">
        <v>4428</v>
      </c>
      <c r="B8968" s="2" t="s">
        <v>4429</v>
      </c>
      <c r="C8968" s="2" t="s">
        <v>4428</v>
      </c>
    </row>
    <row r="8969" spans="1:3">
      <c r="A8969" s="2" t="s">
        <v>23183</v>
      </c>
      <c r="B8969" s="2" t="s">
        <v>23184</v>
      </c>
      <c r="C8969" s="2" t="s">
        <v>23183</v>
      </c>
    </row>
    <row r="8970" spans="1:3">
      <c r="A8970" s="2" t="s">
        <v>23185</v>
      </c>
      <c r="B8970" s="2" t="s">
        <v>23186</v>
      </c>
      <c r="C8970" s="2" t="s">
        <v>23185</v>
      </c>
    </row>
    <row r="8971" spans="1:3">
      <c r="A8971" s="2" t="s">
        <v>23187</v>
      </c>
      <c r="B8971" s="2" t="s">
        <v>23188</v>
      </c>
      <c r="C8971" s="2" t="s">
        <v>23187</v>
      </c>
    </row>
    <row r="8972" spans="1:3">
      <c r="A8972" s="2" t="s">
        <v>23189</v>
      </c>
      <c r="B8972" s="2" t="s">
        <v>23190</v>
      </c>
      <c r="C8972" s="2" t="s">
        <v>23189</v>
      </c>
    </row>
    <row r="8973" spans="1:3">
      <c r="A8973" s="2" t="s">
        <v>23191</v>
      </c>
      <c r="B8973" s="2" t="s">
        <v>23192</v>
      </c>
      <c r="C8973" s="2" t="s">
        <v>23191</v>
      </c>
    </row>
    <row r="8974" spans="1:3">
      <c r="A8974" s="2" t="s">
        <v>4418</v>
      </c>
      <c r="B8974" s="2" t="s">
        <v>4419</v>
      </c>
      <c r="C8974" s="2" t="s">
        <v>4418</v>
      </c>
    </row>
    <row r="8975" spans="1:3">
      <c r="A8975" s="2" t="s">
        <v>4412</v>
      </c>
      <c r="B8975" s="2" t="s">
        <v>4413</v>
      </c>
      <c r="C8975" s="2" t="s">
        <v>4412</v>
      </c>
    </row>
    <row r="8976" spans="1:3">
      <c r="A8976" s="2" t="s">
        <v>4414</v>
      </c>
      <c r="B8976" s="2" t="s">
        <v>4415</v>
      </c>
      <c r="C8976" s="2" t="s">
        <v>4414</v>
      </c>
    </row>
    <row r="8977" spans="1:3">
      <c r="A8977" s="2" t="s">
        <v>4410</v>
      </c>
      <c r="B8977" s="2" t="s">
        <v>4411</v>
      </c>
      <c r="C8977" s="2" t="s">
        <v>4410</v>
      </c>
    </row>
    <row r="8978" spans="1:3">
      <c r="A8978" s="2" t="s">
        <v>4408</v>
      </c>
      <c r="B8978" s="2" t="s">
        <v>4409</v>
      </c>
      <c r="C8978" s="2" t="s">
        <v>4408</v>
      </c>
    </row>
    <row r="8979" spans="1:3">
      <c r="A8979" s="2" t="s">
        <v>23193</v>
      </c>
      <c r="B8979" s="2" t="s">
        <v>23194</v>
      </c>
      <c r="C8979" s="2" t="s">
        <v>23193</v>
      </c>
    </row>
    <row r="8980" spans="1:3">
      <c r="A8980" s="2" t="s">
        <v>5225</v>
      </c>
      <c r="B8980" s="2" t="s">
        <v>5226</v>
      </c>
      <c r="C8980" s="2" t="s">
        <v>5225</v>
      </c>
    </row>
    <row r="8981" spans="1:3">
      <c r="A8981" s="2" t="s">
        <v>4446</v>
      </c>
      <c r="B8981" s="2" t="s">
        <v>4447</v>
      </c>
      <c r="C8981" s="2" t="s">
        <v>4446</v>
      </c>
    </row>
    <row r="8982" spans="1:3">
      <c r="A8982" s="2" t="s">
        <v>5223</v>
      </c>
      <c r="B8982" s="2" t="s">
        <v>5224</v>
      </c>
      <c r="C8982" s="2" t="s">
        <v>5223</v>
      </c>
    </row>
    <row r="8983" spans="1:3">
      <c r="A8983" s="2" t="s">
        <v>5221</v>
      </c>
      <c r="B8983" s="2" t="s">
        <v>5222</v>
      </c>
      <c r="C8983" s="2" t="s">
        <v>5221</v>
      </c>
    </row>
    <row r="8984" spans="1:3">
      <c r="A8984" s="2" t="s">
        <v>5219</v>
      </c>
      <c r="B8984" s="2" t="s">
        <v>5220</v>
      </c>
      <c r="C8984" s="2" t="s">
        <v>5219</v>
      </c>
    </row>
    <row r="8985" spans="1:3">
      <c r="A8985" s="2" t="s">
        <v>4444</v>
      </c>
      <c r="B8985" s="2" t="s">
        <v>4445</v>
      </c>
      <c r="C8985" s="2" t="s">
        <v>4444</v>
      </c>
    </row>
    <row r="8986" spans="1:3">
      <c r="A8986" s="2" t="s">
        <v>23195</v>
      </c>
      <c r="B8986" s="2" t="s">
        <v>5685</v>
      </c>
      <c r="C8986" s="2" t="s">
        <v>23195</v>
      </c>
    </row>
    <row r="8987" spans="1:3">
      <c r="A8987" s="2" t="s">
        <v>4442</v>
      </c>
      <c r="B8987" s="2" t="s">
        <v>4443</v>
      </c>
      <c r="C8987" s="2" t="s">
        <v>4442</v>
      </c>
    </row>
    <row r="8988" spans="1:3">
      <c r="A8988" s="2" t="s">
        <v>5259</v>
      </c>
      <c r="B8988" s="2" t="s">
        <v>5260</v>
      </c>
      <c r="C8988" s="2" t="s">
        <v>5259</v>
      </c>
    </row>
    <row r="8989" spans="1:3">
      <c r="A8989" s="2" t="s">
        <v>4438</v>
      </c>
      <c r="B8989" s="2" t="s">
        <v>4439</v>
      </c>
      <c r="C8989" s="2" t="s">
        <v>4438</v>
      </c>
    </row>
    <row r="8990" spans="1:3">
      <c r="A8990" s="2" t="s">
        <v>4434</v>
      </c>
      <c r="B8990" s="2" t="s">
        <v>4435</v>
      </c>
      <c r="C8990" s="2" t="s">
        <v>4434</v>
      </c>
    </row>
    <row r="8991" spans="1:3">
      <c r="A8991" s="2" t="s">
        <v>4436</v>
      </c>
      <c r="B8991" s="2" t="s">
        <v>4437</v>
      </c>
      <c r="C8991" s="2" t="s">
        <v>4436</v>
      </c>
    </row>
    <row r="8992" spans="1:3">
      <c r="A8992" s="2" t="s">
        <v>5255</v>
      </c>
      <c r="B8992" s="2" t="s">
        <v>5256</v>
      </c>
      <c r="C8992" s="2" t="s">
        <v>5255</v>
      </c>
    </row>
    <row r="8993" spans="1:3">
      <c r="A8993" s="2" t="s">
        <v>5253</v>
      </c>
      <c r="B8993" s="2" t="s">
        <v>5254</v>
      </c>
      <c r="C8993" s="2" t="s">
        <v>5253</v>
      </c>
    </row>
    <row r="8994" spans="1:3">
      <c r="A8994" s="2" t="s">
        <v>4519</v>
      </c>
      <c r="B8994" s="2" t="s">
        <v>4520</v>
      </c>
      <c r="C8994" s="2" t="s">
        <v>4519</v>
      </c>
    </row>
    <row r="8995" spans="1:3">
      <c r="A8995" s="2" t="s">
        <v>4998</v>
      </c>
      <c r="B8995" s="2" t="s">
        <v>4999</v>
      </c>
      <c r="C8995" s="2" t="s">
        <v>4998</v>
      </c>
    </row>
    <row r="8996" spans="1:3">
      <c r="A8996" s="2" t="s">
        <v>4996</v>
      </c>
      <c r="B8996" s="2" t="s">
        <v>4997</v>
      </c>
      <c r="C8996" s="2" t="s">
        <v>4996</v>
      </c>
    </row>
    <row r="8997" spans="1:3">
      <c r="A8997" s="2" t="s">
        <v>4994</v>
      </c>
      <c r="B8997" s="2" t="s">
        <v>4995</v>
      </c>
      <c r="C8997" s="2" t="s">
        <v>4994</v>
      </c>
    </row>
    <row r="8998" spans="1:3">
      <c r="A8998" s="2" t="s">
        <v>6038</v>
      </c>
      <c r="B8998" s="2" t="s">
        <v>6039</v>
      </c>
      <c r="C8998" s="2" t="s">
        <v>6038</v>
      </c>
    </row>
    <row r="8999" spans="1:3">
      <c r="A8999" s="2" t="s">
        <v>6034</v>
      </c>
      <c r="B8999" s="2" t="s">
        <v>6035</v>
      </c>
      <c r="C8999" s="2" t="s">
        <v>6034</v>
      </c>
    </row>
    <row r="9000" spans="1:3">
      <c r="A9000" s="2" t="s">
        <v>4990</v>
      </c>
      <c r="B9000" s="2" t="s">
        <v>4991</v>
      </c>
      <c r="C9000" s="2" t="s">
        <v>4990</v>
      </c>
    </row>
    <row r="9001" spans="1:3">
      <c r="A9001" s="2" t="s">
        <v>4992</v>
      </c>
      <c r="B9001" s="2" t="s">
        <v>4993</v>
      </c>
      <c r="C9001" s="2" t="s">
        <v>4992</v>
      </c>
    </row>
    <row r="9002" spans="1:3">
      <c r="A9002" s="2" t="s">
        <v>4988</v>
      </c>
      <c r="B9002" s="2" t="s">
        <v>4989</v>
      </c>
      <c r="C9002" s="2" t="s">
        <v>4988</v>
      </c>
    </row>
    <row r="9003" spans="1:3">
      <c r="A9003" s="2" t="s">
        <v>4986</v>
      </c>
      <c r="B9003" s="2" t="s">
        <v>4987</v>
      </c>
      <c r="C9003" s="2" t="s">
        <v>4986</v>
      </c>
    </row>
    <row r="9004" spans="1:3">
      <c r="A9004" s="2" t="s">
        <v>5072</v>
      </c>
      <c r="B9004" s="2" t="s">
        <v>5073</v>
      </c>
      <c r="C9004" s="2" t="s">
        <v>5072</v>
      </c>
    </row>
    <row r="9005" spans="1:3">
      <c r="A9005" s="2" t="s">
        <v>5070</v>
      </c>
      <c r="B9005" s="2" t="s">
        <v>5071</v>
      </c>
      <c r="C9005" s="2" t="s">
        <v>5070</v>
      </c>
    </row>
    <row r="9006" spans="1:3">
      <c r="A9006" s="2" t="s">
        <v>5068</v>
      </c>
      <c r="B9006" s="2" t="s">
        <v>5069</v>
      </c>
      <c r="C9006" s="2" t="s">
        <v>5068</v>
      </c>
    </row>
    <row r="9007" spans="1:3">
      <c r="A9007" s="2" t="s">
        <v>5066</v>
      </c>
      <c r="B9007" s="2" t="s">
        <v>5067</v>
      </c>
      <c r="C9007" s="2" t="s">
        <v>5066</v>
      </c>
    </row>
    <row r="9008" spans="1:3">
      <c r="A9008" s="2" t="s">
        <v>5064</v>
      </c>
      <c r="B9008" s="2" t="s">
        <v>5065</v>
      </c>
      <c r="C9008" s="2" t="s">
        <v>5064</v>
      </c>
    </row>
    <row r="9009" spans="1:3">
      <c r="A9009" s="2" t="s">
        <v>5062</v>
      </c>
      <c r="B9009" s="2" t="s">
        <v>5063</v>
      </c>
      <c r="C9009" s="2" t="s">
        <v>5062</v>
      </c>
    </row>
    <row r="9010" spans="1:3">
      <c r="A9010" s="2" t="s">
        <v>5060</v>
      </c>
      <c r="B9010" s="2" t="s">
        <v>5061</v>
      </c>
      <c r="C9010" s="2" t="s">
        <v>5060</v>
      </c>
    </row>
    <row r="9011" spans="1:3">
      <c r="A9011" s="2" t="s">
        <v>5056</v>
      </c>
      <c r="B9011" s="2" t="s">
        <v>5057</v>
      </c>
      <c r="C9011" s="2" t="s">
        <v>5056</v>
      </c>
    </row>
    <row r="9012" spans="1:3">
      <c r="A9012" s="2" t="s">
        <v>5058</v>
      </c>
      <c r="B9012" s="2" t="s">
        <v>5059</v>
      </c>
      <c r="C9012" s="2" t="s">
        <v>5058</v>
      </c>
    </row>
    <row r="9013" spans="1:3">
      <c r="A9013" s="2" t="s">
        <v>1090</v>
      </c>
      <c r="B9013" s="2" t="s">
        <v>1091</v>
      </c>
      <c r="C9013" s="2" t="s">
        <v>1090</v>
      </c>
    </row>
    <row r="9014" spans="1:3">
      <c r="A9014" s="2" t="s">
        <v>6022</v>
      </c>
      <c r="B9014" s="2" t="s">
        <v>6023</v>
      </c>
      <c r="C9014" s="2" t="s">
        <v>6022</v>
      </c>
    </row>
    <row r="9015" spans="1:3">
      <c r="A9015" s="2" t="s">
        <v>6202</v>
      </c>
      <c r="B9015" s="2" t="s">
        <v>6203</v>
      </c>
      <c r="C9015" s="2" t="s">
        <v>6202</v>
      </c>
    </row>
    <row r="9016" spans="1:3">
      <c r="A9016" s="2" t="s">
        <v>5054</v>
      </c>
      <c r="B9016" s="2" t="s">
        <v>5055</v>
      </c>
      <c r="C9016" s="2" t="s">
        <v>5054</v>
      </c>
    </row>
    <row r="9017" spans="1:3">
      <c r="A9017" s="2" t="s">
        <v>5050</v>
      </c>
      <c r="B9017" s="2" t="s">
        <v>5051</v>
      </c>
      <c r="C9017" s="2" t="s">
        <v>5050</v>
      </c>
    </row>
    <row r="9018" spans="1:3">
      <c r="A9018" s="2" t="s">
        <v>5052</v>
      </c>
      <c r="B9018" s="2" t="s">
        <v>5053</v>
      </c>
      <c r="C9018" s="2" t="s">
        <v>5052</v>
      </c>
    </row>
    <row r="9019" spans="1:3">
      <c r="A9019" s="2" t="s">
        <v>5048</v>
      </c>
      <c r="B9019" s="2" t="s">
        <v>5049</v>
      </c>
      <c r="C9019" s="2" t="s">
        <v>5048</v>
      </c>
    </row>
    <row r="9020" spans="1:3">
      <c r="A9020" s="2" t="s">
        <v>6018</v>
      </c>
      <c r="B9020" s="2" t="s">
        <v>6019</v>
      </c>
      <c r="C9020" s="2" t="s">
        <v>6018</v>
      </c>
    </row>
    <row r="9021" spans="1:3">
      <c r="A9021" s="2" t="s">
        <v>5046</v>
      </c>
      <c r="B9021" s="2" t="s">
        <v>5047</v>
      </c>
      <c r="C9021" s="2" t="s">
        <v>5046</v>
      </c>
    </row>
    <row r="9022" spans="1:3">
      <c r="A9022" s="2" t="s">
        <v>4517</v>
      </c>
      <c r="B9022" s="2" t="s">
        <v>4518</v>
      </c>
      <c r="C9022" s="2" t="s">
        <v>4517</v>
      </c>
    </row>
    <row r="9023" spans="1:3">
      <c r="A9023" s="2" t="s">
        <v>4513</v>
      </c>
      <c r="B9023" s="2" t="s">
        <v>4514</v>
      </c>
      <c r="C9023" s="2" t="s">
        <v>4513</v>
      </c>
    </row>
    <row r="9024" spans="1:3">
      <c r="A9024" s="2" t="s">
        <v>5251</v>
      </c>
      <c r="B9024" s="2" t="s">
        <v>5252</v>
      </c>
      <c r="C9024" s="2" t="s">
        <v>5251</v>
      </c>
    </row>
    <row r="9025" spans="1:3">
      <c r="A9025" s="2" t="s">
        <v>5249</v>
      </c>
      <c r="B9025" s="2" t="s">
        <v>5250</v>
      </c>
      <c r="C9025" s="2" t="s">
        <v>5249</v>
      </c>
    </row>
    <row r="9026" spans="1:3">
      <c r="A9026" s="2" t="s">
        <v>5247</v>
      </c>
      <c r="B9026" s="2" t="s">
        <v>5248</v>
      </c>
      <c r="C9026" s="2" t="s">
        <v>5247</v>
      </c>
    </row>
    <row r="9027" spans="1:3">
      <c r="A9027" s="2" t="s">
        <v>4511</v>
      </c>
      <c r="B9027" s="2" t="s">
        <v>4512</v>
      </c>
      <c r="C9027" s="2" t="s">
        <v>4511</v>
      </c>
    </row>
    <row r="9028" spans="1:3">
      <c r="A9028" s="2" t="s">
        <v>4507</v>
      </c>
      <c r="B9028" s="2" t="s">
        <v>4508</v>
      </c>
      <c r="C9028" s="2" t="s">
        <v>4507</v>
      </c>
    </row>
    <row r="9029" spans="1:3">
      <c r="A9029" s="2" t="s">
        <v>4509</v>
      </c>
      <c r="B9029" s="2" t="s">
        <v>4510</v>
      </c>
      <c r="C9029" s="2" t="s">
        <v>4509</v>
      </c>
    </row>
    <row r="9030" spans="1:3">
      <c r="A9030" s="2" t="s">
        <v>5243</v>
      </c>
      <c r="B9030" s="2" t="s">
        <v>5244</v>
      </c>
      <c r="C9030" s="2" t="s">
        <v>5243</v>
      </c>
    </row>
    <row r="9031" spans="1:3">
      <c r="A9031" s="2" t="s">
        <v>5241</v>
      </c>
      <c r="B9031" s="2" t="s">
        <v>5242</v>
      </c>
      <c r="C9031" s="2" t="s">
        <v>5241</v>
      </c>
    </row>
    <row r="9032" spans="1:3">
      <c r="A9032" s="2" t="s">
        <v>5293</v>
      </c>
      <c r="B9032" s="2" t="s">
        <v>5294</v>
      </c>
      <c r="C9032" s="2" t="s">
        <v>5293</v>
      </c>
    </row>
    <row r="9033" spans="1:3">
      <c r="A9033" s="2" t="s">
        <v>5285</v>
      </c>
      <c r="B9033" s="2" t="s">
        <v>5286</v>
      </c>
      <c r="C9033" s="2" t="s">
        <v>5285</v>
      </c>
    </row>
    <row r="9034" spans="1:3">
      <c r="A9034" s="2" t="s">
        <v>1447</v>
      </c>
      <c r="B9034" s="2" t="s">
        <v>1448</v>
      </c>
      <c r="C9034" s="2" t="s">
        <v>1447</v>
      </c>
    </row>
    <row r="9035" spans="1:3">
      <c r="A9035" s="2" t="s">
        <v>5287</v>
      </c>
      <c r="B9035" s="2" t="s">
        <v>5288</v>
      </c>
      <c r="C9035" s="2" t="s">
        <v>5287</v>
      </c>
    </row>
    <row r="9036" ht="25.5" spans="1:3">
      <c r="A9036" s="2" t="s">
        <v>4505</v>
      </c>
      <c r="B9036" s="2" t="s">
        <v>4506</v>
      </c>
      <c r="C9036" s="2" t="s">
        <v>4505</v>
      </c>
    </row>
    <row r="9037" spans="1:3">
      <c r="A9037" s="2" t="s">
        <v>4503</v>
      </c>
      <c r="B9037" s="2" t="s">
        <v>4504</v>
      </c>
      <c r="C9037" s="2" t="s">
        <v>4503</v>
      </c>
    </row>
    <row r="9038" spans="1:3">
      <c r="A9038" s="2" t="s">
        <v>4501</v>
      </c>
      <c r="B9038" s="2" t="s">
        <v>4502</v>
      </c>
      <c r="C9038" s="2" t="s">
        <v>4501</v>
      </c>
    </row>
    <row r="9039" spans="1:3">
      <c r="A9039" s="2" t="s">
        <v>5283</v>
      </c>
      <c r="B9039" s="2" t="s">
        <v>5284</v>
      </c>
      <c r="C9039" s="2" t="s">
        <v>5283</v>
      </c>
    </row>
    <row r="9040" spans="1:3">
      <c r="A9040" s="2" t="s">
        <v>5277</v>
      </c>
      <c r="B9040" s="2" t="s">
        <v>5278</v>
      </c>
      <c r="C9040" s="2" t="s">
        <v>5277</v>
      </c>
    </row>
    <row r="9041" spans="1:3">
      <c r="A9041" s="2" t="s">
        <v>6833</v>
      </c>
      <c r="B9041" s="2" t="s">
        <v>6834</v>
      </c>
      <c r="C9041" s="2" t="s">
        <v>6833</v>
      </c>
    </row>
    <row r="9042" spans="1:3">
      <c r="A9042" s="2" t="s">
        <v>4498</v>
      </c>
      <c r="B9042" s="2" t="s">
        <v>4499</v>
      </c>
      <c r="C9042" s="2" t="s">
        <v>4498</v>
      </c>
    </row>
    <row r="9043" spans="1:3">
      <c r="A9043" s="2" t="s">
        <v>4494</v>
      </c>
      <c r="B9043" s="2" t="s">
        <v>4495</v>
      </c>
      <c r="C9043" s="2" t="s">
        <v>4494</v>
      </c>
    </row>
    <row r="9044" spans="1:3">
      <c r="A9044" s="2" t="s">
        <v>4496</v>
      </c>
      <c r="B9044" s="2" t="s">
        <v>4497</v>
      </c>
      <c r="C9044" s="2" t="s">
        <v>4496</v>
      </c>
    </row>
    <row r="9045" spans="1:3">
      <c r="A9045" s="2" t="s">
        <v>4492</v>
      </c>
      <c r="B9045" s="2" t="s">
        <v>4493</v>
      </c>
      <c r="C9045" s="2" t="s">
        <v>4492</v>
      </c>
    </row>
    <row r="9046" spans="1:3">
      <c r="A9046" s="2" t="s">
        <v>4490</v>
      </c>
      <c r="B9046" s="2" t="s">
        <v>4491</v>
      </c>
      <c r="C9046" s="2" t="s">
        <v>4490</v>
      </c>
    </row>
    <row r="9047" spans="1:3">
      <c r="A9047" s="2" t="s">
        <v>5273</v>
      </c>
      <c r="B9047" s="2" t="s">
        <v>5274</v>
      </c>
      <c r="C9047" s="2" t="s">
        <v>5273</v>
      </c>
    </row>
    <row r="9048" spans="1:3">
      <c r="A9048" s="2" t="s">
        <v>5269</v>
      </c>
      <c r="B9048" s="2" t="s">
        <v>5270</v>
      </c>
      <c r="C9048" s="2" t="s">
        <v>5269</v>
      </c>
    </row>
    <row r="9049" spans="1:3">
      <c r="A9049" s="2" t="s">
        <v>5267</v>
      </c>
      <c r="B9049" s="2" t="s">
        <v>5268</v>
      </c>
      <c r="C9049" s="2" t="s">
        <v>5267</v>
      </c>
    </row>
    <row r="9050" spans="1:3">
      <c r="A9050" s="2" t="s">
        <v>5271</v>
      </c>
      <c r="B9050" s="2" t="s">
        <v>5272</v>
      </c>
      <c r="C9050" s="2" t="s">
        <v>5271</v>
      </c>
    </row>
    <row r="9051" spans="1:3">
      <c r="A9051" s="2" t="s">
        <v>5325</v>
      </c>
      <c r="B9051" s="2" t="s">
        <v>5326</v>
      </c>
      <c r="C9051" s="2" t="s">
        <v>5325</v>
      </c>
    </row>
    <row r="9052" spans="1:3">
      <c r="A9052" s="2" t="s">
        <v>6192</v>
      </c>
      <c r="B9052" s="2" t="s">
        <v>6193</v>
      </c>
      <c r="C9052" s="2" t="s">
        <v>6192</v>
      </c>
    </row>
    <row r="9053" spans="1:3">
      <c r="A9053" s="2" t="s">
        <v>6188</v>
      </c>
      <c r="B9053" s="2" t="s">
        <v>6189</v>
      </c>
      <c r="C9053" s="2" t="s">
        <v>6188</v>
      </c>
    </row>
    <row r="9054" spans="1:3">
      <c r="A9054" s="2" t="s">
        <v>5044</v>
      </c>
      <c r="B9054" s="2" t="s">
        <v>5045</v>
      </c>
      <c r="C9054" s="2" t="s">
        <v>5044</v>
      </c>
    </row>
    <row r="9055" spans="1:3">
      <c r="A9055" s="2" t="s">
        <v>5042</v>
      </c>
      <c r="B9055" s="2" t="s">
        <v>5043</v>
      </c>
      <c r="C9055" s="2" t="s">
        <v>5042</v>
      </c>
    </row>
    <row r="9056" spans="1:3">
      <c r="A9056" s="2" t="s">
        <v>6182</v>
      </c>
      <c r="B9056" s="2" t="s">
        <v>6183</v>
      </c>
      <c r="C9056" s="2" t="s">
        <v>6182</v>
      </c>
    </row>
    <row r="9057" spans="1:3">
      <c r="A9057" s="2" t="s">
        <v>6184</v>
      </c>
      <c r="B9057" s="2" t="s">
        <v>6185</v>
      </c>
      <c r="C9057" s="2" t="s">
        <v>6184</v>
      </c>
    </row>
    <row r="9058" spans="1:3">
      <c r="A9058" s="2" t="s">
        <v>6178</v>
      </c>
      <c r="B9058" s="2" t="s">
        <v>6179</v>
      </c>
      <c r="C9058" s="2" t="s">
        <v>6178</v>
      </c>
    </row>
    <row r="9059" spans="1:3">
      <c r="A9059" s="2" t="s">
        <v>5036</v>
      </c>
      <c r="B9059" s="2" t="s">
        <v>5037</v>
      </c>
      <c r="C9059" s="2" t="s">
        <v>5036</v>
      </c>
    </row>
    <row r="9060" spans="1:3">
      <c r="A9060" s="2" t="s">
        <v>5040</v>
      </c>
      <c r="B9060" s="2" t="s">
        <v>5041</v>
      </c>
      <c r="C9060" s="2" t="s">
        <v>5040</v>
      </c>
    </row>
    <row r="9061" spans="1:3">
      <c r="A9061" s="2" t="s">
        <v>5038</v>
      </c>
      <c r="B9061" s="2" t="s">
        <v>5039</v>
      </c>
      <c r="C9061" s="2" t="s">
        <v>5038</v>
      </c>
    </row>
    <row r="9062" spans="1:3">
      <c r="A9062" s="2" t="s">
        <v>5034</v>
      </c>
      <c r="B9062" s="2" t="s">
        <v>5035</v>
      </c>
      <c r="C9062" s="2" t="s">
        <v>5034</v>
      </c>
    </row>
    <row r="9063" spans="1:3">
      <c r="A9063" s="2" t="s">
        <v>5114</v>
      </c>
      <c r="B9063" s="2" t="s">
        <v>5115</v>
      </c>
      <c r="C9063" s="2" t="s">
        <v>5114</v>
      </c>
    </row>
    <row r="9064" spans="1:3">
      <c r="A9064" s="2" t="s">
        <v>5112</v>
      </c>
      <c r="B9064" s="2" t="s">
        <v>5113</v>
      </c>
      <c r="C9064" s="2" t="s">
        <v>5112</v>
      </c>
    </row>
    <row r="9065" spans="1:3">
      <c r="A9065" s="2" t="s">
        <v>6176</v>
      </c>
      <c r="B9065" s="2" t="s">
        <v>6177</v>
      </c>
      <c r="C9065" s="2" t="s">
        <v>6176</v>
      </c>
    </row>
    <row r="9066" spans="1:3">
      <c r="A9066" s="2" t="s">
        <v>5110</v>
      </c>
      <c r="B9066" s="2" t="s">
        <v>5111</v>
      </c>
      <c r="C9066" s="2" t="s">
        <v>5110</v>
      </c>
    </row>
    <row r="9067" spans="1:3">
      <c r="A9067" s="2" t="s">
        <v>6150</v>
      </c>
      <c r="B9067" s="2" t="s">
        <v>6151</v>
      </c>
      <c r="C9067" s="2" t="s">
        <v>6150</v>
      </c>
    </row>
    <row r="9068" spans="1:3">
      <c r="A9068" s="2" t="s">
        <v>1523</v>
      </c>
      <c r="B9068" s="2" t="s">
        <v>1524</v>
      </c>
      <c r="C9068" s="2" t="s">
        <v>1523</v>
      </c>
    </row>
    <row r="9069" spans="1:3">
      <c r="A9069" s="2" t="s">
        <v>5108</v>
      </c>
      <c r="B9069" s="2" t="s">
        <v>5109</v>
      </c>
      <c r="C9069" s="2" t="s">
        <v>5108</v>
      </c>
    </row>
    <row r="9070" spans="1:3">
      <c r="A9070" s="2" t="s">
        <v>5106</v>
      </c>
      <c r="B9070" s="2" t="s">
        <v>5107</v>
      </c>
      <c r="C9070" s="2" t="s">
        <v>5106</v>
      </c>
    </row>
    <row r="9071" spans="1:3">
      <c r="A9071" s="2" t="s">
        <v>6140</v>
      </c>
      <c r="B9071" s="2" t="s">
        <v>6141</v>
      </c>
      <c r="C9071" s="2" t="s">
        <v>6140</v>
      </c>
    </row>
    <row r="9072" spans="1:3">
      <c r="A9072" s="2" t="s">
        <v>6136</v>
      </c>
      <c r="B9072" s="2" t="s">
        <v>6137</v>
      </c>
      <c r="C9072" s="2" t="s">
        <v>6136</v>
      </c>
    </row>
    <row r="9073" spans="1:3">
      <c r="A9073" s="2" t="s">
        <v>6128</v>
      </c>
      <c r="B9073" s="2" t="s">
        <v>6129</v>
      </c>
      <c r="C9073" s="2" t="s">
        <v>6128</v>
      </c>
    </row>
    <row r="9074" spans="1:3">
      <c r="A9074" s="2" t="s">
        <v>4488</v>
      </c>
      <c r="B9074" s="2" t="s">
        <v>4489</v>
      </c>
      <c r="C9074" s="2" t="s">
        <v>4488</v>
      </c>
    </row>
    <row r="9075" spans="1:3">
      <c r="A9075" s="2" t="s">
        <v>4484</v>
      </c>
      <c r="B9075" s="2" t="s">
        <v>4485</v>
      </c>
      <c r="C9075" s="2" t="s">
        <v>4484</v>
      </c>
    </row>
    <row r="9076" spans="1:3">
      <c r="A9076" s="2" t="s">
        <v>4486</v>
      </c>
      <c r="B9076" s="2" t="s">
        <v>4487</v>
      </c>
      <c r="C9076" s="2" t="s">
        <v>4486</v>
      </c>
    </row>
    <row r="9077" spans="1:3">
      <c r="A9077" s="2" t="s">
        <v>5323</v>
      </c>
      <c r="B9077" s="2" t="s">
        <v>5324</v>
      </c>
      <c r="C9077" s="2" t="s">
        <v>5323</v>
      </c>
    </row>
    <row r="9078" spans="1:3">
      <c r="A9078" s="2" t="s">
        <v>23196</v>
      </c>
      <c r="B9078" s="2" t="s">
        <v>12706</v>
      </c>
      <c r="C9078" s="2" t="s">
        <v>23196</v>
      </c>
    </row>
    <row r="9079" spans="1:3">
      <c r="A9079" s="2" t="s">
        <v>5315</v>
      </c>
      <c r="B9079" s="2" t="s">
        <v>5316</v>
      </c>
      <c r="C9079" s="2" t="s">
        <v>5315</v>
      </c>
    </row>
    <row r="9080" spans="1:3">
      <c r="A9080" s="2" t="s">
        <v>5311</v>
      </c>
      <c r="B9080" s="2" t="s">
        <v>5312</v>
      </c>
      <c r="C9080" s="2" t="s">
        <v>5311</v>
      </c>
    </row>
    <row r="9081" spans="1:3">
      <c r="A9081" s="2" t="s">
        <v>4482</v>
      </c>
      <c r="B9081" s="2" t="s">
        <v>4483</v>
      </c>
      <c r="C9081" s="2" t="s">
        <v>4482</v>
      </c>
    </row>
    <row r="9082" spans="1:3">
      <c r="A9082" s="2" t="s">
        <v>4480</v>
      </c>
      <c r="B9082" s="2" t="s">
        <v>4481</v>
      </c>
      <c r="C9082" s="2" t="s">
        <v>4480</v>
      </c>
    </row>
    <row r="9083" spans="1:3">
      <c r="A9083" s="2" t="s">
        <v>5307</v>
      </c>
      <c r="B9083" s="2" t="s">
        <v>5308</v>
      </c>
      <c r="C9083" s="2" t="s">
        <v>5307</v>
      </c>
    </row>
    <row r="9084" spans="1:3">
      <c r="A9084" s="2" t="s">
        <v>5309</v>
      </c>
      <c r="B9084" s="2" t="s">
        <v>5310</v>
      </c>
      <c r="C9084" s="2" t="s">
        <v>5309</v>
      </c>
    </row>
    <row r="9085" spans="1:3">
      <c r="A9085" s="2" t="s">
        <v>4561</v>
      </c>
      <c r="B9085" s="2" t="s">
        <v>4562</v>
      </c>
      <c r="C9085" s="2" t="s">
        <v>4561</v>
      </c>
    </row>
    <row r="9086" spans="1:3">
      <c r="A9086" s="2" t="s">
        <v>4559</v>
      </c>
      <c r="B9086" s="2" t="s">
        <v>4560</v>
      </c>
      <c r="C9086" s="2" t="s">
        <v>4559</v>
      </c>
    </row>
    <row r="9087" spans="1:3">
      <c r="A9087" s="2" t="s">
        <v>5301</v>
      </c>
      <c r="B9087" s="2" t="s">
        <v>5302</v>
      </c>
      <c r="C9087" s="2" t="s">
        <v>5301</v>
      </c>
    </row>
    <row r="9088" spans="1:3">
      <c r="A9088" s="2" t="s">
        <v>5295</v>
      </c>
      <c r="B9088" s="2" t="s">
        <v>5296</v>
      </c>
      <c r="C9088" s="2" t="s">
        <v>5295</v>
      </c>
    </row>
    <row r="9089" spans="1:3">
      <c r="A9089" s="2" t="s">
        <v>5305</v>
      </c>
      <c r="B9089" s="2" t="s">
        <v>5306</v>
      </c>
      <c r="C9089" s="2" t="s">
        <v>5305</v>
      </c>
    </row>
    <row r="9090" spans="1:3">
      <c r="A9090" s="2" t="s">
        <v>5363</v>
      </c>
      <c r="B9090" s="2" t="s">
        <v>5364</v>
      </c>
      <c r="C9090" s="2" t="s">
        <v>5363</v>
      </c>
    </row>
    <row r="9091" spans="1:3">
      <c r="A9091" s="2" t="s">
        <v>4557</v>
      </c>
      <c r="B9091" s="2" t="s">
        <v>4558</v>
      </c>
      <c r="C9091" s="2" t="s">
        <v>4557</v>
      </c>
    </row>
    <row r="9092" spans="1:3">
      <c r="A9092" s="2" t="s">
        <v>6837</v>
      </c>
      <c r="B9092" s="2" t="s">
        <v>6838</v>
      </c>
      <c r="C9092" s="2" t="s">
        <v>6837</v>
      </c>
    </row>
    <row r="9093" spans="1:3">
      <c r="A9093" s="2" t="s">
        <v>4555</v>
      </c>
      <c r="B9093" s="2" t="s">
        <v>4556</v>
      </c>
      <c r="C9093" s="2" t="s">
        <v>4555</v>
      </c>
    </row>
    <row r="9094" spans="1:3">
      <c r="A9094" s="2" t="s">
        <v>4551</v>
      </c>
      <c r="B9094" s="2" t="s">
        <v>4552</v>
      </c>
      <c r="C9094" s="2" t="s">
        <v>4551</v>
      </c>
    </row>
    <row r="9095" spans="1:3">
      <c r="A9095" s="2" t="s">
        <v>4549</v>
      </c>
      <c r="B9095" s="2" t="s">
        <v>4550</v>
      </c>
      <c r="C9095" s="2" t="s">
        <v>4549</v>
      </c>
    </row>
    <row r="9096" spans="1:3">
      <c r="A9096" s="2" t="s">
        <v>4553</v>
      </c>
      <c r="B9096" s="2" t="s">
        <v>4554</v>
      </c>
      <c r="C9096" s="2" t="s">
        <v>4553</v>
      </c>
    </row>
    <row r="9097" spans="1:3">
      <c r="A9097" s="2" t="s">
        <v>4547</v>
      </c>
      <c r="B9097" s="2" t="s">
        <v>4548</v>
      </c>
      <c r="C9097" s="2" t="s">
        <v>4547</v>
      </c>
    </row>
    <row r="9098" spans="1:3">
      <c r="A9098" s="2" t="s">
        <v>4543</v>
      </c>
      <c r="B9098" s="2" t="s">
        <v>4544</v>
      </c>
      <c r="C9098" s="2" t="s">
        <v>4543</v>
      </c>
    </row>
    <row r="9099" spans="1:3">
      <c r="A9099" s="2" t="s">
        <v>4545</v>
      </c>
      <c r="B9099" s="2" t="s">
        <v>4546</v>
      </c>
      <c r="C9099" s="2" t="s">
        <v>4545</v>
      </c>
    </row>
    <row r="9100" spans="1:3">
      <c r="A9100" s="2" t="s">
        <v>5355</v>
      </c>
      <c r="B9100" s="2" t="s">
        <v>5356</v>
      </c>
      <c r="C9100" s="2" t="s">
        <v>5355</v>
      </c>
    </row>
    <row r="9101" spans="1:3">
      <c r="A9101" s="2" t="s">
        <v>6126</v>
      </c>
      <c r="B9101" s="2" t="s">
        <v>6127</v>
      </c>
      <c r="C9101" s="2" t="s">
        <v>6126</v>
      </c>
    </row>
    <row r="9102" spans="1:3">
      <c r="A9102" s="2" t="s">
        <v>5104</v>
      </c>
      <c r="B9102" s="2" t="s">
        <v>5105</v>
      </c>
      <c r="C9102" s="2" t="s">
        <v>5104</v>
      </c>
    </row>
    <row r="9103" spans="1:3">
      <c r="A9103" s="2" t="s">
        <v>5102</v>
      </c>
      <c r="B9103" s="2" t="s">
        <v>5103</v>
      </c>
      <c r="C9103" s="2" t="s">
        <v>5102</v>
      </c>
    </row>
    <row r="9104" spans="1:3">
      <c r="A9104" s="2" t="s">
        <v>5100</v>
      </c>
      <c r="B9104" s="2" t="s">
        <v>5101</v>
      </c>
      <c r="C9104" s="2" t="s">
        <v>5100</v>
      </c>
    </row>
    <row r="9105" spans="1:3">
      <c r="A9105" s="2" t="s">
        <v>5098</v>
      </c>
      <c r="B9105" s="2" t="s">
        <v>5099</v>
      </c>
      <c r="C9105" s="2" t="s">
        <v>5098</v>
      </c>
    </row>
    <row r="9106" spans="1:3">
      <c r="A9106" s="2" t="s">
        <v>5096</v>
      </c>
      <c r="B9106" s="2" t="s">
        <v>5097</v>
      </c>
      <c r="C9106" s="2" t="s">
        <v>5096</v>
      </c>
    </row>
    <row r="9107" spans="1:3">
      <c r="A9107" s="2" t="s">
        <v>1491</v>
      </c>
      <c r="B9107" s="2" t="s">
        <v>1492</v>
      </c>
      <c r="C9107" s="2" t="s">
        <v>1491</v>
      </c>
    </row>
    <row r="9108" spans="1:3">
      <c r="A9108" s="2" t="s">
        <v>6291</v>
      </c>
      <c r="B9108" s="2" t="s">
        <v>6292</v>
      </c>
      <c r="C9108" s="2" t="s">
        <v>6291</v>
      </c>
    </row>
    <row r="9109" spans="1:3">
      <c r="A9109" s="2" t="s">
        <v>5094</v>
      </c>
      <c r="B9109" s="2" t="s">
        <v>5095</v>
      </c>
      <c r="C9109" s="2" t="s">
        <v>5094</v>
      </c>
    </row>
    <row r="9110" spans="1:3">
      <c r="A9110" s="2" t="s">
        <v>6297</v>
      </c>
      <c r="B9110" s="2" t="s">
        <v>6298</v>
      </c>
      <c r="C9110" s="2" t="s">
        <v>6297</v>
      </c>
    </row>
    <row r="9111" spans="1:3">
      <c r="A9111" s="2" t="s">
        <v>6283</v>
      </c>
      <c r="B9111" s="2" t="s">
        <v>6284</v>
      </c>
      <c r="C9111" s="2" t="s">
        <v>6283</v>
      </c>
    </row>
    <row r="9112" spans="1:3">
      <c r="A9112" s="2" t="s">
        <v>5092</v>
      </c>
      <c r="B9112" s="2" t="s">
        <v>5093</v>
      </c>
      <c r="C9112" s="2" t="s">
        <v>5092</v>
      </c>
    </row>
    <row r="9113" spans="1:3">
      <c r="A9113" s="2" t="s">
        <v>6273</v>
      </c>
      <c r="B9113" s="2" t="s">
        <v>6274</v>
      </c>
      <c r="C9113" s="2" t="s">
        <v>6273</v>
      </c>
    </row>
    <row r="9114" spans="1:3">
      <c r="A9114" s="2" t="s">
        <v>5090</v>
      </c>
      <c r="B9114" s="2" t="s">
        <v>5091</v>
      </c>
      <c r="C9114" s="2" t="s">
        <v>5090</v>
      </c>
    </row>
    <row r="9115" spans="1:3">
      <c r="A9115" s="2" t="s">
        <v>5088</v>
      </c>
      <c r="B9115" s="2" t="s">
        <v>5089</v>
      </c>
      <c r="C9115" s="2" t="s">
        <v>5088</v>
      </c>
    </row>
    <row r="9116" spans="1:3">
      <c r="A9116" s="2" t="s">
        <v>5086</v>
      </c>
      <c r="B9116" s="2" t="s">
        <v>5087</v>
      </c>
      <c r="C9116" s="2" t="s">
        <v>5086</v>
      </c>
    </row>
    <row r="9117" spans="1:3">
      <c r="A9117" s="2" t="s">
        <v>5084</v>
      </c>
      <c r="B9117" s="2" t="s">
        <v>5085</v>
      </c>
      <c r="C9117" s="2" t="s">
        <v>5084</v>
      </c>
    </row>
    <row r="9118" spans="1:3">
      <c r="A9118" s="2" t="s">
        <v>6238</v>
      </c>
      <c r="B9118" s="2" t="s">
        <v>6239</v>
      </c>
      <c r="C9118" s="2" t="s">
        <v>6238</v>
      </c>
    </row>
    <row r="9119" spans="1:3">
      <c r="A9119" s="2" t="s">
        <v>5080</v>
      </c>
      <c r="B9119" s="2" t="s">
        <v>5081</v>
      </c>
      <c r="C9119" s="2" t="s">
        <v>5080</v>
      </c>
    </row>
    <row r="9120" spans="1:3">
      <c r="A9120" s="2" t="s">
        <v>5082</v>
      </c>
      <c r="B9120" s="2" t="s">
        <v>5083</v>
      </c>
      <c r="C9120" s="2" t="s">
        <v>5082</v>
      </c>
    </row>
    <row r="9121" spans="1:3">
      <c r="A9121" s="2" t="s">
        <v>6232</v>
      </c>
      <c r="B9121" s="2" t="s">
        <v>6233</v>
      </c>
      <c r="C9121" s="2" t="s">
        <v>6232</v>
      </c>
    </row>
    <row r="9122" spans="1:3">
      <c r="A9122" s="2" t="s">
        <v>6230</v>
      </c>
      <c r="B9122" s="2" t="s">
        <v>6231</v>
      </c>
      <c r="C9122" s="2" t="s">
        <v>6230</v>
      </c>
    </row>
    <row r="9123" spans="1:3">
      <c r="A9123" s="2" t="s">
        <v>5078</v>
      </c>
      <c r="B9123" s="2" t="s">
        <v>5079</v>
      </c>
      <c r="C9123" s="2" t="s">
        <v>5078</v>
      </c>
    </row>
    <row r="9124" spans="1:3">
      <c r="A9124" s="2" t="s">
        <v>6392</v>
      </c>
      <c r="B9124" s="2" t="s">
        <v>6393</v>
      </c>
      <c r="C9124" s="2" t="s">
        <v>6392</v>
      </c>
    </row>
    <row r="9125" spans="1:3">
      <c r="A9125" s="2" t="s">
        <v>5076</v>
      </c>
      <c r="B9125" s="2" t="s">
        <v>5077</v>
      </c>
      <c r="C9125" s="2" t="s">
        <v>5076</v>
      </c>
    </row>
    <row r="9126" spans="1:3">
      <c r="A9126" s="2" t="s">
        <v>5074</v>
      </c>
      <c r="B9126" s="2" t="s">
        <v>5075</v>
      </c>
      <c r="C9126" s="2" t="s">
        <v>5074</v>
      </c>
    </row>
    <row r="9127" spans="1:3">
      <c r="A9127" s="2" t="s">
        <v>23197</v>
      </c>
      <c r="B9127" s="2" t="s">
        <v>23198</v>
      </c>
      <c r="C9127" s="2" t="s">
        <v>23197</v>
      </c>
    </row>
    <row r="9128" spans="1:3">
      <c r="A9128" s="2" t="s">
        <v>5152</v>
      </c>
      <c r="B9128" s="2" t="s">
        <v>5153</v>
      </c>
      <c r="C9128" s="2" t="s">
        <v>5152</v>
      </c>
    </row>
    <row r="9129" spans="1:3">
      <c r="A9129" s="2" t="s">
        <v>5347</v>
      </c>
      <c r="B9129" s="2" t="s">
        <v>5348</v>
      </c>
      <c r="C9129" s="2" t="s">
        <v>5347</v>
      </c>
    </row>
    <row r="9130" spans="1:3">
      <c r="A9130" s="2" t="s">
        <v>4541</v>
      </c>
      <c r="B9130" s="2" t="s">
        <v>4542</v>
      </c>
      <c r="C9130" s="2" t="s">
        <v>4541</v>
      </c>
    </row>
    <row r="9131" spans="1:3">
      <c r="A9131" s="2" t="s">
        <v>4539</v>
      </c>
      <c r="B9131" s="2" t="s">
        <v>4540</v>
      </c>
      <c r="C9131" s="2" t="s">
        <v>4539</v>
      </c>
    </row>
    <row r="9132" spans="1:3">
      <c r="A9132" s="2" t="s">
        <v>4537</v>
      </c>
      <c r="B9132" s="2" t="s">
        <v>4538</v>
      </c>
      <c r="C9132" s="2" t="s">
        <v>4537</v>
      </c>
    </row>
    <row r="9133" spans="1:3">
      <c r="A9133" s="2" t="s">
        <v>4533</v>
      </c>
      <c r="B9133" s="2" t="s">
        <v>4534</v>
      </c>
      <c r="C9133" s="2" t="s">
        <v>4533</v>
      </c>
    </row>
    <row r="9134" spans="1:3">
      <c r="A9134" s="2" t="s">
        <v>5345</v>
      </c>
      <c r="B9134" s="2" t="s">
        <v>5346</v>
      </c>
      <c r="C9134" s="2" t="s">
        <v>5345</v>
      </c>
    </row>
    <row r="9135" spans="1:3">
      <c r="A9135" s="2" t="s">
        <v>6835</v>
      </c>
      <c r="B9135" s="2" t="s">
        <v>6836</v>
      </c>
      <c r="C9135" s="2" t="s">
        <v>6835</v>
      </c>
    </row>
    <row r="9136" spans="1:3">
      <c r="A9136" s="2" t="s">
        <v>4531</v>
      </c>
      <c r="B9136" s="2" t="s">
        <v>4532</v>
      </c>
      <c r="C9136" s="2" t="s">
        <v>4531</v>
      </c>
    </row>
    <row r="9137" spans="1:3">
      <c r="A9137" s="2" t="s">
        <v>4535</v>
      </c>
      <c r="B9137" s="2" t="s">
        <v>4536</v>
      </c>
      <c r="C9137" s="2" t="s">
        <v>4535</v>
      </c>
    </row>
    <row r="9138" spans="1:3">
      <c r="A9138" s="2" t="s">
        <v>5339</v>
      </c>
      <c r="B9138" s="2" t="s">
        <v>5340</v>
      </c>
      <c r="C9138" s="2" t="s">
        <v>5339</v>
      </c>
    </row>
    <row r="9139" spans="1:3">
      <c r="A9139" s="2" t="s">
        <v>4529</v>
      </c>
      <c r="B9139" s="2" t="s">
        <v>4530</v>
      </c>
      <c r="C9139" s="2" t="s">
        <v>4529</v>
      </c>
    </row>
    <row r="9140" spans="1:3">
      <c r="A9140" s="2" t="s">
        <v>4527</v>
      </c>
      <c r="B9140" s="2" t="s">
        <v>4528</v>
      </c>
      <c r="C9140" s="2" t="s">
        <v>4527</v>
      </c>
    </row>
    <row r="9141" spans="1:3">
      <c r="A9141" s="2" t="s">
        <v>1418</v>
      </c>
      <c r="B9141" s="2" t="s">
        <v>1419</v>
      </c>
      <c r="C9141" s="2" t="s">
        <v>1418</v>
      </c>
    </row>
    <row r="9142" spans="1:3">
      <c r="A9142" s="2" t="s">
        <v>5440</v>
      </c>
      <c r="B9142" s="2" t="s">
        <v>5441</v>
      </c>
      <c r="C9142" s="2" t="s">
        <v>5440</v>
      </c>
    </row>
    <row r="9143" spans="1:3">
      <c r="A9143" s="2" t="s">
        <v>4591</v>
      </c>
      <c r="B9143" s="2" t="s">
        <v>4592</v>
      </c>
      <c r="C9143" s="2" t="s">
        <v>4591</v>
      </c>
    </row>
    <row r="9144" spans="1:3">
      <c r="A9144" s="2" t="s">
        <v>5434</v>
      </c>
      <c r="B9144" s="2" t="s">
        <v>5435</v>
      </c>
      <c r="C9144" s="2" t="s">
        <v>5434</v>
      </c>
    </row>
    <row r="9145" spans="1:3">
      <c r="A9145" s="2" t="s">
        <v>4589</v>
      </c>
      <c r="B9145" s="2" t="s">
        <v>4590</v>
      </c>
      <c r="C9145" s="2" t="s">
        <v>4589</v>
      </c>
    </row>
    <row r="9146" spans="1:3">
      <c r="A9146" s="2" t="s">
        <v>4585</v>
      </c>
      <c r="B9146" s="2" t="s">
        <v>4586</v>
      </c>
      <c r="C9146" s="2" t="s">
        <v>4585</v>
      </c>
    </row>
    <row r="9147" spans="1:3">
      <c r="A9147" s="2" t="s">
        <v>5438</v>
      </c>
      <c r="B9147" s="2" t="s">
        <v>5439</v>
      </c>
      <c r="C9147" s="2" t="s">
        <v>5438</v>
      </c>
    </row>
    <row r="9148" spans="1:3">
      <c r="A9148" s="2" t="s">
        <v>4587</v>
      </c>
      <c r="B9148" s="2" t="s">
        <v>4588</v>
      </c>
      <c r="C9148" s="2" t="s">
        <v>4587</v>
      </c>
    </row>
    <row r="9149" spans="1:3">
      <c r="A9149" s="2" t="s">
        <v>4583</v>
      </c>
      <c r="B9149" s="2" t="s">
        <v>4584</v>
      </c>
      <c r="C9149" s="2" t="s">
        <v>4583</v>
      </c>
    </row>
    <row r="9150" spans="1:3">
      <c r="A9150" s="2" t="s">
        <v>5395</v>
      </c>
      <c r="B9150" s="2" t="s">
        <v>5396</v>
      </c>
      <c r="C9150" s="2" t="s">
        <v>5395</v>
      </c>
    </row>
    <row r="9151" spans="1:3">
      <c r="A9151" s="2" t="s">
        <v>5393</v>
      </c>
      <c r="B9151" s="2" t="s">
        <v>5394</v>
      </c>
      <c r="C9151" s="2" t="s">
        <v>5393</v>
      </c>
    </row>
    <row r="9152" spans="1:3">
      <c r="A9152" s="2" t="s">
        <v>5391</v>
      </c>
      <c r="B9152" s="2" t="s">
        <v>5392</v>
      </c>
      <c r="C9152" s="2" t="s">
        <v>5391</v>
      </c>
    </row>
    <row r="9153" spans="1:3">
      <c r="A9153" s="2" t="s">
        <v>5530</v>
      </c>
      <c r="B9153" s="2" t="s">
        <v>5531</v>
      </c>
      <c r="C9153" s="2" t="s">
        <v>5530</v>
      </c>
    </row>
    <row r="9154" spans="1:3">
      <c r="A9154" s="2" t="s">
        <v>4581</v>
      </c>
      <c r="B9154" s="2" t="s">
        <v>4582</v>
      </c>
      <c r="C9154" s="2" t="s">
        <v>4581</v>
      </c>
    </row>
    <row r="9155" spans="1:3">
      <c r="A9155" s="2" t="s">
        <v>1700</v>
      </c>
      <c r="B9155" s="2" t="s">
        <v>1701</v>
      </c>
      <c r="C9155" s="2" t="s">
        <v>1700</v>
      </c>
    </row>
    <row r="9156" spans="1:3">
      <c r="A9156" s="2" t="s">
        <v>5528</v>
      </c>
      <c r="B9156" s="2" t="s">
        <v>5529</v>
      </c>
      <c r="C9156" s="2" t="s">
        <v>5528</v>
      </c>
    </row>
    <row r="9157" spans="1:3">
      <c r="A9157" s="2" t="s">
        <v>5526</v>
      </c>
      <c r="B9157" s="2" t="s">
        <v>5527</v>
      </c>
      <c r="C9157" s="2" t="s">
        <v>5526</v>
      </c>
    </row>
    <row r="9158" spans="1:3">
      <c r="A9158" s="2" t="s">
        <v>5524</v>
      </c>
      <c r="B9158" s="2" t="s">
        <v>5525</v>
      </c>
      <c r="C9158" s="2" t="s">
        <v>5524</v>
      </c>
    </row>
    <row r="9159" spans="1:3">
      <c r="A9159" s="2" t="s">
        <v>23199</v>
      </c>
      <c r="B9159" s="2" t="s">
        <v>23200</v>
      </c>
      <c r="C9159" s="2" t="s">
        <v>23199</v>
      </c>
    </row>
    <row r="9160" spans="1:3">
      <c r="A9160" s="2" t="s">
        <v>23201</v>
      </c>
      <c r="B9160" s="2" t="s">
        <v>23202</v>
      </c>
      <c r="C9160" s="2" t="s">
        <v>23201</v>
      </c>
    </row>
    <row r="9161" spans="1:3">
      <c r="A9161" s="2" t="s">
        <v>5150</v>
      </c>
      <c r="B9161" s="2" t="s">
        <v>5151</v>
      </c>
      <c r="C9161" s="2" t="s">
        <v>5150</v>
      </c>
    </row>
    <row r="9162" spans="1:3">
      <c r="A9162" s="2" t="s">
        <v>5148</v>
      </c>
      <c r="B9162" s="2" t="s">
        <v>5149</v>
      </c>
      <c r="C9162" s="2" t="s">
        <v>5148</v>
      </c>
    </row>
    <row r="9163" spans="1:3">
      <c r="A9163" s="2" t="s">
        <v>5146</v>
      </c>
      <c r="B9163" s="2" t="s">
        <v>5147</v>
      </c>
      <c r="C9163" s="2" t="s">
        <v>5146</v>
      </c>
    </row>
    <row r="9164" spans="1:3">
      <c r="A9164" s="2" t="s">
        <v>6379</v>
      </c>
      <c r="B9164" s="2" t="s">
        <v>6380</v>
      </c>
      <c r="C9164" s="2" t="s">
        <v>6379</v>
      </c>
    </row>
    <row r="9165" spans="1:3">
      <c r="A9165" s="2" t="s">
        <v>1365</v>
      </c>
      <c r="B9165" s="2" t="s">
        <v>1366</v>
      </c>
      <c r="C9165" s="2" t="s">
        <v>1365</v>
      </c>
    </row>
    <row r="9166" spans="1:3">
      <c r="A9166" s="2" t="s">
        <v>6373</v>
      </c>
      <c r="B9166" s="2" t="s">
        <v>6374</v>
      </c>
      <c r="C9166" s="2" t="s">
        <v>6373</v>
      </c>
    </row>
    <row r="9167" spans="1:3">
      <c r="A9167" s="2" t="s">
        <v>6351</v>
      </c>
      <c r="B9167" s="2" t="s">
        <v>6352</v>
      </c>
      <c r="C9167" s="2" t="s">
        <v>6351</v>
      </c>
    </row>
    <row r="9168" spans="1:3">
      <c r="A9168" s="2" t="s">
        <v>23203</v>
      </c>
      <c r="B9168" s="2" t="s">
        <v>23204</v>
      </c>
      <c r="C9168" s="2" t="s">
        <v>23203</v>
      </c>
    </row>
    <row r="9169" spans="1:3">
      <c r="A9169" s="2" t="s">
        <v>6345</v>
      </c>
      <c r="B9169" s="2" t="s">
        <v>6346</v>
      </c>
      <c r="C9169" s="2" t="s">
        <v>6345</v>
      </c>
    </row>
    <row r="9170" spans="1:3">
      <c r="A9170" s="2" t="s">
        <v>23205</v>
      </c>
      <c r="B9170" s="2" t="s">
        <v>23206</v>
      </c>
      <c r="C9170" s="2" t="s">
        <v>23205</v>
      </c>
    </row>
    <row r="9171" spans="1:3">
      <c r="A9171" s="2" t="s">
        <v>23207</v>
      </c>
      <c r="B9171" s="2" t="s">
        <v>23208</v>
      </c>
      <c r="C9171" s="2" t="s">
        <v>23207</v>
      </c>
    </row>
    <row r="9172" spans="1:3">
      <c r="A9172" s="2" t="s">
        <v>5140</v>
      </c>
      <c r="B9172" s="2" t="s">
        <v>5141</v>
      </c>
      <c r="C9172" s="2" t="s">
        <v>5140</v>
      </c>
    </row>
    <row r="9173" spans="1:3">
      <c r="A9173" s="2" t="s">
        <v>5144</v>
      </c>
      <c r="B9173" s="2" t="s">
        <v>5145</v>
      </c>
      <c r="C9173" s="2" t="s">
        <v>5144</v>
      </c>
    </row>
    <row r="9174" spans="1:3">
      <c r="A9174" s="2" t="s">
        <v>23209</v>
      </c>
      <c r="B9174" s="2" t="s">
        <v>23210</v>
      </c>
      <c r="C9174" s="2" t="s">
        <v>23209</v>
      </c>
    </row>
    <row r="9175" spans="1:3">
      <c r="A9175" s="2" t="s">
        <v>5142</v>
      </c>
      <c r="B9175" s="2" t="s">
        <v>5143</v>
      </c>
      <c r="C9175" s="2" t="s">
        <v>5142</v>
      </c>
    </row>
    <row r="9176" spans="1:3">
      <c r="A9176" s="2" t="s">
        <v>6341</v>
      </c>
      <c r="B9176" s="2" t="s">
        <v>6342</v>
      </c>
      <c r="C9176" s="2" t="s">
        <v>6341</v>
      </c>
    </row>
    <row r="9177" spans="1:3">
      <c r="A9177" s="2" t="s">
        <v>6347</v>
      </c>
      <c r="B9177" s="2" t="s">
        <v>6348</v>
      </c>
      <c r="C9177" s="2" t="s">
        <v>6347</v>
      </c>
    </row>
    <row r="9178" spans="1:3">
      <c r="A9178" s="2" t="s">
        <v>5138</v>
      </c>
      <c r="B9178" s="2" t="s">
        <v>5139</v>
      </c>
      <c r="C9178" s="2" t="s">
        <v>5138</v>
      </c>
    </row>
    <row r="9179" spans="1:3">
      <c r="A9179" s="2" t="s">
        <v>6339</v>
      </c>
      <c r="B9179" s="2" t="s">
        <v>6340</v>
      </c>
      <c r="C9179" s="2" t="s">
        <v>6339</v>
      </c>
    </row>
    <row r="9180" spans="1:3">
      <c r="A9180" s="2" t="s">
        <v>6337</v>
      </c>
      <c r="B9180" s="2" t="s">
        <v>6338</v>
      </c>
      <c r="C9180" s="2" t="s">
        <v>6337</v>
      </c>
    </row>
    <row r="9181" spans="1:3">
      <c r="A9181" s="2" t="s">
        <v>5136</v>
      </c>
      <c r="B9181" s="2" t="s">
        <v>5137</v>
      </c>
      <c r="C9181" s="2" t="s">
        <v>5136</v>
      </c>
    </row>
    <row r="9182" spans="1:3">
      <c r="A9182" s="2" t="s">
        <v>6331</v>
      </c>
      <c r="B9182" s="2" t="s">
        <v>6332</v>
      </c>
      <c r="C9182" s="2" t="s">
        <v>6331</v>
      </c>
    </row>
    <row r="9183" spans="1:3">
      <c r="A9183" s="2" t="s">
        <v>5132</v>
      </c>
      <c r="B9183" s="2" t="s">
        <v>5133</v>
      </c>
      <c r="C9183" s="2" t="s">
        <v>5132</v>
      </c>
    </row>
    <row r="9184" spans="1:3">
      <c r="A9184" s="2" t="s">
        <v>6329</v>
      </c>
      <c r="B9184" s="2" t="s">
        <v>6330</v>
      </c>
      <c r="C9184" s="2" t="s">
        <v>6329</v>
      </c>
    </row>
    <row r="9185" spans="1:3">
      <c r="A9185" s="2" t="s">
        <v>5134</v>
      </c>
      <c r="B9185" s="2" t="s">
        <v>5135</v>
      </c>
      <c r="C9185" s="2" t="s">
        <v>5134</v>
      </c>
    </row>
    <row r="9186" spans="1:3">
      <c r="A9186" s="2" t="s">
        <v>6327</v>
      </c>
      <c r="B9186" s="2" t="s">
        <v>6328</v>
      </c>
      <c r="C9186" s="2" t="s">
        <v>6327</v>
      </c>
    </row>
    <row r="9187" spans="1:3">
      <c r="A9187" s="2" t="s">
        <v>2299</v>
      </c>
      <c r="B9187" s="2" t="s">
        <v>2300</v>
      </c>
      <c r="C9187" s="2" t="s">
        <v>2299</v>
      </c>
    </row>
    <row r="9188" spans="1:3">
      <c r="A9188" s="2" t="s">
        <v>5522</v>
      </c>
      <c r="B9188" s="2" t="s">
        <v>5523</v>
      </c>
      <c r="C9188" s="2" t="s">
        <v>5522</v>
      </c>
    </row>
    <row r="9189" spans="1:3">
      <c r="A9189" s="2" t="s">
        <v>5520</v>
      </c>
      <c r="B9189" s="2" t="s">
        <v>5521</v>
      </c>
      <c r="C9189" s="2" t="s">
        <v>5520</v>
      </c>
    </row>
    <row r="9190" spans="1:3">
      <c r="A9190" s="2" t="s">
        <v>5518</v>
      </c>
      <c r="B9190" s="2" t="s">
        <v>5519</v>
      </c>
      <c r="C9190" s="2" t="s">
        <v>5518</v>
      </c>
    </row>
    <row r="9191" spans="1:3">
      <c r="A9191" s="2" t="s">
        <v>5516</v>
      </c>
      <c r="B9191" s="2" t="s">
        <v>5517</v>
      </c>
      <c r="C9191" s="2" t="s">
        <v>5516</v>
      </c>
    </row>
    <row r="9192" spans="1:3">
      <c r="A9192" s="2" t="s">
        <v>4579</v>
      </c>
      <c r="B9192" s="2" t="s">
        <v>4580</v>
      </c>
      <c r="C9192" s="2" t="s">
        <v>4579</v>
      </c>
    </row>
    <row r="9193" spans="1:3">
      <c r="A9193" s="2" t="s">
        <v>4577</v>
      </c>
      <c r="B9193" s="2" t="s">
        <v>4578</v>
      </c>
      <c r="C9193" s="2" t="s">
        <v>4577</v>
      </c>
    </row>
    <row r="9194" spans="1:3">
      <c r="A9194" s="2" t="s">
        <v>4573</v>
      </c>
      <c r="B9194" s="2" t="s">
        <v>4574</v>
      </c>
      <c r="C9194" s="2" t="s">
        <v>4573</v>
      </c>
    </row>
    <row r="9195" spans="1:3">
      <c r="A9195" s="2" t="s">
        <v>4569</v>
      </c>
      <c r="B9195" s="2" t="s">
        <v>4570</v>
      </c>
      <c r="C9195" s="2" t="s">
        <v>4569</v>
      </c>
    </row>
    <row r="9196" spans="1:3">
      <c r="A9196" s="2" t="s">
        <v>4575</v>
      </c>
      <c r="B9196" s="2" t="s">
        <v>4576</v>
      </c>
      <c r="C9196" s="2" t="s">
        <v>4575</v>
      </c>
    </row>
    <row r="9197" spans="1:3">
      <c r="A9197" s="2" t="s">
        <v>5486</v>
      </c>
      <c r="B9197" s="2" t="s">
        <v>5487</v>
      </c>
      <c r="C9197" s="2" t="s">
        <v>5486</v>
      </c>
    </row>
    <row r="9198" spans="1:3">
      <c r="A9198" s="2" t="s">
        <v>5484</v>
      </c>
      <c r="B9198" s="2" t="s">
        <v>5485</v>
      </c>
      <c r="C9198" s="2" t="s">
        <v>5484</v>
      </c>
    </row>
    <row r="9199" spans="1:3">
      <c r="A9199" s="2" t="s">
        <v>5480</v>
      </c>
      <c r="B9199" s="2" t="s">
        <v>5481</v>
      </c>
      <c r="C9199" s="2" t="s">
        <v>5480</v>
      </c>
    </row>
    <row r="9200" spans="1:3">
      <c r="A9200" s="2" t="s">
        <v>5478</v>
      </c>
      <c r="B9200" s="2" t="s">
        <v>5479</v>
      </c>
      <c r="C9200" s="2" t="s">
        <v>5478</v>
      </c>
    </row>
    <row r="9201" spans="1:3">
      <c r="A9201" s="2" t="s">
        <v>4565</v>
      </c>
      <c r="B9201" s="2" t="s">
        <v>4566</v>
      </c>
      <c r="C9201" s="2" t="s">
        <v>4565</v>
      </c>
    </row>
    <row r="9202" spans="1:3">
      <c r="A9202" s="2" t="s">
        <v>4567</v>
      </c>
      <c r="B9202" s="2" t="s">
        <v>4568</v>
      </c>
      <c r="C9202" s="2" t="s">
        <v>4567</v>
      </c>
    </row>
    <row r="9203" spans="1:3">
      <c r="A9203" s="2" t="s">
        <v>4563</v>
      </c>
      <c r="B9203" s="2" t="s">
        <v>4564</v>
      </c>
      <c r="C9203" s="2" t="s">
        <v>4563</v>
      </c>
    </row>
    <row r="9204" spans="1:3">
      <c r="A9204" s="2" t="s">
        <v>4571</v>
      </c>
      <c r="B9204" s="2" t="s">
        <v>4572</v>
      </c>
      <c r="C9204" s="2" t="s">
        <v>4571</v>
      </c>
    </row>
    <row r="9205" spans="1:3">
      <c r="A9205" s="2" t="s">
        <v>4643</v>
      </c>
      <c r="B9205" s="2" t="s">
        <v>4644</v>
      </c>
      <c r="C9205" s="2" t="s">
        <v>4643</v>
      </c>
    </row>
    <row r="9206" spans="1:3">
      <c r="A9206" s="2" t="s">
        <v>4641</v>
      </c>
      <c r="B9206" s="2" t="s">
        <v>4642</v>
      </c>
      <c r="C9206" s="2" t="s">
        <v>4641</v>
      </c>
    </row>
    <row r="9207" spans="1:3">
      <c r="A9207" s="2" t="s">
        <v>4639</v>
      </c>
      <c r="B9207" s="2" t="s">
        <v>4640</v>
      </c>
      <c r="C9207" s="2" t="s">
        <v>4639</v>
      </c>
    </row>
    <row r="9208" spans="1:3">
      <c r="A9208" s="2" t="s">
        <v>1083</v>
      </c>
      <c r="B9208" s="2" t="s">
        <v>1084</v>
      </c>
      <c r="C9208" s="2" t="s">
        <v>1083</v>
      </c>
    </row>
    <row r="9209" spans="1:3">
      <c r="A9209" s="2" t="s">
        <v>5476</v>
      </c>
      <c r="B9209" s="2" t="s">
        <v>5477</v>
      </c>
      <c r="C9209" s="2" t="s">
        <v>5476</v>
      </c>
    </row>
    <row r="9210" spans="1:3">
      <c r="A9210" s="2" t="s">
        <v>5130</v>
      </c>
      <c r="B9210" s="2" t="s">
        <v>5131</v>
      </c>
      <c r="C9210" s="2" t="s">
        <v>5130</v>
      </c>
    </row>
    <row r="9211" spans="1:3">
      <c r="A9211" s="2" t="s">
        <v>23211</v>
      </c>
      <c r="B9211" s="2" t="s">
        <v>23212</v>
      </c>
      <c r="C9211" s="2" t="s">
        <v>23211</v>
      </c>
    </row>
    <row r="9212" spans="1:3">
      <c r="A9212" s="2" t="s">
        <v>1353</v>
      </c>
      <c r="B9212" s="2" t="s">
        <v>1354</v>
      </c>
      <c r="C9212" s="2" t="s">
        <v>1353</v>
      </c>
    </row>
    <row r="9213" spans="1:3">
      <c r="A9213" s="2" t="s">
        <v>1341</v>
      </c>
      <c r="B9213" s="2" t="s">
        <v>1342</v>
      </c>
      <c r="C9213" s="2" t="s">
        <v>1341</v>
      </c>
    </row>
    <row r="9214" spans="1:3">
      <c r="A9214" s="2" t="s">
        <v>1359</v>
      </c>
      <c r="B9214" s="2" t="s">
        <v>1360</v>
      </c>
      <c r="C9214" s="2" t="s">
        <v>1359</v>
      </c>
    </row>
    <row r="9215" spans="1:3">
      <c r="A9215" s="2" t="s">
        <v>6456</v>
      </c>
      <c r="B9215" s="2" t="s">
        <v>6457</v>
      </c>
      <c r="C9215" s="2" t="s">
        <v>6456</v>
      </c>
    </row>
    <row r="9216" spans="1:3">
      <c r="A9216" s="2" t="s">
        <v>6480</v>
      </c>
      <c r="B9216" s="2" t="s">
        <v>6481</v>
      </c>
      <c r="C9216" s="2" t="s">
        <v>6480</v>
      </c>
    </row>
    <row r="9217" spans="1:3">
      <c r="A9217" s="2" t="s">
        <v>6454</v>
      </c>
      <c r="B9217" s="2" t="s">
        <v>6455</v>
      </c>
      <c r="C9217" s="2" t="s">
        <v>6454</v>
      </c>
    </row>
    <row r="9218" spans="1:3">
      <c r="A9218" s="2" t="s">
        <v>5126</v>
      </c>
      <c r="B9218" s="2" t="s">
        <v>1369</v>
      </c>
      <c r="C9218" s="2" t="s">
        <v>5126</v>
      </c>
    </row>
    <row r="9219" spans="1:3">
      <c r="A9219" s="2" t="s">
        <v>6568</v>
      </c>
      <c r="B9219" s="2" t="s">
        <v>6569</v>
      </c>
      <c r="C9219" s="2" t="s">
        <v>6568</v>
      </c>
    </row>
    <row r="9220" spans="1:3">
      <c r="A9220" s="2" t="s">
        <v>5128</v>
      </c>
      <c r="B9220" s="2" t="s">
        <v>5129</v>
      </c>
      <c r="C9220" s="2" t="s">
        <v>5128</v>
      </c>
    </row>
    <row r="9221" spans="1:3">
      <c r="A9221" s="2" t="s">
        <v>23213</v>
      </c>
      <c r="B9221" s="2" t="s">
        <v>23214</v>
      </c>
      <c r="C9221" s="2" t="s">
        <v>23213</v>
      </c>
    </row>
    <row r="9222" spans="1:3">
      <c r="A9222" s="2" t="s">
        <v>23215</v>
      </c>
      <c r="B9222" s="2" t="s">
        <v>23216</v>
      </c>
      <c r="C9222" s="2" t="s">
        <v>23215</v>
      </c>
    </row>
    <row r="9223" spans="1:3">
      <c r="A9223" s="2" t="s">
        <v>6562</v>
      </c>
      <c r="B9223" s="2" t="s">
        <v>6563</v>
      </c>
      <c r="C9223" s="2" t="s">
        <v>6562</v>
      </c>
    </row>
    <row r="9224" spans="1:3">
      <c r="A9224" s="2" t="s">
        <v>5124</v>
      </c>
      <c r="B9224" s="2" t="s">
        <v>5125</v>
      </c>
      <c r="C9224" s="2" t="s">
        <v>5124</v>
      </c>
    </row>
    <row r="9225" spans="1:3">
      <c r="A9225" s="2" t="s">
        <v>6550</v>
      </c>
      <c r="B9225" s="2" t="s">
        <v>6551</v>
      </c>
      <c r="C9225" s="2" t="s">
        <v>6550</v>
      </c>
    </row>
    <row r="9226" spans="1:3">
      <c r="A9226" s="2" t="s">
        <v>5122</v>
      </c>
      <c r="B9226" s="2" t="s">
        <v>5123</v>
      </c>
      <c r="C9226" s="2" t="s">
        <v>5122</v>
      </c>
    </row>
    <row r="9227" spans="1:3">
      <c r="A9227" s="2" t="s">
        <v>5120</v>
      </c>
      <c r="B9227" s="2" t="s">
        <v>5121</v>
      </c>
      <c r="C9227" s="2" t="s">
        <v>5120</v>
      </c>
    </row>
    <row r="9228" spans="1:3">
      <c r="A9228" s="2" t="s">
        <v>5118</v>
      </c>
      <c r="B9228" s="2" t="s">
        <v>5119</v>
      </c>
      <c r="C9228" s="2" t="s">
        <v>5118</v>
      </c>
    </row>
    <row r="9229" spans="1:3">
      <c r="A9229" s="2" t="s">
        <v>23217</v>
      </c>
      <c r="B9229" s="2" t="s">
        <v>23218</v>
      </c>
      <c r="C9229" s="2" t="s">
        <v>23217</v>
      </c>
    </row>
    <row r="9230" spans="1:3">
      <c r="A9230" s="2" t="s">
        <v>23219</v>
      </c>
      <c r="B9230" s="2" t="s">
        <v>23220</v>
      </c>
      <c r="C9230" s="2" t="s">
        <v>23219</v>
      </c>
    </row>
    <row r="9231" spans="1:3">
      <c r="A9231" s="2" t="s">
        <v>6516</v>
      </c>
      <c r="B9231" s="2" t="s">
        <v>6517</v>
      </c>
      <c r="C9231" s="2" t="s">
        <v>6516</v>
      </c>
    </row>
    <row r="9232" spans="1:3">
      <c r="A9232" s="2" t="s">
        <v>23221</v>
      </c>
      <c r="B9232" s="2" t="s">
        <v>23222</v>
      </c>
      <c r="C9232" s="2" t="s">
        <v>23221</v>
      </c>
    </row>
    <row r="9233" spans="1:3">
      <c r="A9233" s="2" t="s">
        <v>5618</v>
      </c>
      <c r="B9233" s="2" t="s">
        <v>5619</v>
      </c>
      <c r="C9233" s="2" t="s">
        <v>5618</v>
      </c>
    </row>
    <row r="9234" spans="1:3">
      <c r="A9234" s="2" t="s">
        <v>5472</v>
      </c>
      <c r="B9234" s="2" t="s">
        <v>5473</v>
      </c>
      <c r="C9234" s="2" t="s">
        <v>5472</v>
      </c>
    </row>
    <row r="9235" spans="1:3">
      <c r="A9235" s="2" t="s">
        <v>5614</v>
      </c>
      <c r="B9235" s="2" t="s">
        <v>5615</v>
      </c>
      <c r="C9235" s="2" t="s">
        <v>5614</v>
      </c>
    </row>
    <row r="9236" spans="1:3">
      <c r="A9236" s="2" t="s">
        <v>5620</v>
      </c>
      <c r="B9236" s="2" t="s">
        <v>5621</v>
      </c>
      <c r="C9236" s="2" t="s">
        <v>5620</v>
      </c>
    </row>
    <row r="9237" spans="1:3">
      <c r="A9237" s="2" t="s">
        <v>5576</v>
      </c>
      <c r="B9237" s="2" t="s">
        <v>5577</v>
      </c>
      <c r="C9237" s="2" t="s">
        <v>5576</v>
      </c>
    </row>
    <row r="9238" spans="1:3">
      <c r="A9238" s="2" t="s">
        <v>5574</v>
      </c>
      <c r="B9238" s="2" t="s">
        <v>5575</v>
      </c>
      <c r="C9238" s="2" t="s">
        <v>5574</v>
      </c>
    </row>
    <row r="9239" spans="1:3">
      <c r="A9239" s="2" t="s">
        <v>5572</v>
      </c>
      <c r="B9239" s="2" t="s">
        <v>5573</v>
      </c>
      <c r="C9239" s="2" t="s">
        <v>5572</v>
      </c>
    </row>
    <row r="9240" spans="1:3">
      <c r="A9240" s="2" t="s">
        <v>5568</v>
      </c>
      <c r="B9240" s="2" t="s">
        <v>5569</v>
      </c>
      <c r="C9240" s="2" t="s">
        <v>5568</v>
      </c>
    </row>
    <row r="9241" spans="1:3">
      <c r="A9241" s="2" t="s">
        <v>5566</v>
      </c>
      <c r="B9241" s="2" t="s">
        <v>5567</v>
      </c>
      <c r="C9241" s="2" t="s">
        <v>5566</v>
      </c>
    </row>
    <row r="9242" spans="1:3">
      <c r="A9242" s="2" t="s">
        <v>5564</v>
      </c>
      <c r="B9242" s="2" t="s">
        <v>5565</v>
      </c>
      <c r="C9242" s="2" t="s">
        <v>5564</v>
      </c>
    </row>
    <row r="9243" spans="1:3">
      <c r="A9243" s="2" t="s">
        <v>5570</v>
      </c>
      <c r="B9243" s="2" t="s">
        <v>5571</v>
      </c>
      <c r="C9243" s="2" t="s">
        <v>5570</v>
      </c>
    </row>
    <row r="9244" spans="1:3">
      <c r="A9244" s="2" t="s">
        <v>5712</v>
      </c>
      <c r="B9244" s="2" t="s">
        <v>5713</v>
      </c>
      <c r="C9244" s="2" t="s">
        <v>5712</v>
      </c>
    </row>
    <row r="9245" spans="1:3">
      <c r="A9245" s="2" t="s">
        <v>2307</v>
      </c>
      <c r="B9245" s="2" t="s">
        <v>2308</v>
      </c>
      <c r="C9245" s="2" t="s">
        <v>2307</v>
      </c>
    </row>
    <row r="9246" spans="1:3">
      <c r="A9246" s="2" t="s">
        <v>5710</v>
      </c>
      <c r="B9246" s="2" t="s">
        <v>5711</v>
      </c>
      <c r="C9246" s="2" t="s">
        <v>5710</v>
      </c>
    </row>
    <row r="9247" spans="1:3">
      <c r="A9247" s="2" t="s">
        <v>4637</v>
      </c>
      <c r="B9247" s="2" t="s">
        <v>4638</v>
      </c>
      <c r="C9247" s="2" t="s">
        <v>4637</v>
      </c>
    </row>
    <row r="9248" spans="1:3">
      <c r="A9248" s="2" t="s">
        <v>4635</v>
      </c>
      <c r="B9248" s="2" t="s">
        <v>4636</v>
      </c>
      <c r="C9248" s="2" t="s">
        <v>4635</v>
      </c>
    </row>
    <row r="9249" spans="1:3">
      <c r="A9249" s="2" t="s">
        <v>5708</v>
      </c>
      <c r="B9249" s="2" t="s">
        <v>5709</v>
      </c>
      <c r="C9249" s="2" t="s">
        <v>5708</v>
      </c>
    </row>
    <row r="9250" spans="1:3">
      <c r="A9250" s="2" t="s">
        <v>4633</v>
      </c>
      <c r="B9250" s="2" t="s">
        <v>4634</v>
      </c>
      <c r="C9250" s="2" t="s">
        <v>4633</v>
      </c>
    </row>
    <row r="9251" spans="1:3">
      <c r="A9251" s="2" t="s">
        <v>5678</v>
      </c>
      <c r="B9251" s="2" t="s">
        <v>5679</v>
      </c>
      <c r="C9251" s="2" t="s">
        <v>5678</v>
      </c>
    </row>
    <row r="9252" spans="1:3">
      <c r="A9252" s="2" t="s">
        <v>5676</v>
      </c>
      <c r="B9252" s="2" t="s">
        <v>5677</v>
      </c>
      <c r="C9252" s="2" t="s">
        <v>5676</v>
      </c>
    </row>
    <row r="9253" spans="1:3">
      <c r="A9253" s="2" t="s">
        <v>5670</v>
      </c>
      <c r="B9253" s="2" t="s">
        <v>5671</v>
      </c>
      <c r="C9253" s="2" t="s">
        <v>5670</v>
      </c>
    </row>
    <row r="9254" spans="1:3">
      <c r="A9254" s="2" t="s">
        <v>5666</v>
      </c>
      <c r="B9254" s="2" t="s">
        <v>5667</v>
      </c>
      <c r="C9254" s="2" t="s">
        <v>5666</v>
      </c>
    </row>
    <row r="9255" spans="1:3">
      <c r="A9255" s="2" t="s">
        <v>4631</v>
      </c>
      <c r="B9255" s="2" t="s">
        <v>4632</v>
      </c>
      <c r="C9255" s="2" t="s">
        <v>4631</v>
      </c>
    </row>
    <row r="9256" spans="1:3">
      <c r="A9256" s="2" t="s">
        <v>5811</v>
      </c>
      <c r="B9256" s="2" t="s">
        <v>5812</v>
      </c>
      <c r="C9256" s="2" t="s">
        <v>5811</v>
      </c>
    </row>
    <row r="9257" spans="1:3">
      <c r="A9257" s="2" t="s">
        <v>5810</v>
      </c>
      <c r="B9257" s="2" t="s">
        <v>876</v>
      </c>
      <c r="C9257" s="2" t="s">
        <v>5810</v>
      </c>
    </row>
    <row r="9258" spans="1:3">
      <c r="A9258" s="2" t="s">
        <v>5813</v>
      </c>
      <c r="B9258" s="2" t="s">
        <v>5814</v>
      </c>
      <c r="C9258" s="2" t="s">
        <v>5813</v>
      </c>
    </row>
    <row r="9259" spans="1:3">
      <c r="A9259" s="2" t="s">
        <v>4629</v>
      </c>
      <c r="B9259" s="2" t="s">
        <v>4630</v>
      </c>
      <c r="C9259" s="2" t="s">
        <v>4629</v>
      </c>
    </row>
    <row r="9260" spans="1:3">
      <c r="A9260" s="2" t="s">
        <v>5804</v>
      </c>
      <c r="B9260" s="2" t="s">
        <v>5805</v>
      </c>
      <c r="C9260" s="2" t="s">
        <v>5804</v>
      </c>
    </row>
    <row r="9261" spans="1:3">
      <c r="A9261" s="2" t="s">
        <v>6510</v>
      </c>
      <c r="B9261" s="2" t="s">
        <v>6511</v>
      </c>
      <c r="C9261" s="2" t="s">
        <v>6510</v>
      </c>
    </row>
    <row r="9262" spans="1:3">
      <c r="A9262" s="2" t="s">
        <v>6512</v>
      </c>
      <c r="B9262" s="2" t="s">
        <v>6513</v>
      </c>
      <c r="C9262" s="2" t="s">
        <v>6512</v>
      </c>
    </row>
    <row r="9263" spans="1:3">
      <c r="A9263" s="2" t="s">
        <v>6506</v>
      </c>
      <c r="B9263" s="2" t="s">
        <v>6507</v>
      </c>
      <c r="C9263" s="2" t="s">
        <v>6506</v>
      </c>
    </row>
    <row r="9264" spans="1:3">
      <c r="A9264" s="2" t="s">
        <v>5116</v>
      </c>
      <c r="B9264" s="2" t="s">
        <v>5117</v>
      </c>
      <c r="C9264" s="2" t="s">
        <v>5116</v>
      </c>
    </row>
    <row r="9265" spans="1:3">
      <c r="A9265" s="2" t="s">
        <v>6670</v>
      </c>
      <c r="B9265" s="2" t="s">
        <v>6671</v>
      </c>
      <c r="C9265" s="2" t="s">
        <v>6670</v>
      </c>
    </row>
    <row r="9266" spans="1:3">
      <c r="A9266" s="2" t="s">
        <v>2034</v>
      </c>
      <c r="B9266" s="2" t="s">
        <v>2035</v>
      </c>
      <c r="C9266" s="2" t="s">
        <v>2034</v>
      </c>
    </row>
    <row r="9267" spans="1:3">
      <c r="A9267" s="2" t="s">
        <v>6662</v>
      </c>
      <c r="B9267" s="2" t="s">
        <v>6663</v>
      </c>
      <c r="C9267" s="2" t="s">
        <v>6662</v>
      </c>
    </row>
    <row r="9268" spans="1:3">
      <c r="A9268" s="2" t="s">
        <v>6664</v>
      </c>
      <c r="B9268" s="2" t="s">
        <v>6665</v>
      </c>
      <c r="C9268" s="2" t="s">
        <v>6664</v>
      </c>
    </row>
    <row r="9269" spans="1:3">
      <c r="A9269" s="2" t="s">
        <v>6660</v>
      </c>
      <c r="B9269" s="2" t="s">
        <v>6661</v>
      </c>
      <c r="C9269" s="2" t="s">
        <v>6660</v>
      </c>
    </row>
    <row r="9270" spans="1:3">
      <c r="A9270" s="2" t="s">
        <v>6668</v>
      </c>
      <c r="B9270" s="2" t="s">
        <v>6669</v>
      </c>
      <c r="C9270" s="2" t="s">
        <v>6668</v>
      </c>
    </row>
    <row r="9271" spans="1:3">
      <c r="A9271" s="2" t="s">
        <v>6658</v>
      </c>
      <c r="B9271" s="2" t="s">
        <v>6659</v>
      </c>
      <c r="C9271" s="2" t="s">
        <v>6658</v>
      </c>
    </row>
    <row r="9272" spans="1:3">
      <c r="A9272" s="2" t="s">
        <v>5186</v>
      </c>
      <c r="B9272" s="2" t="s">
        <v>5187</v>
      </c>
      <c r="C9272" s="2" t="s">
        <v>5186</v>
      </c>
    </row>
    <row r="9273" spans="1:3">
      <c r="A9273" s="2" t="s">
        <v>23223</v>
      </c>
      <c r="B9273" s="2" t="s">
        <v>23224</v>
      </c>
      <c r="C9273" s="2" t="s">
        <v>23223</v>
      </c>
    </row>
    <row r="9274" spans="1:3">
      <c r="A9274" s="2" t="s">
        <v>5188</v>
      </c>
      <c r="B9274" s="2" t="s">
        <v>5189</v>
      </c>
      <c r="C9274" s="2" t="s">
        <v>5188</v>
      </c>
    </row>
    <row r="9275" spans="1:3">
      <c r="A9275" s="2" t="s">
        <v>6652</v>
      </c>
      <c r="B9275" s="2" t="s">
        <v>6653</v>
      </c>
      <c r="C9275" s="2" t="s">
        <v>6652</v>
      </c>
    </row>
    <row r="9276" spans="1:3">
      <c r="A9276" s="2" t="s">
        <v>2291</v>
      </c>
      <c r="B9276" s="2" t="s">
        <v>2292</v>
      </c>
      <c r="C9276" s="2" t="s">
        <v>2291</v>
      </c>
    </row>
    <row r="9277" spans="1:3">
      <c r="A9277" s="2" t="s">
        <v>6646</v>
      </c>
      <c r="B9277" s="2" t="s">
        <v>6647</v>
      </c>
      <c r="C9277" s="2" t="s">
        <v>6646</v>
      </c>
    </row>
    <row r="9278" spans="1:3">
      <c r="A9278" s="2" t="s">
        <v>5184</v>
      </c>
      <c r="B9278" s="2" t="s">
        <v>5185</v>
      </c>
      <c r="C9278" s="2" t="s">
        <v>5184</v>
      </c>
    </row>
    <row r="9279" spans="1:3">
      <c r="A9279" s="2" t="s">
        <v>5180</v>
      </c>
      <c r="B9279" s="2" t="s">
        <v>5181</v>
      </c>
      <c r="C9279" s="2" t="s">
        <v>5180</v>
      </c>
    </row>
    <row r="9280" spans="1:3">
      <c r="A9280" s="2" t="s">
        <v>1541</v>
      </c>
      <c r="B9280" s="2" t="s">
        <v>1542</v>
      </c>
      <c r="C9280" s="2" t="s">
        <v>1541</v>
      </c>
    </row>
    <row r="9281" spans="1:3">
      <c r="A9281" s="2" t="s">
        <v>23225</v>
      </c>
      <c r="B9281" s="2" t="s">
        <v>23226</v>
      </c>
      <c r="C9281" s="2" t="s">
        <v>23225</v>
      </c>
    </row>
    <row r="9282" spans="1:3">
      <c r="A9282" s="2" t="s">
        <v>5176</v>
      </c>
      <c r="B9282" s="2" t="s">
        <v>5177</v>
      </c>
      <c r="C9282" s="2" t="s">
        <v>5176</v>
      </c>
    </row>
    <row r="9283" spans="1:3">
      <c r="A9283" s="2" t="s">
        <v>5182</v>
      </c>
      <c r="B9283" s="2" t="s">
        <v>5183</v>
      </c>
      <c r="C9283" s="2" t="s">
        <v>5182</v>
      </c>
    </row>
    <row r="9284" spans="1:3">
      <c r="A9284" s="2" t="s">
        <v>6616</v>
      </c>
      <c r="B9284" s="2" t="s">
        <v>6617</v>
      </c>
      <c r="C9284" s="2" t="s">
        <v>6616</v>
      </c>
    </row>
    <row r="9285" spans="1:3">
      <c r="A9285" s="2" t="s">
        <v>6610</v>
      </c>
      <c r="B9285" s="2" t="s">
        <v>6611</v>
      </c>
      <c r="C9285" s="2" t="s">
        <v>6610</v>
      </c>
    </row>
    <row r="9286" spans="1:3">
      <c r="A9286" s="2" t="s">
        <v>23227</v>
      </c>
      <c r="B9286" s="2" t="s">
        <v>23228</v>
      </c>
      <c r="C9286" s="2" t="s">
        <v>23227</v>
      </c>
    </row>
    <row r="9287" spans="1:3">
      <c r="A9287" s="2" t="s">
        <v>1473</v>
      </c>
      <c r="B9287" s="2" t="s">
        <v>1474</v>
      </c>
      <c r="C9287" s="2" t="s">
        <v>1473</v>
      </c>
    </row>
    <row r="9288" spans="1:3">
      <c r="A9288" s="2" t="s">
        <v>23229</v>
      </c>
      <c r="B9288" s="2" t="s">
        <v>23230</v>
      </c>
      <c r="C9288" s="2" t="s">
        <v>23229</v>
      </c>
    </row>
    <row r="9289" spans="1:3">
      <c r="A9289" s="2" t="s">
        <v>5798</v>
      </c>
      <c r="B9289" s="2" t="s">
        <v>5799</v>
      </c>
      <c r="C9289" s="2" t="s">
        <v>5798</v>
      </c>
    </row>
    <row r="9290" spans="1:3">
      <c r="A9290" s="2" t="s">
        <v>5760</v>
      </c>
      <c r="B9290" s="2" t="s">
        <v>5761</v>
      </c>
      <c r="C9290" s="2" t="s">
        <v>5760</v>
      </c>
    </row>
    <row r="9291" spans="1:3">
      <c r="A9291" s="2" t="s">
        <v>5758</v>
      </c>
      <c r="B9291" s="2" t="s">
        <v>5759</v>
      </c>
      <c r="C9291" s="2" t="s">
        <v>5758</v>
      </c>
    </row>
    <row r="9292" spans="1:3">
      <c r="A9292" s="2" t="s">
        <v>4625</v>
      </c>
      <c r="B9292" s="2" t="s">
        <v>4626</v>
      </c>
      <c r="C9292" s="2" t="s">
        <v>4625</v>
      </c>
    </row>
    <row r="9293" spans="1:3">
      <c r="A9293" s="2" t="s">
        <v>5754</v>
      </c>
      <c r="B9293" s="2" t="s">
        <v>5755</v>
      </c>
      <c r="C9293" s="2" t="s">
        <v>5754</v>
      </c>
    </row>
    <row r="9294" spans="1:3">
      <c r="A9294" s="2" t="s">
        <v>5746</v>
      </c>
      <c r="B9294" s="2" t="s">
        <v>5747</v>
      </c>
      <c r="C9294" s="2" t="s">
        <v>5746</v>
      </c>
    </row>
    <row r="9295" spans="1:3">
      <c r="A9295" s="2" t="s">
        <v>5744</v>
      </c>
      <c r="B9295" s="2" t="s">
        <v>5745</v>
      </c>
      <c r="C9295" s="2" t="s">
        <v>5744</v>
      </c>
    </row>
    <row r="9296" spans="1:3">
      <c r="A9296" s="2" t="s">
        <v>5922</v>
      </c>
      <c r="B9296" s="2" t="s">
        <v>5923</v>
      </c>
      <c r="C9296" s="2" t="s">
        <v>5922</v>
      </c>
    </row>
    <row r="9297" spans="1:3">
      <c r="A9297" s="2" t="s">
        <v>5861</v>
      </c>
      <c r="B9297" s="2" t="s">
        <v>5862</v>
      </c>
      <c r="C9297" s="2" t="s">
        <v>5861</v>
      </c>
    </row>
    <row r="9298" spans="1:3">
      <c r="A9298" s="2" t="s">
        <v>5857</v>
      </c>
      <c r="B9298" s="2" t="s">
        <v>5858</v>
      </c>
      <c r="C9298" s="2" t="s">
        <v>5857</v>
      </c>
    </row>
    <row r="9299" spans="1:3">
      <c r="A9299" s="2" t="s">
        <v>5851</v>
      </c>
      <c r="B9299" s="2" t="s">
        <v>5852</v>
      </c>
      <c r="C9299" s="2" t="s">
        <v>5851</v>
      </c>
    </row>
    <row r="9300" spans="1:3">
      <c r="A9300" s="2" t="s">
        <v>4627</v>
      </c>
      <c r="B9300" s="2" t="s">
        <v>4628</v>
      </c>
      <c r="C9300" s="2" t="s">
        <v>4627</v>
      </c>
    </row>
    <row r="9301" spans="1:3">
      <c r="A9301" s="2" t="s">
        <v>5855</v>
      </c>
      <c r="B9301" s="2" t="s">
        <v>5856</v>
      </c>
      <c r="C9301" s="2" t="s">
        <v>5855</v>
      </c>
    </row>
    <row r="9302" spans="1:3">
      <c r="A9302" s="2" t="s">
        <v>6014</v>
      </c>
      <c r="B9302" s="2" t="s">
        <v>6015</v>
      </c>
      <c r="C9302" s="2" t="s">
        <v>6014</v>
      </c>
    </row>
    <row r="9303" spans="1:3">
      <c r="A9303" s="2" t="s">
        <v>6008</v>
      </c>
      <c r="B9303" s="2" t="s">
        <v>6009</v>
      </c>
      <c r="C9303" s="2" t="s">
        <v>6008</v>
      </c>
    </row>
    <row r="9304" spans="1:3">
      <c r="A9304" s="2" t="s">
        <v>6006</v>
      </c>
      <c r="B9304" s="2" t="s">
        <v>6007</v>
      </c>
      <c r="C9304" s="2" t="s">
        <v>6006</v>
      </c>
    </row>
    <row r="9305" spans="1:3">
      <c r="A9305" s="2" t="s">
        <v>6004</v>
      </c>
      <c r="B9305" s="2" t="s">
        <v>6005</v>
      </c>
      <c r="C9305" s="2" t="s">
        <v>6004</v>
      </c>
    </row>
    <row r="9306" spans="1:3">
      <c r="A9306" s="2" t="s">
        <v>5998</v>
      </c>
      <c r="B9306" s="2" t="s">
        <v>5999</v>
      </c>
      <c r="C9306" s="2" t="s">
        <v>5998</v>
      </c>
    </row>
    <row r="9307" spans="1:3">
      <c r="A9307" s="2" t="s">
        <v>5962</v>
      </c>
      <c r="B9307" s="2" t="s">
        <v>5963</v>
      </c>
      <c r="C9307" s="2" t="s">
        <v>5962</v>
      </c>
    </row>
    <row r="9308" spans="1:3">
      <c r="A9308" s="2" t="s">
        <v>4623</v>
      </c>
      <c r="B9308" s="2" t="s">
        <v>4624</v>
      </c>
      <c r="C9308" s="2" t="s">
        <v>4623</v>
      </c>
    </row>
    <row r="9309" spans="1:3">
      <c r="A9309" s="2" t="s">
        <v>5960</v>
      </c>
      <c r="B9309" s="2" t="s">
        <v>23231</v>
      </c>
      <c r="C9309" s="2" t="s">
        <v>5960</v>
      </c>
    </row>
    <row r="9310" spans="1:3">
      <c r="A9310" s="2" t="s">
        <v>6116</v>
      </c>
      <c r="B9310" s="2" t="s">
        <v>6117</v>
      </c>
      <c r="C9310" s="2" t="s">
        <v>6116</v>
      </c>
    </row>
    <row r="9311" spans="1:3">
      <c r="A9311" s="2" t="s">
        <v>6114</v>
      </c>
      <c r="B9311" s="2" t="s">
        <v>6115</v>
      </c>
      <c r="C9311" s="2" t="s">
        <v>6114</v>
      </c>
    </row>
    <row r="9312" spans="1:3">
      <c r="A9312" s="2" t="s">
        <v>6110</v>
      </c>
      <c r="B9312" s="2" t="s">
        <v>6111</v>
      </c>
      <c r="C9312" s="2" t="s">
        <v>6110</v>
      </c>
    </row>
    <row r="9313" spans="1:3">
      <c r="A9313" s="2" t="s">
        <v>4615</v>
      </c>
      <c r="B9313" s="2" t="s">
        <v>4616</v>
      </c>
      <c r="C9313" s="2" t="s">
        <v>4615</v>
      </c>
    </row>
    <row r="9314" spans="1:3">
      <c r="A9314" s="2" t="s">
        <v>6068</v>
      </c>
      <c r="B9314" s="2" t="s">
        <v>6069</v>
      </c>
      <c r="C9314" s="2" t="s">
        <v>6068</v>
      </c>
    </row>
    <row r="9315" spans="1:3">
      <c r="A9315" s="2" t="s">
        <v>4617</v>
      </c>
      <c r="B9315" s="2" t="s">
        <v>4618</v>
      </c>
      <c r="C9315" s="2" t="s">
        <v>4617</v>
      </c>
    </row>
    <row r="9316" spans="1:3">
      <c r="A9316" s="2" t="s">
        <v>4613</v>
      </c>
      <c r="B9316" s="2" t="s">
        <v>4614</v>
      </c>
      <c r="C9316" s="2" t="s">
        <v>4613</v>
      </c>
    </row>
    <row r="9317" spans="1:3">
      <c r="A9317" s="2" t="s">
        <v>4607</v>
      </c>
      <c r="B9317" s="2" t="s">
        <v>4608</v>
      </c>
      <c r="C9317" s="2" t="s">
        <v>4607</v>
      </c>
    </row>
    <row r="9318" spans="1:3">
      <c r="A9318" s="2" t="s">
        <v>4611</v>
      </c>
      <c r="B9318" s="2" t="s">
        <v>4612</v>
      </c>
      <c r="C9318" s="2" t="s">
        <v>4611</v>
      </c>
    </row>
    <row r="9319" spans="1:3">
      <c r="A9319" s="2" t="s">
        <v>5168</v>
      </c>
      <c r="B9319" s="2" t="s">
        <v>5169</v>
      </c>
      <c r="C9319" s="2" t="s">
        <v>5168</v>
      </c>
    </row>
    <row r="9320" spans="1:3">
      <c r="A9320" s="2" t="s">
        <v>5178</v>
      </c>
      <c r="B9320" s="2" t="s">
        <v>5179</v>
      </c>
      <c r="C9320" s="2" t="s">
        <v>5178</v>
      </c>
    </row>
    <row r="9321" spans="1:3">
      <c r="A9321" s="2" t="s">
        <v>5174</v>
      </c>
      <c r="B9321" s="2" t="s">
        <v>5175</v>
      </c>
      <c r="C9321" s="2" t="s">
        <v>5174</v>
      </c>
    </row>
    <row r="9322" spans="1:3">
      <c r="A9322" s="2" t="s">
        <v>5166</v>
      </c>
      <c r="B9322" s="2" t="s">
        <v>5167</v>
      </c>
      <c r="C9322" s="2" t="s">
        <v>5166</v>
      </c>
    </row>
    <row r="9323" spans="1:3">
      <c r="A9323" s="2" t="s">
        <v>6604</v>
      </c>
      <c r="B9323" s="2" t="s">
        <v>6605</v>
      </c>
      <c r="C9323" s="2" t="s">
        <v>6604</v>
      </c>
    </row>
    <row r="9324" spans="1:3">
      <c r="A9324" s="2" t="s">
        <v>6588</v>
      </c>
      <c r="B9324" s="2" t="s">
        <v>6589</v>
      </c>
      <c r="C9324" s="2" t="s">
        <v>6588</v>
      </c>
    </row>
    <row r="9325" spans="1:3">
      <c r="A9325" s="2" t="s">
        <v>6600</v>
      </c>
      <c r="B9325" s="2" t="s">
        <v>6601</v>
      </c>
      <c r="C9325" s="2" t="s">
        <v>6600</v>
      </c>
    </row>
    <row r="9326" spans="1:3">
      <c r="A9326" s="2" t="s">
        <v>23232</v>
      </c>
      <c r="B9326" s="2" t="s">
        <v>23233</v>
      </c>
      <c r="C9326" s="2" t="s">
        <v>23232</v>
      </c>
    </row>
    <row r="9327" spans="1:3">
      <c r="A9327" s="2" t="s">
        <v>6586</v>
      </c>
      <c r="B9327" s="2" t="s">
        <v>6587</v>
      </c>
      <c r="C9327" s="2" t="s">
        <v>6586</v>
      </c>
    </row>
    <row r="9328" spans="1:3">
      <c r="A9328" s="2" t="s">
        <v>23234</v>
      </c>
      <c r="B9328" s="2" t="s">
        <v>23235</v>
      </c>
      <c r="C9328" s="2" t="s">
        <v>23234</v>
      </c>
    </row>
    <row r="9329" spans="1:3">
      <c r="A9329" s="2" t="s">
        <v>23236</v>
      </c>
      <c r="B9329" s="2" t="s">
        <v>23237</v>
      </c>
      <c r="C9329" s="2" t="s">
        <v>23236</v>
      </c>
    </row>
    <row r="9330" spans="1:3">
      <c r="A9330" s="2" t="s">
        <v>6757</v>
      </c>
      <c r="B9330" s="2" t="s">
        <v>6758</v>
      </c>
      <c r="C9330" s="2" t="s">
        <v>6757</v>
      </c>
    </row>
    <row r="9331" spans="1:3">
      <c r="A9331" s="2" t="s">
        <v>6763</v>
      </c>
      <c r="B9331" s="2" t="s">
        <v>6764</v>
      </c>
      <c r="C9331" s="2" t="s">
        <v>6763</v>
      </c>
    </row>
    <row r="9332" spans="1:3">
      <c r="A9332" s="2" t="s">
        <v>5162</v>
      </c>
      <c r="B9332" s="2" t="s">
        <v>5163</v>
      </c>
      <c r="C9332" s="2" t="s">
        <v>5162</v>
      </c>
    </row>
    <row r="9333" spans="1:3">
      <c r="A9333" s="2" t="s">
        <v>23238</v>
      </c>
      <c r="B9333" s="2" t="s">
        <v>23239</v>
      </c>
      <c r="C9333" s="2" t="s">
        <v>23238</v>
      </c>
    </row>
    <row r="9334" spans="1:3">
      <c r="A9334" s="2" t="s">
        <v>6755</v>
      </c>
      <c r="B9334" s="2" t="s">
        <v>6756</v>
      </c>
      <c r="C9334" s="2" t="s">
        <v>6755</v>
      </c>
    </row>
    <row r="9335" spans="1:3">
      <c r="A9335" s="2" t="s">
        <v>1302</v>
      </c>
      <c r="B9335" s="2" t="s">
        <v>1303</v>
      </c>
      <c r="C9335" s="2" t="s">
        <v>1302</v>
      </c>
    </row>
    <row r="9336" spans="1:3">
      <c r="A9336" s="2" t="s">
        <v>6765</v>
      </c>
      <c r="B9336" s="2" t="s">
        <v>6766</v>
      </c>
      <c r="C9336" s="2" t="s">
        <v>6765</v>
      </c>
    </row>
    <row r="9337" spans="1:3">
      <c r="A9337" s="2" t="s">
        <v>6753</v>
      </c>
      <c r="B9337" s="2" t="s">
        <v>6754</v>
      </c>
      <c r="C9337" s="2" t="s">
        <v>6753</v>
      </c>
    </row>
    <row r="9338" spans="1:3">
      <c r="A9338" s="2" t="s">
        <v>6750</v>
      </c>
      <c r="B9338" s="2" t="s">
        <v>889</v>
      </c>
      <c r="C9338" s="2" t="s">
        <v>6750</v>
      </c>
    </row>
    <row r="9339" spans="1:3">
      <c r="A9339" s="2" t="s">
        <v>5160</v>
      </c>
      <c r="B9339" s="2" t="s">
        <v>5161</v>
      </c>
      <c r="C9339" s="2" t="s">
        <v>5160</v>
      </c>
    </row>
    <row r="9340" spans="1:3">
      <c r="A9340" s="2" t="s">
        <v>5164</v>
      </c>
      <c r="B9340" s="2" t="s">
        <v>5165</v>
      </c>
      <c r="C9340" s="2" t="s">
        <v>5164</v>
      </c>
    </row>
    <row r="9341" spans="1:3">
      <c r="A9341" s="2" t="s">
        <v>5156</v>
      </c>
      <c r="B9341" s="2" t="s">
        <v>5157</v>
      </c>
      <c r="C9341" s="2" t="s">
        <v>5156</v>
      </c>
    </row>
    <row r="9342" spans="1:3">
      <c r="A9342" s="2" t="s">
        <v>23240</v>
      </c>
      <c r="B9342" s="2" t="s">
        <v>23241</v>
      </c>
      <c r="C9342" s="2" t="s">
        <v>23240</v>
      </c>
    </row>
    <row r="9343" spans="1:3">
      <c r="A9343" s="2" t="s">
        <v>23242</v>
      </c>
      <c r="B9343" s="2" t="s">
        <v>23243</v>
      </c>
      <c r="C9343" s="2" t="s">
        <v>23242</v>
      </c>
    </row>
    <row r="9344" spans="1:3">
      <c r="A9344" s="2" t="s">
        <v>5158</v>
      </c>
      <c r="B9344" s="2" t="s">
        <v>5159</v>
      </c>
      <c r="C9344" s="2" t="s">
        <v>5158</v>
      </c>
    </row>
    <row r="9345" spans="1:3">
      <c r="A9345" s="2" t="s">
        <v>23244</v>
      </c>
      <c r="B9345" s="2" t="s">
        <v>23245</v>
      </c>
      <c r="C9345" s="2" t="s">
        <v>23244</v>
      </c>
    </row>
    <row r="9346" spans="1:3">
      <c r="A9346" s="2" t="s">
        <v>6716</v>
      </c>
      <c r="B9346" s="2" t="s">
        <v>6717</v>
      </c>
      <c r="C9346" s="2" t="s">
        <v>6716</v>
      </c>
    </row>
    <row r="9347" spans="1:3">
      <c r="A9347" s="2" t="s">
        <v>23246</v>
      </c>
      <c r="B9347" s="2" t="s">
        <v>23247</v>
      </c>
      <c r="C9347" s="2" t="s">
        <v>23246</v>
      </c>
    </row>
    <row r="9348" spans="1:3">
      <c r="A9348" s="2" t="s">
        <v>23248</v>
      </c>
      <c r="B9348" s="2" t="s">
        <v>23249</v>
      </c>
      <c r="C9348" s="2" t="s">
        <v>23248</v>
      </c>
    </row>
    <row r="9349" spans="1:3">
      <c r="A9349" s="2" t="s">
        <v>4605</v>
      </c>
      <c r="B9349" s="2" t="s">
        <v>4606</v>
      </c>
      <c r="C9349" s="2" t="s">
        <v>4605</v>
      </c>
    </row>
    <row r="9350" spans="1:3">
      <c r="A9350" s="2" t="s">
        <v>4609</v>
      </c>
      <c r="B9350" s="2" t="s">
        <v>4610</v>
      </c>
      <c r="C9350" s="2" t="s">
        <v>4609</v>
      </c>
    </row>
    <row r="9351" spans="1:3">
      <c r="A9351" s="2" t="s">
        <v>4681</v>
      </c>
      <c r="B9351" s="2" t="s">
        <v>4682</v>
      </c>
      <c r="C9351" s="2" t="s">
        <v>4681</v>
      </c>
    </row>
    <row r="9352" spans="1:3">
      <c r="A9352" s="2" t="s">
        <v>4683</v>
      </c>
      <c r="B9352" s="2" t="s">
        <v>4684</v>
      </c>
      <c r="C9352" s="2" t="s">
        <v>4683</v>
      </c>
    </row>
    <row r="9353" spans="1:3">
      <c r="A9353" s="2" t="s">
        <v>6066</v>
      </c>
      <c r="B9353" s="2" t="s">
        <v>6067</v>
      </c>
      <c r="C9353" s="2" t="s">
        <v>6066</v>
      </c>
    </row>
    <row r="9354" spans="1:3">
      <c r="A9354" s="2" t="s">
        <v>6064</v>
      </c>
      <c r="B9354" s="2" t="s">
        <v>6065</v>
      </c>
      <c r="C9354" s="2" t="s">
        <v>6064</v>
      </c>
    </row>
    <row r="9355" spans="1:3">
      <c r="A9355" s="2" t="s">
        <v>4685</v>
      </c>
      <c r="B9355" s="2" t="s">
        <v>4686</v>
      </c>
      <c r="C9355" s="2" t="s">
        <v>4685</v>
      </c>
    </row>
    <row r="9356" spans="1:3">
      <c r="A9356" s="2" t="s">
        <v>4677</v>
      </c>
      <c r="B9356" s="2" t="s">
        <v>4678</v>
      </c>
      <c r="C9356" s="2" t="s">
        <v>4677</v>
      </c>
    </row>
    <row r="9357" spans="1:3">
      <c r="A9357" s="2" t="s">
        <v>4679</v>
      </c>
      <c r="B9357" s="2" t="s">
        <v>4680</v>
      </c>
      <c r="C9357" s="2" t="s">
        <v>4679</v>
      </c>
    </row>
    <row r="9358" spans="1:3">
      <c r="A9358" s="2" t="s">
        <v>4673</v>
      </c>
      <c r="B9358" s="2" t="s">
        <v>4674</v>
      </c>
      <c r="C9358" s="2" t="s">
        <v>4673</v>
      </c>
    </row>
    <row r="9359" spans="1:3">
      <c r="A9359" s="2" t="s">
        <v>4665</v>
      </c>
      <c r="B9359" s="2" t="s">
        <v>4666</v>
      </c>
      <c r="C9359" s="2" t="s">
        <v>4665</v>
      </c>
    </row>
    <row r="9360" spans="1:3">
      <c r="A9360" s="2" t="s">
        <v>4671</v>
      </c>
      <c r="B9360" s="2" t="s">
        <v>4672</v>
      </c>
      <c r="C9360" s="2" t="s">
        <v>4671</v>
      </c>
    </row>
    <row r="9361" spans="1:3">
      <c r="A9361" s="2" t="s">
        <v>6060</v>
      </c>
      <c r="B9361" s="2" t="s">
        <v>6061</v>
      </c>
      <c r="C9361" s="2" t="s">
        <v>6060</v>
      </c>
    </row>
    <row r="9362" spans="1:3">
      <c r="A9362" s="2" t="s">
        <v>4675</v>
      </c>
      <c r="B9362" s="2" t="s">
        <v>4676</v>
      </c>
      <c r="C9362" s="2" t="s">
        <v>4675</v>
      </c>
    </row>
    <row r="9363" spans="1:3">
      <c r="A9363" s="2" t="s">
        <v>4669</v>
      </c>
      <c r="B9363" s="2" t="s">
        <v>4670</v>
      </c>
      <c r="C9363" s="2" t="s">
        <v>4669</v>
      </c>
    </row>
    <row r="9364" spans="1:3">
      <c r="A9364" s="2" t="s">
        <v>6220</v>
      </c>
      <c r="B9364" s="2" t="s">
        <v>6221</v>
      </c>
      <c r="C9364" s="2" t="s">
        <v>6220</v>
      </c>
    </row>
    <row r="9365" spans="1:3">
      <c r="A9365" s="2" t="s">
        <v>6212</v>
      </c>
      <c r="B9365" s="2" t="s">
        <v>6213</v>
      </c>
      <c r="C9365" s="2" t="s">
        <v>6212</v>
      </c>
    </row>
    <row r="9366" spans="1:3">
      <c r="A9366" s="2" t="s">
        <v>4663</v>
      </c>
      <c r="B9366" s="2" t="s">
        <v>4664</v>
      </c>
      <c r="C9366" s="2" t="s">
        <v>4663</v>
      </c>
    </row>
    <row r="9367" spans="1:3">
      <c r="A9367" s="2" t="s">
        <v>6216</v>
      </c>
      <c r="B9367" s="2" t="s">
        <v>6217</v>
      </c>
      <c r="C9367" s="2" t="s">
        <v>6216</v>
      </c>
    </row>
    <row r="9368" spans="1:3">
      <c r="A9368" s="2" t="s">
        <v>6208</v>
      </c>
      <c r="B9368" s="2" t="s">
        <v>6209</v>
      </c>
      <c r="C9368" s="2" t="s">
        <v>6208</v>
      </c>
    </row>
    <row r="9369" spans="1:3">
      <c r="A9369" s="2" t="s">
        <v>6204</v>
      </c>
      <c r="B9369" s="2" t="s">
        <v>6205</v>
      </c>
      <c r="C9369" s="2" t="s">
        <v>6204</v>
      </c>
    </row>
    <row r="9370" spans="1:3">
      <c r="A9370" s="2" t="s">
        <v>6172</v>
      </c>
      <c r="B9370" s="2" t="s">
        <v>6173</v>
      </c>
      <c r="C9370" s="2" t="s">
        <v>6172</v>
      </c>
    </row>
    <row r="9371" spans="1:3">
      <c r="A9371" s="2" t="s">
        <v>6162</v>
      </c>
      <c r="B9371" s="2" t="s">
        <v>6163</v>
      </c>
      <c r="C9371" s="2" t="s">
        <v>6162</v>
      </c>
    </row>
    <row r="9372" spans="1:3">
      <c r="A9372" s="2" t="s">
        <v>6164</v>
      </c>
      <c r="B9372" s="2" t="s">
        <v>6165</v>
      </c>
      <c r="C9372" s="2" t="s">
        <v>6164</v>
      </c>
    </row>
    <row r="9373" spans="1:3">
      <c r="A9373" s="2" t="s">
        <v>6168</v>
      </c>
      <c r="B9373" s="2" t="s">
        <v>6169</v>
      </c>
      <c r="C9373" s="2" t="s">
        <v>6168</v>
      </c>
    </row>
    <row r="9374" spans="1:3">
      <c r="A9374" s="2" t="s">
        <v>6315</v>
      </c>
      <c r="B9374" s="2" t="s">
        <v>6316</v>
      </c>
      <c r="C9374" s="2" t="s">
        <v>6315</v>
      </c>
    </row>
    <row r="9375" spans="1:3">
      <c r="A9375" s="2" t="s">
        <v>4667</v>
      </c>
      <c r="B9375" s="2" t="s">
        <v>4668</v>
      </c>
      <c r="C9375" s="2" t="s">
        <v>4667</v>
      </c>
    </row>
    <row r="9376" spans="1:3">
      <c r="A9376" s="2" t="s">
        <v>6305</v>
      </c>
      <c r="B9376" s="2" t="s">
        <v>6306</v>
      </c>
      <c r="C9376" s="2" t="s">
        <v>6305</v>
      </c>
    </row>
    <row r="9377" spans="1:3">
      <c r="A9377" s="2" t="s">
        <v>6313</v>
      </c>
      <c r="B9377" s="2" t="s">
        <v>6314</v>
      </c>
      <c r="C9377" s="2" t="s">
        <v>6313</v>
      </c>
    </row>
    <row r="9378" spans="1:3">
      <c r="A9378" s="2" t="s">
        <v>4657</v>
      </c>
      <c r="B9378" s="2" t="s">
        <v>4658</v>
      </c>
      <c r="C9378" s="2" t="s">
        <v>4657</v>
      </c>
    </row>
    <row r="9379" spans="1:3">
      <c r="A9379" s="2" t="s">
        <v>5200</v>
      </c>
      <c r="B9379" s="2" t="s">
        <v>5201</v>
      </c>
      <c r="C9379" s="2" t="s">
        <v>5200</v>
      </c>
    </row>
    <row r="9380" spans="1:3">
      <c r="A9380" s="2" t="s">
        <v>6700</v>
      </c>
      <c r="B9380" s="2" t="s">
        <v>6701</v>
      </c>
      <c r="C9380" s="2" t="s">
        <v>6700</v>
      </c>
    </row>
    <row r="9381" spans="1:3">
      <c r="A9381" s="2" t="s">
        <v>5172</v>
      </c>
      <c r="B9381" s="2" t="s">
        <v>5173</v>
      </c>
      <c r="C9381" s="2" t="s">
        <v>5172</v>
      </c>
    </row>
    <row r="9382" spans="1:3">
      <c r="A9382" s="2" t="s">
        <v>5154</v>
      </c>
      <c r="B9382" s="2" t="s">
        <v>5155</v>
      </c>
      <c r="C9382" s="2" t="s">
        <v>5154</v>
      </c>
    </row>
    <row r="9383" spans="1:3">
      <c r="A9383" s="2" t="s">
        <v>6799</v>
      </c>
      <c r="B9383" s="2" t="s">
        <v>6800</v>
      </c>
      <c r="C9383" s="2" t="s">
        <v>6799</v>
      </c>
    </row>
    <row r="9384" spans="1:3">
      <c r="A9384" s="2" t="s">
        <v>1099</v>
      </c>
      <c r="B9384" s="2" t="s">
        <v>1100</v>
      </c>
      <c r="C9384" s="2" t="s">
        <v>1099</v>
      </c>
    </row>
    <row r="9385" spans="1:3">
      <c r="A9385" s="2" t="s">
        <v>6708</v>
      </c>
      <c r="B9385" s="2" t="s">
        <v>6709</v>
      </c>
      <c r="C9385" s="2" t="s">
        <v>6708</v>
      </c>
    </row>
    <row r="9386" spans="1:3">
      <c r="A9386" s="2" t="s">
        <v>6797</v>
      </c>
      <c r="B9386" s="2" t="s">
        <v>6798</v>
      </c>
      <c r="C9386" s="2" t="s">
        <v>6797</v>
      </c>
    </row>
    <row r="9387" spans="1:3">
      <c r="A9387" s="2" t="s">
        <v>5198</v>
      </c>
      <c r="B9387" s="2" t="s">
        <v>5199</v>
      </c>
      <c r="C9387" s="2" t="s">
        <v>5198</v>
      </c>
    </row>
    <row r="9388" spans="1:3">
      <c r="A9388" s="2" t="s">
        <v>6795</v>
      </c>
      <c r="B9388" s="2" t="s">
        <v>6796</v>
      </c>
      <c r="C9388" s="2" t="s">
        <v>6795</v>
      </c>
    </row>
    <row r="9389" spans="1:3">
      <c r="A9389" s="2" t="s">
        <v>2138</v>
      </c>
      <c r="B9389" s="2" t="s">
        <v>2139</v>
      </c>
      <c r="C9389" s="2" t="s">
        <v>2138</v>
      </c>
    </row>
    <row r="9390" spans="1:3">
      <c r="A9390" s="2" t="s">
        <v>6410</v>
      </c>
      <c r="B9390" s="2" t="s">
        <v>6411</v>
      </c>
      <c r="C9390" s="2" t="s">
        <v>6410</v>
      </c>
    </row>
    <row r="9391" spans="1:3">
      <c r="A9391" s="2" t="s">
        <v>4653</v>
      </c>
      <c r="B9391" s="2" t="s">
        <v>4654</v>
      </c>
      <c r="C9391" s="2" t="s">
        <v>4653</v>
      </c>
    </row>
    <row r="9392" spans="1:3">
      <c r="A9392" s="2" t="s">
        <v>6257</v>
      </c>
      <c r="B9392" s="2" t="s">
        <v>6258</v>
      </c>
      <c r="C9392" s="2" t="s">
        <v>6257</v>
      </c>
    </row>
    <row r="9393" spans="1:3">
      <c r="A9393" s="2" t="s">
        <v>6255</v>
      </c>
      <c r="B9393" s="2" t="s">
        <v>6256</v>
      </c>
      <c r="C9393" s="2" t="s">
        <v>6255</v>
      </c>
    </row>
    <row r="9394" spans="1:3">
      <c r="A9394" s="2" t="s">
        <v>4659</v>
      </c>
      <c r="B9394" s="2" t="s">
        <v>4660</v>
      </c>
      <c r="C9394" s="2" t="s">
        <v>4659</v>
      </c>
    </row>
    <row r="9395" spans="1:3">
      <c r="A9395" s="2" t="s">
        <v>1718</v>
      </c>
      <c r="B9395" s="2" t="s">
        <v>1719</v>
      </c>
      <c r="C9395" s="2" t="s">
        <v>1718</v>
      </c>
    </row>
    <row r="9396" spans="1:3">
      <c r="A9396" s="2" t="s">
        <v>4651</v>
      </c>
      <c r="B9396" s="2" t="s">
        <v>4652</v>
      </c>
      <c r="C9396" s="2" t="s">
        <v>4651</v>
      </c>
    </row>
    <row r="9397" spans="1:3">
      <c r="A9397" s="2" t="s">
        <v>4649</v>
      </c>
      <c r="B9397" s="2" t="s">
        <v>4650</v>
      </c>
      <c r="C9397" s="2" t="s">
        <v>4649</v>
      </c>
    </row>
    <row r="9398" spans="1:3">
      <c r="A9398" s="2" t="s">
        <v>4655</v>
      </c>
      <c r="B9398" s="2" t="s">
        <v>4656</v>
      </c>
      <c r="C9398" s="2" t="s">
        <v>4655</v>
      </c>
    </row>
    <row r="9399" spans="1:3">
      <c r="A9399" s="2" t="s">
        <v>2127</v>
      </c>
      <c r="B9399" s="2" t="s">
        <v>195</v>
      </c>
      <c r="C9399" s="2" t="s">
        <v>2127</v>
      </c>
    </row>
    <row r="9400" spans="1:3">
      <c r="A9400" s="2" t="s">
        <v>2715</v>
      </c>
      <c r="B9400" s="2" t="s">
        <v>699</v>
      </c>
      <c r="C9400" s="2" t="s">
        <v>2715</v>
      </c>
    </row>
    <row r="9401" spans="1:3">
      <c r="A9401" s="2" t="s">
        <v>2010</v>
      </c>
      <c r="B9401" s="2" t="s">
        <v>762</v>
      </c>
      <c r="C9401" s="2" t="s">
        <v>2010</v>
      </c>
    </row>
    <row r="9402" spans="1:3">
      <c r="A9402" s="2" t="s">
        <v>2745</v>
      </c>
      <c r="B9402" s="2" t="s">
        <v>2746</v>
      </c>
      <c r="C9402" s="2" t="s">
        <v>2745</v>
      </c>
    </row>
    <row r="9403" spans="1:3">
      <c r="A9403" s="2" t="s">
        <v>2768</v>
      </c>
      <c r="B9403" s="2" t="s">
        <v>2769</v>
      </c>
      <c r="C9403" s="2" t="s">
        <v>2768</v>
      </c>
    </row>
    <row r="9404" spans="1:3">
      <c r="A9404" s="2" t="s">
        <v>2642</v>
      </c>
      <c r="B9404" s="2" t="s">
        <v>2643</v>
      </c>
      <c r="C9404" s="2" t="s">
        <v>2642</v>
      </c>
    </row>
    <row r="9405" spans="1:3">
      <c r="A9405" s="2" t="s">
        <v>2630</v>
      </c>
      <c r="B9405" s="2" t="s">
        <v>2631</v>
      </c>
      <c r="C9405" s="2" t="s">
        <v>2630</v>
      </c>
    </row>
    <row r="9406" spans="1:3">
      <c r="A9406" s="2" t="s">
        <v>2619</v>
      </c>
      <c r="B9406" s="2" t="s">
        <v>2620</v>
      </c>
      <c r="C9406" s="2" t="s">
        <v>2619</v>
      </c>
    </row>
    <row r="9407" spans="1:3">
      <c r="A9407" s="2" t="s">
        <v>2662</v>
      </c>
      <c r="B9407" s="2" t="s">
        <v>2663</v>
      </c>
      <c r="C9407" s="2" t="s">
        <v>2662</v>
      </c>
    </row>
    <row r="9408" spans="1:3">
      <c r="A9408" s="2" t="s">
        <v>2754</v>
      </c>
      <c r="B9408" s="2" t="s">
        <v>2755</v>
      </c>
      <c r="C9408" s="2" t="s">
        <v>2754</v>
      </c>
    </row>
    <row r="9409" spans="1:3">
      <c r="A9409" s="2" t="s">
        <v>1996</v>
      </c>
      <c r="B9409" s="2" t="s">
        <v>279</v>
      </c>
      <c r="C9409" s="2" t="s">
        <v>1996</v>
      </c>
    </row>
    <row r="9410" spans="1:3">
      <c r="A9410" s="2" t="s">
        <v>2730</v>
      </c>
      <c r="B9410" s="2" t="s">
        <v>753</v>
      </c>
      <c r="C9410" s="2" t="s">
        <v>2730</v>
      </c>
    </row>
    <row r="9411" spans="1:3">
      <c r="A9411" s="2" t="s">
        <v>1688</v>
      </c>
      <c r="B9411" s="2" t="s">
        <v>1690</v>
      </c>
      <c r="C9411" s="2" t="s">
        <v>1688</v>
      </c>
    </row>
    <row r="9412" spans="1:3">
      <c r="A9412" s="2" t="s">
        <v>1889</v>
      </c>
      <c r="B9412" s="2" t="s">
        <v>1890</v>
      </c>
      <c r="C9412" s="2" t="s">
        <v>1889</v>
      </c>
    </row>
    <row r="9413" spans="1:3">
      <c r="A9413" s="2" t="s">
        <v>1989</v>
      </c>
      <c r="B9413" s="2" t="s">
        <v>714</v>
      </c>
      <c r="C9413" s="2" t="s">
        <v>1989</v>
      </c>
    </row>
    <row r="9414" spans="1:3">
      <c r="A9414" s="2" t="s">
        <v>2689</v>
      </c>
      <c r="B9414" s="2" t="s">
        <v>2690</v>
      </c>
      <c r="C9414" s="2" t="s">
        <v>2689</v>
      </c>
    </row>
    <row r="9415" spans="1:3">
      <c r="A9415" s="2" t="s">
        <v>2680</v>
      </c>
      <c r="B9415" s="2" t="s">
        <v>2681</v>
      </c>
      <c r="C9415" s="2" t="s">
        <v>2680</v>
      </c>
    </row>
    <row r="9416" spans="1:3">
      <c r="A9416" s="2" t="s">
        <v>1539</v>
      </c>
      <c r="B9416" s="2" t="s">
        <v>287</v>
      </c>
      <c r="C9416" s="2" t="s">
        <v>1539</v>
      </c>
    </row>
    <row r="9417" spans="1:3">
      <c r="A9417" s="2" t="s">
        <v>2706</v>
      </c>
      <c r="B9417" s="2" t="s">
        <v>722</v>
      </c>
      <c r="C9417" s="2" t="s">
        <v>2706</v>
      </c>
    </row>
    <row r="9418" spans="1:3">
      <c r="A9418" s="2" t="s">
        <v>1862</v>
      </c>
      <c r="B9418" s="2" t="s">
        <v>1863</v>
      </c>
      <c r="C9418" s="2" t="s">
        <v>1862</v>
      </c>
    </row>
    <row r="9419" spans="1:3">
      <c r="A9419" s="2" t="s">
        <v>1810</v>
      </c>
      <c r="B9419" s="2" t="s">
        <v>863</v>
      </c>
      <c r="C9419" s="2" t="s">
        <v>1810</v>
      </c>
    </row>
    <row r="9420" spans="1:3">
      <c r="A9420" s="2" t="s">
        <v>1078</v>
      </c>
      <c r="B9420" s="2" t="s">
        <v>567</v>
      </c>
      <c r="C9420" s="2" t="s">
        <v>1078</v>
      </c>
    </row>
    <row r="9421" spans="1:3">
      <c r="A9421" s="2" t="s">
        <v>1616</v>
      </c>
      <c r="B9421" s="2" t="s">
        <v>1617</v>
      </c>
      <c r="C9421" s="2" t="s">
        <v>1616</v>
      </c>
    </row>
    <row r="9422" spans="1:3">
      <c r="A9422" s="2" t="s">
        <v>1827</v>
      </c>
      <c r="B9422" s="2" t="s">
        <v>1829</v>
      </c>
      <c r="C9422" s="2" t="s">
        <v>1827</v>
      </c>
    </row>
    <row r="9423" spans="1:3">
      <c r="A9423" s="2" t="s">
        <v>2670</v>
      </c>
      <c r="B9423" s="2" t="s">
        <v>187</v>
      </c>
      <c r="C9423" s="2" t="s">
        <v>2670</v>
      </c>
    </row>
    <row r="9424" spans="1:3">
      <c r="A9424" s="2" t="s">
        <v>2660</v>
      </c>
      <c r="B9424" s="2" t="s">
        <v>172</v>
      </c>
      <c r="C9424" s="2" t="s">
        <v>2660</v>
      </c>
    </row>
    <row r="9425" spans="1:3">
      <c r="A9425" s="2" t="s">
        <v>2651</v>
      </c>
      <c r="B9425" s="2" t="s">
        <v>138</v>
      </c>
      <c r="C9425" s="2" t="s">
        <v>2651</v>
      </c>
    </row>
    <row r="9426" spans="1:3">
      <c r="A9426" s="2" t="s">
        <v>2639</v>
      </c>
      <c r="B9426" s="2" t="s">
        <v>2640</v>
      </c>
      <c r="C9426" s="2" t="s">
        <v>2639</v>
      </c>
    </row>
    <row r="9427" spans="1:3">
      <c r="A9427" s="2" t="s">
        <v>2628</v>
      </c>
      <c r="B9427" s="2" t="s">
        <v>746</v>
      </c>
      <c r="C9427" s="2" t="s">
        <v>2628</v>
      </c>
    </row>
    <row r="9428" spans="1:3">
      <c r="A9428" s="2" t="s">
        <v>2617</v>
      </c>
      <c r="B9428" s="2" t="s">
        <v>853</v>
      </c>
      <c r="C9428" s="2" t="s">
        <v>2617</v>
      </c>
    </row>
    <row r="9429" spans="1:3">
      <c r="A9429" s="2" t="s">
        <v>2607</v>
      </c>
      <c r="B9429" s="2" t="s">
        <v>810</v>
      </c>
      <c r="C9429" s="2" t="s">
        <v>2607</v>
      </c>
    </row>
    <row r="9430" spans="1:3">
      <c r="A9430" s="2" t="s">
        <v>2589</v>
      </c>
      <c r="B9430" s="2" t="s">
        <v>833</v>
      </c>
      <c r="C9430" s="2" t="s">
        <v>2589</v>
      </c>
    </row>
    <row r="9431" spans="1:3">
      <c r="A9431" s="2" t="s">
        <v>2598</v>
      </c>
      <c r="B9431" s="2" t="s">
        <v>2599</v>
      </c>
      <c r="C9431" s="2" t="s">
        <v>2598</v>
      </c>
    </row>
    <row r="9432" spans="1:3">
      <c r="A9432" s="2" t="s">
        <v>2579</v>
      </c>
      <c r="B9432" s="2" t="s">
        <v>2580</v>
      </c>
      <c r="C9432" s="2" t="s">
        <v>2579</v>
      </c>
    </row>
    <row r="9433" spans="1:3">
      <c r="A9433" s="2" t="s">
        <v>2571</v>
      </c>
      <c r="B9433" s="2" t="s">
        <v>209</v>
      </c>
      <c r="C9433" s="2" t="s">
        <v>2571</v>
      </c>
    </row>
    <row r="9434" spans="1:3">
      <c r="A9434" s="2" t="s">
        <v>2563</v>
      </c>
      <c r="B9434" s="2" t="s">
        <v>805</v>
      </c>
      <c r="C9434" s="2" t="s">
        <v>2563</v>
      </c>
    </row>
    <row r="9435" spans="1:3">
      <c r="A9435" s="2" t="s">
        <v>2553</v>
      </c>
      <c r="B9435" s="2" t="s">
        <v>757</v>
      </c>
      <c r="C9435" s="2" t="s">
        <v>2553</v>
      </c>
    </row>
    <row r="9436" spans="1:3">
      <c r="A9436" s="2" t="s">
        <v>2542</v>
      </c>
      <c r="B9436" s="2" t="s">
        <v>857</v>
      </c>
      <c r="C9436" s="2" t="s">
        <v>2542</v>
      </c>
    </row>
    <row r="9437" spans="1:3">
      <c r="A9437" s="2" t="s">
        <v>2531</v>
      </c>
      <c r="B9437" s="2" t="s">
        <v>162</v>
      </c>
      <c r="C9437" s="2" t="s">
        <v>2531</v>
      </c>
    </row>
    <row r="9438" spans="1:3">
      <c r="A9438" s="2" t="s">
        <v>2522</v>
      </c>
      <c r="B9438" s="2" t="s">
        <v>657</v>
      </c>
      <c r="C9438" s="2" t="s">
        <v>2522</v>
      </c>
    </row>
    <row r="9439" spans="1:3">
      <c r="A9439" s="2" t="s">
        <v>2513</v>
      </c>
      <c r="B9439" s="2" t="s">
        <v>802</v>
      </c>
      <c r="C9439" s="2" t="s">
        <v>2513</v>
      </c>
    </row>
    <row r="9440" spans="1:3">
      <c r="A9440" s="2" t="s">
        <v>2609</v>
      </c>
      <c r="B9440" s="2" t="s">
        <v>736</v>
      </c>
      <c r="C9440" s="2" t="s">
        <v>2609</v>
      </c>
    </row>
    <row r="9441" spans="1:3">
      <c r="A9441" s="2" t="s">
        <v>2451</v>
      </c>
      <c r="B9441" s="2" t="s">
        <v>2452</v>
      </c>
      <c r="C9441" s="2" t="s">
        <v>2451</v>
      </c>
    </row>
    <row r="9442" spans="1:3">
      <c r="A9442" s="2" t="s">
        <v>1725</v>
      </c>
      <c r="B9442" s="2" t="s">
        <v>1727</v>
      </c>
      <c r="C9442" s="2" t="s">
        <v>1725</v>
      </c>
    </row>
    <row r="9443" spans="1:3">
      <c r="A9443" s="2" t="s">
        <v>2544</v>
      </c>
      <c r="B9443" s="2" t="s">
        <v>2545</v>
      </c>
      <c r="C9443" s="2" t="s">
        <v>2544</v>
      </c>
    </row>
    <row r="9444" spans="1:3">
      <c r="A9444" s="2" t="s">
        <v>2466</v>
      </c>
      <c r="B9444" s="2" t="s">
        <v>581</v>
      </c>
      <c r="C9444" s="2" t="s">
        <v>2466</v>
      </c>
    </row>
    <row r="9445" spans="1:3">
      <c r="A9445" s="2" t="s">
        <v>1331</v>
      </c>
      <c r="B9445" s="2" t="s">
        <v>1332</v>
      </c>
      <c r="C9445" s="2" t="s">
        <v>1331</v>
      </c>
    </row>
    <row r="9446" spans="1:3">
      <c r="A9446" s="2" t="s">
        <v>1630</v>
      </c>
      <c r="B9446" s="2" t="s">
        <v>1631</v>
      </c>
      <c r="C9446" s="2" t="s">
        <v>1630</v>
      </c>
    </row>
    <row r="9447" spans="1:3">
      <c r="A9447" s="2" t="s">
        <v>1660</v>
      </c>
      <c r="B9447" s="2" t="s">
        <v>1662</v>
      </c>
      <c r="C9447" s="2" t="s">
        <v>1660</v>
      </c>
    </row>
    <row r="9448" spans="1:3">
      <c r="A9448" s="2" t="s">
        <v>2501</v>
      </c>
      <c r="B9448" s="2" t="s">
        <v>2502</v>
      </c>
      <c r="C9448" s="2" t="s">
        <v>2501</v>
      </c>
    </row>
    <row r="9449" spans="1:3">
      <c r="A9449" s="2" t="s">
        <v>2418</v>
      </c>
      <c r="B9449" s="2" t="s">
        <v>2419</v>
      </c>
      <c r="C9449" s="2" t="s">
        <v>2418</v>
      </c>
    </row>
    <row r="9450" spans="1:3">
      <c r="A9450" s="2" t="s">
        <v>1391</v>
      </c>
      <c r="B9450" s="2" t="s">
        <v>1392</v>
      </c>
      <c r="C9450" s="2" t="s">
        <v>1391</v>
      </c>
    </row>
    <row r="9451" spans="1:3">
      <c r="A9451" s="2" t="s">
        <v>2555</v>
      </c>
      <c r="B9451" s="2" t="s">
        <v>843</v>
      </c>
      <c r="C9451" s="2" t="s">
        <v>2555</v>
      </c>
    </row>
    <row r="9452" spans="1:3">
      <c r="A9452" s="2" t="s">
        <v>2533</v>
      </c>
      <c r="B9452" s="2" t="s">
        <v>2534</v>
      </c>
      <c r="C9452" s="2" t="s">
        <v>2533</v>
      </c>
    </row>
    <row r="9453" spans="1:3">
      <c r="A9453" s="2" t="s">
        <v>2003</v>
      </c>
      <c r="B9453" s="2" t="s">
        <v>2004</v>
      </c>
      <c r="C9453" s="2" t="s">
        <v>2003</v>
      </c>
    </row>
    <row r="9454" spans="1:3">
      <c r="A9454" s="2" t="s">
        <v>1067</v>
      </c>
      <c r="B9454" s="2" t="s">
        <v>1068</v>
      </c>
      <c r="C9454" s="2" t="s">
        <v>1067</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E50"/>
  <sheetViews>
    <sheetView topLeftCell="A10" workbookViewId="0">
      <selection activeCell="B21" sqref="B21"/>
    </sheetView>
  </sheetViews>
  <sheetFormatPr defaultColWidth="9.6" defaultRowHeight="12.75" outlineLevelCol="4"/>
  <cols>
    <col min="1" max="1" width="8.69523809523809" customWidth="1"/>
    <col min="2" max="2" width="16.7047619047619" customWidth="1"/>
    <col min="3" max="3" width="8.69523809523809" customWidth="1"/>
    <col min="4" max="4" width="22.4" customWidth="1"/>
    <col min="5" max="5" width="17" customWidth="1"/>
  </cols>
  <sheetData>
    <row r="1" ht="15.75" spans="1:5">
      <c r="A1" s="1" t="s">
        <v>36</v>
      </c>
      <c r="B1" s="1" t="s">
        <v>2413</v>
      </c>
      <c r="C1" s="1" t="s">
        <v>36</v>
      </c>
      <c r="D1" s="1" t="s">
        <v>23250</v>
      </c>
      <c r="E1" s="1" t="s">
        <v>23251</v>
      </c>
    </row>
    <row r="2" spans="1:5">
      <c r="A2" t="s">
        <v>23252</v>
      </c>
      <c r="B2" t="s">
        <v>4362</v>
      </c>
      <c r="C2" t="s">
        <v>23252</v>
      </c>
      <c r="D2" t="s">
        <v>23253</v>
      </c>
      <c r="E2" t="s">
        <v>1319</v>
      </c>
    </row>
    <row r="3" spans="1:5">
      <c r="A3" t="s">
        <v>23254</v>
      </c>
      <c r="B3" t="s">
        <v>23255</v>
      </c>
      <c r="C3" t="s">
        <v>23254</v>
      </c>
      <c r="D3" t="s">
        <v>23253</v>
      </c>
      <c r="E3" t="s">
        <v>1319</v>
      </c>
    </row>
    <row r="4" spans="1:5">
      <c r="A4" t="s">
        <v>23256</v>
      </c>
      <c r="B4" t="s">
        <v>23257</v>
      </c>
      <c r="C4" t="s">
        <v>23256</v>
      </c>
      <c r="D4" t="s">
        <v>23253</v>
      </c>
      <c r="E4" t="s">
        <v>1319</v>
      </c>
    </row>
    <row r="5" spans="1:5">
      <c r="A5" t="s">
        <v>23258</v>
      </c>
      <c r="B5" t="s">
        <v>23259</v>
      </c>
      <c r="C5" t="s">
        <v>23258</v>
      </c>
      <c r="D5" t="s">
        <v>23253</v>
      </c>
      <c r="E5" t="s">
        <v>1319</v>
      </c>
    </row>
    <row r="6" spans="1:5">
      <c r="A6" t="s">
        <v>23260</v>
      </c>
      <c r="B6" t="s">
        <v>23261</v>
      </c>
      <c r="C6" t="s">
        <v>23260</v>
      </c>
      <c r="D6" t="s">
        <v>23253</v>
      </c>
      <c r="E6" t="s">
        <v>1319</v>
      </c>
    </row>
    <row r="7" spans="1:5">
      <c r="A7" t="s">
        <v>1936</v>
      </c>
      <c r="B7" t="s">
        <v>1932</v>
      </c>
      <c r="C7" t="s">
        <v>1936</v>
      </c>
      <c r="D7" t="s">
        <v>23253</v>
      </c>
      <c r="E7" t="s">
        <v>1319</v>
      </c>
    </row>
    <row r="8" spans="1:5">
      <c r="A8" t="s">
        <v>23262</v>
      </c>
      <c r="B8" t="s">
        <v>23263</v>
      </c>
      <c r="C8" t="s">
        <v>23262</v>
      </c>
      <c r="D8" t="s">
        <v>1115</v>
      </c>
      <c r="E8" t="s">
        <v>1116</v>
      </c>
    </row>
    <row r="9" spans="1:5">
      <c r="A9" t="s">
        <v>23264</v>
      </c>
      <c r="B9" t="s">
        <v>23265</v>
      </c>
      <c r="C9" t="s">
        <v>23264</v>
      </c>
      <c r="D9" t="s">
        <v>1115</v>
      </c>
      <c r="E9" t="s">
        <v>1116</v>
      </c>
    </row>
    <row r="10" spans="1:5">
      <c r="A10" t="s">
        <v>1372</v>
      </c>
      <c r="B10" t="s">
        <v>1373</v>
      </c>
      <c r="C10" t="s">
        <v>1372</v>
      </c>
      <c r="D10" t="s">
        <v>1115</v>
      </c>
      <c r="E10" t="s">
        <v>1116</v>
      </c>
    </row>
    <row r="11" spans="1:5">
      <c r="A11" t="s">
        <v>1368</v>
      </c>
      <c r="B11" t="s">
        <v>1369</v>
      </c>
      <c r="C11" t="s">
        <v>1368</v>
      </c>
      <c r="D11" t="s">
        <v>1115</v>
      </c>
      <c r="E11" t="s">
        <v>1116</v>
      </c>
    </row>
    <row r="12" spans="1:5">
      <c r="A12" t="s">
        <v>1362</v>
      </c>
      <c r="B12" t="s">
        <v>1363</v>
      </c>
      <c r="C12" t="s">
        <v>1362</v>
      </c>
      <c r="D12" t="s">
        <v>1115</v>
      </c>
      <c r="E12" t="s">
        <v>1116</v>
      </c>
    </row>
    <row r="13" spans="1:5">
      <c r="A13" t="s">
        <v>1356</v>
      </c>
      <c r="B13" t="s">
        <v>1357</v>
      </c>
      <c r="C13" t="s">
        <v>1356</v>
      </c>
      <c r="D13" t="s">
        <v>1115</v>
      </c>
      <c r="E13" t="s">
        <v>1116</v>
      </c>
    </row>
    <row r="14" spans="1:3">
      <c r="A14" t="s">
        <v>23266</v>
      </c>
      <c r="B14" t="s">
        <v>23267</v>
      </c>
      <c r="C14" t="s">
        <v>23266</v>
      </c>
    </row>
    <row r="15" spans="1:3">
      <c r="A15" t="s">
        <v>23268</v>
      </c>
      <c r="B15" t="s">
        <v>23269</v>
      </c>
      <c r="C15" t="s">
        <v>23268</v>
      </c>
    </row>
    <row r="16" spans="1:5">
      <c r="A16" t="s">
        <v>23270</v>
      </c>
      <c r="B16" t="s">
        <v>23271</v>
      </c>
      <c r="C16" t="s">
        <v>23270</v>
      </c>
      <c r="D16" t="s">
        <v>1384</v>
      </c>
      <c r="E16" t="s">
        <v>1385</v>
      </c>
    </row>
    <row r="17" spans="1:5">
      <c r="A17" t="s">
        <v>1622</v>
      </c>
      <c r="B17" t="s">
        <v>192</v>
      </c>
      <c r="C17" t="s">
        <v>1622</v>
      </c>
      <c r="D17" t="s">
        <v>1384</v>
      </c>
      <c r="E17" t="s">
        <v>1385</v>
      </c>
    </row>
    <row r="18" spans="1:5">
      <c r="A18" t="s">
        <v>23272</v>
      </c>
      <c r="B18" t="s">
        <v>23273</v>
      </c>
      <c r="C18" t="s">
        <v>23272</v>
      </c>
      <c r="D18" t="s">
        <v>1384</v>
      </c>
      <c r="E18" t="s">
        <v>1385</v>
      </c>
    </row>
    <row r="19" spans="1:5">
      <c r="A19" t="s">
        <v>1388</v>
      </c>
      <c r="B19" t="s">
        <v>1389</v>
      </c>
      <c r="C19" t="s">
        <v>1388</v>
      </c>
      <c r="D19" t="s">
        <v>1384</v>
      </c>
      <c r="E19" t="s">
        <v>1385</v>
      </c>
    </row>
    <row r="20" spans="1:5">
      <c r="A20" t="s">
        <v>1560</v>
      </c>
      <c r="B20" t="s">
        <v>1561</v>
      </c>
      <c r="C20" t="s">
        <v>1560</v>
      </c>
      <c r="D20" t="s">
        <v>1384</v>
      </c>
      <c r="E20" t="s">
        <v>1385</v>
      </c>
    </row>
    <row r="21" spans="1:5">
      <c r="A21" t="s">
        <v>1482</v>
      </c>
      <c r="B21" t="s">
        <v>1483</v>
      </c>
      <c r="C21" t="s">
        <v>1482</v>
      </c>
      <c r="D21" t="s">
        <v>1115</v>
      </c>
      <c r="E21" t="s">
        <v>1116</v>
      </c>
    </row>
    <row r="22" spans="1:5">
      <c r="A22" t="s">
        <v>1119</v>
      </c>
      <c r="B22" t="s">
        <v>1120</v>
      </c>
      <c r="C22" t="s">
        <v>1119</v>
      </c>
      <c r="D22" t="s">
        <v>1115</v>
      </c>
      <c r="E22" t="s">
        <v>1116</v>
      </c>
    </row>
    <row r="23" spans="1:5">
      <c r="A23" t="s">
        <v>1903</v>
      </c>
      <c r="B23" t="s">
        <v>1904</v>
      </c>
      <c r="C23" t="s">
        <v>1903</v>
      </c>
      <c r="D23" t="s">
        <v>1115</v>
      </c>
      <c r="E23" t="s">
        <v>1116</v>
      </c>
    </row>
    <row r="24" spans="1:5">
      <c r="A24" t="s">
        <v>23274</v>
      </c>
      <c r="B24" t="s">
        <v>23275</v>
      </c>
      <c r="C24" t="s">
        <v>23274</v>
      </c>
      <c r="D24" t="s">
        <v>1115</v>
      </c>
      <c r="E24" t="s">
        <v>1116</v>
      </c>
    </row>
    <row r="25" spans="1:5">
      <c r="A25" t="s">
        <v>1964</v>
      </c>
      <c r="B25" t="s">
        <v>1965</v>
      </c>
      <c r="C25" t="s">
        <v>1964</v>
      </c>
      <c r="D25" t="s">
        <v>1115</v>
      </c>
      <c r="E25" t="s">
        <v>1116</v>
      </c>
    </row>
    <row r="26" spans="1:5">
      <c r="A26" t="s">
        <v>23276</v>
      </c>
      <c r="B26" t="s">
        <v>23277</v>
      </c>
      <c r="C26" t="s">
        <v>23276</v>
      </c>
      <c r="D26" t="s">
        <v>1115</v>
      </c>
      <c r="E26" t="s">
        <v>1116</v>
      </c>
    </row>
    <row r="27" spans="1:5">
      <c r="A27" t="s">
        <v>23278</v>
      </c>
      <c r="B27" t="s">
        <v>23279</v>
      </c>
      <c r="C27" t="s">
        <v>23278</v>
      </c>
      <c r="D27" t="s">
        <v>1115</v>
      </c>
      <c r="E27" t="s">
        <v>1116</v>
      </c>
    </row>
    <row r="28" spans="1:5">
      <c r="A28" t="s">
        <v>23280</v>
      </c>
      <c r="B28" t="s">
        <v>23281</v>
      </c>
      <c r="C28" t="s">
        <v>23280</v>
      </c>
      <c r="D28" t="s">
        <v>1115</v>
      </c>
      <c r="E28" t="s">
        <v>1116</v>
      </c>
    </row>
    <row r="29" spans="1:5">
      <c r="A29" t="s">
        <v>1931</v>
      </c>
      <c r="B29" t="s">
        <v>1932</v>
      </c>
      <c r="C29" t="s">
        <v>1931</v>
      </c>
      <c r="D29" t="s">
        <v>1115</v>
      </c>
      <c r="E29" t="s">
        <v>1116</v>
      </c>
    </row>
    <row r="30" spans="1:5">
      <c r="A30" t="s">
        <v>1318</v>
      </c>
      <c r="B30" t="s">
        <v>1319</v>
      </c>
      <c r="C30" t="s">
        <v>1318</v>
      </c>
      <c r="D30" t="s">
        <v>1115</v>
      </c>
      <c r="E30" t="s">
        <v>1116</v>
      </c>
    </row>
    <row r="31" spans="1:5">
      <c r="A31" t="s">
        <v>23282</v>
      </c>
      <c r="B31" t="s">
        <v>23283</v>
      </c>
      <c r="C31" t="s">
        <v>23282</v>
      </c>
      <c r="D31" t="s">
        <v>1115</v>
      </c>
      <c r="E31" t="s">
        <v>1116</v>
      </c>
    </row>
    <row r="32" spans="1:5">
      <c r="A32" t="s">
        <v>23284</v>
      </c>
      <c r="B32" t="s">
        <v>23285</v>
      </c>
      <c r="C32" t="s">
        <v>23284</v>
      </c>
      <c r="D32" t="s">
        <v>1115</v>
      </c>
      <c r="E32" t="s">
        <v>1116</v>
      </c>
    </row>
    <row r="33" spans="1:5">
      <c r="A33" t="s">
        <v>23286</v>
      </c>
      <c r="B33" t="s">
        <v>23287</v>
      </c>
      <c r="C33" t="s">
        <v>23286</v>
      </c>
      <c r="D33" t="s">
        <v>1115</v>
      </c>
      <c r="E33" t="s">
        <v>1116</v>
      </c>
    </row>
    <row r="34" spans="1:5">
      <c r="A34" t="s">
        <v>23288</v>
      </c>
      <c r="B34" t="s">
        <v>23289</v>
      </c>
      <c r="C34" t="s">
        <v>23288</v>
      </c>
      <c r="D34" t="s">
        <v>1115</v>
      </c>
      <c r="E34" t="s">
        <v>1116</v>
      </c>
    </row>
    <row r="35" spans="1:5">
      <c r="A35" t="s">
        <v>23290</v>
      </c>
      <c r="B35" t="s">
        <v>23291</v>
      </c>
      <c r="C35" t="s">
        <v>23290</v>
      </c>
      <c r="D35" t="s">
        <v>1115</v>
      </c>
      <c r="E35" t="s">
        <v>1116</v>
      </c>
    </row>
    <row r="36" spans="1:5">
      <c r="A36" t="s">
        <v>23292</v>
      </c>
      <c r="B36" t="s">
        <v>23293</v>
      </c>
      <c r="C36" t="s">
        <v>23292</v>
      </c>
      <c r="D36" t="s">
        <v>1115</v>
      </c>
      <c r="E36" t="s">
        <v>1116</v>
      </c>
    </row>
    <row r="37" spans="1:5">
      <c r="A37" t="s">
        <v>23294</v>
      </c>
      <c r="B37" t="s">
        <v>23293</v>
      </c>
      <c r="C37" t="s">
        <v>23294</v>
      </c>
      <c r="D37" t="s">
        <v>1115</v>
      </c>
      <c r="E37" t="s">
        <v>1116</v>
      </c>
    </row>
    <row r="38" spans="1:5">
      <c r="A38" t="s">
        <v>23295</v>
      </c>
      <c r="B38" t="s">
        <v>23296</v>
      </c>
      <c r="C38" t="s">
        <v>23295</v>
      </c>
      <c r="D38" t="s">
        <v>1115</v>
      </c>
      <c r="E38" t="s">
        <v>1116</v>
      </c>
    </row>
    <row r="39" spans="1:5">
      <c r="A39" t="s">
        <v>23297</v>
      </c>
      <c r="B39" t="s">
        <v>23298</v>
      </c>
      <c r="C39" t="s">
        <v>23297</v>
      </c>
      <c r="D39" t="s">
        <v>1115</v>
      </c>
      <c r="E39" t="s">
        <v>1116</v>
      </c>
    </row>
    <row r="40" spans="1:5">
      <c r="A40" t="s">
        <v>23299</v>
      </c>
      <c r="B40" t="s">
        <v>23300</v>
      </c>
      <c r="C40" t="s">
        <v>23299</v>
      </c>
      <c r="D40" t="s">
        <v>1115</v>
      </c>
      <c r="E40" t="s">
        <v>1116</v>
      </c>
    </row>
    <row r="41" spans="1:5">
      <c r="A41" t="s">
        <v>1924</v>
      </c>
      <c r="B41" t="s">
        <v>1925</v>
      </c>
      <c r="C41" t="s">
        <v>1924</v>
      </c>
      <c r="D41" t="s">
        <v>1115</v>
      </c>
      <c r="E41" t="s">
        <v>1116</v>
      </c>
    </row>
    <row r="42" spans="1:5">
      <c r="A42" t="s">
        <v>23301</v>
      </c>
      <c r="B42" t="s">
        <v>23302</v>
      </c>
      <c r="C42" t="s">
        <v>23301</v>
      </c>
      <c r="D42" t="s">
        <v>1115</v>
      </c>
      <c r="E42" t="s">
        <v>1116</v>
      </c>
    </row>
    <row r="43" spans="1:5">
      <c r="A43" t="s">
        <v>2366</v>
      </c>
      <c r="B43" t="s">
        <v>1425</v>
      </c>
      <c r="C43" t="s">
        <v>2366</v>
      </c>
      <c r="D43" t="s">
        <v>1115</v>
      </c>
      <c r="E43" t="s">
        <v>1116</v>
      </c>
    </row>
    <row r="44" spans="1:5">
      <c r="A44" t="s">
        <v>1740</v>
      </c>
      <c r="B44" t="s">
        <v>1741</v>
      </c>
      <c r="C44" t="s">
        <v>1740</v>
      </c>
      <c r="D44" t="s">
        <v>1115</v>
      </c>
      <c r="E44" t="s">
        <v>1116</v>
      </c>
    </row>
    <row r="45" spans="1:5">
      <c r="A45" t="s">
        <v>1345</v>
      </c>
      <c r="B45" t="s">
        <v>1346</v>
      </c>
      <c r="C45" t="s">
        <v>1345</v>
      </c>
      <c r="D45" t="s">
        <v>1115</v>
      </c>
      <c r="E45" t="s">
        <v>1116</v>
      </c>
    </row>
    <row r="46" spans="1:5">
      <c r="A46" t="s">
        <v>23303</v>
      </c>
      <c r="B46" t="s">
        <v>23304</v>
      </c>
      <c r="C46" t="s">
        <v>23303</v>
      </c>
      <c r="D46" t="s">
        <v>1115</v>
      </c>
      <c r="E46" t="s">
        <v>1116</v>
      </c>
    </row>
    <row r="47" spans="1:5">
      <c r="A47" t="s">
        <v>1457</v>
      </c>
      <c r="B47" t="s">
        <v>1458</v>
      </c>
      <c r="C47" t="s">
        <v>1457</v>
      </c>
      <c r="D47" t="s">
        <v>1115</v>
      </c>
      <c r="E47" t="s">
        <v>1116</v>
      </c>
    </row>
    <row r="48" spans="1:3">
      <c r="A48" t="s">
        <v>23305</v>
      </c>
      <c r="B48" t="s">
        <v>23306</v>
      </c>
      <c r="C48" t="s">
        <v>23305</v>
      </c>
    </row>
    <row r="49" spans="1:3">
      <c r="A49" t="s">
        <v>23307</v>
      </c>
      <c r="B49" t="s">
        <v>23308</v>
      </c>
      <c r="C49" t="s">
        <v>23307</v>
      </c>
    </row>
    <row r="50" spans="1:3">
      <c r="A50" t="s">
        <v>23309</v>
      </c>
      <c r="B50" t="s">
        <v>3506</v>
      </c>
      <c r="C50" t="s">
        <v>23309</v>
      </c>
    </row>
  </sheetData>
  <autoFilter xmlns:etc="http://www.wps.cn/officeDocument/2017/etCustomData" ref="A1:E50" etc:filterBottomFollowUsedRange="0">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4"/>
  <dimension ref="A1:C60"/>
  <sheetViews>
    <sheetView workbookViewId="0">
      <selection activeCell="B56" sqref="B56"/>
    </sheetView>
  </sheetViews>
  <sheetFormatPr defaultColWidth="9.6" defaultRowHeight="12.75" outlineLevelCol="2"/>
  <cols>
    <col min="1" max="1" width="11.5047619047619" customWidth="1"/>
    <col min="2" max="2" width="44.7047619047619" customWidth="1"/>
    <col min="3" max="3" width="11.5047619047619" customWidth="1"/>
  </cols>
  <sheetData>
    <row r="1" ht="15.75" spans="1:3">
      <c r="A1" s="1" t="s">
        <v>23310</v>
      </c>
      <c r="B1" s="1" t="s">
        <v>25</v>
      </c>
      <c r="C1" s="1" t="s">
        <v>23310</v>
      </c>
    </row>
    <row r="2" hidden="1" spans="1:3">
      <c r="A2" t="s">
        <v>2418</v>
      </c>
      <c r="B2" t="s">
        <v>2419</v>
      </c>
      <c r="C2" t="s">
        <v>2418</v>
      </c>
    </row>
    <row r="3" hidden="1" spans="1:3">
      <c r="A3" t="s">
        <v>1067</v>
      </c>
      <c r="B3" t="s">
        <v>1068</v>
      </c>
      <c r="C3" t="s">
        <v>1067</v>
      </c>
    </row>
    <row r="4" hidden="1" spans="1:3">
      <c r="A4" t="s">
        <v>1616</v>
      </c>
      <c r="B4" t="s">
        <v>1617</v>
      </c>
      <c r="C4" t="s">
        <v>1616</v>
      </c>
    </row>
    <row r="5" hidden="1" spans="1:3">
      <c r="A5" t="s">
        <v>2451</v>
      </c>
      <c r="B5" t="s">
        <v>2452</v>
      </c>
      <c r="C5" t="s">
        <v>2451</v>
      </c>
    </row>
    <row r="6" hidden="1" spans="1:3">
      <c r="A6" t="s">
        <v>1827</v>
      </c>
      <c r="B6" t="s">
        <v>1829</v>
      </c>
      <c r="C6" t="s">
        <v>1827</v>
      </c>
    </row>
    <row r="7" hidden="1" spans="1:3">
      <c r="A7" t="s">
        <v>2127</v>
      </c>
      <c r="B7" t="s">
        <v>195</v>
      </c>
      <c r="C7" t="s">
        <v>2127</v>
      </c>
    </row>
    <row r="8" hidden="1" spans="1:3">
      <c r="A8" t="s">
        <v>2010</v>
      </c>
      <c r="B8" t="s">
        <v>762</v>
      </c>
      <c r="C8" t="s">
        <v>2010</v>
      </c>
    </row>
    <row r="9" hidden="1" spans="1:3">
      <c r="A9" t="s">
        <v>2619</v>
      </c>
      <c r="B9" t="s">
        <v>2620</v>
      </c>
      <c r="C9" t="s">
        <v>2619</v>
      </c>
    </row>
    <row r="10" hidden="1" spans="1:3">
      <c r="A10" t="s">
        <v>2630</v>
      </c>
      <c r="B10" t="s">
        <v>2631</v>
      </c>
      <c r="C10" t="s">
        <v>2630</v>
      </c>
    </row>
    <row r="11" hidden="1" spans="1:3">
      <c r="A11" t="s">
        <v>1810</v>
      </c>
      <c r="B11" t="s">
        <v>863</v>
      </c>
      <c r="C11" t="s">
        <v>1810</v>
      </c>
    </row>
    <row r="12" hidden="1" spans="1:3">
      <c r="A12" t="s">
        <v>2662</v>
      </c>
      <c r="B12" t="s">
        <v>2663</v>
      </c>
      <c r="C12" t="s">
        <v>2662</v>
      </c>
    </row>
    <row r="13" hidden="1" spans="1:3">
      <c r="A13" t="s">
        <v>1539</v>
      </c>
      <c r="B13" t="s">
        <v>287</v>
      </c>
      <c r="C13" t="s">
        <v>1539</v>
      </c>
    </row>
    <row r="14" hidden="1" spans="1:3">
      <c r="A14" t="s">
        <v>1989</v>
      </c>
      <c r="B14" t="s">
        <v>714</v>
      </c>
      <c r="C14" t="s">
        <v>1989</v>
      </c>
    </row>
    <row r="15" hidden="1" spans="1:3">
      <c r="A15" t="s">
        <v>1996</v>
      </c>
      <c r="B15" t="s">
        <v>279</v>
      </c>
      <c r="C15" t="s">
        <v>1996</v>
      </c>
    </row>
    <row r="16" hidden="1" spans="1:3">
      <c r="A16" t="s">
        <v>2715</v>
      </c>
      <c r="B16" t="s">
        <v>699</v>
      </c>
      <c r="C16" t="s">
        <v>2715</v>
      </c>
    </row>
    <row r="17" hidden="1" spans="1:3">
      <c r="A17" t="s">
        <v>1078</v>
      </c>
      <c r="B17" t="s">
        <v>567</v>
      </c>
      <c r="C17" t="s">
        <v>1078</v>
      </c>
    </row>
    <row r="18" hidden="1" spans="1:3">
      <c r="A18" t="s">
        <v>2730</v>
      </c>
      <c r="B18" t="s">
        <v>753</v>
      </c>
      <c r="C18" t="s">
        <v>2730</v>
      </c>
    </row>
    <row r="19" hidden="1" spans="1:3">
      <c r="A19" t="s">
        <v>1688</v>
      </c>
      <c r="B19" t="s">
        <v>1690</v>
      </c>
      <c r="C19" t="s">
        <v>1688</v>
      </c>
    </row>
    <row r="20" hidden="1" spans="1:3">
      <c r="A20" t="s">
        <v>2745</v>
      </c>
      <c r="B20" t="s">
        <v>2746</v>
      </c>
      <c r="C20" t="s">
        <v>2745</v>
      </c>
    </row>
    <row r="21" hidden="1" spans="1:3">
      <c r="A21" t="s">
        <v>2754</v>
      </c>
      <c r="B21" t="s">
        <v>2755</v>
      </c>
      <c r="C21" t="s">
        <v>2754</v>
      </c>
    </row>
    <row r="22" hidden="1" spans="1:3">
      <c r="A22" t="s">
        <v>1889</v>
      </c>
      <c r="B22" t="s">
        <v>1890</v>
      </c>
      <c r="C22" t="s">
        <v>1889</v>
      </c>
    </row>
    <row r="23" hidden="1" spans="1:3">
      <c r="A23" t="s">
        <v>2768</v>
      </c>
      <c r="B23" t="s">
        <v>2769</v>
      </c>
      <c r="C23" t="s">
        <v>2768</v>
      </c>
    </row>
    <row r="24" hidden="1" spans="1:3">
      <c r="A24" t="s">
        <v>1862</v>
      </c>
      <c r="B24" t="s">
        <v>1863</v>
      </c>
      <c r="C24" t="s">
        <v>1862</v>
      </c>
    </row>
    <row r="25" hidden="1" spans="1:3">
      <c r="A25" t="s">
        <v>2706</v>
      </c>
      <c r="B25" t="s">
        <v>722</v>
      </c>
      <c r="C25" t="s">
        <v>2706</v>
      </c>
    </row>
    <row r="26" hidden="1" spans="1:3">
      <c r="A26" t="s">
        <v>2513</v>
      </c>
      <c r="B26" t="s">
        <v>802</v>
      </c>
      <c r="C26" t="s">
        <v>2513</v>
      </c>
    </row>
    <row r="27" hidden="1" spans="1:3">
      <c r="A27" t="s">
        <v>1725</v>
      </c>
      <c r="B27" t="s">
        <v>1727</v>
      </c>
      <c r="C27" t="s">
        <v>1725</v>
      </c>
    </row>
    <row r="28" hidden="1" spans="1:3">
      <c r="A28" t="s">
        <v>2522</v>
      </c>
      <c r="B28" t="s">
        <v>657</v>
      </c>
      <c r="C28" t="s">
        <v>2522</v>
      </c>
    </row>
    <row r="29" hidden="1" spans="1:3">
      <c r="A29" t="s">
        <v>2670</v>
      </c>
      <c r="B29" t="s">
        <v>187</v>
      </c>
      <c r="C29" t="s">
        <v>2670</v>
      </c>
    </row>
    <row r="30" hidden="1" spans="1:3">
      <c r="A30" t="s">
        <v>2531</v>
      </c>
      <c r="B30" t="s">
        <v>162</v>
      </c>
      <c r="C30" t="s">
        <v>2531</v>
      </c>
    </row>
    <row r="31" hidden="1" spans="1:3">
      <c r="A31" t="s">
        <v>2639</v>
      </c>
      <c r="B31" t="s">
        <v>876</v>
      </c>
      <c r="C31" t="s">
        <v>2639</v>
      </c>
    </row>
    <row r="32" hidden="1" spans="1:3">
      <c r="A32" t="s">
        <v>2651</v>
      </c>
      <c r="B32" t="s">
        <v>138</v>
      </c>
      <c r="C32" t="s">
        <v>2651</v>
      </c>
    </row>
    <row r="33" hidden="1" spans="1:3">
      <c r="A33" t="s">
        <v>2542</v>
      </c>
      <c r="B33" t="s">
        <v>857</v>
      </c>
      <c r="C33" t="s">
        <v>2542</v>
      </c>
    </row>
    <row r="34" hidden="1" spans="1:3">
      <c r="A34" t="s">
        <v>2563</v>
      </c>
      <c r="B34" t="s">
        <v>805</v>
      </c>
      <c r="C34" t="s">
        <v>2563</v>
      </c>
    </row>
    <row r="35" hidden="1" spans="1:3">
      <c r="A35" t="s">
        <v>2607</v>
      </c>
      <c r="B35" t="s">
        <v>810</v>
      </c>
      <c r="C35" t="s">
        <v>2607</v>
      </c>
    </row>
    <row r="36" hidden="1" spans="1:3">
      <c r="A36" t="s">
        <v>2589</v>
      </c>
      <c r="B36" t="s">
        <v>833</v>
      </c>
      <c r="C36" t="s">
        <v>2589</v>
      </c>
    </row>
    <row r="37" hidden="1" spans="1:3">
      <c r="A37" t="s">
        <v>2571</v>
      </c>
      <c r="B37" t="s">
        <v>209</v>
      </c>
      <c r="C37" t="s">
        <v>2571</v>
      </c>
    </row>
    <row r="38" hidden="1" spans="1:3">
      <c r="A38" t="s">
        <v>2617</v>
      </c>
      <c r="B38" t="s">
        <v>853</v>
      </c>
      <c r="C38" t="s">
        <v>2617</v>
      </c>
    </row>
    <row r="39" hidden="1" spans="1:3">
      <c r="A39" t="s">
        <v>2553</v>
      </c>
      <c r="B39" t="s">
        <v>757</v>
      </c>
      <c r="C39" t="s">
        <v>2553</v>
      </c>
    </row>
    <row r="40" hidden="1" spans="1:3">
      <c r="A40" t="s">
        <v>2660</v>
      </c>
      <c r="B40" t="s">
        <v>172</v>
      </c>
      <c r="C40" t="s">
        <v>2660</v>
      </c>
    </row>
    <row r="41" hidden="1" spans="1:3">
      <c r="A41" t="s">
        <v>2628</v>
      </c>
      <c r="B41" t="s">
        <v>746</v>
      </c>
      <c r="C41" t="s">
        <v>2628</v>
      </c>
    </row>
    <row r="42" hidden="1" spans="1:3">
      <c r="A42" t="s">
        <v>2598</v>
      </c>
      <c r="B42" t="s">
        <v>2599</v>
      </c>
      <c r="C42" t="s">
        <v>2598</v>
      </c>
    </row>
    <row r="43" hidden="1" spans="1:3">
      <c r="A43" t="s">
        <v>2579</v>
      </c>
      <c r="B43" t="s">
        <v>2580</v>
      </c>
      <c r="C43" t="s">
        <v>2579</v>
      </c>
    </row>
    <row r="44" hidden="1" spans="1:3">
      <c r="A44" t="s">
        <v>2003</v>
      </c>
      <c r="B44" t="s">
        <v>2004</v>
      </c>
      <c r="C44" t="s">
        <v>2003</v>
      </c>
    </row>
    <row r="45" hidden="1" spans="1:3">
      <c r="A45" t="s">
        <v>2466</v>
      </c>
      <c r="B45" t="s">
        <v>581</v>
      </c>
      <c r="C45" t="s">
        <v>2466</v>
      </c>
    </row>
    <row r="46" hidden="1" spans="1:3">
      <c r="A46" t="s">
        <v>1331</v>
      </c>
      <c r="B46" t="s">
        <v>1332</v>
      </c>
      <c r="C46" t="s">
        <v>1331</v>
      </c>
    </row>
    <row r="47" hidden="1" spans="1:3">
      <c r="A47" t="s">
        <v>1391</v>
      </c>
      <c r="B47" t="s">
        <v>1392</v>
      </c>
      <c r="C47" t="s">
        <v>1391</v>
      </c>
    </row>
    <row r="48" hidden="1" spans="1:3">
      <c r="A48" t="s">
        <v>2501</v>
      </c>
      <c r="B48" t="s">
        <v>2502</v>
      </c>
      <c r="C48" t="s">
        <v>2501</v>
      </c>
    </row>
    <row r="49" hidden="1" spans="1:3">
      <c r="A49" t="s">
        <v>1630</v>
      </c>
      <c r="B49" t="s">
        <v>1631</v>
      </c>
      <c r="C49" t="s">
        <v>1630</v>
      </c>
    </row>
    <row r="50" hidden="1" spans="1:3">
      <c r="A50" t="s">
        <v>1660</v>
      </c>
      <c r="B50" t="s">
        <v>1662</v>
      </c>
      <c r="C50" t="s">
        <v>1660</v>
      </c>
    </row>
    <row r="51" hidden="1" spans="1:3">
      <c r="A51" t="s">
        <v>2533</v>
      </c>
      <c r="B51" t="s">
        <v>2534</v>
      </c>
      <c r="C51" t="s">
        <v>2533</v>
      </c>
    </row>
    <row r="52" hidden="1" spans="1:3">
      <c r="A52" t="s">
        <v>2544</v>
      </c>
      <c r="B52" t="s">
        <v>2545</v>
      </c>
      <c r="C52" t="s">
        <v>2544</v>
      </c>
    </row>
    <row r="53" hidden="1" spans="1:3">
      <c r="A53" t="s">
        <v>2555</v>
      </c>
      <c r="B53" t="s">
        <v>843</v>
      </c>
      <c r="C53" t="s">
        <v>2555</v>
      </c>
    </row>
    <row r="54" hidden="1" spans="1:3">
      <c r="A54" t="s">
        <v>2642</v>
      </c>
      <c r="B54" t="s">
        <v>2643</v>
      </c>
      <c r="C54" t="s">
        <v>2642</v>
      </c>
    </row>
    <row r="55" spans="1:3">
      <c r="A55" t="s">
        <v>2680</v>
      </c>
      <c r="B55" t="s">
        <v>889</v>
      </c>
      <c r="C55" t="s">
        <v>2680</v>
      </c>
    </row>
    <row r="56" spans="1:3">
      <c r="A56" t="s">
        <v>2689</v>
      </c>
      <c r="B56" t="s">
        <v>916</v>
      </c>
      <c r="C56" t="s">
        <v>2689</v>
      </c>
    </row>
    <row r="57" hidden="1" spans="1:3">
      <c r="A57" t="s">
        <v>2609</v>
      </c>
      <c r="B57" t="s">
        <v>736</v>
      </c>
      <c r="C57" t="s">
        <v>2609</v>
      </c>
    </row>
    <row r="58" hidden="1" spans="1:3">
      <c r="A58" t="s">
        <v>1816</v>
      </c>
      <c r="B58" t="s">
        <v>1818</v>
      </c>
      <c r="C58" t="s">
        <v>1816</v>
      </c>
    </row>
    <row r="59" hidden="1" spans="1:3">
      <c r="A59" t="s">
        <v>2823</v>
      </c>
      <c r="B59" t="s">
        <v>202</v>
      </c>
      <c r="C59" t="s">
        <v>2823</v>
      </c>
    </row>
    <row r="60" hidden="1" spans="1:3">
      <c r="A60" t="s">
        <v>2778</v>
      </c>
      <c r="B60" t="s">
        <v>102</v>
      </c>
      <c r="C60" t="s">
        <v>2778</v>
      </c>
    </row>
  </sheetData>
  <autoFilter xmlns:etc="http://www.wps.cn/officeDocument/2017/etCustomData" ref="A1:C60" etc:filterBottomFollowUsedRange="0">
    <filterColumn colId="1">
      <customFilters>
        <customFilter operator="equal" val="山东玉柴控股发展有限公司"/>
        <customFilter operator="equal" val="山东玉柴机器有限公司"/>
      </customFilters>
    </filterColumn>
    <extLst/>
  </autoFilter>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
  <sheetViews>
    <sheetView workbookViewId="0">
      <selection activeCell="A1" sqref="A1"/>
    </sheetView>
  </sheetViews>
  <sheetFormatPr defaultColWidth="9" defaultRowHeight="12.75"/>
  <cols>
    <col min="1" max="1" width="127.504761904762" customWidth="1"/>
  </cols>
  <sheetData>
    <row r="1" ht="256" customHeight="1" spans="1:1">
      <c r="A1" t="s">
        <v>23311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14</vt:i4>
      </vt:variant>
    </vt:vector>
  </HeadingPairs>
  <TitlesOfParts>
    <vt:vector size="14" baseType="lpstr">
      <vt:lpstr>ReadMe</vt:lpstr>
      <vt:lpstr>亿企凭证</vt:lpstr>
      <vt:lpstr>凭证查询卡片主表</vt:lpstr>
      <vt:lpstr>importDropDownContent</vt:lpstr>
      <vt:lpstr>参照</vt:lpstr>
      <vt:lpstr>用友科目</vt:lpstr>
      <vt:lpstr>亿企科目</vt:lpstr>
      <vt:lpstr>银行变二级</vt:lpstr>
      <vt:lpstr>项目</vt:lpstr>
      <vt:lpstr>客户</vt:lpstr>
      <vt:lpstr>供应商</vt:lpstr>
      <vt:lpstr>费用项目</vt:lpstr>
      <vt:lpstr>账簿</vt:lpstr>
      <vt:lpstr>importTemplateInfo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zjk</cp:lastModifiedBy>
  <dcterms:created xsi:type="dcterms:W3CDTF">2026-05-11T01:20:00Z</dcterms:created>
  <dcterms:modified xsi:type="dcterms:W3CDTF">2026-06-04T09:19:03Z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CalculationRule">
    <vt:i4>0</vt:i4>
  </property>
  <property fmtid="{D5CDD505-2E9C-101B-9397-08002B2CF9AE}" pid="4" name="KSOReadingLayout">
    <vt:bool>false</vt:bool>
  </property>
  <property fmtid="{D5CDD505-2E9C-101B-9397-08002B2CF9AE}" pid="5" name="ICV">
    <vt:lpwstr>6A780A96C3C04A5E89D4BEA4F803DE20_13</vt:lpwstr>
  </property>
</Properties>
</file>